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theme/themeOverride1.xml" ContentType="application/vnd.openxmlformats-officedocument.themeOverride+xml"/>
  <Override PartName="/xl/charts/chart73.xml" ContentType="application/vnd.openxmlformats-officedocument.drawingml.chart+xml"/>
  <Override PartName="/xl/theme/themeOverride2.xml" ContentType="application/vnd.openxmlformats-officedocument.themeOverride+xml"/>
  <Override PartName="/xl/charts/chart74.xml" ContentType="application/vnd.openxmlformats-officedocument.drawingml.chart+xml"/>
  <Override PartName="/xl/theme/themeOverride3.xml" ContentType="application/vnd.openxmlformats-officedocument.themeOverride+xml"/>
  <Override PartName="/xl/charts/chart75.xml" ContentType="application/vnd.openxmlformats-officedocument.drawingml.chart+xml"/>
  <Override PartName="/xl/theme/themeOverride4.xml" ContentType="application/vnd.openxmlformats-officedocument.themeOverride+xml"/>
  <Override PartName="/xl/charts/chart76.xml" ContentType="application/vnd.openxmlformats-officedocument.drawingml.chart+xml"/>
  <Override PartName="/xl/theme/themeOverride5.xml" ContentType="application/vnd.openxmlformats-officedocument.themeOverride+xml"/>
  <Override PartName="/xl/charts/chart77.xml" ContentType="application/vnd.openxmlformats-officedocument.drawingml.chart+xml"/>
  <Override PartName="/xl/theme/themeOverride6.xml" ContentType="application/vnd.openxmlformats-officedocument.themeOverride+xml"/>
  <Override PartName="/xl/charts/chart78.xml" ContentType="application/vnd.openxmlformats-officedocument.drawingml.chart+xml"/>
  <Override PartName="/xl/theme/themeOverride7.xml" ContentType="application/vnd.openxmlformats-officedocument.themeOverride+xml"/>
  <Override PartName="/xl/charts/chart79.xml" ContentType="application/vnd.openxmlformats-officedocument.drawingml.chart+xml"/>
  <Override PartName="/xl/theme/themeOverride8.xml" ContentType="application/vnd.openxmlformats-officedocument.themeOverride+xml"/>
  <Override PartName="/xl/charts/chart80.xml" ContentType="application/vnd.openxmlformats-officedocument.drawingml.chart+xml"/>
  <Override PartName="/xl/theme/themeOverride9.xml" ContentType="application/vnd.openxmlformats-officedocument.themeOverride+xml"/>
  <Override PartName="/xl/charts/chart81.xml" ContentType="application/vnd.openxmlformats-officedocument.drawingml.chart+xml"/>
  <Override PartName="/xl/theme/themeOverride10.xml" ContentType="application/vnd.openxmlformats-officedocument.themeOverride+xml"/>
  <Override PartName="/xl/charts/chart82.xml" ContentType="application/vnd.openxmlformats-officedocument.drawingml.chart+xml"/>
  <Override PartName="/xl/theme/themeOverride11.xml" ContentType="application/vnd.openxmlformats-officedocument.themeOverride+xml"/>
  <Override PartName="/xl/charts/chart83.xml" ContentType="application/vnd.openxmlformats-officedocument.drawingml.chart+xml"/>
  <Override PartName="/xl/theme/themeOverride12.xml" ContentType="application/vnd.openxmlformats-officedocument.themeOverride+xml"/>
  <Override PartName="/xl/charts/chart84.xml" ContentType="application/vnd.openxmlformats-officedocument.drawingml.chart+xml"/>
  <Override PartName="/xl/theme/themeOverride13.xml" ContentType="application/vnd.openxmlformats-officedocument.themeOverride+xml"/>
  <Override PartName="/xl/charts/chart85.xml" ContentType="application/vnd.openxmlformats-officedocument.drawingml.chart+xml"/>
  <Override PartName="/xl/theme/themeOverride14.xml" ContentType="application/vnd.openxmlformats-officedocument.themeOverride+xml"/>
  <Override PartName="/xl/charts/chart86.xml" ContentType="application/vnd.openxmlformats-officedocument.drawingml.chart+xml"/>
  <Override PartName="/xl/theme/themeOverride15.xml" ContentType="application/vnd.openxmlformats-officedocument.themeOverride+xml"/>
  <Override PartName="/xl/charts/chart87.xml" ContentType="application/vnd.openxmlformats-officedocument.drawingml.chart+xml"/>
  <Override PartName="/xl/theme/themeOverride16.xml" ContentType="application/vnd.openxmlformats-officedocument.themeOverride+xml"/>
  <Override PartName="/xl/charts/chart88.xml" ContentType="application/vnd.openxmlformats-officedocument.drawingml.chart+xml"/>
  <Override PartName="/xl/theme/themeOverride17.xml" ContentType="application/vnd.openxmlformats-officedocument.themeOverride+xml"/>
  <Override PartName="/xl/charts/chart89.xml" ContentType="application/vnd.openxmlformats-officedocument.drawingml.chart+xml"/>
  <Override PartName="/xl/theme/themeOverride18.xml" ContentType="application/vnd.openxmlformats-officedocument.themeOverride+xml"/>
  <Override PartName="/xl/drawings/drawing8.xml" ContentType="application/vnd.openxmlformats-officedocument.drawing+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theme/themeOverride19.xml" ContentType="application/vnd.openxmlformats-officedocument.themeOverride+xml"/>
  <Override PartName="/xl/charts/chart159.xml" ContentType="application/vnd.openxmlformats-officedocument.drawingml.chart+xml"/>
  <Override PartName="/xl/theme/themeOverride20.xml" ContentType="application/vnd.openxmlformats-officedocument.themeOverride+xml"/>
  <Override PartName="/xl/charts/chart160.xml" ContentType="application/vnd.openxmlformats-officedocument.drawingml.chart+xml"/>
  <Override PartName="/xl/theme/themeOverride21.xml" ContentType="application/vnd.openxmlformats-officedocument.themeOverride+xml"/>
  <Override PartName="/xl/charts/chart161.xml" ContentType="application/vnd.openxmlformats-officedocument.drawingml.chart+xml"/>
  <Override PartName="/xl/theme/themeOverride22.xml" ContentType="application/vnd.openxmlformats-officedocument.themeOverride+xml"/>
  <Override PartName="/xl/charts/chart162.xml" ContentType="application/vnd.openxmlformats-officedocument.drawingml.chart+xml"/>
  <Override PartName="/xl/theme/themeOverride23.xml" ContentType="application/vnd.openxmlformats-officedocument.themeOverride+xml"/>
  <Override PartName="/xl/charts/chart163.xml" ContentType="application/vnd.openxmlformats-officedocument.drawingml.chart+xml"/>
  <Override PartName="/xl/theme/themeOverride24.xml" ContentType="application/vnd.openxmlformats-officedocument.themeOverride+xml"/>
  <Override PartName="/xl/charts/chart164.xml" ContentType="application/vnd.openxmlformats-officedocument.drawingml.chart+xml"/>
  <Override PartName="/xl/theme/themeOverride25.xml" ContentType="application/vnd.openxmlformats-officedocument.themeOverride+xml"/>
  <Override PartName="/xl/drawings/drawing9.xml" ContentType="application/vnd.openxmlformats-officedocument.drawing+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theme/themeOverride26.xml" ContentType="application/vnd.openxmlformats-officedocument.themeOverride+xml"/>
  <Override PartName="/xl/charts/chart243.xml" ContentType="application/vnd.openxmlformats-officedocument.drawingml.chart+xml"/>
  <Override PartName="/xl/theme/themeOverride27.xml" ContentType="application/vnd.openxmlformats-officedocument.themeOverride+xml"/>
  <Override PartName="/xl/charts/chart244.xml" ContentType="application/vnd.openxmlformats-officedocument.drawingml.chart+xml"/>
  <Override PartName="/xl/theme/themeOverride28.xml" ContentType="application/vnd.openxmlformats-officedocument.themeOverride+xml"/>
  <Override PartName="/xl/charts/chart245.xml" ContentType="application/vnd.openxmlformats-officedocument.drawingml.chart+xml"/>
  <Override PartName="/xl/theme/themeOverride29.xml" ContentType="application/vnd.openxmlformats-officedocument.themeOverride+xml"/>
  <Override PartName="/xl/charts/chart246.xml" ContentType="application/vnd.openxmlformats-officedocument.drawingml.chart+xml"/>
  <Override PartName="/xl/theme/themeOverride30.xml" ContentType="application/vnd.openxmlformats-officedocument.themeOverride+xml"/>
  <Override PartName="/xl/charts/chart247.xml" ContentType="application/vnd.openxmlformats-officedocument.drawingml.chart+xml"/>
  <Override PartName="/xl/theme/themeOverride31.xml" ContentType="application/vnd.openxmlformats-officedocument.themeOverride+xml"/>
  <Override PartName="/xl/charts/chart248.xml" ContentType="application/vnd.openxmlformats-officedocument.drawingml.chart+xml"/>
  <Override PartName="/xl/theme/themeOverride32.xml" ContentType="application/vnd.openxmlformats-officedocument.themeOverride+xml"/>
  <Override PartName="/xl/charts/chart249.xml" ContentType="application/vnd.openxmlformats-officedocument.drawingml.chart+xml"/>
  <Override PartName="/xl/theme/themeOverride33.xml" ContentType="application/vnd.openxmlformats-officedocument.themeOverride+xml"/>
  <Override PartName="/xl/charts/chart250.xml" ContentType="application/vnd.openxmlformats-officedocument.drawingml.chart+xml"/>
  <Override PartName="/xl/theme/themeOverride34.xml" ContentType="application/vnd.openxmlformats-officedocument.themeOverride+xml"/>
  <Override PartName="/xl/charts/chart251.xml" ContentType="application/vnd.openxmlformats-officedocument.drawingml.chart+xml"/>
  <Override PartName="/xl/theme/themeOverride35.xml" ContentType="application/vnd.openxmlformats-officedocument.themeOverride+xml"/>
  <Override PartName="/xl/charts/chart252.xml" ContentType="application/vnd.openxmlformats-officedocument.drawingml.chart+xml"/>
  <Override PartName="/xl/theme/themeOverride36.xml" ContentType="application/vnd.openxmlformats-officedocument.themeOverride+xml"/>
  <Override PartName="/xl/charts/chart253.xml" ContentType="application/vnd.openxmlformats-officedocument.drawingml.chart+xml"/>
  <Override PartName="/xl/theme/themeOverride37.xml" ContentType="application/vnd.openxmlformats-officedocument.themeOverride+xml"/>
  <Override PartName="/xl/charts/chart254.xml" ContentType="application/vnd.openxmlformats-officedocument.drawingml.chart+xml"/>
  <Override PartName="/xl/theme/themeOverride38.xml" ContentType="application/vnd.openxmlformats-officedocument.themeOverride+xml"/>
  <Override PartName="/xl/charts/chart255.xml" ContentType="application/vnd.openxmlformats-officedocument.drawingml.chart+xml"/>
  <Override PartName="/xl/drawings/drawing10.xml" ContentType="application/vnd.openxmlformats-officedocument.drawing+xml"/>
  <Override PartName="/xl/charts/chart256.xml" ContentType="application/vnd.openxmlformats-officedocument.drawingml.chart+xml"/>
  <Override PartName="/xl/charts/chart25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some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
    </mc:Choice>
  </mc:AlternateContent>
  <bookViews>
    <workbookView xWindow="120" yWindow="135" windowWidth="18960" windowHeight="11760" firstSheet="3" activeTab="5"/>
  </bookViews>
  <sheets>
    <sheet name="Access" sheetId="4" state="hidden" r:id="rId1"/>
    <sheet name="Dropdown" sheetId="5" state="hidden" r:id="rId2"/>
    <sheet name="Schools" sheetId="6" state="hidden" r:id="rId3"/>
    <sheet name="Main" sheetId="7" r:id="rId4"/>
    <sheet name="Elementary" sheetId="8" state="hidden" r:id="rId5"/>
    <sheet name="Junior" sheetId="9" r:id="rId6"/>
    <sheet name="Senior" sheetId="10" state="hidden" r:id="rId7"/>
    <sheet name="ALS" sheetId="11" state="hidden" r:id="rId8"/>
    <sheet name="Drop" sheetId="12" state="hidden" r:id="rId9"/>
    <sheet name="ElemGraph" sheetId="13" state="hidden" r:id="rId10"/>
    <sheet name="JHGraph" sheetId="14" r:id="rId11"/>
    <sheet name="SHGraph" sheetId="15" state="hidden" r:id="rId12"/>
    <sheet name="ALSGraph" sheetId="16" state="hidden" r:id="rId13"/>
  </sheets>
  <externalReferences>
    <externalReference r:id="rId14"/>
  </externalReferences>
  <definedNames>
    <definedName name="_xlnm._FilterDatabase" localSheetId="7" hidden="1">ALS!$A$14:$M$166</definedName>
    <definedName name="_xlnm._FilterDatabase" localSheetId="4" hidden="1">Elementary!$A$14:$M$402</definedName>
    <definedName name="_xlnm._FilterDatabase" localSheetId="5" hidden="1">Junior!$A$14:$M$393</definedName>
    <definedName name="_xlnm._FilterDatabase" localSheetId="3" hidden="1">Main!$A$14:$M$26</definedName>
    <definedName name="_xlnm._FilterDatabase" localSheetId="2" hidden="1">Schools!$A$1:$AB$4701</definedName>
    <definedName name="_xlnm._FilterDatabase" localSheetId="6" hidden="1">Senior!$A$14:$M$370</definedName>
    <definedName name="BAYBAYCITY">#REF!</definedName>
    <definedName name="BAYBAYNCITY">#REF!</definedName>
    <definedName name="BILIRAN">#REF!</definedName>
    <definedName name="BORONGANCITY">#REF!</definedName>
    <definedName name="CALBAYOGCITY">#REF!</definedName>
    <definedName name="CATBALOGANCITY">#REF!</definedName>
    <definedName name="DIVISIONS">#REF!</definedName>
    <definedName name="EASTERNSAMAR">#REF!</definedName>
    <definedName name="LEYTE">#REF!</definedName>
    <definedName name="MAASINCITY">#REF!</definedName>
    <definedName name="NORTHERNSAMAR">#REF!</definedName>
    <definedName name="ORMOCCITY">#REF!</definedName>
    <definedName name="_xlnm.Print_Area" localSheetId="7">ALS!$A$1:$L$159</definedName>
    <definedName name="_xlnm.Print_Area" localSheetId="4">Elementary!$A$1:$L$415</definedName>
    <definedName name="_xlnm.Print_Area" localSheetId="5">Junior!$A$1:$L$406</definedName>
    <definedName name="_xlnm.Print_Area" localSheetId="3">Main!$A$1:$M$25</definedName>
    <definedName name="_xlnm.Print_Area" localSheetId="6">Senior!$A$1:$L$383</definedName>
    <definedName name="_xlnm.Print_Titles" localSheetId="7">ALS!$1:$11</definedName>
    <definedName name="_xlnm.Print_Titles" localSheetId="4">Elementary!$1:$11</definedName>
    <definedName name="_xlnm.Print_Titles" localSheetId="5">Junior!$1:$11</definedName>
    <definedName name="_xlnm.Print_Titles" localSheetId="6">Senior!$1:$11</definedName>
    <definedName name="SAMAR">#REF!</definedName>
    <definedName name="SOUTHERNLEYTE">#REF!</definedName>
    <definedName name="TACLOBANCITY">#REF!</definedName>
    <definedName name="Z_7B0DC151_33C4_40EF_B6BD_719231104476_.wvu.FilterData" localSheetId="7" hidden="1">ALS!$A$14:$M$146</definedName>
    <definedName name="Z_7B0DC151_33C4_40EF_B6BD_719231104476_.wvu.FilterData" localSheetId="4" hidden="1">Elementary!$A$14:$M$402</definedName>
    <definedName name="Z_7B0DC151_33C4_40EF_B6BD_719231104476_.wvu.FilterData" localSheetId="5" hidden="1">Junior!$A$14:$M$393</definedName>
    <definedName name="Z_7B0DC151_33C4_40EF_B6BD_719231104476_.wvu.FilterData" localSheetId="6" hidden="1">Senior!$A$14:$M$370</definedName>
    <definedName name="Z_7B0DC151_33C4_40EF_B6BD_719231104476_.wvu.PrintArea" localSheetId="7" hidden="1">ALS!$A$1:$M$157</definedName>
    <definedName name="Z_7B0DC151_33C4_40EF_B6BD_719231104476_.wvu.PrintArea" localSheetId="4" hidden="1">Elementary!$A$1:$M$413</definedName>
    <definedName name="Z_7B0DC151_33C4_40EF_B6BD_719231104476_.wvu.PrintArea" localSheetId="5" hidden="1">Junior!$A$1:$M$404</definedName>
    <definedName name="Z_7B0DC151_33C4_40EF_B6BD_719231104476_.wvu.PrintArea" localSheetId="6" hidden="1">Senior!$A$1:$M$381</definedName>
  </definedNames>
  <calcPr calcId="162913"/>
</workbook>
</file>

<file path=xl/calcChain.xml><?xml version="1.0" encoding="utf-8"?>
<calcChain xmlns="http://schemas.openxmlformats.org/spreadsheetml/2006/main">
  <c r="FAP6" i="4" l="1"/>
  <c r="I125" i="9"/>
  <c r="H125" i="9"/>
  <c r="G125" i="9"/>
  <c r="F125" i="9"/>
  <c r="L124" i="9"/>
  <c r="L123" i="9"/>
  <c r="L122" i="9"/>
  <c r="L121" i="9"/>
  <c r="L120" i="9"/>
  <c r="L119" i="9"/>
  <c r="L118" i="9"/>
  <c r="L117" i="9"/>
  <c r="L108" i="8"/>
  <c r="L107" i="8"/>
  <c r="L106" i="8"/>
  <c r="L105" i="8"/>
  <c r="L104" i="8"/>
  <c r="L103" i="8"/>
  <c r="L102" i="8"/>
  <c r="L101" i="8"/>
  <c r="L100" i="8"/>
  <c r="L97" i="8"/>
  <c r="L96" i="8"/>
  <c r="L95" i="8"/>
  <c r="L94" i="8"/>
  <c r="L93" i="8"/>
  <c r="L92" i="8"/>
  <c r="L91" i="8"/>
  <c r="L90" i="8"/>
  <c r="L89" i="8"/>
  <c r="L119" i="8"/>
  <c r="L118" i="8"/>
  <c r="L117" i="8"/>
  <c r="L116" i="8"/>
  <c r="L115" i="8"/>
  <c r="L114" i="8"/>
  <c r="L113" i="8"/>
  <c r="L112" i="8"/>
  <c r="L111" i="8"/>
  <c r="K120" i="8"/>
  <c r="J120" i="8"/>
  <c r="I120" i="8"/>
  <c r="H120" i="8"/>
  <c r="G120" i="8"/>
  <c r="F120" i="8"/>
  <c r="K109" i="8"/>
  <c r="J109" i="8"/>
  <c r="I109" i="8"/>
  <c r="H109" i="8"/>
  <c r="G109" i="8"/>
  <c r="F109" i="8"/>
  <c r="K98" i="8"/>
  <c r="J98" i="8"/>
  <c r="I98" i="8"/>
  <c r="H98" i="8"/>
  <c r="G98" i="8"/>
  <c r="F98" i="8"/>
  <c r="I114" i="9"/>
  <c r="H114" i="9"/>
  <c r="G114" i="9"/>
  <c r="F114" i="9"/>
  <c r="I103" i="9"/>
  <c r="H103" i="9"/>
  <c r="G103" i="9"/>
  <c r="F103" i="9"/>
  <c r="L113" i="9"/>
  <c r="L112" i="9"/>
  <c r="L111" i="9"/>
  <c r="L110" i="9"/>
  <c r="L109" i="9"/>
  <c r="L108" i="9"/>
  <c r="L107" i="9"/>
  <c r="L106" i="9"/>
  <c r="L102" i="9"/>
  <c r="L101" i="9"/>
  <c r="L100" i="9"/>
  <c r="L99" i="9"/>
  <c r="L98" i="9"/>
  <c r="L97" i="9"/>
  <c r="L96" i="9"/>
  <c r="L95" i="9"/>
  <c r="L109" i="8" l="1"/>
  <c r="L98" i="8"/>
  <c r="L120" i="8"/>
  <c r="L125" i="9"/>
  <c r="L103" i="9"/>
  <c r="L114" i="9"/>
  <c r="BEF6" i="4"/>
  <c r="BEE6" i="4"/>
  <c r="BED6" i="4"/>
  <c r="BEC6" i="4"/>
  <c r="BEB6" i="4"/>
  <c r="BEA6" i="4"/>
  <c r="BDZ6" i="4"/>
  <c r="C11" i="8" l="1"/>
  <c r="B12" i="7" l="1"/>
  <c r="AA2231" i="6" l="1"/>
  <c r="W2231" i="6" s="1"/>
  <c r="Y2231" i="6" s="1"/>
  <c r="AA2205" i="6" l="1"/>
  <c r="W2205" i="6" s="1"/>
  <c r="Y2205" i="6" s="1"/>
  <c r="AA2208" i="6"/>
  <c r="W2208" i="6" s="1"/>
  <c r="Y2208" i="6" s="1"/>
  <c r="AA2207" i="6"/>
  <c r="W2207" i="6" s="1"/>
  <c r="Y2207" i="6" s="1"/>
  <c r="AA2206" i="6"/>
  <c r="W2206" i="6" s="1"/>
  <c r="Y2206" i="6" s="1"/>
  <c r="AA1308" i="6"/>
  <c r="W1308" i="6" s="1"/>
  <c r="Y1308" i="6" s="1"/>
  <c r="AA1254" i="6"/>
  <c r="W1254" i="6" s="1"/>
  <c r="Y1254" i="6" s="1"/>
  <c r="AA585" i="6"/>
  <c r="W585" i="6" s="1"/>
  <c r="Y585" i="6" s="1"/>
  <c r="AA570" i="6"/>
  <c r="W570" i="6" s="1"/>
  <c r="Y570" i="6" s="1"/>
  <c r="AA562" i="6"/>
  <c r="W562" i="6" s="1"/>
  <c r="Y562" i="6" s="1"/>
  <c r="AA556" i="6"/>
  <c r="W556" i="6" s="1"/>
  <c r="Y556" i="6" s="1"/>
  <c r="AA546" i="6"/>
  <c r="W546" i="6" s="1"/>
  <c r="Y546" i="6" s="1"/>
  <c r="AA258" i="6"/>
  <c r="W258" i="6" s="1"/>
  <c r="Y258" i="6" s="1"/>
  <c r="AA246" i="6"/>
  <c r="W246" i="6" s="1"/>
  <c r="Y246" i="6" s="1"/>
  <c r="AA235" i="6"/>
  <c r="W235" i="6" s="1"/>
  <c r="Y235" i="6" s="1"/>
  <c r="AA234" i="6"/>
  <c r="W234" i="6" s="1"/>
  <c r="Y234" i="6" s="1"/>
  <c r="AA217" i="6"/>
  <c r="W217" i="6" s="1"/>
  <c r="Y217" i="6" s="1"/>
  <c r="AA216" i="6"/>
  <c r="W216" i="6" s="1"/>
  <c r="Y216" i="6" s="1"/>
  <c r="AA177" i="6"/>
  <c r="W177" i="6" s="1"/>
  <c r="Y177" i="6" s="1"/>
  <c r="AA155" i="6"/>
  <c r="W155" i="6" s="1"/>
  <c r="Y155" i="6" s="1"/>
  <c r="AA4696" i="6"/>
  <c r="W4696" i="6" s="1"/>
  <c r="Y4696" i="6" s="1"/>
  <c r="AA4668" i="6"/>
  <c r="W4668" i="6" s="1"/>
  <c r="Y4668" i="6" s="1"/>
  <c r="AA4692" i="6"/>
  <c r="W4692" i="6" s="1"/>
  <c r="Y4692" i="6" s="1"/>
  <c r="AA4686" i="6"/>
  <c r="W4686" i="6" s="1"/>
  <c r="Y4686" i="6" s="1"/>
  <c r="AA4666" i="6"/>
  <c r="W4666" i="6" s="1"/>
  <c r="Y4666" i="6" s="1"/>
  <c r="AA4669" i="6"/>
  <c r="W4669" i="6" s="1"/>
  <c r="Y4669" i="6" s="1"/>
  <c r="AA4620" i="6" l="1"/>
  <c r="W4620" i="6" s="1"/>
  <c r="Y4620" i="6" s="1"/>
  <c r="AA4609" i="6"/>
  <c r="W4609" i="6" s="1"/>
  <c r="Y4609" i="6" s="1"/>
  <c r="AA3423" i="6"/>
  <c r="W3423" i="6" s="1"/>
  <c r="Y3423" i="6" s="1"/>
  <c r="AA3373" i="6"/>
  <c r="W3373" i="6" s="1"/>
  <c r="Y3373" i="6" s="1"/>
  <c r="AA3409" i="6"/>
  <c r="W3409" i="6" s="1"/>
  <c r="Y3409" i="6" s="1"/>
  <c r="AA3398" i="6"/>
  <c r="W3398" i="6" s="1"/>
  <c r="Y3398" i="6" s="1"/>
  <c r="AA3306" i="6"/>
  <c r="W3306" i="6" s="1"/>
  <c r="Y3306" i="6" s="1"/>
  <c r="AA3343" i="6" l="1"/>
  <c r="W3343" i="6" s="1"/>
  <c r="Y3343" i="6" s="1"/>
  <c r="O3343" i="6"/>
  <c r="Q3343" i="6" s="1"/>
  <c r="AA3394" i="6"/>
  <c r="W3394" i="6" s="1"/>
  <c r="Y3394" i="6" s="1"/>
  <c r="O3394" i="6"/>
  <c r="Q3394" i="6" s="1"/>
  <c r="L238" i="9"/>
  <c r="L237" i="9"/>
  <c r="L236" i="9"/>
  <c r="L235" i="9"/>
  <c r="L225" i="9"/>
  <c r="L224" i="9"/>
  <c r="L219" i="9"/>
  <c r="L218" i="9"/>
  <c r="L216" i="9"/>
  <c r="L215" i="9"/>
  <c r="L213" i="9"/>
  <c r="L212" i="9"/>
  <c r="L206" i="9"/>
  <c r="L205" i="9"/>
  <c r="L203" i="9"/>
  <c r="L202" i="9"/>
  <c r="L200" i="9"/>
  <c r="L199" i="9"/>
  <c r="L161" i="9"/>
  <c r="L132" i="9"/>
  <c r="L89" i="9"/>
  <c r="L88" i="9"/>
  <c r="L83" i="9"/>
  <c r="L82" i="9"/>
  <c r="L80" i="9"/>
  <c r="L79" i="9"/>
  <c r="L77" i="9"/>
  <c r="L76" i="9"/>
  <c r="L74" i="9"/>
  <c r="L73" i="9"/>
  <c r="L68" i="9"/>
  <c r="L67" i="9"/>
  <c r="L65" i="9"/>
  <c r="L64" i="9"/>
  <c r="L62" i="9"/>
  <c r="L61" i="9"/>
  <c r="L59" i="9"/>
  <c r="L58" i="9"/>
  <c r="L56" i="9"/>
  <c r="L55" i="9"/>
  <c r="L53" i="9"/>
  <c r="L52" i="9"/>
  <c r="L50" i="9"/>
  <c r="L49" i="9"/>
  <c r="L47" i="9"/>
  <c r="L46" i="9"/>
  <c r="L44" i="9"/>
  <c r="L43" i="9"/>
  <c r="L41" i="9"/>
  <c r="L40" i="9"/>
  <c r="L38" i="9"/>
  <c r="L37" i="9"/>
  <c r="L35" i="9"/>
  <c r="L34" i="9"/>
  <c r="L23" i="9"/>
  <c r="L22" i="9"/>
  <c r="L20" i="9"/>
  <c r="L19" i="9"/>
  <c r="L17" i="9"/>
  <c r="L25" i="9"/>
  <c r="L26" i="9"/>
  <c r="L28" i="9"/>
  <c r="L29" i="9"/>
  <c r="L31" i="9"/>
  <c r="L32" i="9"/>
  <c r="L249" i="8"/>
  <c r="L248" i="8"/>
  <c r="L247" i="8"/>
  <c r="L246" i="8"/>
  <c r="L236" i="8"/>
  <c r="L235" i="8"/>
  <c r="L207" i="8"/>
  <c r="L208" i="8"/>
  <c r="L206" i="8"/>
  <c r="L204" i="8"/>
  <c r="L203" i="8"/>
  <c r="L202" i="8"/>
  <c r="L201" i="8"/>
  <c r="L200" i="8"/>
  <c r="L199" i="8"/>
  <c r="L197" i="8"/>
  <c r="L196" i="8"/>
  <c r="L195" i="8"/>
  <c r="L190" i="8"/>
  <c r="L194" i="8"/>
  <c r="L193" i="8"/>
  <c r="L192" i="8"/>
  <c r="L189" i="8"/>
  <c r="L188" i="8"/>
  <c r="L187" i="8"/>
  <c r="L186" i="8"/>
  <c r="L185" i="8"/>
  <c r="L183" i="8"/>
  <c r="L182" i="8"/>
  <c r="L181" i="8"/>
  <c r="L180" i="8"/>
  <c r="L179" i="8"/>
  <c r="L178" i="8"/>
  <c r="L176" i="8"/>
  <c r="L175" i="8"/>
  <c r="L174" i="8"/>
  <c r="L173" i="8"/>
  <c r="L172" i="8"/>
  <c r="L171" i="8"/>
  <c r="L169" i="8"/>
  <c r="L168" i="8"/>
  <c r="L167" i="8"/>
  <c r="L166" i="8"/>
  <c r="L165" i="8"/>
  <c r="L164" i="8"/>
  <c r="L162" i="8"/>
  <c r="L161" i="8"/>
  <c r="L160" i="8"/>
  <c r="L159" i="8"/>
  <c r="L158" i="8"/>
  <c r="L157" i="8"/>
  <c r="L155" i="8"/>
  <c r="L154" i="8"/>
  <c r="L153" i="8"/>
  <c r="L152" i="8"/>
  <c r="L151" i="8"/>
  <c r="L150" i="8"/>
  <c r="L148" i="8"/>
  <c r="L147" i="8"/>
  <c r="L146" i="8"/>
  <c r="L144" i="8"/>
  <c r="L143" i="8"/>
  <c r="L142" i="8"/>
  <c r="L140" i="8"/>
  <c r="L139" i="8"/>
  <c r="L138" i="8"/>
  <c r="L128" i="8"/>
  <c r="L127" i="8"/>
  <c r="L18" i="8"/>
  <c r="L27" i="9" l="1"/>
  <c r="H142" i="10"/>
  <c r="G142" i="10"/>
  <c r="H132" i="10"/>
  <c r="G132" i="10"/>
  <c r="L130" i="10"/>
  <c r="L129" i="10"/>
  <c r="L131" i="10"/>
  <c r="L121" i="10"/>
  <c r="L120" i="10"/>
  <c r="L119" i="10"/>
  <c r="H122" i="10"/>
  <c r="G122" i="10"/>
  <c r="L366" i="8" l="1"/>
  <c r="CUW6" i="4" s="1"/>
  <c r="L357" i="9"/>
  <c r="DPX6" i="4" s="1"/>
  <c r="A20" i="7"/>
  <c r="I6" i="4" s="1"/>
  <c r="A23" i="7"/>
  <c r="L6" i="4" s="1"/>
  <c r="A22" i="7"/>
  <c r="K6" i="4" s="1"/>
  <c r="A21" i="7"/>
  <c r="J6" i="4" s="1"/>
  <c r="A19" i="7"/>
  <c r="H6" i="4" s="1"/>
  <c r="CWV6" i="4"/>
  <c r="ELW6" i="4"/>
  <c r="DRW6" i="4"/>
  <c r="H368" i="9"/>
  <c r="DRV6" i="4" s="1"/>
  <c r="G368" i="9"/>
  <c r="DRU6" i="4" s="1"/>
  <c r="F368" i="9"/>
  <c r="DRT6" i="4" s="1"/>
  <c r="G345" i="10"/>
  <c r="ELU6" i="4" s="1"/>
  <c r="H345" i="10"/>
  <c r="ELV6" i="4" s="1"/>
  <c r="F345" i="10"/>
  <c r="ELT6" i="4" s="1"/>
  <c r="H377" i="8"/>
  <c r="CWU6" i="4" s="1"/>
  <c r="G377" i="8"/>
  <c r="CWT6" i="4" s="1"/>
  <c r="F377" i="8"/>
  <c r="CWS6" i="4" s="1"/>
  <c r="L354" i="9"/>
  <c r="DPL6" i="4" s="1"/>
  <c r="L355" i="9"/>
  <c r="DPP6" i="4" s="1"/>
  <c r="L356" i="9"/>
  <c r="DPT6" i="4" s="1"/>
  <c r="L353" i="9"/>
  <c r="DPH6" i="4" s="1"/>
  <c r="L363" i="8"/>
  <c r="CUK6" i="4" s="1"/>
  <c r="L364" i="8"/>
  <c r="CUO6" i="4" s="1"/>
  <c r="L365" i="8"/>
  <c r="CUS6" i="4" s="1"/>
  <c r="L362" i="8"/>
  <c r="CUG6" i="4" s="1"/>
  <c r="L331" i="10"/>
  <c r="EJL6" i="4" s="1"/>
  <c r="L332" i="10"/>
  <c r="EJP6" i="4" s="1"/>
  <c r="L333" i="10"/>
  <c r="EJT6" i="4" s="1"/>
  <c r="L334" i="10"/>
  <c r="EJX6" i="4" s="1"/>
  <c r="L330" i="10"/>
  <c r="EJH6" i="4" s="1"/>
  <c r="J358" i="9"/>
  <c r="I358" i="9"/>
  <c r="J335" i="10"/>
  <c r="I335" i="10"/>
  <c r="H328" i="10"/>
  <c r="EJD6" i="4" s="1"/>
  <c r="G328" i="10"/>
  <c r="F328" i="10"/>
  <c r="H351" i="9"/>
  <c r="G351" i="9"/>
  <c r="F351" i="9"/>
  <c r="H360" i="8"/>
  <c r="G360" i="8"/>
  <c r="F360" i="8"/>
  <c r="DBY6" i="4"/>
  <c r="DBU6" i="4"/>
  <c r="DBQ6" i="4"/>
  <c r="B15" i="7"/>
  <c r="B14" i="7"/>
  <c r="B13" i="7"/>
  <c r="EJB6" i="4" l="1"/>
  <c r="EJC6" i="4"/>
  <c r="CUA6" i="4"/>
  <c r="CUB6" i="4"/>
  <c r="CUC6" i="4"/>
  <c r="DPB6" i="4"/>
  <c r="DPC6" i="4"/>
  <c r="DPD6" i="4"/>
  <c r="DBZ6" i="4"/>
  <c r="DBV6" i="4"/>
  <c r="DBR6" i="4"/>
  <c r="N2" i="7" l="1"/>
  <c r="A18" i="7" l="1"/>
  <c r="CSW3" i="4" l="1"/>
  <c r="CTA6" i="4"/>
  <c r="CSZ6" i="4"/>
  <c r="CSY6" i="4"/>
  <c r="CSX6" i="4"/>
  <c r="CSW6" i="4"/>
  <c r="BJK6" i="4" l="1"/>
  <c r="BJK76" i="4" s="1"/>
  <c r="AKP6" i="4"/>
  <c r="AKP76" i="4" s="1"/>
  <c r="AKJ6" i="4"/>
  <c r="AKJ76" i="4" s="1"/>
  <c r="E133" i="8" l="1"/>
  <c r="F133" i="8"/>
  <c r="L647" i="13"/>
  <c r="M647" i="13"/>
  <c r="N647" i="13"/>
  <c r="O647" i="13"/>
  <c r="P647" i="13"/>
  <c r="K647" i="13"/>
  <c r="L646" i="13"/>
  <c r="M646" i="13"/>
  <c r="N646" i="13"/>
  <c r="O646" i="13"/>
  <c r="P646" i="13"/>
  <c r="K646" i="13"/>
  <c r="M648" i="13" l="1"/>
  <c r="P648" i="13"/>
  <c r="O648" i="13"/>
  <c r="N648" i="13"/>
  <c r="L648" i="13"/>
  <c r="K648" i="13"/>
  <c r="O16" i="7"/>
  <c r="O517" i="14" l="1"/>
  <c r="N517" i="14"/>
  <c r="M517" i="14"/>
  <c r="L517" i="14"/>
  <c r="O516" i="14"/>
  <c r="N516" i="14"/>
  <c r="M516" i="14"/>
  <c r="L516" i="14"/>
  <c r="O513" i="14"/>
  <c r="N513" i="14"/>
  <c r="M513" i="14"/>
  <c r="L513" i="14"/>
  <c r="O512" i="14"/>
  <c r="N512" i="14"/>
  <c r="M512" i="14"/>
  <c r="L512" i="14"/>
  <c r="P643" i="13"/>
  <c r="O643" i="13"/>
  <c r="N643" i="13"/>
  <c r="M643" i="13"/>
  <c r="L643" i="13"/>
  <c r="K643" i="13"/>
  <c r="P642" i="13"/>
  <c r="O642" i="13"/>
  <c r="N642" i="13"/>
  <c r="M642" i="13"/>
  <c r="L642" i="13"/>
  <c r="K642" i="13"/>
  <c r="C128" i="11"/>
  <c r="H128" i="11" s="1"/>
  <c r="C127" i="11"/>
  <c r="H127" i="11" s="1"/>
  <c r="C126" i="11"/>
  <c r="H126" i="11" s="1"/>
  <c r="EZA6" i="4" s="1"/>
  <c r="C122" i="11"/>
  <c r="H122" i="11" s="1"/>
  <c r="C121" i="11"/>
  <c r="H121" i="11" s="1"/>
  <c r="C120" i="11"/>
  <c r="H120" i="11" s="1"/>
  <c r="L116" i="11"/>
  <c r="EYC6" i="4" s="1"/>
  <c r="K116" i="11"/>
  <c r="EYB6" i="4" s="1"/>
  <c r="L115" i="11"/>
  <c r="K115" i="11"/>
  <c r="L114" i="11"/>
  <c r="EXQ6" i="4" s="1"/>
  <c r="K114" i="11"/>
  <c r="EXP6" i="4" s="1"/>
  <c r="L112" i="11"/>
  <c r="K112" i="11"/>
  <c r="L111" i="11"/>
  <c r="K111" i="11"/>
  <c r="L110" i="11"/>
  <c r="K110" i="11"/>
  <c r="L109" i="11"/>
  <c r="EWW6" i="4" s="1"/>
  <c r="K109" i="11"/>
  <c r="EWV6" i="4" s="1"/>
  <c r="L108" i="11"/>
  <c r="K108" i="11"/>
  <c r="L107" i="11"/>
  <c r="K107" i="11"/>
  <c r="L106" i="11"/>
  <c r="K106" i="11"/>
  <c r="L105" i="11"/>
  <c r="K105" i="11"/>
  <c r="EWO6" i="4" s="1"/>
  <c r="L104" i="11"/>
  <c r="K104" i="11"/>
  <c r="L103" i="11"/>
  <c r="EWB6" i="4" s="1"/>
  <c r="K103" i="11"/>
  <c r="EWA6" i="4" s="1"/>
  <c r="L102" i="11"/>
  <c r="K102" i="11"/>
  <c r="L101" i="11"/>
  <c r="EVN6" i="4" s="1"/>
  <c r="K101" i="11"/>
  <c r="EVM6" i="4" s="1"/>
  <c r="L100" i="11"/>
  <c r="K100" i="11"/>
  <c r="L99" i="11"/>
  <c r="EUZ6" i="4" s="1"/>
  <c r="K99" i="11"/>
  <c r="EUY6" i="4" s="1"/>
  <c r="L98" i="11"/>
  <c r="K98" i="11"/>
  <c r="L97" i="11"/>
  <c r="EUS6" i="4" s="1"/>
  <c r="K97" i="11"/>
  <c r="EUR6" i="4" s="1"/>
  <c r="L93" i="11"/>
  <c r="K93" i="11"/>
  <c r="L92" i="11"/>
  <c r="K92" i="11"/>
  <c r="EUC6" i="4" s="1"/>
  <c r="L91" i="11"/>
  <c r="K91" i="11"/>
  <c r="L90" i="11"/>
  <c r="K90" i="11"/>
  <c r="L88" i="11"/>
  <c r="K88" i="11"/>
  <c r="L87" i="11"/>
  <c r="K87" i="11"/>
  <c r="L86" i="11"/>
  <c r="K86" i="11"/>
  <c r="L85" i="11"/>
  <c r="K85" i="11"/>
  <c r="L84" i="11"/>
  <c r="K84" i="11"/>
  <c r="L83" i="11"/>
  <c r="K83" i="11"/>
  <c r="ETM6" i="4" s="1"/>
  <c r="L82" i="11"/>
  <c r="K82" i="11"/>
  <c r="L81" i="11"/>
  <c r="K81" i="11"/>
  <c r="ESW6" i="4" s="1"/>
  <c r="L80" i="11"/>
  <c r="K80" i="11"/>
  <c r="L79" i="11"/>
  <c r="K79" i="11"/>
  <c r="ESG6" i="4" s="1"/>
  <c r="L75" i="11"/>
  <c r="K75" i="11"/>
  <c r="L74" i="11"/>
  <c r="K74" i="11"/>
  <c r="ERQ6" i="4" s="1"/>
  <c r="L73" i="11"/>
  <c r="K73" i="11"/>
  <c r="J71" i="11"/>
  <c r="I71" i="11"/>
  <c r="H71" i="11"/>
  <c r="G71" i="11"/>
  <c r="F71" i="11"/>
  <c r="E71" i="11"/>
  <c r="L70" i="11"/>
  <c r="K70" i="11"/>
  <c r="L69" i="11"/>
  <c r="K69" i="11"/>
  <c r="EQS6" i="4" s="1"/>
  <c r="L68" i="11"/>
  <c r="K68" i="11"/>
  <c r="F59" i="11"/>
  <c r="E59" i="11"/>
  <c r="F43" i="11"/>
  <c r="E43" i="11"/>
  <c r="F40" i="11"/>
  <c r="E40" i="11"/>
  <c r="F37" i="11"/>
  <c r="E37" i="11"/>
  <c r="F34" i="11"/>
  <c r="E34" i="11"/>
  <c r="F28" i="11"/>
  <c r="E28" i="11"/>
  <c r="F25" i="11"/>
  <c r="E25" i="11"/>
  <c r="F22" i="11"/>
  <c r="E22" i="11"/>
  <c r="F19" i="11"/>
  <c r="E19" i="11"/>
  <c r="E11" i="11"/>
  <c r="C11" i="11"/>
  <c r="G10" i="11"/>
  <c r="C8" i="11"/>
  <c r="C352" i="10"/>
  <c r="H352" i="10" s="1"/>
  <c r="EMN6" i="4" s="1"/>
  <c r="C351" i="10"/>
  <c r="H351" i="10" s="1"/>
  <c r="C350" i="10"/>
  <c r="H350" i="10" s="1"/>
  <c r="EMB6" i="4" s="1"/>
  <c r="C344" i="10"/>
  <c r="H344" i="10" s="1"/>
  <c r="C343" i="10"/>
  <c r="H343" i="10" s="1"/>
  <c r="ELN6" i="4" s="1"/>
  <c r="C342" i="10"/>
  <c r="H342" i="10" s="1"/>
  <c r="C341" i="10"/>
  <c r="H341" i="10" s="1"/>
  <c r="ELB6" i="4" s="1"/>
  <c r="C340" i="10"/>
  <c r="H340" i="10" s="1"/>
  <c r="EKV6" i="4" s="1"/>
  <c r="C339" i="10"/>
  <c r="H339" i="10" s="1"/>
  <c r="EKP6" i="4" s="1"/>
  <c r="C338" i="10"/>
  <c r="H338" i="10" s="1"/>
  <c r="C337" i="10"/>
  <c r="H337" i="10" s="1"/>
  <c r="EKD6" i="4" s="1"/>
  <c r="L327" i="10"/>
  <c r="K327" i="10"/>
  <c r="L326" i="10"/>
  <c r="K326" i="10"/>
  <c r="EIV6" i="4" s="1"/>
  <c r="L325" i="10"/>
  <c r="EIQ6" i="4" s="1"/>
  <c r="K325" i="10"/>
  <c r="L323" i="10"/>
  <c r="K323" i="10"/>
  <c r="EIJ6" i="4" s="1"/>
  <c r="L322" i="10"/>
  <c r="K322" i="10"/>
  <c r="L321" i="10"/>
  <c r="K321" i="10"/>
  <c r="L320" i="10"/>
  <c r="EHW6" i="4" s="1"/>
  <c r="K320" i="10"/>
  <c r="L319" i="10"/>
  <c r="K319" i="10"/>
  <c r="EHO6" i="4" s="1"/>
  <c r="L318" i="10"/>
  <c r="EHI6" i="4" s="1"/>
  <c r="K318" i="10"/>
  <c r="L317" i="10"/>
  <c r="K317" i="10"/>
  <c r="L316" i="10"/>
  <c r="EGU6" i="4" s="1"/>
  <c r="K316" i="10"/>
  <c r="L315" i="10"/>
  <c r="K315" i="10"/>
  <c r="L314" i="10"/>
  <c r="EGG6" i="4" s="1"/>
  <c r="K314" i="10"/>
  <c r="L313" i="10"/>
  <c r="K313" i="10"/>
  <c r="EFY6" i="4" s="1"/>
  <c r="L312" i="10"/>
  <c r="EFS6" i="4" s="1"/>
  <c r="K312" i="10"/>
  <c r="L311" i="10"/>
  <c r="K311" i="10"/>
  <c r="L310" i="10"/>
  <c r="EFE6" i="4" s="1"/>
  <c r="K310" i="10"/>
  <c r="L309" i="10"/>
  <c r="K309" i="10"/>
  <c r="EEW6" i="4" s="1"/>
  <c r="L308" i="10"/>
  <c r="EEQ6" i="4" s="1"/>
  <c r="K308" i="10"/>
  <c r="L307" i="10"/>
  <c r="K307" i="10"/>
  <c r="EEI6" i="4" s="1"/>
  <c r="L303" i="10"/>
  <c r="EEC6" i="4" s="1"/>
  <c r="K303" i="10"/>
  <c r="L302" i="10"/>
  <c r="K302" i="10"/>
  <c r="EDT6" i="4" s="1"/>
  <c r="L301" i="10"/>
  <c r="K301" i="10"/>
  <c r="L299" i="10"/>
  <c r="K299" i="10"/>
  <c r="EDD6" i="4" s="1"/>
  <c r="L298" i="10"/>
  <c r="ECW6" i="4" s="1"/>
  <c r="K298" i="10"/>
  <c r="L297" i="10"/>
  <c r="K297" i="10"/>
  <c r="ECN6" i="4" s="1"/>
  <c r="L296" i="10"/>
  <c r="ECG6" i="4" s="1"/>
  <c r="K296" i="10"/>
  <c r="L295" i="10"/>
  <c r="K295" i="10"/>
  <c r="EBX6" i="4" s="1"/>
  <c r="L294" i="10"/>
  <c r="EBQ6" i="4" s="1"/>
  <c r="K294" i="10"/>
  <c r="L293" i="10"/>
  <c r="K293" i="10"/>
  <c r="EBH6" i="4" s="1"/>
  <c r="L289" i="10"/>
  <c r="K289" i="10"/>
  <c r="L288" i="10"/>
  <c r="K288" i="10"/>
  <c r="EAR6" i="4" s="1"/>
  <c r="L287" i="10"/>
  <c r="EAK6" i="4" s="1"/>
  <c r="K287" i="10"/>
  <c r="L285" i="10"/>
  <c r="K285" i="10"/>
  <c r="EAB6" i="4" s="1"/>
  <c r="L284" i="10"/>
  <c r="DZU6" i="4" s="1"/>
  <c r="K284" i="10"/>
  <c r="J283" i="10"/>
  <c r="I283" i="10"/>
  <c r="H283" i="10"/>
  <c r="G283" i="10"/>
  <c r="F283" i="10"/>
  <c r="E283" i="10"/>
  <c r="L282" i="10"/>
  <c r="DZM6" i="4" s="1"/>
  <c r="K282" i="10"/>
  <c r="L281" i="10"/>
  <c r="K281" i="10"/>
  <c r="DZD6" i="4" s="1"/>
  <c r="L280" i="10"/>
  <c r="DYW6" i="4" s="1"/>
  <c r="K280" i="10"/>
  <c r="K266" i="10"/>
  <c r="J266" i="10"/>
  <c r="I266" i="10"/>
  <c r="F266" i="10"/>
  <c r="E266" i="10"/>
  <c r="D266" i="10"/>
  <c r="H265" i="10"/>
  <c r="G265" i="10"/>
  <c r="H264" i="10"/>
  <c r="G264" i="10"/>
  <c r="K261" i="10"/>
  <c r="Q260" i="10"/>
  <c r="S260" i="10" s="1"/>
  <c r="K260" i="10"/>
  <c r="Q259" i="10"/>
  <c r="S259" i="10" s="1"/>
  <c r="K259" i="10"/>
  <c r="Q258" i="10"/>
  <c r="S258" i="10" s="1"/>
  <c r="L216" i="10"/>
  <c r="L215" i="10"/>
  <c r="L214" i="10"/>
  <c r="L213" i="10"/>
  <c r="K208" i="10"/>
  <c r="J208" i="10"/>
  <c r="I208" i="10"/>
  <c r="H208" i="10"/>
  <c r="G208" i="10"/>
  <c r="F208" i="10"/>
  <c r="E208" i="10"/>
  <c r="D208" i="10"/>
  <c r="L207" i="10"/>
  <c r="L206" i="10"/>
  <c r="L204" i="10"/>
  <c r="L203" i="10"/>
  <c r="L202" i="10"/>
  <c r="L200" i="10"/>
  <c r="L199" i="10"/>
  <c r="L198" i="10"/>
  <c r="L197" i="10"/>
  <c r="L196" i="10"/>
  <c r="L195" i="10"/>
  <c r="L193" i="10"/>
  <c r="L192" i="10"/>
  <c r="L191" i="10"/>
  <c r="L190" i="10"/>
  <c r="L189" i="10"/>
  <c r="L188" i="10"/>
  <c r="L186" i="10"/>
  <c r="L185" i="10"/>
  <c r="L184" i="10"/>
  <c r="L183" i="10"/>
  <c r="L182" i="10"/>
  <c r="L181" i="10"/>
  <c r="L179" i="10"/>
  <c r="L178" i="10"/>
  <c r="L177" i="10"/>
  <c r="L176" i="10"/>
  <c r="L175" i="10"/>
  <c r="L174" i="10"/>
  <c r="L172" i="10"/>
  <c r="L171" i="10"/>
  <c r="L170" i="10"/>
  <c r="L169" i="10"/>
  <c r="L168" i="10"/>
  <c r="L167" i="10"/>
  <c r="L165" i="10"/>
  <c r="L164" i="10"/>
  <c r="L163" i="10"/>
  <c r="L162" i="10"/>
  <c r="L161" i="10"/>
  <c r="L160" i="10"/>
  <c r="L158" i="10"/>
  <c r="L157" i="10"/>
  <c r="L156" i="10"/>
  <c r="L155" i="10"/>
  <c r="L154" i="10"/>
  <c r="L153" i="10"/>
  <c r="L151" i="10"/>
  <c r="L150" i="10"/>
  <c r="L149" i="10"/>
  <c r="L146" i="10"/>
  <c r="L144" i="10"/>
  <c r="K142" i="10"/>
  <c r="J142" i="10"/>
  <c r="I142" i="10"/>
  <c r="F142" i="10"/>
  <c r="E142" i="10"/>
  <c r="D142" i="10"/>
  <c r="C142" i="10"/>
  <c r="L141" i="10"/>
  <c r="L140" i="10"/>
  <c r="L139" i="10"/>
  <c r="L142" i="10" s="1"/>
  <c r="L138" i="10"/>
  <c r="L137" i="10"/>
  <c r="L136" i="10"/>
  <c r="L135" i="10"/>
  <c r="L134" i="10"/>
  <c r="K132" i="10"/>
  <c r="J132" i="10"/>
  <c r="I132" i="10"/>
  <c r="F132" i="10"/>
  <c r="E132" i="10"/>
  <c r="D132" i="10"/>
  <c r="C132" i="10"/>
  <c r="L128" i="10"/>
  <c r="L127" i="10"/>
  <c r="L126" i="10"/>
  <c r="L125" i="10"/>
  <c r="L124" i="10"/>
  <c r="K122" i="10"/>
  <c r="J122" i="10"/>
  <c r="I122" i="10"/>
  <c r="L118" i="10"/>
  <c r="L117" i="10"/>
  <c r="L116" i="10"/>
  <c r="L115" i="10"/>
  <c r="L114" i="10"/>
  <c r="K110" i="10"/>
  <c r="J110" i="10"/>
  <c r="I110" i="10"/>
  <c r="H110" i="10"/>
  <c r="I216" i="15" s="1"/>
  <c r="G110" i="10"/>
  <c r="H216" i="15" s="1"/>
  <c r="F110" i="10"/>
  <c r="E110" i="10"/>
  <c r="D110" i="10"/>
  <c r="L109" i="10"/>
  <c r="L108" i="10"/>
  <c r="K107" i="10"/>
  <c r="J107" i="10"/>
  <c r="I107" i="10"/>
  <c r="F107" i="10"/>
  <c r="E107" i="10"/>
  <c r="D107" i="10"/>
  <c r="H106" i="10"/>
  <c r="G106" i="10"/>
  <c r="H105" i="10"/>
  <c r="ABS6" i="4" s="1"/>
  <c r="G105" i="10"/>
  <c r="ABR6" i="4" s="1"/>
  <c r="K104" i="10"/>
  <c r="J104" i="10"/>
  <c r="I104" i="10"/>
  <c r="H104" i="10"/>
  <c r="I214" i="15" s="1"/>
  <c r="G104" i="10"/>
  <c r="H214" i="15" s="1"/>
  <c r="F104" i="10"/>
  <c r="E104" i="10"/>
  <c r="D104" i="10"/>
  <c r="L103" i="10"/>
  <c r="L102" i="10"/>
  <c r="K101" i="10"/>
  <c r="J101" i="10"/>
  <c r="I101" i="10"/>
  <c r="H101" i="10"/>
  <c r="I213" i="15" s="1"/>
  <c r="G101" i="10"/>
  <c r="H213" i="15" s="1"/>
  <c r="F101" i="10"/>
  <c r="E101" i="10"/>
  <c r="D101" i="10"/>
  <c r="L100" i="10"/>
  <c r="L99" i="10"/>
  <c r="K98" i="10"/>
  <c r="J98" i="10"/>
  <c r="I98" i="10"/>
  <c r="H98" i="10"/>
  <c r="K197" i="15" s="1"/>
  <c r="G98" i="10"/>
  <c r="J197" i="15" s="1"/>
  <c r="F98" i="10"/>
  <c r="E98" i="10"/>
  <c r="D98" i="10"/>
  <c r="L97" i="10"/>
  <c r="L96" i="10"/>
  <c r="K95" i="10"/>
  <c r="J95" i="10"/>
  <c r="I95" i="10"/>
  <c r="H95" i="10"/>
  <c r="K196" i="15" s="1"/>
  <c r="G95" i="10"/>
  <c r="J196" i="15" s="1"/>
  <c r="F95" i="10"/>
  <c r="E95" i="10"/>
  <c r="D95" i="10"/>
  <c r="L94" i="10"/>
  <c r="L93" i="10"/>
  <c r="K92" i="10"/>
  <c r="J92" i="10"/>
  <c r="I92" i="10"/>
  <c r="F92" i="10"/>
  <c r="E92" i="10"/>
  <c r="D92" i="10"/>
  <c r="H91" i="10"/>
  <c r="ABA6" i="4" s="1"/>
  <c r="G91" i="10"/>
  <c r="AAZ6" i="4" s="1"/>
  <c r="H90" i="10"/>
  <c r="G90" i="10"/>
  <c r="K89" i="10"/>
  <c r="J89" i="10"/>
  <c r="I89" i="10"/>
  <c r="H89" i="10"/>
  <c r="K194" i="15" s="1"/>
  <c r="G89" i="10"/>
  <c r="J194" i="15" s="1"/>
  <c r="F89" i="10"/>
  <c r="E89" i="10"/>
  <c r="D89" i="10"/>
  <c r="L88" i="10"/>
  <c r="L87" i="10"/>
  <c r="K86" i="10"/>
  <c r="J86" i="10"/>
  <c r="I86" i="10"/>
  <c r="H86" i="10"/>
  <c r="K193" i="15" s="1"/>
  <c r="G86" i="10"/>
  <c r="J193" i="15" s="1"/>
  <c r="F86" i="10"/>
  <c r="E86" i="10"/>
  <c r="D86" i="10"/>
  <c r="L85" i="10"/>
  <c r="L84" i="10"/>
  <c r="K83" i="10"/>
  <c r="J83" i="10"/>
  <c r="I83" i="10"/>
  <c r="H83" i="10"/>
  <c r="G83" i="10"/>
  <c r="F83" i="10"/>
  <c r="E83" i="10"/>
  <c r="D83" i="10"/>
  <c r="L82" i="10"/>
  <c r="L81" i="10"/>
  <c r="K80" i="10"/>
  <c r="J80" i="10"/>
  <c r="I80" i="10"/>
  <c r="H80" i="10"/>
  <c r="G80" i="10"/>
  <c r="F80" i="10"/>
  <c r="E80" i="10"/>
  <c r="D80" i="10"/>
  <c r="L79" i="10"/>
  <c r="L78" i="10"/>
  <c r="K77" i="10"/>
  <c r="J77" i="10"/>
  <c r="I77" i="10"/>
  <c r="H77" i="10"/>
  <c r="G77" i="10"/>
  <c r="F77" i="10"/>
  <c r="E77" i="10"/>
  <c r="D77" i="10"/>
  <c r="L76" i="10"/>
  <c r="L75" i="10"/>
  <c r="K74" i="10"/>
  <c r="J74" i="10"/>
  <c r="I74" i="10"/>
  <c r="H74" i="10"/>
  <c r="G74" i="10"/>
  <c r="F74" i="10"/>
  <c r="E74" i="10"/>
  <c r="D74" i="10"/>
  <c r="L73" i="10"/>
  <c r="L72" i="10"/>
  <c r="K71" i="10"/>
  <c r="J71" i="10"/>
  <c r="I71" i="10"/>
  <c r="H71" i="10"/>
  <c r="G71" i="10"/>
  <c r="F71" i="10"/>
  <c r="E71" i="10"/>
  <c r="D71" i="10"/>
  <c r="L70" i="10"/>
  <c r="L69" i="10"/>
  <c r="K68" i="10"/>
  <c r="J68" i="10"/>
  <c r="I68" i="10"/>
  <c r="H68" i="10"/>
  <c r="G68" i="10"/>
  <c r="F68" i="10"/>
  <c r="E68" i="10"/>
  <c r="D68" i="10"/>
  <c r="L67" i="10"/>
  <c r="L66" i="10"/>
  <c r="K65" i="10"/>
  <c r="J65" i="10"/>
  <c r="I65" i="10"/>
  <c r="H65" i="10"/>
  <c r="G65" i="10"/>
  <c r="F65" i="10"/>
  <c r="E65" i="10"/>
  <c r="D65" i="10"/>
  <c r="L64" i="10"/>
  <c r="L63" i="10"/>
  <c r="K62" i="10"/>
  <c r="J62" i="10"/>
  <c r="I62" i="10"/>
  <c r="H62" i="10"/>
  <c r="G62" i="10"/>
  <c r="F62" i="10"/>
  <c r="E62" i="10"/>
  <c r="D62" i="10"/>
  <c r="L61" i="10"/>
  <c r="L60" i="10"/>
  <c r="K59" i="10"/>
  <c r="J59" i="10"/>
  <c r="I59" i="10"/>
  <c r="H59" i="10"/>
  <c r="G59" i="10"/>
  <c r="F59" i="10"/>
  <c r="E59" i="10"/>
  <c r="D59" i="10"/>
  <c r="L58" i="10"/>
  <c r="L57" i="10"/>
  <c r="K56" i="10"/>
  <c r="J56" i="10"/>
  <c r="I56" i="10"/>
  <c r="H56" i="10"/>
  <c r="G56" i="10"/>
  <c r="F56" i="10"/>
  <c r="E56" i="10"/>
  <c r="D56" i="10"/>
  <c r="L55" i="10"/>
  <c r="L54" i="10"/>
  <c r="K53" i="10"/>
  <c r="J53" i="10"/>
  <c r="I53" i="10"/>
  <c r="H53" i="10"/>
  <c r="G53" i="10"/>
  <c r="F53" i="10"/>
  <c r="E53" i="10"/>
  <c r="D53" i="10"/>
  <c r="L52" i="10"/>
  <c r="L51" i="10"/>
  <c r="K50" i="10"/>
  <c r="I50" i="10"/>
  <c r="L49" i="10"/>
  <c r="L48" i="10"/>
  <c r="K47" i="10"/>
  <c r="I47" i="10"/>
  <c r="H47" i="10"/>
  <c r="L46" i="10"/>
  <c r="L45" i="10"/>
  <c r="H44" i="10"/>
  <c r="G44" i="10"/>
  <c r="L43" i="10"/>
  <c r="K43" i="10"/>
  <c r="J43" i="10"/>
  <c r="L42" i="10"/>
  <c r="K42" i="10"/>
  <c r="J42" i="10"/>
  <c r="L41" i="10"/>
  <c r="H39" i="10"/>
  <c r="G39" i="10"/>
  <c r="L38" i="10"/>
  <c r="L37" i="10"/>
  <c r="L36" i="10"/>
  <c r="K29" i="10"/>
  <c r="J29" i="10"/>
  <c r="I29" i="10"/>
  <c r="H29" i="10"/>
  <c r="G29" i="10"/>
  <c r="F29" i="10"/>
  <c r="E29" i="10"/>
  <c r="D29" i="10"/>
  <c r="L28" i="10"/>
  <c r="L27" i="10"/>
  <c r="L26" i="10"/>
  <c r="K21" i="10"/>
  <c r="J21" i="10"/>
  <c r="I21" i="10"/>
  <c r="H21" i="10"/>
  <c r="G21" i="10"/>
  <c r="F21" i="10"/>
  <c r="E21" i="10"/>
  <c r="D21" i="10"/>
  <c r="L20" i="10"/>
  <c r="L19" i="10"/>
  <c r="L18" i="10"/>
  <c r="E11" i="10"/>
  <c r="C11" i="10"/>
  <c r="G10" i="10"/>
  <c r="C8" i="10"/>
  <c r="C375" i="9"/>
  <c r="H375" i="9" s="1"/>
  <c r="DSN6" i="4" s="1"/>
  <c r="C374" i="9"/>
  <c r="H374" i="9" s="1"/>
  <c r="DSH6" i="4" s="1"/>
  <c r="C373" i="9"/>
  <c r="H373" i="9" s="1"/>
  <c r="DSB6" i="4" s="1"/>
  <c r="C367" i="9"/>
  <c r="H367" i="9" s="1"/>
  <c r="C366" i="9"/>
  <c r="H366" i="9" s="1"/>
  <c r="DRN6" i="4" s="1"/>
  <c r="C365" i="9"/>
  <c r="H365" i="9" s="1"/>
  <c r="DRH6" i="4" s="1"/>
  <c r="C364" i="9"/>
  <c r="H364" i="9" s="1"/>
  <c r="DRB6" i="4" s="1"/>
  <c r="C363" i="9"/>
  <c r="H363" i="9" s="1"/>
  <c r="C362" i="9"/>
  <c r="H362" i="9" s="1"/>
  <c r="DQP6" i="4" s="1"/>
  <c r="C361" i="9"/>
  <c r="H361" i="9" s="1"/>
  <c r="DQJ6" i="4" s="1"/>
  <c r="C360" i="9"/>
  <c r="H360" i="9" s="1"/>
  <c r="DQD6" i="4" s="1"/>
  <c r="L350" i="9"/>
  <c r="K350" i="9"/>
  <c r="L349" i="9"/>
  <c r="DOW6" i="4" s="1"/>
  <c r="K349" i="9"/>
  <c r="DOV6" i="4" s="1"/>
  <c r="L348" i="9"/>
  <c r="K348" i="9"/>
  <c r="L346" i="9"/>
  <c r="DOK6" i="4" s="1"/>
  <c r="K346" i="9"/>
  <c r="DOJ6" i="4" s="1"/>
  <c r="L345" i="9"/>
  <c r="K345" i="9"/>
  <c r="L344" i="9"/>
  <c r="DNW6" i="4" s="1"/>
  <c r="K344" i="9"/>
  <c r="DNV6" i="4" s="1"/>
  <c r="L343" i="9"/>
  <c r="K343" i="9"/>
  <c r="L342" i="9"/>
  <c r="K342" i="9"/>
  <c r="DNH6" i="4" s="1"/>
  <c r="L341" i="9"/>
  <c r="K341" i="9"/>
  <c r="DNA6" i="4" s="1"/>
  <c r="L340" i="9"/>
  <c r="DMU6" i="4" s="1"/>
  <c r="K340" i="9"/>
  <c r="DMT6" i="4" s="1"/>
  <c r="L339" i="9"/>
  <c r="K339" i="9"/>
  <c r="DMM6" i="4" s="1"/>
  <c r="L338" i="9"/>
  <c r="DMG6" i="4" s="1"/>
  <c r="K338" i="9"/>
  <c r="DMF6" i="4" s="1"/>
  <c r="L337" i="9"/>
  <c r="K337" i="9"/>
  <c r="L336" i="9"/>
  <c r="DLS6" i="4" s="1"/>
  <c r="K336" i="9"/>
  <c r="DLR6" i="4" s="1"/>
  <c r="L335" i="9"/>
  <c r="K335" i="9"/>
  <c r="L334" i="9"/>
  <c r="DLE6" i="4" s="1"/>
  <c r="K334" i="9"/>
  <c r="DLD6" i="4" s="1"/>
  <c r="L333" i="9"/>
  <c r="K333" i="9"/>
  <c r="L332" i="9"/>
  <c r="DKQ6" i="4" s="1"/>
  <c r="K332" i="9"/>
  <c r="DKP6" i="4" s="1"/>
  <c r="L331" i="9"/>
  <c r="K331" i="9"/>
  <c r="L330" i="9"/>
  <c r="DKC6" i="4" s="1"/>
  <c r="K330" i="9"/>
  <c r="DKB6" i="4" s="1"/>
  <c r="L326" i="9"/>
  <c r="K326" i="9"/>
  <c r="L325" i="9"/>
  <c r="DJN6" i="4" s="1"/>
  <c r="K325" i="9"/>
  <c r="DJM6" i="4" s="1"/>
  <c r="L324" i="9"/>
  <c r="K324" i="9"/>
  <c r="L322" i="9"/>
  <c r="DIX6" i="4" s="1"/>
  <c r="K322" i="9"/>
  <c r="DIW6" i="4" s="1"/>
  <c r="L321" i="9"/>
  <c r="K321" i="9"/>
  <c r="L320" i="9"/>
  <c r="DIH6" i="4" s="1"/>
  <c r="K320" i="9"/>
  <c r="DIG6" i="4" s="1"/>
  <c r="L319" i="9"/>
  <c r="K319" i="9"/>
  <c r="L318" i="9"/>
  <c r="DHR6" i="4" s="1"/>
  <c r="K318" i="9"/>
  <c r="DHQ6" i="4" s="1"/>
  <c r="L317" i="9"/>
  <c r="K317" i="9"/>
  <c r="L316" i="9"/>
  <c r="DHB6" i="4" s="1"/>
  <c r="K316" i="9"/>
  <c r="DHA6" i="4" s="1"/>
  <c r="L315" i="9"/>
  <c r="K315" i="9"/>
  <c r="L314" i="9"/>
  <c r="DGL6" i="4" s="1"/>
  <c r="K314" i="9"/>
  <c r="DGK6" i="4" s="1"/>
  <c r="L310" i="9"/>
  <c r="K310" i="9"/>
  <c r="L309" i="9"/>
  <c r="DFV6" i="4" s="1"/>
  <c r="K309" i="9"/>
  <c r="DFU6" i="4" s="1"/>
  <c r="L308" i="9"/>
  <c r="K308" i="9"/>
  <c r="L306" i="9"/>
  <c r="DFF6" i="4" s="1"/>
  <c r="K306" i="9"/>
  <c r="DFE6" i="4" s="1"/>
  <c r="L305" i="9"/>
  <c r="K305" i="9"/>
  <c r="J304" i="9"/>
  <c r="I304" i="9"/>
  <c r="H304" i="9"/>
  <c r="G304" i="9"/>
  <c r="F304" i="9"/>
  <c r="E304" i="9"/>
  <c r="L303" i="9"/>
  <c r="K303" i="9"/>
  <c r="L302" i="9"/>
  <c r="DEH6" i="4" s="1"/>
  <c r="K302" i="9"/>
  <c r="DEG6" i="4" s="1"/>
  <c r="L301" i="9"/>
  <c r="K301" i="9"/>
  <c r="I287" i="9"/>
  <c r="H287" i="9"/>
  <c r="G287" i="9"/>
  <c r="F287" i="9"/>
  <c r="L286" i="9"/>
  <c r="L285" i="9"/>
  <c r="K283" i="9"/>
  <c r="Q282" i="9"/>
  <c r="S282" i="9" s="1"/>
  <c r="K282" i="9"/>
  <c r="Q281" i="9"/>
  <c r="S281" i="9" s="1"/>
  <c r="K281" i="9"/>
  <c r="Q280" i="9"/>
  <c r="S280" i="9" s="1"/>
  <c r="T286" i="9" s="1"/>
  <c r="DCB6" i="4" s="1"/>
  <c r="I241" i="9"/>
  <c r="K230" i="9"/>
  <c r="J230" i="9"/>
  <c r="I230" i="9"/>
  <c r="H230" i="9"/>
  <c r="G230" i="9"/>
  <c r="F230" i="9"/>
  <c r="E230" i="9"/>
  <c r="D230" i="9"/>
  <c r="L229" i="9"/>
  <c r="L228" i="9"/>
  <c r="I226" i="9"/>
  <c r="O518" i="14" s="1"/>
  <c r="H226" i="9"/>
  <c r="N518" i="14" s="1"/>
  <c r="G226" i="9"/>
  <c r="M518" i="14" s="1"/>
  <c r="F226" i="9"/>
  <c r="I222" i="9"/>
  <c r="H222" i="9"/>
  <c r="BVU6" i="4" s="1"/>
  <c r="G222" i="9"/>
  <c r="BVT6" i="4" s="1"/>
  <c r="F222" i="9"/>
  <c r="I221" i="9"/>
  <c r="H221" i="9"/>
  <c r="BVQ6" i="4" s="1"/>
  <c r="G221" i="9"/>
  <c r="BVP6" i="4" s="1"/>
  <c r="F221" i="9"/>
  <c r="I220" i="9"/>
  <c r="M485" i="14" s="1"/>
  <c r="H220" i="9"/>
  <c r="L485" i="14" s="1"/>
  <c r="G220" i="9"/>
  <c r="K485" i="14" s="1"/>
  <c r="F220" i="9"/>
  <c r="I217" i="9"/>
  <c r="M484" i="14" s="1"/>
  <c r="H217" i="9"/>
  <c r="L484" i="14" s="1"/>
  <c r="G217" i="9"/>
  <c r="K484" i="14" s="1"/>
  <c r="F217" i="9"/>
  <c r="I214" i="9"/>
  <c r="M483" i="14" s="1"/>
  <c r="H214" i="9"/>
  <c r="L483" i="14" s="1"/>
  <c r="G214" i="9"/>
  <c r="K483" i="14" s="1"/>
  <c r="F214" i="9"/>
  <c r="I209" i="9"/>
  <c r="H209" i="9"/>
  <c r="BUO6" i="4" s="1"/>
  <c r="G209" i="9"/>
  <c r="BUN6" i="4" s="1"/>
  <c r="F209" i="9"/>
  <c r="I208" i="9"/>
  <c r="H208" i="9"/>
  <c r="BUK6" i="4" s="1"/>
  <c r="G208" i="9"/>
  <c r="BUJ6" i="4" s="1"/>
  <c r="F208" i="9"/>
  <c r="I207" i="9"/>
  <c r="M452" i="14" s="1"/>
  <c r="H207" i="9"/>
  <c r="L452" i="14" s="1"/>
  <c r="G207" i="9"/>
  <c r="K452" i="14" s="1"/>
  <c r="F207" i="9"/>
  <c r="I204" i="9"/>
  <c r="M451" i="14" s="1"/>
  <c r="H204" i="9"/>
  <c r="L451" i="14" s="1"/>
  <c r="G204" i="9"/>
  <c r="K451" i="14" s="1"/>
  <c r="F204" i="9"/>
  <c r="I201" i="9"/>
  <c r="M450" i="14" s="1"/>
  <c r="H201" i="9"/>
  <c r="G201" i="9"/>
  <c r="K450" i="14" s="1"/>
  <c r="F201" i="9"/>
  <c r="L197" i="9"/>
  <c r="L196" i="9"/>
  <c r="L195" i="9"/>
  <c r="L193" i="9"/>
  <c r="L192" i="9"/>
  <c r="L191" i="9"/>
  <c r="L190" i="9"/>
  <c r="L189" i="9"/>
  <c r="L188" i="9"/>
  <c r="L186" i="9"/>
  <c r="L185" i="9"/>
  <c r="L184" i="9"/>
  <c r="L183" i="9"/>
  <c r="L182" i="9"/>
  <c r="L181" i="9"/>
  <c r="L179" i="9"/>
  <c r="L178" i="9"/>
  <c r="L177" i="9"/>
  <c r="L176" i="9"/>
  <c r="L175" i="9"/>
  <c r="L174" i="9"/>
  <c r="L172" i="9"/>
  <c r="L171" i="9"/>
  <c r="L170" i="9"/>
  <c r="L169" i="9"/>
  <c r="L168" i="9"/>
  <c r="L167" i="9"/>
  <c r="L165" i="9"/>
  <c r="L164" i="9"/>
  <c r="L163" i="9"/>
  <c r="L162" i="9"/>
  <c r="L160" i="9"/>
  <c r="L158" i="9"/>
  <c r="L157" i="9"/>
  <c r="L156" i="9"/>
  <c r="L155" i="9"/>
  <c r="L154" i="9"/>
  <c r="L153" i="9"/>
  <c r="L151" i="9"/>
  <c r="L150" i="9"/>
  <c r="L149" i="9"/>
  <c r="L148" i="9"/>
  <c r="L147" i="9"/>
  <c r="L146" i="9"/>
  <c r="L144" i="9"/>
  <c r="L143" i="9"/>
  <c r="L142" i="9"/>
  <c r="L140" i="9"/>
  <c r="L139" i="9"/>
  <c r="L138" i="9"/>
  <c r="H137" i="9"/>
  <c r="BKQ6" i="4" s="1"/>
  <c r="G137" i="9"/>
  <c r="BKJ6" i="4" s="1"/>
  <c r="F137" i="9"/>
  <c r="E137" i="9"/>
  <c r="D137" i="9"/>
  <c r="BJO6" i="4" s="1"/>
  <c r="L136" i="9"/>
  <c r="L135" i="9"/>
  <c r="L134" i="9"/>
  <c r="J133" i="9"/>
  <c r="I133" i="9"/>
  <c r="L129" i="9"/>
  <c r="L127" i="9"/>
  <c r="E125" i="9"/>
  <c r="D125" i="9"/>
  <c r="C125" i="9"/>
  <c r="L116" i="9"/>
  <c r="E114" i="9"/>
  <c r="D114" i="9"/>
  <c r="C114" i="9"/>
  <c r="E103" i="9"/>
  <c r="D103" i="9"/>
  <c r="C103" i="9"/>
  <c r="I90" i="9"/>
  <c r="H90" i="9"/>
  <c r="G90" i="9"/>
  <c r="F90" i="9"/>
  <c r="I86" i="9"/>
  <c r="TL6" i="4" s="1"/>
  <c r="H86" i="9"/>
  <c r="TK6" i="4" s="1"/>
  <c r="G86" i="9"/>
  <c r="TJ6" i="4" s="1"/>
  <c r="F86" i="9"/>
  <c r="I85" i="9"/>
  <c r="I87" i="9" s="1"/>
  <c r="H85" i="9"/>
  <c r="G85" i="9"/>
  <c r="F85" i="9"/>
  <c r="I84" i="9"/>
  <c r="H84" i="9"/>
  <c r="G84" i="9"/>
  <c r="F84" i="9"/>
  <c r="I81" i="9"/>
  <c r="H81" i="9"/>
  <c r="G81" i="9"/>
  <c r="F81" i="9"/>
  <c r="I78" i="9"/>
  <c r="H78" i="9"/>
  <c r="G78" i="9"/>
  <c r="F78" i="9"/>
  <c r="I75" i="9"/>
  <c r="H75" i="9"/>
  <c r="G75" i="9"/>
  <c r="F75" i="9"/>
  <c r="K71" i="9"/>
  <c r="J71" i="9"/>
  <c r="I71" i="9"/>
  <c r="RX6" i="4" s="1"/>
  <c r="H71" i="9"/>
  <c r="G71" i="9"/>
  <c r="RV6" i="4" s="1"/>
  <c r="F71" i="9"/>
  <c r="RU6" i="4" s="1"/>
  <c r="K70" i="9"/>
  <c r="J70" i="9"/>
  <c r="I70" i="9"/>
  <c r="H70" i="9"/>
  <c r="H72" i="9" s="1"/>
  <c r="G70" i="9"/>
  <c r="G72" i="9" s="1"/>
  <c r="F70" i="9"/>
  <c r="I69" i="9"/>
  <c r="H69" i="9"/>
  <c r="G69" i="9"/>
  <c r="F69" i="9"/>
  <c r="I66" i="9"/>
  <c r="H66" i="9"/>
  <c r="G66" i="9"/>
  <c r="F66" i="9"/>
  <c r="I63" i="9"/>
  <c r="H63" i="9"/>
  <c r="G63" i="9"/>
  <c r="F63" i="9"/>
  <c r="I60" i="9"/>
  <c r="H60" i="9"/>
  <c r="G60" i="9"/>
  <c r="F60" i="9"/>
  <c r="I57" i="9"/>
  <c r="H57" i="9"/>
  <c r="G57" i="9"/>
  <c r="F57" i="9"/>
  <c r="I54" i="9"/>
  <c r="H54" i="9"/>
  <c r="G54" i="9"/>
  <c r="F54" i="9"/>
  <c r="I51" i="9"/>
  <c r="H51" i="9"/>
  <c r="G51" i="9"/>
  <c r="F51" i="9"/>
  <c r="I48" i="9"/>
  <c r="H48" i="9"/>
  <c r="G48" i="9"/>
  <c r="F48" i="9"/>
  <c r="I45" i="9"/>
  <c r="H45" i="9"/>
  <c r="G45" i="9"/>
  <c r="F45" i="9"/>
  <c r="I42" i="9"/>
  <c r="H42" i="9"/>
  <c r="G42" i="9"/>
  <c r="F42" i="9"/>
  <c r="I39" i="9"/>
  <c r="H39" i="9"/>
  <c r="G39" i="9"/>
  <c r="F39" i="9"/>
  <c r="I36" i="9"/>
  <c r="H36" i="9"/>
  <c r="G36" i="9"/>
  <c r="F36" i="9"/>
  <c r="K33" i="9"/>
  <c r="J33" i="9"/>
  <c r="I33" i="9"/>
  <c r="H33" i="9"/>
  <c r="G33" i="9"/>
  <c r="F33" i="9"/>
  <c r="E33" i="9"/>
  <c r="D33" i="9"/>
  <c r="K30" i="9"/>
  <c r="I30" i="9"/>
  <c r="K27" i="9"/>
  <c r="I27" i="9"/>
  <c r="I24" i="9"/>
  <c r="H24" i="9"/>
  <c r="G24" i="9"/>
  <c r="F24" i="9"/>
  <c r="I21" i="9"/>
  <c r="H21" i="9"/>
  <c r="H187" i="9" s="1"/>
  <c r="BRX6" i="4" s="1"/>
  <c r="G21" i="9"/>
  <c r="G180" i="9" s="1"/>
  <c r="BQO6" i="4" s="1"/>
  <c r="F21" i="9"/>
  <c r="C21" i="9"/>
  <c r="E11" i="9"/>
  <c r="C11" i="9"/>
  <c r="G10" i="9"/>
  <c r="C8" i="9"/>
  <c r="C384" i="8"/>
  <c r="H384" i="8" s="1"/>
  <c r="CXM6" i="4" s="1"/>
  <c r="C383" i="8"/>
  <c r="H383" i="8" s="1"/>
  <c r="CXG6" i="4" s="1"/>
  <c r="C382" i="8"/>
  <c r="H382" i="8" s="1"/>
  <c r="C376" i="8"/>
  <c r="H376" i="8" s="1"/>
  <c r="C375" i="8"/>
  <c r="H375" i="8" s="1"/>
  <c r="CWM6" i="4" s="1"/>
  <c r="C374" i="8"/>
  <c r="H374" i="8" s="1"/>
  <c r="CWG6" i="4" s="1"/>
  <c r="C373" i="8"/>
  <c r="H373" i="8" s="1"/>
  <c r="C372" i="8"/>
  <c r="H372" i="8" s="1"/>
  <c r="CVU6" i="4" s="1"/>
  <c r="C371" i="8"/>
  <c r="H371" i="8" s="1"/>
  <c r="CVO6" i="4" s="1"/>
  <c r="C370" i="8"/>
  <c r="H370" i="8" s="1"/>
  <c r="CVI6" i="4" s="1"/>
  <c r="C369" i="8"/>
  <c r="H369" i="8" s="1"/>
  <c r="L359" i="8"/>
  <c r="K359" i="8"/>
  <c r="L358" i="8"/>
  <c r="CTV6" i="4" s="1"/>
  <c r="K358" i="8"/>
  <c r="L357" i="8"/>
  <c r="K357" i="8"/>
  <c r="L355" i="8"/>
  <c r="CTJ6" i="4" s="1"/>
  <c r="K355" i="8"/>
  <c r="L354" i="8"/>
  <c r="CTC6" i="4" s="1"/>
  <c r="K354" i="8"/>
  <c r="CTB6" i="4" s="1"/>
  <c r="L353" i="8"/>
  <c r="CSV6" i="4" s="1"/>
  <c r="K353" i="8"/>
  <c r="L352" i="8"/>
  <c r="K352" i="8"/>
  <c r="CSN6" i="4" s="1"/>
  <c r="L351" i="8"/>
  <c r="CSH6" i="4" s="1"/>
  <c r="K351" i="8"/>
  <c r="L350" i="8"/>
  <c r="K350" i="8"/>
  <c r="L349" i="8"/>
  <c r="CRT6" i="4" s="1"/>
  <c r="K349" i="8"/>
  <c r="L348" i="8"/>
  <c r="K348" i="8"/>
  <c r="L347" i="8"/>
  <c r="CRF6" i="4" s="1"/>
  <c r="K347" i="8"/>
  <c r="L346" i="8"/>
  <c r="K346" i="8"/>
  <c r="CQX6" i="4" s="1"/>
  <c r="L345" i="8"/>
  <c r="CQR6" i="4" s="1"/>
  <c r="K345" i="8"/>
  <c r="L344" i="8"/>
  <c r="K344" i="8"/>
  <c r="CQJ6" i="4" s="1"/>
  <c r="L343" i="8"/>
  <c r="CQD6" i="4" s="1"/>
  <c r="K343" i="8"/>
  <c r="L342" i="8"/>
  <c r="K342" i="8"/>
  <c r="L341" i="8"/>
  <c r="CPP6" i="4" s="1"/>
  <c r="K341" i="8"/>
  <c r="L340" i="8"/>
  <c r="K340" i="8"/>
  <c r="L339" i="8"/>
  <c r="CPB6" i="4" s="1"/>
  <c r="K339" i="8"/>
  <c r="L335" i="8"/>
  <c r="K335" i="8"/>
  <c r="COT6" i="4" s="1"/>
  <c r="L334" i="8"/>
  <c r="COM6" i="4" s="1"/>
  <c r="K334" i="8"/>
  <c r="L333" i="8"/>
  <c r="K333" i="8"/>
  <c r="L331" i="8"/>
  <c r="CNW6" i="4" s="1"/>
  <c r="K331" i="8"/>
  <c r="L330" i="8"/>
  <c r="K330" i="8"/>
  <c r="L329" i="8"/>
  <c r="CNG6" i="4" s="1"/>
  <c r="K329" i="8"/>
  <c r="L328" i="8"/>
  <c r="K328" i="8"/>
  <c r="CMX6" i="4" s="1"/>
  <c r="L327" i="8"/>
  <c r="CMQ6" i="4" s="1"/>
  <c r="K327" i="8"/>
  <c r="L326" i="8"/>
  <c r="K326" i="8"/>
  <c r="CMH6" i="4" s="1"/>
  <c r="L325" i="8"/>
  <c r="CMA6" i="4" s="1"/>
  <c r="K325" i="8"/>
  <c r="L321" i="8"/>
  <c r="K321" i="8"/>
  <c r="L320" i="8"/>
  <c r="CLK6" i="4" s="1"/>
  <c r="K320" i="8"/>
  <c r="L319" i="8"/>
  <c r="K319" i="8"/>
  <c r="L317" i="8"/>
  <c r="CKU6" i="4" s="1"/>
  <c r="K317" i="8"/>
  <c r="L316" i="8"/>
  <c r="K316" i="8"/>
  <c r="CKL6" i="4" s="1"/>
  <c r="J315" i="8"/>
  <c r="I315" i="8"/>
  <c r="H315" i="8"/>
  <c r="G315" i="8"/>
  <c r="F315" i="8"/>
  <c r="E315" i="8"/>
  <c r="L314" i="8"/>
  <c r="K314" i="8"/>
  <c r="CKD6" i="4" s="1"/>
  <c r="L313" i="8"/>
  <c r="CJW6" i="4" s="1"/>
  <c r="K313" i="8"/>
  <c r="L312" i="8"/>
  <c r="K312" i="8"/>
  <c r="CJN6" i="4" s="1"/>
  <c r="K298" i="8"/>
  <c r="J298" i="8"/>
  <c r="I298" i="8"/>
  <c r="H298" i="8"/>
  <c r="G298" i="8"/>
  <c r="F298" i="8"/>
  <c r="E298" i="8"/>
  <c r="D298" i="8"/>
  <c r="L297" i="8"/>
  <c r="L296" i="8"/>
  <c r="K294" i="8"/>
  <c r="Q293" i="8"/>
  <c r="S293" i="8" s="1"/>
  <c r="K293" i="8"/>
  <c r="Q292" i="8"/>
  <c r="S292" i="8" s="1"/>
  <c r="K292" i="8"/>
  <c r="Q291" i="8"/>
  <c r="S291" i="8" s="1"/>
  <c r="K241" i="8"/>
  <c r="J241" i="8"/>
  <c r="I241" i="8"/>
  <c r="H241" i="8"/>
  <c r="G241" i="8"/>
  <c r="F241" i="8"/>
  <c r="E241" i="8"/>
  <c r="D241" i="8"/>
  <c r="L240" i="8"/>
  <c r="L239" i="8"/>
  <c r="K237" i="8"/>
  <c r="J237" i="8"/>
  <c r="I237" i="8"/>
  <c r="H237" i="8"/>
  <c r="G237" i="8"/>
  <c r="F237" i="8"/>
  <c r="E237" i="8"/>
  <c r="K233" i="8"/>
  <c r="J233" i="8"/>
  <c r="I233" i="8"/>
  <c r="H233" i="8"/>
  <c r="BDO6" i="4" s="1"/>
  <c r="G233" i="8"/>
  <c r="F233" i="8"/>
  <c r="E233" i="8"/>
  <c r="K232" i="8"/>
  <c r="BDK6" i="4" s="1"/>
  <c r="J232" i="8"/>
  <c r="I232" i="8"/>
  <c r="H232" i="8"/>
  <c r="BDH6" i="4" s="1"/>
  <c r="G232" i="8"/>
  <c r="BDG6" i="4" s="1"/>
  <c r="F232" i="8"/>
  <c r="E232" i="8"/>
  <c r="K231" i="8"/>
  <c r="M614" i="13" s="1"/>
  <c r="J231" i="8"/>
  <c r="L614" i="13" s="1"/>
  <c r="I231" i="8"/>
  <c r="K614" i="13" s="1"/>
  <c r="H231" i="8"/>
  <c r="J614" i="13" s="1"/>
  <c r="G231" i="8"/>
  <c r="I614" i="13" s="1"/>
  <c r="F231" i="8"/>
  <c r="H614" i="13" s="1"/>
  <c r="E231" i="8"/>
  <c r="L230" i="8"/>
  <c r="L229" i="8"/>
  <c r="K228" i="8"/>
  <c r="M613" i="13" s="1"/>
  <c r="J228" i="8"/>
  <c r="L613" i="13" s="1"/>
  <c r="I228" i="8"/>
  <c r="K613" i="13" s="1"/>
  <c r="H228" i="8"/>
  <c r="J613" i="13" s="1"/>
  <c r="G228" i="8"/>
  <c r="I613" i="13" s="1"/>
  <c r="F228" i="8"/>
  <c r="H613" i="13" s="1"/>
  <c r="E228" i="8"/>
  <c r="L227" i="8"/>
  <c r="L226" i="8"/>
  <c r="K225" i="8"/>
  <c r="M612" i="13" s="1"/>
  <c r="J225" i="8"/>
  <c r="L612" i="13" s="1"/>
  <c r="I225" i="8"/>
  <c r="K612" i="13" s="1"/>
  <c r="H225" i="8"/>
  <c r="J612" i="13" s="1"/>
  <c r="G225" i="8"/>
  <c r="I612" i="13" s="1"/>
  <c r="F225" i="8"/>
  <c r="H612" i="13" s="1"/>
  <c r="E225" i="8"/>
  <c r="L224" i="8"/>
  <c r="L223" i="8"/>
  <c r="K220" i="8"/>
  <c r="J220" i="8"/>
  <c r="I220" i="8"/>
  <c r="BBL6" i="4" s="1"/>
  <c r="H220" i="8"/>
  <c r="G220" i="8"/>
  <c r="F220" i="8"/>
  <c r="K219" i="8"/>
  <c r="BBH6" i="4" s="1"/>
  <c r="J219" i="8"/>
  <c r="I219" i="8"/>
  <c r="H219" i="8"/>
  <c r="BBE6" i="4" s="1"/>
  <c r="G219" i="8"/>
  <c r="BBD6" i="4" s="1"/>
  <c r="F219" i="8"/>
  <c r="K218" i="8"/>
  <c r="M584" i="13" s="1"/>
  <c r="J218" i="8"/>
  <c r="L584" i="13" s="1"/>
  <c r="I218" i="8"/>
  <c r="K584" i="13" s="1"/>
  <c r="H218" i="8"/>
  <c r="J584" i="13" s="1"/>
  <c r="G218" i="8"/>
  <c r="I584" i="13" s="1"/>
  <c r="F218" i="8"/>
  <c r="H584" i="13" s="1"/>
  <c r="L217" i="8"/>
  <c r="L216" i="8"/>
  <c r="K215" i="8"/>
  <c r="M583" i="13" s="1"/>
  <c r="J215" i="8"/>
  <c r="L583" i="13" s="1"/>
  <c r="I215" i="8"/>
  <c r="K583" i="13" s="1"/>
  <c r="H215" i="8"/>
  <c r="J583" i="13" s="1"/>
  <c r="G215" i="8"/>
  <c r="I583" i="13" s="1"/>
  <c r="F215" i="8"/>
  <c r="H583" i="13" s="1"/>
  <c r="L214" i="8"/>
  <c r="L213" i="8"/>
  <c r="K212" i="8"/>
  <c r="M582" i="13" s="1"/>
  <c r="J212" i="8"/>
  <c r="L582" i="13" s="1"/>
  <c r="I212" i="8"/>
  <c r="K582" i="13" s="1"/>
  <c r="H212" i="8"/>
  <c r="J582" i="13" s="1"/>
  <c r="G212" i="8"/>
  <c r="I582" i="13" s="1"/>
  <c r="F212" i="8"/>
  <c r="H582" i="13" s="1"/>
  <c r="L211" i="8"/>
  <c r="L210" i="8"/>
  <c r="H141" i="8"/>
  <c r="G141" i="8"/>
  <c r="F141" i="8"/>
  <c r="AMJ6" i="4" s="1"/>
  <c r="E141" i="8"/>
  <c r="D141" i="8"/>
  <c r="J137" i="8"/>
  <c r="I137" i="8"/>
  <c r="L136" i="8"/>
  <c r="L135" i="8"/>
  <c r="L134" i="8"/>
  <c r="G133" i="8"/>
  <c r="ALO6" i="4" s="1"/>
  <c r="D133" i="8"/>
  <c r="L132" i="8"/>
  <c r="L131" i="8"/>
  <c r="L130" i="8"/>
  <c r="ALE6" i="4" s="1"/>
  <c r="L124" i="8"/>
  <c r="L122" i="8"/>
  <c r="E120" i="8"/>
  <c r="D120" i="8"/>
  <c r="C120" i="8"/>
  <c r="E109" i="8"/>
  <c r="D109" i="8"/>
  <c r="C109" i="8"/>
  <c r="E98" i="8"/>
  <c r="D98" i="8"/>
  <c r="C98" i="8"/>
  <c r="K85" i="8"/>
  <c r="J85" i="8"/>
  <c r="I85" i="8"/>
  <c r="H85" i="8"/>
  <c r="G85" i="8"/>
  <c r="F85" i="8"/>
  <c r="E85" i="8"/>
  <c r="D85" i="8"/>
  <c r="L84" i="8"/>
  <c r="L83" i="8"/>
  <c r="K81" i="8"/>
  <c r="LZ6" i="4" s="1"/>
  <c r="J81" i="8"/>
  <c r="I81" i="8"/>
  <c r="LX6" i="4" s="1"/>
  <c r="H81" i="8"/>
  <c r="LW6" i="4" s="1"/>
  <c r="G81" i="8"/>
  <c r="LV6" i="4" s="1"/>
  <c r="F81" i="8"/>
  <c r="E81" i="8"/>
  <c r="LT6" i="4" s="1"/>
  <c r="D81" i="8"/>
  <c r="LS6" i="4" s="1"/>
  <c r="K80" i="8"/>
  <c r="K82" i="8" s="1"/>
  <c r="J80" i="8"/>
  <c r="J82" i="8" s="1"/>
  <c r="I80" i="8"/>
  <c r="LP6" i="4" s="1"/>
  <c r="H80" i="8"/>
  <c r="H82" i="8" s="1"/>
  <c r="G80" i="8"/>
  <c r="G82" i="8" s="1"/>
  <c r="F80" i="8"/>
  <c r="F82" i="8" s="1"/>
  <c r="E80" i="8"/>
  <c r="LL6" i="4" s="1"/>
  <c r="D80" i="8"/>
  <c r="K79" i="8"/>
  <c r="J79" i="8"/>
  <c r="I79" i="8"/>
  <c r="H79" i="8"/>
  <c r="G79" i="8"/>
  <c r="F79" i="8"/>
  <c r="E79" i="8"/>
  <c r="D79" i="8"/>
  <c r="L78" i="8"/>
  <c r="L77" i="8"/>
  <c r="K76" i="8"/>
  <c r="J76" i="8"/>
  <c r="I76" i="8"/>
  <c r="H76" i="8"/>
  <c r="G76" i="8"/>
  <c r="F76" i="8"/>
  <c r="E76" i="8"/>
  <c r="D76" i="8"/>
  <c r="L75" i="8"/>
  <c r="L74" i="8"/>
  <c r="K73" i="8"/>
  <c r="J73" i="8"/>
  <c r="I73" i="8"/>
  <c r="H73" i="8"/>
  <c r="G73" i="8"/>
  <c r="F73" i="8"/>
  <c r="E73" i="8"/>
  <c r="D73" i="8"/>
  <c r="L72" i="8"/>
  <c r="L71" i="8"/>
  <c r="K70" i="8"/>
  <c r="J70" i="8"/>
  <c r="I70" i="8"/>
  <c r="H70" i="8"/>
  <c r="G70" i="8"/>
  <c r="F70" i="8"/>
  <c r="E70" i="8"/>
  <c r="D70" i="8"/>
  <c r="L69" i="8"/>
  <c r="L68" i="8"/>
  <c r="K66" i="8"/>
  <c r="IX6" i="4" s="1"/>
  <c r="J66" i="8"/>
  <c r="I66" i="8"/>
  <c r="IV6" i="4" s="1"/>
  <c r="H66" i="8"/>
  <c r="IU6" i="4" s="1"/>
  <c r="G66" i="8"/>
  <c r="IT6" i="4" s="1"/>
  <c r="F66" i="8"/>
  <c r="E66" i="8"/>
  <c r="IR6" i="4" s="1"/>
  <c r="D66" i="8"/>
  <c r="IQ6" i="4" s="1"/>
  <c r="K65" i="8"/>
  <c r="K67" i="8" s="1"/>
  <c r="J65" i="8"/>
  <c r="J67" i="8" s="1"/>
  <c r="I65" i="8"/>
  <c r="I67" i="8" s="1"/>
  <c r="H65" i="8"/>
  <c r="G65" i="8"/>
  <c r="G67" i="8" s="1"/>
  <c r="F65" i="8"/>
  <c r="F67" i="8" s="1"/>
  <c r="E65" i="8"/>
  <c r="E67" i="8" s="1"/>
  <c r="D65" i="8"/>
  <c r="K64" i="8"/>
  <c r="J64" i="8"/>
  <c r="I64" i="8"/>
  <c r="H64" i="8"/>
  <c r="G64" i="8"/>
  <c r="F64" i="8"/>
  <c r="E64" i="8"/>
  <c r="D64" i="8"/>
  <c r="L63" i="8"/>
  <c r="L62" i="8"/>
  <c r="K61" i="8"/>
  <c r="J61" i="8"/>
  <c r="I61" i="8"/>
  <c r="H61" i="8"/>
  <c r="G61" i="8"/>
  <c r="F61" i="8"/>
  <c r="E61" i="8"/>
  <c r="D61" i="8"/>
  <c r="L60" i="8"/>
  <c r="L59" i="8"/>
  <c r="K58" i="8"/>
  <c r="J58" i="8"/>
  <c r="I58" i="8"/>
  <c r="H58" i="8"/>
  <c r="G58" i="8"/>
  <c r="F58" i="8"/>
  <c r="E58" i="8"/>
  <c r="D58" i="8"/>
  <c r="L57" i="8"/>
  <c r="L56" i="8"/>
  <c r="K55" i="8"/>
  <c r="J55" i="8"/>
  <c r="I55" i="8"/>
  <c r="H55" i="8"/>
  <c r="G55" i="8"/>
  <c r="F55" i="8"/>
  <c r="E55" i="8"/>
  <c r="D55" i="8"/>
  <c r="L54" i="8"/>
  <c r="L53" i="8"/>
  <c r="K52" i="8"/>
  <c r="J52" i="8"/>
  <c r="I52" i="8"/>
  <c r="H52" i="8"/>
  <c r="G52" i="8"/>
  <c r="F52" i="8"/>
  <c r="E52" i="8"/>
  <c r="D52" i="8"/>
  <c r="L51" i="8"/>
  <c r="L50" i="8"/>
  <c r="K49" i="8"/>
  <c r="J49" i="8"/>
  <c r="I49" i="8"/>
  <c r="H49" i="8"/>
  <c r="G49" i="8"/>
  <c r="F49" i="8"/>
  <c r="E49" i="8"/>
  <c r="D49" i="8"/>
  <c r="L48" i="8"/>
  <c r="L47" i="8"/>
  <c r="K46" i="8"/>
  <c r="J46" i="8"/>
  <c r="I46" i="8"/>
  <c r="H46" i="8"/>
  <c r="G46" i="8"/>
  <c r="F46" i="8"/>
  <c r="E46" i="8"/>
  <c r="D46" i="8"/>
  <c r="L45" i="8"/>
  <c r="L44" i="8"/>
  <c r="K43" i="8"/>
  <c r="J43" i="8"/>
  <c r="I43" i="8"/>
  <c r="H43" i="8"/>
  <c r="G43" i="8"/>
  <c r="F43" i="8"/>
  <c r="E43" i="8"/>
  <c r="D43" i="8"/>
  <c r="L42" i="8"/>
  <c r="L41" i="8"/>
  <c r="K40" i="8"/>
  <c r="J40" i="8"/>
  <c r="I40" i="8"/>
  <c r="H40" i="8"/>
  <c r="G40" i="8"/>
  <c r="F40" i="8"/>
  <c r="E40" i="8"/>
  <c r="D40" i="8"/>
  <c r="L39" i="8"/>
  <c r="L38" i="8"/>
  <c r="K37" i="8"/>
  <c r="J37" i="8"/>
  <c r="I37" i="8"/>
  <c r="H37" i="8"/>
  <c r="G37" i="8"/>
  <c r="F37" i="8"/>
  <c r="E37" i="8"/>
  <c r="D37" i="8"/>
  <c r="L36" i="8"/>
  <c r="L35" i="8"/>
  <c r="K34" i="8"/>
  <c r="J34" i="8"/>
  <c r="I34" i="8"/>
  <c r="H34" i="8"/>
  <c r="G34" i="8"/>
  <c r="F34" i="8"/>
  <c r="E34" i="8"/>
  <c r="D34" i="8"/>
  <c r="L33" i="8"/>
  <c r="L32" i="8"/>
  <c r="K31" i="8"/>
  <c r="E31" i="8"/>
  <c r="L30" i="8"/>
  <c r="L29" i="8"/>
  <c r="K28" i="8"/>
  <c r="L27" i="8"/>
  <c r="L26" i="8"/>
  <c r="K25" i="8"/>
  <c r="J25" i="8"/>
  <c r="I25" i="8"/>
  <c r="H25" i="8"/>
  <c r="G25" i="8"/>
  <c r="F25" i="8"/>
  <c r="E25" i="8"/>
  <c r="D25" i="8"/>
  <c r="L24" i="8"/>
  <c r="L23" i="8"/>
  <c r="K22" i="8"/>
  <c r="P644" i="13" s="1"/>
  <c r="J22" i="8"/>
  <c r="O644" i="13" s="1"/>
  <c r="I22" i="8"/>
  <c r="N644" i="13" s="1"/>
  <c r="H22" i="8"/>
  <c r="M644" i="13" s="1"/>
  <c r="G22" i="8"/>
  <c r="G156" i="8" s="1"/>
  <c r="F22" i="8"/>
  <c r="E22" i="8"/>
  <c r="D22" i="8"/>
  <c r="C22" i="8"/>
  <c r="L21" i="8"/>
  <c r="L20" i="8"/>
  <c r="L17" i="8"/>
  <c r="E11" i="8"/>
  <c r="G10" i="8"/>
  <c r="C8" i="8"/>
  <c r="O15" i="7"/>
  <c r="AG1" i="6" s="1"/>
  <c r="E6" i="4"/>
  <c r="D8" i="8"/>
  <c r="AA4685" i="6"/>
  <c r="W4685" i="6" s="1"/>
  <c r="Y4685" i="6" s="1"/>
  <c r="AA4676" i="6"/>
  <c r="W4676" i="6" s="1"/>
  <c r="Y4676" i="6" s="1"/>
  <c r="AA4660" i="6"/>
  <c r="W4660" i="6" s="1"/>
  <c r="Y4660" i="6" s="1"/>
  <c r="AA4652" i="6"/>
  <c r="W4652" i="6" s="1"/>
  <c r="Y4652" i="6" s="1"/>
  <c r="AA4638" i="6"/>
  <c r="W4638" i="6" s="1"/>
  <c r="Y4638" i="6" s="1"/>
  <c r="AA4617" i="6"/>
  <c r="W4617" i="6" s="1"/>
  <c r="Y4617" i="6" s="1"/>
  <c r="AA4624" i="6"/>
  <c r="W4624" i="6" s="1"/>
  <c r="Y4624" i="6" s="1"/>
  <c r="AA4623" i="6"/>
  <c r="W4623" i="6" s="1"/>
  <c r="Y4623" i="6" s="1"/>
  <c r="AA4622" i="6"/>
  <c r="W4622" i="6" s="1"/>
  <c r="Y4622" i="6" s="1"/>
  <c r="AA4621" i="6"/>
  <c r="W4621" i="6" s="1"/>
  <c r="Y4621" i="6" s="1"/>
  <c r="AA4616" i="6"/>
  <c r="W4616" i="6" s="1"/>
  <c r="Y4616" i="6" s="1"/>
  <c r="AA4615" i="6"/>
  <c r="W4615" i="6" s="1"/>
  <c r="Y4615" i="6" s="1"/>
  <c r="AA4614" i="6"/>
  <c r="W4614" i="6" s="1"/>
  <c r="Y4614" i="6" s="1"/>
  <c r="AA4637" i="6"/>
  <c r="W4637" i="6" s="1"/>
  <c r="Y4637" i="6" s="1"/>
  <c r="AA4675" i="6"/>
  <c r="W4675" i="6" s="1"/>
  <c r="Y4675" i="6" s="1"/>
  <c r="AA4613" i="6"/>
  <c r="W4613" i="6" s="1"/>
  <c r="Y4613" i="6" s="1"/>
  <c r="AA4684" i="6"/>
  <c r="W4684" i="6" s="1"/>
  <c r="Y4684" i="6" s="1"/>
  <c r="AA4612" i="6"/>
  <c r="W4612" i="6" s="1"/>
  <c r="Y4612" i="6" s="1"/>
  <c r="AA4611" i="6"/>
  <c r="W4611" i="6" s="1"/>
  <c r="Y4611" i="6" s="1"/>
  <c r="AA4636" i="6"/>
  <c r="W4636" i="6" s="1"/>
  <c r="Y4636" i="6" s="1"/>
  <c r="AA4610" i="6"/>
  <c r="W4610" i="6" s="1"/>
  <c r="Y4610" i="6" s="1"/>
  <c r="AA4674" i="6"/>
  <c r="W4674" i="6" s="1"/>
  <c r="Y4674" i="6" s="1"/>
  <c r="AA4601" i="6"/>
  <c r="W4601" i="6" s="1"/>
  <c r="Y4601" i="6" s="1"/>
  <c r="AA4600" i="6"/>
  <c r="W4600" i="6" s="1"/>
  <c r="Y4600" i="6" s="1"/>
  <c r="AA4608" i="6"/>
  <c r="W4608" i="6" s="1"/>
  <c r="Y4608" i="6" s="1"/>
  <c r="AA4673" i="6"/>
  <c r="W4673" i="6" s="1"/>
  <c r="Y4673" i="6" s="1"/>
  <c r="AA4683" i="6"/>
  <c r="W4683" i="6" s="1"/>
  <c r="Y4683" i="6" s="1"/>
  <c r="AA4635" i="6"/>
  <c r="W4635" i="6" s="1"/>
  <c r="Y4635" i="6" s="1"/>
  <c r="AA4607" i="6"/>
  <c r="W4607" i="6" s="1"/>
  <c r="Y4607" i="6" s="1"/>
  <c r="AA4659" i="6"/>
  <c r="W4659" i="6" s="1"/>
  <c r="Y4659" i="6" s="1"/>
  <c r="AA4658" i="6"/>
  <c r="W4658" i="6" s="1"/>
  <c r="Y4658" i="6" s="1"/>
  <c r="AA4606" i="6"/>
  <c r="W4606" i="6" s="1"/>
  <c r="Y4606" i="6" s="1"/>
  <c r="AA4682" i="6"/>
  <c r="W4682" i="6" s="1"/>
  <c r="Y4682" i="6" s="1"/>
  <c r="AA4605" i="6"/>
  <c r="W4605" i="6" s="1"/>
  <c r="Y4605" i="6" s="1"/>
  <c r="AA4604" i="6"/>
  <c r="W4604" i="6" s="1"/>
  <c r="Y4604" i="6" s="1"/>
  <c r="AA4634" i="6"/>
  <c r="W4634" i="6" s="1"/>
  <c r="Y4634" i="6" s="1"/>
  <c r="AA4633" i="6"/>
  <c r="W4633" i="6" s="1"/>
  <c r="Y4633" i="6" s="1"/>
  <c r="AA4603" i="6"/>
  <c r="W4603" i="6" s="1"/>
  <c r="Y4603" i="6" s="1"/>
  <c r="AA4657" i="6"/>
  <c r="W4657" i="6" s="1"/>
  <c r="Y4657" i="6" s="1"/>
  <c r="R4651" i="6"/>
  <c r="AA4651" i="6" s="1"/>
  <c r="W4651" i="6" s="1"/>
  <c r="Y4651" i="6" s="1"/>
  <c r="AA4599" i="6"/>
  <c r="W4599" i="6" s="1"/>
  <c r="Y4599" i="6" s="1"/>
  <c r="AA4598" i="6"/>
  <c r="W4598" i="6" s="1"/>
  <c r="Y4598" i="6" s="1"/>
  <c r="AA4597" i="6"/>
  <c r="W4597" i="6" s="1"/>
  <c r="Y4597" i="6" s="1"/>
  <c r="AA4596" i="6"/>
  <c r="W4596" i="6" s="1"/>
  <c r="Y4596" i="6" s="1"/>
  <c r="AA4595" i="6"/>
  <c r="W4595" i="6" s="1"/>
  <c r="Y4595" i="6" s="1"/>
  <c r="AA4678" i="6"/>
  <c r="W4678" i="6" s="1"/>
  <c r="Y4678" i="6" s="1"/>
  <c r="AA4631" i="6"/>
  <c r="W4631" i="6" s="1"/>
  <c r="Y4631" i="6" s="1"/>
  <c r="AA4619" i="6"/>
  <c r="W4619" i="6" s="1"/>
  <c r="Y4619" i="6" s="1"/>
  <c r="AA4630" i="6"/>
  <c r="W4630" i="6" s="1"/>
  <c r="Y4630" i="6" s="1"/>
  <c r="AA4672" i="6"/>
  <c r="W4672" i="6" s="1"/>
  <c r="Y4672" i="6" s="1"/>
  <c r="AA4698" i="6"/>
  <c r="W4698" i="6" s="1"/>
  <c r="Y4698" i="6" s="1"/>
  <c r="AA4629" i="6"/>
  <c r="W4629" i="6" s="1"/>
  <c r="Y4629" i="6" s="1"/>
  <c r="AA4650" i="6"/>
  <c r="W4650" i="6" s="1"/>
  <c r="Y4650" i="6" s="1"/>
  <c r="AA4687" i="6"/>
  <c r="W4687" i="6" s="1"/>
  <c r="Y4687" i="6" s="1"/>
  <c r="AA4697" i="6"/>
  <c r="W4697" i="6" s="1"/>
  <c r="Y4697" i="6" s="1"/>
  <c r="AA4694" i="6"/>
  <c r="W4694" i="6" s="1"/>
  <c r="Y4694" i="6" s="1"/>
  <c r="AA4677" i="6"/>
  <c r="W4677" i="6" s="1"/>
  <c r="Y4677" i="6" s="1"/>
  <c r="AA4663" i="6"/>
  <c r="W4663" i="6" s="1"/>
  <c r="Y4663" i="6" s="1"/>
  <c r="AA4655" i="6"/>
  <c r="W4655" i="6" s="1"/>
  <c r="Y4655" i="6" s="1"/>
  <c r="AA4690" i="6"/>
  <c r="W4690" i="6" s="1"/>
  <c r="Y4690" i="6" s="1"/>
  <c r="AA4644" i="6"/>
  <c r="W4644" i="6" s="1"/>
  <c r="Y4644" i="6" s="1"/>
  <c r="AA4701" i="6"/>
  <c r="W4701" i="6" s="1"/>
  <c r="Y4701" i="6" s="1"/>
  <c r="AA4679" i="6"/>
  <c r="W4679" i="6" s="1"/>
  <c r="Y4679" i="6" s="1"/>
  <c r="AA4618" i="6"/>
  <c r="W4618" i="6" s="1"/>
  <c r="Y4618" i="6" s="1"/>
  <c r="AA4661" i="6"/>
  <c r="W4661" i="6" s="1"/>
  <c r="Y4661" i="6" s="1"/>
  <c r="AA4649" i="6"/>
  <c r="W4649" i="6" s="1"/>
  <c r="Y4649" i="6" s="1"/>
  <c r="AA4662" i="6"/>
  <c r="W4662" i="6" s="1"/>
  <c r="Y4662" i="6" s="1"/>
  <c r="AA4640" i="6"/>
  <c r="W4640" i="6" s="1"/>
  <c r="Y4640" i="6" s="1"/>
  <c r="AA4654" i="6"/>
  <c r="W4654" i="6" s="1"/>
  <c r="Y4654" i="6" s="1"/>
  <c r="AA4642" i="6"/>
  <c r="W4642" i="6" s="1"/>
  <c r="Y4642" i="6" s="1"/>
  <c r="AA4639" i="6"/>
  <c r="W4639" i="6" s="1"/>
  <c r="Y4639" i="6" s="1"/>
  <c r="AA4632" i="6"/>
  <c r="W4632" i="6" s="1"/>
  <c r="Y4632" i="6" s="1"/>
  <c r="AA4700" i="6"/>
  <c r="W4700" i="6" s="1"/>
  <c r="Y4700" i="6" s="1"/>
  <c r="AA4689" i="6"/>
  <c r="W4689" i="6" s="1"/>
  <c r="Y4689" i="6" s="1"/>
  <c r="AA4645" i="6"/>
  <c r="W4645" i="6" s="1"/>
  <c r="Y4645" i="6" s="1"/>
  <c r="AA4665" i="6"/>
  <c r="W4665" i="6" s="1"/>
  <c r="Y4665" i="6" s="1"/>
  <c r="AA4699" i="6"/>
  <c r="W4699" i="6" s="1"/>
  <c r="Y4699" i="6" s="1"/>
  <c r="AA4664" i="6"/>
  <c r="W4664" i="6" s="1"/>
  <c r="Y4664" i="6" s="1"/>
  <c r="AA4691" i="6"/>
  <c r="W4691" i="6" s="1"/>
  <c r="Y4691" i="6" s="1"/>
  <c r="AA4641" i="6"/>
  <c r="W4641" i="6" s="1"/>
  <c r="Y4641" i="6" s="1"/>
  <c r="AA4602" i="6"/>
  <c r="W4602" i="6" s="1"/>
  <c r="Y4602" i="6" s="1"/>
  <c r="AA4625" i="6"/>
  <c r="W4625" i="6" s="1"/>
  <c r="Y4625" i="6" s="1"/>
  <c r="AA4680" i="6"/>
  <c r="W4680" i="6" s="1"/>
  <c r="Y4680" i="6" s="1"/>
  <c r="AA4646" i="6"/>
  <c r="W4646" i="6" s="1"/>
  <c r="Y4646" i="6" s="1"/>
  <c r="AA4648" i="6"/>
  <c r="W4648" i="6" s="1"/>
  <c r="Y4648" i="6" s="1"/>
  <c r="AA4627" i="6"/>
  <c r="W4627" i="6" s="1"/>
  <c r="Y4627" i="6" s="1"/>
  <c r="AA4653" i="6"/>
  <c r="W4653" i="6" s="1"/>
  <c r="Y4653" i="6" s="1"/>
  <c r="AA4626" i="6"/>
  <c r="W4626" i="6" s="1"/>
  <c r="Y4626" i="6" s="1"/>
  <c r="AA4643" i="6"/>
  <c r="W4643" i="6" s="1"/>
  <c r="Y4643" i="6" s="1"/>
  <c r="AA4656" i="6"/>
  <c r="W4656" i="6" s="1"/>
  <c r="Y4656" i="6" s="1"/>
  <c r="AA4647" i="6"/>
  <c r="W4647" i="6" s="1"/>
  <c r="Y4647" i="6" s="1"/>
  <c r="AA4681" i="6"/>
  <c r="W4681" i="6" s="1"/>
  <c r="Y4681" i="6" s="1"/>
  <c r="AA4667" i="6"/>
  <c r="W4667" i="6" s="1"/>
  <c r="Y4667" i="6" s="1"/>
  <c r="AA4695" i="6"/>
  <c r="W4695" i="6" s="1"/>
  <c r="Y4695" i="6" s="1"/>
  <c r="AA4671" i="6"/>
  <c r="W4671" i="6" s="1"/>
  <c r="Y4671" i="6" s="1"/>
  <c r="AA4670" i="6"/>
  <c r="W4670" i="6" s="1"/>
  <c r="Y4670" i="6" s="1"/>
  <c r="AA4628" i="6"/>
  <c r="W4628" i="6" s="1"/>
  <c r="Y4628" i="6" s="1"/>
  <c r="AA4688" i="6"/>
  <c r="W4688" i="6" s="1"/>
  <c r="Y4688" i="6" s="1"/>
  <c r="AA4693" i="6"/>
  <c r="W4693" i="6" s="1"/>
  <c r="Y4693" i="6" s="1"/>
  <c r="AA4594" i="6"/>
  <c r="W4594" i="6" s="1"/>
  <c r="Y4594" i="6" s="1"/>
  <c r="AA4593" i="6"/>
  <c r="W4593" i="6" s="1"/>
  <c r="Y4593" i="6" s="1"/>
  <c r="AA4592" i="6"/>
  <c r="W4592" i="6" s="1"/>
  <c r="Y4592" i="6" s="1"/>
  <c r="AA4591" i="6"/>
  <c r="W4591" i="6" s="1"/>
  <c r="Y4591" i="6" s="1"/>
  <c r="AA4590" i="6"/>
  <c r="W4590" i="6" s="1"/>
  <c r="Y4590" i="6" s="1"/>
  <c r="AA4589" i="6"/>
  <c r="W4589" i="6" s="1"/>
  <c r="Y4589" i="6" s="1"/>
  <c r="AA4588" i="6"/>
  <c r="W4588" i="6" s="1"/>
  <c r="Y4588" i="6" s="1"/>
  <c r="AA4587" i="6"/>
  <c r="W4587" i="6" s="1"/>
  <c r="Y4587" i="6" s="1"/>
  <c r="AA4586" i="6"/>
  <c r="W4586" i="6" s="1"/>
  <c r="Y4586" i="6" s="1"/>
  <c r="AA4585" i="6"/>
  <c r="W4585" i="6" s="1"/>
  <c r="Y4585" i="6" s="1"/>
  <c r="AA4584" i="6"/>
  <c r="W4584" i="6" s="1"/>
  <c r="Y4584" i="6" s="1"/>
  <c r="AA4583" i="6"/>
  <c r="W4583" i="6" s="1"/>
  <c r="Y4583" i="6" s="1"/>
  <c r="AA4582" i="6"/>
  <c r="W4582" i="6" s="1"/>
  <c r="Y4582" i="6" s="1"/>
  <c r="AA4581" i="6"/>
  <c r="W4581" i="6" s="1"/>
  <c r="Y4581" i="6" s="1"/>
  <c r="AA4580" i="6"/>
  <c r="W4580" i="6" s="1"/>
  <c r="Y4580" i="6" s="1"/>
  <c r="AA4579" i="6"/>
  <c r="W4579" i="6" s="1"/>
  <c r="Y4579" i="6" s="1"/>
  <c r="AA4578" i="6"/>
  <c r="W4578" i="6" s="1"/>
  <c r="Y4578" i="6" s="1"/>
  <c r="AA4577" i="6"/>
  <c r="W4577" i="6" s="1"/>
  <c r="Y4577" i="6" s="1"/>
  <c r="AA4576" i="6"/>
  <c r="W4576" i="6" s="1"/>
  <c r="Y4576" i="6" s="1"/>
  <c r="AA4575" i="6"/>
  <c r="W4575" i="6" s="1"/>
  <c r="Y4575" i="6" s="1"/>
  <c r="AA4574" i="6"/>
  <c r="W4574" i="6" s="1"/>
  <c r="Y4574" i="6" s="1"/>
  <c r="R4573" i="6"/>
  <c r="AA4573" i="6" s="1"/>
  <c r="W4573" i="6" s="1"/>
  <c r="Y4573" i="6" s="1"/>
  <c r="R4572" i="6"/>
  <c r="AA4572" i="6" s="1"/>
  <c r="W4572" i="6" s="1"/>
  <c r="Y4572" i="6" s="1"/>
  <c r="AA4571" i="6"/>
  <c r="W4571" i="6" s="1"/>
  <c r="Y4571" i="6" s="1"/>
  <c r="AA4570" i="6"/>
  <c r="W4570" i="6" s="1"/>
  <c r="Y4570" i="6" s="1"/>
  <c r="AA4569" i="6"/>
  <c r="W4569" i="6" s="1"/>
  <c r="Y4569" i="6" s="1"/>
  <c r="AA4568" i="6"/>
  <c r="W4568" i="6" s="1"/>
  <c r="Y4568" i="6" s="1"/>
  <c r="AA4567" i="6"/>
  <c r="W4567" i="6" s="1"/>
  <c r="Y4567" i="6" s="1"/>
  <c r="AA4566" i="6"/>
  <c r="W4566" i="6" s="1"/>
  <c r="Y4566" i="6" s="1"/>
  <c r="AA4565" i="6"/>
  <c r="W4565" i="6" s="1"/>
  <c r="Y4565" i="6" s="1"/>
  <c r="AA4564" i="6"/>
  <c r="W4564" i="6" s="1"/>
  <c r="Y4564" i="6" s="1"/>
  <c r="AA4563" i="6"/>
  <c r="W4563" i="6" s="1"/>
  <c r="Y4563" i="6" s="1"/>
  <c r="AA4562" i="6"/>
  <c r="W4562" i="6" s="1"/>
  <c r="Y4562" i="6" s="1"/>
  <c r="AA4561" i="6"/>
  <c r="W4561" i="6" s="1"/>
  <c r="Y4561" i="6" s="1"/>
  <c r="AA4560" i="6"/>
  <c r="W4560" i="6" s="1"/>
  <c r="Y4560" i="6" s="1"/>
  <c r="AA4559" i="6"/>
  <c r="W4559" i="6" s="1"/>
  <c r="Y4559" i="6" s="1"/>
  <c r="AA4558" i="6"/>
  <c r="W4558" i="6" s="1"/>
  <c r="Y4558" i="6" s="1"/>
  <c r="R4557" i="6"/>
  <c r="AA4557" i="6" s="1"/>
  <c r="W4557" i="6" s="1"/>
  <c r="Y4557" i="6" s="1"/>
  <c r="AA4556" i="6"/>
  <c r="W4556" i="6" s="1"/>
  <c r="Y4556" i="6" s="1"/>
  <c r="R4555" i="6"/>
  <c r="AA4555" i="6" s="1"/>
  <c r="W4555" i="6" s="1"/>
  <c r="Y4555" i="6" s="1"/>
  <c r="AA4554" i="6"/>
  <c r="W4554" i="6" s="1"/>
  <c r="Y4554" i="6" s="1"/>
  <c r="AA4553" i="6"/>
  <c r="W4553" i="6" s="1"/>
  <c r="Y4553" i="6" s="1"/>
  <c r="AA4552" i="6"/>
  <c r="W4552" i="6" s="1"/>
  <c r="Y4552" i="6" s="1"/>
  <c r="AA4551" i="6"/>
  <c r="W4551" i="6" s="1"/>
  <c r="Y4551" i="6" s="1"/>
  <c r="R4550" i="6"/>
  <c r="AA4550" i="6" s="1"/>
  <c r="W4550" i="6" s="1"/>
  <c r="Y4550" i="6" s="1"/>
  <c r="R4549" i="6"/>
  <c r="AA4549" i="6" s="1"/>
  <c r="W4549" i="6" s="1"/>
  <c r="Y4549" i="6" s="1"/>
  <c r="AA4548" i="6"/>
  <c r="W4548" i="6" s="1"/>
  <c r="Y4548" i="6" s="1"/>
  <c r="AA4547" i="6"/>
  <c r="W4547" i="6" s="1"/>
  <c r="Y4547" i="6" s="1"/>
  <c r="R4546" i="6"/>
  <c r="AA4546" i="6" s="1"/>
  <c r="W4546" i="6" s="1"/>
  <c r="Y4546" i="6" s="1"/>
  <c r="R4545" i="6"/>
  <c r="AA4545" i="6" s="1"/>
  <c r="W4545" i="6" s="1"/>
  <c r="Y4545" i="6" s="1"/>
  <c r="R4544" i="6"/>
  <c r="AA4544" i="6" s="1"/>
  <c r="W4544" i="6" s="1"/>
  <c r="Y4544" i="6" s="1"/>
  <c r="AA4543" i="6"/>
  <c r="W4543" i="6" s="1"/>
  <c r="Y4543" i="6" s="1"/>
  <c r="AA4542" i="6"/>
  <c r="W4542" i="6" s="1"/>
  <c r="Y4542" i="6" s="1"/>
  <c r="AA4541" i="6"/>
  <c r="W4541" i="6" s="1"/>
  <c r="Y4541" i="6" s="1"/>
  <c r="AA4540" i="6"/>
  <c r="W4540" i="6" s="1"/>
  <c r="Y4540" i="6" s="1"/>
  <c r="R4539" i="6"/>
  <c r="AA4539" i="6" s="1"/>
  <c r="W4539" i="6" s="1"/>
  <c r="Y4539" i="6" s="1"/>
  <c r="AA4538" i="6"/>
  <c r="W4538" i="6" s="1"/>
  <c r="Y4538" i="6" s="1"/>
  <c r="AA4537" i="6"/>
  <c r="W4537" i="6" s="1"/>
  <c r="Y4537" i="6" s="1"/>
  <c r="AA4536" i="6"/>
  <c r="W4536" i="6" s="1"/>
  <c r="Y4536" i="6" s="1"/>
  <c r="AA4535" i="6"/>
  <c r="W4535" i="6" s="1"/>
  <c r="Y4535" i="6" s="1"/>
  <c r="AA4534" i="6"/>
  <c r="W4534" i="6" s="1"/>
  <c r="Y4534" i="6" s="1"/>
  <c r="AA4533" i="6"/>
  <c r="W4533" i="6" s="1"/>
  <c r="Y4533" i="6" s="1"/>
  <c r="AA4532" i="6"/>
  <c r="W4532" i="6" s="1"/>
  <c r="Y4532" i="6" s="1"/>
  <c r="AA4531" i="6"/>
  <c r="W4531" i="6" s="1"/>
  <c r="Y4531" i="6" s="1"/>
  <c r="AA4530" i="6"/>
  <c r="W4530" i="6" s="1"/>
  <c r="Y4530" i="6" s="1"/>
  <c r="AA4529" i="6"/>
  <c r="W4529" i="6" s="1"/>
  <c r="Y4529" i="6" s="1"/>
  <c r="AA4528" i="6"/>
  <c r="W4528" i="6" s="1"/>
  <c r="Y4528" i="6" s="1"/>
  <c r="AA4527" i="6"/>
  <c r="W4527" i="6" s="1"/>
  <c r="Y4527" i="6" s="1"/>
  <c r="AA4526" i="6"/>
  <c r="W4526" i="6" s="1"/>
  <c r="Y4526" i="6" s="1"/>
  <c r="AA4525" i="6"/>
  <c r="W4525" i="6" s="1"/>
  <c r="Y4525" i="6" s="1"/>
  <c r="AA4524" i="6"/>
  <c r="W4524" i="6" s="1"/>
  <c r="Y4524" i="6" s="1"/>
  <c r="AA4523" i="6"/>
  <c r="W4523" i="6" s="1"/>
  <c r="Y4523" i="6" s="1"/>
  <c r="AA4522" i="6"/>
  <c r="W4522" i="6" s="1"/>
  <c r="Y4522" i="6" s="1"/>
  <c r="AA4521" i="6"/>
  <c r="W4521" i="6" s="1"/>
  <c r="Y4521" i="6" s="1"/>
  <c r="AA4520" i="6"/>
  <c r="W4520" i="6" s="1"/>
  <c r="Y4520" i="6" s="1"/>
  <c r="AA4519" i="6"/>
  <c r="W4519" i="6" s="1"/>
  <c r="Y4519" i="6" s="1"/>
  <c r="AA4518" i="6"/>
  <c r="W4518" i="6" s="1"/>
  <c r="Y4518" i="6" s="1"/>
  <c r="AA4517" i="6"/>
  <c r="W4517" i="6" s="1"/>
  <c r="Y4517" i="6" s="1"/>
  <c r="AA4516" i="6"/>
  <c r="W4516" i="6" s="1"/>
  <c r="Y4516" i="6" s="1"/>
  <c r="AA4515" i="6"/>
  <c r="W4515" i="6" s="1"/>
  <c r="Y4515" i="6" s="1"/>
  <c r="AA4514" i="6"/>
  <c r="W4514" i="6" s="1"/>
  <c r="Y4514" i="6" s="1"/>
  <c r="AA4513" i="6"/>
  <c r="W4513" i="6" s="1"/>
  <c r="Y4513" i="6" s="1"/>
  <c r="AA4512" i="6"/>
  <c r="W4512" i="6" s="1"/>
  <c r="Y4512" i="6" s="1"/>
  <c r="AA4511" i="6"/>
  <c r="W4511" i="6" s="1"/>
  <c r="Y4511" i="6" s="1"/>
  <c r="AA4510" i="6"/>
  <c r="W4510" i="6" s="1"/>
  <c r="Y4510" i="6" s="1"/>
  <c r="AA4509" i="6"/>
  <c r="W4509" i="6" s="1"/>
  <c r="Y4509" i="6" s="1"/>
  <c r="AA4508" i="6"/>
  <c r="W4508" i="6" s="1"/>
  <c r="Y4508" i="6" s="1"/>
  <c r="AA4507" i="6"/>
  <c r="W4507" i="6" s="1"/>
  <c r="Y4507" i="6" s="1"/>
  <c r="AA4506" i="6"/>
  <c r="W4506" i="6" s="1"/>
  <c r="Y4506" i="6" s="1"/>
  <c r="AA4505" i="6"/>
  <c r="W4505" i="6" s="1"/>
  <c r="Y4505" i="6" s="1"/>
  <c r="AA4504" i="6"/>
  <c r="W4504" i="6" s="1"/>
  <c r="Y4504" i="6" s="1"/>
  <c r="AA4503" i="6"/>
  <c r="W4503" i="6" s="1"/>
  <c r="Y4503" i="6" s="1"/>
  <c r="AA4502" i="6"/>
  <c r="W4502" i="6" s="1"/>
  <c r="Y4502" i="6" s="1"/>
  <c r="AA4501" i="6"/>
  <c r="W4501" i="6" s="1"/>
  <c r="Y4501" i="6" s="1"/>
  <c r="AA4500" i="6"/>
  <c r="W4500" i="6" s="1"/>
  <c r="Y4500" i="6" s="1"/>
  <c r="AA4499" i="6"/>
  <c r="W4499" i="6" s="1"/>
  <c r="Y4499" i="6" s="1"/>
  <c r="AA4498" i="6"/>
  <c r="W4498" i="6" s="1"/>
  <c r="Y4498" i="6" s="1"/>
  <c r="AA4497" i="6"/>
  <c r="W4497" i="6" s="1"/>
  <c r="Y4497" i="6" s="1"/>
  <c r="AA4496" i="6"/>
  <c r="W4496" i="6" s="1"/>
  <c r="Y4496" i="6" s="1"/>
  <c r="AA4495" i="6"/>
  <c r="W4495" i="6" s="1"/>
  <c r="Y4495" i="6" s="1"/>
  <c r="AA4494" i="6"/>
  <c r="W4494" i="6" s="1"/>
  <c r="Y4494" i="6" s="1"/>
  <c r="AA4493" i="6"/>
  <c r="W4493" i="6" s="1"/>
  <c r="Y4493" i="6" s="1"/>
  <c r="AA4492" i="6"/>
  <c r="W4492" i="6" s="1"/>
  <c r="Y4492" i="6" s="1"/>
  <c r="AA4491" i="6"/>
  <c r="W4491" i="6" s="1"/>
  <c r="Y4491" i="6" s="1"/>
  <c r="AA4490" i="6"/>
  <c r="W4490" i="6" s="1"/>
  <c r="Y4490" i="6" s="1"/>
  <c r="AA4489" i="6"/>
  <c r="W4489" i="6" s="1"/>
  <c r="Y4489" i="6" s="1"/>
  <c r="AA4488" i="6"/>
  <c r="W4488" i="6" s="1"/>
  <c r="Y4488" i="6" s="1"/>
  <c r="AA4487" i="6"/>
  <c r="W4487" i="6" s="1"/>
  <c r="Y4487" i="6" s="1"/>
  <c r="AA4486" i="6"/>
  <c r="W4486" i="6" s="1"/>
  <c r="Y4486" i="6" s="1"/>
  <c r="AA4485" i="6"/>
  <c r="W4485" i="6" s="1"/>
  <c r="Y4485" i="6" s="1"/>
  <c r="AA4484" i="6"/>
  <c r="W4484" i="6" s="1"/>
  <c r="Y4484" i="6" s="1"/>
  <c r="AA4483" i="6"/>
  <c r="W4483" i="6" s="1"/>
  <c r="Y4483" i="6" s="1"/>
  <c r="AA4482" i="6"/>
  <c r="W4482" i="6" s="1"/>
  <c r="Y4482" i="6" s="1"/>
  <c r="AA4481" i="6"/>
  <c r="W4481" i="6" s="1"/>
  <c r="Y4481" i="6" s="1"/>
  <c r="AA4480" i="6"/>
  <c r="W4480" i="6" s="1"/>
  <c r="Y4480" i="6" s="1"/>
  <c r="AA4479" i="6"/>
  <c r="W4479" i="6" s="1"/>
  <c r="Y4479" i="6" s="1"/>
  <c r="AA4478" i="6"/>
  <c r="W4478" i="6" s="1"/>
  <c r="Y4478" i="6" s="1"/>
  <c r="AA4477" i="6"/>
  <c r="W4477" i="6" s="1"/>
  <c r="Y4477" i="6" s="1"/>
  <c r="AA4476" i="6"/>
  <c r="W4476" i="6" s="1"/>
  <c r="Y4476" i="6" s="1"/>
  <c r="AA4475" i="6"/>
  <c r="W4475" i="6" s="1"/>
  <c r="Y4475" i="6" s="1"/>
  <c r="AA4474" i="6"/>
  <c r="W4474" i="6" s="1"/>
  <c r="Y4474" i="6" s="1"/>
  <c r="AA4473" i="6"/>
  <c r="W4473" i="6" s="1"/>
  <c r="Y4473" i="6" s="1"/>
  <c r="AA4472" i="6"/>
  <c r="W4472" i="6" s="1"/>
  <c r="Y4472" i="6" s="1"/>
  <c r="AA4471" i="6"/>
  <c r="W4471" i="6" s="1"/>
  <c r="Y4471" i="6" s="1"/>
  <c r="AA4470" i="6"/>
  <c r="W4470" i="6" s="1"/>
  <c r="Y4470" i="6" s="1"/>
  <c r="AA4469" i="6"/>
  <c r="W4469" i="6" s="1"/>
  <c r="Y4469" i="6" s="1"/>
  <c r="AA4468" i="6"/>
  <c r="W4468" i="6" s="1"/>
  <c r="Y4468" i="6" s="1"/>
  <c r="AA4467" i="6"/>
  <c r="W4467" i="6" s="1"/>
  <c r="Y4467" i="6" s="1"/>
  <c r="AA4466" i="6"/>
  <c r="W4466" i="6" s="1"/>
  <c r="Y4466" i="6" s="1"/>
  <c r="AA4465" i="6"/>
  <c r="W4465" i="6" s="1"/>
  <c r="Y4465" i="6" s="1"/>
  <c r="AA4464" i="6"/>
  <c r="W4464" i="6" s="1"/>
  <c r="Y4464" i="6" s="1"/>
  <c r="AA4463" i="6"/>
  <c r="W4463" i="6" s="1"/>
  <c r="Y4463" i="6" s="1"/>
  <c r="AA4462" i="6"/>
  <c r="W4462" i="6" s="1"/>
  <c r="Y4462" i="6" s="1"/>
  <c r="AA4461" i="6"/>
  <c r="W4461" i="6" s="1"/>
  <c r="Y4461" i="6" s="1"/>
  <c r="AA4460" i="6"/>
  <c r="W4460" i="6" s="1"/>
  <c r="Y4460" i="6" s="1"/>
  <c r="AA4459" i="6"/>
  <c r="W4459" i="6" s="1"/>
  <c r="Y4459" i="6" s="1"/>
  <c r="AA4458" i="6"/>
  <c r="W4458" i="6" s="1"/>
  <c r="Y4458" i="6" s="1"/>
  <c r="AA4457" i="6"/>
  <c r="W4457" i="6" s="1"/>
  <c r="Y4457" i="6" s="1"/>
  <c r="AA4456" i="6"/>
  <c r="W4456" i="6" s="1"/>
  <c r="Y4456" i="6" s="1"/>
  <c r="AA4455" i="6"/>
  <c r="W4455" i="6" s="1"/>
  <c r="Y4455" i="6" s="1"/>
  <c r="AA4454" i="6"/>
  <c r="W4454" i="6" s="1"/>
  <c r="Y4454" i="6" s="1"/>
  <c r="AA4453" i="6"/>
  <c r="W4453" i="6" s="1"/>
  <c r="Y4453" i="6" s="1"/>
  <c r="AA4452" i="6"/>
  <c r="W4452" i="6" s="1"/>
  <c r="Y4452" i="6" s="1"/>
  <c r="AA4451" i="6"/>
  <c r="W4451" i="6" s="1"/>
  <c r="Y4451" i="6" s="1"/>
  <c r="AA4450" i="6"/>
  <c r="W4450" i="6" s="1"/>
  <c r="Y4450" i="6" s="1"/>
  <c r="AA4449" i="6"/>
  <c r="W4449" i="6" s="1"/>
  <c r="Y4449" i="6" s="1"/>
  <c r="AA4448" i="6"/>
  <c r="W4448" i="6" s="1"/>
  <c r="Y4448" i="6" s="1"/>
  <c r="AA4447" i="6"/>
  <c r="W4447" i="6" s="1"/>
  <c r="Y4447" i="6" s="1"/>
  <c r="AA4446" i="6"/>
  <c r="W4446" i="6" s="1"/>
  <c r="Y4446" i="6" s="1"/>
  <c r="AA4445" i="6"/>
  <c r="W4445" i="6" s="1"/>
  <c r="Y4445" i="6" s="1"/>
  <c r="AA4444" i="6"/>
  <c r="W4444" i="6" s="1"/>
  <c r="Y4444" i="6" s="1"/>
  <c r="AA4443" i="6"/>
  <c r="W4443" i="6" s="1"/>
  <c r="Y4443" i="6" s="1"/>
  <c r="AA4442" i="6"/>
  <c r="W4442" i="6" s="1"/>
  <c r="Y4442" i="6" s="1"/>
  <c r="AA4441" i="6"/>
  <c r="W4441" i="6" s="1"/>
  <c r="Y4441" i="6" s="1"/>
  <c r="AA4440" i="6"/>
  <c r="W4440" i="6" s="1"/>
  <c r="Y4440" i="6" s="1"/>
  <c r="AA4439" i="6"/>
  <c r="W4439" i="6" s="1"/>
  <c r="Y4439" i="6" s="1"/>
  <c r="AA4438" i="6"/>
  <c r="W4438" i="6" s="1"/>
  <c r="Y4438" i="6" s="1"/>
  <c r="AA4437" i="6"/>
  <c r="W4437" i="6" s="1"/>
  <c r="Y4437" i="6" s="1"/>
  <c r="AA4436" i="6"/>
  <c r="W4436" i="6" s="1"/>
  <c r="Y4436" i="6" s="1"/>
  <c r="AA4435" i="6"/>
  <c r="W4435" i="6" s="1"/>
  <c r="Y4435" i="6" s="1"/>
  <c r="AA4434" i="6"/>
  <c r="W4434" i="6" s="1"/>
  <c r="Y4434" i="6" s="1"/>
  <c r="AA4433" i="6"/>
  <c r="W4433" i="6" s="1"/>
  <c r="Y4433" i="6" s="1"/>
  <c r="AA4432" i="6"/>
  <c r="W4432" i="6" s="1"/>
  <c r="Y4432" i="6" s="1"/>
  <c r="AA4431" i="6"/>
  <c r="W4431" i="6" s="1"/>
  <c r="Y4431" i="6" s="1"/>
  <c r="AA4430" i="6"/>
  <c r="W4430" i="6" s="1"/>
  <c r="Y4430" i="6" s="1"/>
  <c r="AA4429" i="6"/>
  <c r="W4429" i="6" s="1"/>
  <c r="Y4429" i="6" s="1"/>
  <c r="AA4428" i="6"/>
  <c r="W4428" i="6" s="1"/>
  <c r="Y4428" i="6" s="1"/>
  <c r="AA4427" i="6"/>
  <c r="W4427" i="6" s="1"/>
  <c r="Y4427" i="6" s="1"/>
  <c r="AA4426" i="6"/>
  <c r="W4426" i="6" s="1"/>
  <c r="Y4426" i="6" s="1"/>
  <c r="AA4425" i="6"/>
  <c r="W4425" i="6" s="1"/>
  <c r="Y4425" i="6" s="1"/>
  <c r="AA4424" i="6"/>
  <c r="W4424" i="6" s="1"/>
  <c r="Y4424" i="6" s="1"/>
  <c r="AA4423" i="6"/>
  <c r="W4423" i="6" s="1"/>
  <c r="Y4423" i="6" s="1"/>
  <c r="AA4422" i="6"/>
  <c r="W4422" i="6" s="1"/>
  <c r="Y4422" i="6" s="1"/>
  <c r="AA4421" i="6"/>
  <c r="W4421" i="6" s="1"/>
  <c r="Y4421" i="6" s="1"/>
  <c r="AA4420" i="6"/>
  <c r="W4420" i="6" s="1"/>
  <c r="Y4420" i="6" s="1"/>
  <c r="AA4419" i="6"/>
  <c r="W4419" i="6" s="1"/>
  <c r="Y4419" i="6" s="1"/>
  <c r="AA4418" i="6"/>
  <c r="W4418" i="6" s="1"/>
  <c r="Y4418" i="6" s="1"/>
  <c r="AA4417" i="6"/>
  <c r="W4417" i="6" s="1"/>
  <c r="Y4417" i="6" s="1"/>
  <c r="AA4416" i="6"/>
  <c r="W4416" i="6" s="1"/>
  <c r="Y4416" i="6" s="1"/>
  <c r="AA4415" i="6"/>
  <c r="W4415" i="6" s="1"/>
  <c r="Y4415" i="6" s="1"/>
  <c r="AA4414" i="6"/>
  <c r="W4414" i="6" s="1"/>
  <c r="Y4414" i="6" s="1"/>
  <c r="AA4413" i="6"/>
  <c r="W4413" i="6" s="1"/>
  <c r="Y4413" i="6" s="1"/>
  <c r="AA4412" i="6"/>
  <c r="W4412" i="6" s="1"/>
  <c r="Y4412" i="6" s="1"/>
  <c r="AA4411" i="6"/>
  <c r="W4411" i="6" s="1"/>
  <c r="Y4411" i="6" s="1"/>
  <c r="AA4410" i="6"/>
  <c r="W4410" i="6" s="1"/>
  <c r="Y4410" i="6" s="1"/>
  <c r="AA4409" i="6"/>
  <c r="W4409" i="6" s="1"/>
  <c r="Y4409" i="6" s="1"/>
  <c r="AA4408" i="6"/>
  <c r="W4408" i="6" s="1"/>
  <c r="Y4408" i="6" s="1"/>
  <c r="AA4407" i="6"/>
  <c r="W4407" i="6" s="1"/>
  <c r="Y4407" i="6" s="1"/>
  <c r="AA4406" i="6"/>
  <c r="W4406" i="6" s="1"/>
  <c r="Y4406" i="6" s="1"/>
  <c r="AA4405" i="6"/>
  <c r="W4405" i="6" s="1"/>
  <c r="Y4405" i="6" s="1"/>
  <c r="AA4404" i="6"/>
  <c r="W4404" i="6" s="1"/>
  <c r="Y4404" i="6" s="1"/>
  <c r="AA4403" i="6"/>
  <c r="W4403" i="6" s="1"/>
  <c r="Y4403" i="6" s="1"/>
  <c r="AA4402" i="6"/>
  <c r="W4402" i="6" s="1"/>
  <c r="Y4402" i="6" s="1"/>
  <c r="AA4401" i="6"/>
  <c r="W4401" i="6" s="1"/>
  <c r="Y4401" i="6" s="1"/>
  <c r="AA4400" i="6"/>
  <c r="W4400" i="6" s="1"/>
  <c r="Y4400" i="6" s="1"/>
  <c r="AA4399" i="6"/>
  <c r="W4399" i="6" s="1"/>
  <c r="Y4399" i="6" s="1"/>
  <c r="AA4398" i="6"/>
  <c r="W4398" i="6" s="1"/>
  <c r="Y4398" i="6" s="1"/>
  <c r="AA4397" i="6"/>
  <c r="W4397" i="6" s="1"/>
  <c r="Y4397" i="6" s="1"/>
  <c r="AA4396" i="6"/>
  <c r="W4396" i="6" s="1"/>
  <c r="Y4396" i="6" s="1"/>
  <c r="AA4395" i="6"/>
  <c r="W4395" i="6" s="1"/>
  <c r="Y4395" i="6" s="1"/>
  <c r="AA4394" i="6"/>
  <c r="W4394" i="6" s="1"/>
  <c r="Y4394" i="6" s="1"/>
  <c r="AA4393" i="6"/>
  <c r="W4393" i="6" s="1"/>
  <c r="Y4393" i="6" s="1"/>
  <c r="AA4392" i="6"/>
  <c r="W4392" i="6" s="1"/>
  <c r="Y4392" i="6" s="1"/>
  <c r="AA4391" i="6"/>
  <c r="W4391" i="6" s="1"/>
  <c r="Y4391" i="6" s="1"/>
  <c r="AA4390" i="6"/>
  <c r="W4390" i="6" s="1"/>
  <c r="Y4390" i="6" s="1"/>
  <c r="AA4389" i="6"/>
  <c r="W4389" i="6" s="1"/>
  <c r="Y4389" i="6" s="1"/>
  <c r="AA4388" i="6"/>
  <c r="W4388" i="6" s="1"/>
  <c r="Y4388" i="6" s="1"/>
  <c r="AA4387" i="6"/>
  <c r="W4387" i="6" s="1"/>
  <c r="Y4387" i="6" s="1"/>
  <c r="AA4386" i="6"/>
  <c r="W4386" i="6" s="1"/>
  <c r="Y4386" i="6" s="1"/>
  <c r="AA4385" i="6"/>
  <c r="W4385" i="6" s="1"/>
  <c r="Y4385" i="6" s="1"/>
  <c r="AA4384" i="6"/>
  <c r="W4384" i="6" s="1"/>
  <c r="Y4384" i="6" s="1"/>
  <c r="AA4383" i="6"/>
  <c r="W4383" i="6" s="1"/>
  <c r="Y4383" i="6" s="1"/>
  <c r="AA4382" i="6"/>
  <c r="W4382" i="6" s="1"/>
  <c r="Y4382" i="6" s="1"/>
  <c r="AA4381" i="6"/>
  <c r="W4381" i="6" s="1"/>
  <c r="Y4381" i="6" s="1"/>
  <c r="AA4380" i="6"/>
  <c r="W4380" i="6" s="1"/>
  <c r="Y4380" i="6" s="1"/>
  <c r="AA4379" i="6"/>
  <c r="W4379" i="6" s="1"/>
  <c r="Y4379" i="6" s="1"/>
  <c r="AA4378" i="6"/>
  <c r="W4378" i="6" s="1"/>
  <c r="Y4378" i="6" s="1"/>
  <c r="AA4377" i="6"/>
  <c r="W4377" i="6" s="1"/>
  <c r="Y4377" i="6" s="1"/>
  <c r="AA4376" i="6"/>
  <c r="W4376" i="6" s="1"/>
  <c r="Y4376" i="6" s="1"/>
  <c r="AA4375" i="6"/>
  <c r="W4375" i="6" s="1"/>
  <c r="Y4375" i="6" s="1"/>
  <c r="AA4374" i="6"/>
  <c r="W4374" i="6" s="1"/>
  <c r="Y4374" i="6" s="1"/>
  <c r="AA4373" i="6"/>
  <c r="W4373" i="6" s="1"/>
  <c r="Y4373" i="6" s="1"/>
  <c r="AA4372" i="6"/>
  <c r="W4372" i="6" s="1"/>
  <c r="Y4372" i="6" s="1"/>
  <c r="AA4371" i="6"/>
  <c r="W4371" i="6" s="1"/>
  <c r="Y4371" i="6" s="1"/>
  <c r="AA4370" i="6"/>
  <c r="W4370" i="6" s="1"/>
  <c r="Y4370" i="6" s="1"/>
  <c r="AA4369" i="6"/>
  <c r="W4369" i="6" s="1"/>
  <c r="Y4369" i="6" s="1"/>
  <c r="AA4368" i="6"/>
  <c r="W4368" i="6" s="1"/>
  <c r="Y4368" i="6" s="1"/>
  <c r="AA4367" i="6"/>
  <c r="W4367" i="6" s="1"/>
  <c r="Y4367" i="6" s="1"/>
  <c r="AA4366" i="6"/>
  <c r="W4366" i="6" s="1"/>
  <c r="Y4366" i="6" s="1"/>
  <c r="AA4365" i="6"/>
  <c r="W4365" i="6" s="1"/>
  <c r="Y4365" i="6" s="1"/>
  <c r="AA4364" i="6"/>
  <c r="W4364" i="6" s="1"/>
  <c r="Y4364" i="6" s="1"/>
  <c r="AA4363" i="6"/>
  <c r="W4363" i="6" s="1"/>
  <c r="Y4363" i="6" s="1"/>
  <c r="AA4362" i="6"/>
  <c r="W4362" i="6" s="1"/>
  <c r="Y4362" i="6" s="1"/>
  <c r="AA4361" i="6"/>
  <c r="W4361" i="6" s="1"/>
  <c r="Y4361" i="6" s="1"/>
  <c r="AA4360" i="6"/>
  <c r="W4360" i="6" s="1"/>
  <c r="Y4360" i="6" s="1"/>
  <c r="AA4359" i="6"/>
  <c r="W4359" i="6" s="1"/>
  <c r="Y4359" i="6" s="1"/>
  <c r="AA4358" i="6"/>
  <c r="W4358" i="6" s="1"/>
  <c r="Y4358" i="6" s="1"/>
  <c r="AA4357" i="6"/>
  <c r="W4357" i="6" s="1"/>
  <c r="Y4357" i="6" s="1"/>
  <c r="AA4356" i="6"/>
  <c r="W4356" i="6" s="1"/>
  <c r="Y4356" i="6" s="1"/>
  <c r="AA4355" i="6"/>
  <c r="W4355" i="6" s="1"/>
  <c r="Y4355" i="6" s="1"/>
  <c r="AA4354" i="6"/>
  <c r="W4354" i="6" s="1"/>
  <c r="Y4354" i="6" s="1"/>
  <c r="AA4353" i="6"/>
  <c r="W4353" i="6" s="1"/>
  <c r="Y4353" i="6" s="1"/>
  <c r="AA4352" i="6"/>
  <c r="W4352" i="6" s="1"/>
  <c r="Y4352" i="6" s="1"/>
  <c r="AA4351" i="6"/>
  <c r="W4351" i="6" s="1"/>
  <c r="Y4351" i="6" s="1"/>
  <c r="AA4350" i="6"/>
  <c r="W4350" i="6" s="1"/>
  <c r="Y4350" i="6" s="1"/>
  <c r="AA4349" i="6"/>
  <c r="W4349" i="6" s="1"/>
  <c r="Y4349" i="6" s="1"/>
  <c r="AA4348" i="6"/>
  <c r="W4348" i="6" s="1"/>
  <c r="Y4348" i="6" s="1"/>
  <c r="AA4347" i="6"/>
  <c r="W4347" i="6" s="1"/>
  <c r="Y4347" i="6" s="1"/>
  <c r="AA4346" i="6"/>
  <c r="W4346" i="6" s="1"/>
  <c r="Y4346" i="6" s="1"/>
  <c r="AA4345" i="6"/>
  <c r="W4345" i="6" s="1"/>
  <c r="Y4345" i="6" s="1"/>
  <c r="AA4344" i="6"/>
  <c r="W4344" i="6" s="1"/>
  <c r="Y4344" i="6" s="1"/>
  <c r="AA4343" i="6"/>
  <c r="W4343" i="6" s="1"/>
  <c r="Y4343" i="6" s="1"/>
  <c r="AA4342" i="6"/>
  <c r="W4342" i="6" s="1"/>
  <c r="Y4342" i="6" s="1"/>
  <c r="AA4341" i="6"/>
  <c r="W4341" i="6" s="1"/>
  <c r="Y4341" i="6" s="1"/>
  <c r="AA4340" i="6"/>
  <c r="W4340" i="6" s="1"/>
  <c r="Y4340" i="6" s="1"/>
  <c r="AA4339" i="6"/>
  <c r="W4339" i="6" s="1"/>
  <c r="Y4339" i="6" s="1"/>
  <c r="AA4338" i="6"/>
  <c r="W4338" i="6" s="1"/>
  <c r="Y4338" i="6" s="1"/>
  <c r="AA4337" i="6"/>
  <c r="W4337" i="6" s="1"/>
  <c r="Y4337" i="6" s="1"/>
  <c r="AA4336" i="6"/>
  <c r="W4336" i="6" s="1"/>
  <c r="Y4336" i="6" s="1"/>
  <c r="AA4335" i="6"/>
  <c r="W4335" i="6" s="1"/>
  <c r="Y4335" i="6" s="1"/>
  <c r="AA4334" i="6"/>
  <c r="W4334" i="6" s="1"/>
  <c r="Y4334" i="6" s="1"/>
  <c r="AA4333" i="6"/>
  <c r="W4333" i="6" s="1"/>
  <c r="Y4333" i="6" s="1"/>
  <c r="AA4332" i="6"/>
  <c r="W4332" i="6" s="1"/>
  <c r="Y4332" i="6" s="1"/>
  <c r="AA4331" i="6"/>
  <c r="W4331" i="6" s="1"/>
  <c r="Y4331" i="6" s="1"/>
  <c r="AA4330" i="6"/>
  <c r="W4330" i="6" s="1"/>
  <c r="Y4330" i="6" s="1"/>
  <c r="AA4329" i="6"/>
  <c r="W4329" i="6" s="1"/>
  <c r="Y4329" i="6" s="1"/>
  <c r="AA4328" i="6"/>
  <c r="W4328" i="6" s="1"/>
  <c r="Y4328" i="6" s="1"/>
  <c r="AA4327" i="6"/>
  <c r="W4327" i="6" s="1"/>
  <c r="Y4327" i="6" s="1"/>
  <c r="AA4326" i="6"/>
  <c r="W4326" i="6" s="1"/>
  <c r="Y4326" i="6" s="1"/>
  <c r="AA4325" i="6"/>
  <c r="W4325" i="6" s="1"/>
  <c r="Y4325" i="6" s="1"/>
  <c r="AA4324" i="6"/>
  <c r="W4324" i="6" s="1"/>
  <c r="Y4324" i="6" s="1"/>
  <c r="AA4323" i="6"/>
  <c r="W4323" i="6" s="1"/>
  <c r="Y4323" i="6" s="1"/>
  <c r="AA4322" i="6"/>
  <c r="W4322" i="6" s="1"/>
  <c r="Y4322" i="6" s="1"/>
  <c r="AA4321" i="6"/>
  <c r="W4321" i="6" s="1"/>
  <c r="Y4321" i="6" s="1"/>
  <c r="AA4320" i="6"/>
  <c r="W4320" i="6" s="1"/>
  <c r="Y4320" i="6" s="1"/>
  <c r="AA4319" i="6"/>
  <c r="W4319" i="6" s="1"/>
  <c r="Y4319" i="6" s="1"/>
  <c r="AA4318" i="6"/>
  <c r="W4318" i="6" s="1"/>
  <c r="Y4318" i="6" s="1"/>
  <c r="AA4317" i="6"/>
  <c r="W4317" i="6" s="1"/>
  <c r="Y4317" i="6" s="1"/>
  <c r="AA4316" i="6"/>
  <c r="W4316" i="6" s="1"/>
  <c r="Y4316" i="6" s="1"/>
  <c r="AA4315" i="6"/>
  <c r="W4315" i="6" s="1"/>
  <c r="Y4315" i="6" s="1"/>
  <c r="AA4314" i="6"/>
  <c r="W4314" i="6" s="1"/>
  <c r="Y4314" i="6" s="1"/>
  <c r="AA4313" i="6"/>
  <c r="W4313" i="6" s="1"/>
  <c r="Y4313" i="6" s="1"/>
  <c r="AA4312" i="6"/>
  <c r="W4312" i="6" s="1"/>
  <c r="Y4312" i="6" s="1"/>
  <c r="AA4311" i="6"/>
  <c r="W4311" i="6" s="1"/>
  <c r="Y4311" i="6" s="1"/>
  <c r="AA4310" i="6"/>
  <c r="W4310" i="6" s="1"/>
  <c r="Y4310" i="6" s="1"/>
  <c r="AA4309" i="6"/>
  <c r="W4309" i="6" s="1"/>
  <c r="Y4309" i="6" s="1"/>
  <c r="AA4308" i="6"/>
  <c r="W4308" i="6" s="1"/>
  <c r="Y4308" i="6" s="1"/>
  <c r="AA4307" i="6"/>
  <c r="W4307" i="6" s="1"/>
  <c r="Y4307" i="6" s="1"/>
  <c r="AA4306" i="6"/>
  <c r="W4306" i="6" s="1"/>
  <c r="Y4306" i="6" s="1"/>
  <c r="AA4305" i="6"/>
  <c r="W4305" i="6" s="1"/>
  <c r="Y4305" i="6" s="1"/>
  <c r="AA4304" i="6"/>
  <c r="W4304" i="6" s="1"/>
  <c r="Y4304" i="6" s="1"/>
  <c r="AA4303" i="6"/>
  <c r="W4303" i="6" s="1"/>
  <c r="Y4303" i="6" s="1"/>
  <c r="AA4302" i="6"/>
  <c r="W4302" i="6" s="1"/>
  <c r="Y4302" i="6" s="1"/>
  <c r="AA4301" i="6"/>
  <c r="W4301" i="6" s="1"/>
  <c r="Y4301" i="6" s="1"/>
  <c r="AA4300" i="6"/>
  <c r="W4300" i="6" s="1"/>
  <c r="Y4300" i="6" s="1"/>
  <c r="AA4299" i="6"/>
  <c r="W4299" i="6" s="1"/>
  <c r="Y4299" i="6" s="1"/>
  <c r="AA4298" i="6"/>
  <c r="W4298" i="6" s="1"/>
  <c r="Y4298" i="6" s="1"/>
  <c r="AA4297" i="6"/>
  <c r="W4297" i="6" s="1"/>
  <c r="Y4297" i="6" s="1"/>
  <c r="AA4296" i="6"/>
  <c r="W4296" i="6" s="1"/>
  <c r="Y4296" i="6" s="1"/>
  <c r="AA4295" i="6"/>
  <c r="W4295" i="6" s="1"/>
  <c r="Y4295" i="6" s="1"/>
  <c r="AA4294" i="6"/>
  <c r="W4294" i="6" s="1"/>
  <c r="Y4294" i="6" s="1"/>
  <c r="AA4293" i="6"/>
  <c r="W4293" i="6" s="1"/>
  <c r="Y4293" i="6" s="1"/>
  <c r="AA4292" i="6"/>
  <c r="W4292" i="6" s="1"/>
  <c r="Y4292" i="6" s="1"/>
  <c r="AA4291" i="6"/>
  <c r="W4291" i="6" s="1"/>
  <c r="Y4291" i="6" s="1"/>
  <c r="AA4290" i="6"/>
  <c r="W4290" i="6" s="1"/>
  <c r="Y4290" i="6" s="1"/>
  <c r="AA4289" i="6"/>
  <c r="W4289" i="6" s="1"/>
  <c r="Y4289" i="6" s="1"/>
  <c r="AA4288" i="6"/>
  <c r="W4288" i="6" s="1"/>
  <c r="Y4288" i="6" s="1"/>
  <c r="AA4287" i="6"/>
  <c r="W4287" i="6" s="1"/>
  <c r="Y4287" i="6" s="1"/>
  <c r="AA4286" i="6"/>
  <c r="W4286" i="6" s="1"/>
  <c r="Y4286" i="6" s="1"/>
  <c r="AA4285" i="6"/>
  <c r="W4285" i="6" s="1"/>
  <c r="Y4285" i="6" s="1"/>
  <c r="AA4284" i="6"/>
  <c r="W4284" i="6" s="1"/>
  <c r="Y4284" i="6" s="1"/>
  <c r="AA4283" i="6"/>
  <c r="W4283" i="6" s="1"/>
  <c r="Y4283" i="6" s="1"/>
  <c r="AA4282" i="6"/>
  <c r="W4282" i="6" s="1"/>
  <c r="Y4282" i="6" s="1"/>
  <c r="AA4281" i="6"/>
  <c r="W4281" i="6" s="1"/>
  <c r="Y4281" i="6" s="1"/>
  <c r="AA4280" i="6"/>
  <c r="W4280" i="6" s="1"/>
  <c r="Y4280" i="6" s="1"/>
  <c r="AA4279" i="6"/>
  <c r="W4279" i="6" s="1"/>
  <c r="Y4279" i="6" s="1"/>
  <c r="AA4278" i="6"/>
  <c r="W4278" i="6" s="1"/>
  <c r="Y4278" i="6" s="1"/>
  <c r="AA4277" i="6"/>
  <c r="W4277" i="6" s="1"/>
  <c r="Y4277" i="6" s="1"/>
  <c r="AA4276" i="6"/>
  <c r="W4276" i="6" s="1"/>
  <c r="Y4276" i="6" s="1"/>
  <c r="AA4275" i="6"/>
  <c r="W4275" i="6" s="1"/>
  <c r="Y4275" i="6" s="1"/>
  <c r="AA4274" i="6"/>
  <c r="W4274" i="6" s="1"/>
  <c r="Y4274" i="6" s="1"/>
  <c r="AA4273" i="6"/>
  <c r="W4273" i="6" s="1"/>
  <c r="Y4273" i="6" s="1"/>
  <c r="AA4272" i="6"/>
  <c r="W4272" i="6" s="1"/>
  <c r="Y4272" i="6" s="1"/>
  <c r="AA4271" i="6"/>
  <c r="W4271" i="6" s="1"/>
  <c r="Y4271" i="6" s="1"/>
  <c r="AA4270" i="6"/>
  <c r="W4270" i="6" s="1"/>
  <c r="Y4270" i="6" s="1"/>
  <c r="AA4269" i="6"/>
  <c r="W4269" i="6" s="1"/>
  <c r="Y4269" i="6" s="1"/>
  <c r="AA4268" i="6"/>
  <c r="W4268" i="6" s="1"/>
  <c r="Y4268" i="6" s="1"/>
  <c r="AA4267" i="6"/>
  <c r="W4267" i="6" s="1"/>
  <c r="Y4267" i="6" s="1"/>
  <c r="AA4266" i="6"/>
  <c r="W4266" i="6" s="1"/>
  <c r="Y4266" i="6" s="1"/>
  <c r="AA4265" i="6"/>
  <c r="W4265" i="6" s="1"/>
  <c r="Y4265" i="6" s="1"/>
  <c r="AA4264" i="6"/>
  <c r="W4264" i="6" s="1"/>
  <c r="Y4264" i="6" s="1"/>
  <c r="AA4263" i="6"/>
  <c r="W4263" i="6" s="1"/>
  <c r="Y4263" i="6" s="1"/>
  <c r="AA4262" i="6"/>
  <c r="W4262" i="6" s="1"/>
  <c r="Y4262" i="6" s="1"/>
  <c r="AA4261" i="6"/>
  <c r="W4261" i="6" s="1"/>
  <c r="Y4261" i="6" s="1"/>
  <c r="AA4260" i="6"/>
  <c r="W4260" i="6" s="1"/>
  <c r="Y4260" i="6" s="1"/>
  <c r="AA4259" i="6"/>
  <c r="W4259" i="6" s="1"/>
  <c r="Y4259" i="6" s="1"/>
  <c r="AA4258" i="6"/>
  <c r="W4258" i="6" s="1"/>
  <c r="Y4258" i="6" s="1"/>
  <c r="AA4257" i="6"/>
  <c r="W4257" i="6" s="1"/>
  <c r="Y4257" i="6" s="1"/>
  <c r="AA4256" i="6"/>
  <c r="W4256" i="6" s="1"/>
  <c r="Y4256" i="6" s="1"/>
  <c r="AA4255" i="6"/>
  <c r="W4255" i="6" s="1"/>
  <c r="Y4255" i="6" s="1"/>
  <c r="AA4254" i="6"/>
  <c r="W4254" i="6" s="1"/>
  <c r="Y4254" i="6" s="1"/>
  <c r="AA4253" i="6"/>
  <c r="W4253" i="6" s="1"/>
  <c r="Y4253" i="6" s="1"/>
  <c r="AA4252" i="6"/>
  <c r="W4252" i="6" s="1"/>
  <c r="Y4252" i="6" s="1"/>
  <c r="AA4251" i="6"/>
  <c r="W4251" i="6" s="1"/>
  <c r="Y4251" i="6" s="1"/>
  <c r="AA4250" i="6"/>
  <c r="W4250" i="6" s="1"/>
  <c r="Y4250" i="6" s="1"/>
  <c r="AA4249" i="6"/>
  <c r="W4249" i="6" s="1"/>
  <c r="Y4249" i="6" s="1"/>
  <c r="AA4248" i="6"/>
  <c r="W4248" i="6" s="1"/>
  <c r="Y4248" i="6" s="1"/>
  <c r="AA4247" i="6"/>
  <c r="W4247" i="6" s="1"/>
  <c r="Y4247" i="6" s="1"/>
  <c r="AA4246" i="6"/>
  <c r="W4246" i="6" s="1"/>
  <c r="Y4246" i="6" s="1"/>
  <c r="AA4245" i="6"/>
  <c r="W4245" i="6" s="1"/>
  <c r="Y4245" i="6" s="1"/>
  <c r="AA4244" i="6"/>
  <c r="W4244" i="6" s="1"/>
  <c r="Y4244" i="6" s="1"/>
  <c r="AA4243" i="6"/>
  <c r="W4243" i="6" s="1"/>
  <c r="Y4243" i="6" s="1"/>
  <c r="AA4242" i="6"/>
  <c r="W4242" i="6" s="1"/>
  <c r="Y4242" i="6" s="1"/>
  <c r="AA4241" i="6"/>
  <c r="W4241" i="6" s="1"/>
  <c r="Y4241" i="6" s="1"/>
  <c r="AA4240" i="6"/>
  <c r="W4240" i="6" s="1"/>
  <c r="Y4240" i="6" s="1"/>
  <c r="AA4239" i="6"/>
  <c r="W4239" i="6" s="1"/>
  <c r="Y4239" i="6" s="1"/>
  <c r="AA4238" i="6"/>
  <c r="W4238" i="6" s="1"/>
  <c r="Y4238" i="6" s="1"/>
  <c r="AA4237" i="6"/>
  <c r="W4237" i="6" s="1"/>
  <c r="Y4237" i="6" s="1"/>
  <c r="AA4236" i="6"/>
  <c r="W4236" i="6" s="1"/>
  <c r="Y4236" i="6" s="1"/>
  <c r="AA4235" i="6"/>
  <c r="W4235" i="6" s="1"/>
  <c r="Y4235" i="6" s="1"/>
  <c r="AA4234" i="6"/>
  <c r="W4234" i="6" s="1"/>
  <c r="Y4234" i="6" s="1"/>
  <c r="AA4233" i="6"/>
  <c r="W4233" i="6" s="1"/>
  <c r="Y4233" i="6" s="1"/>
  <c r="AA4232" i="6"/>
  <c r="W4232" i="6" s="1"/>
  <c r="Y4232" i="6" s="1"/>
  <c r="AA4231" i="6"/>
  <c r="W4231" i="6" s="1"/>
  <c r="Y4231" i="6" s="1"/>
  <c r="AA4230" i="6"/>
  <c r="W4230" i="6" s="1"/>
  <c r="Y4230" i="6" s="1"/>
  <c r="AA4229" i="6"/>
  <c r="W4229" i="6" s="1"/>
  <c r="Y4229" i="6" s="1"/>
  <c r="AA4228" i="6"/>
  <c r="W4228" i="6" s="1"/>
  <c r="Y4228" i="6" s="1"/>
  <c r="AA4227" i="6"/>
  <c r="W4227" i="6" s="1"/>
  <c r="Y4227" i="6" s="1"/>
  <c r="AA4226" i="6"/>
  <c r="W4226" i="6" s="1"/>
  <c r="Y4226" i="6" s="1"/>
  <c r="AA4225" i="6"/>
  <c r="W4225" i="6" s="1"/>
  <c r="Y4225" i="6" s="1"/>
  <c r="AA4224" i="6"/>
  <c r="W4224" i="6" s="1"/>
  <c r="Y4224" i="6" s="1"/>
  <c r="AA4223" i="6"/>
  <c r="W4223" i="6" s="1"/>
  <c r="Y4223" i="6" s="1"/>
  <c r="AA4222" i="6"/>
  <c r="W4222" i="6" s="1"/>
  <c r="Y4222" i="6" s="1"/>
  <c r="AA4221" i="6"/>
  <c r="W4221" i="6" s="1"/>
  <c r="Y4221" i="6" s="1"/>
  <c r="AA4220" i="6"/>
  <c r="W4220" i="6" s="1"/>
  <c r="Y4220" i="6" s="1"/>
  <c r="AA4219" i="6"/>
  <c r="W4219" i="6" s="1"/>
  <c r="Y4219" i="6" s="1"/>
  <c r="AA4218" i="6"/>
  <c r="W4218" i="6" s="1"/>
  <c r="Y4218" i="6" s="1"/>
  <c r="AA4217" i="6"/>
  <c r="W4217" i="6" s="1"/>
  <c r="Y4217" i="6" s="1"/>
  <c r="AA4216" i="6"/>
  <c r="W4216" i="6" s="1"/>
  <c r="Y4216" i="6" s="1"/>
  <c r="AA4215" i="6"/>
  <c r="W4215" i="6" s="1"/>
  <c r="Y4215" i="6" s="1"/>
  <c r="AA4214" i="6"/>
  <c r="W4214" i="6" s="1"/>
  <c r="Y4214" i="6" s="1"/>
  <c r="AA4213" i="6"/>
  <c r="W4213" i="6" s="1"/>
  <c r="Y4213" i="6" s="1"/>
  <c r="AA4212" i="6"/>
  <c r="W4212" i="6" s="1"/>
  <c r="Y4212" i="6" s="1"/>
  <c r="AA4211" i="6"/>
  <c r="W4211" i="6" s="1"/>
  <c r="Y4211" i="6" s="1"/>
  <c r="AA4210" i="6"/>
  <c r="W4210" i="6" s="1"/>
  <c r="Y4210" i="6" s="1"/>
  <c r="AA4209" i="6"/>
  <c r="W4209" i="6" s="1"/>
  <c r="Y4209" i="6" s="1"/>
  <c r="AA4208" i="6"/>
  <c r="W4208" i="6" s="1"/>
  <c r="Y4208" i="6" s="1"/>
  <c r="AA4207" i="6"/>
  <c r="W4207" i="6" s="1"/>
  <c r="Y4207" i="6" s="1"/>
  <c r="AA4206" i="6"/>
  <c r="W4206" i="6" s="1"/>
  <c r="Y4206" i="6" s="1"/>
  <c r="AA4205" i="6"/>
  <c r="W4205" i="6" s="1"/>
  <c r="Y4205" i="6" s="1"/>
  <c r="AA4204" i="6"/>
  <c r="W4204" i="6" s="1"/>
  <c r="Y4204" i="6" s="1"/>
  <c r="AA4203" i="6"/>
  <c r="W4203" i="6" s="1"/>
  <c r="Y4203" i="6" s="1"/>
  <c r="AA4202" i="6"/>
  <c r="W4202" i="6" s="1"/>
  <c r="Y4202" i="6" s="1"/>
  <c r="AA4201" i="6"/>
  <c r="W4201" i="6" s="1"/>
  <c r="Y4201" i="6" s="1"/>
  <c r="AA4200" i="6"/>
  <c r="W4200" i="6" s="1"/>
  <c r="Y4200" i="6" s="1"/>
  <c r="AA4199" i="6"/>
  <c r="W4199" i="6" s="1"/>
  <c r="Y4199" i="6" s="1"/>
  <c r="AA4198" i="6"/>
  <c r="W4198" i="6" s="1"/>
  <c r="Y4198" i="6" s="1"/>
  <c r="AA4197" i="6"/>
  <c r="W4197" i="6" s="1"/>
  <c r="Y4197" i="6" s="1"/>
  <c r="AA4196" i="6"/>
  <c r="W4196" i="6" s="1"/>
  <c r="Y4196" i="6" s="1"/>
  <c r="AA4195" i="6"/>
  <c r="W4195" i="6" s="1"/>
  <c r="Y4195" i="6" s="1"/>
  <c r="AA4194" i="6"/>
  <c r="W4194" i="6" s="1"/>
  <c r="Y4194" i="6" s="1"/>
  <c r="AA4193" i="6"/>
  <c r="W4193" i="6" s="1"/>
  <c r="Y4193" i="6" s="1"/>
  <c r="AA4192" i="6"/>
  <c r="W4192" i="6" s="1"/>
  <c r="Y4192" i="6" s="1"/>
  <c r="AA4191" i="6"/>
  <c r="W4191" i="6" s="1"/>
  <c r="Y4191" i="6" s="1"/>
  <c r="AA4190" i="6"/>
  <c r="W4190" i="6" s="1"/>
  <c r="Y4190" i="6" s="1"/>
  <c r="AA4189" i="6"/>
  <c r="W4189" i="6" s="1"/>
  <c r="Y4189" i="6" s="1"/>
  <c r="AA4188" i="6"/>
  <c r="W4188" i="6" s="1"/>
  <c r="Y4188" i="6" s="1"/>
  <c r="AA4187" i="6"/>
  <c r="W4187" i="6" s="1"/>
  <c r="Y4187" i="6" s="1"/>
  <c r="AA4186" i="6"/>
  <c r="W4186" i="6" s="1"/>
  <c r="Y4186" i="6" s="1"/>
  <c r="AA4185" i="6"/>
  <c r="W4185" i="6" s="1"/>
  <c r="Y4185" i="6" s="1"/>
  <c r="AA4184" i="6"/>
  <c r="W4184" i="6" s="1"/>
  <c r="Y4184" i="6" s="1"/>
  <c r="AA4183" i="6"/>
  <c r="W4183" i="6" s="1"/>
  <c r="Y4183" i="6" s="1"/>
  <c r="AA4182" i="6"/>
  <c r="W4182" i="6" s="1"/>
  <c r="Y4182" i="6" s="1"/>
  <c r="AA4181" i="6"/>
  <c r="W4181" i="6" s="1"/>
  <c r="Y4181" i="6" s="1"/>
  <c r="AA4180" i="6"/>
  <c r="W4180" i="6" s="1"/>
  <c r="Y4180" i="6" s="1"/>
  <c r="AA4179" i="6"/>
  <c r="W4179" i="6" s="1"/>
  <c r="Y4179" i="6" s="1"/>
  <c r="AA4178" i="6"/>
  <c r="W4178" i="6" s="1"/>
  <c r="Y4178" i="6" s="1"/>
  <c r="AA4177" i="6"/>
  <c r="W4177" i="6" s="1"/>
  <c r="Y4177" i="6" s="1"/>
  <c r="AA4176" i="6"/>
  <c r="W4176" i="6" s="1"/>
  <c r="Y4176" i="6" s="1"/>
  <c r="AA4175" i="6"/>
  <c r="W4175" i="6" s="1"/>
  <c r="Y4175" i="6" s="1"/>
  <c r="AA4174" i="6"/>
  <c r="W4174" i="6" s="1"/>
  <c r="Y4174" i="6" s="1"/>
  <c r="AA4173" i="6"/>
  <c r="Y4173" i="6"/>
  <c r="AA4172" i="6"/>
  <c r="AA4171" i="6"/>
  <c r="W4171" i="6" s="1"/>
  <c r="Y4171" i="6" s="1"/>
  <c r="AA4170" i="6"/>
  <c r="W4170" i="6" s="1"/>
  <c r="Y4170" i="6" s="1"/>
  <c r="R4169" i="6"/>
  <c r="AA4169" i="6" s="1"/>
  <c r="W4169" i="6" s="1"/>
  <c r="Y4169" i="6" s="1"/>
  <c r="R4168" i="6"/>
  <c r="AA4168" i="6" s="1"/>
  <c r="W4168" i="6" s="1"/>
  <c r="Y4168" i="6" s="1"/>
  <c r="R4167" i="6"/>
  <c r="AA4167" i="6" s="1"/>
  <c r="W4167" i="6" s="1"/>
  <c r="Y4167" i="6" s="1"/>
  <c r="AA4166" i="6"/>
  <c r="W4166" i="6" s="1"/>
  <c r="Y4166" i="6" s="1"/>
  <c r="AA4165" i="6"/>
  <c r="W4165" i="6" s="1"/>
  <c r="Y4165" i="6" s="1"/>
  <c r="AA4164" i="6"/>
  <c r="W4164" i="6" s="1"/>
  <c r="Y4164" i="6" s="1"/>
  <c r="AA4163" i="6"/>
  <c r="W4163" i="6" s="1"/>
  <c r="Y4163" i="6" s="1"/>
  <c r="AA4162" i="6"/>
  <c r="W4162" i="6" s="1"/>
  <c r="Y4162" i="6" s="1"/>
  <c r="AA4161" i="6"/>
  <c r="W4161" i="6" s="1"/>
  <c r="Y4161" i="6" s="1"/>
  <c r="AA4160" i="6"/>
  <c r="W4160" i="6" s="1"/>
  <c r="Y4160" i="6" s="1"/>
  <c r="AA4159" i="6"/>
  <c r="W4159" i="6" s="1"/>
  <c r="Y4159" i="6" s="1"/>
  <c r="AA4158" i="6"/>
  <c r="W4158" i="6" s="1"/>
  <c r="Y4158" i="6" s="1"/>
  <c r="AA4157" i="6"/>
  <c r="W4157" i="6" s="1"/>
  <c r="Y4157" i="6" s="1"/>
  <c r="AA4156" i="6"/>
  <c r="W4156" i="6" s="1"/>
  <c r="Y4156" i="6" s="1"/>
  <c r="AA4155" i="6"/>
  <c r="W4155" i="6" s="1"/>
  <c r="Y4155" i="6" s="1"/>
  <c r="AA4154" i="6"/>
  <c r="W4154" i="6" s="1"/>
  <c r="Y4154" i="6" s="1"/>
  <c r="AA4153" i="6"/>
  <c r="W4153" i="6" s="1"/>
  <c r="Y4153" i="6" s="1"/>
  <c r="AA4152" i="6"/>
  <c r="W4152" i="6" s="1"/>
  <c r="Y4152" i="6" s="1"/>
  <c r="AA4151" i="6"/>
  <c r="W4151" i="6" s="1"/>
  <c r="Y4151" i="6" s="1"/>
  <c r="AA4150" i="6"/>
  <c r="W4150" i="6" s="1"/>
  <c r="Y4150" i="6" s="1"/>
  <c r="AA4149" i="6"/>
  <c r="W4149" i="6" s="1"/>
  <c r="Y4149" i="6" s="1"/>
  <c r="AA4148" i="6"/>
  <c r="W4148" i="6" s="1"/>
  <c r="Y4148" i="6" s="1"/>
  <c r="AA4147" i="6"/>
  <c r="W4147" i="6" s="1"/>
  <c r="Y4147" i="6" s="1"/>
  <c r="AA4146" i="6"/>
  <c r="W4146" i="6" s="1"/>
  <c r="Y4146" i="6" s="1"/>
  <c r="AA4145" i="6"/>
  <c r="W4145" i="6" s="1"/>
  <c r="Y4145" i="6" s="1"/>
  <c r="AA4144" i="6"/>
  <c r="W4144" i="6" s="1"/>
  <c r="Y4144" i="6" s="1"/>
  <c r="AA4143" i="6"/>
  <c r="W4143" i="6" s="1"/>
  <c r="Y4143" i="6" s="1"/>
  <c r="AA4142" i="6"/>
  <c r="W4142" i="6" s="1"/>
  <c r="Y4142" i="6" s="1"/>
  <c r="AA4141" i="6"/>
  <c r="W4141" i="6" s="1"/>
  <c r="Y4141" i="6" s="1"/>
  <c r="AA4140" i="6"/>
  <c r="W4140" i="6" s="1"/>
  <c r="Y4140" i="6" s="1"/>
  <c r="AA4139" i="6"/>
  <c r="W4139" i="6" s="1"/>
  <c r="Y4139" i="6" s="1"/>
  <c r="AA4138" i="6"/>
  <c r="W4138" i="6" s="1"/>
  <c r="Y4138" i="6" s="1"/>
  <c r="AA4137" i="6"/>
  <c r="W4137" i="6" s="1"/>
  <c r="Y4137" i="6" s="1"/>
  <c r="AA4136" i="6"/>
  <c r="W4136" i="6" s="1"/>
  <c r="Y4136" i="6" s="1"/>
  <c r="AA4135" i="6"/>
  <c r="W4135" i="6" s="1"/>
  <c r="Y4135" i="6" s="1"/>
  <c r="AA4134" i="6"/>
  <c r="W4134" i="6" s="1"/>
  <c r="Y4134" i="6" s="1"/>
  <c r="AA4133" i="6"/>
  <c r="W4133" i="6" s="1"/>
  <c r="Y4133" i="6" s="1"/>
  <c r="AA4132" i="6"/>
  <c r="W4132" i="6" s="1"/>
  <c r="Y4132" i="6" s="1"/>
  <c r="AA4131" i="6"/>
  <c r="W4131" i="6" s="1"/>
  <c r="Y4131" i="6" s="1"/>
  <c r="AA4130" i="6"/>
  <c r="W4130" i="6" s="1"/>
  <c r="Y4130" i="6" s="1"/>
  <c r="AA4129" i="6"/>
  <c r="W4129" i="6" s="1"/>
  <c r="Y4129" i="6" s="1"/>
  <c r="AA4128" i="6"/>
  <c r="W4128" i="6" s="1"/>
  <c r="Y4128" i="6" s="1"/>
  <c r="AA4127" i="6"/>
  <c r="W4127" i="6" s="1"/>
  <c r="Y4127" i="6" s="1"/>
  <c r="AA4126" i="6"/>
  <c r="W4126" i="6" s="1"/>
  <c r="Y4126" i="6" s="1"/>
  <c r="AA4125" i="6"/>
  <c r="W4125" i="6" s="1"/>
  <c r="Y4125" i="6" s="1"/>
  <c r="AA4124" i="6"/>
  <c r="W4124" i="6" s="1"/>
  <c r="Y4124" i="6" s="1"/>
  <c r="AA4123" i="6"/>
  <c r="W4123" i="6" s="1"/>
  <c r="Y4123" i="6" s="1"/>
  <c r="AA4122" i="6"/>
  <c r="W4122" i="6" s="1"/>
  <c r="Y4122" i="6" s="1"/>
  <c r="AA4121" i="6"/>
  <c r="W4121" i="6" s="1"/>
  <c r="Y4121" i="6" s="1"/>
  <c r="AA4120" i="6"/>
  <c r="W4120" i="6" s="1"/>
  <c r="Y4120" i="6" s="1"/>
  <c r="AA4119" i="6"/>
  <c r="W4119" i="6" s="1"/>
  <c r="Y4119" i="6" s="1"/>
  <c r="AA4118" i="6"/>
  <c r="W4118" i="6" s="1"/>
  <c r="Y4118" i="6" s="1"/>
  <c r="AA4117" i="6"/>
  <c r="W4117" i="6" s="1"/>
  <c r="Y4117" i="6" s="1"/>
  <c r="AA4116" i="6"/>
  <c r="W4116" i="6" s="1"/>
  <c r="Y4116" i="6" s="1"/>
  <c r="AA4115" i="6"/>
  <c r="W4115" i="6" s="1"/>
  <c r="Y4115" i="6" s="1"/>
  <c r="AA4114" i="6"/>
  <c r="W4114" i="6" s="1"/>
  <c r="Y4114" i="6" s="1"/>
  <c r="AA4113" i="6"/>
  <c r="W4113" i="6" s="1"/>
  <c r="Y4113" i="6" s="1"/>
  <c r="AA4112" i="6"/>
  <c r="W4112" i="6" s="1"/>
  <c r="Y4112" i="6" s="1"/>
  <c r="AA4111" i="6"/>
  <c r="W4111" i="6" s="1"/>
  <c r="Y4111" i="6" s="1"/>
  <c r="AA4110" i="6"/>
  <c r="W4110" i="6" s="1"/>
  <c r="Y4110" i="6" s="1"/>
  <c r="AA4109" i="6"/>
  <c r="W4109" i="6" s="1"/>
  <c r="Y4109" i="6" s="1"/>
  <c r="AA4108" i="6"/>
  <c r="W4108" i="6" s="1"/>
  <c r="Y4108" i="6" s="1"/>
  <c r="AA4107" i="6"/>
  <c r="W4107" i="6" s="1"/>
  <c r="Y4107" i="6" s="1"/>
  <c r="AA4106" i="6"/>
  <c r="W4106" i="6" s="1"/>
  <c r="Y4106" i="6" s="1"/>
  <c r="AA4105" i="6"/>
  <c r="W4105" i="6" s="1"/>
  <c r="Y4105" i="6" s="1"/>
  <c r="AA4104" i="6"/>
  <c r="W4104" i="6" s="1"/>
  <c r="Y4104" i="6" s="1"/>
  <c r="AA4103" i="6"/>
  <c r="W4103" i="6" s="1"/>
  <c r="Y4103" i="6" s="1"/>
  <c r="AA4102" i="6"/>
  <c r="W4102" i="6" s="1"/>
  <c r="Y4102" i="6" s="1"/>
  <c r="AA4101" i="6"/>
  <c r="W4101" i="6" s="1"/>
  <c r="Y4101" i="6" s="1"/>
  <c r="AA4100" i="6"/>
  <c r="W4100" i="6" s="1"/>
  <c r="Y4100" i="6" s="1"/>
  <c r="AA4099" i="6"/>
  <c r="W4099" i="6" s="1"/>
  <c r="Y4099" i="6" s="1"/>
  <c r="AA4098" i="6"/>
  <c r="W4098" i="6" s="1"/>
  <c r="Y4098" i="6" s="1"/>
  <c r="AA4097" i="6"/>
  <c r="W4097" i="6" s="1"/>
  <c r="Y4097" i="6" s="1"/>
  <c r="AA4096" i="6"/>
  <c r="W4096" i="6" s="1"/>
  <c r="Y4096" i="6" s="1"/>
  <c r="AA4095" i="6"/>
  <c r="W4095" i="6" s="1"/>
  <c r="Y4095" i="6" s="1"/>
  <c r="AA4094" i="6"/>
  <c r="W4094" i="6" s="1"/>
  <c r="Y4094" i="6" s="1"/>
  <c r="AA4093" i="6"/>
  <c r="W4093" i="6" s="1"/>
  <c r="Y4093" i="6" s="1"/>
  <c r="AA4092" i="6"/>
  <c r="W4092" i="6" s="1"/>
  <c r="Y4092" i="6" s="1"/>
  <c r="AA4091" i="6"/>
  <c r="W4091" i="6" s="1"/>
  <c r="Y4091" i="6" s="1"/>
  <c r="AA4090" i="6"/>
  <c r="Y4090" i="6"/>
  <c r="AA4089" i="6"/>
  <c r="W4089" i="6" s="1"/>
  <c r="Y4089" i="6" s="1"/>
  <c r="AA4088" i="6"/>
  <c r="W4088" i="6" s="1"/>
  <c r="Y4088" i="6" s="1"/>
  <c r="AA4087" i="6"/>
  <c r="W4087" i="6" s="1"/>
  <c r="Y4087" i="6" s="1"/>
  <c r="AA4086" i="6"/>
  <c r="W4086" i="6" s="1"/>
  <c r="Y4086" i="6" s="1"/>
  <c r="AA4085" i="6"/>
  <c r="W4085" i="6" s="1"/>
  <c r="Y4085" i="6" s="1"/>
  <c r="AA4084" i="6"/>
  <c r="W4084" i="6" s="1"/>
  <c r="Y4084" i="6" s="1"/>
  <c r="AA4083" i="6"/>
  <c r="W4083" i="6" s="1"/>
  <c r="Y4083" i="6" s="1"/>
  <c r="AA4082" i="6"/>
  <c r="W4082" i="6" s="1"/>
  <c r="Y4082" i="6" s="1"/>
  <c r="AA4081" i="6"/>
  <c r="W4081" i="6" s="1"/>
  <c r="Y4081" i="6" s="1"/>
  <c r="AA4080" i="6"/>
  <c r="W4080" i="6" s="1"/>
  <c r="Y4080" i="6" s="1"/>
  <c r="AA4079" i="6"/>
  <c r="W4079" i="6" s="1"/>
  <c r="Y4079" i="6" s="1"/>
  <c r="AA4078" i="6"/>
  <c r="W4078" i="6" s="1"/>
  <c r="Y4078" i="6" s="1"/>
  <c r="AA4077" i="6"/>
  <c r="W4077" i="6" s="1"/>
  <c r="Y4077" i="6" s="1"/>
  <c r="AA4076" i="6"/>
  <c r="W4076" i="6" s="1"/>
  <c r="Y4076" i="6" s="1"/>
  <c r="AA4075" i="6"/>
  <c r="W4075" i="6" s="1"/>
  <c r="Y4075" i="6" s="1"/>
  <c r="AA4074" i="6"/>
  <c r="W4074" i="6" s="1"/>
  <c r="Y4074" i="6" s="1"/>
  <c r="AA4073" i="6"/>
  <c r="W4073" i="6" s="1"/>
  <c r="Y4073" i="6" s="1"/>
  <c r="AA4072" i="6"/>
  <c r="W4072" i="6" s="1"/>
  <c r="Y4072" i="6" s="1"/>
  <c r="AA4071" i="6"/>
  <c r="W4071" i="6" s="1"/>
  <c r="Y4071" i="6" s="1"/>
  <c r="AA4070" i="6"/>
  <c r="W4070" i="6" s="1"/>
  <c r="Y4070" i="6" s="1"/>
  <c r="AA4069" i="6"/>
  <c r="W4069" i="6" s="1"/>
  <c r="Y4069" i="6" s="1"/>
  <c r="AA4068" i="6"/>
  <c r="W4068" i="6" s="1"/>
  <c r="Y4068" i="6" s="1"/>
  <c r="AA4067" i="6"/>
  <c r="W4067" i="6" s="1"/>
  <c r="Y4067" i="6" s="1"/>
  <c r="AA4066" i="6"/>
  <c r="W4066" i="6" s="1"/>
  <c r="Y4066" i="6" s="1"/>
  <c r="AA4065" i="6"/>
  <c r="W4065" i="6" s="1"/>
  <c r="Y4065" i="6" s="1"/>
  <c r="AA4064" i="6"/>
  <c r="W4064" i="6" s="1"/>
  <c r="Y4064" i="6" s="1"/>
  <c r="AA4063" i="6"/>
  <c r="W4063" i="6" s="1"/>
  <c r="Y4063" i="6" s="1"/>
  <c r="AA4062" i="6"/>
  <c r="W4062" i="6" s="1"/>
  <c r="Y4062" i="6" s="1"/>
  <c r="AA4061" i="6"/>
  <c r="W4061" i="6" s="1"/>
  <c r="Y4061" i="6" s="1"/>
  <c r="AA4060" i="6"/>
  <c r="W4060" i="6" s="1"/>
  <c r="Y4060" i="6" s="1"/>
  <c r="AA4059" i="6"/>
  <c r="W4059" i="6" s="1"/>
  <c r="Y4059" i="6" s="1"/>
  <c r="AA4058" i="6"/>
  <c r="W4058" i="6" s="1"/>
  <c r="Y4058" i="6" s="1"/>
  <c r="AA4057" i="6"/>
  <c r="W4057" i="6" s="1"/>
  <c r="Y4057" i="6" s="1"/>
  <c r="AA4056" i="6"/>
  <c r="W4056" i="6" s="1"/>
  <c r="Y4056" i="6" s="1"/>
  <c r="AA4055" i="6"/>
  <c r="W4055" i="6" s="1"/>
  <c r="Y4055" i="6" s="1"/>
  <c r="AA4054" i="6"/>
  <c r="W4054" i="6" s="1"/>
  <c r="Y4054" i="6" s="1"/>
  <c r="AA4053" i="6"/>
  <c r="W4053" i="6" s="1"/>
  <c r="Y4053" i="6" s="1"/>
  <c r="AA4052" i="6"/>
  <c r="W4052" i="6" s="1"/>
  <c r="Y4052" i="6" s="1"/>
  <c r="AA4051" i="6"/>
  <c r="W4051" i="6" s="1"/>
  <c r="Y4051" i="6" s="1"/>
  <c r="AA4050" i="6"/>
  <c r="W4050" i="6" s="1"/>
  <c r="Y4050" i="6" s="1"/>
  <c r="AA4049" i="6"/>
  <c r="W4049" i="6" s="1"/>
  <c r="Y4049" i="6" s="1"/>
  <c r="AA4048" i="6"/>
  <c r="W4048" i="6" s="1"/>
  <c r="Y4048" i="6" s="1"/>
  <c r="AA4047" i="6"/>
  <c r="W4047" i="6" s="1"/>
  <c r="Y4047" i="6" s="1"/>
  <c r="AA4046" i="6"/>
  <c r="W4046" i="6" s="1"/>
  <c r="Y4046" i="6" s="1"/>
  <c r="AA4045" i="6"/>
  <c r="W4045" i="6" s="1"/>
  <c r="Y4045" i="6" s="1"/>
  <c r="AA4044" i="6"/>
  <c r="W4044" i="6" s="1"/>
  <c r="Y4044" i="6" s="1"/>
  <c r="AA4043" i="6"/>
  <c r="W4043" i="6" s="1"/>
  <c r="Y4043" i="6" s="1"/>
  <c r="AA4042" i="6"/>
  <c r="W4042" i="6" s="1"/>
  <c r="Y4042" i="6" s="1"/>
  <c r="AA4041" i="6"/>
  <c r="W4041" i="6" s="1"/>
  <c r="Y4041" i="6" s="1"/>
  <c r="AA4040" i="6"/>
  <c r="W4040" i="6" s="1"/>
  <c r="Y4040" i="6" s="1"/>
  <c r="AA4039" i="6"/>
  <c r="W4039" i="6" s="1"/>
  <c r="Y4039" i="6" s="1"/>
  <c r="AA4038" i="6"/>
  <c r="W4038" i="6" s="1"/>
  <c r="Y4038" i="6" s="1"/>
  <c r="AA4037" i="6"/>
  <c r="W4037" i="6" s="1"/>
  <c r="Y4037" i="6" s="1"/>
  <c r="AA4036" i="6"/>
  <c r="W4036" i="6" s="1"/>
  <c r="Y4036" i="6" s="1"/>
  <c r="AA4035" i="6"/>
  <c r="W4035" i="6" s="1"/>
  <c r="Y4035" i="6" s="1"/>
  <c r="AA4034" i="6"/>
  <c r="W4034" i="6" s="1"/>
  <c r="Y4034" i="6" s="1"/>
  <c r="AA4033" i="6"/>
  <c r="W4033" i="6" s="1"/>
  <c r="Y4033" i="6" s="1"/>
  <c r="AA4032" i="6"/>
  <c r="W4032" i="6" s="1"/>
  <c r="Y4032" i="6" s="1"/>
  <c r="AA4031" i="6"/>
  <c r="W4031" i="6" s="1"/>
  <c r="Y4031" i="6" s="1"/>
  <c r="AA4030" i="6"/>
  <c r="W4030" i="6" s="1"/>
  <c r="Y4030" i="6" s="1"/>
  <c r="AA4029" i="6"/>
  <c r="W4029" i="6" s="1"/>
  <c r="Y4029" i="6" s="1"/>
  <c r="AA4028" i="6"/>
  <c r="W4028" i="6" s="1"/>
  <c r="Y4028" i="6" s="1"/>
  <c r="AA4027" i="6"/>
  <c r="W4027" i="6" s="1"/>
  <c r="Y4027" i="6" s="1"/>
  <c r="AA4026" i="6"/>
  <c r="W4026" i="6" s="1"/>
  <c r="Y4026" i="6" s="1"/>
  <c r="AA4025" i="6"/>
  <c r="W4025" i="6" s="1"/>
  <c r="Y4025" i="6" s="1"/>
  <c r="AA4024" i="6"/>
  <c r="W4024" i="6" s="1"/>
  <c r="Y4024" i="6" s="1"/>
  <c r="AA4023" i="6"/>
  <c r="W4023" i="6" s="1"/>
  <c r="Y4023" i="6" s="1"/>
  <c r="AA4022" i="6"/>
  <c r="W4022" i="6" s="1"/>
  <c r="Y4022" i="6" s="1"/>
  <c r="AA4021" i="6"/>
  <c r="W4021" i="6" s="1"/>
  <c r="Y4021" i="6" s="1"/>
  <c r="AA4020" i="6"/>
  <c r="W4020" i="6" s="1"/>
  <c r="Y4020" i="6" s="1"/>
  <c r="AA4019" i="6"/>
  <c r="W4019" i="6" s="1"/>
  <c r="Y4019" i="6" s="1"/>
  <c r="AA4018" i="6"/>
  <c r="W4018" i="6" s="1"/>
  <c r="Y4018" i="6" s="1"/>
  <c r="AA4017" i="6"/>
  <c r="W4017" i="6" s="1"/>
  <c r="Y4017" i="6" s="1"/>
  <c r="AA4016" i="6"/>
  <c r="W4016" i="6" s="1"/>
  <c r="Y4016" i="6" s="1"/>
  <c r="AA4015" i="6"/>
  <c r="W4015" i="6" s="1"/>
  <c r="Y4015" i="6" s="1"/>
  <c r="AA4014" i="6"/>
  <c r="W4014" i="6" s="1"/>
  <c r="Y4014" i="6" s="1"/>
  <c r="AA4013" i="6"/>
  <c r="W4013" i="6" s="1"/>
  <c r="Y4013" i="6" s="1"/>
  <c r="AA4012" i="6"/>
  <c r="W4012" i="6" s="1"/>
  <c r="Y4012" i="6" s="1"/>
  <c r="AA4011" i="6"/>
  <c r="W4011" i="6" s="1"/>
  <c r="Y4011" i="6" s="1"/>
  <c r="AA4010" i="6"/>
  <c r="W4010" i="6" s="1"/>
  <c r="Y4010" i="6" s="1"/>
  <c r="AA4009" i="6"/>
  <c r="W4009" i="6" s="1"/>
  <c r="Y4009" i="6" s="1"/>
  <c r="AA4008" i="6"/>
  <c r="W4008" i="6" s="1"/>
  <c r="Y4008" i="6" s="1"/>
  <c r="AA4007" i="6"/>
  <c r="W4007" i="6" s="1"/>
  <c r="Y4007" i="6" s="1"/>
  <c r="AA4006" i="6"/>
  <c r="W4006" i="6" s="1"/>
  <c r="Y4006" i="6" s="1"/>
  <c r="AA4005" i="6"/>
  <c r="W4005" i="6" s="1"/>
  <c r="Y4005" i="6" s="1"/>
  <c r="AA4004" i="6"/>
  <c r="W4004" i="6" s="1"/>
  <c r="Y4004" i="6" s="1"/>
  <c r="AA4003" i="6"/>
  <c r="W4003" i="6" s="1"/>
  <c r="Y4003" i="6" s="1"/>
  <c r="AA4002" i="6"/>
  <c r="W4002" i="6" s="1"/>
  <c r="Y4002" i="6" s="1"/>
  <c r="AA4001" i="6"/>
  <c r="W4001" i="6" s="1"/>
  <c r="Y4001" i="6" s="1"/>
  <c r="AA4000" i="6"/>
  <c r="W4000" i="6" s="1"/>
  <c r="Y4000" i="6" s="1"/>
  <c r="AA3999" i="6"/>
  <c r="W3999" i="6" s="1"/>
  <c r="Y3999" i="6" s="1"/>
  <c r="AA3998" i="6"/>
  <c r="W3998" i="6" s="1"/>
  <c r="Y3998" i="6" s="1"/>
  <c r="AA3997" i="6"/>
  <c r="W3997" i="6" s="1"/>
  <c r="Y3997" i="6" s="1"/>
  <c r="AA3996" i="6"/>
  <c r="W3996" i="6" s="1"/>
  <c r="Y3996" i="6" s="1"/>
  <c r="AA3995" i="6"/>
  <c r="W3995" i="6" s="1"/>
  <c r="Y3995" i="6" s="1"/>
  <c r="AA3994" i="6"/>
  <c r="W3994" i="6" s="1"/>
  <c r="Y3994" i="6" s="1"/>
  <c r="AA3993" i="6"/>
  <c r="W3993" i="6" s="1"/>
  <c r="Y3993" i="6" s="1"/>
  <c r="AA3992" i="6"/>
  <c r="W3992" i="6" s="1"/>
  <c r="Y3992" i="6" s="1"/>
  <c r="AA3991" i="6"/>
  <c r="W3991" i="6" s="1"/>
  <c r="Y3991" i="6" s="1"/>
  <c r="AA3990" i="6"/>
  <c r="W3990" i="6" s="1"/>
  <c r="Y3990" i="6" s="1"/>
  <c r="AA3989" i="6"/>
  <c r="W3989" i="6" s="1"/>
  <c r="Y3989" i="6" s="1"/>
  <c r="AA3988" i="6"/>
  <c r="W3988" i="6" s="1"/>
  <c r="Y3988" i="6" s="1"/>
  <c r="AA3987" i="6"/>
  <c r="W3987" i="6" s="1"/>
  <c r="Y3987" i="6" s="1"/>
  <c r="AA3986" i="6"/>
  <c r="W3986" i="6" s="1"/>
  <c r="Y3986" i="6" s="1"/>
  <c r="AA3985" i="6"/>
  <c r="W3985" i="6" s="1"/>
  <c r="Y3985" i="6" s="1"/>
  <c r="AA3984" i="6"/>
  <c r="W3984" i="6" s="1"/>
  <c r="Y3984" i="6" s="1"/>
  <c r="AA3983" i="6"/>
  <c r="W3983" i="6" s="1"/>
  <c r="Y3983" i="6" s="1"/>
  <c r="AA3982" i="6"/>
  <c r="W3982" i="6" s="1"/>
  <c r="Y3982" i="6" s="1"/>
  <c r="AA3981" i="6"/>
  <c r="W3981" i="6" s="1"/>
  <c r="Y3981" i="6" s="1"/>
  <c r="AA3980" i="6"/>
  <c r="W3980" i="6" s="1"/>
  <c r="Y3980" i="6" s="1"/>
  <c r="AA3979" i="6"/>
  <c r="W3979" i="6" s="1"/>
  <c r="Y3979" i="6" s="1"/>
  <c r="AA3978" i="6"/>
  <c r="W3978" i="6" s="1"/>
  <c r="Y3978" i="6" s="1"/>
  <c r="AA3977" i="6"/>
  <c r="W3977" i="6" s="1"/>
  <c r="Y3977" i="6" s="1"/>
  <c r="AA3976" i="6"/>
  <c r="W3976" i="6" s="1"/>
  <c r="Y3976" i="6" s="1"/>
  <c r="AA3975" i="6"/>
  <c r="W3975" i="6" s="1"/>
  <c r="Y3975" i="6" s="1"/>
  <c r="AA3974" i="6"/>
  <c r="W3974" i="6" s="1"/>
  <c r="Y3974" i="6" s="1"/>
  <c r="AA3973" i="6"/>
  <c r="W3973" i="6" s="1"/>
  <c r="Y3973" i="6" s="1"/>
  <c r="AA3972" i="6"/>
  <c r="W3972" i="6" s="1"/>
  <c r="Y3972" i="6" s="1"/>
  <c r="AA3971" i="6"/>
  <c r="W3971" i="6" s="1"/>
  <c r="Y3971" i="6" s="1"/>
  <c r="AA3970" i="6"/>
  <c r="W3970" i="6" s="1"/>
  <c r="Y3970" i="6" s="1"/>
  <c r="AA3969" i="6"/>
  <c r="W3969" i="6" s="1"/>
  <c r="Y3969" i="6" s="1"/>
  <c r="AA3968" i="6"/>
  <c r="W3968" i="6" s="1"/>
  <c r="Y3968" i="6" s="1"/>
  <c r="AA3967" i="6"/>
  <c r="W3967" i="6" s="1"/>
  <c r="Y3967" i="6" s="1"/>
  <c r="AA3966" i="6"/>
  <c r="W3966" i="6" s="1"/>
  <c r="Y3966" i="6" s="1"/>
  <c r="AA3965" i="6"/>
  <c r="W3965" i="6" s="1"/>
  <c r="Y3965" i="6" s="1"/>
  <c r="AA3964" i="6"/>
  <c r="W3964" i="6" s="1"/>
  <c r="Y3964" i="6" s="1"/>
  <c r="AA3963" i="6"/>
  <c r="W3963" i="6" s="1"/>
  <c r="Y3963" i="6" s="1"/>
  <c r="AA3962" i="6"/>
  <c r="W3962" i="6" s="1"/>
  <c r="Y3962" i="6" s="1"/>
  <c r="AA3961" i="6"/>
  <c r="W3961" i="6" s="1"/>
  <c r="Y3961" i="6" s="1"/>
  <c r="AA3960" i="6"/>
  <c r="W3960" i="6" s="1"/>
  <c r="Y3960" i="6" s="1"/>
  <c r="AA3959" i="6"/>
  <c r="W3959" i="6" s="1"/>
  <c r="Y3959" i="6" s="1"/>
  <c r="AA3958" i="6"/>
  <c r="W3958" i="6" s="1"/>
  <c r="Y3958" i="6" s="1"/>
  <c r="AA3957" i="6"/>
  <c r="W3957" i="6" s="1"/>
  <c r="Y3957" i="6" s="1"/>
  <c r="AA3956" i="6"/>
  <c r="W3956" i="6" s="1"/>
  <c r="Y3956" i="6" s="1"/>
  <c r="AA3955" i="6"/>
  <c r="W3955" i="6" s="1"/>
  <c r="Y3955" i="6" s="1"/>
  <c r="AA3954" i="6"/>
  <c r="W3954" i="6" s="1"/>
  <c r="Y3954" i="6" s="1"/>
  <c r="AA3953" i="6"/>
  <c r="W3953" i="6" s="1"/>
  <c r="Y3953" i="6" s="1"/>
  <c r="AA3952" i="6"/>
  <c r="W3952" i="6" s="1"/>
  <c r="Y3952" i="6" s="1"/>
  <c r="AA3951" i="6"/>
  <c r="W3951" i="6" s="1"/>
  <c r="Y3951" i="6" s="1"/>
  <c r="AA3950" i="6"/>
  <c r="W3950" i="6" s="1"/>
  <c r="Y3950" i="6" s="1"/>
  <c r="AA3949" i="6"/>
  <c r="W3949" i="6" s="1"/>
  <c r="Y3949" i="6" s="1"/>
  <c r="AA3948" i="6"/>
  <c r="W3948" i="6" s="1"/>
  <c r="Y3948" i="6" s="1"/>
  <c r="AA3947" i="6"/>
  <c r="W3947" i="6" s="1"/>
  <c r="Y3947" i="6" s="1"/>
  <c r="AA3946" i="6"/>
  <c r="W3946" i="6" s="1"/>
  <c r="Y3946" i="6" s="1"/>
  <c r="AA3945" i="6"/>
  <c r="W3945" i="6" s="1"/>
  <c r="Y3945" i="6" s="1"/>
  <c r="AA3944" i="6"/>
  <c r="W3944" i="6" s="1"/>
  <c r="Y3944" i="6" s="1"/>
  <c r="AA3943" i="6"/>
  <c r="W3943" i="6" s="1"/>
  <c r="Y3943" i="6" s="1"/>
  <c r="AA3942" i="6"/>
  <c r="W3942" i="6" s="1"/>
  <c r="Y3942" i="6" s="1"/>
  <c r="AA3941" i="6"/>
  <c r="W3941" i="6" s="1"/>
  <c r="Y3941" i="6" s="1"/>
  <c r="AA3940" i="6"/>
  <c r="W3940" i="6" s="1"/>
  <c r="Y3940" i="6" s="1"/>
  <c r="AA3939" i="6"/>
  <c r="W3939" i="6" s="1"/>
  <c r="Y3939" i="6" s="1"/>
  <c r="AA3938" i="6"/>
  <c r="W3938" i="6" s="1"/>
  <c r="Y3938" i="6" s="1"/>
  <c r="AA3937" i="6"/>
  <c r="W3937" i="6" s="1"/>
  <c r="Y3937" i="6" s="1"/>
  <c r="AA3936" i="6"/>
  <c r="W3936" i="6" s="1"/>
  <c r="Y3936" i="6" s="1"/>
  <c r="AA3935" i="6"/>
  <c r="W3935" i="6" s="1"/>
  <c r="Y3935" i="6" s="1"/>
  <c r="AA3934" i="6"/>
  <c r="W3934" i="6" s="1"/>
  <c r="Y3934" i="6" s="1"/>
  <c r="AA3933" i="6"/>
  <c r="W3933" i="6" s="1"/>
  <c r="Y3933" i="6" s="1"/>
  <c r="AA3932" i="6"/>
  <c r="W3932" i="6" s="1"/>
  <c r="Y3932" i="6" s="1"/>
  <c r="AA3931" i="6"/>
  <c r="W3931" i="6" s="1"/>
  <c r="Y3931" i="6" s="1"/>
  <c r="AA3930" i="6"/>
  <c r="W3930" i="6" s="1"/>
  <c r="Y3930" i="6" s="1"/>
  <c r="AA3929" i="6"/>
  <c r="W3929" i="6" s="1"/>
  <c r="Y3929" i="6" s="1"/>
  <c r="AA3928" i="6"/>
  <c r="W3928" i="6" s="1"/>
  <c r="Y3928" i="6" s="1"/>
  <c r="AA3927" i="6"/>
  <c r="W3927" i="6" s="1"/>
  <c r="Y3927" i="6" s="1"/>
  <c r="AA3926" i="6"/>
  <c r="W3926" i="6" s="1"/>
  <c r="Y3926" i="6" s="1"/>
  <c r="AA3925" i="6"/>
  <c r="W3925" i="6" s="1"/>
  <c r="Y3925" i="6" s="1"/>
  <c r="AA3924" i="6"/>
  <c r="W3924" i="6" s="1"/>
  <c r="Y3924" i="6" s="1"/>
  <c r="AA3923" i="6"/>
  <c r="W3923" i="6" s="1"/>
  <c r="Y3923" i="6" s="1"/>
  <c r="AA3922" i="6"/>
  <c r="W3922" i="6" s="1"/>
  <c r="Y3922" i="6" s="1"/>
  <c r="AA3921" i="6"/>
  <c r="W3921" i="6" s="1"/>
  <c r="Y3921" i="6" s="1"/>
  <c r="AA3920" i="6"/>
  <c r="W3920" i="6" s="1"/>
  <c r="Y3920" i="6" s="1"/>
  <c r="AA3919" i="6"/>
  <c r="W3919" i="6" s="1"/>
  <c r="Y3919" i="6" s="1"/>
  <c r="AA3918" i="6"/>
  <c r="W3918" i="6" s="1"/>
  <c r="Y3918" i="6" s="1"/>
  <c r="AA3917" i="6"/>
  <c r="W3917" i="6" s="1"/>
  <c r="Y3917" i="6" s="1"/>
  <c r="AA3916" i="6"/>
  <c r="W3916" i="6" s="1"/>
  <c r="Y3916" i="6" s="1"/>
  <c r="AA3915" i="6"/>
  <c r="W3915" i="6" s="1"/>
  <c r="Y3915" i="6" s="1"/>
  <c r="AA3914" i="6"/>
  <c r="W3914" i="6" s="1"/>
  <c r="Y3914" i="6" s="1"/>
  <c r="AA3913" i="6"/>
  <c r="W3913" i="6" s="1"/>
  <c r="Y3913" i="6" s="1"/>
  <c r="AA3912" i="6"/>
  <c r="W3912" i="6" s="1"/>
  <c r="Y3912" i="6" s="1"/>
  <c r="AA3911" i="6"/>
  <c r="W3911" i="6" s="1"/>
  <c r="Y3911" i="6" s="1"/>
  <c r="AA3910" i="6"/>
  <c r="W3910" i="6" s="1"/>
  <c r="Y3910" i="6" s="1"/>
  <c r="AA3909" i="6"/>
  <c r="W3909" i="6" s="1"/>
  <c r="Y3909" i="6" s="1"/>
  <c r="AA3908" i="6"/>
  <c r="W3908" i="6" s="1"/>
  <c r="Y3908" i="6" s="1"/>
  <c r="AA3907" i="6"/>
  <c r="W3907" i="6" s="1"/>
  <c r="Y3907" i="6" s="1"/>
  <c r="AA3906" i="6"/>
  <c r="W3906" i="6" s="1"/>
  <c r="Y3906" i="6" s="1"/>
  <c r="AA3905" i="6"/>
  <c r="W3905" i="6" s="1"/>
  <c r="Y3905" i="6" s="1"/>
  <c r="AA3904" i="6"/>
  <c r="W3904" i="6" s="1"/>
  <c r="Y3904" i="6" s="1"/>
  <c r="AA3903" i="6"/>
  <c r="W3903" i="6" s="1"/>
  <c r="Y3903" i="6" s="1"/>
  <c r="AA3902" i="6"/>
  <c r="W3902" i="6" s="1"/>
  <c r="Y3902" i="6" s="1"/>
  <c r="AA3901" i="6"/>
  <c r="W3901" i="6" s="1"/>
  <c r="Y3901" i="6" s="1"/>
  <c r="AA3900" i="6"/>
  <c r="W3900" i="6" s="1"/>
  <c r="Y3900" i="6" s="1"/>
  <c r="AA3899" i="6"/>
  <c r="W3899" i="6" s="1"/>
  <c r="Y3899" i="6" s="1"/>
  <c r="AA3898" i="6"/>
  <c r="W3898" i="6" s="1"/>
  <c r="Y3898" i="6" s="1"/>
  <c r="AA3897" i="6"/>
  <c r="W3897" i="6" s="1"/>
  <c r="Y3897" i="6" s="1"/>
  <c r="AA3896" i="6"/>
  <c r="W3896" i="6" s="1"/>
  <c r="Y3896" i="6" s="1"/>
  <c r="AA3895" i="6"/>
  <c r="W3895" i="6" s="1"/>
  <c r="Y3895" i="6" s="1"/>
  <c r="AA3894" i="6"/>
  <c r="W3894" i="6" s="1"/>
  <c r="Y3894" i="6" s="1"/>
  <c r="AA3893" i="6"/>
  <c r="W3893" i="6" s="1"/>
  <c r="Y3893" i="6" s="1"/>
  <c r="AA3892" i="6"/>
  <c r="W3892" i="6" s="1"/>
  <c r="Y3892" i="6" s="1"/>
  <c r="AA3891" i="6"/>
  <c r="W3891" i="6" s="1"/>
  <c r="Y3891" i="6" s="1"/>
  <c r="AA3890" i="6"/>
  <c r="W3890" i="6" s="1"/>
  <c r="Y3890" i="6" s="1"/>
  <c r="AA3889" i="6"/>
  <c r="W3889" i="6" s="1"/>
  <c r="Y3889" i="6" s="1"/>
  <c r="AA3888" i="6"/>
  <c r="W3888" i="6" s="1"/>
  <c r="Y3888" i="6" s="1"/>
  <c r="AA3887" i="6"/>
  <c r="W3887" i="6" s="1"/>
  <c r="Y3887" i="6" s="1"/>
  <c r="AA3886" i="6"/>
  <c r="W3886" i="6" s="1"/>
  <c r="Y3886" i="6" s="1"/>
  <c r="AA3885" i="6"/>
  <c r="W3885" i="6" s="1"/>
  <c r="Y3885" i="6" s="1"/>
  <c r="AA3884" i="6"/>
  <c r="W3884" i="6" s="1"/>
  <c r="Y3884" i="6" s="1"/>
  <c r="AA3883" i="6"/>
  <c r="W3883" i="6" s="1"/>
  <c r="Y3883" i="6" s="1"/>
  <c r="AA3882" i="6"/>
  <c r="W3882" i="6" s="1"/>
  <c r="Y3882" i="6" s="1"/>
  <c r="AA3881" i="6"/>
  <c r="W3881" i="6" s="1"/>
  <c r="Y3881" i="6" s="1"/>
  <c r="AA3880" i="6"/>
  <c r="W3880" i="6" s="1"/>
  <c r="Y3880" i="6" s="1"/>
  <c r="AA3879" i="6"/>
  <c r="W3879" i="6" s="1"/>
  <c r="Y3879" i="6" s="1"/>
  <c r="AA3878" i="6"/>
  <c r="W3878" i="6" s="1"/>
  <c r="Y3878" i="6" s="1"/>
  <c r="AA3877" i="6"/>
  <c r="W3877" i="6" s="1"/>
  <c r="Y3877" i="6" s="1"/>
  <c r="AA3876" i="6"/>
  <c r="W3876" i="6" s="1"/>
  <c r="Y3876" i="6" s="1"/>
  <c r="AA3875" i="6"/>
  <c r="W3875" i="6" s="1"/>
  <c r="Y3875" i="6" s="1"/>
  <c r="AA3874" i="6"/>
  <c r="W3874" i="6" s="1"/>
  <c r="Y3874" i="6" s="1"/>
  <c r="AA3873" i="6"/>
  <c r="W3873" i="6" s="1"/>
  <c r="Y3873" i="6" s="1"/>
  <c r="AA3872" i="6"/>
  <c r="W3872" i="6" s="1"/>
  <c r="Y3872" i="6" s="1"/>
  <c r="AA3871" i="6"/>
  <c r="W3871" i="6" s="1"/>
  <c r="Y3871" i="6" s="1"/>
  <c r="AA3870" i="6"/>
  <c r="W3870" i="6" s="1"/>
  <c r="Y3870" i="6" s="1"/>
  <c r="AA3869" i="6"/>
  <c r="W3869" i="6" s="1"/>
  <c r="Y3869" i="6" s="1"/>
  <c r="AA3868" i="6"/>
  <c r="W3868" i="6" s="1"/>
  <c r="Y3868" i="6" s="1"/>
  <c r="AA3867" i="6"/>
  <c r="W3867" i="6" s="1"/>
  <c r="Y3867" i="6" s="1"/>
  <c r="AA3866" i="6"/>
  <c r="W3866" i="6" s="1"/>
  <c r="Y3866" i="6" s="1"/>
  <c r="AA3865" i="6"/>
  <c r="W3865" i="6" s="1"/>
  <c r="Y3865" i="6" s="1"/>
  <c r="AA3864" i="6"/>
  <c r="W3864" i="6" s="1"/>
  <c r="Y3864" i="6" s="1"/>
  <c r="AA3863" i="6"/>
  <c r="W3863" i="6" s="1"/>
  <c r="Y3863" i="6" s="1"/>
  <c r="AA3862" i="6"/>
  <c r="W3862" i="6" s="1"/>
  <c r="Y3862" i="6" s="1"/>
  <c r="AA3861" i="6"/>
  <c r="W3861" i="6" s="1"/>
  <c r="Y3861" i="6" s="1"/>
  <c r="AA3860" i="6"/>
  <c r="W3860" i="6" s="1"/>
  <c r="Y3860" i="6" s="1"/>
  <c r="AA3859" i="6"/>
  <c r="W3859" i="6" s="1"/>
  <c r="Y3859" i="6" s="1"/>
  <c r="AA3858" i="6"/>
  <c r="W3858" i="6" s="1"/>
  <c r="Y3858" i="6" s="1"/>
  <c r="AA3857" i="6"/>
  <c r="W3857" i="6" s="1"/>
  <c r="Y3857" i="6" s="1"/>
  <c r="AA3856" i="6"/>
  <c r="W3856" i="6" s="1"/>
  <c r="Y3856" i="6" s="1"/>
  <c r="AA3855" i="6"/>
  <c r="W3855" i="6" s="1"/>
  <c r="Y3855" i="6" s="1"/>
  <c r="AA3854" i="6"/>
  <c r="W3854" i="6" s="1"/>
  <c r="Y3854" i="6" s="1"/>
  <c r="AA3853" i="6"/>
  <c r="W3853" i="6" s="1"/>
  <c r="Y3853" i="6" s="1"/>
  <c r="AA3852" i="6"/>
  <c r="W3852" i="6" s="1"/>
  <c r="Y3852" i="6" s="1"/>
  <c r="AA3851" i="6"/>
  <c r="W3851" i="6" s="1"/>
  <c r="Y3851" i="6" s="1"/>
  <c r="AA3850" i="6"/>
  <c r="W3850" i="6" s="1"/>
  <c r="Y3850" i="6" s="1"/>
  <c r="AA3849" i="6"/>
  <c r="W3849" i="6" s="1"/>
  <c r="Y3849" i="6" s="1"/>
  <c r="AA3848" i="6"/>
  <c r="W3848" i="6" s="1"/>
  <c r="Y3848" i="6" s="1"/>
  <c r="AA3847" i="6"/>
  <c r="W3847" i="6" s="1"/>
  <c r="Y3847" i="6" s="1"/>
  <c r="AA3846" i="6"/>
  <c r="W3846" i="6" s="1"/>
  <c r="Y3846" i="6" s="1"/>
  <c r="AA3845" i="6"/>
  <c r="W3845" i="6" s="1"/>
  <c r="Y3845" i="6" s="1"/>
  <c r="AA3844" i="6"/>
  <c r="W3844" i="6" s="1"/>
  <c r="Y3844" i="6" s="1"/>
  <c r="AA3843" i="6"/>
  <c r="W3843" i="6" s="1"/>
  <c r="Y3843" i="6" s="1"/>
  <c r="AA3842" i="6"/>
  <c r="W3842" i="6" s="1"/>
  <c r="Y3842" i="6" s="1"/>
  <c r="AA3841" i="6"/>
  <c r="W3841" i="6" s="1"/>
  <c r="Y3841" i="6" s="1"/>
  <c r="AA3840" i="6"/>
  <c r="W3840" i="6" s="1"/>
  <c r="Y3840" i="6" s="1"/>
  <c r="AA3839" i="6"/>
  <c r="W3839" i="6" s="1"/>
  <c r="Y3839" i="6" s="1"/>
  <c r="AA3838" i="6"/>
  <c r="W3838" i="6" s="1"/>
  <c r="Y3838" i="6" s="1"/>
  <c r="AA3837" i="6"/>
  <c r="W3837" i="6" s="1"/>
  <c r="Y3837" i="6" s="1"/>
  <c r="AA3836" i="6"/>
  <c r="W3836" i="6" s="1"/>
  <c r="Y3836" i="6" s="1"/>
  <c r="AA3835" i="6"/>
  <c r="W3835" i="6" s="1"/>
  <c r="Y3835" i="6" s="1"/>
  <c r="AA3834" i="6"/>
  <c r="W3834" i="6" s="1"/>
  <c r="Y3834" i="6" s="1"/>
  <c r="AA3833" i="6"/>
  <c r="W3833" i="6" s="1"/>
  <c r="Y3833" i="6" s="1"/>
  <c r="AA3832" i="6"/>
  <c r="W3832" i="6" s="1"/>
  <c r="Y3832" i="6" s="1"/>
  <c r="AA3831" i="6"/>
  <c r="W3831" i="6" s="1"/>
  <c r="Y3831" i="6" s="1"/>
  <c r="AA3830" i="6"/>
  <c r="W3830" i="6" s="1"/>
  <c r="Y3830" i="6" s="1"/>
  <c r="AA3829" i="6"/>
  <c r="W3829" i="6" s="1"/>
  <c r="Y3829" i="6" s="1"/>
  <c r="AA3828" i="6"/>
  <c r="W3828" i="6" s="1"/>
  <c r="Y3828" i="6" s="1"/>
  <c r="AA3827" i="6"/>
  <c r="W3827" i="6" s="1"/>
  <c r="Y3827" i="6" s="1"/>
  <c r="AA3826" i="6"/>
  <c r="W3826" i="6" s="1"/>
  <c r="Y3826" i="6" s="1"/>
  <c r="AA3825" i="6"/>
  <c r="W3825" i="6" s="1"/>
  <c r="Y3825" i="6" s="1"/>
  <c r="AA3824" i="6"/>
  <c r="W3824" i="6" s="1"/>
  <c r="Y3824" i="6" s="1"/>
  <c r="AA3823" i="6"/>
  <c r="W3823" i="6" s="1"/>
  <c r="Y3823" i="6" s="1"/>
  <c r="AA3822" i="6"/>
  <c r="W3822" i="6" s="1"/>
  <c r="Y3822" i="6" s="1"/>
  <c r="AA3821" i="6"/>
  <c r="W3821" i="6" s="1"/>
  <c r="Y3821" i="6" s="1"/>
  <c r="AA3820" i="6"/>
  <c r="W3820" i="6" s="1"/>
  <c r="Y3820" i="6" s="1"/>
  <c r="AA3819" i="6"/>
  <c r="W3819" i="6" s="1"/>
  <c r="Y3819" i="6" s="1"/>
  <c r="AA3818" i="6"/>
  <c r="W3818" i="6" s="1"/>
  <c r="Y3818" i="6" s="1"/>
  <c r="AA3817" i="6"/>
  <c r="W3817" i="6" s="1"/>
  <c r="Y3817" i="6" s="1"/>
  <c r="AA3816" i="6"/>
  <c r="W3816" i="6" s="1"/>
  <c r="Y3816" i="6" s="1"/>
  <c r="AA3815" i="6"/>
  <c r="W3815" i="6" s="1"/>
  <c r="Y3815" i="6" s="1"/>
  <c r="AA3814" i="6"/>
  <c r="W3814" i="6" s="1"/>
  <c r="Y3814" i="6" s="1"/>
  <c r="AA3813" i="6"/>
  <c r="W3813" i="6" s="1"/>
  <c r="Y3813" i="6" s="1"/>
  <c r="AA3812" i="6"/>
  <c r="W3812" i="6" s="1"/>
  <c r="Y3812" i="6" s="1"/>
  <c r="AA3811" i="6"/>
  <c r="W3811" i="6" s="1"/>
  <c r="Y3811" i="6" s="1"/>
  <c r="AA3810" i="6"/>
  <c r="W3810" i="6" s="1"/>
  <c r="Y3810" i="6" s="1"/>
  <c r="AA3809" i="6"/>
  <c r="W3809" i="6" s="1"/>
  <c r="Y3809" i="6" s="1"/>
  <c r="AA3808" i="6"/>
  <c r="W3808" i="6" s="1"/>
  <c r="Y3808" i="6" s="1"/>
  <c r="AA3807" i="6"/>
  <c r="W3807" i="6" s="1"/>
  <c r="Y3807" i="6" s="1"/>
  <c r="AA3806" i="6"/>
  <c r="W3806" i="6" s="1"/>
  <c r="Y3806" i="6" s="1"/>
  <c r="AA3805" i="6"/>
  <c r="W3805" i="6" s="1"/>
  <c r="Y3805" i="6" s="1"/>
  <c r="AA3804" i="6"/>
  <c r="W3804" i="6" s="1"/>
  <c r="Y3804" i="6" s="1"/>
  <c r="AA3803" i="6"/>
  <c r="W3803" i="6" s="1"/>
  <c r="Y3803" i="6" s="1"/>
  <c r="AA3802" i="6"/>
  <c r="W3802" i="6" s="1"/>
  <c r="Y3802" i="6" s="1"/>
  <c r="AA3801" i="6"/>
  <c r="W3801" i="6" s="1"/>
  <c r="Y3801" i="6" s="1"/>
  <c r="AA3800" i="6"/>
  <c r="W3800" i="6" s="1"/>
  <c r="Y3800" i="6" s="1"/>
  <c r="AA3799" i="6"/>
  <c r="W3799" i="6" s="1"/>
  <c r="Y3799" i="6" s="1"/>
  <c r="AA3798" i="6"/>
  <c r="W3798" i="6" s="1"/>
  <c r="Y3798" i="6" s="1"/>
  <c r="AA3797" i="6"/>
  <c r="W3797" i="6" s="1"/>
  <c r="Y3797" i="6" s="1"/>
  <c r="AA3796" i="6"/>
  <c r="W3796" i="6" s="1"/>
  <c r="Y3796" i="6" s="1"/>
  <c r="AA3795" i="6"/>
  <c r="W3795" i="6" s="1"/>
  <c r="Y3795" i="6" s="1"/>
  <c r="AA3794" i="6"/>
  <c r="W3794" i="6" s="1"/>
  <c r="Y3794" i="6" s="1"/>
  <c r="AA3793" i="6"/>
  <c r="W3793" i="6" s="1"/>
  <c r="Y3793" i="6" s="1"/>
  <c r="AA3792" i="6"/>
  <c r="W3792" i="6" s="1"/>
  <c r="Y3792" i="6" s="1"/>
  <c r="AA3791" i="6"/>
  <c r="W3791" i="6" s="1"/>
  <c r="Y3791" i="6" s="1"/>
  <c r="AA3790" i="6"/>
  <c r="W3790" i="6" s="1"/>
  <c r="Y3790" i="6" s="1"/>
  <c r="AA3789" i="6"/>
  <c r="W3789" i="6" s="1"/>
  <c r="Y3789" i="6" s="1"/>
  <c r="AA3788" i="6"/>
  <c r="W3788" i="6" s="1"/>
  <c r="Y3788" i="6" s="1"/>
  <c r="AA3787" i="6"/>
  <c r="W3787" i="6" s="1"/>
  <c r="Y3787" i="6" s="1"/>
  <c r="AA3786" i="6"/>
  <c r="W3786" i="6" s="1"/>
  <c r="Y3786" i="6" s="1"/>
  <c r="AA3785" i="6"/>
  <c r="W3785" i="6" s="1"/>
  <c r="Y3785" i="6" s="1"/>
  <c r="AA3784" i="6"/>
  <c r="W3784" i="6" s="1"/>
  <c r="Y3784" i="6" s="1"/>
  <c r="AA3783" i="6"/>
  <c r="W3783" i="6" s="1"/>
  <c r="Y3783" i="6" s="1"/>
  <c r="AA3782" i="6"/>
  <c r="W3782" i="6" s="1"/>
  <c r="Y3782" i="6" s="1"/>
  <c r="AA3781" i="6"/>
  <c r="W3781" i="6" s="1"/>
  <c r="Y3781" i="6" s="1"/>
  <c r="AA3780" i="6"/>
  <c r="W3780" i="6" s="1"/>
  <c r="Y3780" i="6" s="1"/>
  <c r="AA3779" i="6"/>
  <c r="W3779" i="6" s="1"/>
  <c r="Y3779" i="6" s="1"/>
  <c r="AA3778" i="6"/>
  <c r="W3778" i="6" s="1"/>
  <c r="Y3778" i="6" s="1"/>
  <c r="AA3777" i="6"/>
  <c r="W3777" i="6" s="1"/>
  <c r="Y3777" i="6" s="1"/>
  <c r="AA3776" i="6"/>
  <c r="W3776" i="6" s="1"/>
  <c r="Y3776" i="6" s="1"/>
  <c r="AA3775" i="6"/>
  <c r="W3775" i="6" s="1"/>
  <c r="Y3775" i="6" s="1"/>
  <c r="AA3774" i="6"/>
  <c r="W3774" i="6" s="1"/>
  <c r="Y3774" i="6" s="1"/>
  <c r="AA3773" i="6"/>
  <c r="W3773" i="6" s="1"/>
  <c r="Y3773" i="6" s="1"/>
  <c r="AA3772" i="6"/>
  <c r="W3772" i="6" s="1"/>
  <c r="Y3772" i="6" s="1"/>
  <c r="AA3771" i="6"/>
  <c r="W3771" i="6" s="1"/>
  <c r="Y3771" i="6" s="1"/>
  <c r="AA3770" i="6"/>
  <c r="W3770" i="6" s="1"/>
  <c r="Y3770" i="6" s="1"/>
  <c r="AA3769" i="6"/>
  <c r="W3769" i="6" s="1"/>
  <c r="Y3769" i="6" s="1"/>
  <c r="AA3768" i="6"/>
  <c r="W3768" i="6" s="1"/>
  <c r="Y3768" i="6" s="1"/>
  <c r="AA3767" i="6"/>
  <c r="W3767" i="6" s="1"/>
  <c r="Y3767" i="6" s="1"/>
  <c r="AA3766" i="6"/>
  <c r="W3766" i="6" s="1"/>
  <c r="Y3766" i="6" s="1"/>
  <c r="AA3765" i="6"/>
  <c r="W3765" i="6" s="1"/>
  <c r="Y3765" i="6" s="1"/>
  <c r="AA3764" i="6"/>
  <c r="W3764" i="6" s="1"/>
  <c r="Y3764" i="6" s="1"/>
  <c r="AA3763" i="6"/>
  <c r="W3763" i="6" s="1"/>
  <c r="Y3763" i="6" s="1"/>
  <c r="AA3762" i="6"/>
  <c r="W3762" i="6" s="1"/>
  <c r="Y3762" i="6" s="1"/>
  <c r="AA3761" i="6"/>
  <c r="W3761" i="6" s="1"/>
  <c r="Y3761" i="6" s="1"/>
  <c r="AA3760" i="6"/>
  <c r="W3760" i="6" s="1"/>
  <c r="Y3760" i="6" s="1"/>
  <c r="AA3759" i="6"/>
  <c r="W3759" i="6" s="1"/>
  <c r="Y3759" i="6" s="1"/>
  <c r="AA3758" i="6"/>
  <c r="W3758" i="6" s="1"/>
  <c r="Y3758" i="6" s="1"/>
  <c r="AA3757" i="6"/>
  <c r="W3757" i="6" s="1"/>
  <c r="Y3757" i="6" s="1"/>
  <c r="AA3756" i="6"/>
  <c r="W3756" i="6" s="1"/>
  <c r="Y3756" i="6" s="1"/>
  <c r="AA3755" i="6"/>
  <c r="W3755" i="6" s="1"/>
  <c r="Y3755" i="6" s="1"/>
  <c r="AA3754" i="6"/>
  <c r="W3754" i="6" s="1"/>
  <c r="Y3754" i="6" s="1"/>
  <c r="AA3753" i="6"/>
  <c r="W3753" i="6" s="1"/>
  <c r="Y3753" i="6" s="1"/>
  <c r="AA3752" i="6"/>
  <c r="W3752" i="6" s="1"/>
  <c r="Y3752" i="6" s="1"/>
  <c r="AA3751" i="6"/>
  <c r="W3751" i="6" s="1"/>
  <c r="Y3751" i="6" s="1"/>
  <c r="AA3750" i="6"/>
  <c r="W3750" i="6" s="1"/>
  <c r="Y3750" i="6" s="1"/>
  <c r="AA3749" i="6"/>
  <c r="W3749" i="6" s="1"/>
  <c r="Y3749" i="6" s="1"/>
  <c r="AA3748" i="6"/>
  <c r="W3748" i="6" s="1"/>
  <c r="Y3748" i="6" s="1"/>
  <c r="AA3747" i="6"/>
  <c r="W3747" i="6" s="1"/>
  <c r="Y3747" i="6" s="1"/>
  <c r="AA3746" i="6"/>
  <c r="W3746" i="6" s="1"/>
  <c r="Y3746" i="6" s="1"/>
  <c r="AA3745" i="6"/>
  <c r="W3745" i="6" s="1"/>
  <c r="Y3745" i="6" s="1"/>
  <c r="AA3744" i="6"/>
  <c r="W3744" i="6" s="1"/>
  <c r="Y3744" i="6" s="1"/>
  <c r="AA3743" i="6"/>
  <c r="W3743" i="6" s="1"/>
  <c r="Y3743" i="6" s="1"/>
  <c r="AA3742" i="6"/>
  <c r="W3742" i="6" s="1"/>
  <c r="Y3742" i="6" s="1"/>
  <c r="AA3741" i="6"/>
  <c r="W3741" i="6" s="1"/>
  <c r="Y3741" i="6" s="1"/>
  <c r="AA3740" i="6"/>
  <c r="W3740" i="6" s="1"/>
  <c r="Y3740" i="6" s="1"/>
  <c r="AA3739" i="6"/>
  <c r="W3739" i="6" s="1"/>
  <c r="Y3739" i="6" s="1"/>
  <c r="AA3738" i="6"/>
  <c r="W3738" i="6" s="1"/>
  <c r="Y3738" i="6" s="1"/>
  <c r="AA3737" i="6"/>
  <c r="W3737" i="6" s="1"/>
  <c r="Y3737" i="6" s="1"/>
  <c r="AA3736" i="6"/>
  <c r="W3736" i="6" s="1"/>
  <c r="Y3736" i="6" s="1"/>
  <c r="AA3735" i="6"/>
  <c r="W3735" i="6" s="1"/>
  <c r="Y3735" i="6" s="1"/>
  <c r="AA3734" i="6"/>
  <c r="W3734" i="6" s="1"/>
  <c r="Y3734" i="6" s="1"/>
  <c r="AA3733" i="6"/>
  <c r="W3733" i="6" s="1"/>
  <c r="Y3733" i="6" s="1"/>
  <c r="AA3732" i="6"/>
  <c r="W3732" i="6" s="1"/>
  <c r="Y3732" i="6" s="1"/>
  <c r="AA3731" i="6"/>
  <c r="W3731" i="6" s="1"/>
  <c r="Y3731" i="6" s="1"/>
  <c r="AA3730" i="6"/>
  <c r="W3730" i="6" s="1"/>
  <c r="Y3730" i="6" s="1"/>
  <c r="AA3729" i="6"/>
  <c r="W3729" i="6" s="1"/>
  <c r="Y3729" i="6" s="1"/>
  <c r="AA3728" i="6"/>
  <c r="W3728" i="6" s="1"/>
  <c r="Y3728" i="6" s="1"/>
  <c r="AA3727" i="6"/>
  <c r="W3727" i="6" s="1"/>
  <c r="Y3727" i="6" s="1"/>
  <c r="AA3726" i="6"/>
  <c r="W3726" i="6" s="1"/>
  <c r="Y3726" i="6" s="1"/>
  <c r="AA3725" i="6"/>
  <c r="W3725" i="6" s="1"/>
  <c r="Y3725" i="6" s="1"/>
  <c r="AA3724" i="6"/>
  <c r="W3724" i="6" s="1"/>
  <c r="Y3724" i="6" s="1"/>
  <c r="AA3723" i="6"/>
  <c r="W3723" i="6" s="1"/>
  <c r="Y3723" i="6" s="1"/>
  <c r="AA3722" i="6"/>
  <c r="W3722" i="6" s="1"/>
  <c r="Y3722" i="6" s="1"/>
  <c r="AA3721" i="6"/>
  <c r="W3721" i="6" s="1"/>
  <c r="Y3721" i="6" s="1"/>
  <c r="AA3720" i="6"/>
  <c r="W3720" i="6" s="1"/>
  <c r="Y3720" i="6" s="1"/>
  <c r="AA3719" i="6"/>
  <c r="W3719" i="6" s="1"/>
  <c r="Y3719" i="6" s="1"/>
  <c r="AA3718" i="6"/>
  <c r="W3718" i="6" s="1"/>
  <c r="Y3718" i="6" s="1"/>
  <c r="AA3717" i="6"/>
  <c r="W3717" i="6" s="1"/>
  <c r="Y3717" i="6" s="1"/>
  <c r="AA3716" i="6"/>
  <c r="W3716" i="6" s="1"/>
  <c r="Y3716" i="6" s="1"/>
  <c r="AA3715" i="6"/>
  <c r="W3715" i="6" s="1"/>
  <c r="Y3715" i="6" s="1"/>
  <c r="AA3714" i="6"/>
  <c r="W3714" i="6" s="1"/>
  <c r="Y3714" i="6" s="1"/>
  <c r="AA3713" i="6"/>
  <c r="W3713" i="6" s="1"/>
  <c r="Y3713" i="6" s="1"/>
  <c r="AA3712" i="6"/>
  <c r="W3712" i="6" s="1"/>
  <c r="Y3712" i="6" s="1"/>
  <c r="AA3711" i="6"/>
  <c r="W3711" i="6" s="1"/>
  <c r="Y3711" i="6" s="1"/>
  <c r="AA3710" i="6"/>
  <c r="W3710" i="6" s="1"/>
  <c r="Y3710" i="6" s="1"/>
  <c r="AA3709" i="6"/>
  <c r="W3709" i="6" s="1"/>
  <c r="Y3709" i="6" s="1"/>
  <c r="AA3708" i="6"/>
  <c r="W3708" i="6" s="1"/>
  <c r="Y3708" i="6" s="1"/>
  <c r="AA3707" i="6"/>
  <c r="W3707" i="6" s="1"/>
  <c r="Y3707" i="6" s="1"/>
  <c r="AA3706" i="6"/>
  <c r="W3706" i="6" s="1"/>
  <c r="Y3706" i="6" s="1"/>
  <c r="AA3705" i="6"/>
  <c r="W3705" i="6" s="1"/>
  <c r="Y3705" i="6" s="1"/>
  <c r="AA3704" i="6"/>
  <c r="W3704" i="6" s="1"/>
  <c r="Y3704" i="6" s="1"/>
  <c r="AA3703" i="6"/>
  <c r="W3703" i="6" s="1"/>
  <c r="Y3703" i="6" s="1"/>
  <c r="AA3702" i="6"/>
  <c r="W3702" i="6" s="1"/>
  <c r="Y3702" i="6" s="1"/>
  <c r="AA3701" i="6"/>
  <c r="W3701" i="6" s="1"/>
  <c r="Y3701" i="6" s="1"/>
  <c r="AA3700" i="6"/>
  <c r="W3700" i="6" s="1"/>
  <c r="Y3700" i="6" s="1"/>
  <c r="AA3699" i="6"/>
  <c r="W3699" i="6" s="1"/>
  <c r="Y3699" i="6" s="1"/>
  <c r="AA3698" i="6"/>
  <c r="W3698" i="6" s="1"/>
  <c r="Y3698" i="6" s="1"/>
  <c r="AA3697" i="6"/>
  <c r="W3697" i="6" s="1"/>
  <c r="Y3697" i="6" s="1"/>
  <c r="AA3696" i="6"/>
  <c r="W3696" i="6" s="1"/>
  <c r="Y3696" i="6" s="1"/>
  <c r="AA3695" i="6"/>
  <c r="W3695" i="6" s="1"/>
  <c r="Y3695" i="6" s="1"/>
  <c r="AA3694" i="6"/>
  <c r="W3694" i="6" s="1"/>
  <c r="Y3694" i="6" s="1"/>
  <c r="AA3693" i="6"/>
  <c r="W3693" i="6" s="1"/>
  <c r="Y3693" i="6" s="1"/>
  <c r="AA3692" i="6"/>
  <c r="W3692" i="6" s="1"/>
  <c r="Y3692" i="6" s="1"/>
  <c r="AA3691" i="6"/>
  <c r="W3691" i="6" s="1"/>
  <c r="Y3691" i="6" s="1"/>
  <c r="AA3690" i="6"/>
  <c r="W3690" i="6" s="1"/>
  <c r="Y3690" i="6" s="1"/>
  <c r="AA3689" i="6"/>
  <c r="W3689" i="6" s="1"/>
  <c r="Y3689" i="6" s="1"/>
  <c r="AA3688" i="6"/>
  <c r="W3688" i="6" s="1"/>
  <c r="Y3688" i="6" s="1"/>
  <c r="AA3687" i="6"/>
  <c r="W3687" i="6" s="1"/>
  <c r="Y3687" i="6" s="1"/>
  <c r="AA3686" i="6"/>
  <c r="W3686" i="6" s="1"/>
  <c r="Y3686" i="6" s="1"/>
  <c r="AA3685" i="6"/>
  <c r="W3685" i="6" s="1"/>
  <c r="Y3685" i="6" s="1"/>
  <c r="AA3684" i="6"/>
  <c r="W3684" i="6" s="1"/>
  <c r="Y3684" i="6" s="1"/>
  <c r="AA3683" i="6"/>
  <c r="W3683" i="6" s="1"/>
  <c r="Y3683" i="6" s="1"/>
  <c r="AA3682" i="6"/>
  <c r="W3682" i="6" s="1"/>
  <c r="Y3682" i="6" s="1"/>
  <c r="AA3681" i="6"/>
  <c r="W3681" i="6" s="1"/>
  <c r="Y3681" i="6" s="1"/>
  <c r="AA3680" i="6"/>
  <c r="W3680" i="6" s="1"/>
  <c r="Y3680" i="6" s="1"/>
  <c r="AA3679" i="6"/>
  <c r="W3679" i="6" s="1"/>
  <c r="Y3679" i="6" s="1"/>
  <c r="AA3678" i="6"/>
  <c r="W3678" i="6" s="1"/>
  <c r="Y3678" i="6" s="1"/>
  <c r="AA3677" i="6"/>
  <c r="W3677" i="6" s="1"/>
  <c r="Y3677" i="6" s="1"/>
  <c r="AA3676" i="6"/>
  <c r="W3676" i="6" s="1"/>
  <c r="Y3676" i="6" s="1"/>
  <c r="AA3675" i="6"/>
  <c r="W3675" i="6" s="1"/>
  <c r="Y3675" i="6" s="1"/>
  <c r="AA3674" i="6"/>
  <c r="W3674" i="6" s="1"/>
  <c r="Y3674" i="6" s="1"/>
  <c r="AA3673" i="6"/>
  <c r="W3673" i="6" s="1"/>
  <c r="Y3673" i="6" s="1"/>
  <c r="AA3672" i="6"/>
  <c r="W3672" i="6" s="1"/>
  <c r="Y3672" i="6" s="1"/>
  <c r="AA3671" i="6"/>
  <c r="W3671" i="6" s="1"/>
  <c r="Y3671" i="6" s="1"/>
  <c r="AA3670" i="6"/>
  <c r="W3670" i="6" s="1"/>
  <c r="Y3670" i="6" s="1"/>
  <c r="AA3669" i="6"/>
  <c r="W3669" i="6" s="1"/>
  <c r="Y3669" i="6" s="1"/>
  <c r="AA3668" i="6"/>
  <c r="W3668" i="6" s="1"/>
  <c r="Y3668" i="6" s="1"/>
  <c r="AA3667" i="6"/>
  <c r="W3667" i="6" s="1"/>
  <c r="Y3667" i="6" s="1"/>
  <c r="AA3666" i="6"/>
  <c r="W3666" i="6" s="1"/>
  <c r="Y3666" i="6" s="1"/>
  <c r="AA3665" i="6"/>
  <c r="W3665" i="6" s="1"/>
  <c r="Y3665" i="6" s="1"/>
  <c r="AA3664" i="6"/>
  <c r="W3664" i="6" s="1"/>
  <c r="Y3664" i="6" s="1"/>
  <c r="AA3663" i="6"/>
  <c r="W3663" i="6" s="1"/>
  <c r="Y3663" i="6" s="1"/>
  <c r="AA3662" i="6"/>
  <c r="W3662" i="6" s="1"/>
  <c r="Y3662" i="6" s="1"/>
  <c r="AA3661" i="6"/>
  <c r="W3661" i="6" s="1"/>
  <c r="Y3661" i="6" s="1"/>
  <c r="AA3660" i="6"/>
  <c r="W3660" i="6" s="1"/>
  <c r="Y3660" i="6" s="1"/>
  <c r="AA3659" i="6"/>
  <c r="W3659" i="6" s="1"/>
  <c r="Y3659" i="6" s="1"/>
  <c r="AA3658" i="6"/>
  <c r="W3658" i="6" s="1"/>
  <c r="Y3658" i="6" s="1"/>
  <c r="AA3657" i="6"/>
  <c r="W3657" i="6" s="1"/>
  <c r="Y3657" i="6" s="1"/>
  <c r="AA3656" i="6"/>
  <c r="W3656" i="6" s="1"/>
  <c r="Y3656" i="6" s="1"/>
  <c r="AA3655" i="6"/>
  <c r="W3655" i="6" s="1"/>
  <c r="Y3655" i="6" s="1"/>
  <c r="AA3654" i="6"/>
  <c r="W3654" i="6" s="1"/>
  <c r="Y3654" i="6" s="1"/>
  <c r="AA3653" i="6"/>
  <c r="W3653" i="6" s="1"/>
  <c r="Y3653" i="6" s="1"/>
  <c r="AA3652" i="6"/>
  <c r="W3652" i="6" s="1"/>
  <c r="Y3652" i="6" s="1"/>
  <c r="AA3651" i="6"/>
  <c r="W3651" i="6" s="1"/>
  <c r="Y3651" i="6" s="1"/>
  <c r="AA3650" i="6"/>
  <c r="W3650" i="6" s="1"/>
  <c r="Y3650" i="6" s="1"/>
  <c r="AA3649" i="6"/>
  <c r="W3649" i="6" s="1"/>
  <c r="Y3649" i="6" s="1"/>
  <c r="AA3648" i="6"/>
  <c r="W3648" i="6" s="1"/>
  <c r="Y3648" i="6" s="1"/>
  <c r="AA3647" i="6"/>
  <c r="W3647" i="6" s="1"/>
  <c r="Y3647" i="6" s="1"/>
  <c r="AA3646" i="6"/>
  <c r="W3646" i="6" s="1"/>
  <c r="Y3646" i="6" s="1"/>
  <c r="AA3645" i="6"/>
  <c r="W3645" i="6" s="1"/>
  <c r="Y3645" i="6" s="1"/>
  <c r="AA3644" i="6"/>
  <c r="W3644" i="6" s="1"/>
  <c r="Y3644" i="6" s="1"/>
  <c r="AA3643" i="6"/>
  <c r="W3643" i="6" s="1"/>
  <c r="Y3643" i="6" s="1"/>
  <c r="AA3642" i="6"/>
  <c r="W3642" i="6" s="1"/>
  <c r="Y3642" i="6" s="1"/>
  <c r="AA3641" i="6"/>
  <c r="W3641" i="6" s="1"/>
  <c r="Y3641" i="6" s="1"/>
  <c r="AA3640" i="6"/>
  <c r="W3640" i="6" s="1"/>
  <c r="Y3640" i="6" s="1"/>
  <c r="AA3639" i="6"/>
  <c r="W3639" i="6" s="1"/>
  <c r="Y3639" i="6" s="1"/>
  <c r="AA3638" i="6"/>
  <c r="W3638" i="6" s="1"/>
  <c r="Y3638" i="6" s="1"/>
  <c r="AA3637" i="6"/>
  <c r="W3637" i="6" s="1"/>
  <c r="Y3637" i="6" s="1"/>
  <c r="AA3636" i="6"/>
  <c r="W3636" i="6" s="1"/>
  <c r="Y3636" i="6" s="1"/>
  <c r="AA3635" i="6"/>
  <c r="W3635" i="6" s="1"/>
  <c r="Y3635" i="6" s="1"/>
  <c r="AA3634" i="6"/>
  <c r="W3634" i="6" s="1"/>
  <c r="Y3634" i="6" s="1"/>
  <c r="AA3633" i="6"/>
  <c r="W3633" i="6" s="1"/>
  <c r="Y3633" i="6" s="1"/>
  <c r="AA3632" i="6"/>
  <c r="W3632" i="6" s="1"/>
  <c r="Y3632" i="6" s="1"/>
  <c r="AA3631" i="6"/>
  <c r="W3631" i="6" s="1"/>
  <c r="Y3631" i="6" s="1"/>
  <c r="AA3630" i="6"/>
  <c r="W3630" i="6" s="1"/>
  <c r="Y3630" i="6" s="1"/>
  <c r="AA3629" i="6"/>
  <c r="W3629" i="6" s="1"/>
  <c r="Y3629" i="6" s="1"/>
  <c r="AA3628" i="6"/>
  <c r="W3628" i="6" s="1"/>
  <c r="Y3628" i="6" s="1"/>
  <c r="AA3627" i="6"/>
  <c r="W3627" i="6" s="1"/>
  <c r="Y3627" i="6" s="1"/>
  <c r="AA3626" i="6"/>
  <c r="W3626" i="6" s="1"/>
  <c r="Y3626" i="6" s="1"/>
  <c r="AA3625" i="6"/>
  <c r="W3625" i="6" s="1"/>
  <c r="Y3625" i="6" s="1"/>
  <c r="AA3624" i="6"/>
  <c r="W3624" i="6" s="1"/>
  <c r="Y3624" i="6" s="1"/>
  <c r="AA3623" i="6"/>
  <c r="W3623" i="6" s="1"/>
  <c r="Y3623" i="6" s="1"/>
  <c r="AA3622" i="6"/>
  <c r="W3622" i="6" s="1"/>
  <c r="Y3622" i="6" s="1"/>
  <c r="AA3621" i="6"/>
  <c r="W3621" i="6" s="1"/>
  <c r="Y3621" i="6" s="1"/>
  <c r="AA3620" i="6"/>
  <c r="W3620" i="6" s="1"/>
  <c r="Y3620" i="6" s="1"/>
  <c r="AA3619" i="6"/>
  <c r="W3619" i="6" s="1"/>
  <c r="Y3619" i="6" s="1"/>
  <c r="AA3618" i="6"/>
  <c r="W3618" i="6" s="1"/>
  <c r="Y3618" i="6" s="1"/>
  <c r="AA3617" i="6"/>
  <c r="W3617" i="6" s="1"/>
  <c r="Y3617" i="6" s="1"/>
  <c r="AA3616" i="6"/>
  <c r="W3616" i="6" s="1"/>
  <c r="Y3616" i="6" s="1"/>
  <c r="AA3615" i="6"/>
  <c r="W3615" i="6" s="1"/>
  <c r="Y3615" i="6" s="1"/>
  <c r="AA3614" i="6"/>
  <c r="W3614" i="6" s="1"/>
  <c r="Y3614" i="6" s="1"/>
  <c r="AA3613" i="6"/>
  <c r="W3613" i="6" s="1"/>
  <c r="Y3613" i="6" s="1"/>
  <c r="AA3612" i="6"/>
  <c r="W3612" i="6" s="1"/>
  <c r="Y3612" i="6" s="1"/>
  <c r="AA3611" i="6"/>
  <c r="W3611" i="6" s="1"/>
  <c r="Y3611" i="6" s="1"/>
  <c r="AA3610" i="6"/>
  <c r="W3610" i="6" s="1"/>
  <c r="Y3610" i="6" s="1"/>
  <c r="AA3609" i="6"/>
  <c r="W3609" i="6" s="1"/>
  <c r="Y3609" i="6" s="1"/>
  <c r="AA3608" i="6"/>
  <c r="W3608" i="6" s="1"/>
  <c r="Y3608" i="6" s="1"/>
  <c r="AA3607" i="6"/>
  <c r="W3607" i="6" s="1"/>
  <c r="Y3607" i="6" s="1"/>
  <c r="AA3606" i="6"/>
  <c r="W3606" i="6" s="1"/>
  <c r="Y3606" i="6" s="1"/>
  <c r="AA3605" i="6"/>
  <c r="W3605" i="6" s="1"/>
  <c r="Y3605" i="6" s="1"/>
  <c r="AA3604" i="6"/>
  <c r="W3604" i="6" s="1"/>
  <c r="Y3604" i="6" s="1"/>
  <c r="AA3603" i="6"/>
  <c r="W3603" i="6" s="1"/>
  <c r="Y3603" i="6" s="1"/>
  <c r="AA3602" i="6"/>
  <c r="W3602" i="6" s="1"/>
  <c r="Y3602" i="6" s="1"/>
  <c r="AA3601" i="6"/>
  <c r="W3601" i="6" s="1"/>
  <c r="Y3601" i="6" s="1"/>
  <c r="AA3600" i="6"/>
  <c r="W3600" i="6" s="1"/>
  <c r="Y3600" i="6" s="1"/>
  <c r="AA3599" i="6"/>
  <c r="W3599" i="6" s="1"/>
  <c r="Y3599" i="6" s="1"/>
  <c r="AA3598" i="6"/>
  <c r="W3598" i="6" s="1"/>
  <c r="Y3598" i="6" s="1"/>
  <c r="AA3597" i="6"/>
  <c r="W3597" i="6" s="1"/>
  <c r="Y3597" i="6" s="1"/>
  <c r="AA3596" i="6"/>
  <c r="W3596" i="6" s="1"/>
  <c r="Y3596" i="6" s="1"/>
  <c r="AA3595" i="6"/>
  <c r="W3595" i="6" s="1"/>
  <c r="Y3595" i="6" s="1"/>
  <c r="AA3594" i="6"/>
  <c r="W3594" i="6" s="1"/>
  <c r="Y3594" i="6" s="1"/>
  <c r="AA3593" i="6"/>
  <c r="W3593" i="6" s="1"/>
  <c r="Y3593" i="6" s="1"/>
  <c r="AA3592" i="6"/>
  <c r="W3592" i="6" s="1"/>
  <c r="Y3592" i="6" s="1"/>
  <c r="AA3591" i="6"/>
  <c r="W3591" i="6" s="1"/>
  <c r="Y3591" i="6" s="1"/>
  <c r="AA3590" i="6"/>
  <c r="W3590" i="6" s="1"/>
  <c r="Y3590" i="6" s="1"/>
  <c r="AA3589" i="6"/>
  <c r="W3589" i="6" s="1"/>
  <c r="Y3589" i="6" s="1"/>
  <c r="AA3588" i="6"/>
  <c r="W3588" i="6" s="1"/>
  <c r="Y3588" i="6" s="1"/>
  <c r="AA3587" i="6"/>
  <c r="W3587" i="6" s="1"/>
  <c r="Y3587" i="6" s="1"/>
  <c r="AA3586" i="6"/>
  <c r="W3586" i="6" s="1"/>
  <c r="Y3586" i="6" s="1"/>
  <c r="AA3585" i="6"/>
  <c r="W3585" i="6" s="1"/>
  <c r="Y3585" i="6" s="1"/>
  <c r="AA3584" i="6"/>
  <c r="W3584" i="6" s="1"/>
  <c r="Y3584" i="6" s="1"/>
  <c r="AA3583" i="6"/>
  <c r="W3583" i="6" s="1"/>
  <c r="Y3583" i="6" s="1"/>
  <c r="AA3582" i="6"/>
  <c r="W3582" i="6" s="1"/>
  <c r="Y3582" i="6" s="1"/>
  <c r="AA3581" i="6"/>
  <c r="W3581" i="6" s="1"/>
  <c r="Y3581" i="6" s="1"/>
  <c r="AA3580" i="6"/>
  <c r="W3580" i="6" s="1"/>
  <c r="Y3580" i="6" s="1"/>
  <c r="AA3579" i="6"/>
  <c r="W3579" i="6" s="1"/>
  <c r="Y3579" i="6" s="1"/>
  <c r="AA3578" i="6"/>
  <c r="W3578" i="6" s="1"/>
  <c r="Y3578" i="6" s="1"/>
  <c r="AA3577" i="6"/>
  <c r="W3577" i="6" s="1"/>
  <c r="Y3577" i="6" s="1"/>
  <c r="AA3576" i="6"/>
  <c r="W3576" i="6" s="1"/>
  <c r="Y3576" i="6" s="1"/>
  <c r="AA3575" i="6"/>
  <c r="W3575" i="6" s="1"/>
  <c r="Y3575" i="6" s="1"/>
  <c r="AA3574" i="6"/>
  <c r="W3574" i="6" s="1"/>
  <c r="Y3574" i="6" s="1"/>
  <c r="AA3573" i="6"/>
  <c r="W3573" i="6" s="1"/>
  <c r="Y3573" i="6" s="1"/>
  <c r="AA3572" i="6"/>
  <c r="W3572" i="6" s="1"/>
  <c r="Y3572" i="6" s="1"/>
  <c r="AA3571" i="6"/>
  <c r="W3571" i="6" s="1"/>
  <c r="Y3571" i="6" s="1"/>
  <c r="AA3570" i="6"/>
  <c r="W3570" i="6" s="1"/>
  <c r="Y3570" i="6" s="1"/>
  <c r="AA3569" i="6"/>
  <c r="W3569" i="6" s="1"/>
  <c r="Y3569" i="6" s="1"/>
  <c r="AA3568" i="6"/>
  <c r="W3568" i="6" s="1"/>
  <c r="Y3568" i="6" s="1"/>
  <c r="AA3567" i="6"/>
  <c r="W3567" i="6" s="1"/>
  <c r="Y3567" i="6" s="1"/>
  <c r="AA3566" i="6"/>
  <c r="W3566" i="6" s="1"/>
  <c r="Y3566" i="6" s="1"/>
  <c r="AA3565" i="6"/>
  <c r="W3565" i="6" s="1"/>
  <c r="Y3565" i="6" s="1"/>
  <c r="AA3564" i="6"/>
  <c r="W3564" i="6" s="1"/>
  <c r="Y3564" i="6" s="1"/>
  <c r="AA3563" i="6"/>
  <c r="W3563" i="6" s="1"/>
  <c r="Y3563" i="6" s="1"/>
  <c r="AA3562" i="6"/>
  <c r="W3562" i="6" s="1"/>
  <c r="Y3562" i="6" s="1"/>
  <c r="AA3561" i="6"/>
  <c r="W3561" i="6" s="1"/>
  <c r="Y3561" i="6" s="1"/>
  <c r="AA3560" i="6"/>
  <c r="W3560" i="6" s="1"/>
  <c r="Y3560" i="6" s="1"/>
  <c r="AA3559" i="6"/>
  <c r="W3559" i="6" s="1"/>
  <c r="Y3559" i="6" s="1"/>
  <c r="AA3558" i="6"/>
  <c r="W3558" i="6" s="1"/>
  <c r="Y3558" i="6" s="1"/>
  <c r="AA3557" i="6"/>
  <c r="W3557" i="6" s="1"/>
  <c r="Y3557" i="6" s="1"/>
  <c r="AA3556" i="6"/>
  <c r="W3556" i="6" s="1"/>
  <c r="Y3556" i="6" s="1"/>
  <c r="AA3555" i="6"/>
  <c r="W3555" i="6" s="1"/>
  <c r="Y3555" i="6" s="1"/>
  <c r="AA3554" i="6"/>
  <c r="W3554" i="6" s="1"/>
  <c r="Y3554" i="6" s="1"/>
  <c r="AA3553" i="6"/>
  <c r="W3553" i="6" s="1"/>
  <c r="Y3553" i="6" s="1"/>
  <c r="AA3552" i="6"/>
  <c r="W3552" i="6" s="1"/>
  <c r="Y3552" i="6" s="1"/>
  <c r="AA3551" i="6"/>
  <c r="W3551" i="6" s="1"/>
  <c r="Y3551" i="6" s="1"/>
  <c r="AA3550" i="6"/>
  <c r="W3550" i="6" s="1"/>
  <c r="Y3550" i="6" s="1"/>
  <c r="AA3549" i="6"/>
  <c r="W3549" i="6" s="1"/>
  <c r="Y3549" i="6" s="1"/>
  <c r="AA3548" i="6"/>
  <c r="W3548" i="6" s="1"/>
  <c r="Y3548" i="6" s="1"/>
  <c r="AA3547" i="6"/>
  <c r="W3547" i="6" s="1"/>
  <c r="Y3547" i="6" s="1"/>
  <c r="AA3546" i="6"/>
  <c r="W3546" i="6" s="1"/>
  <c r="Y3546" i="6" s="1"/>
  <c r="AA3545" i="6"/>
  <c r="W3545" i="6" s="1"/>
  <c r="Y3545" i="6" s="1"/>
  <c r="AA3544" i="6"/>
  <c r="W3544" i="6" s="1"/>
  <c r="Y3544" i="6" s="1"/>
  <c r="AA3543" i="6"/>
  <c r="W3543" i="6" s="1"/>
  <c r="Y3543" i="6" s="1"/>
  <c r="AA3542" i="6"/>
  <c r="W3542" i="6" s="1"/>
  <c r="Y3542" i="6" s="1"/>
  <c r="AA3541" i="6"/>
  <c r="W3541" i="6" s="1"/>
  <c r="Y3541" i="6" s="1"/>
  <c r="AA3540" i="6"/>
  <c r="W3540" i="6" s="1"/>
  <c r="Y3540" i="6" s="1"/>
  <c r="AA3539" i="6"/>
  <c r="W3539" i="6" s="1"/>
  <c r="Y3539" i="6" s="1"/>
  <c r="AA3538" i="6"/>
  <c r="W3538" i="6" s="1"/>
  <c r="Y3538" i="6" s="1"/>
  <c r="AA3537" i="6"/>
  <c r="W3537" i="6" s="1"/>
  <c r="Y3537" i="6" s="1"/>
  <c r="AA3536" i="6"/>
  <c r="W3536" i="6" s="1"/>
  <c r="Y3536" i="6" s="1"/>
  <c r="AA3535" i="6"/>
  <c r="W3535" i="6" s="1"/>
  <c r="Y3535" i="6" s="1"/>
  <c r="AA3534" i="6"/>
  <c r="W3534" i="6" s="1"/>
  <c r="Y3534" i="6" s="1"/>
  <c r="AA3533" i="6"/>
  <c r="W3533" i="6" s="1"/>
  <c r="Y3533" i="6" s="1"/>
  <c r="AA3532" i="6"/>
  <c r="W3532" i="6" s="1"/>
  <c r="Y3532" i="6" s="1"/>
  <c r="AA3531" i="6"/>
  <c r="W3531" i="6" s="1"/>
  <c r="Y3531" i="6" s="1"/>
  <c r="AA3530" i="6"/>
  <c r="W3530" i="6" s="1"/>
  <c r="Y3530" i="6" s="1"/>
  <c r="AA3529" i="6"/>
  <c r="W3529" i="6" s="1"/>
  <c r="Y3529" i="6" s="1"/>
  <c r="AA3528" i="6"/>
  <c r="W3528" i="6" s="1"/>
  <c r="Y3528" i="6" s="1"/>
  <c r="AA3527" i="6"/>
  <c r="W3527" i="6" s="1"/>
  <c r="Y3527" i="6" s="1"/>
  <c r="AA3526" i="6"/>
  <c r="W3526" i="6" s="1"/>
  <c r="Y3526" i="6" s="1"/>
  <c r="AA3525" i="6"/>
  <c r="W3525" i="6" s="1"/>
  <c r="Y3525" i="6" s="1"/>
  <c r="AA3524" i="6"/>
  <c r="W3524" i="6" s="1"/>
  <c r="Y3524" i="6" s="1"/>
  <c r="AA3523" i="6"/>
  <c r="W3523" i="6" s="1"/>
  <c r="Y3523" i="6" s="1"/>
  <c r="AA3522" i="6"/>
  <c r="W3522" i="6" s="1"/>
  <c r="Y3522" i="6" s="1"/>
  <c r="AA3521" i="6"/>
  <c r="W3521" i="6" s="1"/>
  <c r="Y3521" i="6" s="1"/>
  <c r="AA3520" i="6"/>
  <c r="W3520" i="6" s="1"/>
  <c r="Y3520" i="6" s="1"/>
  <c r="AA3519" i="6"/>
  <c r="W3519" i="6" s="1"/>
  <c r="Y3519" i="6" s="1"/>
  <c r="AA3518" i="6"/>
  <c r="W3518" i="6" s="1"/>
  <c r="Y3518" i="6" s="1"/>
  <c r="AA3517" i="6"/>
  <c r="W3517" i="6" s="1"/>
  <c r="Y3517" i="6" s="1"/>
  <c r="AA3516" i="6"/>
  <c r="W3516" i="6" s="1"/>
  <c r="Y3516" i="6" s="1"/>
  <c r="AA3515" i="6"/>
  <c r="W3515" i="6" s="1"/>
  <c r="Y3515" i="6" s="1"/>
  <c r="AA3514" i="6"/>
  <c r="W3514" i="6" s="1"/>
  <c r="Y3514" i="6" s="1"/>
  <c r="AA3513" i="6"/>
  <c r="W3513" i="6" s="1"/>
  <c r="Y3513" i="6" s="1"/>
  <c r="AA3512" i="6"/>
  <c r="W3512" i="6" s="1"/>
  <c r="Y3512" i="6" s="1"/>
  <c r="AA3511" i="6"/>
  <c r="W3511" i="6" s="1"/>
  <c r="Y3511" i="6" s="1"/>
  <c r="AA3510" i="6"/>
  <c r="W3510" i="6" s="1"/>
  <c r="Y3510" i="6" s="1"/>
  <c r="AA3509" i="6"/>
  <c r="W3509" i="6" s="1"/>
  <c r="Y3509" i="6" s="1"/>
  <c r="AA3508" i="6"/>
  <c r="W3508" i="6" s="1"/>
  <c r="Y3508" i="6" s="1"/>
  <c r="AA3507" i="6"/>
  <c r="W3507" i="6" s="1"/>
  <c r="Y3507" i="6" s="1"/>
  <c r="AA3506" i="6"/>
  <c r="W3506" i="6" s="1"/>
  <c r="Y3506" i="6" s="1"/>
  <c r="AA3505" i="6"/>
  <c r="W3505" i="6" s="1"/>
  <c r="Y3505" i="6" s="1"/>
  <c r="AA3504" i="6"/>
  <c r="W3504" i="6" s="1"/>
  <c r="Y3504" i="6" s="1"/>
  <c r="AA3503" i="6"/>
  <c r="W3503" i="6" s="1"/>
  <c r="Y3503" i="6" s="1"/>
  <c r="AA3502" i="6"/>
  <c r="W3502" i="6" s="1"/>
  <c r="Y3502" i="6" s="1"/>
  <c r="AA3501" i="6"/>
  <c r="W3501" i="6" s="1"/>
  <c r="Y3501" i="6" s="1"/>
  <c r="AA3500" i="6"/>
  <c r="W3500" i="6" s="1"/>
  <c r="Y3500" i="6" s="1"/>
  <c r="AA3499" i="6"/>
  <c r="W3499" i="6" s="1"/>
  <c r="Y3499" i="6" s="1"/>
  <c r="AA3498" i="6"/>
  <c r="W3498" i="6" s="1"/>
  <c r="Y3498" i="6" s="1"/>
  <c r="AA3497" i="6"/>
  <c r="W3497" i="6" s="1"/>
  <c r="Y3497" i="6" s="1"/>
  <c r="AA3496" i="6"/>
  <c r="W3496" i="6" s="1"/>
  <c r="Y3496" i="6" s="1"/>
  <c r="AA3495" i="6"/>
  <c r="W3495" i="6" s="1"/>
  <c r="Y3495" i="6" s="1"/>
  <c r="AA3494" i="6"/>
  <c r="W3494" i="6" s="1"/>
  <c r="Y3494" i="6" s="1"/>
  <c r="AA3493" i="6"/>
  <c r="W3493" i="6" s="1"/>
  <c r="Y3493" i="6" s="1"/>
  <c r="AA3492" i="6"/>
  <c r="W3492" i="6" s="1"/>
  <c r="Y3492" i="6" s="1"/>
  <c r="AA3491" i="6"/>
  <c r="W3491" i="6" s="1"/>
  <c r="Y3491" i="6" s="1"/>
  <c r="AA3490" i="6"/>
  <c r="W3490" i="6" s="1"/>
  <c r="Y3490" i="6" s="1"/>
  <c r="AA3489" i="6"/>
  <c r="W3489" i="6" s="1"/>
  <c r="Y3489" i="6" s="1"/>
  <c r="AA3488" i="6"/>
  <c r="W3488" i="6" s="1"/>
  <c r="Y3488" i="6" s="1"/>
  <c r="AA3487" i="6"/>
  <c r="W3487" i="6" s="1"/>
  <c r="Y3487" i="6" s="1"/>
  <c r="AA3486" i="6"/>
  <c r="W3486" i="6" s="1"/>
  <c r="Y3486" i="6" s="1"/>
  <c r="AA3485" i="6"/>
  <c r="W3485" i="6" s="1"/>
  <c r="Y3485" i="6" s="1"/>
  <c r="AA3484" i="6"/>
  <c r="W3484" i="6" s="1"/>
  <c r="Y3484" i="6" s="1"/>
  <c r="AA3483" i="6"/>
  <c r="W3483" i="6" s="1"/>
  <c r="Y3483" i="6" s="1"/>
  <c r="AA3482" i="6"/>
  <c r="W3482" i="6" s="1"/>
  <c r="Y3482" i="6" s="1"/>
  <c r="AA3481" i="6"/>
  <c r="W3481" i="6" s="1"/>
  <c r="Y3481" i="6" s="1"/>
  <c r="AA3480" i="6"/>
  <c r="W3480" i="6" s="1"/>
  <c r="Y3480" i="6" s="1"/>
  <c r="AA3479" i="6"/>
  <c r="W3479" i="6" s="1"/>
  <c r="Y3479" i="6" s="1"/>
  <c r="AA3478" i="6"/>
  <c r="W3478" i="6" s="1"/>
  <c r="Y3478" i="6" s="1"/>
  <c r="AA3477" i="6"/>
  <c r="W3477" i="6" s="1"/>
  <c r="Y3477" i="6" s="1"/>
  <c r="AA3476" i="6"/>
  <c r="W3476" i="6" s="1"/>
  <c r="Y3476" i="6" s="1"/>
  <c r="AA3475" i="6"/>
  <c r="W3475" i="6" s="1"/>
  <c r="Y3475" i="6" s="1"/>
  <c r="AA3474" i="6"/>
  <c r="W3474" i="6" s="1"/>
  <c r="Y3474" i="6" s="1"/>
  <c r="AA3473" i="6"/>
  <c r="W3473" i="6" s="1"/>
  <c r="Y3473" i="6" s="1"/>
  <c r="AA3472" i="6"/>
  <c r="W3472" i="6" s="1"/>
  <c r="Y3472" i="6" s="1"/>
  <c r="AA3471" i="6"/>
  <c r="W3471" i="6" s="1"/>
  <c r="Y3471" i="6" s="1"/>
  <c r="AA3470" i="6"/>
  <c r="W3470" i="6" s="1"/>
  <c r="Y3470" i="6" s="1"/>
  <c r="AA3469" i="6"/>
  <c r="W3469" i="6" s="1"/>
  <c r="Y3469" i="6" s="1"/>
  <c r="AA3468" i="6"/>
  <c r="W3468" i="6" s="1"/>
  <c r="Y3468" i="6" s="1"/>
  <c r="AA3467" i="6"/>
  <c r="W3467" i="6" s="1"/>
  <c r="Y3467" i="6" s="1"/>
  <c r="AA3466" i="6"/>
  <c r="W3466" i="6" s="1"/>
  <c r="Y3466" i="6" s="1"/>
  <c r="AA3465" i="6"/>
  <c r="W3465" i="6" s="1"/>
  <c r="Y3465" i="6" s="1"/>
  <c r="AA3464" i="6"/>
  <c r="W3464" i="6" s="1"/>
  <c r="Y3464" i="6" s="1"/>
  <c r="AA3463" i="6"/>
  <c r="W3463" i="6" s="1"/>
  <c r="Y3463" i="6" s="1"/>
  <c r="AA3462" i="6"/>
  <c r="W3462" i="6" s="1"/>
  <c r="Y3462" i="6" s="1"/>
  <c r="AA3461" i="6"/>
  <c r="W3461" i="6" s="1"/>
  <c r="Y3461" i="6" s="1"/>
  <c r="AA3460" i="6"/>
  <c r="W3460" i="6" s="1"/>
  <c r="Y3460" i="6" s="1"/>
  <c r="AA3459" i="6"/>
  <c r="W3459" i="6" s="1"/>
  <c r="Y3459" i="6" s="1"/>
  <c r="AA3458" i="6"/>
  <c r="W3458" i="6" s="1"/>
  <c r="Y3458" i="6" s="1"/>
  <c r="AA3457" i="6"/>
  <c r="W3457" i="6" s="1"/>
  <c r="Y3457" i="6" s="1"/>
  <c r="AA3456" i="6"/>
  <c r="W3456" i="6" s="1"/>
  <c r="Y3456" i="6" s="1"/>
  <c r="AA3455" i="6"/>
  <c r="W3455" i="6" s="1"/>
  <c r="Y3455" i="6" s="1"/>
  <c r="AA3454" i="6"/>
  <c r="W3454" i="6" s="1"/>
  <c r="Y3454" i="6" s="1"/>
  <c r="AA3453" i="6"/>
  <c r="W3453" i="6" s="1"/>
  <c r="Y3453" i="6" s="1"/>
  <c r="AA3452" i="6"/>
  <c r="W3452" i="6" s="1"/>
  <c r="Y3452" i="6" s="1"/>
  <c r="AA3451" i="6"/>
  <c r="W3451" i="6" s="1"/>
  <c r="Y3451" i="6" s="1"/>
  <c r="AA3450" i="6"/>
  <c r="W3450" i="6" s="1"/>
  <c r="Y3450" i="6" s="1"/>
  <c r="AA3449" i="6"/>
  <c r="W3449" i="6" s="1"/>
  <c r="Y3449" i="6" s="1"/>
  <c r="AA3448" i="6"/>
  <c r="W3448" i="6" s="1"/>
  <c r="Y3448" i="6" s="1"/>
  <c r="AA3447" i="6"/>
  <c r="W3447" i="6" s="1"/>
  <c r="Y3447" i="6" s="1"/>
  <c r="AA3446" i="6"/>
  <c r="W3446" i="6" s="1"/>
  <c r="Y3446" i="6" s="1"/>
  <c r="AA3445" i="6"/>
  <c r="W3445" i="6" s="1"/>
  <c r="Y3445" i="6" s="1"/>
  <c r="AA3444" i="6"/>
  <c r="W3444" i="6" s="1"/>
  <c r="Y3444" i="6" s="1"/>
  <c r="AA3443" i="6"/>
  <c r="W3443" i="6" s="1"/>
  <c r="Y3443" i="6" s="1"/>
  <c r="AA3442" i="6"/>
  <c r="W3442" i="6" s="1"/>
  <c r="Y3442" i="6" s="1"/>
  <c r="AA3441" i="6"/>
  <c r="W3441" i="6" s="1"/>
  <c r="Y3441" i="6" s="1"/>
  <c r="AA3440" i="6"/>
  <c r="W3440" i="6" s="1"/>
  <c r="Y3440" i="6" s="1"/>
  <c r="AA3439" i="6"/>
  <c r="W3439" i="6" s="1"/>
  <c r="Y3439" i="6" s="1"/>
  <c r="AA3438" i="6"/>
  <c r="W3438" i="6" s="1"/>
  <c r="Y3438" i="6" s="1"/>
  <c r="AA3437" i="6"/>
  <c r="W3437" i="6" s="1"/>
  <c r="Y3437" i="6" s="1"/>
  <c r="AA3436" i="6"/>
  <c r="W3436" i="6" s="1"/>
  <c r="Y3436" i="6" s="1"/>
  <c r="AA3435" i="6"/>
  <c r="W3435" i="6" s="1"/>
  <c r="Y3435" i="6" s="1"/>
  <c r="AA3434" i="6"/>
  <c r="W3434" i="6" s="1"/>
  <c r="Y3434" i="6" s="1"/>
  <c r="AA3433" i="6"/>
  <c r="W3433" i="6" s="1"/>
  <c r="Y3433" i="6" s="1"/>
  <c r="AA3432" i="6"/>
  <c r="W3432" i="6" s="1"/>
  <c r="Y3432" i="6" s="1"/>
  <c r="AA3431" i="6"/>
  <c r="W3431" i="6" s="1"/>
  <c r="Y3431" i="6" s="1"/>
  <c r="AA3396" i="6"/>
  <c r="W3396" i="6" s="1"/>
  <c r="Y3396" i="6" s="1"/>
  <c r="AA3383" i="6"/>
  <c r="W3383" i="6" s="1"/>
  <c r="Y3383" i="6" s="1"/>
  <c r="AA3357" i="6"/>
  <c r="W3357" i="6" s="1"/>
  <c r="Y3357" i="6" s="1"/>
  <c r="AA3338" i="6"/>
  <c r="W3338" i="6" s="1"/>
  <c r="Y3338" i="6" s="1"/>
  <c r="AA3329" i="6"/>
  <c r="W3329" i="6" s="1"/>
  <c r="Y3329" i="6" s="1"/>
  <c r="AA3303" i="6"/>
  <c r="W3303" i="6" s="1"/>
  <c r="Y3303" i="6" s="1"/>
  <c r="AA3397" i="6"/>
  <c r="W3397" i="6" s="1"/>
  <c r="Y3397" i="6" s="1"/>
  <c r="AA3422" i="6"/>
  <c r="W3422" i="6" s="1"/>
  <c r="Y3422" i="6" s="1"/>
  <c r="AA3346" i="6"/>
  <c r="W3346" i="6" s="1"/>
  <c r="Y3346" i="6" s="1"/>
  <c r="AA3345" i="6"/>
  <c r="W3345" i="6" s="1"/>
  <c r="Y3345" i="6" s="1"/>
  <c r="AA3347" i="6"/>
  <c r="W3347" i="6" s="1"/>
  <c r="Y3347" i="6" s="1"/>
  <c r="AA3359" i="6"/>
  <c r="W3359" i="6" s="1"/>
  <c r="Y3359" i="6" s="1"/>
  <c r="AA3344" i="6"/>
  <c r="W3344" i="6" s="1"/>
  <c r="Y3344" i="6" s="1"/>
  <c r="R3309" i="6"/>
  <c r="AA3309" i="6" s="1"/>
  <c r="W3309" i="6" s="1"/>
  <c r="Y3309" i="6" s="1"/>
  <c r="R3308" i="6"/>
  <c r="AA3308" i="6" s="1"/>
  <c r="W3308" i="6" s="1"/>
  <c r="Y3308" i="6" s="1"/>
  <c r="R3314" i="6"/>
  <c r="AA3314" i="6" s="1"/>
  <c r="W3314" i="6" s="1"/>
  <c r="Y3314" i="6" s="1"/>
  <c r="AA3430" i="6"/>
  <c r="W3430" i="6" s="1"/>
  <c r="Y3430" i="6" s="1"/>
  <c r="AA3342" i="6"/>
  <c r="W3342" i="6" s="1"/>
  <c r="Y3342" i="6" s="1"/>
  <c r="AA3341" i="6"/>
  <c r="W3341" i="6" s="1"/>
  <c r="Y3341" i="6" s="1"/>
  <c r="AA3313" i="6"/>
  <c r="W3313" i="6" s="1"/>
  <c r="Y3313" i="6" s="1"/>
  <c r="AA3340" i="6"/>
  <c r="W3340" i="6" s="1"/>
  <c r="Y3340" i="6" s="1"/>
  <c r="AA3312" i="6"/>
  <c r="W3312" i="6" s="1"/>
  <c r="Y3312" i="6" s="1"/>
  <c r="AA3311" i="6"/>
  <c r="W3311" i="6" s="1"/>
  <c r="Y3311" i="6" s="1"/>
  <c r="AA3310" i="6"/>
  <c r="W3310" i="6" s="1"/>
  <c r="Y3310" i="6" s="1"/>
  <c r="AA3358" i="6"/>
  <c r="W3358" i="6" s="1"/>
  <c r="Y3358" i="6" s="1"/>
  <c r="AA3339" i="6"/>
  <c r="W3339" i="6" s="1"/>
  <c r="Y3339" i="6" s="1"/>
  <c r="AA3429" i="6"/>
  <c r="W3429" i="6" s="1"/>
  <c r="Y3429" i="6" s="1"/>
  <c r="R3307" i="6"/>
  <c r="AA3307" i="6" s="1"/>
  <c r="W3307" i="6" s="1"/>
  <c r="Y3307" i="6" s="1"/>
  <c r="R3305" i="6"/>
  <c r="AA3305" i="6" s="1"/>
  <c r="W3305" i="6" s="1"/>
  <c r="Y3305" i="6" s="1"/>
  <c r="R3304" i="6"/>
  <c r="AA3304" i="6" s="1"/>
  <c r="W3304" i="6" s="1"/>
  <c r="Y3304" i="6" s="1"/>
  <c r="AA3425" i="6"/>
  <c r="W3425" i="6" s="1"/>
  <c r="Y3425" i="6" s="1"/>
  <c r="AA3302" i="6"/>
  <c r="W3302" i="6" s="1"/>
  <c r="Y3302" i="6" s="1"/>
  <c r="AA3382" i="6"/>
  <c r="W3382" i="6" s="1"/>
  <c r="Y3382" i="6" s="1"/>
  <c r="AA3301" i="6"/>
  <c r="W3301" i="6" s="1"/>
  <c r="Y3301" i="6" s="1"/>
  <c r="AA3395" i="6"/>
  <c r="W3395" i="6" s="1"/>
  <c r="Y3395" i="6" s="1"/>
  <c r="AA3356" i="6"/>
  <c r="W3356" i="6" s="1"/>
  <c r="Y3356" i="6" s="1"/>
  <c r="AA3355" i="6"/>
  <c r="W3355" i="6" s="1"/>
  <c r="Y3355" i="6" s="1"/>
  <c r="AA3381" i="6"/>
  <c r="W3381" i="6" s="1"/>
  <c r="Y3381" i="6" s="1"/>
  <c r="AA3393" i="6"/>
  <c r="W3393" i="6" s="1"/>
  <c r="Y3393" i="6" s="1"/>
  <c r="AA3408" i="6"/>
  <c r="W3408" i="6" s="1"/>
  <c r="Y3408" i="6" s="1"/>
  <c r="AA3407" i="6"/>
  <c r="W3407" i="6" s="1"/>
  <c r="Y3407" i="6" s="1"/>
  <c r="AA3424" i="6"/>
  <c r="W3424" i="6" s="1"/>
  <c r="Y3424" i="6" s="1"/>
  <c r="AA3372" i="6"/>
  <c r="W3372" i="6" s="1"/>
  <c r="Y3372" i="6" s="1"/>
  <c r="AA3337" i="6"/>
  <c r="W3337" i="6" s="1"/>
  <c r="Y3337" i="6" s="1"/>
  <c r="AA3328" i="6"/>
  <c r="W3328" i="6" s="1"/>
  <c r="Y3328" i="6" s="1"/>
  <c r="AA3421" i="6"/>
  <c r="W3421" i="6" s="1"/>
  <c r="Y3421" i="6" s="1"/>
  <c r="AA3371" i="6"/>
  <c r="W3371" i="6" s="1"/>
  <c r="Y3371" i="6" s="1"/>
  <c r="AA3300" i="6"/>
  <c r="W3300" i="6" s="1"/>
  <c r="Y3300" i="6" s="1"/>
  <c r="AA3354" i="6"/>
  <c r="W3354" i="6" s="1"/>
  <c r="Y3354" i="6" s="1"/>
  <c r="AA3370" i="6"/>
  <c r="W3370" i="6" s="1"/>
  <c r="Y3370" i="6" s="1"/>
  <c r="AA3353" i="6"/>
  <c r="W3353" i="6" s="1"/>
  <c r="Y3353" i="6" s="1"/>
  <c r="AA3369" i="6"/>
  <c r="W3369" i="6" s="1"/>
  <c r="Y3369" i="6" s="1"/>
  <c r="AA3428" i="6"/>
  <c r="W3428" i="6" s="1"/>
  <c r="Y3428" i="6" s="1"/>
  <c r="AA3360" i="6"/>
  <c r="W3360" i="6" s="1"/>
  <c r="Y3360" i="6" s="1"/>
  <c r="AA3361" i="6"/>
  <c r="W3361" i="6" s="1"/>
  <c r="Y3361" i="6" s="1"/>
  <c r="AA3368" i="6"/>
  <c r="W3368" i="6" s="1"/>
  <c r="Y3368" i="6" s="1"/>
  <c r="AA3367" i="6"/>
  <c r="W3367" i="6" s="1"/>
  <c r="Y3367" i="6" s="1"/>
  <c r="AA3380" i="6"/>
  <c r="W3380" i="6" s="1"/>
  <c r="Y3380" i="6" s="1"/>
  <c r="AA3379" i="6"/>
  <c r="W3379" i="6" s="1"/>
  <c r="Y3379" i="6" s="1"/>
  <c r="AA3378" i="6"/>
  <c r="W3378" i="6" s="1"/>
  <c r="Y3378" i="6" s="1"/>
  <c r="AA3336" i="6"/>
  <c r="W3336" i="6" s="1"/>
  <c r="Y3336" i="6" s="1"/>
  <c r="AA3335" i="6"/>
  <c r="W3335" i="6" s="1"/>
  <c r="Y3335" i="6" s="1"/>
  <c r="AA3366" i="6"/>
  <c r="W3366" i="6" s="1"/>
  <c r="Y3366" i="6" s="1"/>
  <c r="AA3365" i="6"/>
  <c r="W3365" i="6" s="1"/>
  <c r="Y3365" i="6" s="1"/>
  <c r="AA3427" i="6"/>
  <c r="W3427" i="6" s="1"/>
  <c r="Y3427" i="6" s="1"/>
  <c r="AA3364" i="6"/>
  <c r="W3364" i="6" s="1"/>
  <c r="Y3364" i="6" s="1"/>
  <c r="AA3384" i="6"/>
  <c r="W3384" i="6" s="1"/>
  <c r="Y3384" i="6" s="1"/>
  <c r="AA3363" i="6"/>
  <c r="W3363" i="6" s="1"/>
  <c r="Y3363" i="6" s="1"/>
  <c r="AA3352" i="6"/>
  <c r="W3352" i="6" s="1"/>
  <c r="Y3352" i="6" s="1"/>
  <c r="AA3351" i="6"/>
  <c r="W3351" i="6" s="1"/>
  <c r="Y3351" i="6" s="1"/>
  <c r="AA3426" i="6"/>
  <c r="W3426" i="6" s="1"/>
  <c r="Y3426" i="6" s="1"/>
  <c r="AA3377" i="6"/>
  <c r="W3377" i="6" s="1"/>
  <c r="Y3377" i="6" s="1"/>
  <c r="AA3334" i="6"/>
  <c r="W3334" i="6" s="1"/>
  <c r="Y3334" i="6" s="1"/>
  <c r="AA3333" i="6"/>
  <c r="W3333" i="6" s="1"/>
  <c r="Y3333" i="6" s="1"/>
  <c r="AA3299" i="6"/>
  <c r="W3299" i="6" s="1"/>
  <c r="Y3299" i="6" s="1"/>
  <c r="AA3332" i="6"/>
  <c r="W3332" i="6" s="1"/>
  <c r="Y3332" i="6" s="1"/>
  <c r="AA3331" i="6"/>
  <c r="W3331" i="6" s="1"/>
  <c r="Y3331" i="6" s="1"/>
  <c r="AA3330" i="6"/>
  <c r="W3330" i="6" s="1"/>
  <c r="Y3330" i="6" s="1"/>
  <c r="AA3392" i="6"/>
  <c r="W3392" i="6" s="1"/>
  <c r="Y3392" i="6" s="1"/>
  <c r="AA3350" i="6"/>
  <c r="W3350" i="6" s="1"/>
  <c r="Y3350" i="6" s="1"/>
  <c r="AA3391" i="6"/>
  <c r="W3391" i="6" s="1"/>
  <c r="Y3391" i="6" s="1"/>
  <c r="AA3406" i="6"/>
  <c r="W3406" i="6" s="1"/>
  <c r="Y3406" i="6" s="1"/>
  <c r="AA3405" i="6"/>
  <c r="W3405" i="6" s="1"/>
  <c r="Y3405" i="6" s="1"/>
  <c r="AA3376" i="6"/>
  <c r="W3376" i="6" s="1"/>
  <c r="Y3376" i="6" s="1"/>
  <c r="AA3420" i="6"/>
  <c r="W3420" i="6" s="1"/>
  <c r="Y3420" i="6" s="1"/>
  <c r="AA3404" i="6"/>
  <c r="W3404" i="6" s="1"/>
  <c r="Y3404" i="6" s="1"/>
  <c r="AA3390" i="6"/>
  <c r="W3390" i="6" s="1"/>
  <c r="Y3390" i="6" s="1"/>
  <c r="AA3375" i="6"/>
  <c r="W3375" i="6" s="1"/>
  <c r="Y3375" i="6" s="1"/>
  <c r="AA3374" i="6"/>
  <c r="W3374" i="6" s="1"/>
  <c r="Y3374" i="6" s="1"/>
  <c r="AA3403" i="6"/>
  <c r="W3403" i="6" s="1"/>
  <c r="Y3403" i="6" s="1"/>
  <c r="AA3389" i="6"/>
  <c r="W3389" i="6" s="1"/>
  <c r="Y3389" i="6" s="1"/>
  <c r="AA3362" i="6"/>
  <c r="W3362" i="6" s="1"/>
  <c r="Y3362" i="6" s="1"/>
  <c r="AA3388" i="6"/>
  <c r="W3388" i="6" s="1"/>
  <c r="Y3388" i="6" s="1"/>
  <c r="AA3402" i="6"/>
  <c r="W3402" i="6" s="1"/>
  <c r="Y3402" i="6" s="1"/>
  <c r="AA3387" i="6"/>
  <c r="W3387" i="6" s="1"/>
  <c r="Y3387" i="6" s="1"/>
  <c r="AA3401" i="6"/>
  <c r="W3401" i="6" s="1"/>
  <c r="Y3401" i="6" s="1"/>
  <c r="AA3386" i="6"/>
  <c r="W3386" i="6" s="1"/>
  <c r="Y3386" i="6" s="1"/>
  <c r="AA3400" i="6"/>
  <c r="W3400" i="6" s="1"/>
  <c r="Y3400" i="6" s="1"/>
  <c r="AA3419" i="6"/>
  <c r="W3419" i="6" s="1"/>
  <c r="Y3419" i="6" s="1"/>
  <c r="AA3399" i="6"/>
  <c r="W3399" i="6" s="1"/>
  <c r="Y3399" i="6" s="1"/>
  <c r="AA3385" i="6"/>
  <c r="W3385" i="6" s="1"/>
  <c r="Y3385" i="6" s="1"/>
  <c r="AA3327" i="6"/>
  <c r="W3327" i="6" s="1"/>
  <c r="Y3327" i="6" s="1"/>
  <c r="AA3326" i="6"/>
  <c r="W3326" i="6" s="1"/>
  <c r="Y3326" i="6" s="1"/>
  <c r="AA3325" i="6"/>
  <c r="W3325" i="6" s="1"/>
  <c r="Y3325" i="6" s="1"/>
  <c r="AA3298" i="6"/>
  <c r="W3298" i="6" s="1"/>
  <c r="Y3298" i="6" s="1"/>
  <c r="AA3418" i="6"/>
  <c r="W3418" i="6" s="1"/>
  <c r="Y3418" i="6" s="1"/>
  <c r="AA3324" i="6"/>
  <c r="W3324" i="6" s="1"/>
  <c r="Y3324" i="6" s="1"/>
  <c r="AA3297" i="6"/>
  <c r="W3297" i="6" s="1"/>
  <c r="Y3297" i="6" s="1"/>
  <c r="AA3349" i="6"/>
  <c r="W3349" i="6" s="1"/>
  <c r="Y3349" i="6" s="1"/>
  <c r="AA3417" i="6"/>
  <c r="W3417" i="6" s="1"/>
  <c r="Y3417" i="6" s="1"/>
  <c r="AA3323" i="6"/>
  <c r="W3323" i="6" s="1"/>
  <c r="Y3323" i="6" s="1"/>
  <c r="AA3322" i="6"/>
  <c r="W3322" i="6" s="1"/>
  <c r="Y3322" i="6" s="1"/>
  <c r="AA3416" i="6"/>
  <c r="W3416" i="6" s="1"/>
  <c r="Y3416" i="6" s="1"/>
  <c r="AA3415" i="6"/>
  <c r="W3415" i="6" s="1"/>
  <c r="Y3415" i="6" s="1"/>
  <c r="AA3414" i="6"/>
  <c r="W3414" i="6" s="1"/>
  <c r="Y3414" i="6" s="1"/>
  <c r="AA3321" i="6"/>
  <c r="W3321" i="6" s="1"/>
  <c r="Y3321" i="6" s="1"/>
  <c r="AA3320" i="6"/>
  <c r="W3320" i="6" s="1"/>
  <c r="Y3320" i="6" s="1"/>
  <c r="AA3319" i="6"/>
  <c r="W3319" i="6" s="1"/>
  <c r="Y3319" i="6" s="1"/>
  <c r="AA3413" i="6"/>
  <c r="W3413" i="6" s="1"/>
  <c r="Y3413" i="6" s="1"/>
  <c r="AA3296" i="6"/>
  <c r="W3296" i="6" s="1"/>
  <c r="Y3296" i="6" s="1"/>
  <c r="AA3318" i="6"/>
  <c r="W3318" i="6" s="1"/>
  <c r="Y3318" i="6" s="1"/>
  <c r="AA3412" i="6"/>
  <c r="W3412" i="6" s="1"/>
  <c r="Y3412" i="6" s="1"/>
  <c r="AA3317" i="6"/>
  <c r="W3317" i="6" s="1"/>
  <c r="Y3317" i="6" s="1"/>
  <c r="AA3316" i="6"/>
  <c r="W3316" i="6" s="1"/>
  <c r="Y3316" i="6" s="1"/>
  <c r="AA3315" i="6"/>
  <c r="W3315" i="6" s="1"/>
  <c r="Y3315" i="6" s="1"/>
  <c r="AA3411" i="6"/>
  <c r="W3411" i="6" s="1"/>
  <c r="Y3411" i="6" s="1"/>
  <c r="AA3348" i="6"/>
  <c r="W3348" i="6" s="1"/>
  <c r="Y3348" i="6" s="1"/>
  <c r="AA3410" i="6"/>
  <c r="W3410" i="6" s="1"/>
  <c r="Y3410" i="6" s="1"/>
  <c r="AA3295" i="6"/>
  <c r="W3295" i="6" s="1"/>
  <c r="Y3295" i="6" s="1"/>
  <c r="AA3294" i="6"/>
  <c r="W3294" i="6" s="1"/>
  <c r="Y3294" i="6" s="1"/>
  <c r="AA3293" i="6"/>
  <c r="W3293" i="6" s="1"/>
  <c r="Y3293" i="6" s="1"/>
  <c r="AA3292" i="6"/>
  <c r="W3292" i="6" s="1"/>
  <c r="Y3292" i="6" s="1"/>
  <c r="AA3291" i="6"/>
  <c r="W3291" i="6" s="1"/>
  <c r="Y3291" i="6" s="1"/>
  <c r="AA3290" i="6"/>
  <c r="W3290" i="6" s="1"/>
  <c r="Y3290" i="6" s="1"/>
  <c r="AA3289" i="6"/>
  <c r="W3289" i="6" s="1"/>
  <c r="Y3289" i="6" s="1"/>
  <c r="AA3288" i="6"/>
  <c r="W3288" i="6" s="1"/>
  <c r="Y3288" i="6" s="1"/>
  <c r="AA3287" i="6"/>
  <c r="W3287" i="6" s="1"/>
  <c r="Y3287" i="6" s="1"/>
  <c r="AA3286" i="6"/>
  <c r="W3286" i="6" s="1"/>
  <c r="Y3286" i="6" s="1"/>
  <c r="AA3285" i="6"/>
  <c r="W3285" i="6" s="1"/>
  <c r="Y3285" i="6" s="1"/>
  <c r="AA3284" i="6"/>
  <c r="W3284" i="6" s="1"/>
  <c r="Y3284" i="6" s="1"/>
  <c r="AA3283" i="6"/>
  <c r="W3283" i="6" s="1"/>
  <c r="Y3283" i="6" s="1"/>
  <c r="AA3282" i="6"/>
  <c r="W3282" i="6" s="1"/>
  <c r="Y3282" i="6" s="1"/>
  <c r="AA3281" i="6"/>
  <c r="W3281" i="6" s="1"/>
  <c r="Y3281" i="6" s="1"/>
  <c r="AA3280" i="6"/>
  <c r="W3280" i="6" s="1"/>
  <c r="Y3280" i="6" s="1"/>
  <c r="AA3279" i="6"/>
  <c r="W3279" i="6" s="1"/>
  <c r="Y3279" i="6" s="1"/>
  <c r="AA3278" i="6"/>
  <c r="W3278" i="6" s="1"/>
  <c r="Y3278" i="6" s="1"/>
  <c r="AA3277" i="6"/>
  <c r="W3277" i="6" s="1"/>
  <c r="Y3277" i="6" s="1"/>
  <c r="AA3276" i="6"/>
  <c r="W3276" i="6" s="1"/>
  <c r="Y3276" i="6" s="1"/>
  <c r="AA3275" i="6"/>
  <c r="W3275" i="6" s="1"/>
  <c r="Y3275" i="6" s="1"/>
  <c r="AA3274" i="6"/>
  <c r="W3274" i="6" s="1"/>
  <c r="Y3274" i="6" s="1"/>
  <c r="AA3273" i="6"/>
  <c r="W3273" i="6" s="1"/>
  <c r="Y3273" i="6" s="1"/>
  <c r="AA3272" i="6"/>
  <c r="W3272" i="6" s="1"/>
  <c r="Y3272" i="6" s="1"/>
  <c r="AA3271" i="6"/>
  <c r="W3271" i="6" s="1"/>
  <c r="Y3271" i="6" s="1"/>
  <c r="AA3270" i="6"/>
  <c r="W3270" i="6" s="1"/>
  <c r="Y3270" i="6" s="1"/>
  <c r="AA3269" i="6"/>
  <c r="W3269" i="6" s="1"/>
  <c r="Y3269" i="6" s="1"/>
  <c r="AA3268" i="6"/>
  <c r="W3268" i="6" s="1"/>
  <c r="Y3268" i="6" s="1"/>
  <c r="AA3267" i="6"/>
  <c r="W3267" i="6" s="1"/>
  <c r="Y3267" i="6" s="1"/>
  <c r="AA3266" i="6"/>
  <c r="W3266" i="6" s="1"/>
  <c r="Y3266" i="6" s="1"/>
  <c r="AA3265" i="6"/>
  <c r="W3265" i="6" s="1"/>
  <c r="Y3265" i="6" s="1"/>
  <c r="AA3264" i="6"/>
  <c r="W3264" i="6" s="1"/>
  <c r="Y3264" i="6" s="1"/>
  <c r="AA3263" i="6"/>
  <c r="W3263" i="6" s="1"/>
  <c r="Y3263" i="6" s="1"/>
  <c r="AA3262" i="6"/>
  <c r="W3262" i="6" s="1"/>
  <c r="Y3262" i="6" s="1"/>
  <c r="AA3261" i="6"/>
  <c r="W3261" i="6" s="1"/>
  <c r="Y3261" i="6" s="1"/>
  <c r="AA3260" i="6"/>
  <c r="W3260" i="6" s="1"/>
  <c r="Y3260" i="6" s="1"/>
  <c r="AA3259" i="6"/>
  <c r="W3259" i="6" s="1"/>
  <c r="Y3259" i="6" s="1"/>
  <c r="AA3258" i="6"/>
  <c r="W3258" i="6" s="1"/>
  <c r="Y3258" i="6" s="1"/>
  <c r="AA3257" i="6"/>
  <c r="W3257" i="6" s="1"/>
  <c r="Y3257" i="6" s="1"/>
  <c r="AA3256" i="6"/>
  <c r="W3256" i="6" s="1"/>
  <c r="Y3256" i="6" s="1"/>
  <c r="AA3255" i="6"/>
  <c r="W3255" i="6" s="1"/>
  <c r="Y3255" i="6" s="1"/>
  <c r="R3254" i="6"/>
  <c r="AA3254" i="6" s="1"/>
  <c r="W3254" i="6" s="1"/>
  <c r="Y3254" i="6" s="1"/>
  <c r="R3253" i="6"/>
  <c r="AA3253" i="6" s="1"/>
  <c r="W3253" i="6" s="1"/>
  <c r="Y3253" i="6" s="1"/>
  <c r="AA3252" i="6"/>
  <c r="W3252" i="6" s="1"/>
  <c r="Y3252" i="6" s="1"/>
  <c r="AA3251" i="6"/>
  <c r="W3251" i="6" s="1"/>
  <c r="Y3251" i="6" s="1"/>
  <c r="AA3250" i="6"/>
  <c r="W3250" i="6" s="1"/>
  <c r="Y3250" i="6" s="1"/>
  <c r="AA3249" i="6"/>
  <c r="W3249" i="6" s="1"/>
  <c r="Y3249" i="6" s="1"/>
  <c r="AA3248" i="6"/>
  <c r="W3248" i="6" s="1"/>
  <c r="Y3248" i="6" s="1"/>
  <c r="R3247" i="6"/>
  <c r="AA3247" i="6" s="1"/>
  <c r="W3247" i="6" s="1"/>
  <c r="Y3247" i="6" s="1"/>
  <c r="AA3246" i="6"/>
  <c r="W3246" i="6" s="1"/>
  <c r="Y3246" i="6" s="1"/>
  <c r="AA3245" i="6"/>
  <c r="W3245" i="6" s="1"/>
  <c r="Y3245" i="6" s="1"/>
  <c r="AA3244" i="6"/>
  <c r="W3244" i="6" s="1"/>
  <c r="Y3244" i="6" s="1"/>
  <c r="AA3243" i="6"/>
  <c r="W3243" i="6" s="1"/>
  <c r="Y3243" i="6" s="1"/>
  <c r="AA3242" i="6"/>
  <c r="W3242" i="6" s="1"/>
  <c r="Y3242" i="6" s="1"/>
  <c r="R3241" i="6"/>
  <c r="AA3241" i="6" s="1"/>
  <c r="W3241" i="6" s="1"/>
  <c r="Y3241" i="6" s="1"/>
  <c r="R3240" i="6"/>
  <c r="AA3240" i="6" s="1"/>
  <c r="W3240" i="6" s="1"/>
  <c r="Y3240" i="6" s="1"/>
  <c r="AA3239" i="6"/>
  <c r="W3239" i="6" s="1"/>
  <c r="Y3239" i="6" s="1"/>
  <c r="AA3238" i="6"/>
  <c r="W3238" i="6" s="1"/>
  <c r="Y3238" i="6" s="1"/>
  <c r="AA3237" i="6"/>
  <c r="W3237" i="6" s="1"/>
  <c r="Y3237" i="6" s="1"/>
  <c r="AA3236" i="6"/>
  <c r="W3236" i="6" s="1"/>
  <c r="Y3236" i="6" s="1"/>
  <c r="AA3235" i="6"/>
  <c r="W3235" i="6" s="1"/>
  <c r="Y3235" i="6" s="1"/>
  <c r="AA3234" i="6"/>
  <c r="W3234" i="6" s="1"/>
  <c r="Y3234" i="6" s="1"/>
  <c r="AA3233" i="6"/>
  <c r="W3233" i="6" s="1"/>
  <c r="Y3233" i="6" s="1"/>
  <c r="AA3232" i="6"/>
  <c r="W3232" i="6" s="1"/>
  <c r="Y3232" i="6" s="1"/>
  <c r="R3231" i="6"/>
  <c r="AA3231" i="6" s="1"/>
  <c r="W3231" i="6" s="1"/>
  <c r="Y3231" i="6" s="1"/>
  <c r="AA3230" i="6"/>
  <c r="W3230" i="6" s="1"/>
  <c r="Y3230" i="6" s="1"/>
  <c r="AA3229" i="6"/>
  <c r="W3229" i="6" s="1"/>
  <c r="Y3229" i="6" s="1"/>
  <c r="R3228" i="6"/>
  <c r="AA3228" i="6" s="1"/>
  <c r="W3228" i="6" s="1"/>
  <c r="Y3228" i="6" s="1"/>
  <c r="R3227" i="6"/>
  <c r="AA3227" i="6" s="1"/>
  <c r="W3227" i="6" s="1"/>
  <c r="Y3227" i="6" s="1"/>
  <c r="AA3226" i="6"/>
  <c r="W3226" i="6" s="1"/>
  <c r="Y3226" i="6" s="1"/>
  <c r="R3225" i="6"/>
  <c r="AA3225" i="6" s="1"/>
  <c r="W3225" i="6" s="1"/>
  <c r="Y3225" i="6" s="1"/>
  <c r="AA3224" i="6"/>
  <c r="W3224" i="6" s="1"/>
  <c r="Y3224" i="6" s="1"/>
  <c r="R3223" i="6"/>
  <c r="AA3223" i="6" s="1"/>
  <c r="W3223" i="6" s="1"/>
  <c r="Y3223" i="6" s="1"/>
  <c r="R3222" i="6"/>
  <c r="AA3222" i="6" s="1"/>
  <c r="W3222" i="6" s="1"/>
  <c r="Y3222" i="6" s="1"/>
  <c r="R3221" i="6"/>
  <c r="AA3221" i="6" s="1"/>
  <c r="W3221" i="6" s="1"/>
  <c r="Y3221" i="6" s="1"/>
  <c r="AA3220" i="6"/>
  <c r="W3220" i="6" s="1"/>
  <c r="Y3220" i="6" s="1"/>
  <c r="AA3219" i="6"/>
  <c r="W3219" i="6" s="1"/>
  <c r="Y3219" i="6" s="1"/>
  <c r="AA3218" i="6"/>
  <c r="W3218" i="6" s="1"/>
  <c r="Y3218" i="6" s="1"/>
  <c r="AA3217" i="6"/>
  <c r="W3217" i="6" s="1"/>
  <c r="Y3217" i="6" s="1"/>
  <c r="AA3216" i="6"/>
  <c r="W3216" i="6" s="1"/>
  <c r="Y3216" i="6" s="1"/>
  <c r="AA3215" i="6"/>
  <c r="W3215" i="6" s="1"/>
  <c r="Y3215" i="6" s="1"/>
  <c r="AA3214" i="6"/>
  <c r="W3214" i="6" s="1"/>
  <c r="Y3214" i="6" s="1"/>
  <c r="AA3213" i="6"/>
  <c r="W3213" i="6" s="1"/>
  <c r="Y3213" i="6" s="1"/>
  <c r="AA3212" i="6"/>
  <c r="W3212" i="6" s="1"/>
  <c r="Y3212" i="6" s="1"/>
  <c r="AA3211" i="6"/>
  <c r="W3211" i="6" s="1"/>
  <c r="Y3211" i="6" s="1"/>
  <c r="AA3210" i="6"/>
  <c r="W3210" i="6" s="1"/>
  <c r="Y3210" i="6" s="1"/>
  <c r="AA3209" i="6"/>
  <c r="W3209" i="6" s="1"/>
  <c r="Y3209" i="6" s="1"/>
  <c r="AA3208" i="6"/>
  <c r="W3208" i="6" s="1"/>
  <c r="Y3208" i="6" s="1"/>
  <c r="AA3207" i="6"/>
  <c r="W3207" i="6" s="1"/>
  <c r="Y3207" i="6" s="1"/>
  <c r="AA3206" i="6"/>
  <c r="W3206" i="6" s="1"/>
  <c r="Y3206" i="6" s="1"/>
  <c r="AA3205" i="6"/>
  <c r="W3205" i="6" s="1"/>
  <c r="Y3205" i="6" s="1"/>
  <c r="AA3204" i="6"/>
  <c r="W3204" i="6" s="1"/>
  <c r="Y3204" i="6" s="1"/>
  <c r="AA3203" i="6"/>
  <c r="W3203" i="6" s="1"/>
  <c r="Y3203" i="6" s="1"/>
  <c r="AA3202" i="6"/>
  <c r="W3202" i="6" s="1"/>
  <c r="Y3202" i="6" s="1"/>
  <c r="AA3201" i="6"/>
  <c r="W3201" i="6" s="1"/>
  <c r="Y3201" i="6" s="1"/>
  <c r="AA3200" i="6"/>
  <c r="W3200" i="6" s="1"/>
  <c r="Y3200" i="6" s="1"/>
  <c r="AA3199" i="6"/>
  <c r="W3199" i="6" s="1"/>
  <c r="Y3199" i="6" s="1"/>
  <c r="AA3198" i="6"/>
  <c r="W3198" i="6" s="1"/>
  <c r="Y3198" i="6" s="1"/>
  <c r="AA3197" i="6"/>
  <c r="W3197" i="6" s="1"/>
  <c r="Y3197" i="6" s="1"/>
  <c r="AA3196" i="6"/>
  <c r="W3196" i="6" s="1"/>
  <c r="Y3196" i="6" s="1"/>
  <c r="AA3195" i="6"/>
  <c r="W3195" i="6" s="1"/>
  <c r="Y3195" i="6" s="1"/>
  <c r="AA3194" i="6"/>
  <c r="W3194" i="6" s="1"/>
  <c r="Y3194" i="6" s="1"/>
  <c r="AA3193" i="6"/>
  <c r="W3193" i="6" s="1"/>
  <c r="Y3193" i="6" s="1"/>
  <c r="AA3192" i="6"/>
  <c r="W3192" i="6" s="1"/>
  <c r="Y3192" i="6" s="1"/>
  <c r="AA3191" i="6"/>
  <c r="W3191" i="6" s="1"/>
  <c r="Y3191" i="6" s="1"/>
  <c r="AA3190" i="6"/>
  <c r="W3190" i="6" s="1"/>
  <c r="Y3190" i="6" s="1"/>
  <c r="AA3189" i="6"/>
  <c r="W3189" i="6" s="1"/>
  <c r="Y3189" i="6" s="1"/>
  <c r="AA3188" i="6"/>
  <c r="W3188" i="6" s="1"/>
  <c r="Y3188" i="6" s="1"/>
  <c r="AA3187" i="6"/>
  <c r="W3187" i="6" s="1"/>
  <c r="Y3187" i="6" s="1"/>
  <c r="AA3186" i="6"/>
  <c r="W3186" i="6" s="1"/>
  <c r="Y3186" i="6" s="1"/>
  <c r="AA3185" i="6"/>
  <c r="W3185" i="6" s="1"/>
  <c r="Y3185" i="6" s="1"/>
  <c r="AA3184" i="6"/>
  <c r="W3184" i="6" s="1"/>
  <c r="Y3184" i="6" s="1"/>
  <c r="AA3183" i="6"/>
  <c r="W3183" i="6" s="1"/>
  <c r="Y3183" i="6" s="1"/>
  <c r="AA3182" i="6"/>
  <c r="W3182" i="6" s="1"/>
  <c r="Y3182" i="6" s="1"/>
  <c r="AA3181" i="6"/>
  <c r="W3181" i="6" s="1"/>
  <c r="Y3181" i="6" s="1"/>
  <c r="AA3180" i="6"/>
  <c r="W3180" i="6" s="1"/>
  <c r="Y3180" i="6" s="1"/>
  <c r="AA3179" i="6"/>
  <c r="W3179" i="6" s="1"/>
  <c r="Y3179" i="6" s="1"/>
  <c r="AA3178" i="6"/>
  <c r="W3178" i="6" s="1"/>
  <c r="Y3178" i="6" s="1"/>
  <c r="AA3177" i="6"/>
  <c r="W3177" i="6" s="1"/>
  <c r="Y3177" i="6" s="1"/>
  <c r="AA3176" i="6"/>
  <c r="W3176" i="6" s="1"/>
  <c r="Y3176" i="6" s="1"/>
  <c r="AA3175" i="6"/>
  <c r="W3175" i="6" s="1"/>
  <c r="Y3175" i="6" s="1"/>
  <c r="AA3174" i="6"/>
  <c r="W3174" i="6" s="1"/>
  <c r="Y3174" i="6" s="1"/>
  <c r="AA3173" i="6"/>
  <c r="W3173" i="6" s="1"/>
  <c r="Y3173" i="6" s="1"/>
  <c r="AA3172" i="6"/>
  <c r="W3172" i="6" s="1"/>
  <c r="Y3172" i="6" s="1"/>
  <c r="AA3171" i="6"/>
  <c r="W3171" i="6" s="1"/>
  <c r="Y3171" i="6" s="1"/>
  <c r="AA3170" i="6"/>
  <c r="W3170" i="6" s="1"/>
  <c r="Y3170" i="6" s="1"/>
  <c r="AA3169" i="6"/>
  <c r="W3169" i="6" s="1"/>
  <c r="Y3169" i="6" s="1"/>
  <c r="AA3168" i="6"/>
  <c r="W3168" i="6" s="1"/>
  <c r="Y3168" i="6" s="1"/>
  <c r="AA3167" i="6"/>
  <c r="W3167" i="6" s="1"/>
  <c r="Y3167" i="6" s="1"/>
  <c r="AA3166" i="6"/>
  <c r="W3166" i="6" s="1"/>
  <c r="Y3166" i="6" s="1"/>
  <c r="AA3165" i="6"/>
  <c r="W3165" i="6" s="1"/>
  <c r="Y3165" i="6" s="1"/>
  <c r="AA3164" i="6"/>
  <c r="W3164" i="6" s="1"/>
  <c r="Y3164" i="6" s="1"/>
  <c r="AA3163" i="6"/>
  <c r="W3163" i="6" s="1"/>
  <c r="Y3163" i="6" s="1"/>
  <c r="AA3162" i="6"/>
  <c r="W3162" i="6" s="1"/>
  <c r="Y3162" i="6" s="1"/>
  <c r="AA3161" i="6"/>
  <c r="W3161" i="6" s="1"/>
  <c r="Y3161" i="6" s="1"/>
  <c r="AA3160" i="6"/>
  <c r="W3160" i="6" s="1"/>
  <c r="Y3160" i="6" s="1"/>
  <c r="AA3159" i="6"/>
  <c r="W3159" i="6" s="1"/>
  <c r="Y3159" i="6" s="1"/>
  <c r="AA3158" i="6"/>
  <c r="W3158" i="6" s="1"/>
  <c r="Y3158" i="6" s="1"/>
  <c r="AA3157" i="6"/>
  <c r="W3157" i="6" s="1"/>
  <c r="Y3157" i="6" s="1"/>
  <c r="AA3156" i="6"/>
  <c r="W3156" i="6" s="1"/>
  <c r="Y3156" i="6" s="1"/>
  <c r="AA3155" i="6"/>
  <c r="W3155" i="6" s="1"/>
  <c r="Y3155" i="6" s="1"/>
  <c r="AA3154" i="6"/>
  <c r="W3154" i="6" s="1"/>
  <c r="Y3154" i="6" s="1"/>
  <c r="AA3153" i="6"/>
  <c r="W3153" i="6" s="1"/>
  <c r="Y3153" i="6" s="1"/>
  <c r="AA3152" i="6"/>
  <c r="W3152" i="6" s="1"/>
  <c r="Y3152" i="6" s="1"/>
  <c r="AA3151" i="6"/>
  <c r="W3151" i="6" s="1"/>
  <c r="Y3151" i="6" s="1"/>
  <c r="AA3150" i="6"/>
  <c r="W3150" i="6" s="1"/>
  <c r="Y3150" i="6" s="1"/>
  <c r="AA3149" i="6"/>
  <c r="W3149" i="6" s="1"/>
  <c r="Y3149" i="6" s="1"/>
  <c r="AA3148" i="6"/>
  <c r="W3148" i="6" s="1"/>
  <c r="Y3148" i="6" s="1"/>
  <c r="AA3147" i="6"/>
  <c r="W3147" i="6" s="1"/>
  <c r="Y3147" i="6" s="1"/>
  <c r="AA3146" i="6"/>
  <c r="W3146" i="6" s="1"/>
  <c r="Y3146" i="6" s="1"/>
  <c r="AA3145" i="6"/>
  <c r="W3145" i="6" s="1"/>
  <c r="Y3145" i="6" s="1"/>
  <c r="AA3144" i="6"/>
  <c r="W3144" i="6" s="1"/>
  <c r="Y3144" i="6" s="1"/>
  <c r="AA3143" i="6"/>
  <c r="W3143" i="6" s="1"/>
  <c r="Y3143" i="6" s="1"/>
  <c r="AA3142" i="6"/>
  <c r="W3142" i="6" s="1"/>
  <c r="Y3142" i="6" s="1"/>
  <c r="AA3141" i="6"/>
  <c r="W3141" i="6" s="1"/>
  <c r="Y3141" i="6" s="1"/>
  <c r="AA3140" i="6"/>
  <c r="W3140" i="6" s="1"/>
  <c r="Y3140" i="6" s="1"/>
  <c r="AA3139" i="6"/>
  <c r="W3139" i="6" s="1"/>
  <c r="Y3139" i="6" s="1"/>
  <c r="AA3138" i="6"/>
  <c r="W3138" i="6" s="1"/>
  <c r="Y3138" i="6" s="1"/>
  <c r="AA3137" i="6"/>
  <c r="W3137" i="6" s="1"/>
  <c r="Y3137" i="6" s="1"/>
  <c r="AA3136" i="6"/>
  <c r="W3136" i="6" s="1"/>
  <c r="Y3136" i="6" s="1"/>
  <c r="AA3135" i="6"/>
  <c r="W3135" i="6" s="1"/>
  <c r="Y3135" i="6" s="1"/>
  <c r="AA3134" i="6"/>
  <c r="W3134" i="6" s="1"/>
  <c r="Y3134" i="6" s="1"/>
  <c r="AA3133" i="6"/>
  <c r="W3133" i="6" s="1"/>
  <c r="Y3133" i="6" s="1"/>
  <c r="AA3132" i="6"/>
  <c r="W3132" i="6" s="1"/>
  <c r="Y3132" i="6" s="1"/>
  <c r="AA3131" i="6"/>
  <c r="W3131" i="6" s="1"/>
  <c r="Y3131" i="6" s="1"/>
  <c r="AA3130" i="6"/>
  <c r="W3130" i="6" s="1"/>
  <c r="Y3130" i="6" s="1"/>
  <c r="AA3129" i="6"/>
  <c r="W3129" i="6" s="1"/>
  <c r="Y3129" i="6" s="1"/>
  <c r="AA3128" i="6"/>
  <c r="W3128" i="6" s="1"/>
  <c r="Y3128" i="6" s="1"/>
  <c r="AA3127" i="6"/>
  <c r="W3127" i="6" s="1"/>
  <c r="Y3127" i="6" s="1"/>
  <c r="AA3126" i="6"/>
  <c r="W3126" i="6" s="1"/>
  <c r="Y3126" i="6" s="1"/>
  <c r="AA3125" i="6"/>
  <c r="W3125" i="6" s="1"/>
  <c r="Y3125" i="6" s="1"/>
  <c r="AA3124" i="6"/>
  <c r="W3124" i="6" s="1"/>
  <c r="Y3124" i="6" s="1"/>
  <c r="AA3123" i="6"/>
  <c r="W3123" i="6" s="1"/>
  <c r="Y3123" i="6" s="1"/>
  <c r="AA3122" i="6"/>
  <c r="W3122" i="6" s="1"/>
  <c r="Y3122" i="6" s="1"/>
  <c r="AA3121" i="6"/>
  <c r="W3121" i="6" s="1"/>
  <c r="Y3121" i="6" s="1"/>
  <c r="AA3120" i="6"/>
  <c r="W3120" i="6" s="1"/>
  <c r="Y3120" i="6" s="1"/>
  <c r="AA3119" i="6"/>
  <c r="W3119" i="6" s="1"/>
  <c r="Y3119" i="6" s="1"/>
  <c r="AA3118" i="6"/>
  <c r="W3118" i="6" s="1"/>
  <c r="Y3118" i="6" s="1"/>
  <c r="AA3117" i="6"/>
  <c r="W3117" i="6" s="1"/>
  <c r="Y3117" i="6" s="1"/>
  <c r="AA3116" i="6"/>
  <c r="W3116" i="6" s="1"/>
  <c r="Y3116" i="6" s="1"/>
  <c r="AA3115" i="6"/>
  <c r="W3115" i="6" s="1"/>
  <c r="Y3115" i="6" s="1"/>
  <c r="AA3114" i="6"/>
  <c r="W3114" i="6" s="1"/>
  <c r="Y3114" i="6" s="1"/>
  <c r="AA3113" i="6"/>
  <c r="W3113" i="6" s="1"/>
  <c r="Y3113" i="6" s="1"/>
  <c r="AA3112" i="6"/>
  <c r="W3112" i="6" s="1"/>
  <c r="Y3112" i="6" s="1"/>
  <c r="AA3111" i="6"/>
  <c r="W3111" i="6" s="1"/>
  <c r="Y3111" i="6" s="1"/>
  <c r="AA3110" i="6"/>
  <c r="W3110" i="6" s="1"/>
  <c r="Y3110" i="6" s="1"/>
  <c r="AA3109" i="6"/>
  <c r="W3109" i="6" s="1"/>
  <c r="Y3109" i="6" s="1"/>
  <c r="AA3108" i="6"/>
  <c r="W3108" i="6" s="1"/>
  <c r="Y3108" i="6" s="1"/>
  <c r="AA3107" i="6"/>
  <c r="W3107" i="6" s="1"/>
  <c r="Y3107" i="6" s="1"/>
  <c r="AA3106" i="6"/>
  <c r="W3106" i="6" s="1"/>
  <c r="Y3106" i="6" s="1"/>
  <c r="AA3105" i="6"/>
  <c r="W3105" i="6" s="1"/>
  <c r="Y3105" i="6" s="1"/>
  <c r="AA3104" i="6"/>
  <c r="W3104" i="6" s="1"/>
  <c r="Y3104" i="6" s="1"/>
  <c r="AA3103" i="6"/>
  <c r="W3103" i="6" s="1"/>
  <c r="Y3103" i="6" s="1"/>
  <c r="AA3102" i="6"/>
  <c r="W3102" i="6" s="1"/>
  <c r="Y3102" i="6" s="1"/>
  <c r="AA3101" i="6"/>
  <c r="W3101" i="6" s="1"/>
  <c r="Y3101" i="6" s="1"/>
  <c r="AA3100" i="6"/>
  <c r="W3100" i="6" s="1"/>
  <c r="Y3100" i="6" s="1"/>
  <c r="AA3099" i="6"/>
  <c r="W3099" i="6" s="1"/>
  <c r="Y3099" i="6" s="1"/>
  <c r="AA3098" i="6"/>
  <c r="W3098" i="6" s="1"/>
  <c r="Y3098" i="6" s="1"/>
  <c r="AA3097" i="6"/>
  <c r="W3097" i="6" s="1"/>
  <c r="Y3097" i="6" s="1"/>
  <c r="AA3096" i="6"/>
  <c r="W3096" i="6" s="1"/>
  <c r="Y3096" i="6" s="1"/>
  <c r="AA3095" i="6"/>
  <c r="W3095" i="6" s="1"/>
  <c r="Y3095" i="6" s="1"/>
  <c r="AA3094" i="6"/>
  <c r="W3094" i="6" s="1"/>
  <c r="Y3094" i="6" s="1"/>
  <c r="AA3093" i="6"/>
  <c r="W3093" i="6" s="1"/>
  <c r="Y3093" i="6" s="1"/>
  <c r="AA3092" i="6"/>
  <c r="W3092" i="6" s="1"/>
  <c r="Y3092" i="6" s="1"/>
  <c r="AA3091" i="6"/>
  <c r="W3091" i="6" s="1"/>
  <c r="Y3091" i="6" s="1"/>
  <c r="AA3090" i="6"/>
  <c r="W3090" i="6" s="1"/>
  <c r="Y3090" i="6" s="1"/>
  <c r="AA3089" i="6"/>
  <c r="W3089" i="6" s="1"/>
  <c r="Y3089" i="6" s="1"/>
  <c r="AA3088" i="6"/>
  <c r="W3088" i="6" s="1"/>
  <c r="Y3088" i="6" s="1"/>
  <c r="AA3087" i="6"/>
  <c r="W3087" i="6" s="1"/>
  <c r="Y3087" i="6" s="1"/>
  <c r="AA3086" i="6"/>
  <c r="W3086" i="6" s="1"/>
  <c r="Y3086" i="6" s="1"/>
  <c r="AA3085" i="6"/>
  <c r="W3085" i="6" s="1"/>
  <c r="Y3085" i="6" s="1"/>
  <c r="AA3084" i="6"/>
  <c r="W3084" i="6" s="1"/>
  <c r="Y3084" i="6" s="1"/>
  <c r="AA3083" i="6"/>
  <c r="W3083" i="6" s="1"/>
  <c r="Y3083" i="6" s="1"/>
  <c r="AA3082" i="6"/>
  <c r="W3082" i="6" s="1"/>
  <c r="Y3082" i="6" s="1"/>
  <c r="AA3081" i="6"/>
  <c r="W3081" i="6" s="1"/>
  <c r="Y3081" i="6" s="1"/>
  <c r="AA3080" i="6"/>
  <c r="W3080" i="6" s="1"/>
  <c r="Y3080" i="6" s="1"/>
  <c r="AA3079" i="6"/>
  <c r="W3079" i="6" s="1"/>
  <c r="Y3079" i="6" s="1"/>
  <c r="AA3078" i="6"/>
  <c r="W3078" i="6" s="1"/>
  <c r="Y3078" i="6" s="1"/>
  <c r="AA3077" i="6"/>
  <c r="W3077" i="6" s="1"/>
  <c r="Y3077" i="6" s="1"/>
  <c r="AA3076" i="6"/>
  <c r="W3076" i="6" s="1"/>
  <c r="Y3076" i="6" s="1"/>
  <c r="AA3075" i="6"/>
  <c r="W3075" i="6" s="1"/>
  <c r="Y3075" i="6" s="1"/>
  <c r="AA3074" i="6"/>
  <c r="W3074" i="6" s="1"/>
  <c r="Y3074" i="6" s="1"/>
  <c r="AA3073" i="6"/>
  <c r="W3073" i="6" s="1"/>
  <c r="Y3073" i="6" s="1"/>
  <c r="AA3072" i="6"/>
  <c r="W3072" i="6" s="1"/>
  <c r="Y3072" i="6" s="1"/>
  <c r="AA3071" i="6"/>
  <c r="W3071" i="6" s="1"/>
  <c r="Y3071" i="6" s="1"/>
  <c r="AA3070" i="6"/>
  <c r="W3070" i="6" s="1"/>
  <c r="Y3070" i="6" s="1"/>
  <c r="AA3069" i="6"/>
  <c r="W3069" i="6" s="1"/>
  <c r="Y3069" i="6" s="1"/>
  <c r="AA3068" i="6"/>
  <c r="W3068" i="6" s="1"/>
  <c r="Y3068" i="6" s="1"/>
  <c r="AA3067" i="6"/>
  <c r="W3067" i="6" s="1"/>
  <c r="Y3067" i="6" s="1"/>
  <c r="AA3066" i="6"/>
  <c r="W3066" i="6" s="1"/>
  <c r="Y3066" i="6" s="1"/>
  <c r="AA3065" i="6"/>
  <c r="W3065" i="6" s="1"/>
  <c r="Y3065" i="6" s="1"/>
  <c r="AA3064" i="6"/>
  <c r="W3064" i="6" s="1"/>
  <c r="Y3064" i="6" s="1"/>
  <c r="AA3063" i="6"/>
  <c r="W3063" i="6" s="1"/>
  <c r="Y3063" i="6" s="1"/>
  <c r="AA3062" i="6"/>
  <c r="W3062" i="6" s="1"/>
  <c r="Y3062" i="6" s="1"/>
  <c r="AA3061" i="6"/>
  <c r="W3061" i="6" s="1"/>
  <c r="Y3061" i="6" s="1"/>
  <c r="AA3060" i="6"/>
  <c r="W3060" i="6" s="1"/>
  <c r="Y3060" i="6" s="1"/>
  <c r="AA3059" i="6"/>
  <c r="W3059" i="6" s="1"/>
  <c r="Y3059" i="6" s="1"/>
  <c r="AA3058" i="6"/>
  <c r="W3058" i="6" s="1"/>
  <c r="Y3058" i="6" s="1"/>
  <c r="AA3057" i="6"/>
  <c r="W3057" i="6" s="1"/>
  <c r="Y3057" i="6" s="1"/>
  <c r="AA3056" i="6"/>
  <c r="W3056" i="6" s="1"/>
  <c r="Y3056" i="6" s="1"/>
  <c r="AA3055" i="6"/>
  <c r="W3055" i="6" s="1"/>
  <c r="Y3055" i="6" s="1"/>
  <c r="AA3054" i="6"/>
  <c r="W3054" i="6" s="1"/>
  <c r="Y3054" i="6" s="1"/>
  <c r="AA3053" i="6"/>
  <c r="W3053" i="6" s="1"/>
  <c r="Y3053" i="6" s="1"/>
  <c r="AA3052" i="6"/>
  <c r="W3052" i="6" s="1"/>
  <c r="Y3052" i="6" s="1"/>
  <c r="AA3051" i="6"/>
  <c r="W3051" i="6" s="1"/>
  <c r="Y3051" i="6" s="1"/>
  <c r="AA3050" i="6"/>
  <c r="W3050" i="6" s="1"/>
  <c r="Y3050" i="6" s="1"/>
  <c r="AA3049" i="6"/>
  <c r="W3049" i="6" s="1"/>
  <c r="Y3049" i="6" s="1"/>
  <c r="AA3048" i="6"/>
  <c r="W3048" i="6" s="1"/>
  <c r="Y3048" i="6" s="1"/>
  <c r="AA3047" i="6"/>
  <c r="W3047" i="6" s="1"/>
  <c r="Y3047" i="6" s="1"/>
  <c r="AA3046" i="6"/>
  <c r="W3046" i="6" s="1"/>
  <c r="Y3046" i="6" s="1"/>
  <c r="AA3045" i="6"/>
  <c r="W3045" i="6" s="1"/>
  <c r="Y3045" i="6" s="1"/>
  <c r="AA3044" i="6"/>
  <c r="W3044" i="6" s="1"/>
  <c r="Y3044" i="6" s="1"/>
  <c r="AA3043" i="6"/>
  <c r="W3043" i="6" s="1"/>
  <c r="Y3043" i="6" s="1"/>
  <c r="AA3042" i="6"/>
  <c r="W3042" i="6" s="1"/>
  <c r="Y3042" i="6" s="1"/>
  <c r="AA3041" i="6"/>
  <c r="W3041" i="6" s="1"/>
  <c r="Y3041" i="6" s="1"/>
  <c r="AA3040" i="6"/>
  <c r="W3040" i="6" s="1"/>
  <c r="Y3040" i="6" s="1"/>
  <c r="AA3039" i="6"/>
  <c r="W3039" i="6" s="1"/>
  <c r="Y3039" i="6" s="1"/>
  <c r="AA3038" i="6"/>
  <c r="W3038" i="6" s="1"/>
  <c r="Y3038" i="6" s="1"/>
  <c r="AA3037" i="6"/>
  <c r="W3037" i="6" s="1"/>
  <c r="Y3037" i="6" s="1"/>
  <c r="AA3036" i="6"/>
  <c r="W3036" i="6" s="1"/>
  <c r="Y3036" i="6" s="1"/>
  <c r="AA3035" i="6"/>
  <c r="W3035" i="6" s="1"/>
  <c r="Y3035" i="6" s="1"/>
  <c r="AA3034" i="6"/>
  <c r="W3034" i="6" s="1"/>
  <c r="Y3034" i="6" s="1"/>
  <c r="AA3033" i="6"/>
  <c r="W3033" i="6" s="1"/>
  <c r="Y3033" i="6" s="1"/>
  <c r="AA3032" i="6"/>
  <c r="W3032" i="6" s="1"/>
  <c r="Y3032" i="6" s="1"/>
  <c r="AA3031" i="6"/>
  <c r="W3031" i="6" s="1"/>
  <c r="Y3031" i="6" s="1"/>
  <c r="AA3030" i="6"/>
  <c r="W3030" i="6" s="1"/>
  <c r="Y3030" i="6" s="1"/>
  <c r="AA3029" i="6"/>
  <c r="W3029" i="6" s="1"/>
  <c r="Y3029" i="6" s="1"/>
  <c r="AA3028" i="6"/>
  <c r="W3028" i="6" s="1"/>
  <c r="Y3028" i="6" s="1"/>
  <c r="AA3027" i="6"/>
  <c r="W3027" i="6" s="1"/>
  <c r="Y3027" i="6" s="1"/>
  <c r="AA3026" i="6"/>
  <c r="W3026" i="6" s="1"/>
  <c r="Y3026" i="6" s="1"/>
  <c r="AA3025" i="6"/>
  <c r="W3025" i="6" s="1"/>
  <c r="Y3025" i="6" s="1"/>
  <c r="AA3024" i="6"/>
  <c r="W3024" i="6" s="1"/>
  <c r="Y3024" i="6" s="1"/>
  <c r="AA3023" i="6"/>
  <c r="W3023" i="6" s="1"/>
  <c r="Y3023" i="6" s="1"/>
  <c r="AA3022" i="6"/>
  <c r="W3022" i="6" s="1"/>
  <c r="Y3022" i="6" s="1"/>
  <c r="AA3021" i="6"/>
  <c r="W3021" i="6" s="1"/>
  <c r="Y3021" i="6" s="1"/>
  <c r="AA3020" i="6"/>
  <c r="W3020" i="6" s="1"/>
  <c r="Y3020" i="6" s="1"/>
  <c r="AA3019" i="6"/>
  <c r="W3019" i="6" s="1"/>
  <c r="Y3019" i="6" s="1"/>
  <c r="AA3018" i="6"/>
  <c r="W3018" i="6" s="1"/>
  <c r="Y3018" i="6" s="1"/>
  <c r="AA3017" i="6"/>
  <c r="W3017" i="6" s="1"/>
  <c r="Y3017" i="6" s="1"/>
  <c r="AA3016" i="6"/>
  <c r="W3016" i="6" s="1"/>
  <c r="Y3016" i="6" s="1"/>
  <c r="AA3015" i="6"/>
  <c r="W3015" i="6" s="1"/>
  <c r="Y3015" i="6" s="1"/>
  <c r="AA3014" i="6"/>
  <c r="W3014" i="6" s="1"/>
  <c r="Y3014" i="6" s="1"/>
  <c r="AA3013" i="6"/>
  <c r="W3013" i="6" s="1"/>
  <c r="Y3013" i="6" s="1"/>
  <c r="AA3012" i="6"/>
  <c r="W3012" i="6" s="1"/>
  <c r="Y3012" i="6" s="1"/>
  <c r="AA3011" i="6"/>
  <c r="W3011" i="6" s="1"/>
  <c r="Y3011" i="6" s="1"/>
  <c r="AA3010" i="6"/>
  <c r="W3010" i="6" s="1"/>
  <c r="Y3010" i="6" s="1"/>
  <c r="AA3009" i="6"/>
  <c r="W3009" i="6" s="1"/>
  <c r="Y3009" i="6" s="1"/>
  <c r="AA3008" i="6"/>
  <c r="W3008" i="6" s="1"/>
  <c r="Y3008" i="6" s="1"/>
  <c r="AA3007" i="6"/>
  <c r="W3007" i="6" s="1"/>
  <c r="Y3007" i="6" s="1"/>
  <c r="AA3006" i="6"/>
  <c r="W3006" i="6" s="1"/>
  <c r="Y3006" i="6" s="1"/>
  <c r="AA3005" i="6"/>
  <c r="W3005" i="6" s="1"/>
  <c r="Y3005" i="6" s="1"/>
  <c r="AA3004" i="6"/>
  <c r="W3004" i="6" s="1"/>
  <c r="Y3004" i="6" s="1"/>
  <c r="AA3003" i="6"/>
  <c r="W3003" i="6" s="1"/>
  <c r="Y3003" i="6" s="1"/>
  <c r="AA3002" i="6"/>
  <c r="W3002" i="6" s="1"/>
  <c r="Y3002" i="6" s="1"/>
  <c r="AA3001" i="6"/>
  <c r="W3001" i="6" s="1"/>
  <c r="Y3001" i="6" s="1"/>
  <c r="AA3000" i="6"/>
  <c r="W3000" i="6" s="1"/>
  <c r="Y3000" i="6" s="1"/>
  <c r="AA2999" i="6"/>
  <c r="W2999" i="6" s="1"/>
  <c r="Y2999" i="6" s="1"/>
  <c r="AA2998" i="6"/>
  <c r="W2998" i="6" s="1"/>
  <c r="Y2998" i="6" s="1"/>
  <c r="AA2997" i="6"/>
  <c r="W2997" i="6" s="1"/>
  <c r="Y2997" i="6" s="1"/>
  <c r="AA2996" i="6"/>
  <c r="W2996" i="6" s="1"/>
  <c r="Y2996" i="6" s="1"/>
  <c r="AA2995" i="6"/>
  <c r="W2995" i="6" s="1"/>
  <c r="Y2995" i="6" s="1"/>
  <c r="AA2994" i="6"/>
  <c r="W2994" i="6" s="1"/>
  <c r="Y2994" i="6" s="1"/>
  <c r="AA2993" i="6"/>
  <c r="W2993" i="6" s="1"/>
  <c r="Y2993" i="6" s="1"/>
  <c r="AA2992" i="6"/>
  <c r="W2992" i="6" s="1"/>
  <c r="Y2992" i="6" s="1"/>
  <c r="AA2991" i="6"/>
  <c r="W2991" i="6" s="1"/>
  <c r="Y2991" i="6" s="1"/>
  <c r="AA2990" i="6"/>
  <c r="W2990" i="6" s="1"/>
  <c r="Y2990" i="6" s="1"/>
  <c r="AA2989" i="6"/>
  <c r="W2989" i="6" s="1"/>
  <c r="Y2989" i="6" s="1"/>
  <c r="AA2988" i="6"/>
  <c r="W2988" i="6" s="1"/>
  <c r="Y2988" i="6" s="1"/>
  <c r="AA2987" i="6"/>
  <c r="W2987" i="6" s="1"/>
  <c r="Y2987" i="6" s="1"/>
  <c r="AA2986" i="6"/>
  <c r="W2986" i="6" s="1"/>
  <c r="Y2986" i="6" s="1"/>
  <c r="AA2985" i="6"/>
  <c r="W2985" i="6" s="1"/>
  <c r="Y2985" i="6" s="1"/>
  <c r="AA2984" i="6"/>
  <c r="W2984" i="6" s="1"/>
  <c r="Y2984" i="6" s="1"/>
  <c r="AA2983" i="6"/>
  <c r="W2983" i="6" s="1"/>
  <c r="Y2983" i="6" s="1"/>
  <c r="AA2982" i="6"/>
  <c r="W2982" i="6" s="1"/>
  <c r="Y2982" i="6" s="1"/>
  <c r="AA2981" i="6"/>
  <c r="W2981" i="6" s="1"/>
  <c r="Y2981" i="6" s="1"/>
  <c r="AA2980" i="6"/>
  <c r="W2980" i="6" s="1"/>
  <c r="Y2980" i="6" s="1"/>
  <c r="AA2979" i="6"/>
  <c r="W2979" i="6" s="1"/>
  <c r="Y2979" i="6" s="1"/>
  <c r="AA2978" i="6"/>
  <c r="W2978" i="6" s="1"/>
  <c r="Y2978" i="6" s="1"/>
  <c r="AA2977" i="6"/>
  <c r="W2977" i="6" s="1"/>
  <c r="Y2977" i="6" s="1"/>
  <c r="AA2976" i="6"/>
  <c r="W2976" i="6" s="1"/>
  <c r="Y2976" i="6" s="1"/>
  <c r="AA2975" i="6"/>
  <c r="W2975" i="6" s="1"/>
  <c r="Y2975" i="6" s="1"/>
  <c r="AA2974" i="6"/>
  <c r="W2974" i="6" s="1"/>
  <c r="Y2974" i="6" s="1"/>
  <c r="AA2973" i="6"/>
  <c r="W2973" i="6" s="1"/>
  <c r="Y2973" i="6" s="1"/>
  <c r="AA2972" i="6"/>
  <c r="W2972" i="6" s="1"/>
  <c r="Y2972" i="6" s="1"/>
  <c r="AA2971" i="6"/>
  <c r="W2971" i="6" s="1"/>
  <c r="Y2971" i="6" s="1"/>
  <c r="AA2970" i="6"/>
  <c r="W2970" i="6" s="1"/>
  <c r="Y2970" i="6" s="1"/>
  <c r="AA2969" i="6"/>
  <c r="W2969" i="6" s="1"/>
  <c r="Y2969" i="6" s="1"/>
  <c r="AA2968" i="6"/>
  <c r="W2968" i="6" s="1"/>
  <c r="Y2968" i="6" s="1"/>
  <c r="AA2967" i="6"/>
  <c r="W2967" i="6" s="1"/>
  <c r="Y2967" i="6" s="1"/>
  <c r="AA2966" i="6"/>
  <c r="W2966" i="6" s="1"/>
  <c r="Y2966" i="6" s="1"/>
  <c r="AA2965" i="6"/>
  <c r="W2965" i="6" s="1"/>
  <c r="Y2965" i="6" s="1"/>
  <c r="AA2964" i="6"/>
  <c r="W2964" i="6" s="1"/>
  <c r="Y2964" i="6" s="1"/>
  <c r="AA2963" i="6"/>
  <c r="W2963" i="6" s="1"/>
  <c r="Y2963" i="6" s="1"/>
  <c r="AA2962" i="6"/>
  <c r="W2962" i="6" s="1"/>
  <c r="Y2962" i="6" s="1"/>
  <c r="AA2961" i="6"/>
  <c r="W2961" i="6" s="1"/>
  <c r="Y2961" i="6" s="1"/>
  <c r="AA2960" i="6"/>
  <c r="W2960" i="6" s="1"/>
  <c r="Y2960" i="6" s="1"/>
  <c r="AA2959" i="6"/>
  <c r="W2959" i="6" s="1"/>
  <c r="Y2959" i="6" s="1"/>
  <c r="AA2958" i="6"/>
  <c r="W2958" i="6" s="1"/>
  <c r="Y2958" i="6" s="1"/>
  <c r="AA2957" i="6"/>
  <c r="W2957" i="6" s="1"/>
  <c r="Y2957" i="6" s="1"/>
  <c r="AA2956" i="6"/>
  <c r="W2956" i="6" s="1"/>
  <c r="Y2956" i="6" s="1"/>
  <c r="AA2955" i="6"/>
  <c r="W2955" i="6" s="1"/>
  <c r="Y2955" i="6" s="1"/>
  <c r="AA2954" i="6"/>
  <c r="W2954" i="6" s="1"/>
  <c r="Y2954" i="6" s="1"/>
  <c r="AA2953" i="6"/>
  <c r="W2953" i="6" s="1"/>
  <c r="Y2953" i="6" s="1"/>
  <c r="AA2952" i="6"/>
  <c r="W2952" i="6" s="1"/>
  <c r="Y2952" i="6" s="1"/>
  <c r="AA2951" i="6"/>
  <c r="W2951" i="6" s="1"/>
  <c r="Y2951" i="6" s="1"/>
  <c r="AA2950" i="6"/>
  <c r="W2950" i="6" s="1"/>
  <c r="Y2950" i="6" s="1"/>
  <c r="AA2949" i="6"/>
  <c r="W2949" i="6" s="1"/>
  <c r="Y2949" i="6" s="1"/>
  <c r="AA2948" i="6"/>
  <c r="W2948" i="6" s="1"/>
  <c r="Y2948" i="6" s="1"/>
  <c r="AA2947" i="6"/>
  <c r="W2947" i="6" s="1"/>
  <c r="Y2947" i="6" s="1"/>
  <c r="AA2946" i="6"/>
  <c r="W2946" i="6" s="1"/>
  <c r="Y2946" i="6" s="1"/>
  <c r="AA2945" i="6"/>
  <c r="W2945" i="6" s="1"/>
  <c r="Y2945" i="6" s="1"/>
  <c r="AA2944" i="6"/>
  <c r="W2944" i="6" s="1"/>
  <c r="Y2944" i="6" s="1"/>
  <c r="AA2943" i="6"/>
  <c r="W2943" i="6" s="1"/>
  <c r="Y2943" i="6" s="1"/>
  <c r="AA2942" i="6"/>
  <c r="W2942" i="6" s="1"/>
  <c r="Y2942" i="6" s="1"/>
  <c r="AA2941" i="6"/>
  <c r="W2941" i="6" s="1"/>
  <c r="Y2941" i="6" s="1"/>
  <c r="AA2940" i="6"/>
  <c r="W2940" i="6" s="1"/>
  <c r="Y2940" i="6" s="1"/>
  <c r="AA2939" i="6"/>
  <c r="W2939" i="6" s="1"/>
  <c r="Y2939" i="6" s="1"/>
  <c r="AA2938" i="6"/>
  <c r="W2938" i="6" s="1"/>
  <c r="Y2938" i="6" s="1"/>
  <c r="AA2937" i="6"/>
  <c r="W2937" i="6" s="1"/>
  <c r="Y2937" i="6" s="1"/>
  <c r="AA2936" i="6"/>
  <c r="W2936" i="6" s="1"/>
  <c r="Y2936" i="6" s="1"/>
  <c r="AA2935" i="6"/>
  <c r="W2935" i="6" s="1"/>
  <c r="Y2935" i="6" s="1"/>
  <c r="AA2934" i="6"/>
  <c r="W2934" i="6" s="1"/>
  <c r="Y2934" i="6" s="1"/>
  <c r="AA2933" i="6"/>
  <c r="W2933" i="6" s="1"/>
  <c r="Y2933" i="6" s="1"/>
  <c r="AA2932" i="6"/>
  <c r="W2932" i="6" s="1"/>
  <c r="Y2932" i="6" s="1"/>
  <c r="AA2931" i="6"/>
  <c r="W2931" i="6" s="1"/>
  <c r="Y2931" i="6" s="1"/>
  <c r="AA2930" i="6"/>
  <c r="W2930" i="6" s="1"/>
  <c r="Y2930" i="6" s="1"/>
  <c r="AA2929" i="6"/>
  <c r="W2929" i="6" s="1"/>
  <c r="Y2929" i="6" s="1"/>
  <c r="AA2928" i="6"/>
  <c r="W2928" i="6" s="1"/>
  <c r="Y2928" i="6" s="1"/>
  <c r="AA2927" i="6"/>
  <c r="W2927" i="6" s="1"/>
  <c r="Y2927" i="6" s="1"/>
  <c r="AA2926" i="6"/>
  <c r="W2926" i="6" s="1"/>
  <c r="Y2926" i="6" s="1"/>
  <c r="AA2925" i="6"/>
  <c r="W2925" i="6" s="1"/>
  <c r="Y2925" i="6" s="1"/>
  <c r="AA2924" i="6"/>
  <c r="W2924" i="6" s="1"/>
  <c r="Y2924" i="6" s="1"/>
  <c r="AA2923" i="6"/>
  <c r="W2923" i="6" s="1"/>
  <c r="Y2923" i="6" s="1"/>
  <c r="AA2922" i="6"/>
  <c r="W2922" i="6" s="1"/>
  <c r="Y2922" i="6" s="1"/>
  <c r="AA2921" i="6"/>
  <c r="W2921" i="6" s="1"/>
  <c r="Y2921" i="6" s="1"/>
  <c r="AA2920" i="6"/>
  <c r="W2920" i="6" s="1"/>
  <c r="Y2920" i="6" s="1"/>
  <c r="AA2919" i="6"/>
  <c r="W2919" i="6" s="1"/>
  <c r="Y2919" i="6" s="1"/>
  <c r="AA2918" i="6"/>
  <c r="W2918" i="6" s="1"/>
  <c r="Y2918" i="6" s="1"/>
  <c r="AA2917" i="6"/>
  <c r="W2917" i="6" s="1"/>
  <c r="Y2917" i="6" s="1"/>
  <c r="AA2916" i="6"/>
  <c r="W2916" i="6" s="1"/>
  <c r="Y2916" i="6" s="1"/>
  <c r="AA2915" i="6"/>
  <c r="W2915" i="6" s="1"/>
  <c r="Y2915" i="6" s="1"/>
  <c r="AA2914" i="6"/>
  <c r="W2914" i="6" s="1"/>
  <c r="Y2914" i="6" s="1"/>
  <c r="AA2913" i="6"/>
  <c r="W2913" i="6" s="1"/>
  <c r="Y2913" i="6" s="1"/>
  <c r="AA2912" i="6"/>
  <c r="W2912" i="6" s="1"/>
  <c r="Y2912" i="6" s="1"/>
  <c r="AA2911" i="6"/>
  <c r="W2911" i="6" s="1"/>
  <c r="Y2911" i="6" s="1"/>
  <c r="AA2910" i="6"/>
  <c r="W2910" i="6" s="1"/>
  <c r="Y2910" i="6" s="1"/>
  <c r="AA2909" i="6"/>
  <c r="W2909" i="6" s="1"/>
  <c r="Y2909" i="6" s="1"/>
  <c r="AA2908" i="6"/>
  <c r="W2908" i="6" s="1"/>
  <c r="Y2908" i="6" s="1"/>
  <c r="AA2907" i="6"/>
  <c r="W2907" i="6" s="1"/>
  <c r="Y2907" i="6" s="1"/>
  <c r="AA2906" i="6"/>
  <c r="W2906" i="6" s="1"/>
  <c r="Y2906" i="6" s="1"/>
  <c r="AA2905" i="6"/>
  <c r="W2905" i="6" s="1"/>
  <c r="Y2905" i="6" s="1"/>
  <c r="AA2904" i="6"/>
  <c r="W2904" i="6" s="1"/>
  <c r="Y2904" i="6" s="1"/>
  <c r="AA2903" i="6"/>
  <c r="W2903" i="6" s="1"/>
  <c r="Y2903" i="6" s="1"/>
  <c r="AA2902" i="6"/>
  <c r="W2902" i="6" s="1"/>
  <c r="Y2902" i="6" s="1"/>
  <c r="AA2901" i="6"/>
  <c r="W2901" i="6" s="1"/>
  <c r="Y2901" i="6" s="1"/>
  <c r="AA2900" i="6"/>
  <c r="W2900" i="6" s="1"/>
  <c r="Y2900" i="6" s="1"/>
  <c r="AA2899" i="6"/>
  <c r="W2899" i="6" s="1"/>
  <c r="Y2899" i="6" s="1"/>
  <c r="AA2898" i="6"/>
  <c r="W2898" i="6" s="1"/>
  <c r="Y2898" i="6" s="1"/>
  <c r="AA2897" i="6"/>
  <c r="W2897" i="6" s="1"/>
  <c r="Y2897" i="6" s="1"/>
  <c r="AA2896" i="6"/>
  <c r="W2896" i="6" s="1"/>
  <c r="Y2896" i="6" s="1"/>
  <c r="AA2895" i="6"/>
  <c r="W2895" i="6" s="1"/>
  <c r="Y2895" i="6" s="1"/>
  <c r="AA2894" i="6"/>
  <c r="W2894" i="6" s="1"/>
  <c r="Y2894" i="6" s="1"/>
  <c r="AA2893" i="6"/>
  <c r="W2893" i="6" s="1"/>
  <c r="Y2893" i="6" s="1"/>
  <c r="AA2892" i="6"/>
  <c r="W2892" i="6" s="1"/>
  <c r="Y2892" i="6" s="1"/>
  <c r="AA2891" i="6"/>
  <c r="W2891" i="6" s="1"/>
  <c r="Y2891" i="6" s="1"/>
  <c r="AA2890" i="6"/>
  <c r="W2890" i="6" s="1"/>
  <c r="Y2890" i="6" s="1"/>
  <c r="AA2889" i="6"/>
  <c r="W2889" i="6" s="1"/>
  <c r="Y2889" i="6" s="1"/>
  <c r="AA2888" i="6"/>
  <c r="W2888" i="6" s="1"/>
  <c r="Y2888" i="6" s="1"/>
  <c r="AA2887" i="6"/>
  <c r="W2887" i="6" s="1"/>
  <c r="Y2887" i="6" s="1"/>
  <c r="AA2886" i="6"/>
  <c r="W2886" i="6" s="1"/>
  <c r="Y2886" i="6" s="1"/>
  <c r="AA2885" i="6"/>
  <c r="W2885" i="6" s="1"/>
  <c r="Y2885" i="6" s="1"/>
  <c r="AA2884" i="6"/>
  <c r="W2884" i="6" s="1"/>
  <c r="Y2884" i="6" s="1"/>
  <c r="AA2883" i="6"/>
  <c r="W2883" i="6" s="1"/>
  <c r="Y2883" i="6" s="1"/>
  <c r="AA2882" i="6"/>
  <c r="W2882" i="6" s="1"/>
  <c r="Y2882" i="6" s="1"/>
  <c r="AA2881" i="6"/>
  <c r="W2881" i="6" s="1"/>
  <c r="Y2881" i="6" s="1"/>
  <c r="AA2880" i="6"/>
  <c r="W2880" i="6" s="1"/>
  <c r="Y2880" i="6" s="1"/>
  <c r="AA2879" i="6"/>
  <c r="W2879" i="6" s="1"/>
  <c r="Y2879" i="6" s="1"/>
  <c r="AA2878" i="6"/>
  <c r="W2878" i="6" s="1"/>
  <c r="Y2878" i="6" s="1"/>
  <c r="AA2877" i="6"/>
  <c r="W2877" i="6" s="1"/>
  <c r="Y2877" i="6" s="1"/>
  <c r="AA2876" i="6"/>
  <c r="W2876" i="6" s="1"/>
  <c r="Y2876" i="6" s="1"/>
  <c r="AA2875" i="6"/>
  <c r="W2875" i="6" s="1"/>
  <c r="Y2875" i="6" s="1"/>
  <c r="AA2874" i="6"/>
  <c r="W2874" i="6" s="1"/>
  <c r="Y2874" i="6" s="1"/>
  <c r="AA2873" i="6"/>
  <c r="W2873" i="6" s="1"/>
  <c r="Y2873" i="6" s="1"/>
  <c r="AA2872" i="6"/>
  <c r="W2872" i="6" s="1"/>
  <c r="Y2872" i="6" s="1"/>
  <c r="AA2871" i="6"/>
  <c r="W2871" i="6" s="1"/>
  <c r="Y2871" i="6" s="1"/>
  <c r="AA2870" i="6"/>
  <c r="W2870" i="6" s="1"/>
  <c r="Y2870" i="6" s="1"/>
  <c r="AA2869" i="6"/>
  <c r="W2869" i="6" s="1"/>
  <c r="Y2869" i="6" s="1"/>
  <c r="AA2868" i="6"/>
  <c r="W2868" i="6" s="1"/>
  <c r="Y2868" i="6" s="1"/>
  <c r="AA2867" i="6"/>
  <c r="W2867" i="6" s="1"/>
  <c r="Y2867" i="6" s="1"/>
  <c r="AA2866" i="6"/>
  <c r="W2866" i="6" s="1"/>
  <c r="Y2866" i="6" s="1"/>
  <c r="AA2865" i="6"/>
  <c r="W2865" i="6" s="1"/>
  <c r="Y2865" i="6" s="1"/>
  <c r="AA2864" i="6"/>
  <c r="W2864" i="6" s="1"/>
  <c r="Y2864" i="6" s="1"/>
  <c r="AA2863" i="6"/>
  <c r="W2863" i="6" s="1"/>
  <c r="Y2863" i="6" s="1"/>
  <c r="AA2862" i="6"/>
  <c r="W2862" i="6" s="1"/>
  <c r="Y2862" i="6" s="1"/>
  <c r="AA2861" i="6"/>
  <c r="W2861" i="6" s="1"/>
  <c r="Y2861" i="6" s="1"/>
  <c r="AA2860" i="6"/>
  <c r="W2860" i="6" s="1"/>
  <c r="Y2860" i="6" s="1"/>
  <c r="AA2859" i="6"/>
  <c r="W2859" i="6" s="1"/>
  <c r="Y2859" i="6" s="1"/>
  <c r="AA2858" i="6"/>
  <c r="W2858" i="6" s="1"/>
  <c r="Y2858" i="6" s="1"/>
  <c r="AA2857" i="6"/>
  <c r="W2857" i="6" s="1"/>
  <c r="Y2857" i="6" s="1"/>
  <c r="AA2856" i="6"/>
  <c r="W2856" i="6" s="1"/>
  <c r="Y2856" i="6" s="1"/>
  <c r="AA2855" i="6"/>
  <c r="W2855" i="6" s="1"/>
  <c r="Y2855" i="6" s="1"/>
  <c r="AA2854" i="6"/>
  <c r="W2854" i="6" s="1"/>
  <c r="Y2854" i="6" s="1"/>
  <c r="AA2853" i="6"/>
  <c r="W2853" i="6" s="1"/>
  <c r="Y2853" i="6" s="1"/>
  <c r="AA2852" i="6"/>
  <c r="W2852" i="6" s="1"/>
  <c r="Y2852" i="6" s="1"/>
  <c r="AA2851" i="6"/>
  <c r="W2851" i="6" s="1"/>
  <c r="Y2851" i="6" s="1"/>
  <c r="AA2850" i="6"/>
  <c r="W2850" i="6" s="1"/>
  <c r="Y2850" i="6" s="1"/>
  <c r="AA2849" i="6"/>
  <c r="W2849" i="6" s="1"/>
  <c r="Y2849" i="6" s="1"/>
  <c r="AA2848" i="6"/>
  <c r="W2848" i="6" s="1"/>
  <c r="Y2848" i="6" s="1"/>
  <c r="AA2847" i="6"/>
  <c r="W2847" i="6" s="1"/>
  <c r="Y2847" i="6" s="1"/>
  <c r="AA2846" i="6"/>
  <c r="W2846" i="6" s="1"/>
  <c r="Y2846" i="6" s="1"/>
  <c r="AA2845" i="6"/>
  <c r="W2845" i="6" s="1"/>
  <c r="Y2845" i="6" s="1"/>
  <c r="AA2844" i="6"/>
  <c r="W2844" i="6" s="1"/>
  <c r="Y2844" i="6" s="1"/>
  <c r="AA2843" i="6"/>
  <c r="W2843" i="6" s="1"/>
  <c r="Y2843" i="6" s="1"/>
  <c r="AA2842" i="6"/>
  <c r="W2842" i="6" s="1"/>
  <c r="Y2842" i="6" s="1"/>
  <c r="AA2841" i="6"/>
  <c r="W2841" i="6" s="1"/>
  <c r="Y2841" i="6" s="1"/>
  <c r="AA2840" i="6"/>
  <c r="W2840" i="6" s="1"/>
  <c r="Y2840" i="6" s="1"/>
  <c r="AA2839" i="6"/>
  <c r="W2839" i="6" s="1"/>
  <c r="Y2839" i="6" s="1"/>
  <c r="AA2838" i="6"/>
  <c r="W2838" i="6" s="1"/>
  <c r="Y2838" i="6" s="1"/>
  <c r="AA2837" i="6"/>
  <c r="W2837" i="6" s="1"/>
  <c r="Y2837" i="6" s="1"/>
  <c r="AA2836" i="6"/>
  <c r="W2836" i="6" s="1"/>
  <c r="Y2836" i="6" s="1"/>
  <c r="AA2835" i="6"/>
  <c r="W2835" i="6" s="1"/>
  <c r="Y2835" i="6" s="1"/>
  <c r="AA2834" i="6"/>
  <c r="W2834" i="6" s="1"/>
  <c r="Y2834" i="6" s="1"/>
  <c r="AA2833" i="6"/>
  <c r="W2833" i="6" s="1"/>
  <c r="Y2833" i="6" s="1"/>
  <c r="AA2832" i="6"/>
  <c r="W2832" i="6" s="1"/>
  <c r="Y2832" i="6" s="1"/>
  <c r="AA2831" i="6"/>
  <c r="W2831" i="6" s="1"/>
  <c r="Y2831" i="6" s="1"/>
  <c r="AA2830" i="6"/>
  <c r="W2830" i="6" s="1"/>
  <c r="Y2830" i="6" s="1"/>
  <c r="AA2829" i="6"/>
  <c r="W2829" i="6" s="1"/>
  <c r="Y2829" i="6" s="1"/>
  <c r="AA2828" i="6"/>
  <c r="W2828" i="6" s="1"/>
  <c r="Y2828" i="6" s="1"/>
  <c r="AA2827" i="6"/>
  <c r="W2827" i="6" s="1"/>
  <c r="Y2827" i="6" s="1"/>
  <c r="AA2826" i="6"/>
  <c r="W2826" i="6" s="1"/>
  <c r="Y2826" i="6" s="1"/>
  <c r="AA2825" i="6"/>
  <c r="W2825" i="6" s="1"/>
  <c r="Y2825" i="6" s="1"/>
  <c r="AA2824" i="6"/>
  <c r="W2824" i="6" s="1"/>
  <c r="Y2824" i="6" s="1"/>
  <c r="AA2823" i="6"/>
  <c r="W2823" i="6" s="1"/>
  <c r="Y2823" i="6" s="1"/>
  <c r="AA2822" i="6"/>
  <c r="W2822" i="6" s="1"/>
  <c r="Y2822" i="6" s="1"/>
  <c r="AA2821" i="6"/>
  <c r="W2821" i="6" s="1"/>
  <c r="Y2821" i="6" s="1"/>
  <c r="AA2820" i="6"/>
  <c r="W2820" i="6" s="1"/>
  <c r="Y2820" i="6" s="1"/>
  <c r="AA2819" i="6"/>
  <c r="W2819" i="6" s="1"/>
  <c r="Y2819" i="6" s="1"/>
  <c r="AA2818" i="6"/>
  <c r="W2818" i="6" s="1"/>
  <c r="Y2818" i="6" s="1"/>
  <c r="AA2817" i="6"/>
  <c r="W2817" i="6" s="1"/>
  <c r="Y2817" i="6" s="1"/>
  <c r="AA2816" i="6"/>
  <c r="W2816" i="6" s="1"/>
  <c r="Y2816" i="6" s="1"/>
  <c r="AA2815" i="6"/>
  <c r="W2815" i="6" s="1"/>
  <c r="Y2815" i="6" s="1"/>
  <c r="AA2814" i="6"/>
  <c r="W2814" i="6" s="1"/>
  <c r="Y2814" i="6" s="1"/>
  <c r="AA2813" i="6"/>
  <c r="W2813" i="6" s="1"/>
  <c r="Y2813" i="6" s="1"/>
  <c r="AA2812" i="6"/>
  <c r="W2812" i="6" s="1"/>
  <c r="Y2812" i="6" s="1"/>
  <c r="AA2811" i="6"/>
  <c r="W2811" i="6" s="1"/>
  <c r="Y2811" i="6" s="1"/>
  <c r="AA2810" i="6"/>
  <c r="W2810" i="6" s="1"/>
  <c r="Y2810" i="6" s="1"/>
  <c r="AA2809" i="6"/>
  <c r="W2809" i="6" s="1"/>
  <c r="Y2809" i="6" s="1"/>
  <c r="AA2808" i="6"/>
  <c r="W2808" i="6" s="1"/>
  <c r="Y2808" i="6" s="1"/>
  <c r="AA2807" i="6"/>
  <c r="W2807" i="6" s="1"/>
  <c r="Y2807" i="6" s="1"/>
  <c r="AA2806" i="6"/>
  <c r="W2806" i="6" s="1"/>
  <c r="Y2806" i="6" s="1"/>
  <c r="AA2805" i="6"/>
  <c r="W2805" i="6" s="1"/>
  <c r="Y2805" i="6" s="1"/>
  <c r="AA2804" i="6"/>
  <c r="W2804" i="6" s="1"/>
  <c r="Y2804" i="6" s="1"/>
  <c r="AA2803" i="6"/>
  <c r="W2803" i="6" s="1"/>
  <c r="Y2803" i="6" s="1"/>
  <c r="AA2802" i="6"/>
  <c r="W2802" i="6" s="1"/>
  <c r="Y2802" i="6" s="1"/>
  <c r="AA2801" i="6"/>
  <c r="W2801" i="6" s="1"/>
  <c r="Y2801" i="6" s="1"/>
  <c r="AA2800" i="6"/>
  <c r="W2800" i="6" s="1"/>
  <c r="Y2800" i="6" s="1"/>
  <c r="AA2799" i="6"/>
  <c r="W2799" i="6" s="1"/>
  <c r="Y2799" i="6" s="1"/>
  <c r="AA2798" i="6"/>
  <c r="W2798" i="6" s="1"/>
  <c r="Y2798" i="6" s="1"/>
  <c r="AA2797" i="6"/>
  <c r="W2797" i="6" s="1"/>
  <c r="Y2797" i="6" s="1"/>
  <c r="AA2796" i="6"/>
  <c r="W2796" i="6" s="1"/>
  <c r="Y2796" i="6" s="1"/>
  <c r="AA2795" i="6"/>
  <c r="W2795" i="6" s="1"/>
  <c r="Y2795" i="6" s="1"/>
  <c r="AA2794" i="6"/>
  <c r="W2794" i="6" s="1"/>
  <c r="Y2794" i="6" s="1"/>
  <c r="AA2793" i="6"/>
  <c r="W2793" i="6" s="1"/>
  <c r="Y2793" i="6" s="1"/>
  <c r="AA2792" i="6"/>
  <c r="W2792" i="6" s="1"/>
  <c r="Y2792" i="6" s="1"/>
  <c r="AA2791" i="6"/>
  <c r="W2791" i="6" s="1"/>
  <c r="Y2791" i="6" s="1"/>
  <c r="AA2790" i="6"/>
  <c r="W2790" i="6" s="1"/>
  <c r="Y2790" i="6" s="1"/>
  <c r="AA2789" i="6"/>
  <c r="W2789" i="6" s="1"/>
  <c r="Y2789" i="6" s="1"/>
  <c r="AA2788" i="6"/>
  <c r="W2788" i="6" s="1"/>
  <c r="Y2788" i="6" s="1"/>
  <c r="AA2787" i="6"/>
  <c r="W2787" i="6" s="1"/>
  <c r="Y2787" i="6" s="1"/>
  <c r="AA2786" i="6"/>
  <c r="W2786" i="6" s="1"/>
  <c r="Y2786" i="6" s="1"/>
  <c r="AA2785" i="6"/>
  <c r="W2785" i="6" s="1"/>
  <c r="Y2785" i="6" s="1"/>
  <c r="AA2784" i="6"/>
  <c r="W2784" i="6" s="1"/>
  <c r="Y2784" i="6" s="1"/>
  <c r="AA2783" i="6"/>
  <c r="W2783" i="6" s="1"/>
  <c r="Y2783" i="6" s="1"/>
  <c r="AA2782" i="6"/>
  <c r="W2782" i="6" s="1"/>
  <c r="Y2782" i="6" s="1"/>
  <c r="AA2781" i="6"/>
  <c r="W2781" i="6" s="1"/>
  <c r="Y2781" i="6" s="1"/>
  <c r="AA2780" i="6"/>
  <c r="W2780" i="6" s="1"/>
  <c r="Y2780" i="6" s="1"/>
  <c r="AA2779" i="6"/>
  <c r="W2779" i="6" s="1"/>
  <c r="Y2779" i="6" s="1"/>
  <c r="AA2778" i="6"/>
  <c r="W2778" i="6" s="1"/>
  <c r="Y2778" i="6" s="1"/>
  <c r="AA2777" i="6"/>
  <c r="W2777" i="6" s="1"/>
  <c r="Y2777" i="6" s="1"/>
  <c r="AA2776" i="6"/>
  <c r="W2776" i="6" s="1"/>
  <c r="Y2776" i="6" s="1"/>
  <c r="AA2775" i="6"/>
  <c r="W2775" i="6" s="1"/>
  <c r="Y2775" i="6" s="1"/>
  <c r="AA2774" i="6"/>
  <c r="W2774" i="6" s="1"/>
  <c r="Y2774" i="6" s="1"/>
  <c r="AA2773" i="6"/>
  <c r="W2773" i="6" s="1"/>
  <c r="Y2773" i="6" s="1"/>
  <c r="AA2772" i="6"/>
  <c r="W2772" i="6" s="1"/>
  <c r="Y2772" i="6" s="1"/>
  <c r="AA2771" i="6"/>
  <c r="W2771" i="6" s="1"/>
  <c r="Y2771" i="6" s="1"/>
  <c r="AA2770" i="6"/>
  <c r="W2770" i="6" s="1"/>
  <c r="Y2770" i="6" s="1"/>
  <c r="AA2769" i="6"/>
  <c r="W2769" i="6" s="1"/>
  <c r="Y2769" i="6" s="1"/>
  <c r="AA2768" i="6"/>
  <c r="W2768" i="6" s="1"/>
  <c r="Y2768" i="6" s="1"/>
  <c r="AA2767" i="6"/>
  <c r="W2767" i="6" s="1"/>
  <c r="Y2767" i="6" s="1"/>
  <c r="AA2766" i="6"/>
  <c r="W2766" i="6" s="1"/>
  <c r="Y2766" i="6" s="1"/>
  <c r="AA2765" i="6"/>
  <c r="W2765" i="6" s="1"/>
  <c r="Y2765" i="6" s="1"/>
  <c r="AA2764" i="6"/>
  <c r="W2764" i="6" s="1"/>
  <c r="Y2764" i="6" s="1"/>
  <c r="AA2763" i="6"/>
  <c r="W2763" i="6" s="1"/>
  <c r="Y2763" i="6" s="1"/>
  <c r="AA2762" i="6"/>
  <c r="W2762" i="6" s="1"/>
  <c r="Y2762" i="6" s="1"/>
  <c r="AA2761" i="6"/>
  <c r="W2761" i="6" s="1"/>
  <c r="Y2761" i="6" s="1"/>
  <c r="AA2760" i="6"/>
  <c r="W2760" i="6" s="1"/>
  <c r="Y2760" i="6" s="1"/>
  <c r="AA2759" i="6"/>
  <c r="W2759" i="6" s="1"/>
  <c r="Y2759" i="6" s="1"/>
  <c r="AA2758" i="6"/>
  <c r="W2758" i="6" s="1"/>
  <c r="Y2758" i="6" s="1"/>
  <c r="AA2757" i="6"/>
  <c r="W2757" i="6" s="1"/>
  <c r="Y2757" i="6" s="1"/>
  <c r="AA2756" i="6"/>
  <c r="W2756" i="6" s="1"/>
  <c r="Y2756" i="6" s="1"/>
  <c r="AA2755" i="6"/>
  <c r="W2755" i="6" s="1"/>
  <c r="Y2755" i="6" s="1"/>
  <c r="AA2754" i="6"/>
  <c r="W2754" i="6" s="1"/>
  <c r="Y2754" i="6" s="1"/>
  <c r="AA2753" i="6"/>
  <c r="W2753" i="6" s="1"/>
  <c r="Y2753" i="6" s="1"/>
  <c r="AA2752" i="6"/>
  <c r="W2752" i="6" s="1"/>
  <c r="Y2752" i="6" s="1"/>
  <c r="AA2751" i="6"/>
  <c r="W2751" i="6" s="1"/>
  <c r="Y2751" i="6" s="1"/>
  <c r="AA2750" i="6"/>
  <c r="W2750" i="6" s="1"/>
  <c r="Y2750" i="6" s="1"/>
  <c r="AA2749" i="6"/>
  <c r="W2749" i="6" s="1"/>
  <c r="Y2749" i="6" s="1"/>
  <c r="AA2748" i="6"/>
  <c r="W2748" i="6" s="1"/>
  <c r="Y2748" i="6" s="1"/>
  <c r="AA2747" i="6"/>
  <c r="W2747" i="6" s="1"/>
  <c r="Y2747" i="6" s="1"/>
  <c r="AA2746" i="6"/>
  <c r="W2746" i="6" s="1"/>
  <c r="Y2746" i="6" s="1"/>
  <c r="AA2745" i="6"/>
  <c r="W2745" i="6" s="1"/>
  <c r="Y2745" i="6" s="1"/>
  <c r="AA2744" i="6"/>
  <c r="W2744" i="6" s="1"/>
  <c r="Y2744" i="6" s="1"/>
  <c r="AA2743" i="6"/>
  <c r="W2743" i="6" s="1"/>
  <c r="Y2743" i="6" s="1"/>
  <c r="AA2742" i="6"/>
  <c r="W2742" i="6" s="1"/>
  <c r="Y2742" i="6" s="1"/>
  <c r="AA2741" i="6"/>
  <c r="W2741" i="6" s="1"/>
  <c r="Y2741" i="6" s="1"/>
  <c r="AA2740" i="6"/>
  <c r="W2740" i="6" s="1"/>
  <c r="Y2740" i="6" s="1"/>
  <c r="AA2739" i="6"/>
  <c r="W2739" i="6" s="1"/>
  <c r="Y2739" i="6" s="1"/>
  <c r="AA2738" i="6"/>
  <c r="W2738" i="6" s="1"/>
  <c r="Y2738" i="6" s="1"/>
  <c r="AA2737" i="6"/>
  <c r="W2737" i="6" s="1"/>
  <c r="Y2737" i="6" s="1"/>
  <c r="AA2736" i="6"/>
  <c r="W2736" i="6" s="1"/>
  <c r="Y2736" i="6" s="1"/>
  <c r="AA2735" i="6"/>
  <c r="W2735" i="6" s="1"/>
  <c r="Y2735" i="6" s="1"/>
  <c r="AA2734" i="6"/>
  <c r="W2734" i="6" s="1"/>
  <c r="Y2734" i="6" s="1"/>
  <c r="AA2733" i="6"/>
  <c r="W2733" i="6" s="1"/>
  <c r="Y2733" i="6" s="1"/>
  <c r="AA2732" i="6"/>
  <c r="W2732" i="6" s="1"/>
  <c r="Y2732" i="6" s="1"/>
  <c r="AA2731" i="6"/>
  <c r="W2731" i="6" s="1"/>
  <c r="Y2731" i="6" s="1"/>
  <c r="AA2730" i="6"/>
  <c r="W2730" i="6" s="1"/>
  <c r="Y2730" i="6" s="1"/>
  <c r="AA2729" i="6"/>
  <c r="W2729" i="6" s="1"/>
  <c r="Y2729" i="6" s="1"/>
  <c r="AA2728" i="6"/>
  <c r="W2728" i="6" s="1"/>
  <c r="Y2728" i="6" s="1"/>
  <c r="AA2727" i="6"/>
  <c r="W2727" i="6" s="1"/>
  <c r="Y2727" i="6" s="1"/>
  <c r="AA2726" i="6"/>
  <c r="W2726" i="6" s="1"/>
  <c r="Y2726" i="6" s="1"/>
  <c r="AA2725" i="6"/>
  <c r="W2725" i="6" s="1"/>
  <c r="Y2725" i="6" s="1"/>
  <c r="AA2724" i="6"/>
  <c r="W2724" i="6" s="1"/>
  <c r="Y2724" i="6" s="1"/>
  <c r="AA2723" i="6"/>
  <c r="W2723" i="6" s="1"/>
  <c r="Y2723" i="6" s="1"/>
  <c r="AA2722" i="6"/>
  <c r="W2722" i="6" s="1"/>
  <c r="Y2722" i="6" s="1"/>
  <c r="AA2721" i="6"/>
  <c r="W2721" i="6" s="1"/>
  <c r="Y2721" i="6" s="1"/>
  <c r="AA2720" i="6"/>
  <c r="W2720" i="6" s="1"/>
  <c r="Y2720" i="6" s="1"/>
  <c r="AA2719" i="6"/>
  <c r="W2719" i="6" s="1"/>
  <c r="Y2719" i="6" s="1"/>
  <c r="AA2718" i="6"/>
  <c r="W2718" i="6" s="1"/>
  <c r="Y2718" i="6" s="1"/>
  <c r="AA2717" i="6"/>
  <c r="W2717" i="6" s="1"/>
  <c r="Y2717" i="6" s="1"/>
  <c r="AA2716" i="6"/>
  <c r="W2716" i="6" s="1"/>
  <c r="Y2716" i="6" s="1"/>
  <c r="AA2715" i="6"/>
  <c r="W2715" i="6" s="1"/>
  <c r="Y2715" i="6" s="1"/>
  <c r="AA2714" i="6"/>
  <c r="W2714" i="6" s="1"/>
  <c r="Y2714" i="6" s="1"/>
  <c r="AA2713" i="6"/>
  <c r="W2713" i="6" s="1"/>
  <c r="Y2713" i="6" s="1"/>
  <c r="AA2712" i="6"/>
  <c r="W2712" i="6" s="1"/>
  <c r="Y2712" i="6" s="1"/>
  <c r="AA2711" i="6"/>
  <c r="W2711" i="6" s="1"/>
  <c r="Y2711" i="6" s="1"/>
  <c r="AA2710" i="6"/>
  <c r="W2710" i="6" s="1"/>
  <c r="Y2710" i="6" s="1"/>
  <c r="AA2709" i="6"/>
  <c r="W2709" i="6" s="1"/>
  <c r="Y2709" i="6" s="1"/>
  <c r="AA2708" i="6"/>
  <c r="W2708" i="6" s="1"/>
  <c r="Y2708" i="6" s="1"/>
  <c r="AA2707" i="6"/>
  <c r="W2707" i="6" s="1"/>
  <c r="Y2707" i="6" s="1"/>
  <c r="AA2706" i="6"/>
  <c r="W2706" i="6" s="1"/>
  <c r="Y2706" i="6" s="1"/>
  <c r="AA2705" i="6"/>
  <c r="W2705" i="6" s="1"/>
  <c r="Y2705" i="6" s="1"/>
  <c r="AA2704" i="6"/>
  <c r="W2704" i="6" s="1"/>
  <c r="Y2704" i="6" s="1"/>
  <c r="AA2703" i="6"/>
  <c r="W2703" i="6" s="1"/>
  <c r="Y2703" i="6" s="1"/>
  <c r="AA2702" i="6"/>
  <c r="W2702" i="6" s="1"/>
  <c r="Y2702" i="6" s="1"/>
  <c r="AA2701" i="6"/>
  <c r="W2701" i="6" s="1"/>
  <c r="Y2701" i="6" s="1"/>
  <c r="AA2700" i="6"/>
  <c r="W2700" i="6" s="1"/>
  <c r="Y2700" i="6" s="1"/>
  <c r="AA2699" i="6"/>
  <c r="W2699" i="6" s="1"/>
  <c r="Y2699" i="6" s="1"/>
  <c r="AA2698" i="6"/>
  <c r="W2698" i="6" s="1"/>
  <c r="Y2698" i="6" s="1"/>
  <c r="AA2697" i="6"/>
  <c r="W2697" i="6" s="1"/>
  <c r="Y2697" i="6" s="1"/>
  <c r="AA2696" i="6"/>
  <c r="W2696" i="6" s="1"/>
  <c r="Y2696" i="6" s="1"/>
  <c r="AA2695" i="6"/>
  <c r="W2695" i="6" s="1"/>
  <c r="Y2695" i="6" s="1"/>
  <c r="AA2694" i="6"/>
  <c r="W2694" i="6" s="1"/>
  <c r="Y2694" i="6" s="1"/>
  <c r="AA2693" i="6"/>
  <c r="W2693" i="6" s="1"/>
  <c r="Y2693" i="6" s="1"/>
  <c r="AA2692" i="6"/>
  <c r="W2692" i="6" s="1"/>
  <c r="Y2692" i="6" s="1"/>
  <c r="AA2691" i="6"/>
  <c r="W2691" i="6" s="1"/>
  <c r="Y2691" i="6" s="1"/>
  <c r="AA2690" i="6"/>
  <c r="W2690" i="6" s="1"/>
  <c r="Y2690" i="6" s="1"/>
  <c r="AA2689" i="6"/>
  <c r="W2689" i="6" s="1"/>
  <c r="Y2689" i="6" s="1"/>
  <c r="AA2688" i="6"/>
  <c r="W2688" i="6" s="1"/>
  <c r="Y2688" i="6" s="1"/>
  <c r="AA2687" i="6"/>
  <c r="W2687" i="6" s="1"/>
  <c r="Y2687" i="6" s="1"/>
  <c r="AA2686" i="6"/>
  <c r="W2686" i="6" s="1"/>
  <c r="Y2686" i="6" s="1"/>
  <c r="AA2685" i="6"/>
  <c r="W2685" i="6" s="1"/>
  <c r="Y2685" i="6" s="1"/>
  <c r="AA2684" i="6"/>
  <c r="W2684" i="6" s="1"/>
  <c r="Y2684" i="6" s="1"/>
  <c r="AA2683" i="6"/>
  <c r="W2683" i="6" s="1"/>
  <c r="Y2683" i="6" s="1"/>
  <c r="AA2682" i="6"/>
  <c r="W2682" i="6" s="1"/>
  <c r="Y2682" i="6" s="1"/>
  <c r="AA2681" i="6"/>
  <c r="W2681" i="6" s="1"/>
  <c r="Y2681" i="6" s="1"/>
  <c r="AA2680" i="6"/>
  <c r="W2680" i="6" s="1"/>
  <c r="Y2680" i="6" s="1"/>
  <c r="AA2679" i="6"/>
  <c r="W2679" i="6" s="1"/>
  <c r="Y2679" i="6" s="1"/>
  <c r="AA2678" i="6"/>
  <c r="W2678" i="6" s="1"/>
  <c r="Y2678" i="6" s="1"/>
  <c r="AA2677" i="6"/>
  <c r="W2677" i="6" s="1"/>
  <c r="Y2677" i="6" s="1"/>
  <c r="AA2676" i="6"/>
  <c r="W2676" i="6" s="1"/>
  <c r="Y2676" i="6" s="1"/>
  <c r="AA2675" i="6"/>
  <c r="W2675" i="6" s="1"/>
  <c r="Y2675" i="6" s="1"/>
  <c r="AA2674" i="6"/>
  <c r="W2674" i="6" s="1"/>
  <c r="Y2674" i="6" s="1"/>
  <c r="AA2673" i="6"/>
  <c r="W2673" i="6" s="1"/>
  <c r="Y2673" i="6" s="1"/>
  <c r="AA2672" i="6"/>
  <c r="W2672" i="6" s="1"/>
  <c r="Y2672" i="6" s="1"/>
  <c r="AA2671" i="6"/>
  <c r="W2671" i="6" s="1"/>
  <c r="Y2671" i="6" s="1"/>
  <c r="AA2670" i="6"/>
  <c r="W2670" i="6" s="1"/>
  <c r="Y2670" i="6" s="1"/>
  <c r="AA2669" i="6"/>
  <c r="W2669" i="6" s="1"/>
  <c r="Y2669" i="6" s="1"/>
  <c r="AA2668" i="6"/>
  <c r="W2668" i="6" s="1"/>
  <c r="Y2668" i="6" s="1"/>
  <c r="AA2667" i="6"/>
  <c r="W2667" i="6" s="1"/>
  <c r="Y2667" i="6" s="1"/>
  <c r="AA2666" i="6"/>
  <c r="W2666" i="6" s="1"/>
  <c r="Y2666" i="6" s="1"/>
  <c r="AA2665" i="6"/>
  <c r="W2665" i="6" s="1"/>
  <c r="Y2665" i="6" s="1"/>
  <c r="AA2664" i="6"/>
  <c r="W2664" i="6" s="1"/>
  <c r="Y2664" i="6" s="1"/>
  <c r="AA2663" i="6"/>
  <c r="W2663" i="6" s="1"/>
  <c r="Y2663" i="6" s="1"/>
  <c r="AA2662" i="6"/>
  <c r="W2662" i="6" s="1"/>
  <c r="Y2662" i="6" s="1"/>
  <c r="AA2661" i="6"/>
  <c r="W2661" i="6" s="1"/>
  <c r="Y2661" i="6" s="1"/>
  <c r="AA2660" i="6"/>
  <c r="W2660" i="6" s="1"/>
  <c r="Y2660" i="6" s="1"/>
  <c r="AA2659" i="6"/>
  <c r="W2659" i="6" s="1"/>
  <c r="Y2659" i="6" s="1"/>
  <c r="AA2658" i="6"/>
  <c r="W2658" i="6" s="1"/>
  <c r="Y2658" i="6" s="1"/>
  <c r="AA2657" i="6"/>
  <c r="W2657" i="6" s="1"/>
  <c r="Y2657" i="6" s="1"/>
  <c r="AA2656" i="6"/>
  <c r="W2656" i="6" s="1"/>
  <c r="Y2656" i="6" s="1"/>
  <c r="AA2655" i="6"/>
  <c r="W2655" i="6" s="1"/>
  <c r="Y2655" i="6" s="1"/>
  <c r="AA2654" i="6"/>
  <c r="W2654" i="6" s="1"/>
  <c r="Y2654" i="6" s="1"/>
  <c r="AA2653" i="6"/>
  <c r="W2653" i="6" s="1"/>
  <c r="Y2653" i="6" s="1"/>
  <c r="AA2652" i="6"/>
  <c r="W2652" i="6" s="1"/>
  <c r="Y2652" i="6" s="1"/>
  <c r="AA2651" i="6"/>
  <c r="W2651" i="6" s="1"/>
  <c r="Y2651" i="6" s="1"/>
  <c r="AA2650" i="6"/>
  <c r="W2650" i="6" s="1"/>
  <c r="Y2650" i="6" s="1"/>
  <c r="AA2649" i="6"/>
  <c r="W2649" i="6" s="1"/>
  <c r="Y2649" i="6" s="1"/>
  <c r="AA2648" i="6"/>
  <c r="W2648" i="6" s="1"/>
  <c r="Y2648" i="6" s="1"/>
  <c r="AA2647" i="6"/>
  <c r="W2647" i="6" s="1"/>
  <c r="Y2647" i="6" s="1"/>
  <c r="AA2646" i="6"/>
  <c r="W2646" i="6" s="1"/>
  <c r="Y2646" i="6" s="1"/>
  <c r="AA2645" i="6"/>
  <c r="W2645" i="6" s="1"/>
  <c r="Y2645" i="6" s="1"/>
  <c r="AA2644" i="6"/>
  <c r="W2644" i="6" s="1"/>
  <c r="Y2644" i="6" s="1"/>
  <c r="AA2643" i="6"/>
  <c r="W2643" i="6" s="1"/>
  <c r="Y2643" i="6" s="1"/>
  <c r="AA2642" i="6"/>
  <c r="W2642" i="6" s="1"/>
  <c r="Y2642" i="6" s="1"/>
  <c r="AA2641" i="6"/>
  <c r="W2641" i="6" s="1"/>
  <c r="Y2641" i="6" s="1"/>
  <c r="AA2640" i="6"/>
  <c r="W2640" i="6" s="1"/>
  <c r="Y2640" i="6" s="1"/>
  <c r="AA2639" i="6"/>
  <c r="W2639" i="6" s="1"/>
  <c r="Y2639" i="6" s="1"/>
  <c r="AA2638" i="6"/>
  <c r="W2638" i="6" s="1"/>
  <c r="Y2638" i="6" s="1"/>
  <c r="AA2637" i="6"/>
  <c r="W2637" i="6" s="1"/>
  <c r="Y2637" i="6" s="1"/>
  <c r="AA2636" i="6"/>
  <c r="W2636" i="6" s="1"/>
  <c r="Y2636" i="6" s="1"/>
  <c r="AA2635" i="6"/>
  <c r="W2635" i="6" s="1"/>
  <c r="Y2635" i="6" s="1"/>
  <c r="AA2634" i="6"/>
  <c r="W2634" i="6" s="1"/>
  <c r="Y2634" i="6" s="1"/>
  <c r="AA2633" i="6"/>
  <c r="W2633" i="6" s="1"/>
  <c r="Y2633" i="6" s="1"/>
  <c r="AA2632" i="6"/>
  <c r="W2632" i="6" s="1"/>
  <c r="Y2632" i="6" s="1"/>
  <c r="AA2631" i="6"/>
  <c r="W2631" i="6" s="1"/>
  <c r="Y2631" i="6" s="1"/>
  <c r="AA2630" i="6"/>
  <c r="W2630" i="6" s="1"/>
  <c r="Y2630" i="6" s="1"/>
  <c r="AA2629" i="6"/>
  <c r="W2629" i="6" s="1"/>
  <c r="Y2629" i="6" s="1"/>
  <c r="AA2628" i="6"/>
  <c r="W2628" i="6" s="1"/>
  <c r="Y2628" i="6" s="1"/>
  <c r="AA2627" i="6"/>
  <c r="W2627" i="6" s="1"/>
  <c r="Y2627" i="6" s="1"/>
  <c r="AA2626" i="6"/>
  <c r="W2626" i="6" s="1"/>
  <c r="Y2626" i="6" s="1"/>
  <c r="AA2625" i="6"/>
  <c r="W2625" i="6" s="1"/>
  <c r="Y2625" i="6" s="1"/>
  <c r="AA2624" i="6"/>
  <c r="W2624" i="6" s="1"/>
  <c r="Y2624" i="6" s="1"/>
  <c r="AA2623" i="6"/>
  <c r="W2623" i="6" s="1"/>
  <c r="Y2623" i="6" s="1"/>
  <c r="AA2622" i="6"/>
  <c r="W2622" i="6" s="1"/>
  <c r="Y2622" i="6" s="1"/>
  <c r="AA2621" i="6"/>
  <c r="W2621" i="6" s="1"/>
  <c r="Y2621" i="6" s="1"/>
  <c r="AA2620" i="6"/>
  <c r="W2620" i="6" s="1"/>
  <c r="Y2620" i="6" s="1"/>
  <c r="AA2619" i="6"/>
  <c r="W2619" i="6" s="1"/>
  <c r="Y2619" i="6" s="1"/>
  <c r="AA2618" i="6"/>
  <c r="W2618" i="6" s="1"/>
  <c r="Y2618" i="6" s="1"/>
  <c r="AA2617" i="6"/>
  <c r="W2617" i="6" s="1"/>
  <c r="Y2617" i="6" s="1"/>
  <c r="AA2616" i="6"/>
  <c r="W2616" i="6" s="1"/>
  <c r="Y2616" i="6" s="1"/>
  <c r="AA2615" i="6"/>
  <c r="W2615" i="6" s="1"/>
  <c r="Y2615" i="6" s="1"/>
  <c r="AA2614" i="6"/>
  <c r="W2614" i="6" s="1"/>
  <c r="Y2614" i="6" s="1"/>
  <c r="AA2613" i="6"/>
  <c r="W2613" i="6" s="1"/>
  <c r="Y2613" i="6" s="1"/>
  <c r="AA2612" i="6"/>
  <c r="W2612" i="6" s="1"/>
  <c r="Y2612" i="6" s="1"/>
  <c r="AA2611" i="6"/>
  <c r="W2611" i="6" s="1"/>
  <c r="Y2611" i="6" s="1"/>
  <c r="AA2610" i="6"/>
  <c r="W2610" i="6" s="1"/>
  <c r="Y2610" i="6" s="1"/>
  <c r="AA2609" i="6"/>
  <c r="W2609" i="6" s="1"/>
  <c r="Y2609" i="6" s="1"/>
  <c r="AA2608" i="6"/>
  <c r="W2608" i="6" s="1"/>
  <c r="Y2608" i="6" s="1"/>
  <c r="AA2607" i="6"/>
  <c r="W2607" i="6" s="1"/>
  <c r="Y2607" i="6" s="1"/>
  <c r="AA2606" i="6"/>
  <c r="W2606" i="6" s="1"/>
  <c r="Y2606" i="6" s="1"/>
  <c r="AA2605" i="6"/>
  <c r="W2605" i="6" s="1"/>
  <c r="Y2605" i="6" s="1"/>
  <c r="AA2604" i="6"/>
  <c r="W2604" i="6" s="1"/>
  <c r="Y2604" i="6" s="1"/>
  <c r="AA2603" i="6"/>
  <c r="W2603" i="6" s="1"/>
  <c r="Y2603" i="6" s="1"/>
  <c r="AA2602" i="6"/>
  <c r="W2602" i="6" s="1"/>
  <c r="Y2602" i="6" s="1"/>
  <c r="AA2601" i="6"/>
  <c r="W2601" i="6" s="1"/>
  <c r="Y2601" i="6" s="1"/>
  <c r="AA2600" i="6"/>
  <c r="W2600" i="6" s="1"/>
  <c r="Y2600" i="6" s="1"/>
  <c r="AA2599" i="6"/>
  <c r="W2599" i="6" s="1"/>
  <c r="Y2599" i="6" s="1"/>
  <c r="R2598" i="6"/>
  <c r="AA2598" i="6" s="1"/>
  <c r="W2598" i="6" s="1"/>
  <c r="Y2598" i="6" s="1"/>
  <c r="R2597" i="6"/>
  <c r="AA2597" i="6" s="1"/>
  <c r="W2597" i="6" s="1"/>
  <c r="Y2597" i="6" s="1"/>
  <c r="AA2596" i="6"/>
  <c r="W2596" i="6" s="1"/>
  <c r="Y2596" i="6" s="1"/>
  <c r="AA2595" i="6"/>
  <c r="W2595" i="6" s="1"/>
  <c r="Y2595" i="6" s="1"/>
  <c r="AA2594" i="6"/>
  <c r="W2594" i="6" s="1"/>
  <c r="Y2594" i="6" s="1"/>
  <c r="AA2593" i="6"/>
  <c r="W2593" i="6" s="1"/>
  <c r="Y2593" i="6" s="1"/>
  <c r="AA2592" i="6"/>
  <c r="W2592" i="6" s="1"/>
  <c r="Y2592" i="6" s="1"/>
  <c r="AA2591" i="6"/>
  <c r="W2591" i="6" s="1"/>
  <c r="Y2591" i="6" s="1"/>
  <c r="AA2590" i="6"/>
  <c r="W2590" i="6" s="1"/>
  <c r="Y2590" i="6" s="1"/>
  <c r="AA2589" i="6"/>
  <c r="W2589" i="6" s="1"/>
  <c r="Y2589" i="6" s="1"/>
  <c r="AA2588" i="6"/>
  <c r="W2588" i="6" s="1"/>
  <c r="Y2588" i="6" s="1"/>
  <c r="AA2587" i="6"/>
  <c r="W2587" i="6" s="1"/>
  <c r="Y2587" i="6" s="1"/>
  <c r="AA2586" i="6"/>
  <c r="W2586" i="6" s="1"/>
  <c r="Y2586" i="6" s="1"/>
  <c r="AA2585" i="6"/>
  <c r="W2585" i="6" s="1"/>
  <c r="Y2585" i="6" s="1"/>
  <c r="AA2584" i="6"/>
  <c r="W2584" i="6" s="1"/>
  <c r="Y2584" i="6" s="1"/>
  <c r="AA2583" i="6"/>
  <c r="W2583" i="6" s="1"/>
  <c r="Y2583" i="6" s="1"/>
  <c r="AA2582" i="6"/>
  <c r="W2582" i="6" s="1"/>
  <c r="Y2582" i="6" s="1"/>
  <c r="AA2581" i="6"/>
  <c r="W2581" i="6" s="1"/>
  <c r="Y2581" i="6" s="1"/>
  <c r="AA2580" i="6"/>
  <c r="W2580" i="6" s="1"/>
  <c r="Y2580" i="6" s="1"/>
  <c r="AA2579" i="6"/>
  <c r="W2579" i="6" s="1"/>
  <c r="Y2579" i="6" s="1"/>
  <c r="AA2578" i="6"/>
  <c r="W2578" i="6" s="1"/>
  <c r="Y2578" i="6" s="1"/>
  <c r="AA2577" i="6"/>
  <c r="W2577" i="6" s="1"/>
  <c r="Y2577" i="6" s="1"/>
  <c r="AA2576" i="6"/>
  <c r="W2576" i="6" s="1"/>
  <c r="Y2576" i="6" s="1"/>
  <c r="AA2575" i="6"/>
  <c r="W2575" i="6" s="1"/>
  <c r="Y2575" i="6" s="1"/>
  <c r="AA2574" i="6"/>
  <c r="W2574" i="6" s="1"/>
  <c r="Y2574" i="6" s="1"/>
  <c r="AA2573" i="6"/>
  <c r="W2573" i="6" s="1"/>
  <c r="Y2573" i="6" s="1"/>
  <c r="AA2572" i="6"/>
  <c r="W2572" i="6" s="1"/>
  <c r="Y2572" i="6" s="1"/>
  <c r="AA2571" i="6"/>
  <c r="W2571" i="6" s="1"/>
  <c r="Y2571" i="6" s="1"/>
  <c r="AA2570" i="6"/>
  <c r="W2570" i="6" s="1"/>
  <c r="Y2570" i="6" s="1"/>
  <c r="AA2569" i="6"/>
  <c r="W2569" i="6" s="1"/>
  <c r="Y2569" i="6" s="1"/>
  <c r="AA2568" i="6"/>
  <c r="W2568" i="6" s="1"/>
  <c r="Y2568" i="6" s="1"/>
  <c r="AA2567" i="6"/>
  <c r="W2567" i="6" s="1"/>
  <c r="Y2567" i="6" s="1"/>
  <c r="AA2566" i="6"/>
  <c r="W2566" i="6" s="1"/>
  <c r="Y2566" i="6" s="1"/>
  <c r="AA2565" i="6"/>
  <c r="W2565" i="6" s="1"/>
  <c r="Y2565" i="6" s="1"/>
  <c r="AA2564" i="6"/>
  <c r="W2564" i="6" s="1"/>
  <c r="Y2564" i="6" s="1"/>
  <c r="AA2563" i="6"/>
  <c r="W2563" i="6" s="1"/>
  <c r="Y2563" i="6" s="1"/>
  <c r="AA2562" i="6"/>
  <c r="W2562" i="6" s="1"/>
  <c r="Y2562" i="6" s="1"/>
  <c r="AA2561" i="6"/>
  <c r="W2561" i="6" s="1"/>
  <c r="Y2561" i="6" s="1"/>
  <c r="AA2560" i="6"/>
  <c r="W2560" i="6" s="1"/>
  <c r="Y2560" i="6" s="1"/>
  <c r="AA2559" i="6"/>
  <c r="W2559" i="6" s="1"/>
  <c r="Y2559" i="6" s="1"/>
  <c r="AA2558" i="6"/>
  <c r="W2558" i="6" s="1"/>
  <c r="Y2558" i="6" s="1"/>
  <c r="AA2557" i="6"/>
  <c r="W2557" i="6" s="1"/>
  <c r="Y2557" i="6" s="1"/>
  <c r="AA2556" i="6"/>
  <c r="W2556" i="6" s="1"/>
  <c r="Y2556" i="6" s="1"/>
  <c r="AA2555" i="6"/>
  <c r="W2555" i="6" s="1"/>
  <c r="Y2555" i="6" s="1"/>
  <c r="AA2554" i="6"/>
  <c r="W2554" i="6" s="1"/>
  <c r="Y2554" i="6" s="1"/>
  <c r="AA2553" i="6"/>
  <c r="W2553" i="6" s="1"/>
  <c r="Y2553" i="6" s="1"/>
  <c r="AA2552" i="6"/>
  <c r="W2552" i="6" s="1"/>
  <c r="Y2552" i="6" s="1"/>
  <c r="AA2551" i="6"/>
  <c r="W2551" i="6" s="1"/>
  <c r="Y2551" i="6" s="1"/>
  <c r="AA2550" i="6"/>
  <c r="W2550" i="6" s="1"/>
  <c r="Y2550" i="6" s="1"/>
  <c r="AA2549" i="6"/>
  <c r="W2549" i="6" s="1"/>
  <c r="Y2549" i="6" s="1"/>
  <c r="AA2548" i="6"/>
  <c r="W2548" i="6" s="1"/>
  <c r="Y2548" i="6" s="1"/>
  <c r="AA2547" i="6"/>
  <c r="W2547" i="6" s="1"/>
  <c r="Y2547" i="6" s="1"/>
  <c r="AA2546" i="6"/>
  <c r="W2546" i="6" s="1"/>
  <c r="Y2546" i="6" s="1"/>
  <c r="AA2545" i="6"/>
  <c r="W2545" i="6" s="1"/>
  <c r="Y2545" i="6" s="1"/>
  <c r="AA2544" i="6"/>
  <c r="W2544" i="6" s="1"/>
  <c r="Y2544" i="6" s="1"/>
  <c r="AA2543" i="6"/>
  <c r="W2543" i="6" s="1"/>
  <c r="Y2543" i="6" s="1"/>
  <c r="AA2542" i="6"/>
  <c r="W2542" i="6" s="1"/>
  <c r="Y2542" i="6" s="1"/>
  <c r="AA2541" i="6"/>
  <c r="W2541" i="6" s="1"/>
  <c r="Y2541" i="6" s="1"/>
  <c r="AA2540" i="6"/>
  <c r="W2540" i="6" s="1"/>
  <c r="Y2540" i="6" s="1"/>
  <c r="AA2539" i="6"/>
  <c r="W2539" i="6" s="1"/>
  <c r="Y2539" i="6" s="1"/>
  <c r="AA2538" i="6"/>
  <c r="W2538" i="6" s="1"/>
  <c r="Y2538" i="6" s="1"/>
  <c r="AA2537" i="6"/>
  <c r="W2537" i="6" s="1"/>
  <c r="Y2537" i="6" s="1"/>
  <c r="AA2536" i="6"/>
  <c r="W2536" i="6" s="1"/>
  <c r="Y2536" i="6" s="1"/>
  <c r="AA2535" i="6"/>
  <c r="W2535" i="6" s="1"/>
  <c r="Y2535" i="6" s="1"/>
  <c r="AA2534" i="6"/>
  <c r="W2534" i="6" s="1"/>
  <c r="Y2534" i="6" s="1"/>
  <c r="AA2533" i="6"/>
  <c r="W2533" i="6" s="1"/>
  <c r="Y2533" i="6" s="1"/>
  <c r="AA2532" i="6"/>
  <c r="W2532" i="6" s="1"/>
  <c r="Y2532" i="6" s="1"/>
  <c r="AA2531" i="6"/>
  <c r="W2531" i="6" s="1"/>
  <c r="Y2531" i="6" s="1"/>
  <c r="AA2530" i="6"/>
  <c r="W2530" i="6" s="1"/>
  <c r="Y2530" i="6" s="1"/>
  <c r="AA2529" i="6"/>
  <c r="W2529" i="6" s="1"/>
  <c r="Y2529" i="6" s="1"/>
  <c r="AA2528" i="6"/>
  <c r="W2528" i="6" s="1"/>
  <c r="Y2528" i="6" s="1"/>
  <c r="AA2527" i="6"/>
  <c r="W2527" i="6" s="1"/>
  <c r="Y2527" i="6" s="1"/>
  <c r="AA2526" i="6"/>
  <c r="W2526" i="6" s="1"/>
  <c r="Y2526" i="6" s="1"/>
  <c r="AA2525" i="6"/>
  <c r="W2525" i="6" s="1"/>
  <c r="Y2525" i="6" s="1"/>
  <c r="AA2524" i="6"/>
  <c r="W2524" i="6" s="1"/>
  <c r="Y2524" i="6" s="1"/>
  <c r="AA2523" i="6"/>
  <c r="W2523" i="6" s="1"/>
  <c r="Y2523" i="6" s="1"/>
  <c r="AA2522" i="6"/>
  <c r="W2522" i="6" s="1"/>
  <c r="Y2522" i="6" s="1"/>
  <c r="AA2521" i="6"/>
  <c r="W2521" i="6" s="1"/>
  <c r="Y2521" i="6" s="1"/>
  <c r="AA2520" i="6"/>
  <c r="W2520" i="6" s="1"/>
  <c r="Y2520" i="6" s="1"/>
  <c r="AA2519" i="6"/>
  <c r="W2519" i="6" s="1"/>
  <c r="Y2519" i="6" s="1"/>
  <c r="AA2500" i="6"/>
  <c r="W2500" i="6" s="1"/>
  <c r="Y2500" i="6" s="1"/>
  <c r="AA2480" i="6"/>
  <c r="W2480" i="6" s="1"/>
  <c r="Y2480" i="6" s="1"/>
  <c r="AA2473" i="6"/>
  <c r="W2473" i="6" s="1"/>
  <c r="Y2473" i="6" s="1"/>
  <c r="AA2456" i="6"/>
  <c r="W2456" i="6" s="1"/>
  <c r="Y2456" i="6" s="1"/>
  <c r="AA2431" i="6"/>
  <c r="W2431" i="6" s="1"/>
  <c r="Y2431" i="6" s="1"/>
  <c r="AA2409" i="6"/>
  <c r="W2409" i="6" s="1"/>
  <c r="Y2409" i="6" s="1"/>
  <c r="AA2394" i="6"/>
  <c r="W2394" i="6" s="1"/>
  <c r="Y2394" i="6" s="1"/>
  <c r="AA2383" i="6"/>
  <c r="W2383" i="6" s="1"/>
  <c r="Y2383" i="6" s="1"/>
  <c r="AA2364" i="6"/>
  <c r="W2364" i="6" s="1"/>
  <c r="Y2364" i="6" s="1"/>
  <c r="AA2345" i="6"/>
  <c r="W2345" i="6" s="1"/>
  <c r="Y2345" i="6" s="1"/>
  <c r="AA2320" i="6"/>
  <c r="W2320" i="6" s="1"/>
  <c r="Y2320" i="6" s="1"/>
  <c r="AA2294" i="6"/>
  <c r="W2294" i="6" s="1"/>
  <c r="Y2294" i="6" s="1"/>
  <c r="AA2269" i="6"/>
  <c r="W2269" i="6" s="1"/>
  <c r="Y2269" i="6" s="1"/>
  <c r="AA2255" i="6"/>
  <c r="W2255" i="6" s="1"/>
  <c r="Y2255" i="6" s="1"/>
  <c r="AA2189" i="6"/>
  <c r="W2189" i="6" s="1"/>
  <c r="Y2189" i="6" s="1"/>
  <c r="AA2176" i="6"/>
  <c r="W2176" i="6" s="1"/>
  <c r="Y2176" i="6" s="1"/>
  <c r="AA2159" i="6"/>
  <c r="W2159" i="6" s="1"/>
  <c r="Y2159" i="6" s="1"/>
  <c r="AA2130" i="6"/>
  <c r="W2130" i="6" s="1"/>
  <c r="Y2130" i="6" s="1"/>
  <c r="AA2114" i="6"/>
  <c r="W2114" i="6" s="1"/>
  <c r="Y2114" i="6" s="1"/>
  <c r="AA2096" i="6"/>
  <c r="W2096" i="6" s="1"/>
  <c r="Y2096" i="6" s="1"/>
  <c r="AA2078" i="6"/>
  <c r="W2078" i="6" s="1"/>
  <c r="Y2078" i="6" s="1"/>
  <c r="AA2056" i="6"/>
  <c r="W2056" i="6" s="1"/>
  <c r="Y2056" i="6" s="1"/>
  <c r="AA2023" i="6"/>
  <c r="W2023" i="6" s="1"/>
  <c r="Y2023" i="6" s="1"/>
  <c r="AA1992" i="6"/>
  <c r="W1992" i="6" s="1"/>
  <c r="Y1992" i="6" s="1"/>
  <c r="AA1976" i="6"/>
  <c r="W1976" i="6" s="1"/>
  <c r="Y1976" i="6" s="1"/>
  <c r="AA1956" i="6"/>
  <c r="W1956" i="6" s="1"/>
  <c r="Y1956" i="6" s="1"/>
  <c r="AA1923" i="6"/>
  <c r="W1923" i="6" s="1"/>
  <c r="Y1923" i="6" s="1"/>
  <c r="AA1907" i="6"/>
  <c r="W1907" i="6" s="1"/>
  <c r="Y1907" i="6" s="1"/>
  <c r="AA1887" i="6"/>
  <c r="W1887" i="6" s="1"/>
  <c r="Y1887" i="6" s="1"/>
  <c r="AA1865" i="6"/>
  <c r="W1865" i="6" s="1"/>
  <c r="Y1865" i="6" s="1"/>
  <c r="AA1836" i="6"/>
  <c r="W1836" i="6" s="1"/>
  <c r="Y1836" i="6" s="1"/>
  <c r="AA1813" i="6"/>
  <c r="W1813" i="6" s="1"/>
  <c r="Y1813" i="6" s="1"/>
  <c r="AA1785" i="6"/>
  <c r="W1785" i="6" s="1"/>
  <c r="Y1785" i="6" s="1"/>
  <c r="AA1753" i="6"/>
  <c r="W1753" i="6" s="1"/>
  <c r="Y1753" i="6" s="1"/>
  <c r="AA1726" i="6"/>
  <c r="W1726" i="6" s="1"/>
  <c r="Y1726" i="6" s="1"/>
  <c r="AA1701" i="6"/>
  <c r="W1701" i="6" s="1"/>
  <c r="Y1701" i="6" s="1"/>
  <c r="AA1668" i="6"/>
  <c r="W1668" i="6" s="1"/>
  <c r="Y1668" i="6" s="1"/>
  <c r="AA1640" i="6"/>
  <c r="W1640" i="6" s="1"/>
  <c r="Y1640" i="6" s="1"/>
  <c r="AA1618" i="6"/>
  <c r="W1618" i="6" s="1"/>
  <c r="Y1618" i="6" s="1"/>
  <c r="AA1591" i="6"/>
  <c r="W1591" i="6" s="1"/>
  <c r="Y1591" i="6" s="1"/>
  <c r="AA1580" i="6"/>
  <c r="W1580" i="6" s="1"/>
  <c r="Y1580" i="6" s="1"/>
  <c r="AA1552" i="6"/>
  <c r="W1552" i="6" s="1"/>
  <c r="Y1552" i="6" s="1"/>
  <c r="AA1534" i="6"/>
  <c r="W1534" i="6" s="1"/>
  <c r="Y1534" i="6" s="1"/>
  <c r="AA1514" i="6"/>
  <c r="W1514" i="6" s="1"/>
  <c r="Y1514" i="6" s="1"/>
  <c r="AA1489" i="6"/>
  <c r="W1489" i="6" s="1"/>
  <c r="Y1489" i="6" s="1"/>
  <c r="AA1473" i="6"/>
  <c r="W1473" i="6" s="1"/>
  <c r="Y1473" i="6" s="1"/>
  <c r="AA1454" i="6"/>
  <c r="W1454" i="6" s="1"/>
  <c r="Y1454" i="6" s="1"/>
  <c r="AA1422" i="6"/>
  <c r="W1422" i="6" s="1"/>
  <c r="Y1422" i="6" s="1"/>
  <c r="AA1385" i="6"/>
  <c r="W1385" i="6" s="1"/>
  <c r="Y1385" i="6" s="1"/>
  <c r="AA1348" i="6"/>
  <c r="W1348" i="6" s="1"/>
  <c r="Y1348" i="6" s="1"/>
  <c r="AA1331" i="6"/>
  <c r="W1331" i="6" s="1"/>
  <c r="Y1331" i="6" s="1"/>
  <c r="AA1292" i="6"/>
  <c r="W1292" i="6" s="1"/>
  <c r="Y1292" i="6" s="1"/>
  <c r="AA1281" i="6"/>
  <c r="W1281" i="6" s="1"/>
  <c r="Y1281" i="6" s="1"/>
  <c r="AA1268" i="6"/>
  <c r="W1268" i="6" s="1"/>
  <c r="Y1268" i="6" s="1"/>
  <c r="AA1236" i="6"/>
  <c r="W1236" i="6" s="1"/>
  <c r="Y1236" i="6" s="1"/>
  <c r="AA1213" i="6"/>
  <c r="W1213" i="6" s="1"/>
  <c r="Y1213" i="6" s="1"/>
  <c r="AA1194" i="6"/>
  <c r="W1194" i="6" s="1"/>
  <c r="Y1194" i="6" s="1"/>
  <c r="AA1170" i="6"/>
  <c r="W1170" i="6" s="1"/>
  <c r="Y1170" i="6" s="1"/>
  <c r="AA1149" i="6"/>
  <c r="W1149" i="6" s="1"/>
  <c r="Y1149" i="6" s="1"/>
  <c r="AA2254" i="6"/>
  <c r="W2254" i="6" s="1"/>
  <c r="Y2254" i="6" s="1"/>
  <c r="AA2479" i="6"/>
  <c r="W2479" i="6" s="1"/>
  <c r="Y2479" i="6" s="1"/>
  <c r="AA1812" i="6"/>
  <c r="W1812" i="6" s="1"/>
  <c r="Y1812" i="6" s="1"/>
  <c r="AA1784" i="6"/>
  <c r="W1784" i="6" s="1"/>
  <c r="Y1784" i="6" s="1"/>
  <c r="AA1384" i="6"/>
  <c r="W1384" i="6" s="1"/>
  <c r="Y1384" i="6" s="1"/>
  <c r="AA1906" i="6"/>
  <c r="W1906" i="6" s="1"/>
  <c r="Y1906" i="6" s="1"/>
  <c r="AA2382" i="6"/>
  <c r="W2382" i="6" s="1"/>
  <c r="Y2382" i="6" s="1"/>
  <c r="AA2499" i="6"/>
  <c r="W2499" i="6" s="1"/>
  <c r="Y2499" i="6" s="1"/>
  <c r="AA2095" i="6"/>
  <c r="W2095" i="6" s="1"/>
  <c r="Y2095" i="6" s="1"/>
  <c r="AA2175" i="6"/>
  <c r="W2175" i="6" s="1"/>
  <c r="Y2175" i="6" s="1"/>
  <c r="AA1383" i="6"/>
  <c r="W1383" i="6" s="1"/>
  <c r="Y1383" i="6" s="1"/>
  <c r="AA1617" i="6"/>
  <c r="W1617" i="6" s="1"/>
  <c r="Y1617" i="6" s="1"/>
  <c r="AA1148" i="6"/>
  <c r="W1148" i="6" s="1"/>
  <c r="Y1148" i="6" s="1"/>
  <c r="AA1347" i="6"/>
  <c r="W1347" i="6" s="1"/>
  <c r="Y1347" i="6" s="1"/>
  <c r="AA2204" i="6"/>
  <c r="W2204" i="6" s="1"/>
  <c r="Y2204" i="6" s="1"/>
  <c r="AA1975" i="6"/>
  <c r="W1975" i="6" s="1"/>
  <c r="Y1975" i="6" s="1"/>
  <c r="AA1421" i="6"/>
  <c r="W1421" i="6" s="1"/>
  <c r="Y1421" i="6" s="1"/>
  <c r="AA1725" i="6"/>
  <c r="W1725" i="6" s="1"/>
  <c r="Y1725" i="6" s="1"/>
  <c r="AA2319" i="6"/>
  <c r="W2319" i="6" s="1"/>
  <c r="Y2319" i="6" s="1"/>
  <c r="AA1905" i="6"/>
  <c r="W1905" i="6" s="1"/>
  <c r="Y1905" i="6" s="1"/>
  <c r="AA2253" i="6"/>
  <c r="W2253" i="6" s="1"/>
  <c r="Y2253" i="6" s="1"/>
  <c r="AA1420" i="6"/>
  <c r="W1420" i="6" s="1"/>
  <c r="Y1420" i="6" s="1"/>
  <c r="AA2318" i="6"/>
  <c r="W2318" i="6" s="1"/>
  <c r="Y2318" i="6" s="1"/>
  <c r="AA1212" i="6"/>
  <c r="W1212" i="6" s="1"/>
  <c r="Y1212" i="6" s="1"/>
  <c r="AA1419" i="6"/>
  <c r="W1419" i="6" s="1"/>
  <c r="Y1419" i="6" s="1"/>
  <c r="AA1488" i="6"/>
  <c r="W1488" i="6" s="1"/>
  <c r="Y1488" i="6" s="1"/>
  <c r="AA2430" i="6"/>
  <c r="W2430" i="6" s="1"/>
  <c r="Y2430" i="6" s="1"/>
  <c r="R2252" i="6"/>
  <c r="AA2252" i="6" s="1"/>
  <c r="W2252" i="6" s="1"/>
  <c r="Y2252" i="6" s="1"/>
  <c r="R1616" i="6"/>
  <c r="AA1616" i="6" s="1"/>
  <c r="W1616" i="6" s="1"/>
  <c r="Y1616" i="6" s="1"/>
  <c r="R1487" i="6"/>
  <c r="AA1487" i="6" s="1"/>
  <c r="W1487" i="6" s="1"/>
  <c r="Y1487" i="6" s="1"/>
  <c r="AA2498" i="6"/>
  <c r="W2498" i="6" s="1"/>
  <c r="Y2498" i="6" s="1"/>
  <c r="AA2094" i="6"/>
  <c r="W2094" i="6" s="1"/>
  <c r="Y2094" i="6" s="1"/>
  <c r="R1700" i="6"/>
  <c r="AA1700" i="6" s="1"/>
  <c r="W1700" i="6" s="1"/>
  <c r="Y1700" i="6" s="1"/>
  <c r="R1752" i="6"/>
  <c r="AA1752" i="6" s="1"/>
  <c r="W1752" i="6" s="1"/>
  <c r="Y1752" i="6" s="1"/>
  <c r="AA2472" i="6"/>
  <c r="W2472" i="6" s="1"/>
  <c r="Y2472" i="6" s="1"/>
  <c r="AA1904" i="6"/>
  <c r="W1904" i="6" s="1"/>
  <c r="Y1904" i="6" s="1"/>
  <c r="R2408" i="6"/>
  <c r="AA2408" i="6" s="1"/>
  <c r="W2408" i="6" s="1"/>
  <c r="Y2408" i="6" s="1"/>
  <c r="AA2230" i="6"/>
  <c r="W2230" i="6" s="1"/>
  <c r="Y2230" i="6" s="1"/>
  <c r="R2518" i="6"/>
  <c r="AA2518" i="6" s="1"/>
  <c r="W2518" i="6" s="1"/>
  <c r="Y2518" i="6" s="1"/>
  <c r="R2517" i="6"/>
  <c r="AA2517" i="6" s="1"/>
  <c r="W2517" i="6" s="1"/>
  <c r="Y2517" i="6" s="1"/>
  <c r="R2429" i="6"/>
  <c r="AA2429" i="6" s="1"/>
  <c r="W2429" i="6" s="1"/>
  <c r="Y2429" i="6" s="1"/>
  <c r="AA2344" i="6"/>
  <c r="W2344" i="6" s="1"/>
  <c r="Y2344" i="6" s="1"/>
  <c r="R2317" i="6"/>
  <c r="AA2317" i="6" s="1"/>
  <c r="W2317" i="6" s="1"/>
  <c r="Y2317" i="6" s="1"/>
  <c r="R2251" i="6"/>
  <c r="AA2251" i="6" s="1"/>
  <c r="W2251" i="6" s="1"/>
  <c r="Y2251" i="6" s="1"/>
  <c r="R2250" i="6"/>
  <c r="AA2250" i="6" s="1"/>
  <c r="W2250" i="6" s="1"/>
  <c r="Y2250" i="6" s="1"/>
  <c r="R2249" i="6"/>
  <c r="AA2249" i="6" s="1"/>
  <c r="W2249" i="6" s="1"/>
  <c r="Y2249" i="6" s="1"/>
  <c r="R2188" i="6"/>
  <c r="AA2188" i="6" s="1"/>
  <c r="W2188" i="6" s="1"/>
  <c r="Y2188" i="6" s="1"/>
  <c r="R2203" i="6"/>
  <c r="AA2203" i="6" s="1"/>
  <c r="W2203" i="6" s="1"/>
  <c r="Y2203" i="6" s="1"/>
  <c r="R2202" i="6"/>
  <c r="AA2202" i="6" s="1"/>
  <c r="W2202" i="6" s="1"/>
  <c r="Y2202" i="6" s="1"/>
  <c r="AA2201" i="6"/>
  <c r="W2201" i="6" s="1"/>
  <c r="Y2201" i="6" s="1"/>
  <c r="AA2158" i="6"/>
  <c r="W2158" i="6" s="1"/>
  <c r="Y2158" i="6" s="1"/>
  <c r="R2113" i="6"/>
  <c r="AA2113" i="6" s="1"/>
  <c r="W2113" i="6" s="1"/>
  <c r="Y2113" i="6" s="1"/>
  <c r="R1903" i="6"/>
  <c r="AA1903" i="6" s="1"/>
  <c r="W1903" i="6" s="1"/>
  <c r="Y1903" i="6" s="1"/>
  <c r="R1902" i="6"/>
  <c r="AA1902" i="6" s="1"/>
  <c r="W1902" i="6" s="1"/>
  <c r="Y1902" i="6" s="1"/>
  <c r="R1864" i="6"/>
  <c r="AA1864" i="6" s="1"/>
  <c r="W1864" i="6" s="1"/>
  <c r="Y1864" i="6" s="1"/>
  <c r="R1811" i="6"/>
  <c r="AA1811" i="6" s="1"/>
  <c r="W1811" i="6" s="1"/>
  <c r="Y1811" i="6" s="1"/>
  <c r="R1783" i="6"/>
  <c r="AA1783" i="6" s="1"/>
  <c r="W1783" i="6" s="1"/>
  <c r="Y1783" i="6" s="1"/>
  <c r="R1782" i="6"/>
  <c r="AA1782" i="6" s="1"/>
  <c r="W1782" i="6" s="1"/>
  <c r="Y1782" i="6" s="1"/>
  <c r="R1781" i="6"/>
  <c r="AA1781" i="6" s="1"/>
  <c r="W1781" i="6" s="1"/>
  <c r="Y1781" i="6" s="1"/>
  <c r="R1780" i="6"/>
  <c r="AA1780" i="6" s="1"/>
  <c r="W1780" i="6" s="1"/>
  <c r="Y1780" i="6" s="1"/>
  <c r="AA1751" i="6"/>
  <c r="W1751" i="6" s="1"/>
  <c r="Y1751" i="6" s="1"/>
  <c r="R1724" i="6"/>
  <c r="AA1724" i="6" s="1"/>
  <c r="W1724" i="6" s="1"/>
  <c r="Y1724" i="6" s="1"/>
  <c r="AA1723" i="6"/>
  <c r="W1723" i="6" s="1"/>
  <c r="Y1723" i="6" s="1"/>
  <c r="R1667" i="6"/>
  <c r="AA1667" i="6" s="1"/>
  <c r="W1667" i="6" s="1"/>
  <c r="Y1667" i="6" s="1"/>
  <c r="R1699" i="6"/>
  <c r="AA1699" i="6" s="1"/>
  <c r="W1699" i="6" s="1"/>
  <c r="Y1699" i="6" s="1"/>
  <c r="R1579" i="6"/>
  <c r="AA1579" i="6" s="1"/>
  <c r="W1579" i="6" s="1"/>
  <c r="Y1579" i="6" s="1"/>
  <c r="R1533" i="6"/>
  <c r="AA1533" i="6" s="1"/>
  <c r="W1533" i="6" s="1"/>
  <c r="Y1533" i="6" s="1"/>
  <c r="AA1551" i="6"/>
  <c r="W1551" i="6" s="1"/>
  <c r="Y1551" i="6" s="1"/>
  <c r="AA1418" i="6"/>
  <c r="W1418" i="6" s="1"/>
  <c r="Y1418" i="6" s="1"/>
  <c r="AA1382" i="6"/>
  <c r="W1382" i="6" s="1"/>
  <c r="Y1382" i="6" s="1"/>
  <c r="R1381" i="6"/>
  <c r="AA1381" i="6" s="1"/>
  <c r="W1381" i="6" s="1"/>
  <c r="Y1381" i="6" s="1"/>
  <c r="AA1380" i="6"/>
  <c r="W1380" i="6" s="1"/>
  <c r="Y1380" i="6" s="1"/>
  <c r="R1379" i="6"/>
  <c r="AA1379" i="6" s="1"/>
  <c r="W1379" i="6" s="1"/>
  <c r="Y1379" i="6" s="1"/>
  <c r="R1291" i="6"/>
  <c r="AA1291" i="6" s="1"/>
  <c r="W1291" i="6" s="1"/>
  <c r="Y1291" i="6" s="1"/>
  <c r="R1267" i="6"/>
  <c r="AA1267" i="6" s="1"/>
  <c r="W1267" i="6" s="1"/>
  <c r="Y1267" i="6" s="1"/>
  <c r="R1235" i="6"/>
  <c r="AA1235" i="6" s="1"/>
  <c r="W1235" i="6" s="1"/>
  <c r="Y1235" i="6" s="1"/>
  <c r="AA1147" i="6"/>
  <c r="W1147" i="6" s="1"/>
  <c r="Y1147" i="6" s="1"/>
  <c r="R1193" i="6"/>
  <c r="AA1193" i="6" s="1"/>
  <c r="W1193" i="6" s="1"/>
  <c r="Y1193" i="6" s="1"/>
  <c r="R1146" i="6"/>
  <c r="AA1146" i="6" s="1"/>
  <c r="W1146" i="6" s="1"/>
  <c r="Y1146" i="6" s="1"/>
  <c r="R1123" i="6"/>
  <c r="AA1123" i="6" s="1"/>
  <c r="W1123" i="6" s="1"/>
  <c r="Y1123" i="6" s="1"/>
  <c r="R2174" i="6"/>
  <c r="AA2174" i="6" s="1"/>
  <c r="W2174" i="6" s="1"/>
  <c r="Y2174" i="6" s="1"/>
  <c r="R1124" i="6"/>
  <c r="AA1124" i="6" s="1"/>
  <c r="W1124" i="6" s="1"/>
  <c r="Y1124" i="6" s="1"/>
  <c r="AA1234" i="6"/>
  <c r="W1234" i="6" s="1"/>
  <c r="Y1234" i="6" s="1"/>
  <c r="AA1211" i="6"/>
  <c r="W1211" i="6" s="1"/>
  <c r="Y1211" i="6" s="1"/>
  <c r="AA1233" i="6"/>
  <c r="W1233" i="6" s="1"/>
  <c r="Y1233" i="6" s="1"/>
  <c r="AA1472" i="6"/>
  <c r="W1472" i="6" s="1"/>
  <c r="Y1472" i="6" s="1"/>
  <c r="AA2077" i="6"/>
  <c r="W2077" i="6" s="1"/>
  <c r="Y2077" i="6" s="1"/>
  <c r="AA2093" i="6"/>
  <c r="W2093" i="6" s="1"/>
  <c r="Y2093" i="6" s="1"/>
  <c r="AA1835" i="6"/>
  <c r="W1835" i="6" s="1"/>
  <c r="Y1835" i="6" s="1"/>
  <c r="AA2200" i="6"/>
  <c r="W2200" i="6" s="1"/>
  <c r="Y2200" i="6" s="1"/>
  <c r="AA1779" i="6"/>
  <c r="W1779" i="6" s="1"/>
  <c r="Y1779" i="6" s="1"/>
  <c r="AA1615" i="6"/>
  <c r="W1615" i="6" s="1"/>
  <c r="Y1615" i="6" s="1"/>
  <c r="AA1955" i="6"/>
  <c r="W1955" i="6" s="1"/>
  <c r="Y1955" i="6" s="1"/>
  <c r="AA1210" i="6"/>
  <c r="W1210" i="6" s="1"/>
  <c r="Y1210" i="6" s="1"/>
  <c r="AA2293" i="6"/>
  <c r="W2293" i="6" s="1"/>
  <c r="Y2293" i="6" s="1"/>
  <c r="AA1722" i="6"/>
  <c r="W1722" i="6" s="1"/>
  <c r="Y1722" i="6" s="1"/>
  <c r="AA1922" i="6"/>
  <c r="W1922" i="6" s="1"/>
  <c r="Y1922" i="6" s="1"/>
  <c r="AA1921" i="6"/>
  <c r="W1921" i="6" s="1"/>
  <c r="Y1921" i="6" s="1"/>
  <c r="AA1810" i="6"/>
  <c r="W1810" i="6" s="1"/>
  <c r="Y1810" i="6" s="1"/>
  <c r="AA1453" i="6"/>
  <c r="W1453" i="6" s="1"/>
  <c r="Y1453" i="6" s="1"/>
  <c r="AA1330" i="6"/>
  <c r="W1330" i="6" s="1"/>
  <c r="Y1330" i="6" s="1"/>
  <c r="AA2497" i="6"/>
  <c r="W2497" i="6" s="1"/>
  <c r="Y2497" i="6" s="1"/>
  <c r="AA1614" i="6"/>
  <c r="W1614" i="6" s="1"/>
  <c r="Y1614" i="6" s="1"/>
  <c r="AA1378" i="6"/>
  <c r="W1378" i="6" s="1"/>
  <c r="Y1378" i="6" s="1"/>
  <c r="AA1901" i="6"/>
  <c r="W1901" i="6" s="1"/>
  <c r="Y1901" i="6" s="1"/>
  <c r="AA1900" i="6"/>
  <c r="W1900" i="6" s="1"/>
  <c r="Y1900" i="6" s="1"/>
  <c r="AA1471" i="6"/>
  <c r="W1471" i="6" s="1"/>
  <c r="Y1471" i="6" s="1"/>
  <c r="AA2229" i="6"/>
  <c r="W2229" i="6" s="1"/>
  <c r="Y2229" i="6" s="1"/>
  <c r="AA2055" i="6"/>
  <c r="W2055" i="6" s="1"/>
  <c r="Y2055" i="6" s="1"/>
  <c r="AA1192" i="6"/>
  <c r="W1192" i="6" s="1"/>
  <c r="Y1192" i="6" s="1"/>
  <c r="AA1532" i="6"/>
  <c r="W1532" i="6" s="1"/>
  <c r="Y1532" i="6" s="1"/>
  <c r="AA1613" i="6"/>
  <c r="W1613" i="6" s="1"/>
  <c r="Y1613" i="6" s="1"/>
  <c r="AA2381" i="6"/>
  <c r="W2381" i="6" s="1"/>
  <c r="Y2381" i="6" s="1"/>
  <c r="AA1974" i="6"/>
  <c r="W1974" i="6" s="1"/>
  <c r="Y1974" i="6" s="1"/>
  <c r="AA1531" i="6"/>
  <c r="W1531" i="6" s="1"/>
  <c r="Y1531" i="6" s="1"/>
  <c r="AA2268" i="6"/>
  <c r="W2268" i="6" s="1"/>
  <c r="Y2268" i="6" s="1"/>
  <c r="AA2455" i="6"/>
  <c r="W2455" i="6" s="1"/>
  <c r="Y2455" i="6" s="1"/>
  <c r="AA1809" i="6"/>
  <c r="W1809" i="6" s="1"/>
  <c r="Y1809" i="6" s="1"/>
  <c r="AA1808" i="6"/>
  <c r="W1808" i="6" s="1"/>
  <c r="Y1808" i="6" s="1"/>
  <c r="AA1778" i="6"/>
  <c r="W1778" i="6" s="1"/>
  <c r="Y1778" i="6" s="1"/>
  <c r="AA2157" i="6"/>
  <c r="W2157" i="6" s="1"/>
  <c r="Y2157" i="6" s="1"/>
  <c r="AA2092" i="6"/>
  <c r="W2092" i="6" s="1"/>
  <c r="Y2092" i="6" s="1"/>
  <c r="AA2496" i="6"/>
  <c r="W2496" i="6" s="1"/>
  <c r="Y2496" i="6" s="1"/>
  <c r="AA2478" i="6"/>
  <c r="W2478" i="6" s="1"/>
  <c r="Y2478" i="6" s="1"/>
  <c r="AA2471" i="6"/>
  <c r="W2471" i="6" s="1"/>
  <c r="Y2471" i="6" s="1"/>
  <c r="AA1750" i="6"/>
  <c r="W1750" i="6" s="1"/>
  <c r="Y1750" i="6" s="1"/>
  <c r="AA2248" i="6"/>
  <c r="W2248" i="6" s="1"/>
  <c r="Y2248" i="6" s="1"/>
  <c r="AA2454" i="6"/>
  <c r="W2454" i="6" s="1"/>
  <c r="Y2454" i="6" s="1"/>
  <c r="AA1749" i="6"/>
  <c r="W1749" i="6" s="1"/>
  <c r="Y1749" i="6" s="1"/>
  <c r="AA2228" i="6"/>
  <c r="W2228" i="6" s="1"/>
  <c r="Y2228" i="6" s="1"/>
  <c r="AA2380" i="6"/>
  <c r="W2380" i="6" s="1"/>
  <c r="Y2380" i="6" s="1"/>
  <c r="AA1329" i="6"/>
  <c r="W1329" i="6" s="1"/>
  <c r="Y1329" i="6" s="1"/>
  <c r="AA1578" i="6"/>
  <c r="W1578" i="6" s="1"/>
  <c r="Y1578" i="6" s="1"/>
  <c r="AA1666" i="6"/>
  <c r="W1666" i="6" s="1"/>
  <c r="Y1666" i="6" s="1"/>
  <c r="AA2363" i="6"/>
  <c r="W2363" i="6" s="1"/>
  <c r="Y2363" i="6" s="1"/>
  <c r="AA2343" i="6"/>
  <c r="W2343" i="6" s="1"/>
  <c r="Y2343" i="6" s="1"/>
  <c r="AA1954" i="6"/>
  <c r="W1954" i="6" s="1"/>
  <c r="Y1954" i="6" s="1"/>
  <c r="AA1266" i="6"/>
  <c r="W1266" i="6" s="1"/>
  <c r="Y1266" i="6" s="1"/>
  <c r="AA2342" i="6"/>
  <c r="W2342" i="6" s="1"/>
  <c r="Y2342" i="6" s="1"/>
  <c r="AA1612" i="6"/>
  <c r="W1612" i="6" s="1"/>
  <c r="Y1612" i="6" s="1"/>
  <c r="AA2187" i="6"/>
  <c r="W2187" i="6" s="1"/>
  <c r="Y2187" i="6" s="1"/>
  <c r="AA2316" i="6"/>
  <c r="W2316" i="6" s="1"/>
  <c r="Y2316" i="6" s="1"/>
  <c r="AA1777" i="6"/>
  <c r="W1777" i="6" s="1"/>
  <c r="Y1777" i="6" s="1"/>
  <c r="AA1307" i="6"/>
  <c r="W1307" i="6" s="1"/>
  <c r="Y1307" i="6" s="1"/>
  <c r="AA1513" i="6"/>
  <c r="W1513" i="6" s="1"/>
  <c r="Y1513" i="6" s="1"/>
  <c r="AA1577" i="6"/>
  <c r="W1577" i="6" s="1"/>
  <c r="Y1577" i="6" s="1"/>
  <c r="AA2379" i="6"/>
  <c r="W2379" i="6" s="1"/>
  <c r="Y2379" i="6" s="1"/>
  <c r="AA2173" i="6"/>
  <c r="W2173" i="6" s="1"/>
  <c r="Y2173" i="6" s="1"/>
  <c r="AA2022" i="6"/>
  <c r="W2022" i="6" s="1"/>
  <c r="Y2022" i="6" s="1"/>
  <c r="AA1306" i="6"/>
  <c r="W1306" i="6" s="1"/>
  <c r="Y1306" i="6" s="1"/>
  <c r="AA1665" i="6"/>
  <c r="W1665" i="6" s="1"/>
  <c r="Y1665" i="6" s="1"/>
  <c r="AA2315" i="6"/>
  <c r="W2315" i="6" s="1"/>
  <c r="Y2315" i="6" s="1"/>
  <c r="AA2156" i="6"/>
  <c r="W2156" i="6" s="1"/>
  <c r="Y2156" i="6" s="1"/>
  <c r="AA2155" i="6"/>
  <c r="W2155" i="6" s="1"/>
  <c r="Y2155" i="6" s="1"/>
  <c r="AA2154" i="6"/>
  <c r="W2154" i="6" s="1"/>
  <c r="Y2154" i="6" s="1"/>
  <c r="AA2129" i="6"/>
  <c r="W2129" i="6" s="1"/>
  <c r="Y2129" i="6" s="1"/>
  <c r="AA1776" i="6"/>
  <c r="W1776" i="6" s="1"/>
  <c r="Y1776" i="6" s="1"/>
  <c r="AA2091" i="6"/>
  <c r="W2091" i="6" s="1"/>
  <c r="Y2091" i="6" s="1"/>
  <c r="AA2076" i="6"/>
  <c r="W2076" i="6" s="1"/>
  <c r="Y2076" i="6" s="1"/>
  <c r="AA2378" i="6"/>
  <c r="W2378" i="6" s="1"/>
  <c r="Y2378" i="6" s="1"/>
  <c r="AA1748" i="6"/>
  <c r="W1748" i="6" s="1"/>
  <c r="Y1748" i="6" s="1"/>
  <c r="AA1305" i="6"/>
  <c r="W1305" i="6" s="1"/>
  <c r="Y1305" i="6" s="1"/>
  <c r="AA2054" i="6"/>
  <c r="W2054" i="6" s="1"/>
  <c r="Y2054" i="6" s="1"/>
  <c r="AA2053" i="6"/>
  <c r="W2053" i="6" s="1"/>
  <c r="Y2053" i="6" s="1"/>
  <c r="AA2021" i="6"/>
  <c r="W2021" i="6" s="1"/>
  <c r="Y2021" i="6" s="1"/>
  <c r="AA2247" i="6"/>
  <c r="W2247" i="6" s="1"/>
  <c r="Y2247" i="6" s="1"/>
  <c r="AA1899" i="6"/>
  <c r="W1899" i="6" s="1"/>
  <c r="Y1899" i="6" s="1"/>
  <c r="AA1512" i="6"/>
  <c r="W1512" i="6" s="1"/>
  <c r="Y1512" i="6" s="1"/>
  <c r="AA2153" i="6"/>
  <c r="W2153" i="6" s="1"/>
  <c r="Y2153" i="6" s="1"/>
  <c r="AA1232" i="6"/>
  <c r="W1232" i="6" s="1"/>
  <c r="Y1232" i="6" s="1"/>
  <c r="AA2470" i="6"/>
  <c r="W2470" i="6" s="1"/>
  <c r="Y2470" i="6" s="1"/>
  <c r="AA1973" i="6"/>
  <c r="W1973" i="6" s="1"/>
  <c r="Y1973" i="6" s="1"/>
  <c r="AA2495" i="6"/>
  <c r="W2495" i="6" s="1"/>
  <c r="Y2495" i="6" s="1"/>
  <c r="AA2453" i="6"/>
  <c r="W2453" i="6" s="1"/>
  <c r="Y2453" i="6" s="1"/>
  <c r="AA1972" i="6"/>
  <c r="W1972" i="6" s="1"/>
  <c r="Y1972" i="6" s="1"/>
  <c r="AA2452" i="6"/>
  <c r="W2452" i="6" s="1"/>
  <c r="Y2452" i="6" s="1"/>
  <c r="AA1145" i="6"/>
  <c r="W1145" i="6" s="1"/>
  <c r="Y1145" i="6" s="1"/>
  <c r="AA2199" i="6"/>
  <c r="W2199" i="6" s="1"/>
  <c r="Y2199" i="6" s="1"/>
  <c r="AA1898" i="6"/>
  <c r="W1898" i="6" s="1"/>
  <c r="Y1898" i="6" s="1"/>
  <c r="AA2407" i="6"/>
  <c r="W2407" i="6" s="1"/>
  <c r="Y2407" i="6" s="1"/>
  <c r="AA1886" i="6"/>
  <c r="W1886" i="6" s="1"/>
  <c r="Y1886" i="6" s="1"/>
  <c r="AA2292" i="6"/>
  <c r="W2292" i="6" s="1"/>
  <c r="Y2292" i="6" s="1"/>
  <c r="AA1863" i="6"/>
  <c r="W1863" i="6" s="1"/>
  <c r="Y1863" i="6" s="1"/>
  <c r="AA1775" i="6"/>
  <c r="W1775" i="6" s="1"/>
  <c r="Y1775" i="6" s="1"/>
  <c r="AA1747" i="6"/>
  <c r="W1747" i="6" s="1"/>
  <c r="Y1747" i="6" s="1"/>
  <c r="AA1698" i="6"/>
  <c r="W1698" i="6" s="1"/>
  <c r="Y1698" i="6" s="1"/>
  <c r="AA1721" i="6"/>
  <c r="W1721" i="6" s="1"/>
  <c r="Y1721" i="6" s="1"/>
  <c r="AA1664" i="6"/>
  <c r="W1664" i="6" s="1"/>
  <c r="Y1664" i="6" s="1"/>
  <c r="AA1191" i="6"/>
  <c r="W1191" i="6" s="1"/>
  <c r="Y1191" i="6" s="1"/>
  <c r="AA1576" i="6"/>
  <c r="W1576" i="6" s="1"/>
  <c r="Y1576" i="6" s="1"/>
  <c r="AA1807" i="6"/>
  <c r="W1807" i="6" s="1"/>
  <c r="Y1807" i="6" s="1"/>
  <c r="AA2112" i="6"/>
  <c r="W2112" i="6" s="1"/>
  <c r="Y2112" i="6" s="1"/>
  <c r="AA1639" i="6"/>
  <c r="W1639" i="6" s="1"/>
  <c r="Y1639" i="6" s="1"/>
  <c r="AA1265" i="6"/>
  <c r="W1265" i="6" s="1"/>
  <c r="Y1265" i="6" s="1"/>
  <c r="AA1511" i="6"/>
  <c r="W1511" i="6" s="1"/>
  <c r="Y1511" i="6" s="1"/>
  <c r="AA1280" i="6"/>
  <c r="W1280" i="6" s="1"/>
  <c r="Y1280" i="6" s="1"/>
  <c r="AA1697" i="6"/>
  <c r="W1697" i="6" s="1"/>
  <c r="Y1697" i="6" s="1"/>
  <c r="AA1746" i="6"/>
  <c r="W1746" i="6" s="1"/>
  <c r="Y1746" i="6" s="1"/>
  <c r="AA1328" i="6"/>
  <c r="W1328" i="6" s="1"/>
  <c r="Y1328" i="6" s="1"/>
  <c r="AA1550" i="6"/>
  <c r="W1550" i="6" s="1"/>
  <c r="Y1550" i="6" s="1"/>
  <c r="AA1530" i="6"/>
  <c r="W1530" i="6" s="1"/>
  <c r="Y1530" i="6" s="1"/>
  <c r="AA2227" i="6"/>
  <c r="W2227" i="6" s="1"/>
  <c r="Y2227" i="6" s="1"/>
  <c r="AA1470" i="6"/>
  <c r="W1470" i="6" s="1"/>
  <c r="Y1470" i="6" s="1"/>
  <c r="AA1327" i="6"/>
  <c r="W1327" i="6" s="1"/>
  <c r="Y1327" i="6" s="1"/>
  <c r="AA2111" i="6"/>
  <c r="W2111" i="6" s="1"/>
  <c r="Y2111" i="6" s="1"/>
  <c r="AA1638" i="6"/>
  <c r="W1638" i="6" s="1"/>
  <c r="Y1638" i="6" s="1"/>
  <c r="AA1417" i="6"/>
  <c r="W1417" i="6" s="1"/>
  <c r="Y1417" i="6" s="1"/>
  <c r="AA1416" i="6"/>
  <c r="W1416" i="6" s="1"/>
  <c r="Y1416" i="6" s="1"/>
  <c r="AA1663" i="6"/>
  <c r="W1663" i="6" s="1"/>
  <c r="Y1663" i="6" s="1"/>
  <c r="AA1720" i="6"/>
  <c r="W1720" i="6" s="1"/>
  <c r="Y1720" i="6" s="1"/>
  <c r="AA1377" i="6"/>
  <c r="W1377" i="6" s="1"/>
  <c r="Y1377" i="6" s="1"/>
  <c r="AA1376" i="6"/>
  <c r="W1376" i="6" s="1"/>
  <c r="Y1376" i="6" s="1"/>
  <c r="AA1279" i="6"/>
  <c r="W1279" i="6" s="1"/>
  <c r="Y1279" i="6" s="1"/>
  <c r="AA1169" i="6"/>
  <c r="W1169" i="6" s="1"/>
  <c r="Y1169" i="6" s="1"/>
  <c r="AA1290" i="6"/>
  <c r="W1290" i="6" s="1"/>
  <c r="Y1290" i="6" s="1"/>
  <c r="AA1953" i="6"/>
  <c r="W1953" i="6" s="1"/>
  <c r="Y1953" i="6" s="1"/>
  <c r="AA1510" i="6"/>
  <c r="W1510" i="6" s="1"/>
  <c r="Y1510" i="6" s="1"/>
  <c r="AA1253" i="6"/>
  <c r="W1253" i="6" s="1"/>
  <c r="Y1253" i="6" s="1"/>
  <c r="AA2172" i="6"/>
  <c r="W2172" i="6" s="1"/>
  <c r="Y2172" i="6" s="1"/>
  <c r="AA1375" i="6"/>
  <c r="W1375" i="6" s="1"/>
  <c r="Y1375" i="6" s="1"/>
  <c r="AA2267" i="6"/>
  <c r="W2267" i="6" s="1"/>
  <c r="Y2267" i="6" s="1"/>
  <c r="AA1252" i="6"/>
  <c r="W1252" i="6" s="1"/>
  <c r="Y1252" i="6" s="1"/>
  <c r="AA1190" i="6"/>
  <c r="W1190" i="6" s="1"/>
  <c r="Y1190" i="6" s="1"/>
  <c r="AA2020" i="6"/>
  <c r="W2020" i="6" s="1"/>
  <c r="Y2020" i="6" s="1"/>
  <c r="AA2469" i="6"/>
  <c r="W2469" i="6" s="1"/>
  <c r="Y2469" i="6" s="1"/>
  <c r="AA2052" i="6"/>
  <c r="W2052" i="6" s="1"/>
  <c r="Y2052" i="6" s="1"/>
  <c r="AA1374" i="6"/>
  <c r="W1374" i="6" s="1"/>
  <c r="Y1374" i="6" s="1"/>
  <c r="AA2019" i="6"/>
  <c r="W2019" i="6" s="1"/>
  <c r="Y2019" i="6" s="1"/>
  <c r="AA2018" i="6"/>
  <c r="W2018" i="6" s="1"/>
  <c r="Y2018" i="6" s="1"/>
  <c r="AA2017" i="6"/>
  <c r="W2017" i="6" s="1"/>
  <c r="Y2017" i="6" s="1"/>
  <c r="AA2016" i="6"/>
  <c r="W2016" i="6" s="1"/>
  <c r="Y2016" i="6" s="1"/>
  <c r="AA1806" i="6"/>
  <c r="W1806" i="6" s="1"/>
  <c r="Y1806" i="6" s="1"/>
  <c r="AA1971" i="6"/>
  <c r="W1971" i="6" s="1"/>
  <c r="Y1971" i="6" s="1"/>
  <c r="AA2015" i="6"/>
  <c r="W2015" i="6" s="1"/>
  <c r="Y2015" i="6" s="1"/>
  <c r="AA2014" i="6"/>
  <c r="W2014" i="6" s="1"/>
  <c r="Y2014" i="6" s="1"/>
  <c r="AA1805" i="6"/>
  <c r="W1805" i="6" s="1"/>
  <c r="Y1805" i="6" s="1"/>
  <c r="AA2051" i="6"/>
  <c r="W2051" i="6" s="1"/>
  <c r="Y2051" i="6" s="1"/>
  <c r="AA2013" i="6"/>
  <c r="W2013" i="6" s="1"/>
  <c r="Y2013" i="6" s="1"/>
  <c r="AA2012" i="6"/>
  <c r="W2012" i="6" s="1"/>
  <c r="Y2012" i="6" s="1"/>
  <c r="AA1373" i="6"/>
  <c r="W1373" i="6" s="1"/>
  <c r="Y1373" i="6" s="1"/>
  <c r="AA1326" i="6"/>
  <c r="W1326" i="6" s="1"/>
  <c r="Y1326" i="6" s="1"/>
  <c r="AA1209" i="6"/>
  <c r="W1209" i="6" s="1"/>
  <c r="Y1209" i="6" s="1"/>
  <c r="AA2050" i="6"/>
  <c r="W2050" i="6" s="1"/>
  <c r="Y2050" i="6" s="1"/>
  <c r="AA1804" i="6"/>
  <c r="W1804" i="6" s="1"/>
  <c r="Y1804" i="6" s="1"/>
  <c r="AA2011" i="6"/>
  <c r="W2011" i="6" s="1"/>
  <c r="Y2011" i="6" s="1"/>
  <c r="AA2010" i="6"/>
  <c r="W2010" i="6" s="1"/>
  <c r="Y2010" i="6" s="1"/>
  <c r="AA2291" i="6"/>
  <c r="W2291" i="6" s="1"/>
  <c r="Y2291" i="6" s="1"/>
  <c r="AA1696" i="6"/>
  <c r="W1696" i="6" s="1"/>
  <c r="Y1696" i="6" s="1"/>
  <c r="AA1452" i="6"/>
  <c r="W1452" i="6" s="1"/>
  <c r="Y1452" i="6" s="1"/>
  <c r="AA1862" i="6"/>
  <c r="W1862" i="6" s="1"/>
  <c r="Y1862" i="6" s="1"/>
  <c r="AA1451" i="6"/>
  <c r="W1451" i="6" s="1"/>
  <c r="Y1451" i="6" s="1"/>
  <c r="AA1231" i="6"/>
  <c r="W1231" i="6" s="1"/>
  <c r="Y1231" i="6" s="1"/>
  <c r="AA1695" i="6"/>
  <c r="W1695" i="6" s="1"/>
  <c r="Y1695" i="6" s="1"/>
  <c r="AA1694" i="6"/>
  <c r="W1694" i="6" s="1"/>
  <c r="Y1694" i="6" s="1"/>
  <c r="AA1693" i="6"/>
  <c r="W1693" i="6" s="1"/>
  <c r="Y1693" i="6" s="1"/>
  <c r="AA1692" i="6"/>
  <c r="W1692" i="6" s="1"/>
  <c r="Y1692" i="6" s="1"/>
  <c r="AA1662" i="6"/>
  <c r="W1662" i="6" s="1"/>
  <c r="Y1662" i="6" s="1"/>
  <c r="AA1661" i="6"/>
  <c r="W1661" i="6" s="1"/>
  <c r="Y1661" i="6" s="1"/>
  <c r="AA1144" i="6"/>
  <c r="W1144" i="6" s="1"/>
  <c r="Y1144" i="6" s="1"/>
  <c r="AA2075" i="6"/>
  <c r="W2075" i="6" s="1"/>
  <c r="Y2075" i="6" s="1"/>
  <c r="AA2406" i="6"/>
  <c r="W2406" i="6" s="1"/>
  <c r="Y2406" i="6" s="1"/>
  <c r="AA2009" i="6"/>
  <c r="W2009" i="6" s="1"/>
  <c r="Y2009" i="6" s="1"/>
  <c r="AA1885" i="6"/>
  <c r="W1885" i="6" s="1"/>
  <c r="Y1885" i="6" s="1"/>
  <c r="AA1834" i="6"/>
  <c r="W1834" i="6" s="1"/>
  <c r="Y1834" i="6" s="1"/>
  <c r="AA1346" i="6"/>
  <c r="W1346" i="6" s="1"/>
  <c r="Y1346" i="6" s="1"/>
  <c r="AA2451" i="6"/>
  <c r="W2451" i="6" s="1"/>
  <c r="Y2451" i="6" s="1"/>
  <c r="AA2341" i="6"/>
  <c r="W2341" i="6" s="1"/>
  <c r="Y2341" i="6" s="1"/>
  <c r="AA1745" i="6"/>
  <c r="W1745" i="6" s="1"/>
  <c r="Y1745" i="6" s="1"/>
  <c r="AA2494" i="6"/>
  <c r="W2494" i="6" s="1"/>
  <c r="Y2494" i="6" s="1"/>
  <c r="AA2008" i="6"/>
  <c r="W2008" i="6" s="1"/>
  <c r="Y2008" i="6" s="1"/>
  <c r="AA2007" i="6"/>
  <c r="W2007" i="6" s="1"/>
  <c r="Y2007" i="6" s="1"/>
  <c r="AA1549" i="6"/>
  <c r="W1549" i="6" s="1"/>
  <c r="Y1549" i="6" s="1"/>
  <c r="AA2450" i="6"/>
  <c r="W2450" i="6" s="1"/>
  <c r="Y2450" i="6" s="1"/>
  <c r="AA2449" i="6"/>
  <c r="W2449" i="6" s="1"/>
  <c r="Y2449" i="6" s="1"/>
  <c r="AA2448" i="6"/>
  <c r="W2448" i="6" s="1"/>
  <c r="Y2448" i="6" s="1"/>
  <c r="AA2447" i="6"/>
  <c r="W2447" i="6" s="1"/>
  <c r="Y2447" i="6" s="1"/>
  <c r="AA2446" i="6"/>
  <c r="W2446" i="6" s="1"/>
  <c r="Y2446" i="6" s="1"/>
  <c r="AA2428" i="6"/>
  <c r="W2428" i="6" s="1"/>
  <c r="Y2428" i="6" s="1"/>
  <c r="AA2427" i="6"/>
  <c r="W2427" i="6" s="1"/>
  <c r="Y2427" i="6" s="1"/>
  <c r="AA2426" i="6"/>
  <c r="W2426" i="6" s="1"/>
  <c r="Y2426" i="6" s="1"/>
  <c r="AA2362" i="6"/>
  <c r="W2362" i="6" s="1"/>
  <c r="Y2362" i="6" s="1"/>
  <c r="AA2186" i="6"/>
  <c r="W2186" i="6" s="1"/>
  <c r="Y2186" i="6" s="1"/>
  <c r="AA2198" i="6"/>
  <c r="W2198" i="6" s="1"/>
  <c r="Y2198" i="6" s="1"/>
  <c r="AA2445" i="6"/>
  <c r="W2445" i="6" s="1"/>
  <c r="Y2445" i="6" s="1"/>
  <c r="AA2444" i="6"/>
  <c r="W2444" i="6" s="1"/>
  <c r="Y2444" i="6" s="1"/>
  <c r="AA1884" i="6"/>
  <c r="W1884" i="6" s="1"/>
  <c r="Y1884" i="6" s="1"/>
  <c r="AA2361" i="6"/>
  <c r="W2361" i="6" s="1"/>
  <c r="Y2361" i="6" s="1"/>
  <c r="AA2314" i="6"/>
  <c r="W2314" i="6" s="1"/>
  <c r="Y2314" i="6" s="1"/>
  <c r="AA2290" i="6"/>
  <c r="W2290" i="6" s="1"/>
  <c r="Y2290" i="6" s="1"/>
  <c r="AA1861" i="6"/>
  <c r="W1861" i="6" s="1"/>
  <c r="Y1861" i="6" s="1"/>
  <c r="AA1691" i="6"/>
  <c r="W1691" i="6" s="1"/>
  <c r="Y1691" i="6" s="1"/>
  <c r="AA1690" i="6"/>
  <c r="W1690" i="6" s="1"/>
  <c r="Y1690" i="6" s="1"/>
  <c r="AA1637" i="6"/>
  <c r="W1637" i="6" s="1"/>
  <c r="Y1637" i="6" s="1"/>
  <c r="AA1509" i="6"/>
  <c r="W1509" i="6" s="1"/>
  <c r="Y1509" i="6" s="1"/>
  <c r="AA1469" i="6"/>
  <c r="W1469" i="6" s="1"/>
  <c r="Y1469" i="6" s="1"/>
  <c r="AA1372" i="6"/>
  <c r="W1372" i="6" s="1"/>
  <c r="Y1372" i="6" s="1"/>
  <c r="AA1230" i="6"/>
  <c r="W1230" i="6" s="1"/>
  <c r="Y1230" i="6" s="1"/>
  <c r="AA1168" i="6"/>
  <c r="W1168" i="6" s="1"/>
  <c r="Y1168" i="6" s="1"/>
  <c r="AA2516" i="6"/>
  <c r="W2516" i="6" s="1"/>
  <c r="Y2516" i="6" s="1"/>
  <c r="AA2515" i="6"/>
  <c r="W2515" i="6" s="1"/>
  <c r="Y2515" i="6" s="1"/>
  <c r="AA2514" i="6"/>
  <c r="W2514" i="6" s="1"/>
  <c r="Y2514" i="6" s="1"/>
  <c r="AA2513" i="6"/>
  <c r="W2513" i="6" s="1"/>
  <c r="Y2513" i="6" s="1"/>
  <c r="AA2512" i="6"/>
  <c r="W2512" i="6" s="1"/>
  <c r="Y2512" i="6" s="1"/>
  <c r="AA2511" i="6"/>
  <c r="W2511" i="6" s="1"/>
  <c r="Y2511" i="6" s="1"/>
  <c r="AA2510" i="6"/>
  <c r="W2510" i="6" s="1"/>
  <c r="Y2510" i="6" s="1"/>
  <c r="AA2509" i="6"/>
  <c r="W2509" i="6" s="1"/>
  <c r="Y2509" i="6" s="1"/>
  <c r="AA2508" i="6"/>
  <c r="W2508" i="6" s="1"/>
  <c r="Y2508" i="6" s="1"/>
  <c r="AA2507" i="6"/>
  <c r="W2507" i="6" s="1"/>
  <c r="Y2507" i="6" s="1"/>
  <c r="AA2506" i="6"/>
  <c r="W2506" i="6" s="1"/>
  <c r="Y2506" i="6" s="1"/>
  <c r="AA2505" i="6"/>
  <c r="W2505" i="6" s="1"/>
  <c r="Y2505" i="6" s="1"/>
  <c r="AA2504" i="6"/>
  <c r="W2504" i="6" s="1"/>
  <c r="Y2504" i="6" s="1"/>
  <c r="AA2503" i="6"/>
  <c r="W2503" i="6" s="1"/>
  <c r="Y2503" i="6" s="1"/>
  <c r="AA2502" i="6"/>
  <c r="W2502" i="6" s="1"/>
  <c r="Y2502" i="6" s="1"/>
  <c r="AA2501" i="6"/>
  <c r="W2501" i="6" s="1"/>
  <c r="Y2501" i="6" s="1"/>
  <c r="AA2493" i="6"/>
  <c r="W2493" i="6" s="1"/>
  <c r="Y2493" i="6" s="1"/>
  <c r="AA2492" i="6"/>
  <c r="W2492" i="6" s="1"/>
  <c r="Y2492" i="6" s="1"/>
  <c r="AA2491" i="6"/>
  <c r="W2491" i="6" s="1"/>
  <c r="Y2491" i="6" s="1"/>
  <c r="AA2490" i="6"/>
  <c r="W2490" i="6" s="1"/>
  <c r="Y2490" i="6" s="1"/>
  <c r="AA2489" i="6"/>
  <c r="W2489" i="6" s="1"/>
  <c r="Y2489" i="6" s="1"/>
  <c r="AA2488" i="6"/>
  <c r="W2488" i="6" s="1"/>
  <c r="Y2488" i="6" s="1"/>
  <c r="AA2487" i="6"/>
  <c r="W2487" i="6" s="1"/>
  <c r="Y2487" i="6" s="1"/>
  <c r="AA2486" i="6"/>
  <c r="W2486" i="6" s="1"/>
  <c r="Y2486" i="6" s="1"/>
  <c r="AA2485" i="6"/>
  <c r="W2485" i="6" s="1"/>
  <c r="Y2485" i="6" s="1"/>
  <c r="AA2484" i="6"/>
  <c r="W2484" i="6" s="1"/>
  <c r="Y2484" i="6" s="1"/>
  <c r="AA2483" i="6"/>
  <c r="W2483" i="6" s="1"/>
  <c r="Y2483" i="6" s="1"/>
  <c r="AA2482" i="6"/>
  <c r="W2482" i="6" s="1"/>
  <c r="Y2482" i="6" s="1"/>
  <c r="AA2481" i="6"/>
  <c r="W2481" i="6" s="1"/>
  <c r="Y2481" i="6" s="1"/>
  <c r="AA2477" i="6"/>
  <c r="W2477" i="6" s="1"/>
  <c r="Y2477" i="6" s="1"/>
  <c r="AA2476" i="6"/>
  <c r="W2476" i="6" s="1"/>
  <c r="Y2476" i="6" s="1"/>
  <c r="AA2475" i="6"/>
  <c r="W2475" i="6" s="1"/>
  <c r="Y2475" i="6" s="1"/>
  <c r="AA2474" i="6"/>
  <c r="W2474" i="6" s="1"/>
  <c r="Y2474" i="6" s="1"/>
  <c r="AA2468" i="6"/>
  <c r="W2468" i="6" s="1"/>
  <c r="Y2468" i="6" s="1"/>
  <c r="AA2467" i="6"/>
  <c r="W2467" i="6" s="1"/>
  <c r="Y2467" i="6" s="1"/>
  <c r="AA2466" i="6"/>
  <c r="W2466" i="6" s="1"/>
  <c r="Y2466" i="6" s="1"/>
  <c r="AA2465" i="6"/>
  <c r="W2465" i="6" s="1"/>
  <c r="Y2465" i="6" s="1"/>
  <c r="AA2464" i="6"/>
  <c r="W2464" i="6" s="1"/>
  <c r="Y2464" i="6" s="1"/>
  <c r="AA2463" i="6"/>
  <c r="W2463" i="6" s="1"/>
  <c r="Y2463" i="6" s="1"/>
  <c r="AA2462" i="6"/>
  <c r="W2462" i="6" s="1"/>
  <c r="Y2462" i="6" s="1"/>
  <c r="AA2461" i="6"/>
  <c r="W2461" i="6" s="1"/>
  <c r="Y2461" i="6" s="1"/>
  <c r="AA2460" i="6"/>
  <c r="W2460" i="6" s="1"/>
  <c r="Y2460" i="6" s="1"/>
  <c r="AA2459" i="6"/>
  <c r="W2459" i="6" s="1"/>
  <c r="Y2459" i="6" s="1"/>
  <c r="AA2458" i="6"/>
  <c r="W2458" i="6" s="1"/>
  <c r="Y2458" i="6" s="1"/>
  <c r="AA2457" i="6"/>
  <c r="W2457" i="6" s="1"/>
  <c r="Y2457" i="6" s="1"/>
  <c r="AA2443" i="6"/>
  <c r="W2443" i="6" s="1"/>
  <c r="Y2443" i="6" s="1"/>
  <c r="AA2442" i="6"/>
  <c r="W2442" i="6" s="1"/>
  <c r="Y2442" i="6" s="1"/>
  <c r="AA2441" i="6"/>
  <c r="W2441" i="6" s="1"/>
  <c r="Y2441" i="6" s="1"/>
  <c r="AA2440" i="6"/>
  <c r="W2440" i="6" s="1"/>
  <c r="Y2440" i="6" s="1"/>
  <c r="AA2439" i="6"/>
  <c r="W2439" i="6" s="1"/>
  <c r="Y2439" i="6" s="1"/>
  <c r="AA2438" i="6"/>
  <c r="W2438" i="6" s="1"/>
  <c r="Y2438" i="6" s="1"/>
  <c r="AA2437" i="6"/>
  <c r="W2437" i="6" s="1"/>
  <c r="Y2437" i="6" s="1"/>
  <c r="AA2436" i="6"/>
  <c r="W2436" i="6" s="1"/>
  <c r="Y2436" i="6" s="1"/>
  <c r="AA2435" i="6"/>
  <c r="W2435" i="6" s="1"/>
  <c r="Y2435" i="6" s="1"/>
  <c r="AA2434" i="6"/>
  <c r="W2434" i="6" s="1"/>
  <c r="Y2434" i="6" s="1"/>
  <c r="AA2433" i="6"/>
  <c r="W2433" i="6" s="1"/>
  <c r="Y2433" i="6" s="1"/>
  <c r="AA2432" i="6"/>
  <c r="W2432" i="6" s="1"/>
  <c r="Y2432" i="6" s="1"/>
  <c r="AA2425" i="6"/>
  <c r="W2425" i="6" s="1"/>
  <c r="Y2425" i="6" s="1"/>
  <c r="AA2424" i="6"/>
  <c r="W2424" i="6" s="1"/>
  <c r="Y2424" i="6" s="1"/>
  <c r="AA2423" i="6"/>
  <c r="W2423" i="6" s="1"/>
  <c r="Y2423" i="6" s="1"/>
  <c r="AA2422" i="6"/>
  <c r="W2422" i="6" s="1"/>
  <c r="Y2422" i="6" s="1"/>
  <c r="AA2421" i="6"/>
  <c r="W2421" i="6" s="1"/>
  <c r="Y2421" i="6" s="1"/>
  <c r="AA2420" i="6"/>
  <c r="W2420" i="6" s="1"/>
  <c r="Y2420" i="6" s="1"/>
  <c r="AA2419" i="6"/>
  <c r="W2419" i="6" s="1"/>
  <c r="Y2419" i="6" s="1"/>
  <c r="AA2418" i="6"/>
  <c r="W2418" i="6" s="1"/>
  <c r="Y2418" i="6" s="1"/>
  <c r="AA2417" i="6"/>
  <c r="W2417" i="6" s="1"/>
  <c r="Y2417" i="6" s="1"/>
  <c r="AA2416" i="6"/>
  <c r="W2416" i="6" s="1"/>
  <c r="Y2416" i="6" s="1"/>
  <c r="AA2415" i="6"/>
  <c r="W2415" i="6" s="1"/>
  <c r="Y2415" i="6" s="1"/>
  <c r="AA2414" i="6"/>
  <c r="W2414" i="6" s="1"/>
  <c r="Y2414" i="6" s="1"/>
  <c r="AA2413" i="6"/>
  <c r="W2413" i="6" s="1"/>
  <c r="Y2413" i="6" s="1"/>
  <c r="AA2412" i="6"/>
  <c r="W2412" i="6" s="1"/>
  <c r="Y2412" i="6" s="1"/>
  <c r="AA2411" i="6"/>
  <c r="W2411" i="6" s="1"/>
  <c r="Y2411" i="6" s="1"/>
  <c r="AA2410" i="6"/>
  <c r="W2410" i="6" s="1"/>
  <c r="Y2410" i="6" s="1"/>
  <c r="AA2405" i="6"/>
  <c r="W2405" i="6" s="1"/>
  <c r="Y2405" i="6" s="1"/>
  <c r="AA2404" i="6"/>
  <c r="W2404" i="6" s="1"/>
  <c r="Y2404" i="6" s="1"/>
  <c r="AA2403" i="6"/>
  <c r="W2403" i="6" s="1"/>
  <c r="Y2403" i="6" s="1"/>
  <c r="AA2402" i="6"/>
  <c r="W2402" i="6" s="1"/>
  <c r="Y2402" i="6" s="1"/>
  <c r="AA2401" i="6"/>
  <c r="W2401" i="6" s="1"/>
  <c r="Y2401" i="6" s="1"/>
  <c r="AA2400" i="6"/>
  <c r="W2400" i="6" s="1"/>
  <c r="Y2400" i="6" s="1"/>
  <c r="AA2399" i="6"/>
  <c r="W2399" i="6" s="1"/>
  <c r="Y2399" i="6" s="1"/>
  <c r="AA2398" i="6"/>
  <c r="W2398" i="6" s="1"/>
  <c r="Y2398" i="6" s="1"/>
  <c r="AA2397" i="6"/>
  <c r="W2397" i="6" s="1"/>
  <c r="Y2397" i="6" s="1"/>
  <c r="AA2396" i="6"/>
  <c r="W2396" i="6" s="1"/>
  <c r="Y2396" i="6" s="1"/>
  <c r="AA2395" i="6"/>
  <c r="W2395" i="6" s="1"/>
  <c r="Y2395" i="6" s="1"/>
  <c r="AA2393" i="6"/>
  <c r="W2393" i="6" s="1"/>
  <c r="Y2393" i="6" s="1"/>
  <c r="AA2392" i="6"/>
  <c r="W2392" i="6" s="1"/>
  <c r="Y2392" i="6" s="1"/>
  <c r="AA2391" i="6"/>
  <c r="W2391" i="6" s="1"/>
  <c r="Y2391" i="6" s="1"/>
  <c r="AA2390" i="6"/>
  <c r="W2390" i="6" s="1"/>
  <c r="Y2390" i="6" s="1"/>
  <c r="AA2389" i="6"/>
  <c r="W2389" i="6" s="1"/>
  <c r="Y2389" i="6" s="1"/>
  <c r="AA2388" i="6"/>
  <c r="W2388" i="6" s="1"/>
  <c r="Y2388" i="6" s="1"/>
  <c r="AA2387" i="6"/>
  <c r="W2387" i="6" s="1"/>
  <c r="Y2387" i="6" s="1"/>
  <c r="AA2386" i="6"/>
  <c r="W2386" i="6" s="1"/>
  <c r="Y2386" i="6" s="1"/>
  <c r="AA2385" i="6"/>
  <c r="W2385" i="6" s="1"/>
  <c r="Y2385" i="6" s="1"/>
  <c r="AA2384" i="6"/>
  <c r="W2384" i="6" s="1"/>
  <c r="Y2384" i="6" s="1"/>
  <c r="AA2377" i="6"/>
  <c r="W2377" i="6" s="1"/>
  <c r="Y2377" i="6" s="1"/>
  <c r="AA2376" i="6"/>
  <c r="W2376" i="6" s="1"/>
  <c r="Y2376" i="6" s="1"/>
  <c r="AA2375" i="6"/>
  <c r="W2375" i="6" s="1"/>
  <c r="Y2375" i="6" s="1"/>
  <c r="AA2374" i="6"/>
  <c r="W2374" i="6" s="1"/>
  <c r="Y2374" i="6" s="1"/>
  <c r="AA2373" i="6"/>
  <c r="W2373" i="6" s="1"/>
  <c r="Y2373" i="6" s="1"/>
  <c r="AA2372" i="6"/>
  <c r="W2372" i="6" s="1"/>
  <c r="Y2372" i="6" s="1"/>
  <c r="AA2371" i="6"/>
  <c r="W2371" i="6" s="1"/>
  <c r="Y2371" i="6" s="1"/>
  <c r="AA2370" i="6"/>
  <c r="W2370" i="6" s="1"/>
  <c r="Y2370" i="6" s="1"/>
  <c r="AA2369" i="6"/>
  <c r="W2369" i="6" s="1"/>
  <c r="Y2369" i="6" s="1"/>
  <c r="AA2368" i="6"/>
  <c r="W2368" i="6" s="1"/>
  <c r="Y2368" i="6" s="1"/>
  <c r="AA2367" i="6"/>
  <c r="W2367" i="6" s="1"/>
  <c r="Y2367" i="6" s="1"/>
  <c r="AA2366" i="6"/>
  <c r="W2366" i="6" s="1"/>
  <c r="Y2366" i="6" s="1"/>
  <c r="AA2365" i="6"/>
  <c r="W2365" i="6" s="1"/>
  <c r="Y2365" i="6" s="1"/>
  <c r="AA2360" i="6"/>
  <c r="W2360" i="6" s="1"/>
  <c r="Y2360" i="6" s="1"/>
  <c r="AA2359" i="6"/>
  <c r="W2359" i="6" s="1"/>
  <c r="Y2359" i="6" s="1"/>
  <c r="AA2358" i="6"/>
  <c r="W2358" i="6" s="1"/>
  <c r="Y2358" i="6" s="1"/>
  <c r="AA2357" i="6"/>
  <c r="W2357" i="6" s="1"/>
  <c r="Y2357" i="6" s="1"/>
  <c r="AA2356" i="6"/>
  <c r="W2356" i="6" s="1"/>
  <c r="Y2356" i="6" s="1"/>
  <c r="AA2355" i="6"/>
  <c r="W2355" i="6" s="1"/>
  <c r="Y2355" i="6" s="1"/>
  <c r="AA2354" i="6"/>
  <c r="W2354" i="6" s="1"/>
  <c r="Y2354" i="6" s="1"/>
  <c r="AA2353" i="6"/>
  <c r="W2353" i="6" s="1"/>
  <c r="Y2353" i="6" s="1"/>
  <c r="AA2352" i="6"/>
  <c r="W2352" i="6" s="1"/>
  <c r="Y2352" i="6" s="1"/>
  <c r="AA2351" i="6"/>
  <c r="W2351" i="6" s="1"/>
  <c r="Y2351" i="6" s="1"/>
  <c r="AA2350" i="6"/>
  <c r="W2350" i="6" s="1"/>
  <c r="Y2350" i="6" s="1"/>
  <c r="AA2349" i="6"/>
  <c r="W2349" i="6" s="1"/>
  <c r="Y2349" i="6" s="1"/>
  <c r="AA2348" i="6"/>
  <c r="W2348" i="6" s="1"/>
  <c r="Y2348" i="6" s="1"/>
  <c r="AA2347" i="6"/>
  <c r="W2347" i="6" s="1"/>
  <c r="Y2347" i="6" s="1"/>
  <c r="AA2346" i="6"/>
  <c r="W2346" i="6" s="1"/>
  <c r="Y2346" i="6" s="1"/>
  <c r="AA2340" i="6"/>
  <c r="W2340" i="6" s="1"/>
  <c r="Y2340" i="6" s="1"/>
  <c r="AA2339" i="6"/>
  <c r="W2339" i="6" s="1"/>
  <c r="Y2339" i="6" s="1"/>
  <c r="AA2338" i="6"/>
  <c r="W2338" i="6" s="1"/>
  <c r="Y2338" i="6" s="1"/>
  <c r="AA2337" i="6"/>
  <c r="W2337" i="6" s="1"/>
  <c r="Y2337" i="6" s="1"/>
  <c r="AA2336" i="6"/>
  <c r="W2336" i="6" s="1"/>
  <c r="Y2336" i="6" s="1"/>
  <c r="AA2335" i="6"/>
  <c r="W2335" i="6" s="1"/>
  <c r="Y2335" i="6" s="1"/>
  <c r="AA2334" i="6"/>
  <c r="W2334" i="6" s="1"/>
  <c r="Y2334" i="6" s="1"/>
  <c r="AA2333" i="6"/>
  <c r="W2333" i="6" s="1"/>
  <c r="Y2333" i="6" s="1"/>
  <c r="AA2332" i="6"/>
  <c r="W2332" i="6" s="1"/>
  <c r="Y2332" i="6" s="1"/>
  <c r="AA2331" i="6"/>
  <c r="W2331" i="6" s="1"/>
  <c r="Y2331" i="6" s="1"/>
  <c r="AA2330" i="6"/>
  <c r="W2330" i="6" s="1"/>
  <c r="Y2330" i="6" s="1"/>
  <c r="AA2329" i="6"/>
  <c r="W2329" i="6" s="1"/>
  <c r="Y2329" i="6" s="1"/>
  <c r="AA2328" i="6"/>
  <c r="W2328" i="6" s="1"/>
  <c r="Y2328" i="6" s="1"/>
  <c r="AA2327" i="6"/>
  <c r="W2327" i="6" s="1"/>
  <c r="Y2327" i="6" s="1"/>
  <c r="AA2326" i="6"/>
  <c r="W2326" i="6" s="1"/>
  <c r="Y2326" i="6" s="1"/>
  <c r="AA2325" i="6"/>
  <c r="W2325" i="6" s="1"/>
  <c r="Y2325" i="6" s="1"/>
  <c r="AA2324" i="6"/>
  <c r="W2324" i="6" s="1"/>
  <c r="Y2324" i="6" s="1"/>
  <c r="AA2323" i="6"/>
  <c r="W2323" i="6" s="1"/>
  <c r="Y2323" i="6" s="1"/>
  <c r="AA2322" i="6"/>
  <c r="W2322" i="6" s="1"/>
  <c r="Y2322" i="6" s="1"/>
  <c r="AA2321" i="6"/>
  <c r="W2321" i="6" s="1"/>
  <c r="Y2321" i="6" s="1"/>
  <c r="AA2313" i="6"/>
  <c r="W2313" i="6" s="1"/>
  <c r="Y2313" i="6" s="1"/>
  <c r="AA2312" i="6"/>
  <c r="W2312" i="6" s="1"/>
  <c r="Y2312" i="6" s="1"/>
  <c r="AA2311" i="6"/>
  <c r="W2311" i="6" s="1"/>
  <c r="Y2311" i="6" s="1"/>
  <c r="AA2310" i="6"/>
  <c r="W2310" i="6" s="1"/>
  <c r="Y2310" i="6" s="1"/>
  <c r="AA2309" i="6"/>
  <c r="W2309" i="6" s="1"/>
  <c r="Y2309" i="6" s="1"/>
  <c r="AA2308" i="6"/>
  <c r="W2308" i="6" s="1"/>
  <c r="Y2308" i="6" s="1"/>
  <c r="AA2307" i="6"/>
  <c r="W2307" i="6" s="1"/>
  <c r="Y2307" i="6" s="1"/>
  <c r="AA2306" i="6"/>
  <c r="W2306" i="6" s="1"/>
  <c r="Y2306" i="6" s="1"/>
  <c r="AA2305" i="6"/>
  <c r="W2305" i="6" s="1"/>
  <c r="Y2305" i="6" s="1"/>
  <c r="AA2304" i="6"/>
  <c r="W2304" i="6" s="1"/>
  <c r="Y2304" i="6" s="1"/>
  <c r="AA2303" i="6"/>
  <c r="W2303" i="6" s="1"/>
  <c r="Y2303" i="6" s="1"/>
  <c r="AA2302" i="6"/>
  <c r="W2302" i="6" s="1"/>
  <c r="Y2302" i="6" s="1"/>
  <c r="AA2301" i="6"/>
  <c r="W2301" i="6" s="1"/>
  <c r="Y2301" i="6" s="1"/>
  <c r="AA2300" i="6"/>
  <c r="W2300" i="6" s="1"/>
  <c r="Y2300" i="6" s="1"/>
  <c r="AA2299" i="6"/>
  <c r="W2299" i="6" s="1"/>
  <c r="Y2299" i="6" s="1"/>
  <c r="AA2298" i="6"/>
  <c r="W2298" i="6" s="1"/>
  <c r="Y2298" i="6" s="1"/>
  <c r="AA2297" i="6"/>
  <c r="W2297" i="6" s="1"/>
  <c r="Y2297" i="6" s="1"/>
  <c r="AA2296" i="6"/>
  <c r="W2296" i="6" s="1"/>
  <c r="Y2296" i="6" s="1"/>
  <c r="AA2295" i="6"/>
  <c r="W2295" i="6" s="1"/>
  <c r="Y2295" i="6" s="1"/>
  <c r="AA2289" i="6"/>
  <c r="W2289" i="6" s="1"/>
  <c r="Y2289" i="6" s="1"/>
  <c r="AA2288" i="6"/>
  <c r="W2288" i="6" s="1"/>
  <c r="Y2288" i="6" s="1"/>
  <c r="AA2287" i="6"/>
  <c r="W2287" i="6" s="1"/>
  <c r="Y2287" i="6" s="1"/>
  <c r="AA2286" i="6"/>
  <c r="W2286" i="6" s="1"/>
  <c r="Y2286" i="6" s="1"/>
  <c r="AA2285" i="6"/>
  <c r="W2285" i="6" s="1"/>
  <c r="Y2285" i="6" s="1"/>
  <c r="AA2284" i="6"/>
  <c r="W2284" i="6" s="1"/>
  <c r="Y2284" i="6" s="1"/>
  <c r="AA2283" i="6"/>
  <c r="W2283" i="6" s="1"/>
  <c r="Y2283" i="6" s="1"/>
  <c r="AA2282" i="6"/>
  <c r="W2282" i="6" s="1"/>
  <c r="Y2282" i="6" s="1"/>
  <c r="AA2281" i="6"/>
  <c r="W2281" i="6" s="1"/>
  <c r="Y2281" i="6" s="1"/>
  <c r="AA2280" i="6"/>
  <c r="W2280" i="6" s="1"/>
  <c r="Y2280" i="6" s="1"/>
  <c r="AA2279" i="6"/>
  <c r="W2279" i="6" s="1"/>
  <c r="Y2279" i="6" s="1"/>
  <c r="AA2278" i="6"/>
  <c r="W2278" i="6" s="1"/>
  <c r="Y2278" i="6" s="1"/>
  <c r="AA2277" i="6"/>
  <c r="W2277" i="6" s="1"/>
  <c r="Y2277" i="6" s="1"/>
  <c r="AA2276" i="6"/>
  <c r="W2276" i="6" s="1"/>
  <c r="Y2276" i="6" s="1"/>
  <c r="AA2275" i="6"/>
  <c r="W2275" i="6" s="1"/>
  <c r="Y2275" i="6" s="1"/>
  <c r="AA2274" i="6"/>
  <c r="W2274" i="6" s="1"/>
  <c r="Y2274" i="6" s="1"/>
  <c r="AA2273" i="6"/>
  <c r="W2273" i="6" s="1"/>
  <c r="Y2273" i="6" s="1"/>
  <c r="AA2272" i="6"/>
  <c r="W2272" i="6" s="1"/>
  <c r="Y2272" i="6" s="1"/>
  <c r="AA2271" i="6"/>
  <c r="W2271" i="6" s="1"/>
  <c r="Y2271" i="6" s="1"/>
  <c r="AA2270" i="6"/>
  <c r="W2270" i="6" s="1"/>
  <c r="Y2270" i="6" s="1"/>
  <c r="AA2226" i="6"/>
  <c r="W2226" i="6" s="1"/>
  <c r="Y2226" i="6" s="1"/>
  <c r="AA2266" i="6"/>
  <c r="W2266" i="6" s="1"/>
  <c r="Y2266" i="6" s="1"/>
  <c r="AA2225" i="6"/>
  <c r="W2225" i="6" s="1"/>
  <c r="Y2225" i="6" s="1"/>
  <c r="AA2265" i="6"/>
  <c r="W2265" i="6" s="1"/>
  <c r="Y2265" i="6" s="1"/>
  <c r="AA2224" i="6"/>
  <c r="W2224" i="6" s="1"/>
  <c r="Y2224" i="6" s="1"/>
  <c r="AA2223" i="6"/>
  <c r="W2223" i="6" s="1"/>
  <c r="Y2223" i="6" s="1"/>
  <c r="AA2264" i="6"/>
  <c r="W2264" i="6" s="1"/>
  <c r="Y2264" i="6" s="1"/>
  <c r="AA2222" i="6"/>
  <c r="W2222" i="6" s="1"/>
  <c r="Y2222" i="6" s="1"/>
  <c r="AA2221" i="6"/>
  <c r="W2221" i="6" s="1"/>
  <c r="Y2221" i="6" s="1"/>
  <c r="AA2263" i="6"/>
  <c r="W2263" i="6" s="1"/>
  <c r="Y2263" i="6" s="1"/>
  <c r="AA2262" i="6"/>
  <c r="W2262" i="6" s="1"/>
  <c r="Y2262" i="6" s="1"/>
  <c r="AA2220" i="6"/>
  <c r="W2220" i="6" s="1"/>
  <c r="Y2220" i="6" s="1"/>
  <c r="AA2219" i="6"/>
  <c r="W2219" i="6" s="1"/>
  <c r="Y2219" i="6" s="1"/>
  <c r="AA2218" i="6"/>
  <c r="W2218" i="6" s="1"/>
  <c r="Y2218" i="6" s="1"/>
  <c r="AA2217" i="6"/>
  <c r="W2217" i="6" s="1"/>
  <c r="Y2217" i="6" s="1"/>
  <c r="AA2216" i="6"/>
  <c r="W2216" i="6" s="1"/>
  <c r="Y2216" i="6" s="1"/>
  <c r="AA2215" i="6"/>
  <c r="W2215" i="6" s="1"/>
  <c r="Y2215" i="6" s="1"/>
  <c r="AA2261" i="6"/>
  <c r="W2261" i="6" s="1"/>
  <c r="Y2261" i="6" s="1"/>
  <c r="AA2214" i="6"/>
  <c r="W2214" i="6" s="1"/>
  <c r="Y2214" i="6" s="1"/>
  <c r="AA2213" i="6"/>
  <c r="W2213" i="6" s="1"/>
  <c r="Y2213" i="6" s="1"/>
  <c r="AA2260" i="6"/>
  <c r="W2260" i="6" s="1"/>
  <c r="Y2260" i="6" s="1"/>
  <c r="AA2259" i="6"/>
  <c r="W2259" i="6" s="1"/>
  <c r="Y2259" i="6" s="1"/>
  <c r="AA2212" i="6"/>
  <c r="W2212" i="6" s="1"/>
  <c r="Y2212" i="6" s="1"/>
  <c r="AA2211" i="6"/>
  <c r="W2211" i="6" s="1"/>
  <c r="Y2211" i="6" s="1"/>
  <c r="AA2210" i="6"/>
  <c r="W2210" i="6" s="1"/>
  <c r="Y2210" i="6" s="1"/>
  <c r="AA2246" i="6"/>
  <c r="W2246" i="6" s="1"/>
  <c r="Y2246" i="6" s="1"/>
  <c r="AA2245" i="6"/>
  <c r="W2245" i="6" s="1"/>
  <c r="Y2245" i="6" s="1"/>
  <c r="AA2244" i="6"/>
  <c r="W2244" i="6" s="1"/>
  <c r="Y2244" i="6" s="1"/>
  <c r="AA2258" i="6"/>
  <c r="W2258" i="6" s="1"/>
  <c r="Y2258" i="6" s="1"/>
  <c r="AA2209" i="6"/>
  <c r="W2209" i="6" s="1"/>
  <c r="Y2209" i="6" s="1"/>
  <c r="AA2243" i="6"/>
  <c r="W2243" i="6" s="1"/>
  <c r="Y2243" i="6" s="1"/>
  <c r="AA2242" i="6"/>
  <c r="W2242" i="6" s="1"/>
  <c r="Y2242" i="6" s="1"/>
  <c r="AA2241" i="6"/>
  <c r="W2241" i="6" s="1"/>
  <c r="Y2241" i="6" s="1"/>
  <c r="AA2257" i="6"/>
  <c r="W2257" i="6" s="1"/>
  <c r="Y2257" i="6" s="1"/>
  <c r="AA2240" i="6"/>
  <c r="W2240" i="6" s="1"/>
  <c r="Y2240" i="6" s="1"/>
  <c r="AA2239" i="6"/>
  <c r="W2239" i="6" s="1"/>
  <c r="Y2239" i="6" s="1"/>
  <c r="AA2238" i="6"/>
  <c r="W2238" i="6" s="1"/>
  <c r="Y2238" i="6" s="1"/>
  <c r="AA2237" i="6"/>
  <c r="W2237" i="6" s="1"/>
  <c r="Y2237" i="6" s="1"/>
  <c r="AA2236" i="6"/>
  <c r="W2236" i="6" s="1"/>
  <c r="Y2236" i="6" s="1"/>
  <c r="AA2235" i="6"/>
  <c r="W2235" i="6" s="1"/>
  <c r="Y2235" i="6" s="1"/>
  <c r="AA2256" i="6"/>
  <c r="W2256" i="6" s="1"/>
  <c r="Y2256" i="6" s="1"/>
  <c r="AA2234" i="6"/>
  <c r="W2234" i="6" s="1"/>
  <c r="Y2234" i="6" s="1"/>
  <c r="AA2233" i="6"/>
  <c r="W2233" i="6" s="1"/>
  <c r="Y2233" i="6" s="1"/>
  <c r="AA2232" i="6"/>
  <c r="W2232" i="6" s="1"/>
  <c r="Y2232" i="6" s="1"/>
  <c r="AA2197" i="6"/>
  <c r="W2197" i="6" s="1"/>
  <c r="Y2197" i="6" s="1"/>
  <c r="AA2185" i="6"/>
  <c r="W2185" i="6" s="1"/>
  <c r="Y2185" i="6" s="1"/>
  <c r="AA2196" i="6"/>
  <c r="W2196" i="6" s="1"/>
  <c r="Y2196" i="6" s="1"/>
  <c r="AA2184" i="6"/>
  <c r="W2184" i="6" s="1"/>
  <c r="Y2184" i="6" s="1"/>
  <c r="AA2195" i="6"/>
  <c r="W2195" i="6" s="1"/>
  <c r="Y2195" i="6" s="1"/>
  <c r="AA2183" i="6"/>
  <c r="W2183" i="6" s="1"/>
  <c r="Y2183" i="6" s="1"/>
  <c r="AA2182" i="6"/>
  <c r="W2182" i="6" s="1"/>
  <c r="Y2182" i="6" s="1"/>
  <c r="AA2194" i="6"/>
  <c r="W2194" i="6" s="1"/>
  <c r="Y2194" i="6" s="1"/>
  <c r="AA2193" i="6"/>
  <c r="W2193" i="6" s="1"/>
  <c r="Y2193" i="6" s="1"/>
  <c r="AA2181" i="6"/>
  <c r="W2181" i="6" s="1"/>
  <c r="Y2181" i="6" s="1"/>
  <c r="AA2180" i="6"/>
  <c r="W2180" i="6" s="1"/>
  <c r="Y2180" i="6" s="1"/>
  <c r="AA2192" i="6"/>
  <c r="W2192" i="6" s="1"/>
  <c r="Y2192" i="6" s="1"/>
  <c r="AA2191" i="6"/>
  <c r="W2191" i="6" s="1"/>
  <c r="Y2191" i="6" s="1"/>
  <c r="AA2179" i="6"/>
  <c r="W2179" i="6" s="1"/>
  <c r="Y2179" i="6" s="1"/>
  <c r="AA2178" i="6"/>
  <c r="W2178" i="6" s="1"/>
  <c r="Y2178" i="6" s="1"/>
  <c r="AA2190" i="6"/>
  <c r="W2190" i="6" s="1"/>
  <c r="Y2190" i="6" s="1"/>
  <c r="AA2177" i="6"/>
  <c r="W2177" i="6" s="1"/>
  <c r="Y2177" i="6" s="1"/>
  <c r="AA2171" i="6"/>
  <c r="W2171" i="6" s="1"/>
  <c r="Y2171" i="6" s="1"/>
  <c r="AA2170" i="6"/>
  <c r="W2170" i="6" s="1"/>
  <c r="Y2170" i="6" s="1"/>
  <c r="AA2169" i="6"/>
  <c r="W2169" i="6" s="1"/>
  <c r="Y2169" i="6" s="1"/>
  <c r="AA2168" i="6"/>
  <c r="W2168" i="6" s="1"/>
  <c r="Y2168" i="6" s="1"/>
  <c r="AA2167" i="6"/>
  <c r="W2167" i="6" s="1"/>
  <c r="Y2167" i="6" s="1"/>
  <c r="AA2166" i="6"/>
  <c r="W2166" i="6" s="1"/>
  <c r="Y2166" i="6" s="1"/>
  <c r="AA2165" i="6"/>
  <c r="W2165" i="6" s="1"/>
  <c r="Y2165" i="6" s="1"/>
  <c r="AA2164" i="6"/>
  <c r="W2164" i="6" s="1"/>
  <c r="Y2164" i="6" s="1"/>
  <c r="AA2163" i="6"/>
  <c r="W2163" i="6" s="1"/>
  <c r="Y2163" i="6" s="1"/>
  <c r="AA2162" i="6"/>
  <c r="W2162" i="6" s="1"/>
  <c r="Y2162" i="6" s="1"/>
  <c r="AA2161" i="6"/>
  <c r="W2161" i="6" s="1"/>
  <c r="Y2161" i="6" s="1"/>
  <c r="AA2160" i="6"/>
  <c r="W2160" i="6" s="1"/>
  <c r="Y2160" i="6" s="1"/>
  <c r="AA2152" i="6"/>
  <c r="W2152" i="6" s="1"/>
  <c r="Y2152" i="6" s="1"/>
  <c r="AA2151" i="6"/>
  <c r="W2151" i="6" s="1"/>
  <c r="Y2151" i="6" s="1"/>
  <c r="AA2150" i="6"/>
  <c r="W2150" i="6" s="1"/>
  <c r="Y2150" i="6" s="1"/>
  <c r="AA2149" i="6"/>
  <c r="W2149" i="6" s="1"/>
  <c r="Y2149" i="6" s="1"/>
  <c r="AA2148" i="6"/>
  <c r="W2148" i="6" s="1"/>
  <c r="Y2148" i="6" s="1"/>
  <c r="AA2147" i="6"/>
  <c r="W2147" i="6" s="1"/>
  <c r="Y2147" i="6" s="1"/>
  <c r="AA2146" i="6"/>
  <c r="W2146" i="6" s="1"/>
  <c r="Y2146" i="6" s="1"/>
  <c r="AA2145" i="6"/>
  <c r="W2145" i="6" s="1"/>
  <c r="Y2145" i="6" s="1"/>
  <c r="AA2144" i="6"/>
  <c r="W2144" i="6" s="1"/>
  <c r="Y2144" i="6" s="1"/>
  <c r="AA2143" i="6"/>
  <c r="W2143" i="6" s="1"/>
  <c r="Y2143" i="6" s="1"/>
  <c r="AA2142" i="6"/>
  <c r="W2142" i="6" s="1"/>
  <c r="Y2142" i="6" s="1"/>
  <c r="AA2141" i="6"/>
  <c r="W2141" i="6" s="1"/>
  <c r="Y2141" i="6" s="1"/>
  <c r="AA2140" i="6"/>
  <c r="W2140" i="6" s="1"/>
  <c r="Y2140" i="6" s="1"/>
  <c r="AA2139" i="6"/>
  <c r="W2139" i="6" s="1"/>
  <c r="Y2139" i="6" s="1"/>
  <c r="AA2138" i="6"/>
  <c r="W2138" i="6" s="1"/>
  <c r="Y2138" i="6" s="1"/>
  <c r="AA2137" i="6"/>
  <c r="W2137" i="6" s="1"/>
  <c r="Y2137" i="6" s="1"/>
  <c r="AA2136" i="6"/>
  <c r="W2136" i="6" s="1"/>
  <c r="Y2136" i="6" s="1"/>
  <c r="AA2135" i="6"/>
  <c r="W2135" i="6" s="1"/>
  <c r="Y2135" i="6" s="1"/>
  <c r="AA2134" i="6"/>
  <c r="W2134" i="6" s="1"/>
  <c r="Y2134" i="6" s="1"/>
  <c r="AA2133" i="6"/>
  <c r="W2133" i="6" s="1"/>
  <c r="Y2133" i="6" s="1"/>
  <c r="AA2132" i="6"/>
  <c r="W2132" i="6" s="1"/>
  <c r="Y2132" i="6" s="1"/>
  <c r="AA2131" i="6"/>
  <c r="W2131" i="6" s="1"/>
  <c r="Y2131" i="6" s="1"/>
  <c r="AA2128" i="6"/>
  <c r="W2128" i="6" s="1"/>
  <c r="Y2128" i="6" s="1"/>
  <c r="AA2127" i="6"/>
  <c r="W2127" i="6" s="1"/>
  <c r="Y2127" i="6" s="1"/>
  <c r="AA2126" i="6"/>
  <c r="W2126" i="6" s="1"/>
  <c r="Y2126" i="6" s="1"/>
  <c r="AA2125" i="6"/>
  <c r="W2125" i="6" s="1"/>
  <c r="Y2125" i="6" s="1"/>
  <c r="AA2124" i="6"/>
  <c r="W2124" i="6" s="1"/>
  <c r="Y2124" i="6" s="1"/>
  <c r="AA2123" i="6"/>
  <c r="W2123" i="6" s="1"/>
  <c r="Y2123" i="6" s="1"/>
  <c r="AA2122" i="6"/>
  <c r="W2122" i="6" s="1"/>
  <c r="Y2122" i="6" s="1"/>
  <c r="AA2121" i="6"/>
  <c r="W2121" i="6" s="1"/>
  <c r="Y2121" i="6" s="1"/>
  <c r="AA2120" i="6"/>
  <c r="W2120" i="6" s="1"/>
  <c r="Y2120" i="6" s="1"/>
  <c r="AA2119" i="6"/>
  <c r="W2119" i="6" s="1"/>
  <c r="Y2119" i="6" s="1"/>
  <c r="AA2118" i="6"/>
  <c r="W2118" i="6" s="1"/>
  <c r="Y2118" i="6" s="1"/>
  <c r="AA2117" i="6"/>
  <c r="W2117" i="6" s="1"/>
  <c r="Y2117" i="6" s="1"/>
  <c r="AA2116" i="6"/>
  <c r="W2116" i="6" s="1"/>
  <c r="Y2116" i="6" s="1"/>
  <c r="AA2115" i="6"/>
  <c r="W2115" i="6" s="1"/>
  <c r="Y2115" i="6" s="1"/>
  <c r="AA2110" i="6"/>
  <c r="W2110" i="6" s="1"/>
  <c r="Y2110" i="6" s="1"/>
  <c r="AA2109" i="6"/>
  <c r="W2109" i="6" s="1"/>
  <c r="Y2109" i="6" s="1"/>
  <c r="AA2108" i="6"/>
  <c r="W2108" i="6" s="1"/>
  <c r="Y2108" i="6" s="1"/>
  <c r="AA2107" i="6"/>
  <c r="W2107" i="6" s="1"/>
  <c r="Y2107" i="6" s="1"/>
  <c r="AA2106" i="6"/>
  <c r="W2106" i="6" s="1"/>
  <c r="Y2106" i="6" s="1"/>
  <c r="AA2105" i="6"/>
  <c r="W2105" i="6" s="1"/>
  <c r="Y2105" i="6" s="1"/>
  <c r="AA2104" i="6"/>
  <c r="W2104" i="6" s="1"/>
  <c r="Y2104" i="6" s="1"/>
  <c r="AA2103" i="6"/>
  <c r="W2103" i="6" s="1"/>
  <c r="Y2103" i="6" s="1"/>
  <c r="AA2102" i="6"/>
  <c r="W2102" i="6" s="1"/>
  <c r="Y2102" i="6" s="1"/>
  <c r="AA2101" i="6"/>
  <c r="W2101" i="6" s="1"/>
  <c r="Y2101" i="6" s="1"/>
  <c r="AA2100" i="6"/>
  <c r="W2100" i="6" s="1"/>
  <c r="Y2100" i="6" s="1"/>
  <c r="AA2099" i="6"/>
  <c r="W2099" i="6" s="1"/>
  <c r="Y2099" i="6" s="1"/>
  <c r="AA2098" i="6"/>
  <c r="W2098" i="6" s="1"/>
  <c r="Y2098" i="6" s="1"/>
  <c r="AA2097" i="6"/>
  <c r="W2097" i="6" s="1"/>
  <c r="Y2097" i="6" s="1"/>
  <c r="AA2090" i="6"/>
  <c r="W2090" i="6" s="1"/>
  <c r="Y2090" i="6" s="1"/>
  <c r="AA2089" i="6"/>
  <c r="W2089" i="6" s="1"/>
  <c r="Y2089" i="6" s="1"/>
  <c r="AA2088" i="6"/>
  <c r="W2088" i="6" s="1"/>
  <c r="Y2088" i="6" s="1"/>
  <c r="AA2087" i="6"/>
  <c r="W2087" i="6" s="1"/>
  <c r="Y2087" i="6" s="1"/>
  <c r="AA2086" i="6"/>
  <c r="W2086" i="6" s="1"/>
  <c r="Y2086" i="6" s="1"/>
  <c r="AA2085" i="6"/>
  <c r="W2085" i="6" s="1"/>
  <c r="Y2085" i="6" s="1"/>
  <c r="AA2084" i="6"/>
  <c r="W2084" i="6" s="1"/>
  <c r="Y2084" i="6" s="1"/>
  <c r="AA2083" i="6"/>
  <c r="W2083" i="6" s="1"/>
  <c r="Y2083" i="6" s="1"/>
  <c r="AA2082" i="6"/>
  <c r="W2082" i="6" s="1"/>
  <c r="Y2082" i="6" s="1"/>
  <c r="AA2081" i="6"/>
  <c r="W2081" i="6" s="1"/>
  <c r="Y2081" i="6" s="1"/>
  <c r="AA2080" i="6"/>
  <c r="W2080" i="6" s="1"/>
  <c r="Y2080" i="6" s="1"/>
  <c r="AA2079" i="6"/>
  <c r="W2079" i="6" s="1"/>
  <c r="Y2079" i="6" s="1"/>
  <c r="AA2074" i="6"/>
  <c r="W2074" i="6" s="1"/>
  <c r="Y2074" i="6" s="1"/>
  <c r="AA2073" i="6"/>
  <c r="W2073" i="6" s="1"/>
  <c r="Y2073" i="6" s="1"/>
  <c r="AA2072" i="6"/>
  <c r="W2072" i="6" s="1"/>
  <c r="Y2072" i="6" s="1"/>
  <c r="AA2071" i="6"/>
  <c r="W2071" i="6" s="1"/>
  <c r="Y2071" i="6" s="1"/>
  <c r="AA2070" i="6"/>
  <c r="W2070" i="6" s="1"/>
  <c r="Y2070" i="6" s="1"/>
  <c r="AA2069" i="6"/>
  <c r="W2069" i="6" s="1"/>
  <c r="Y2069" i="6" s="1"/>
  <c r="AA2068" i="6"/>
  <c r="W2068" i="6" s="1"/>
  <c r="Y2068" i="6" s="1"/>
  <c r="AA2067" i="6"/>
  <c r="W2067" i="6" s="1"/>
  <c r="Y2067" i="6" s="1"/>
  <c r="AA2066" i="6"/>
  <c r="W2066" i="6" s="1"/>
  <c r="Y2066" i="6" s="1"/>
  <c r="AA2065" i="6"/>
  <c r="W2065" i="6" s="1"/>
  <c r="Y2065" i="6" s="1"/>
  <c r="AA2064" i="6"/>
  <c r="W2064" i="6" s="1"/>
  <c r="Y2064" i="6" s="1"/>
  <c r="AA2063" i="6"/>
  <c r="W2063" i="6" s="1"/>
  <c r="Y2063" i="6" s="1"/>
  <c r="AA2062" i="6"/>
  <c r="W2062" i="6" s="1"/>
  <c r="Y2062" i="6" s="1"/>
  <c r="AA2061" i="6"/>
  <c r="W2061" i="6" s="1"/>
  <c r="Y2061" i="6" s="1"/>
  <c r="AA2060" i="6"/>
  <c r="W2060" i="6" s="1"/>
  <c r="Y2060" i="6" s="1"/>
  <c r="AA2059" i="6"/>
  <c r="W2059" i="6" s="1"/>
  <c r="Y2059" i="6" s="1"/>
  <c r="AA2058" i="6"/>
  <c r="W2058" i="6" s="1"/>
  <c r="Y2058" i="6" s="1"/>
  <c r="AA2057" i="6"/>
  <c r="W2057" i="6" s="1"/>
  <c r="Y2057" i="6" s="1"/>
  <c r="AA2049" i="6"/>
  <c r="W2049" i="6" s="1"/>
  <c r="Y2049" i="6" s="1"/>
  <c r="AA2048" i="6"/>
  <c r="W2048" i="6" s="1"/>
  <c r="Y2048" i="6" s="1"/>
  <c r="AA2047" i="6"/>
  <c r="W2047" i="6" s="1"/>
  <c r="Y2047" i="6" s="1"/>
  <c r="AA2046" i="6"/>
  <c r="W2046" i="6" s="1"/>
  <c r="Y2046" i="6" s="1"/>
  <c r="AA2045" i="6"/>
  <c r="W2045" i="6" s="1"/>
  <c r="Y2045" i="6" s="1"/>
  <c r="AA2044" i="6"/>
  <c r="W2044" i="6" s="1"/>
  <c r="Y2044" i="6" s="1"/>
  <c r="AA2043" i="6"/>
  <c r="W2043" i="6" s="1"/>
  <c r="Y2043" i="6" s="1"/>
  <c r="AA2042" i="6"/>
  <c r="W2042" i="6" s="1"/>
  <c r="Y2042" i="6" s="1"/>
  <c r="AA2041" i="6"/>
  <c r="W2041" i="6" s="1"/>
  <c r="Y2041" i="6" s="1"/>
  <c r="AA2040" i="6"/>
  <c r="W2040" i="6" s="1"/>
  <c r="Y2040" i="6" s="1"/>
  <c r="AA2039" i="6"/>
  <c r="W2039" i="6" s="1"/>
  <c r="Y2039" i="6" s="1"/>
  <c r="AA2038" i="6"/>
  <c r="W2038" i="6" s="1"/>
  <c r="Y2038" i="6" s="1"/>
  <c r="AA2037" i="6"/>
  <c r="W2037" i="6" s="1"/>
  <c r="Y2037" i="6" s="1"/>
  <c r="AA2036" i="6"/>
  <c r="W2036" i="6" s="1"/>
  <c r="Y2036" i="6" s="1"/>
  <c r="AA2035" i="6"/>
  <c r="W2035" i="6" s="1"/>
  <c r="Y2035" i="6" s="1"/>
  <c r="AA2034" i="6"/>
  <c r="W2034" i="6" s="1"/>
  <c r="Y2034" i="6" s="1"/>
  <c r="AA2033" i="6"/>
  <c r="W2033" i="6" s="1"/>
  <c r="Y2033" i="6" s="1"/>
  <c r="AA2032" i="6"/>
  <c r="W2032" i="6" s="1"/>
  <c r="Y2032" i="6" s="1"/>
  <c r="AA2031" i="6"/>
  <c r="W2031" i="6" s="1"/>
  <c r="Y2031" i="6" s="1"/>
  <c r="AA2030" i="6"/>
  <c r="W2030" i="6" s="1"/>
  <c r="Y2030" i="6" s="1"/>
  <c r="AA2029" i="6"/>
  <c r="W2029" i="6" s="1"/>
  <c r="Y2029" i="6" s="1"/>
  <c r="AA2028" i="6"/>
  <c r="W2028" i="6" s="1"/>
  <c r="Y2028" i="6" s="1"/>
  <c r="AA2027" i="6"/>
  <c r="W2027" i="6" s="1"/>
  <c r="Y2027" i="6" s="1"/>
  <c r="AA2026" i="6"/>
  <c r="W2026" i="6" s="1"/>
  <c r="Y2026" i="6" s="1"/>
  <c r="AA2025" i="6"/>
  <c r="W2025" i="6" s="1"/>
  <c r="Y2025" i="6" s="1"/>
  <c r="AA2024" i="6"/>
  <c r="W2024" i="6" s="1"/>
  <c r="Y2024" i="6" s="1"/>
  <c r="AA2006" i="6"/>
  <c r="W2006" i="6" s="1"/>
  <c r="Y2006" i="6" s="1"/>
  <c r="AA2005" i="6"/>
  <c r="W2005" i="6" s="1"/>
  <c r="Y2005" i="6" s="1"/>
  <c r="AA2004" i="6"/>
  <c r="W2004" i="6" s="1"/>
  <c r="Y2004" i="6" s="1"/>
  <c r="AA2003" i="6"/>
  <c r="W2003" i="6" s="1"/>
  <c r="Y2003" i="6" s="1"/>
  <c r="AA2002" i="6"/>
  <c r="W2002" i="6" s="1"/>
  <c r="Y2002" i="6" s="1"/>
  <c r="AA2001" i="6"/>
  <c r="W2001" i="6" s="1"/>
  <c r="Y2001" i="6" s="1"/>
  <c r="AA2000" i="6"/>
  <c r="W2000" i="6" s="1"/>
  <c r="Y2000" i="6" s="1"/>
  <c r="AA1999" i="6"/>
  <c r="W1999" i="6" s="1"/>
  <c r="Y1999" i="6" s="1"/>
  <c r="AA1998" i="6"/>
  <c r="W1998" i="6" s="1"/>
  <c r="Y1998" i="6" s="1"/>
  <c r="AA1997" i="6"/>
  <c r="W1997" i="6" s="1"/>
  <c r="Y1997" i="6" s="1"/>
  <c r="AA1996" i="6"/>
  <c r="W1996" i="6" s="1"/>
  <c r="Y1996" i="6" s="1"/>
  <c r="AA1995" i="6"/>
  <c r="W1995" i="6" s="1"/>
  <c r="Y1995" i="6" s="1"/>
  <c r="AA1994" i="6"/>
  <c r="W1994" i="6" s="1"/>
  <c r="Y1994" i="6" s="1"/>
  <c r="AA1993" i="6"/>
  <c r="W1993" i="6" s="1"/>
  <c r="Y1993" i="6" s="1"/>
  <c r="AA1991" i="6"/>
  <c r="W1991" i="6" s="1"/>
  <c r="Y1991" i="6" s="1"/>
  <c r="AA1990" i="6"/>
  <c r="W1990" i="6" s="1"/>
  <c r="Y1990" i="6" s="1"/>
  <c r="AA1970" i="6"/>
  <c r="W1970" i="6" s="1"/>
  <c r="Y1970" i="6" s="1"/>
  <c r="AA1969" i="6"/>
  <c r="W1969" i="6" s="1"/>
  <c r="Y1969" i="6" s="1"/>
  <c r="AA1989" i="6"/>
  <c r="W1989" i="6" s="1"/>
  <c r="Y1989" i="6" s="1"/>
  <c r="AA1988" i="6"/>
  <c r="W1988" i="6" s="1"/>
  <c r="Y1988" i="6" s="1"/>
  <c r="AA1987" i="6"/>
  <c r="W1987" i="6" s="1"/>
  <c r="Y1987" i="6" s="1"/>
  <c r="AA1968" i="6"/>
  <c r="W1968" i="6" s="1"/>
  <c r="Y1968" i="6" s="1"/>
  <c r="AA1986" i="6"/>
  <c r="W1986" i="6" s="1"/>
  <c r="Y1986" i="6" s="1"/>
  <c r="AA1967" i="6"/>
  <c r="W1967" i="6" s="1"/>
  <c r="Y1967" i="6" s="1"/>
  <c r="AA1966" i="6"/>
  <c r="W1966" i="6" s="1"/>
  <c r="Y1966" i="6" s="1"/>
  <c r="AA1985" i="6"/>
  <c r="W1985" i="6" s="1"/>
  <c r="Y1985" i="6" s="1"/>
  <c r="AA1965" i="6"/>
  <c r="W1965" i="6" s="1"/>
  <c r="Y1965" i="6" s="1"/>
  <c r="AA1984" i="6"/>
  <c r="W1984" i="6" s="1"/>
  <c r="Y1984" i="6" s="1"/>
  <c r="AA1983" i="6"/>
  <c r="W1983" i="6" s="1"/>
  <c r="Y1983" i="6" s="1"/>
  <c r="AA1964" i="6"/>
  <c r="W1964" i="6" s="1"/>
  <c r="Y1964" i="6" s="1"/>
  <c r="AA1982" i="6"/>
  <c r="W1982" i="6" s="1"/>
  <c r="Y1982" i="6" s="1"/>
  <c r="AA1963" i="6"/>
  <c r="W1963" i="6" s="1"/>
  <c r="Y1963" i="6" s="1"/>
  <c r="AA1962" i="6"/>
  <c r="W1962" i="6" s="1"/>
  <c r="Y1962" i="6" s="1"/>
  <c r="AA1981" i="6"/>
  <c r="W1981" i="6" s="1"/>
  <c r="Y1981" i="6" s="1"/>
  <c r="AA1961" i="6"/>
  <c r="W1961" i="6" s="1"/>
  <c r="Y1961" i="6" s="1"/>
  <c r="AA1960" i="6"/>
  <c r="W1960" i="6" s="1"/>
  <c r="Y1960" i="6" s="1"/>
  <c r="AA1980" i="6"/>
  <c r="W1980" i="6" s="1"/>
  <c r="Y1980" i="6" s="1"/>
  <c r="AA1979" i="6"/>
  <c r="W1979" i="6" s="1"/>
  <c r="Y1979" i="6" s="1"/>
  <c r="AA1959" i="6"/>
  <c r="W1959" i="6" s="1"/>
  <c r="Y1959" i="6" s="1"/>
  <c r="AA1978" i="6"/>
  <c r="W1978" i="6" s="1"/>
  <c r="Y1978" i="6" s="1"/>
  <c r="AA1977" i="6"/>
  <c r="W1977" i="6" s="1"/>
  <c r="Y1977" i="6" s="1"/>
  <c r="AA1958" i="6"/>
  <c r="W1958" i="6" s="1"/>
  <c r="Y1958" i="6" s="1"/>
  <c r="AA1957" i="6"/>
  <c r="W1957" i="6" s="1"/>
  <c r="Y1957" i="6" s="1"/>
  <c r="AA1952" i="6"/>
  <c r="W1952" i="6" s="1"/>
  <c r="Y1952" i="6" s="1"/>
  <c r="AA1951" i="6"/>
  <c r="W1951" i="6" s="1"/>
  <c r="Y1951" i="6" s="1"/>
  <c r="AA1950" i="6"/>
  <c r="W1950" i="6" s="1"/>
  <c r="Y1950" i="6" s="1"/>
  <c r="AA1949" i="6"/>
  <c r="W1949" i="6" s="1"/>
  <c r="Y1949" i="6" s="1"/>
  <c r="AA1948" i="6"/>
  <c r="W1948" i="6" s="1"/>
  <c r="Y1948" i="6" s="1"/>
  <c r="AA1947" i="6"/>
  <c r="W1947" i="6" s="1"/>
  <c r="Y1947" i="6" s="1"/>
  <c r="AA1946" i="6"/>
  <c r="W1946" i="6" s="1"/>
  <c r="Y1946" i="6" s="1"/>
  <c r="AA1945" i="6"/>
  <c r="W1945" i="6" s="1"/>
  <c r="Y1945" i="6" s="1"/>
  <c r="AA1944" i="6"/>
  <c r="W1944" i="6" s="1"/>
  <c r="Y1944" i="6" s="1"/>
  <c r="AA1943" i="6"/>
  <c r="W1943" i="6" s="1"/>
  <c r="Y1943" i="6" s="1"/>
  <c r="AA1942" i="6"/>
  <c r="W1942" i="6" s="1"/>
  <c r="Y1942" i="6" s="1"/>
  <c r="AA1941" i="6"/>
  <c r="W1941" i="6" s="1"/>
  <c r="Y1941" i="6" s="1"/>
  <c r="AA1940" i="6"/>
  <c r="W1940" i="6" s="1"/>
  <c r="Y1940" i="6" s="1"/>
  <c r="AA1939" i="6"/>
  <c r="W1939" i="6" s="1"/>
  <c r="Y1939" i="6" s="1"/>
  <c r="AA1938" i="6"/>
  <c r="W1938" i="6" s="1"/>
  <c r="Y1938" i="6" s="1"/>
  <c r="AA1937" i="6"/>
  <c r="W1937" i="6" s="1"/>
  <c r="Y1937" i="6" s="1"/>
  <c r="AA1936" i="6"/>
  <c r="W1936" i="6" s="1"/>
  <c r="Y1936" i="6" s="1"/>
  <c r="AA1935" i="6"/>
  <c r="W1935" i="6" s="1"/>
  <c r="Y1935" i="6" s="1"/>
  <c r="AA1934" i="6"/>
  <c r="W1934" i="6" s="1"/>
  <c r="Y1934" i="6" s="1"/>
  <c r="AA1933" i="6"/>
  <c r="W1933" i="6" s="1"/>
  <c r="Y1933" i="6" s="1"/>
  <c r="AA1932" i="6"/>
  <c r="W1932" i="6" s="1"/>
  <c r="Y1932" i="6" s="1"/>
  <c r="AA1931" i="6"/>
  <c r="W1931" i="6" s="1"/>
  <c r="Y1931" i="6" s="1"/>
  <c r="AA1930" i="6"/>
  <c r="W1930" i="6" s="1"/>
  <c r="Y1930" i="6" s="1"/>
  <c r="AA1929" i="6"/>
  <c r="W1929" i="6" s="1"/>
  <c r="Y1929" i="6" s="1"/>
  <c r="AA1928" i="6"/>
  <c r="W1928" i="6" s="1"/>
  <c r="Y1928" i="6" s="1"/>
  <c r="AA1927" i="6"/>
  <c r="W1927" i="6" s="1"/>
  <c r="Y1927" i="6" s="1"/>
  <c r="AA1926" i="6"/>
  <c r="W1926" i="6" s="1"/>
  <c r="Y1926" i="6" s="1"/>
  <c r="AA1925" i="6"/>
  <c r="W1925" i="6" s="1"/>
  <c r="Y1925" i="6" s="1"/>
  <c r="AA1924" i="6"/>
  <c r="W1924" i="6" s="1"/>
  <c r="Y1924" i="6" s="1"/>
  <c r="AA1920" i="6"/>
  <c r="W1920" i="6" s="1"/>
  <c r="Y1920" i="6" s="1"/>
  <c r="AA1897" i="6"/>
  <c r="W1897" i="6" s="1"/>
  <c r="Y1897" i="6" s="1"/>
  <c r="AA1919" i="6"/>
  <c r="W1919" i="6" s="1"/>
  <c r="Y1919" i="6" s="1"/>
  <c r="AA1918" i="6"/>
  <c r="W1918" i="6" s="1"/>
  <c r="Y1918" i="6" s="1"/>
  <c r="AA1896" i="6"/>
  <c r="W1896" i="6" s="1"/>
  <c r="Y1896" i="6" s="1"/>
  <c r="AA1917" i="6"/>
  <c r="W1917" i="6" s="1"/>
  <c r="Y1917" i="6" s="1"/>
  <c r="AA1895" i="6"/>
  <c r="W1895" i="6" s="1"/>
  <c r="Y1895" i="6" s="1"/>
  <c r="AA1894" i="6"/>
  <c r="W1894" i="6" s="1"/>
  <c r="Y1894" i="6" s="1"/>
  <c r="AA1916" i="6"/>
  <c r="W1916" i="6" s="1"/>
  <c r="Y1916" i="6" s="1"/>
  <c r="AA1915" i="6"/>
  <c r="W1915" i="6" s="1"/>
  <c r="Y1915" i="6" s="1"/>
  <c r="AA1914" i="6"/>
  <c r="W1914" i="6" s="1"/>
  <c r="Y1914" i="6" s="1"/>
  <c r="AA1913" i="6"/>
  <c r="W1913" i="6" s="1"/>
  <c r="Y1913" i="6" s="1"/>
  <c r="AA1893" i="6"/>
  <c r="W1893" i="6" s="1"/>
  <c r="Y1893" i="6" s="1"/>
  <c r="AA1892" i="6"/>
  <c r="W1892" i="6" s="1"/>
  <c r="Y1892" i="6" s="1"/>
  <c r="AA1891" i="6"/>
  <c r="W1891" i="6" s="1"/>
  <c r="Y1891" i="6" s="1"/>
  <c r="AA1890" i="6"/>
  <c r="W1890" i="6" s="1"/>
  <c r="Y1890" i="6" s="1"/>
  <c r="AA1912" i="6"/>
  <c r="W1912" i="6" s="1"/>
  <c r="Y1912" i="6" s="1"/>
  <c r="AA1911" i="6"/>
  <c r="W1911" i="6" s="1"/>
  <c r="Y1911" i="6" s="1"/>
  <c r="AA1889" i="6"/>
  <c r="W1889" i="6" s="1"/>
  <c r="Y1889" i="6" s="1"/>
  <c r="AA1888" i="6"/>
  <c r="W1888" i="6" s="1"/>
  <c r="Y1888" i="6" s="1"/>
  <c r="AA1910" i="6"/>
  <c r="W1910" i="6" s="1"/>
  <c r="Y1910" i="6" s="1"/>
  <c r="AA1909" i="6"/>
  <c r="W1909" i="6" s="1"/>
  <c r="Y1909" i="6" s="1"/>
  <c r="AA1908" i="6"/>
  <c r="W1908" i="6" s="1"/>
  <c r="Y1908" i="6" s="1"/>
  <c r="AA1883" i="6"/>
  <c r="W1883" i="6" s="1"/>
  <c r="Y1883" i="6" s="1"/>
  <c r="AA1882" i="6"/>
  <c r="W1882" i="6" s="1"/>
  <c r="Y1882" i="6" s="1"/>
  <c r="AA1881" i="6"/>
  <c r="W1881" i="6" s="1"/>
  <c r="Y1881" i="6" s="1"/>
  <c r="AA1880" i="6"/>
  <c r="W1880" i="6" s="1"/>
  <c r="Y1880" i="6" s="1"/>
  <c r="AA1879" i="6"/>
  <c r="W1879" i="6" s="1"/>
  <c r="Y1879" i="6" s="1"/>
  <c r="AA1878" i="6"/>
  <c r="W1878" i="6" s="1"/>
  <c r="Y1878" i="6" s="1"/>
  <c r="AA1877" i="6"/>
  <c r="W1877" i="6" s="1"/>
  <c r="Y1877" i="6" s="1"/>
  <c r="AA1876" i="6"/>
  <c r="W1876" i="6" s="1"/>
  <c r="Y1876" i="6" s="1"/>
  <c r="AA1875" i="6"/>
  <c r="W1875" i="6" s="1"/>
  <c r="Y1875" i="6" s="1"/>
  <c r="AA1874" i="6"/>
  <c r="W1874" i="6" s="1"/>
  <c r="Y1874" i="6" s="1"/>
  <c r="AA1873" i="6"/>
  <c r="W1873" i="6" s="1"/>
  <c r="Y1873" i="6" s="1"/>
  <c r="AA1872" i="6"/>
  <c r="W1872" i="6" s="1"/>
  <c r="Y1872" i="6" s="1"/>
  <c r="AA1871" i="6"/>
  <c r="W1871" i="6" s="1"/>
  <c r="Y1871" i="6" s="1"/>
  <c r="AA1870" i="6"/>
  <c r="W1870" i="6" s="1"/>
  <c r="Y1870" i="6" s="1"/>
  <c r="AA1869" i="6"/>
  <c r="W1869" i="6" s="1"/>
  <c r="Y1869" i="6" s="1"/>
  <c r="AA1868" i="6"/>
  <c r="W1868" i="6" s="1"/>
  <c r="Y1868" i="6" s="1"/>
  <c r="AA1867" i="6"/>
  <c r="W1867" i="6" s="1"/>
  <c r="Y1867" i="6" s="1"/>
  <c r="AA1866" i="6"/>
  <c r="W1866" i="6" s="1"/>
  <c r="Y1866" i="6" s="1"/>
  <c r="AA1860" i="6"/>
  <c r="W1860" i="6" s="1"/>
  <c r="Y1860" i="6" s="1"/>
  <c r="AA1859" i="6"/>
  <c r="W1859" i="6" s="1"/>
  <c r="Y1859" i="6" s="1"/>
  <c r="AA1858" i="6"/>
  <c r="W1858" i="6" s="1"/>
  <c r="Y1858" i="6" s="1"/>
  <c r="AA1857" i="6"/>
  <c r="W1857" i="6" s="1"/>
  <c r="Y1857" i="6" s="1"/>
  <c r="AA1856" i="6"/>
  <c r="W1856" i="6" s="1"/>
  <c r="Y1856" i="6" s="1"/>
  <c r="AA1855" i="6"/>
  <c r="W1855" i="6" s="1"/>
  <c r="Y1855" i="6" s="1"/>
  <c r="AA1854" i="6"/>
  <c r="W1854" i="6" s="1"/>
  <c r="Y1854" i="6" s="1"/>
  <c r="AA1853" i="6"/>
  <c r="W1853" i="6" s="1"/>
  <c r="Y1853" i="6" s="1"/>
  <c r="AA1852" i="6"/>
  <c r="W1852" i="6" s="1"/>
  <c r="Y1852" i="6" s="1"/>
  <c r="AA1851" i="6"/>
  <c r="W1851" i="6" s="1"/>
  <c r="Y1851" i="6" s="1"/>
  <c r="AA1850" i="6"/>
  <c r="W1850" i="6" s="1"/>
  <c r="Y1850" i="6" s="1"/>
  <c r="AA1849" i="6"/>
  <c r="W1849" i="6" s="1"/>
  <c r="Y1849" i="6" s="1"/>
  <c r="AA1848" i="6"/>
  <c r="W1848" i="6" s="1"/>
  <c r="Y1848" i="6" s="1"/>
  <c r="AA1847" i="6"/>
  <c r="W1847" i="6" s="1"/>
  <c r="Y1847" i="6" s="1"/>
  <c r="AA1846" i="6"/>
  <c r="W1846" i="6" s="1"/>
  <c r="Y1846" i="6" s="1"/>
  <c r="AA1845" i="6"/>
  <c r="W1845" i="6" s="1"/>
  <c r="Y1845" i="6" s="1"/>
  <c r="AA1844" i="6"/>
  <c r="W1844" i="6" s="1"/>
  <c r="Y1844" i="6" s="1"/>
  <c r="AA1843" i="6"/>
  <c r="W1843" i="6" s="1"/>
  <c r="Y1843" i="6" s="1"/>
  <c r="AA1842" i="6"/>
  <c r="W1842" i="6" s="1"/>
  <c r="Y1842" i="6" s="1"/>
  <c r="AA1841" i="6"/>
  <c r="W1841" i="6" s="1"/>
  <c r="Y1841" i="6" s="1"/>
  <c r="AA1840" i="6"/>
  <c r="W1840" i="6" s="1"/>
  <c r="Y1840" i="6" s="1"/>
  <c r="AA1839" i="6"/>
  <c r="W1839" i="6" s="1"/>
  <c r="Y1839" i="6" s="1"/>
  <c r="AA1838" i="6"/>
  <c r="W1838" i="6" s="1"/>
  <c r="Y1838" i="6" s="1"/>
  <c r="AA1837" i="6"/>
  <c r="W1837" i="6" s="1"/>
  <c r="Y1837" i="6" s="1"/>
  <c r="AA1833" i="6"/>
  <c r="W1833" i="6" s="1"/>
  <c r="Y1833" i="6" s="1"/>
  <c r="AA1832" i="6"/>
  <c r="W1832" i="6" s="1"/>
  <c r="Y1832" i="6" s="1"/>
  <c r="AA1831" i="6"/>
  <c r="W1831" i="6" s="1"/>
  <c r="Y1831" i="6" s="1"/>
  <c r="AA1830" i="6"/>
  <c r="W1830" i="6" s="1"/>
  <c r="Y1830" i="6" s="1"/>
  <c r="AA1829" i="6"/>
  <c r="W1829" i="6" s="1"/>
  <c r="Y1829" i="6" s="1"/>
  <c r="AA1828" i="6"/>
  <c r="W1828" i="6" s="1"/>
  <c r="Y1828" i="6" s="1"/>
  <c r="AA1827" i="6"/>
  <c r="W1827" i="6" s="1"/>
  <c r="Y1827" i="6" s="1"/>
  <c r="AA1826" i="6"/>
  <c r="W1826" i="6" s="1"/>
  <c r="Y1826" i="6" s="1"/>
  <c r="AA1825" i="6"/>
  <c r="W1825" i="6" s="1"/>
  <c r="Y1825" i="6" s="1"/>
  <c r="AA1824" i="6"/>
  <c r="W1824" i="6" s="1"/>
  <c r="Y1824" i="6" s="1"/>
  <c r="AA1823" i="6"/>
  <c r="W1823" i="6" s="1"/>
  <c r="Y1823" i="6" s="1"/>
  <c r="AA1822" i="6"/>
  <c r="W1822" i="6" s="1"/>
  <c r="Y1822" i="6" s="1"/>
  <c r="AA1821" i="6"/>
  <c r="W1821" i="6" s="1"/>
  <c r="Y1821" i="6" s="1"/>
  <c r="AA1820" i="6"/>
  <c r="W1820" i="6" s="1"/>
  <c r="Y1820" i="6" s="1"/>
  <c r="AA1819" i="6"/>
  <c r="W1819" i="6" s="1"/>
  <c r="Y1819" i="6" s="1"/>
  <c r="AA1818" i="6"/>
  <c r="W1818" i="6" s="1"/>
  <c r="Y1818" i="6" s="1"/>
  <c r="AA1817" i="6"/>
  <c r="W1817" i="6" s="1"/>
  <c r="Y1817" i="6" s="1"/>
  <c r="AA1816" i="6"/>
  <c r="W1816" i="6" s="1"/>
  <c r="Y1816" i="6" s="1"/>
  <c r="AA1815" i="6"/>
  <c r="W1815" i="6" s="1"/>
  <c r="Y1815" i="6" s="1"/>
  <c r="AA1814" i="6"/>
  <c r="W1814" i="6" s="1"/>
  <c r="Y1814" i="6" s="1"/>
  <c r="AA1803" i="6"/>
  <c r="W1803" i="6" s="1"/>
  <c r="Y1803" i="6" s="1"/>
  <c r="AA1802" i="6"/>
  <c r="W1802" i="6" s="1"/>
  <c r="Y1802" i="6" s="1"/>
  <c r="AA1801" i="6"/>
  <c r="W1801" i="6" s="1"/>
  <c r="Y1801" i="6" s="1"/>
  <c r="AA1800" i="6"/>
  <c r="W1800" i="6" s="1"/>
  <c r="Y1800" i="6" s="1"/>
  <c r="AA1799" i="6"/>
  <c r="W1799" i="6" s="1"/>
  <c r="Y1799" i="6" s="1"/>
  <c r="AA1798" i="6"/>
  <c r="W1798" i="6" s="1"/>
  <c r="Y1798" i="6" s="1"/>
  <c r="AA1797" i="6"/>
  <c r="W1797" i="6" s="1"/>
  <c r="Y1797" i="6" s="1"/>
  <c r="AA1796" i="6"/>
  <c r="W1796" i="6" s="1"/>
  <c r="Y1796" i="6" s="1"/>
  <c r="AA1795" i="6"/>
  <c r="W1795" i="6" s="1"/>
  <c r="Y1795" i="6" s="1"/>
  <c r="AA1794" i="6"/>
  <c r="W1794" i="6" s="1"/>
  <c r="Y1794" i="6" s="1"/>
  <c r="AA1793" i="6"/>
  <c r="W1793" i="6" s="1"/>
  <c r="Y1793" i="6" s="1"/>
  <c r="AA1792" i="6"/>
  <c r="W1792" i="6" s="1"/>
  <c r="Y1792" i="6" s="1"/>
  <c r="AA1791" i="6"/>
  <c r="W1791" i="6" s="1"/>
  <c r="Y1791" i="6" s="1"/>
  <c r="AA1790" i="6"/>
  <c r="W1790" i="6" s="1"/>
  <c r="Y1790" i="6" s="1"/>
  <c r="AA1789" i="6"/>
  <c r="W1789" i="6" s="1"/>
  <c r="Y1789" i="6" s="1"/>
  <c r="AA1788" i="6"/>
  <c r="W1788" i="6" s="1"/>
  <c r="Y1788" i="6" s="1"/>
  <c r="AA1787" i="6"/>
  <c r="W1787" i="6" s="1"/>
  <c r="Y1787" i="6" s="1"/>
  <c r="AA1786" i="6"/>
  <c r="W1786" i="6" s="1"/>
  <c r="Y1786" i="6" s="1"/>
  <c r="AA1774" i="6"/>
  <c r="W1774" i="6" s="1"/>
  <c r="Y1774" i="6" s="1"/>
  <c r="AA1773" i="6"/>
  <c r="W1773" i="6" s="1"/>
  <c r="Y1773" i="6" s="1"/>
  <c r="AA1772" i="6"/>
  <c r="W1772" i="6" s="1"/>
  <c r="Y1772" i="6" s="1"/>
  <c r="AA1771" i="6"/>
  <c r="W1771" i="6" s="1"/>
  <c r="Y1771" i="6" s="1"/>
  <c r="AA1770" i="6"/>
  <c r="W1770" i="6" s="1"/>
  <c r="Y1770" i="6" s="1"/>
  <c r="AA1769" i="6"/>
  <c r="W1769" i="6" s="1"/>
  <c r="Y1769" i="6" s="1"/>
  <c r="AA1768" i="6"/>
  <c r="W1768" i="6" s="1"/>
  <c r="Y1768" i="6" s="1"/>
  <c r="AA1767" i="6"/>
  <c r="W1767" i="6" s="1"/>
  <c r="Y1767" i="6" s="1"/>
  <c r="AA1766" i="6"/>
  <c r="W1766" i="6" s="1"/>
  <c r="Y1766" i="6" s="1"/>
  <c r="AA1765" i="6"/>
  <c r="W1765" i="6" s="1"/>
  <c r="Y1765" i="6" s="1"/>
  <c r="AA1764" i="6"/>
  <c r="W1764" i="6" s="1"/>
  <c r="Y1764" i="6" s="1"/>
  <c r="AA1763" i="6"/>
  <c r="W1763" i="6" s="1"/>
  <c r="Y1763" i="6" s="1"/>
  <c r="AA1762" i="6"/>
  <c r="W1762" i="6" s="1"/>
  <c r="Y1762" i="6" s="1"/>
  <c r="AA1761" i="6"/>
  <c r="W1761" i="6" s="1"/>
  <c r="Y1761" i="6" s="1"/>
  <c r="AA1760" i="6"/>
  <c r="W1760" i="6" s="1"/>
  <c r="Y1760" i="6" s="1"/>
  <c r="AA1759" i="6"/>
  <c r="W1759" i="6" s="1"/>
  <c r="Y1759" i="6" s="1"/>
  <c r="AA1758" i="6"/>
  <c r="W1758" i="6" s="1"/>
  <c r="Y1758" i="6" s="1"/>
  <c r="AA1757" i="6"/>
  <c r="W1757" i="6" s="1"/>
  <c r="Y1757" i="6" s="1"/>
  <c r="AA1756" i="6"/>
  <c r="W1756" i="6" s="1"/>
  <c r="Y1756" i="6" s="1"/>
  <c r="AA1755" i="6"/>
  <c r="W1755" i="6" s="1"/>
  <c r="Y1755" i="6" s="1"/>
  <c r="AA1754" i="6"/>
  <c r="W1754" i="6" s="1"/>
  <c r="Y1754" i="6" s="1"/>
  <c r="AA1744" i="6"/>
  <c r="W1744" i="6" s="1"/>
  <c r="Y1744" i="6" s="1"/>
  <c r="AA1743" i="6"/>
  <c r="W1743" i="6" s="1"/>
  <c r="Y1743" i="6" s="1"/>
  <c r="AA1742" i="6"/>
  <c r="W1742" i="6" s="1"/>
  <c r="Y1742" i="6" s="1"/>
  <c r="AA1741" i="6"/>
  <c r="W1741" i="6" s="1"/>
  <c r="Y1741" i="6" s="1"/>
  <c r="AA1740" i="6"/>
  <c r="W1740" i="6" s="1"/>
  <c r="Y1740" i="6" s="1"/>
  <c r="AA1739" i="6"/>
  <c r="W1739" i="6" s="1"/>
  <c r="Y1739" i="6" s="1"/>
  <c r="AA1738" i="6"/>
  <c r="W1738" i="6" s="1"/>
  <c r="Y1738" i="6" s="1"/>
  <c r="AA1737" i="6"/>
  <c r="W1737" i="6" s="1"/>
  <c r="Y1737" i="6" s="1"/>
  <c r="AA1736" i="6"/>
  <c r="W1736" i="6" s="1"/>
  <c r="Y1736" i="6" s="1"/>
  <c r="AA1735" i="6"/>
  <c r="W1735" i="6" s="1"/>
  <c r="Y1735" i="6" s="1"/>
  <c r="AA1734" i="6"/>
  <c r="W1734" i="6" s="1"/>
  <c r="Y1734" i="6" s="1"/>
  <c r="AA1733" i="6"/>
  <c r="W1733" i="6" s="1"/>
  <c r="Y1733" i="6" s="1"/>
  <c r="AA1732" i="6"/>
  <c r="W1732" i="6" s="1"/>
  <c r="Y1732" i="6" s="1"/>
  <c r="AA1731" i="6"/>
  <c r="W1731" i="6" s="1"/>
  <c r="Y1731" i="6" s="1"/>
  <c r="AA1730" i="6"/>
  <c r="W1730" i="6" s="1"/>
  <c r="Y1730" i="6" s="1"/>
  <c r="AA1729" i="6"/>
  <c r="W1729" i="6" s="1"/>
  <c r="Y1729" i="6" s="1"/>
  <c r="AA1728" i="6"/>
  <c r="W1728" i="6" s="1"/>
  <c r="Y1728" i="6" s="1"/>
  <c r="AA1727" i="6"/>
  <c r="W1727" i="6" s="1"/>
  <c r="Y1727" i="6" s="1"/>
  <c r="AA1719" i="6"/>
  <c r="W1719" i="6" s="1"/>
  <c r="Y1719" i="6" s="1"/>
  <c r="AA1718" i="6"/>
  <c r="W1718" i="6" s="1"/>
  <c r="Y1718" i="6" s="1"/>
  <c r="AA1717" i="6"/>
  <c r="W1717" i="6" s="1"/>
  <c r="Y1717" i="6" s="1"/>
  <c r="AA1716" i="6"/>
  <c r="W1716" i="6" s="1"/>
  <c r="Y1716" i="6" s="1"/>
  <c r="AA1715" i="6"/>
  <c r="W1715" i="6" s="1"/>
  <c r="Y1715" i="6" s="1"/>
  <c r="AA1714" i="6"/>
  <c r="W1714" i="6" s="1"/>
  <c r="Y1714" i="6" s="1"/>
  <c r="AA1713" i="6"/>
  <c r="W1713" i="6" s="1"/>
  <c r="Y1713" i="6" s="1"/>
  <c r="AA1712" i="6"/>
  <c r="W1712" i="6" s="1"/>
  <c r="Y1712" i="6" s="1"/>
  <c r="AA1711" i="6"/>
  <c r="W1711" i="6" s="1"/>
  <c r="Y1711" i="6" s="1"/>
  <c r="AA1710" i="6"/>
  <c r="W1710" i="6" s="1"/>
  <c r="Y1710" i="6" s="1"/>
  <c r="AA1709" i="6"/>
  <c r="W1709" i="6" s="1"/>
  <c r="Y1709" i="6" s="1"/>
  <c r="AA1708" i="6"/>
  <c r="W1708" i="6" s="1"/>
  <c r="Y1708" i="6" s="1"/>
  <c r="AA1707" i="6"/>
  <c r="W1707" i="6" s="1"/>
  <c r="Y1707" i="6" s="1"/>
  <c r="AA1706" i="6"/>
  <c r="W1706" i="6" s="1"/>
  <c r="Y1706" i="6" s="1"/>
  <c r="AA1705" i="6"/>
  <c r="W1705" i="6" s="1"/>
  <c r="Y1705" i="6" s="1"/>
  <c r="AA1704" i="6"/>
  <c r="W1704" i="6" s="1"/>
  <c r="Y1704" i="6" s="1"/>
  <c r="AA1703" i="6"/>
  <c r="W1703" i="6" s="1"/>
  <c r="Y1703" i="6" s="1"/>
  <c r="AA1702" i="6"/>
  <c r="W1702" i="6" s="1"/>
  <c r="Y1702" i="6" s="1"/>
  <c r="AA1689" i="6"/>
  <c r="W1689" i="6" s="1"/>
  <c r="Y1689" i="6" s="1"/>
  <c r="AA1688" i="6"/>
  <c r="W1688" i="6" s="1"/>
  <c r="Y1688" i="6" s="1"/>
  <c r="AA1687" i="6"/>
  <c r="W1687" i="6" s="1"/>
  <c r="Y1687" i="6" s="1"/>
  <c r="AA1686" i="6"/>
  <c r="W1686" i="6" s="1"/>
  <c r="Y1686" i="6" s="1"/>
  <c r="AA1685" i="6"/>
  <c r="W1685" i="6" s="1"/>
  <c r="Y1685" i="6" s="1"/>
  <c r="AA1684" i="6"/>
  <c r="W1684" i="6" s="1"/>
  <c r="Y1684" i="6" s="1"/>
  <c r="AA1683" i="6"/>
  <c r="W1683" i="6" s="1"/>
  <c r="Y1683" i="6" s="1"/>
  <c r="AA1682" i="6"/>
  <c r="W1682" i="6" s="1"/>
  <c r="Y1682" i="6" s="1"/>
  <c r="AA1681" i="6"/>
  <c r="W1681" i="6" s="1"/>
  <c r="Y1681" i="6" s="1"/>
  <c r="AA1680" i="6"/>
  <c r="W1680" i="6" s="1"/>
  <c r="Y1680" i="6" s="1"/>
  <c r="AA1679" i="6"/>
  <c r="W1679" i="6" s="1"/>
  <c r="Y1679" i="6" s="1"/>
  <c r="AA1678" i="6"/>
  <c r="W1678" i="6" s="1"/>
  <c r="Y1678" i="6" s="1"/>
  <c r="AA1677" i="6"/>
  <c r="W1677" i="6" s="1"/>
  <c r="Y1677" i="6" s="1"/>
  <c r="AA1676" i="6"/>
  <c r="W1676" i="6" s="1"/>
  <c r="Y1676" i="6" s="1"/>
  <c r="AA1675" i="6"/>
  <c r="W1675" i="6" s="1"/>
  <c r="Y1675" i="6" s="1"/>
  <c r="AA1674" i="6"/>
  <c r="W1674" i="6" s="1"/>
  <c r="Y1674" i="6" s="1"/>
  <c r="AA1673" i="6"/>
  <c r="W1673" i="6" s="1"/>
  <c r="Y1673" i="6" s="1"/>
  <c r="AA1672" i="6"/>
  <c r="W1672" i="6" s="1"/>
  <c r="Y1672" i="6" s="1"/>
  <c r="AA1671" i="6"/>
  <c r="W1671" i="6" s="1"/>
  <c r="Y1671" i="6" s="1"/>
  <c r="AA1670" i="6"/>
  <c r="W1670" i="6" s="1"/>
  <c r="Y1670" i="6" s="1"/>
  <c r="AA1669" i="6"/>
  <c r="W1669" i="6" s="1"/>
  <c r="Y1669" i="6" s="1"/>
  <c r="AA1660" i="6"/>
  <c r="W1660" i="6" s="1"/>
  <c r="Y1660" i="6" s="1"/>
  <c r="AA1659" i="6"/>
  <c r="W1659" i="6" s="1"/>
  <c r="Y1659" i="6" s="1"/>
  <c r="AA1658" i="6"/>
  <c r="W1658" i="6" s="1"/>
  <c r="Y1658" i="6" s="1"/>
  <c r="AA1657" i="6"/>
  <c r="W1657" i="6" s="1"/>
  <c r="Y1657" i="6" s="1"/>
  <c r="AA1656" i="6"/>
  <c r="W1656" i="6" s="1"/>
  <c r="Y1656" i="6" s="1"/>
  <c r="AA1655" i="6"/>
  <c r="W1655" i="6" s="1"/>
  <c r="Y1655" i="6" s="1"/>
  <c r="AA1654" i="6"/>
  <c r="W1654" i="6" s="1"/>
  <c r="Y1654" i="6" s="1"/>
  <c r="AA1653" i="6"/>
  <c r="W1653" i="6" s="1"/>
  <c r="Y1653" i="6" s="1"/>
  <c r="AA1652" i="6"/>
  <c r="W1652" i="6" s="1"/>
  <c r="Y1652" i="6" s="1"/>
  <c r="AA1651" i="6"/>
  <c r="W1651" i="6" s="1"/>
  <c r="Y1651" i="6" s="1"/>
  <c r="AA1650" i="6"/>
  <c r="W1650" i="6" s="1"/>
  <c r="Y1650" i="6" s="1"/>
  <c r="AA1649" i="6"/>
  <c r="W1649" i="6" s="1"/>
  <c r="Y1649" i="6" s="1"/>
  <c r="AA1648" i="6"/>
  <c r="W1648" i="6" s="1"/>
  <c r="Y1648" i="6" s="1"/>
  <c r="AA1647" i="6"/>
  <c r="W1647" i="6" s="1"/>
  <c r="Y1647" i="6" s="1"/>
  <c r="AA1646" i="6"/>
  <c r="W1646" i="6" s="1"/>
  <c r="Y1646" i="6" s="1"/>
  <c r="AA1645" i="6"/>
  <c r="W1645" i="6" s="1"/>
  <c r="Y1645" i="6" s="1"/>
  <c r="AA1644" i="6"/>
  <c r="W1644" i="6" s="1"/>
  <c r="Y1644" i="6" s="1"/>
  <c r="AA1643" i="6"/>
  <c r="W1643" i="6" s="1"/>
  <c r="Y1643" i="6" s="1"/>
  <c r="AA1642" i="6"/>
  <c r="W1642" i="6" s="1"/>
  <c r="Y1642" i="6" s="1"/>
  <c r="AA1641" i="6"/>
  <c r="W1641" i="6" s="1"/>
  <c r="Y1641" i="6" s="1"/>
  <c r="AA1636" i="6"/>
  <c r="W1636" i="6" s="1"/>
  <c r="Y1636" i="6" s="1"/>
  <c r="AA1635" i="6"/>
  <c r="W1635" i="6" s="1"/>
  <c r="Y1635" i="6" s="1"/>
  <c r="AA1634" i="6"/>
  <c r="W1634" i="6" s="1"/>
  <c r="Y1634" i="6" s="1"/>
  <c r="AA1633" i="6"/>
  <c r="W1633" i="6" s="1"/>
  <c r="Y1633" i="6" s="1"/>
  <c r="AA1632" i="6"/>
  <c r="W1632" i="6" s="1"/>
  <c r="Y1632" i="6" s="1"/>
  <c r="AA1631" i="6"/>
  <c r="W1631" i="6" s="1"/>
  <c r="Y1631" i="6" s="1"/>
  <c r="AA1630" i="6"/>
  <c r="W1630" i="6" s="1"/>
  <c r="Y1630" i="6" s="1"/>
  <c r="AA1629" i="6"/>
  <c r="W1629" i="6" s="1"/>
  <c r="Y1629" i="6" s="1"/>
  <c r="AA1628" i="6"/>
  <c r="W1628" i="6" s="1"/>
  <c r="Y1628" i="6" s="1"/>
  <c r="AA1627" i="6"/>
  <c r="W1627" i="6" s="1"/>
  <c r="Y1627" i="6" s="1"/>
  <c r="AA1626" i="6"/>
  <c r="W1626" i="6" s="1"/>
  <c r="Y1626" i="6" s="1"/>
  <c r="AA1625" i="6"/>
  <c r="W1625" i="6" s="1"/>
  <c r="Y1625" i="6" s="1"/>
  <c r="AA1624" i="6"/>
  <c r="W1624" i="6" s="1"/>
  <c r="Y1624" i="6" s="1"/>
  <c r="AA1623" i="6"/>
  <c r="W1623" i="6" s="1"/>
  <c r="Y1623" i="6" s="1"/>
  <c r="AA1622" i="6"/>
  <c r="W1622" i="6" s="1"/>
  <c r="Y1622" i="6" s="1"/>
  <c r="AA1621" i="6"/>
  <c r="W1621" i="6" s="1"/>
  <c r="Y1621" i="6" s="1"/>
  <c r="AA1620" i="6"/>
  <c r="W1620" i="6" s="1"/>
  <c r="Y1620" i="6" s="1"/>
  <c r="AA1619" i="6"/>
  <c r="W1619" i="6" s="1"/>
  <c r="Y1619" i="6" s="1"/>
  <c r="AA1611" i="6"/>
  <c r="W1611" i="6" s="1"/>
  <c r="Y1611" i="6" s="1"/>
  <c r="AA1610" i="6"/>
  <c r="W1610" i="6" s="1"/>
  <c r="Y1610" i="6" s="1"/>
  <c r="AA1609" i="6"/>
  <c r="W1609" i="6" s="1"/>
  <c r="Y1609" i="6" s="1"/>
  <c r="AA1608" i="6"/>
  <c r="W1608" i="6" s="1"/>
  <c r="Y1608" i="6" s="1"/>
  <c r="AA1607" i="6"/>
  <c r="W1607" i="6" s="1"/>
  <c r="Y1607" i="6" s="1"/>
  <c r="AA1606" i="6"/>
  <c r="W1606" i="6" s="1"/>
  <c r="Y1606" i="6" s="1"/>
  <c r="AA1605" i="6"/>
  <c r="W1605" i="6" s="1"/>
  <c r="Y1605" i="6" s="1"/>
  <c r="AA1604" i="6"/>
  <c r="W1604" i="6" s="1"/>
  <c r="Y1604" i="6" s="1"/>
  <c r="AA1603" i="6"/>
  <c r="W1603" i="6" s="1"/>
  <c r="Y1603" i="6" s="1"/>
  <c r="AA1602" i="6"/>
  <c r="W1602" i="6" s="1"/>
  <c r="Y1602" i="6" s="1"/>
  <c r="AA1601" i="6"/>
  <c r="W1601" i="6" s="1"/>
  <c r="Y1601" i="6" s="1"/>
  <c r="AA1600" i="6"/>
  <c r="W1600" i="6" s="1"/>
  <c r="Y1600" i="6" s="1"/>
  <c r="AA1599" i="6"/>
  <c r="W1599" i="6" s="1"/>
  <c r="Y1599" i="6" s="1"/>
  <c r="AA1598" i="6"/>
  <c r="W1598" i="6" s="1"/>
  <c r="Y1598" i="6" s="1"/>
  <c r="AA1597" i="6"/>
  <c r="W1597" i="6" s="1"/>
  <c r="Y1597" i="6" s="1"/>
  <c r="AA1596" i="6"/>
  <c r="W1596" i="6" s="1"/>
  <c r="Y1596" i="6" s="1"/>
  <c r="AA1595" i="6"/>
  <c r="W1595" i="6" s="1"/>
  <c r="Y1595" i="6" s="1"/>
  <c r="AA1594" i="6"/>
  <c r="W1594" i="6" s="1"/>
  <c r="Y1594" i="6" s="1"/>
  <c r="AA1593" i="6"/>
  <c r="W1593" i="6" s="1"/>
  <c r="Y1593" i="6" s="1"/>
  <c r="AA1592" i="6"/>
  <c r="W1592" i="6" s="1"/>
  <c r="Y1592" i="6" s="1"/>
  <c r="AA1590" i="6"/>
  <c r="W1590" i="6" s="1"/>
  <c r="Y1590" i="6" s="1"/>
  <c r="AA1589" i="6"/>
  <c r="W1589" i="6" s="1"/>
  <c r="Y1589" i="6" s="1"/>
  <c r="AA1588" i="6"/>
  <c r="W1588" i="6" s="1"/>
  <c r="Y1588" i="6" s="1"/>
  <c r="AA1587" i="6"/>
  <c r="W1587" i="6" s="1"/>
  <c r="Y1587" i="6" s="1"/>
  <c r="AA1586" i="6"/>
  <c r="W1586" i="6" s="1"/>
  <c r="Y1586" i="6" s="1"/>
  <c r="AA1585" i="6"/>
  <c r="W1585" i="6" s="1"/>
  <c r="Y1585" i="6" s="1"/>
  <c r="AA1584" i="6"/>
  <c r="W1584" i="6" s="1"/>
  <c r="Y1584" i="6" s="1"/>
  <c r="AA1583" i="6"/>
  <c r="W1583" i="6" s="1"/>
  <c r="Y1583" i="6" s="1"/>
  <c r="AA1582" i="6"/>
  <c r="W1582" i="6" s="1"/>
  <c r="Y1582" i="6" s="1"/>
  <c r="AA1581" i="6"/>
  <c r="W1581" i="6" s="1"/>
  <c r="Y1581" i="6" s="1"/>
  <c r="AA1575" i="6"/>
  <c r="W1575" i="6" s="1"/>
  <c r="Y1575" i="6" s="1"/>
  <c r="AA1574" i="6"/>
  <c r="W1574" i="6" s="1"/>
  <c r="Y1574" i="6" s="1"/>
  <c r="AA1573" i="6"/>
  <c r="W1573" i="6" s="1"/>
  <c r="Y1573" i="6" s="1"/>
  <c r="AA1572" i="6"/>
  <c r="W1572" i="6" s="1"/>
  <c r="Y1572" i="6" s="1"/>
  <c r="AA1571" i="6"/>
  <c r="W1571" i="6" s="1"/>
  <c r="Y1571" i="6" s="1"/>
  <c r="AA1570" i="6"/>
  <c r="W1570" i="6" s="1"/>
  <c r="Y1570" i="6" s="1"/>
  <c r="AA1569" i="6"/>
  <c r="W1569" i="6" s="1"/>
  <c r="Y1569" i="6" s="1"/>
  <c r="AA1568" i="6"/>
  <c r="W1568" i="6" s="1"/>
  <c r="Y1568" i="6" s="1"/>
  <c r="AA1567" i="6"/>
  <c r="W1567" i="6" s="1"/>
  <c r="Y1567" i="6" s="1"/>
  <c r="AA1566" i="6"/>
  <c r="W1566" i="6" s="1"/>
  <c r="Y1566" i="6" s="1"/>
  <c r="AA1565" i="6"/>
  <c r="W1565" i="6" s="1"/>
  <c r="Y1565" i="6" s="1"/>
  <c r="AA1564" i="6"/>
  <c r="W1564" i="6" s="1"/>
  <c r="Y1564" i="6" s="1"/>
  <c r="AA1563" i="6"/>
  <c r="W1563" i="6" s="1"/>
  <c r="Y1563" i="6" s="1"/>
  <c r="AA1562" i="6"/>
  <c r="W1562" i="6" s="1"/>
  <c r="Y1562" i="6" s="1"/>
  <c r="AA1561" i="6"/>
  <c r="W1561" i="6" s="1"/>
  <c r="Y1561" i="6" s="1"/>
  <c r="AA1560" i="6"/>
  <c r="W1560" i="6" s="1"/>
  <c r="Y1560" i="6" s="1"/>
  <c r="AA1559" i="6"/>
  <c r="W1559" i="6" s="1"/>
  <c r="Y1559" i="6" s="1"/>
  <c r="AA1558" i="6"/>
  <c r="W1558" i="6" s="1"/>
  <c r="Y1558" i="6" s="1"/>
  <c r="AA1557" i="6"/>
  <c r="W1557" i="6" s="1"/>
  <c r="Y1557" i="6" s="1"/>
  <c r="AA1556" i="6"/>
  <c r="W1556" i="6" s="1"/>
  <c r="Y1556" i="6" s="1"/>
  <c r="AA1555" i="6"/>
  <c r="W1555" i="6" s="1"/>
  <c r="Y1555" i="6" s="1"/>
  <c r="AA1554" i="6"/>
  <c r="W1554" i="6" s="1"/>
  <c r="Y1554" i="6" s="1"/>
  <c r="AA1553" i="6"/>
  <c r="W1553" i="6" s="1"/>
  <c r="Y1553" i="6" s="1"/>
  <c r="AA1548" i="6"/>
  <c r="W1548" i="6" s="1"/>
  <c r="Y1548" i="6" s="1"/>
  <c r="AA1547" i="6"/>
  <c r="W1547" i="6" s="1"/>
  <c r="Y1547" i="6" s="1"/>
  <c r="AA1546" i="6"/>
  <c r="W1546" i="6" s="1"/>
  <c r="Y1546" i="6" s="1"/>
  <c r="AA1545" i="6"/>
  <c r="W1545" i="6" s="1"/>
  <c r="Y1545" i="6" s="1"/>
  <c r="AA1544" i="6"/>
  <c r="W1544" i="6" s="1"/>
  <c r="Y1544" i="6" s="1"/>
  <c r="AA1543" i="6"/>
  <c r="W1543" i="6" s="1"/>
  <c r="Y1543" i="6" s="1"/>
  <c r="AA1542" i="6"/>
  <c r="W1542" i="6" s="1"/>
  <c r="Y1542" i="6" s="1"/>
  <c r="AA1541" i="6"/>
  <c r="W1541" i="6" s="1"/>
  <c r="Y1541" i="6" s="1"/>
  <c r="AA1540" i="6"/>
  <c r="W1540" i="6" s="1"/>
  <c r="Y1540" i="6" s="1"/>
  <c r="AA1539" i="6"/>
  <c r="W1539" i="6" s="1"/>
  <c r="Y1539" i="6" s="1"/>
  <c r="AA1538" i="6"/>
  <c r="W1538" i="6" s="1"/>
  <c r="Y1538" i="6" s="1"/>
  <c r="AA1537" i="6"/>
  <c r="W1537" i="6" s="1"/>
  <c r="Y1537" i="6" s="1"/>
  <c r="AA1536" i="6"/>
  <c r="W1536" i="6" s="1"/>
  <c r="Y1536" i="6" s="1"/>
  <c r="AA1535" i="6"/>
  <c r="W1535" i="6" s="1"/>
  <c r="Y1535" i="6" s="1"/>
  <c r="AA1529" i="6"/>
  <c r="W1529" i="6" s="1"/>
  <c r="Y1529" i="6" s="1"/>
  <c r="AA1528" i="6"/>
  <c r="W1528" i="6" s="1"/>
  <c r="Y1528" i="6" s="1"/>
  <c r="AA1527" i="6"/>
  <c r="W1527" i="6" s="1"/>
  <c r="Y1527" i="6" s="1"/>
  <c r="AA1526" i="6"/>
  <c r="W1526" i="6" s="1"/>
  <c r="Y1526" i="6" s="1"/>
  <c r="AA1525" i="6"/>
  <c r="W1525" i="6" s="1"/>
  <c r="Y1525" i="6" s="1"/>
  <c r="AA1524" i="6"/>
  <c r="W1524" i="6" s="1"/>
  <c r="Y1524" i="6" s="1"/>
  <c r="AA1523" i="6"/>
  <c r="W1523" i="6" s="1"/>
  <c r="Y1523" i="6" s="1"/>
  <c r="AA1522" i="6"/>
  <c r="W1522" i="6" s="1"/>
  <c r="Y1522" i="6" s="1"/>
  <c r="AA1521" i="6"/>
  <c r="W1521" i="6" s="1"/>
  <c r="Y1521" i="6" s="1"/>
  <c r="AA1520" i="6"/>
  <c r="W1520" i="6" s="1"/>
  <c r="Y1520" i="6" s="1"/>
  <c r="AA1519" i="6"/>
  <c r="W1519" i="6" s="1"/>
  <c r="Y1519" i="6" s="1"/>
  <c r="AA1518" i="6"/>
  <c r="W1518" i="6" s="1"/>
  <c r="Y1518" i="6" s="1"/>
  <c r="AA1517" i="6"/>
  <c r="W1517" i="6" s="1"/>
  <c r="Y1517" i="6" s="1"/>
  <c r="AA1516" i="6"/>
  <c r="W1516" i="6" s="1"/>
  <c r="Y1516" i="6" s="1"/>
  <c r="AA1515" i="6"/>
  <c r="W1515" i="6" s="1"/>
  <c r="Y1515" i="6" s="1"/>
  <c r="AA1508" i="6"/>
  <c r="W1508" i="6" s="1"/>
  <c r="Y1508" i="6" s="1"/>
  <c r="AA1507" i="6"/>
  <c r="W1507" i="6" s="1"/>
  <c r="Y1507" i="6" s="1"/>
  <c r="AA1506" i="6"/>
  <c r="W1506" i="6" s="1"/>
  <c r="Y1506" i="6" s="1"/>
  <c r="AA1505" i="6"/>
  <c r="W1505" i="6" s="1"/>
  <c r="Y1505" i="6" s="1"/>
  <c r="AA1504" i="6"/>
  <c r="W1504" i="6" s="1"/>
  <c r="Y1504" i="6" s="1"/>
  <c r="AA1503" i="6"/>
  <c r="W1503" i="6" s="1"/>
  <c r="Y1503" i="6" s="1"/>
  <c r="AA1502" i="6"/>
  <c r="W1502" i="6" s="1"/>
  <c r="Y1502" i="6" s="1"/>
  <c r="AA1501" i="6"/>
  <c r="W1501" i="6" s="1"/>
  <c r="Y1501" i="6" s="1"/>
  <c r="AA1500" i="6"/>
  <c r="W1500" i="6" s="1"/>
  <c r="Y1500" i="6" s="1"/>
  <c r="AA1499" i="6"/>
  <c r="W1499" i="6" s="1"/>
  <c r="Y1499" i="6" s="1"/>
  <c r="AA1498" i="6"/>
  <c r="W1498" i="6" s="1"/>
  <c r="Y1498" i="6" s="1"/>
  <c r="AA1497" i="6"/>
  <c r="W1497" i="6" s="1"/>
  <c r="Y1497" i="6" s="1"/>
  <c r="AA1496" i="6"/>
  <c r="W1496" i="6" s="1"/>
  <c r="Y1496" i="6" s="1"/>
  <c r="AA1495" i="6"/>
  <c r="W1495" i="6" s="1"/>
  <c r="Y1495" i="6" s="1"/>
  <c r="AA1494" i="6"/>
  <c r="W1494" i="6" s="1"/>
  <c r="Y1494" i="6" s="1"/>
  <c r="AA1493" i="6"/>
  <c r="W1493" i="6" s="1"/>
  <c r="Y1493" i="6" s="1"/>
  <c r="AA1492" i="6"/>
  <c r="W1492" i="6" s="1"/>
  <c r="Y1492" i="6" s="1"/>
  <c r="AA1491" i="6"/>
  <c r="W1491" i="6" s="1"/>
  <c r="Y1491" i="6" s="1"/>
  <c r="AA1490" i="6"/>
  <c r="W1490" i="6" s="1"/>
  <c r="Y1490" i="6" s="1"/>
  <c r="AA1486" i="6"/>
  <c r="W1486" i="6" s="1"/>
  <c r="Y1486" i="6" s="1"/>
  <c r="AA1485" i="6"/>
  <c r="W1485" i="6" s="1"/>
  <c r="Y1485" i="6" s="1"/>
  <c r="AA1484" i="6"/>
  <c r="W1484" i="6" s="1"/>
  <c r="Y1484" i="6" s="1"/>
  <c r="AA1483" i="6"/>
  <c r="W1483" i="6" s="1"/>
  <c r="Y1483" i="6" s="1"/>
  <c r="AA1482" i="6"/>
  <c r="W1482" i="6" s="1"/>
  <c r="Y1482" i="6" s="1"/>
  <c r="AA1481" i="6"/>
  <c r="W1481" i="6" s="1"/>
  <c r="Y1481" i="6" s="1"/>
  <c r="AA1480" i="6"/>
  <c r="W1480" i="6" s="1"/>
  <c r="Y1480" i="6" s="1"/>
  <c r="AA1479" i="6"/>
  <c r="W1479" i="6" s="1"/>
  <c r="Y1479" i="6" s="1"/>
  <c r="AA1478" i="6"/>
  <c r="W1478" i="6" s="1"/>
  <c r="Y1478" i="6" s="1"/>
  <c r="AA1477" i="6"/>
  <c r="W1477" i="6" s="1"/>
  <c r="Y1477" i="6" s="1"/>
  <c r="AA1476" i="6"/>
  <c r="W1476" i="6" s="1"/>
  <c r="Y1476" i="6" s="1"/>
  <c r="AA1475" i="6"/>
  <c r="W1475" i="6" s="1"/>
  <c r="Y1475" i="6" s="1"/>
  <c r="AA1474" i="6"/>
  <c r="W1474" i="6" s="1"/>
  <c r="Y1474" i="6" s="1"/>
  <c r="AA1468" i="6"/>
  <c r="W1468" i="6" s="1"/>
  <c r="Y1468" i="6" s="1"/>
  <c r="AA1467" i="6"/>
  <c r="W1467" i="6" s="1"/>
  <c r="Y1467" i="6" s="1"/>
  <c r="AA1466" i="6"/>
  <c r="W1466" i="6" s="1"/>
  <c r="Y1466" i="6" s="1"/>
  <c r="AA1465" i="6"/>
  <c r="W1465" i="6" s="1"/>
  <c r="Y1465" i="6" s="1"/>
  <c r="AA1464" i="6"/>
  <c r="W1464" i="6" s="1"/>
  <c r="Y1464" i="6" s="1"/>
  <c r="AA1463" i="6"/>
  <c r="W1463" i="6" s="1"/>
  <c r="Y1463" i="6" s="1"/>
  <c r="AA1462" i="6"/>
  <c r="W1462" i="6" s="1"/>
  <c r="Y1462" i="6" s="1"/>
  <c r="AA1461" i="6"/>
  <c r="W1461" i="6" s="1"/>
  <c r="Y1461" i="6" s="1"/>
  <c r="AA1460" i="6"/>
  <c r="W1460" i="6" s="1"/>
  <c r="Y1460" i="6" s="1"/>
  <c r="AA1459" i="6"/>
  <c r="W1459" i="6" s="1"/>
  <c r="Y1459" i="6" s="1"/>
  <c r="AA1458" i="6"/>
  <c r="W1458" i="6" s="1"/>
  <c r="Y1458" i="6" s="1"/>
  <c r="AA1457" i="6"/>
  <c r="W1457" i="6" s="1"/>
  <c r="Y1457" i="6" s="1"/>
  <c r="AA1456" i="6"/>
  <c r="W1456" i="6" s="1"/>
  <c r="Y1456" i="6" s="1"/>
  <c r="AA1455" i="6"/>
  <c r="W1455" i="6" s="1"/>
  <c r="Y1455" i="6" s="1"/>
  <c r="AA1450" i="6"/>
  <c r="W1450" i="6" s="1"/>
  <c r="Y1450" i="6" s="1"/>
  <c r="AA1449" i="6"/>
  <c r="W1449" i="6" s="1"/>
  <c r="Y1449" i="6" s="1"/>
  <c r="AA1448" i="6"/>
  <c r="W1448" i="6" s="1"/>
  <c r="Y1448" i="6" s="1"/>
  <c r="AA1447" i="6"/>
  <c r="W1447" i="6" s="1"/>
  <c r="Y1447" i="6" s="1"/>
  <c r="AA1446" i="6"/>
  <c r="W1446" i="6" s="1"/>
  <c r="Y1446" i="6" s="1"/>
  <c r="AA1445" i="6"/>
  <c r="W1445" i="6" s="1"/>
  <c r="Y1445" i="6" s="1"/>
  <c r="AA1444" i="6"/>
  <c r="W1444" i="6" s="1"/>
  <c r="Y1444" i="6" s="1"/>
  <c r="AA1443" i="6"/>
  <c r="W1443" i="6" s="1"/>
  <c r="Y1443" i="6" s="1"/>
  <c r="AA1442" i="6"/>
  <c r="W1442" i="6" s="1"/>
  <c r="Y1442" i="6" s="1"/>
  <c r="AA1441" i="6"/>
  <c r="W1441" i="6" s="1"/>
  <c r="Y1441" i="6" s="1"/>
  <c r="AA1440" i="6"/>
  <c r="W1440" i="6" s="1"/>
  <c r="Y1440" i="6" s="1"/>
  <c r="AA1439" i="6"/>
  <c r="W1439" i="6" s="1"/>
  <c r="Y1439" i="6" s="1"/>
  <c r="AA1438" i="6"/>
  <c r="W1438" i="6" s="1"/>
  <c r="Y1438" i="6" s="1"/>
  <c r="AA1437" i="6"/>
  <c r="W1437" i="6" s="1"/>
  <c r="Y1437" i="6" s="1"/>
  <c r="AA1436" i="6"/>
  <c r="W1436" i="6" s="1"/>
  <c r="Y1436" i="6" s="1"/>
  <c r="AA1435" i="6"/>
  <c r="W1435" i="6" s="1"/>
  <c r="Y1435" i="6" s="1"/>
  <c r="AA1434" i="6"/>
  <c r="W1434" i="6" s="1"/>
  <c r="Y1434" i="6" s="1"/>
  <c r="AA1433" i="6"/>
  <c r="W1433" i="6" s="1"/>
  <c r="Y1433" i="6" s="1"/>
  <c r="AA1432" i="6"/>
  <c r="W1432" i="6" s="1"/>
  <c r="Y1432" i="6" s="1"/>
  <c r="AA1431" i="6"/>
  <c r="W1431" i="6" s="1"/>
  <c r="Y1431" i="6" s="1"/>
  <c r="AA1430" i="6"/>
  <c r="W1430" i="6" s="1"/>
  <c r="Y1430" i="6" s="1"/>
  <c r="AA1429" i="6"/>
  <c r="W1429" i="6" s="1"/>
  <c r="Y1429" i="6" s="1"/>
  <c r="AA1428" i="6"/>
  <c r="W1428" i="6" s="1"/>
  <c r="Y1428" i="6" s="1"/>
  <c r="AA1427" i="6"/>
  <c r="W1427" i="6" s="1"/>
  <c r="Y1427" i="6" s="1"/>
  <c r="AA1426" i="6"/>
  <c r="W1426" i="6" s="1"/>
  <c r="Y1426" i="6" s="1"/>
  <c r="AA1425" i="6"/>
  <c r="W1425" i="6" s="1"/>
  <c r="Y1425" i="6" s="1"/>
  <c r="AA1424" i="6"/>
  <c r="W1424" i="6" s="1"/>
  <c r="Y1424" i="6" s="1"/>
  <c r="AA1423" i="6"/>
  <c r="W1423" i="6" s="1"/>
  <c r="Y1423" i="6" s="1"/>
  <c r="AA1415" i="6"/>
  <c r="W1415" i="6" s="1"/>
  <c r="Y1415" i="6" s="1"/>
  <c r="AA1414" i="6"/>
  <c r="W1414" i="6" s="1"/>
  <c r="Y1414" i="6" s="1"/>
  <c r="AA1413" i="6"/>
  <c r="W1413" i="6" s="1"/>
  <c r="Y1413" i="6" s="1"/>
  <c r="AA1412" i="6"/>
  <c r="W1412" i="6" s="1"/>
  <c r="Y1412" i="6" s="1"/>
  <c r="AA1411" i="6"/>
  <c r="W1411" i="6" s="1"/>
  <c r="Y1411" i="6" s="1"/>
  <c r="AA1410" i="6"/>
  <c r="W1410" i="6" s="1"/>
  <c r="Y1410" i="6" s="1"/>
  <c r="AA1409" i="6"/>
  <c r="W1409" i="6" s="1"/>
  <c r="Y1409" i="6" s="1"/>
  <c r="AA1408" i="6"/>
  <c r="W1408" i="6" s="1"/>
  <c r="Y1408" i="6" s="1"/>
  <c r="AA1407" i="6"/>
  <c r="W1407" i="6" s="1"/>
  <c r="Y1407" i="6" s="1"/>
  <c r="AA1406" i="6"/>
  <c r="W1406" i="6" s="1"/>
  <c r="Y1406" i="6" s="1"/>
  <c r="AA1405" i="6"/>
  <c r="W1405" i="6" s="1"/>
  <c r="Y1405" i="6" s="1"/>
  <c r="AA1404" i="6"/>
  <c r="W1404" i="6" s="1"/>
  <c r="Y1404" i="6" s="1"/>
  <c r="AA1403" i="6"/>
  <c r="W1403" i="6" s="1"/>
  <c r="Y1403" i="6" s="1"/>
  <c r="AA1402" i="6"/>
  <c r="W1402" i="6" s="1"/>
  <c r="Y1402" i="6" s="1"/>
  <c r="AA1401" i="6"/>
  <c r="W1401" i="6" s="1"/>
  <c r="Y1401" i="6" s="1"/>
  <c r="AA1400" i="6"/>
  <c r="W1400" i="6" s="1"/>
  <c r="Y1400" i="6" s="1"/>
  <c r="AA1399" i="6"/>
  <c r="W1399" i="6" s="1"/>
  <c r="Y1399" i="6" s="1"/>
  <c r="AA1398" i="6"/>
  <c r="W1398" i="6" s="1"/>
  <c r="Y1398" i="6" s="1"/>
  <c r="AA1397" i="6"/>
  <c r="W1397" i="6" s="1"/>
  <c r="Y1397" i="6" s="1"/>
  <c r="AA1396" i="6"/>
  <c r="W1396" i="6" s="1"/>
  <c r="Y1396" i="6" s="1"/>
  <c r="AA1395" i="6"/>
  <c r="W1395" i="6" s="1"/>
  <c r="Y1395" i="6" s="1"/>
  <c r="AA1394" i="6"/>
  <c r="W1394" i="6" s="1"/>
  <c r="Y1394" i="6" s="1"/>
  <c r="AA1393" i="6"/>
  <c r="W1393" i="6" s="1"/>
  <c r="Y1393" i="6" s="1"/>
  <c r="AA1392" i="6"/>
  <c r="W1392" i="6" s="1"/>
  <c r="Y1392" i="6" s="1"/>
  <c r="AA1391" i="6"/>
  <c r="W1391" i="6" s="1"/>
  <c r="Y1391" i="6" s="1"/>
  <c r="AA1390" i="6"/>
  <c r="W1390" i="6" s="1"/>
  <c r="Y1390" i="6" s="1"/>
  <c r="AA1389" i="6"/>
  <c r="W1389" i="6" s="1"/>
  <c r="Y1389" i="6" s="1"/>
  <c r="AA1388" i="6"/>
  <c r="W1388" i="6" s="1"/>
  <c r="Y1388" i="6" s="1"/>
  <c r="AA1387" i="6"/>
  <c r="W1387" i="6" s="1"/>
  <c r="Y1387" i="6" s="1"/>
  <c r="AA1386" i="6"/>
  <c r="W1386" i="6" s="1"/>
  <c r="Y1386" i="6" s="1"/>
  <c r="AA1371" i="6"/>
  <c r="W1371" i="6" s="1"/>
  <c r="Y1371" i="6" s="1"/>
  <c r="AA1370" i="6"/>
  <c r="W1370" i="6" s="1"/>
  <c r="Y1370" i="6" s="1"/>
  <c r="AA1369" i="6"/>
  <c r="W1369" i="6" s="1"/>
  <c r="Y1369" i="6" s="1"/>
  <c r="AA1368" i="6"/>
  <c r="W1368" i="6" s="1"/>
  <c r="Y1368" i="6" s="1"/>
  <c r="AA1367" i="6"/>
  <c r="W1367" i="6" s="1"/>
  <c r="Y1367" i="6" s="1"/>
  <c r="AA1366" i="6"/>
  <c r="W1366" i="6" s="1"/>
  <c r="Y1366" i="6" s="1"/>
  <c r="AA1365" i="6"/>
  <c r="W1365" i="6" s="1"/>
  <c r="Y1365" i="6" s="1"/>
  <c r="AA1364" i="6"/>
  <c r="W1364" i="6" s="1"/>
  <c r="Y1364" i="6" s="1"/>
  <c r="AA1363" i="6"/>
  <c r="W1363" i="6" s="1"/>
  <c r="Y1363" i="6" s="1"/>
  <c r="AA1362" i="6"/>
  <c r="W1362" i="6" s="1"/>
  <c r="Y1362" i="6" s="1"/>
  <c r="AA1361" i="6"/>
  <c r="W1361" i="6" s="1"/>
  <c r="Y1361" i="6" s="1"/>
  <c r="AA1360" i="6"/>
  <c r="W1360" i="6" s="1"/>
  <c r="Y1360" i="6" s="1"/>
  <c r="AA1359" i="6"/>
  <c r="W1359" i="6" s="1"/>
  <c r="Y1359" i="6" s="1"/>
  <c r="AA1358" i="6"/>
  <c r="W1358" i="6" s="1"/>
  <c r="Y1358" i="6" s="1"/>
  <c r="AA1357" i="6"/>
  <c r="W1357" i="6" s="1"/>
  <c r="Y1357" i="6" s="1"/>
  <c r="AA1356" i="6"/>
  <c r="W1356" i="6" s="1"/>
  <c r="Y1356" i="6" s="1"/>
  <c r="AA1355" i="6"/>
  <c r="W1355" i="6" s="1"/>
  <c r="Y1355" i="6" s="1"/>
  <c r="AA1354" i="6"/>
  <c r="W1354" i="6" s="1"/>
  <c r="Y1354" i="6" s="1"/>
  <c r="AA1353" i="6"/>
  <c r="W1353" i="6" s="1"/>
  <c r="Y1353" i="6" s="1"/>
  <c r="AA1352" i="6"/>
  <c r="W1352" i="6" s="1"/>
  <c r="Y1352" i="6" s="1"/>
  <c r="AA1351" i="6"/>
  <c r="W1351" i="6" s="1"/>
  <c r="Y1351" i="6" s="1"/>
  <c r="AA1350" i="6"/>
  <c r="W1350" i="6" s="1"/>
  <c r="Y1350" i="6" s="1"/>
  <c r="AA1349" i="6"/>
  <c r="W1349" i="6" s="1"/>
  <c r="Y1349" i="6" s="1"/>
  <c r="AA1345" i="6"/>
  <c r="W1345" i="6" s="1"/>
  <c r="Y1345" i="6" s="1"/>
  <c r="AA1344" i="6"/>
  <c r="W1344" i="6" s="1"/>
  <c r="Y1344" i="6" s="1"/>
  <c r="AA1343" i="6"/>
  <c r="W1343" i="6" s="1"/>
  <c r="Y1343" i="6" s="1"/>
  <c r="AA1342" i="6"/>
  <c r="W1342" i="6" s="1"/>
  <c r="Y1342" i="6" s="1"/>
  <c r="AA1341" i="6"/>
  <c r="W1341" i="6" s="1"/>
  <c r="Y1341" i="6" s="1"/>
  <c r="AA1340" i="6"/>
  <c r="W1340" i="6" s="1"/>
  <c r="Y1340" i="6" s="1"/>
  <c r="AA1339" i="6"/>
  <c r="W1339" i="6" s="1"/>
  <c r="Y1339" i="6" s="1"/>
  <c r="AA1338" i="6"/>
  <c r="W1338" i="6" s="1"/>
  <c r="Y1338" i="6" s="1"/>
  <c r="AA1337" i="6"/>
  <c r="W1337" i="6" s="1"/>
  <c r="Y1337" i="6" s="1"/>
  <c r="AA1336" i="6"/>
  <c r="W1336" i="6" s="1"/>
  <c r="Y1336" i="6" s="1"/>
  <c r="AA1335" i="6"/>
  <c r="W1335" i="6" s="1"/>
  <c r="Y1335" i="6" s="1"/>
  <c r="AA1334" i="6"/>
  <c r="W1334" i="6" s="1"/>
  <c r="Y1334" i="6" s="1"/>
  <c r="AA1333" i="6"/>
  <c r="W1333" i="6" s="1"/>
  <c r="Y1333" i="6" s="1"/>
  <c r="AA1332" i="6"/>
  <c r="W1332" i="6" s="1"/>
  <c r="Y1332" i="6" s="1"/>
  <c r="AA1325" i="6"/>
  <c r="W1325" i="6" s="1"/>
  <c r="Y1325" i="6" s="1"/>
  <c r="AA1324" i="6"/>
  <c r="W1324" i="6" s="1"/>
  <c r="Y1324" i="6" s="1"/>
  <c r="AA1323" i="6"/>
  <c r="W1323" i="6" s="1"/>
  <c r="Y1323" i="6" s="1"/>
  <c r="AA1322" i="6"/>
  <c r="W1322" i="6" s="1"/>
  <c r="Y1322" i="6" s="1"/>
  <c r="AA1321" i="6"/>
  <c r="W1321" i="6" s="1"/>
  <c r="Y1321" i="6" s="1"/>
  <c r="AA1320" i="6"/>
  <c r="W1320" i="6" s="1"/>
  <c r="Y1320" i="6" s="1"/>
  <c r="AA1319" i="6"/>
  <c r="W1319" i="6" s="1"/>
  <c r="Y1319" i="6" s="1"/>
  <c r="AA1318" i="6"/>
  <c r="W1318" i="6" s="1"/>
  <c r="Y1318" i="6" s="1"/>
  <c r="AA1317" i="6"/>
  <c r="W1317" i="6" s="1"/>
  <c r="Y1317" i="6" s="1"/>
  <c r="AA1316" i="6"/>
  <c r="W1316" i="6" s="1"/>
  <c r="Y1316" i="6" s="1"/>
  <c r="AA1315" i="6"/>
  <c r="W1315" i="6" s="1"/>
  <c r="Y1315" i="6" s="1"/>
  <c r="AA1314" i="6"/>
  <c r="W1314" i="6" s="1"/>
  <c r="Y1314" i="6" s="1"/>
  <c r="AA1313" i="6"/>
  <c r="W1313" i="6" s="1"/>
  <c r="Y1313" i="6" s="1"/>
  <c r="AA1312" i="6"/>
  <c r="W1312" i="6" s="1"/>
  <c r="Y1312" i="6" s="1"/>
  <c r="AA1311" i="6"/>
  <c r="W1311" i="6" s="1"/>
  <c r="Y1311" i="6" s="1"/>
  <c r="AA1310" i="6"/>
  <c r="W1310" i="6" s="1"/>
  <c r="Y1310" i="6" s="1"/>
  <c r="AA1309" i="6"/>
  <c r="W1309" i="6" s="1"/>
  <c r="Y1309" i="6" s="1"/>
  <c r="AA1304" i="6"/>
  <c r="W1304" i="6" s="1"/>
  <c r="Y1304" i="6" s="1"/>
  <c r="AA1289" i="6"/>
  <c r="W1289" i="6" s="1"/>
  <c r="Y1289" i="6" s="1"/>
  <c r="AA1303" i="6"/>
  <c r="W1303" i="6" s="1"/>
  <c r="Y1303" i="6" s="1"/>
  <c r="AA1302" i="6"/>
  <c r="W1302" i="6" s="1"/>
  <c r="Y1302" i="6" s="1"/>
  <c r="AA1301" i="6"/>
  <c r="W1301" i="6" s="1"/>
  <c r="Y1301" i="6" s="1"/>
  <c r="AA1288" i="6"/>
  <c r="W1288" i="6" s="1"/>
  <c r="Y1288" i="6" s="1"/>
  <c r="AA1300" i="6"/>
  <c r="W1300" i="6" s="1"/>
  <c r="Y1300" i="6" s="1"/>
  <c r="AA1287" i="6"/>
  <c r="W1287" i="6" s="1"/>
  <c r="Y1287" i="6" s="1"/>
  <c r="AA1299" i="6"/>
  <c r="W1299" i="6" s="1"/>
  <c r="Y1299" i="6" s="1"/>
  <c r="AA1298" i="6"/>
  <c r="W1298" i="6" s="1"/>
  <c r="Y1298" i="6" s="1"/>
  <c r="AA1286" i="6"/>
  <c r="W1286" i="6" s="1"/>
  <c r="Y1286" i="6" s="1"/>
  <c r="AA1297" i="6"/>
  <c r="W1297" i="6" s="1"/>
  <c r="Y1297" i="6" s="1"/>
  <c r="AA1296" i="6"/>
  <c r="W1296" i="6" s="1"/>
  <c r="Y1296" i="6" s="1"/>
  <c r="AA1285" i="6"/>
  <c r="W1285" i="6" s="1"/>
  <c r="Y1285" i="6" s="1"/>
  <c r="AA1295" i="6"/>
  <c r="W1295" i="6" s="1"/>
  <c r="Y1295" i="6" s="1"/>
  <c r="AA1294" i="6"/>
  <c r="W1294" i="6" s="1"/>
  <c r="Y1294" i="6" s="1"/>
  <c r="AA1284" i="6"/>
  <c r="W1284" i="6" s="1"/>
  <c r="Y1284" i="6" s="1"/>
  <c r="AA1293" i="6"/>
  <c r="W1293" i="6" s="1"/>
  <c r="Y1293" i="6" s="1"/>
  <c r="AA1283" i="6"/>
  <c r="W1283" i="6" s="1"/>
  <c r="Y1283" i="6" s="1"/>
  <c r="AA1282" i="6"/>
  <c r="W1282" i="6" s="1"/>
  <c r="Y1282" i="6" s="1"/>
  <c r="AA1278" i="6"/>
  <c r="W1278" i="6" s="1"/>
  <c r="Y1278" i="6" s="1"/>
  <c r="AA1277" i="6"/>
  <c r="W1277" i="6" s="1"/>
  <c r="Y1277" i="6" s="1"/>
  <c r="AA1276" i="6"/>
  <c r="W1276" i="6" s="1"/>
  <c r="Y1276" i="6" s="1"/>
  <c r="AA1275" i="6"/>
  <c r="W1275" i="6" s="1"/>
  <c r="Y1275" i="6" s="1"/>
  <c r="AA1274" i="6"/>
  <c r="W1274" i="6" s="1"/>
  <c r="Y1274" i="6" s="1"/>
  <c r="AA1273" i="6"/>
  <c r="W1273" i="6" s="1"/>
  <c r="Y1273" i="6" s="1"/>
  <c r="AA1272" i="6"/>
  <c r="W1272" i="6" s="1"/>
  <c r="Y1272" i="6" s="1"/>
  <c r="AA1271" i="6"/>
  <c r="W1271" i="6" s="1"/>
  <c r="Y1271" i="6" s="1"/>
  <c r="AA1270" i="6"/>
  <c r="W1270" i="6" s="1"/>
  <c r="Y1270" i="6" s="1"/>
  <c r="AA1269" i="6"/>
  <c r="W1269" i="6" s="1"/>
  <c r="Y1269" i="6" s="1"/>
  <c r="AA1264" i="6"/>
  <c r="W1264" i="6" s="1"/>
  <c r="Y1264" i="6" s="1"/>
  <c r="AA1263" i="6"/>
  <c r="W1263" i="6" s="1"/>
  <c r="Y1263" i="6" s="1"/>
  <c r="AA1262" i="6"/>
  <c r="W1262" i="6" s="1"/>
  <c r="Y1262" i="6" s="1"/>
  <c r="AA1261" i="6"/>
  <c r="W1261" i="6" s="1"/>
  <c r="Y1261" i="6" s="1"/>
  <c r="AA1260" i="6"/>
  <c r="W1260" i="6" s="1"/>
  <c r="Y1260" i="6" s="1"/>
  <c r="AA1259" i="6"/>
  <c r="W1259" i="6" s="1"/>
  <c r="Y1259" i="6" s="1"/>
  <c r="AA1258" i="6"/>
  <c r="W1258" i="6" s="1"/>
  <c r="Y1258" i="6" s="1"/>
  <c r="AA1257" i="6"/>
  <c r="W1257" i="6" s="1"/>
  <c r="Y1257" i="6" s="1"/>
  <c r="AA1256" i="6"/>
  <c r="W1256" i="6" s="1"/>
  <c r="Y1256" i="6" s="1"/>
  <c r="AA1255" i="6"/>
  <c r="W1255" i="6" s="1"/>
  <c r="Y1255" i="6" s="1"/>
  <c r="AA1251" i="6"/>
  <c r="W1251" i="6" s="1"/>
  <c r="Y1251" i="6" s="1"/>
  <c r="AA1229" i="6"/>
  <c r="W1229" i="6" s="1"/>
  <c r="Y1229" i="6" s="1"/>
  <c r="AA1228" i="6"/>
  <c r="W1228" i="6" s="1"/>
  <c r="Y1228" i="6" s="1"/>
  <c r="AA1227" i="6"/>
  <c r="W1227" i="6" s="1"/>
  <c r="Y1227" i="6" s="1"/>
  <c r="AA1250" i="6"/>
  <c r="W1250" i="6" s="1"/>
  <c r="Y1250" i="6" s="1"/>
  <c r="AA1226" i="6"/>
  <c r="W1226" i="6" s="1"/>
  <c r="Y1226" i="6" s="1"/>
  <c r="AA1225" i="6"/>
  <c r="W1225" i="6" s="1"/>
  <c r="Y1225" i="6" s="1"/>
  <c r="AA1224" i="6"/>
  <c r="W1224" i="6" s="1"/>
  <c r="Y1224" i="6" s="1"/>
  <c r="AA1249" i="6"/>
  <c r="W1249" i="6" s="1"/>
  <c r="Y1249" i="6" s="1"/>
  <c r="AA1248" i="6"/>
  <c r="W1248" i="6" s="1"/>
  <c r="Y1248" i="6" s="1"/>
  <c r="AA1223" i="6"/>
  <c r="W1223" i="6" s="1"/>
  <c r="Y1223" i="6" s="1"/>
  <c r="AA1222" i="6"/>
  <c r="W1222" i="6" s="1"/>
  <c r="Y1222" i="6" s="1"/>
  <c r="AA1221" i="6"/>
  <c r="W1221" i="6" s="1"/>
  <c r="Y1221" i="6" s="1"/>
  <c r="AA1220" i="6"/>
  <c r="W1220" i="6" s="1"/>
  <c r="Y1220" i="6" s="1"/>
  <c r="AA1219" i="6"/>
  <c r="W1219" i="6" s="1"/>
  <c r="Y1219" i="6" s="1"/>
  <c r="AA1247" i="6"/>
  <c r="W1247" i="6" s="1"/>
  <c r="Y1247" i="6" s="1"/>
  <c r="AA1218" i="6"/>
  <c r="W1218" i="6" s="1"/>
  <c r="Y1218" i="6" s="1"/>
  <c r="AA1217" i="6"/>
  <c r="W1217" i="6" s="1"/>
  <c r="Y1217" i="6" s="1"/>
  <c r="AA1246" i="6"/>
  <c r="W1246" i="6" s="1"/>
  <c r="Y1246" i="6" s="1"/>
  <c r="AA1216" i="6"/>
  <c r="W1216" i="6" s="1"/>
  <c r="Y1216" i="6" s="1"/>
  <c r="AA1215" i="6"/>
  <c r="W1215" i="6" s="1"/>
  <c r="Y1215" i="6" s="1"/>
  <c r="AA1245" i="6"/>
  <c r="W1245" i="6" s="1"/>
  <c r="Y1245" i="6" s="1"/>
  <c r="AA1214" i="6"/>
  <c r="W1214" i="6" s="1"/>
  <c r="Y1214" i="6" s="1"/>
  <c r="AA1208" i="6"/>
  <c r="W1208" i="6" s="1"/>
  <c r="Y1208" i="6" s="1"/>
  <c r="AA1207" i="6"/>
  <c r="W1207" i="6" s="1"/>
  <c r="Y1207" i="6" s="1"/>
  <c r="AA1244" i="6"/>
  <c r="W1244" i="6" s="1"/>
  <c r="Y1244" i="6" s="1"/>
  <c r="AA1206" i="6"/>
  <c r="W1206" i="6" s="1"/>
  <c r="Y1206" i="6" s="1"/>
  <c r="AA1205" i="6"/>
  <c r="W1205" i="6" s="1"/>
  <c r="Y1205" i="6" s="1"/>
  <c r="AA1204" i="6"/>
  <c r="W1204" i="6" s="1"/>
  <c r="Y1204" i="6" s="1"/>
  <c r="AA1203" i="6"/>
  <c r="W1203" i="6" s="1"/>
  <c r="Y1203" i="6" s="1"/>
  <c r="AA1243" i="6"/>
  <c r="W1243" i="6" s="1"/>
  <c r="Y1243" i="6" s="1"/>
  <c r="AA1202" i="6"/>
  <c r="W1202" i="6" s="1"/>
  <c r="Y1202" i="6" s="1"/>
  <c r="AA1201" i="6"/>
  <c r="W1201" i="6" s="1"/>
  <c r="Y1201" i="6" s="1"/>
  <c r="AA1200" i="6"/>
  <c r="W1200" i="6" s="1"/>
  <c r="Y1200" i="6" s="1"/>
  <c r="AA1242" i="6"/>
  <c r="W1242" i="6" s="1"/>
  <c r="Y1242" i="6" s="1"/>
  <c r="AA1199" i="6"/>
  <c r="W1199" i="6" s="1"/>
  <c r="Y1199" i="6" s="1"/>
  <c r="AA1241" i="6"/>
  <c r="W1241" i="6" s="1"/>
  <c r="Y1241" i="6" s="1"/>
  <c r="AA1240" i="6"/>
  <c r="W1240" i="6" s="1"/>
  <c r="Y1240" i="6" s="1"/>
  <c r="AA1239" i="6"/>
  <c r="W1239" i="6" s="1"/>
  <c r="Y1239" i="6" s="1"/>
  <c r="AA1198" i="6"/>
  <c r="W1198" i="6" s="1"/>
  <c r="Y1198" i="6" s="1"/>
  <c r="AA1238" i="6"/>
  <c r="W1238" i="6" s="1"/>
  <c r="Y1238" i="6" s="1"/>
  <c r="AA1197" i="6"/>
  <c r="W1197" i="6" s="1"/>
  <c r="Y1197" i="6" s="1"/>
  <c r="AA1237" i="6"/>
  <c r="W1237" i="6" s="1"/>
  <c r="Y1237" i="6" s="1"/>
  <c r="AA1196" i="6"/>
  <c r="W1196" i="6" s="1"/>
  <c r="Y1196" i="6" s="1"/>
  <c r="AA1195" i="6"/>
  <c r="W1195" i="6" s="1"/>
  <c r="Y1195" i="6" s="1"/>
  <c r="AA1189" i="6"/>
  <c r="W1189" i="6" s="1"/>
  <c r="Y1189" i="6" s="1"/>
  <c r="AA1188" i="6"/>
  <c r="W1188" i="6" s="1"/>
  <c r="Y1188" i="6" s="1"/>
  <c r="AA1187" i="6"/>
  <c r="W1187" i="6" s="1"/>
  <c r="Y1187" i="6" s="1"/>
  <c r="AA1186" i="6"/>
  <c r="W1186" i="6" s="1"/>
  <c r="Y1186" i="6" s="1"/>
  <c r="AA1185" i="6"/>
  <c r="W1185" i="6" s="1"/>
  <c r="Y1185" i="6" s="1"/>
  <c r="AA1184" i="6"/>
  <c r="W1184" i="6" s="1"/>
  <c r="Y1184" i="6" s="1"/>
  <c r="AA1183" i="6"/>
  <c r="W1183" i="6" s="1"/>
  <c r="Y1183" i="6" s="1"/>
  <c r="AA1182" i="6"/>
  <c r="W1182" i="6" s="1"/>
  <c r="Y1182" i="6" s="1"/>
  <c r="AA1181" i="6"/>
  <c r="W1181" i="6" s="1"/>
  <c r="Y1181" i="6" s="1"/>
  <c r="AA1180" i="6"/>
  <c r="W1180" i="6" s="1"/>
  <c r="Y1180" i="6" s="1"/>
  <c r="AA1179" i="6"/>
  <c r="W1179" i="6" s="1"/>
  <c r="Y1179" i="6" s="1"/>
  <c r="AA1178" i="6"/>
  <c r="W1178" i="6" s="1"/>
  <c r="Y1178" i="6" s="1"/>
  <c r="AA1177" i="6"/>
  <c r="W1177" i="6" s="1"/>
  <c r="Y1177" i="6" s="1"/>
  <c r="AA1176" i="6"/>
  <c r="W1176" i="6" s="1"/>
  <c r="Y1176" i="6" s="1"/>
  <c r="AA1175" i="6"/>
  <c r="W1175" i="6" s="1"/>
  <c r="Y1175" i="6" s="1"/>
  <c r="AA1174" i="6"/>
  <c r="W1174" i="6" s="1"/>
  <c r="Y1174" i="6" s="1"/>
  <c r="AA1173" i="6"/>
  <c r="W1173" i="6" s="1"/>
  <c r="Y1173" i="6" s="1"/>
  <c r="AA1172" i="6"/>
  <c r="W1172" i="6" s="1"/>
  <c r="Y1172" i="6" s="1"/>
  <c r="AA1171" i="6"/>
  <c r="W1171" i="6" s="1"/>
  <c r="Y1171" i="6" s="1"/>
  <c r="AA1167" i="6"/>
  <c r="W1167" i="6" s="1"/>
  <c r="Y1167" i="6" s="1"/>
  <c r="AA1166" i="6"/>
  <c r="W1166" i="6" s="1"/>
  <c r="Y1166" i="6" s="1"/>
  <c r="AA1165" i="6"/>
  <c r="W1165" i="6" s="1"/>
  <c r="Y1165" i="6" s="1"/>
  <c r="AA1164" i="6"/>
  <c r="W1164" i="6" s="1"/>
  <c r="Y1164" i="6" s="1"/>
  <c r="AA1163" i="6"/>
  <c r="W1163" i="6" s="1"/>
  <c r="Y1163" i="6" s="1"/>
  <c r="AA1162" i="6"/>
  <c r="W1162" i="6" s="1"/>
  <c r="Y1162" i="6" s="1"/>
  <c r="AA1161" i="6"/>
  <c r="W1161" i="6" s="1"/>
  <c r="Y1161" i="6" s="1"/>
  <c r="AA1160" i="6"/>
  <c r="W1160" i="6" s="1"/>
  <c r="Y1160" i="6" s="1"/>
  <c r="AA1159" i="6"/>
  <c r="W1159" i="6" s="1"/>
  <c r="Y1159" i="6" s="1"/>
  <c r="AA1158" i="6"/>
  <c r="W1158" i="6" s="1"/>
  <c r="Y1158" i="6" s="1"/>
  <c r="AA1157" i="6"/>
  <c r="W1157" i="6" s="1"/>
  <c r="Y1157" i="6" s="1"/>
  <c r="AA1156" i="6"/>
  <c r="W1156" i="6" s="1"/>
  <c r="Y1156" i="6" s="1"/>
  <c r="AA1155" i="6"/>
  <c r="W1155" i="6" s="1"/>
  <c r="Y1155" i="6" s="1"/>
  <c r="AA1154" i="6"/>
  <c r="W1154" i="6" s="1"/>
  <c r="Y1154" i="6" s="1"/>
  <c r="AA1153" i="6"/>
  <c r="W1153" i="6" s="1"/>
  <c r="Y1153" i="6" s="1"/>
  <c r="AA1152" i="6"/>
  <c r="W1152" i="6" s="1"/>
  <c r="Y1152" i="6" s="1"/>
  <c r="AA1151" i="6"/>
  <c r="W1151" i="6" s="1"/>
  <c r="Y1151" i="6" s="1"/>
  <c r="AA1150" i="6"/>
  <c r="W1150" i="6" s="1"/>
  <c r="Y1150" i="6" s="1"/>
  <c r="AA1143" i="6"/>
  <c r="W1143" i="6" s="1"/>
  <c r="Y1143" i="6" s="1"/>
  <c r="AA1142" i="6"/>
  <c r="W1142" i="6" s="1"/>
  <c r="Y1142" i="6" s="1"/>
  <c r="AA1141" i="6"/>
  <c r="W1141" i="6" s="1"/>
  <c r="Y1141" i="6" s="1"/>
  <c r="AA1140" i="6"/>
  <c r="W1140" i="6" s="1"/>
  <c r="Y1140" i="6" s="1"/>
  <c r="AA1139" i="6"/>
  <c r="W1139" i="6" s="1"/>
  <c r="Y1139" i="6" s="1"/>
  <c r="AA1138" i="6"/>
  <c r="W1138" i="6" s="1"/>
  <c r="Y1138" i="6" s="1"/>
  <c r="AA1137" i="6"/>
  <c r="W1137" i="6" s="1"/>
  <c r="Y1137" i="6" s="1"/>
  <c r="AA1136" i="6"/>
  <c r="W1136" i="6" s="1"/>
  <c r="Y1136" i="6" s="1"/>
  <c r="AA1135" i="6"/>
  <c r="W1135" i="6" s="1"/>
  <c r="Y1135" i="6" s="1"/>
  <c r="AA1134" i="6"/>
  <c r="W1134" i="6" s="1"/>
  <c r="Y1134" i="6" s="1"/>
  <c r="AA1133" i="6"/>
  <c r="W1133" i="6" s="1"/>
  <c r="Y1133" i="6" s="1"/>
  <c r="AA1132" i="6"/>
  <c r="W1132" i="6" s="1"/>
  <c r="Y1132" i="6" s="1"/>
  <c r="AA1131" i="6"/>
  <c r="W1131" i="6" s="1"/>
  <c r="Y1131" i="6" s="1"/>
  <c r="AA1130" i="6"/>
  <c r="W1130" i="6" s="1"/>
  <c r="Y1130" i="6" s="1"/>
  <c r="AA1129" i="6"/>
  <c r="W1129" i="6" s="1"/>
  <c r="Y1129" i="6" s="1"/>
  <c r="AA1128" i="6"/>
  <c r="W1128" i="6" s="1"/>
  <c r="Y1128" i="6" s="1"/>
  <c r="AA1127" i="6"/>
  <c r="W1127" i="6" s="1"/>
  <c r="Y1127" i="6" s="1"/>
  <c r="AA1126" i="6"/>
  <c r="W1126" i="6" s="1"/>
  <c r="Y1126" i="6" s="1"/>
  <c r="AA1125" i="6"/>
  <c r="W1125" i="6" s="1"/>
  <c r="Y1125" i="6" s="1"/>
  <c r="R1122" i="6"/>
  <c r="AA1122" i="6" s="1"/>
  <c r="W1122" i="6" s="1"/>
  <c r="Y1122" i="6" s="1"/>
  <c r="AA1121" i="6"/>
  <c r="W1121" i="6" s="1"/>
  <c r="Y1121" i="6" s="1"/>
  <c r="AA1120" i="6"/>
  <c r="W1120" i="6" s="1"/>
  <c r="Y1120" i="6" s="1"/>
  <c r="AA1119" i="6"/>
  <c r="W1119" i="6" s="1"/>
  <c r="Y1119" i="6" s="1"/>
  <c r="AA1118" i="6"/>
  <c r="W1118" i="6" s="1"/>
  <c r="Y1118" i="6" s="1"/>
  <c r="AA1117" i="6"/>
  <c r="W1117" i="6" s="1"/>
  <c r="Y1117" i="6" s="1"/>
  <c r="AA1116" i="6"/>
  <c r="W1116" i="6" s="1"/>
  <c r="Y1116" i="6" s="1"/>
  <c r="AA1115" i="6"/>
  <c r="W1115" i="6" s="1"/>
  <c r="Y1115" i="6" s="1"/>
  <c r="AA1114" i="6"/>
  <c r="W1114" i="6" s="1"/>
  <c r="Y1114" i="6" s="1"/>
  <c r="AA1113" i="6"/>
  <c r="W1113" i="6" s="1"/>
  <c r="Y1113" i="6" s="1"/>
  <c r="AA1112" i="6"/>
  <c r="W1112" i="6" s="1"/>
  <c r="Y1112" i="6" s="1"/>
  <c r="AA1111" i="6"/>
  <c r="W1111" i="6" s="1"/>
  <c r="Y1111" i="6" s="1"/>
  <c r="AA1110" i="6"/>
  <c r="W1110" i="6" s="1"/>
  <c r="Y1110" i="6" s="1"/>
  <c r="AA1109" i="6"/>
  <c r="W1109" i="6" s="1"/>
  <c r="Y1109" i="6" s="1"/>
  <c r="AA1108" i="6"/>
  <c r="W1108" i="6" s="1"/>
  <c r="Y1108" i="6" s="1"/>
  <c r="AA1107" i="6"/>
  <c r="W1107" i="6" s="1"/>
  <c r="Y1107" i="6" s="1"/>
  <c r="AA1106" i="6"/>
  <c r="W1106" i="6" s="1"/>
  <c r="Y1106" i="6" s="1"/>
  <c r="AA1105" i="6"/>
  <c r="W1105" i="6" s="1"/>
  <c r="Y1105" i="6" s="1"/>
  <c r="AA1104" i="6"/>
  <c r="W1104" i="6" s="1"/>
  <c r="Y1104" i="6" s="1"/>
  <c r="AA1103" i="6"/>
  <c r="W1103" i="6" s="1"/>
  <c r="Y1103" i="6" s="1"/>
  <c r="AA1102" i="6"/>
  <c r="W1102" i="6" s="1"/>
  <c r="Y1102" i="6" s="1"/>
  <c r="R1101" i="6"/>
  <c r="AA1101" i="6" s="1"/>
  <c r="W1101" i="6" s="1"/>
  <c r="Y1101" i="6" s="1"/>
  <c r="AA1100" i="6"/>
  <c r="W1100" i="6" s="1"/>
  <c r="Y1100" i="6" s="1"/>
  <c r="AA1099" i="6"/>
  <c r="W1099" i="6" s="1"/>
  <c r="Y1099" i="6" s="1"/>
  <c r="AA1098" i="6"/>
  <c r="W1098" i="6" s="1"/>
  <c r="Y1098" i="6" s="1"/>
  <c r="AA1097" i="6"/>
  <c r="W1097" i="6" s="1"/>
  <c r="Y1097" i="6" s="1"/>
  <c r="AA1096" i="6"/>
  <c r="W1096" i="6" s="1"/>
  <c r="Y1096" i="6" s="1"/>
  <c r="AA1095" i="6"/>
  <c r="W1095" i="6" s="1"/>
  <c r="Y1095" i="6" s="1"/>
  <c r="AA1094" i="6"/>
  <c r="W1094" i="6" s="1"/>
  <c r="Y1094" i="6" s="1"/>
  <c r="AA1093" i="6"/>
  <c r="W1093" i="6" s="1"/>
  <c r="Y1093" i="6" s="1"/>
  <c r="AA1092" i="6"/>
  <c r="W1092" i="6" s="1"/>
  <c r="Y1092" i="6" s="1"/>
  <c r="AA1091" i="6"/>
  <c r="W1091" i="6" s="1"/>
  <c r="Y1091" i="6" s="1"/>
  <c r="AA1090" i="6"/>
  <c r="W1090" i="6" s="1"/>
  <c r="Y1090" i="6" s="1"/>
  <c r="AA1089" i="6"/>
  <c r="W1089" i="6" s="1"/>
  <c r="Y1089" i="6" s="1"/>
  <c r="AA1088" i="6"/>
  <c r="W1088" i="6" s="1"/>
  <c r="Y1088" i="6" s="1"/>
  <c r="AA1087" i="6"/>
  <c r="W1087" i="6" s="1"/>
  <c r="Y1087" i="6" s="1"/>
  <c r="AA1086" i="6"/>
  <c r="W1086" i="6" s="1"/>
  <c r="Y1086" i="6" s="1"/>
  <c r="AA1085" i="6"/>
  <c r="W1085" i="6" s="1"/>
  <c r="Y1085" i="6" s="1"/>
  <c r="AA1084" i="6"/>
  <c r="W1084" i="6" s="1"/>
  <c r="Y1084" i="6" s="1"/>
  <c r="R1083" i="6"/>
  <c r="AA1083" i="6" s="1"/>
  <c r="W1083" i="6" s="1"/>
  <c r="Y1083" i="6" s="1"/>
  <c r="AA1082" i="6"/>
  <c r="W1082" i="6" s="1"/>
  <c r="Y1082" i="6" s="1"/>
  <c r="AA1081" i="6"/>
  <c r="W1081" i="6" s="1"/>
  <c r="Y1081" i="6" s="1"/>
  <c r="AA1080" i="6"/>
  <c r="W1080" i="6" s="1"/>
  <c r="Y1080" i="6" s="1"/>
  <c r="AA1079" i="6"/>
  <c r="W1079" i="6" s="1"/>
  <c r="Y1079" i="6" s="1"/>
  <c r="AA1078" i="6"/>
  <c r="W1078" i="6" s="1"/>
  <c r="Y1078" i="6" s="1"/>
  <c r="AA1077" i="6"/>
  <c r="W1077" i="6" s="1"/>
  <c r="Y1077" i="6" s="1"/>
  <c r="AA1076" i="6"/>
  <c r="W1076" i="6" s="1"/>
  <c r="Y1076" i="6" s="1"/>
  <c r="AA1075" i="6"/>
  <c r="W1075" i="6" s="1"/>
  <c r="Y1075" i="6" s="1"/>
  <c r="AA1074" i="6"/>
  <c r="W1074" i="6" s="1"/>
  <c r="Y1074" i="6" s="1"/>
  <c r="AA1073" i="6"/>
  <c r="W1073" i="6" s="1"/>
  <c r="Y1073" i="6" s="1"/>
  <c r="AA1072" i="6"/>
  <c r="W1072" i="6" s="1"/>
  <c r="Y1072" i="6" s="1"/>
  <c r="AA1071" i="6"/>
  <c r="W1071" i="6" s="1"/>
  <c r="Y1071" i="6" s="1"/>
  <c r="AA1070" i="6"/>
  <c r="W1070" i="6" s="1"/>
  <c r="Y1070" i="6" s="1"/>
  <c r="AA1069" i="6"/>
  <c r="W1069" i="6" s="1"/>
  <c r="Y1069" i="6" s="1"/>
  <c r="AA1068" i="6"/>
  <c r="W1068" i="6" s="1"/>
  <c r="Y1068" i="6" s="1"/>
  <c r="AA1067" i="6"/>
  <c r="W1067" i="6" s="1"/>
  <c r="Y1067" i="6" s="1"/>
  <c r="R1066" i="6"/>
  <c r="AA1066" i="6" s="1"/>
  <c r="W1066" i="6" s="1"/>
  <c r="Y1066" i="6" s="1"/>
  <c r="AA1065" i="6"/>
  <c r="W1065" i="6" s="1"/>
  <c r="Y1065" i="6" s="1"/>
  <c r="AA1064" i="6"/>
  <c r="W1064" i="6" s="1"/>
  <c r="Y1064" i="6" s="1"/>
  <c r="AA1063" i="6"/>
  <c r="W1063" i="6" s="1"/>
  <c r="Y1063" i="6" s="1"/>
  <c r="AA1062" i="6"/>
  <c r="W1062" i="6" s="1"/>
  <c r="Y1062" i="6" s="1"/>
  <c r="AA1061" i="6"/>
  <c r="W1061" i="6" s="1"/>
  <c r="Y1061" i="6" s="1"/>
  <c r="AA1060" i="6"/>
  <c r="W1060" i="6" s="1"/>
  <c r="Y1060" i="6" s="1"/>
  <c r="AA1059" i="6"/>
  <c r="W1059" i="6" s="1"/>
  <c r="Y1059" i="6" s="1"/>
  <c r="AA1058" i="6"/>
  <c r="W1058" i="6" s="1"/>
  <c r="Y1058" i="6" s="1"/>
  <c r="AA1057" i="6"/>
  <c r="W1057" i="6" s="1"/>
  <c r="Y1057" i="6" s="1"/>
  <c r="AA1056" i="6"/>
  <c r="W1056" i="6" s="1"/>
  <c r="Y1056" i="6" s="1"/>
  <c r="AA1055" i="6"/>
  <c r="W1055" i="6" s="1"/>
  <c r="Y1055" i="6" s="1"/>
  <c r="AA1054" i="6"/>
  <c r="W1054" i="6" s="1"/>
  <c r="Y1054" i="6" s="1"/>
  <c r="AA1053" i="6"/>
  <c r="W1053" i="6" s="1"/>
  <c r="Y1053" i="6" s="1"/>
  <c r="AA1052" i="6"/>
  <c r="W1052" i="6" s="1"/>
  <c r="Y1052" i="6" s="1"/>
  <c r="AA1051" i="6"/>
  <c r="W1051" i="6" s="1"/>
  <c r="Y1051" i="6" s="1"/>
  <c r="AA1050" i="6"/>
  <c r="W1050" i="6" s="1"/>
  <c r="Y1050" i="6" s="1"/>
  <c r="R1049" i="6"/>
  <c r="AA1049" i="6" s="1"/>
  <c r="W1049" i="6" s="1"/>
  <c r="Y1049" i="6" s="1"/>
  <c r="AA1048" i="6"/>
  <c r="W1048" i="6" s="1"/>
  <c r="Y1048" i="6" s="1"/>
  <c r="AA1047" i="6"/>
  <c r="W1047" i="6" s="1"/>
  <c r="Y1047" i="6" s="1"/>
  <c r="AA1046" i="6"/>
  <c r="W1046" i="6" s="1"/>
  <c r="Y1046" i="6" s="1"/>
  <c r="AA1045" i="6"/>
  <c r="W1045" i="6" s="1"/>
  <c r="Y1045" i="6" s="1"/>
  <c r="AA1044" i="6"/>
  <c r="W1044" i="6" s="1"/>
  <c r="Y1044" i="6" s="1"/>
  <c r="AA1043" i="6"/>
  <c r="W1043" i="6" s="1"/>
  <c r="Y1043" i="6" s="1"/>
  <c r="AA1042" i="6"/>
  <c r="W1042" i="6" s="1"/>
  <c r="Y1042" i="6" s="1"/>
  <c r="AA1041" i="6"/>
  <c r="W1041" i="6" s="1"/>
  <c r="Y1041" i="6" s="1"/>
  <c r="AA1040" i="6"/>
  <c r="W1040" i="6" s="1"/>
  <c r="Y1040" i="6" s="1"/>
  <c r="AA1039" i="6"/>
  <c r="W1039" i="6" s="1"/>
  <c r="Y1039" i="6" s="1"/>
  <c r="AA1038" i="6"/>
  <c r="W1038" i="6" s="1"/>
  <c r="Y1038" i="6" s="1"/>
  <c r="AA1037" i="6"/>
  <c r="W1037" i="6" s="1"/>
  <c r="Y1037" i="6" s="1"/>
  <c r="AA1036" i="6"/>
  <c r="W1036" i="6" s="1"/>
  <c r="Y1036" i="6" s="1"/>
  <c r="AA1035" i="6"/>
  <c r="W1035" i="6" s="1"/>
  <c r="Y1035" i="6" s="1"/>
  <c r="AA1034" i="6"/>
  <c r="W1034" i="6" s="1"/>
  <c r="Y1034" i="6" s="1"/>
  <c r="AA1033" i="6"/>
  <c r="W1033" i="6" s="1"/>
  <c r="Y1033" i="6" s="1"/>
  <c r="AA1032" i="6"/>
  <c r="W1032" i="6" s="1"/>
  <c r="Y1032" i="6" s="1"/>
  <c r="AA1031" i="6"/>
  <c r="W1031" i="6" s="1"/>
  <c r="Y1031" i="6" s="1"/>
  <c r="AA1030" i="6"/>
  <c r="W1030" i="6" s="1"/>
  <c r="Y1030" i="6" s="1"/>
  <c r="R1029" i="6"/>
  <c r="AA1029" i="6" s="1"/>
  <c r="W1029" i="6" s="1"/>
  <c r="Y1029" i="6" s="1"/>
  <c r="AA1028" i="6"/>
  <c r="W1028" i="6" s="1"/>
  <c r="Y1028" i="6" s="1"/>
  <c r="AA1027" i="6"/>
  <c r="W1027" i="6" s="1"/>
  <c r="Y1027" i="6" s="1"/>
  <c r="AA1026" i="6"/>
  <c r="W1026" i="6" s="1"/>
  <c r="Y1026" i="6" s="1"/>
  <c r="AA1025" i="6"/>
  <c r="W1025" i="6" s="1"/>
  <c r="Y1025" i="6" s="1"/>
  <c r="AA1024" i="6"/>
  <c r="W1024" i="6" s="1"/>
  <c r="Y1024" i="6" s="1"/>
  <c r="AA1023" i="6"/>
  <c r="W1023" i="6" s="1"/>
  <c r="Y1023" i="6" s="1"/>
  <c r="AA1022" i="6"/>
  <c r="W1022" i="6" s="1"/>
  <c r="Y1022" i="6" s="1"/>
  <c r="AA1021" i="6"/>
  <c r="W1021" i="6" s="1"/>
  <c r="Y1021" i="6" s="1"/>
  <c r="AA1020" i="6"/>
  <c r="W1020" i="6" s="1"/>
  <c r="Y1020" i="6" s="1"/>
  <c r="AA1019" i="6"/>
  <c r="W1019" i="6" s="1"/>
  <c r="Y1019" i="6" s="1"/>
  <c r="AA1018" i="6"/>
  <c r="W1018" i="6" s="1"/>
  <c r="Y1018" i="6" s="1"/>
  <c r="AA1017" i="6"/>
  <c r="W1017" i="6" s="1"/>
  <c r="Y1017" i="6" s="1"/>
  <c r="AA1016" i="6"/>
  <c r="W1016" i="6" s="1"/>
  <c r="Y1016" i="6" s="1"/>
  <c r="AA1015" i="6"/>
  <c r="W1015" i="6" s="1"/>
  <c r="Y1015" i="6" s="1"/>
  <c r="AA1014" i="6"/>
  <c r="W1014" i="6" s="1"/>
  <c r="Y1014" i="6" s="1"/>
  <c r="AA1013" i="6"/>
  <c r="W1013" i="6" s="1"/>
  <c r="Y1013" i="6" s="1"/>
  <c r="AA1012" i="6"/>
  <c r="W1012" i="6" s="1"/>
  <c r="Y1012" i="6" s="1"/>
  <c r="AA1011" i="6"/>
  <c r="W1011" i="6" s="1"/>
  <c r="Y1011" i="6" s="1"/>
  <c r="AA1010" i="6"/>
  <c r="W1010" i="6" s="1"/>
  <c r="Y1010" i="6" s="1"/>
  <c r="R1009" i="6"/>
  <c r="AA1009" i="6" s="1"/>
  <c r="W1009" i="6" s="1"/>
  <c r="Y1009" i="6" s="1"/>
  <c r="AA1008" i="6"/>
  <c r="W1008" i="6" s="1"/>
  <c r="Y1008" i="6" s="1"/>
  <c r="AA1007" i="6"/>
  <c r="W1007" i="6" s="1"/>
  <c r="Y1007" i="6" s="1"/>
  <c r="AA1006" i="6"/>
  <c r="W1006" i="6" s="1"/>
  <c r="Y1006" i="6" s="1"/>
  <c r="AA1005" i="6"/>
  <c r="W1005" i="6" s="1"/>
  <c r="Y1005" i="6" s="1"/>
  <c r="AA1004" i="6"/>
  <c r="W1004" i="6" s="1"/>
  <c r="Y1004" i="6" s="1"/>
  <c r="AA1003" i="6"/>
  <c r="W1003" i="6" s="1"/>
  <c r="Y1003" i="6" s="1"/>
  <c r="AA1002" i="6"/>
  <c r="W1002" i="6" s="1"/>
  <c r="Y1002" i="6" s="1"/>
  <c r="AA1001" i="6"/>
  <c r="W1001" i="6" s="1"/>
  <c r="Y1001" i="6" s="1"/>
  <c r="AA1000" i="6"/>
  <c r="W1000" i="6" s="1"/>
  <c r="Y1000" i="6" s="1"/>
  <c r="AA999" i="6"/>
  <c r="W999" i="6" s="1"/>
  <c r="Y999" i="6" s="1"/>
  <c r="AA998" i="6"/>
  <c r="W998" i="6" s="1"/>
  <c r="Y998" i="6" s="1"/>
  <c r="AA997" i="6"/>
  <c r="W997" i="6" s="1"/>
  <c r="Y997" i="6" s="1"/>
  <c r="AA996" i="6"/>
  <c r="W996" i="6" s="1"/>
  <c r="Y996" i="6" s="1"/>
  <c r="AA995" i="6"/>
  <c r="W995" i="6" s="1"/>
  <c r="Y995" i="6" s="1"/>
  <c r="AA994" i="6"/>
  <c r="W994" i="6" s="1"/>
  <c r="Y994" i="6" s="1"/>
  <c r="AA993" i="6"/>
  <c r="W993" i="6" s="1"/>
  <c r="Y993" i="6" s="1"/>
  <c r="AA992" i="6"/>
  <c r="W992" i="6" s="1"/>
  <c r="Y992" i="6" s="1"/>
  <c r="AA991" i="6"/>
  <c r="W991" i="6" s="1"/>
  <c r="Y991" i="6" s="1"/>
  <c r="AA990" i="6"/>
  <c r="W990" i="6" s="1"/>
  <c r="Y990" i="6" s="1"/>
  <c r="AA989" i="6"/>
  <c r="W989" i="6" s="1"/>
  <c r="Y989" i="6" s="1"/>
  <c r="AA988" i="6"/>
  <c r="W988" i="6" s="1"/>
  <c r="Y988" i="6" s="1"/>
  <c r="AA987" i="6"/>
  <c r="W987" i="6" s="1"/>
  <c r="Y987" i="6" s="1"/>
  <c r="R986" i="6"/>
  <c r="AA986" i="6" s="1"/>
  <c r="W986" i="6" s="1"/>
  <c r="Y986" i="6" s="1"/>
  <c r="AA985" i="6"/>
  <c r="W985" i="6" s="1"/>
  <c r="Y985" i="6" s="1"/>
  <c r="AA984" i="6"/>
  <c r="W984" i="6" s="1"/>
  <c r="Y984" i="6" s="1"/>
  <c r="AA983" i="6"/>
  <c r="W983" i="6" s="1"/>
  <c r="Y983" i="6" s="1"/>
  <c r="AA982" i="6"/>
  <c r="W982" i="6" s="1"/>
  <c r="Y982" i="6" s="1"/>
  <c r="AA981" i="6"/>
  <c r="W981" i="6" s="1"/>
  <c r="Y981" i="6" s="1"/>
  <c r="AA980" i="6"/>
  <c r="W980" i="6" s="1"/>
  <c r="Y980" i="6" s="1"/>
  <c r="AA979" i="6"/>
  <c r="W979" i="6" s="1"/>
  <c r="Y979" i="6" s="1"/>
  <c r="AA978" i="6"/>
  <c r="W978" i="6" s="1"/>
  <c r="Y978" i="6" s="1"/>
  <c r="AA977" i="6"/>
  <c r="W977" i="6" s="1"/>
  <c r="Y977" i="6" s="1"/>
  <c r="AA976" i="6"/>
  <c r="W976" i="6" s="1"/>
  <c r="Y976" i="6" s="1"/>
  <c r="AA975" i="6"/>
  <c r="W975" i="6" s="1"/>
  <c r="Y975" i="6" s="1"/>
  <c r="AA974" i="6"/>
  <c r="W974" i="6" s="1"/>
  <c r="Y974" i="6" s="1"/>
  <c r="AA973" i="6"/>
  <c r="W973" i="6" s="1"/>
  <c r="Y973" i="6" s="1"/>
  <c r="AA972" i="6"/>
  <c r="W972" i="6" s="1"/>
  <c r="Y972" i="6" s="1"/>
  <c r="AA971" i="6"/>
  <c r="W971" i="6" s="1"/>
  <c r="Y971" i="6" s="1"/>
  <c r="AA970" i="6"/>
  <c r="W970" i="6" s="1"/>
  <c r="Y970" i="6" s="1"/>
  <c r="AA969" i="6"/>
  <c r="W969" i="6" s="1"/>
  <c r="Y969" i="6" s="1"/>
  <c r="AA968" i="6"/>
  <c r="W968" i="6" s="1"/>
  <c r="Y968" i="6" s="1"/>
  <c r="AA967" i="6"/>
  <c r="W967" i="6" s="1"/>
  <c r="Y967" i="6" s="1"/>
  <c r="AA966" i="6"/>
  <c r="W966" i="6" s="1"/>
  <c r="Y966" i="6" s="1"/>
  <c r="AA965" i="6"/>
  <c r="W965" i="6" s="1"/>
  <c r="Y965" i="6" s="1"/>
  <c r="R964" i="6"/>
  <c r="AA964" i="6" s="1"/>
  <c r="W964" i="6" s="1"/>
  <c r="Y964" i="6" s="1"/>
  <c r="AA963" i="6"/>
  <c r="W963" i="6" s="1"/>
  <c r="Y963" i="6" s="1"/>
  <c r="AA962" i="6"/>
  <c r="W962" i="6" s="1"/>
  <c r="Y962" i="6" s="1"/>
  <c r="AA961" i="6"/>
  <c r="W961" i="6" s="1"/>
  <c r="Y961" i="6" s="1"/>
  <c r="AA960" i="6"/>
  <c r="W960" i="6" s="1"/>
  <c r="Y960" i="6" s="1"/>
  <c r="AA959" i="6"/>
  <c r="W959" i="6" s="1"/>
  <c r="Y959" i="6" s="1"/>
  <c r="AA958" i="6"/>
  <c r="W958" i="6" s="1"/>
  <c r="Y958" i="6" s="1"/>
  <c r="AA957" i="6"/>
  <c r="W957" i="6" s="1"/>
  <c r="Y957" i="6" s="1"/>
  <c r="AA956" i="6"/>
  <c r="W956" i="6" s="1"/>
  <c r="Y956" i="6" s="1"/>
  <c r="AA955" i="6"/>
  <c r="W955" i="6" s="1"/>
  <c r="Y955" i="6" s="1"/>
  <c r="AA954" i="6"/>
  <c r="W954" i="6" s="1"/>
  <c r="Y954" i="6" s="1"/>
  <c r="AA953" i="6"/>
  <c r="W953" i="6" s="1"/>
  <c r="Y953" i="6" s="1"/>
  <c r="AA952" i="6"/>
  <c r="W952" i="6" s="1"/>
  <c r="Y952" i="6" s="1"/>
  <c r="AA951" i="6"/>
  <c r="W951" i="6" s="1"/>
  <c r="Y951" i="6" s="1"/>
  <c r="AA950" i="6"/>
  <c r="W950" i="6" s="1"/>
  <c r="Y950" i="6" s="1"/>
  <c r="AA949" i="6"/>
  <c r="W949" i="6" s="1"/>
  <c r="Y949" i="6" s="1"/>
  <c r="AA948" i="6"/>
  <c r="W948" i="6" s="1"/>
  <c r="Y948" i="6" s="1"/>
  <c r="AA947" i="6"/>
  <c r="W947" i="6" s="1"/>
  <c r="Y947" i="6" s="1"/>
  <c r="AA946" i="6"/>
  <c r="W946" i="6" s="1"/>
  <c r="Y946" i="6" s="1"/>
  <c r="AA945" i="6"/>
  <c r="W945" i="6" s="1"/>
  <c r="Y945" i="6" s="1"/>
  <c r="AA944" i="6"/>
  <c r="W944" i="6" s="1"/>
  <c r="Y944" i="6" s="1"/>
  <c r="AA943" i="6"/>
  <c r="W943" i="6" s="1"/>
  <c r="Y943" i="6" s="1"/>
  <c r="AA942" i="6"/>
  <c r="W942" i="6" s="1"/>
  <c r="Y942" i="6" s="1"/>
  <c r="R941" i="6"/>
  <c r="AA941" i="6" s="1"/>
  <c r="W941" i="6" s="1"/>
  <c r="Y941" i="6" s="1"/>
  <c r="AA940" i="6"/>
  <c r="W940" i="6" s="1"/>
  <c r="Y940" i="6" s="1"/>
  <c r="AA939" i="6"/>
  <c r="W939" i="6" s="1"/>
  <c r="Y939" i="6" s="1"/>
  <c r="AA938" i="6"/>
  <c r="W938" i="6" s="1"/>
  <c r="Y938" i="6" s="1"/>
  <c r="AA937" i="6"/>
  <c r="W937" i="6" s="1"/>
  <c r="Y937" i="6" s="1"/>
  <c r="AA936" i="6"/>
  <c r="W936" i="6" s="1"/>
  <c r="Y936" i="6" s="1"/>
  <c r="AA935" i="6"/>
  <c r="W935" i="6" s="1"/>
  <c r="Y935" i="6" s="1"/>
  <c r="AA934" i="6"/>
  <c r="W934" i="6" s="1"/>
  <c r="Y934" i="6" s="1"/>
  <c r="AA933" i="6"/>
  <c r="W933" i="6" s="1"/>
  <c r="Y933" i="6" s="1"/>
  <c r="AA932" i="6"/>
  <c r="W932" i="6" s="1"/>
  <c r="Y932" i="6" s="1"/>
  <c r="AA931" i="6"/>
  <c r="W931" i="6" s="1"/>
  <c r="Y931" i="6" s="1"/>
  <c r="AA930" i="6"/>
  <c r="W930" i="6" s="1"/>
  <c r="Y930" i="6" s="1"/>
  <c r="AA929" i="6"/>
  <c r="W929" i="6" s="1"/>
  <c r="Y929" i="6" s="1"/>
  <c r="AA928" i="6"/>
  <c r="W928" i="6" s="1"/>
  <c r="Y928" i="6" s="1"/>
  <c r="R927" i="6"/>
  <c r="AA927" i="6" s="1"/>
  <c r="W927" i="6" s="1"/>
  <c r="Y927" i="6" s="1"/>
  <c r="AA926" i="6"/>
  <c r="W926" i="6" s="1"/>
  <c r="Y926" i="6" s="1"/>
  <c r="AA925" i="6"/>
  <c r="W925" i="6" s="1"/>
  <c r="Y925" i="6" s="1"/>
  <c r="AA924" i="6"/>
  <c r="W924" i="6" s="1"/>
  <c r="Y924" i="6" s="1"/>
  <c r="AA923" i="6"/>
  <c r="W923" i="6" s="1"/>
  <c r="Y923" i="6" s="1"/>
  <c r="AA922" i="6"/>
  <c r="W922" i="6" s="1"/>
  <c r="Y922" i="6" s="1"/>
  <c r="AA921" i="6"/>
  <c r="W921" i="6" s="1"/>
  <c r="Y921" i="6" s="1"/>
  <c r="AA920" i="6"/>
  <c r="W920" i="6" s="1"/>
  <c r="Y920" i="6" s="1"/>
  <c r="AA919" i="6"/>
  <c r="W919" i="6" s="1"/>
  <c r="Y919" i="6" s="1"/>
  <c r="AA918" i="6"/>
  <c r="W918" i="6" s="1"/>
  <c r="Y918" i="6" s="1"/>
  <c r="AA917" i="6"/>
  <c r="W917" i="6" s="1"/>
  <c r="Y917" i="6" s="1"/>
  <c r="AA916" i="6"/>
  <c r="W916" i="6" s="1"/>
  <c r="Y916" i="6" s="1"/>
  <c r="AA915" i="6"/>
  <c r="W915" i="6" s="1"/>
  <c r="Y915" i="6" s="1"/>
  <c r="AA914" i="6"/>
  <c r="W914" i="6" s="1"/>
  <c r="Y914" i="6" s="1"/>
  <c r="AA913" i="6"/>
  <c r="W913" i="6" s="1"/>
  <c r="Y913" i="6" s="1"/>
  <c r="AA912" i="6"/>
  <c r="W912" i="6" s="1"/>
  <c r="Y912" i="6" s="1"/>
  <c r="AA911" i="6"/>
  <c r="W911" i="6" s="1"/>
  <c r="Y911" i="6" s="1"/>
  <c r="AA910" i="6"/>
  <c r="W910" i="6" s="1"/>
  <c r="Y910" i="6" s="1"/>
  <c r="R909" i="6"/>
  <c r="AA909" i="6" s="1"/>
  <c r="W909" i="6" s="1"/>
  <c r="Y909" i="6" s="1"/>
  <c r="AA908" i="6"/>
  <c r="W908" i="6" s="1"/>
  <c r="Y908" i="6" s="1"/>
  <c r="AA907" i="6"/>
  <c r="W907" i="6" s="1"/>
  <c r="Y907" i="6" s="1"/>
  <c r="AA906" i="6"/>
  <c r="W906" i="6" s="1"/>
  <c r="Y906" i="6" s="1"/>
  <c r="AA905" i="6"/>
  <c r="W905" i="6" s="1"/>
  <c r="Y905" i="6" s="1"/>
  <c r="AA904" i="6"/>
  <c r="W904" i="6" s="1"/>
  <c r="Y904" i="6" s="1"/>
  <c r="AA903" i="6"/>
  <c r="W903" i="6" s="1"/>
  <c r="Y903" i="6" s="1"/>
  <c r="AA902" i="6"/>
  <c r="W902" i="6" s="1"/>
  <c r="Y902" i="6" s="1"/>
  <c r="AA901" i="6"/>
  <c r="W901" i="6" s="1"/>
  <c r="Y901" i="6" s="1"/>
  <c r="AA900" i="6"/>
  <c r="W900" i="6" s="1"/>
  <c r="Y900" i="6" s="1"/>
  <c r="AA899" i="6"/>
  <c r="W899" i="6" s="1"/>
  <c r="Y899" i="6" s="1"/>
  <c r="AA898" i="6"/>
  <c r="W898" i="6" s="1"/>
  <c r="Y898" i="6" s="1"/>
  <c r="AA897" i="6"/>
  <c r="W897" i="6" s="1"/>
  <c r="Y897" i="6" s="1"/>
  <c r="AA896" i="6"/>
  <c r="W896" i="6" s="1"/>
  <c r="Y896" i="6" s="1"/>
  <c r="AA895" i="6"/>
  <c r="W895" i="6" s="1"/>
  <c r="Y895" i="6" s="1"/>
  <c r="AA894" i="6"/>
  <c r="W894" i="6" s="1"/>
  <c r="Y894" i="6" s="1"/>
  <c r="AA893" i="6"/>
  <c r="W893" i="6" s="1"/>
  <c r="Y893" i="6" s="1"/>
  <c r="AA892" i="6"/>
  <c r="W892" i="6" s="1"/>
  <c r="Y892" i="6" s="1"/>
  <c r="AA891" i="6"/>
  <c r="W891" i="6" s="1"/>
  <c r="Y891" i="6" s="1"/>
  <c r="AA890" i="6"/>
  <c r="W890" i="6" s="1"/>
  <c r="Y890" i="6" s="1"/>
  <c r="AA889" i="6"/>
  <c r="W889" i="6" s="1"/>
  <c r="Y889" i="6" s="1"/>
  <c r="AA888" i="6"/>
  <c r="W888" i="6" s="1"/>
  <c r="Y888" i="6" s="1"/>
  <c r="AA887" i="6"/>
  <c r="W887" i="6" s="1"/>
  <c r="Y887" i="6" s="1"/>
  <c r="AA886" i="6"/>
  <c r="W886" i="6" s="1"/>
  <c r="Y886" i="6" s="1"/>
  <c r="AA885" i="6"/>
  <c r="W885" i="6" s="1"/>
  <c r="Y885" i="6" s="1"/>
  <c r="AA884" i="6"/>
  <c r="W884" i="6" s="1"/>
  <c r="Y884" i="6" s="1"/>
  <c r="AA883" i="6"/>
  <c r="W883" i="6" s="1"/>
  <c r="Y883" i="6" s="1"/>
  <c r="AA882" i="6"/>
  <c r="W882" i="6" s="1"/>
  <c r="Y882" i="6" s="1"/>
  <c r="AA881" i="6"/>
  <c r="W881" i="6" s="1"/>
  <c r="Y881" i="6" s="1"/>
  <c r="AA880" i="6"/>
  <c r="W880" i="6" s="1"/>
  <c r="Y880" i="6" s="1"/>
  <c r="AA879" i="6"/>
  <c r="W879" i="6" s="1"/>
  <c r="Y879" i="6" s="1"/>
  <c r="AA878" i="6"/>
  <c r="W878" i="6" s="1"/>
  <c r="Y878" i="6" s="1"/>
  <c r="AA877" i="6"/>
  <c r="W877" i="6" s="1"/>
  <c r="Y877" i="6" s="1"/>
  <c r="AA876" i="6"/>
  <c r="W876" i="6" s="1"/>
  <c r="Y876" i="6" s="1"/>
  <c r="AA875" i="6"/>
  <c r="W875" i="6" s="1"/>
  <c r="Y875" i="6" s="1"/>
  <c r="AA874" i="6"/>
  <c r="W874" i="6" s="1"/>
  <c r="Y874" i="6" s="1"/>
  <c r="AA873" i="6"/>
  <c r="W873" i="6" s="1"/>
  <c r="Y873" i="6" s="1"/>
  <c r="AA872" i="6"/>
  <c r="W872" i="6" s="1"/>
  <c r="Y872" i="6" s="1"/>
  <c r="AA871" i="6"/>
  <c r="W871" i="6" s="1"/>
  <c r="Y871" i="6" s="1"/>
  <c r="AA870" i="6"/>
  <c r="W870" i="6" s="1"/>
  <c r="Y870" i="6" s="1"/>
  <c r="AA869" i="6"/>
  <c r="W869" i="6" s="1"/>
  <c r="Y869" i="6" s="1"/>
  <c r="AA868" i="6"/>
  <c r="W868" i="6" s="1"/>
  <c r="Y868" i="6" s="1"/>
  <c r="AA867" i="6"/>
  <c r="W867" i="6" s="1"/>
  <c r="Y867" i="6" s="1"/>
  <c r="AA866" i="6"/>
  <c r="W866" i="6" s="1"/>
  <c r="Y866" i="6" s="1"/>
  <c r="AA865" i="6"/>
  <c r="W865" i="6" s="1"/>
  <c r="Y865" i="6" s="1"/>
  <c r="AA864" i="6"/>
  <c r="W864" i="6" s="1"/>
  <c r="Y864" i="6" s="1"/>
  <c r="AA863" i="6"/>
  <c r="W863" i="6" s="1"/>
  <c r="Y863" i="6" s="1"/>
  <c r="AA862" i="6"/>
  <c r="W862" i="6" s="1"/>
  <c r="Y862" i="6" s="1"/>
  <c r="AA861" i="6"/>
  <c r="W861" i="6" s="1"/>
  <c r="Y861" i="6" s="1"/>
  <c r="AA860" i="6"/>
  <c r="W860" i="6" s="1"/>
  <c r="Y860" i="6" s="1"/>
  <c r="AA859" i="6"/>
  <c r="W859" i="6" s="1"/>
  <c r="Y859" i="6" s="1"/>
  <c r="AA858" i="6"/>
  <c r="W858" i="6" s="1"/>
  <c r="Y858" i="6" s="1"/>
  <c r="AA857" i="6"/>
  <c r="W857" i="6" s="1"/>
  <c r="Y857" i="6" s="1"/>
  <c r="AA856" i="6"/>
  <c r="W856" i="6" s="1"/>
  <c r="Y856" i="6" s="1"/>
  <c r="AA855" i="6"/>
  <c r="W855" i="6" s="1"/>
  <c r="Y855" i="6" s="1"/>
  <c r="AA854" i="6"/>
  <c r="W854" i="6" s="1"/>
  <c r="Y854" i="6" s="1"/>
  <c r="AA853" i="6"/>
  <c r="W853" i="6" s="1"/>
  <c r="Y853" i="6" s="1"/>
  <c r="AA852" i="6"/>
  <c r="W852" i="6" s="1"/>
  <c r="Y852" i="6" s="1"/>
  <c r="AA851" i="6"/>
  <c r="W851" i="6" s="1"/>
  <c r="Y851" i="6" s="1"/>
  <c r="AA850" i="6"/>
  <c r="W850" i="6" s="1"/>
  <c r="Y850" i="6" s="1"/>
  <c r="AA849" i="6"/>
  <c r="W849" i="6" s="1"/>
  <c r="Y849" i="6" s="1"/>
  <c r="AA848" i="6"/>
  <c r="W848" i="6" s="1"/>
  <c r="Y848" i="6" s="1"/>
  <c r="AA847" i="6"/>
  <c r="W847" i="6" s="1"/>
  <c r="Y847" i="6" s="1"/>
  <c r="AA846" i="6"/>
  <c r="W846" i="6" s="1"/>
  <c r="Y846" i="6" s="1"/>
  <c r="AA845" i="6"/>
  <c r="W845" i="6" s="1"/>
  <c r="Y845" i="6" s="1"/>
  <c r="AA844" i="6"/>
  <c r="W844" i="6" s="1"/>
  <c r="Y844" i="6" s="1"/>
  <c r="AA843" i="6"/>
  <c r="W843" i="6" s="1"/>
  <c r="Y843" i="6" s="1"/>
  <c r="AA842" i="6"/>
  <c r="W842" i="6" s="1"/>
  <c r="Y842" i="6" s="1"/>
  <c r="AA841" i="6"/>
  <c r="W841" i="6" s="1"/>
  <c r="Y841" i="6" s="1"/>
  <c r="AA840" i="6"/>
  <c r="W840" i="6" s="1"/>
  <c r="Y840" i="6" s="1"/>
  <c r="AA839" i="6"/>
  <c r="W839" i="6" s="1"/>
  <c r="Y839" i="6" s="1"/>
  <c r="AA838" i="6"/>
  <c r="W838" i="6" s="1"/>
  <c r="Y838" i="6" s="1"/>
  <c r="AA837" i="6"/>
  <c r="W837" i="6" s="1"/>
  <c r="Y837" i="6" s="1"/>
  <c r="AA836" i="6"/>
  <c r="W836" i="6" s="1"/>
  <c r="Y836" i="6" s="1"/>
  <c r="AA835" i="6"/>
  <c r="W835" i="6" s="1"/>
  <c r="Y835" i="6" s="1"/>
  <c r="AA834" i="6"/>
  <c r="W834" i="6" s="1"/>
  <c r="Y834" i="6" s="1"/>
  <c r="AA833" i="6"/>
  <c r="W833" i="6" s="1"/>
  <c r="Y833" i="6" s="1"/>
  <c r="AA832" i="6"/>
  <c r="W832" i="6" s="1"/>
  <c r="Y832" i="6" s="1"/>
  <c r="AA831" i="6"/>
  <c r="W831" i="6" s="1"/>
  <c r="Y831" i="6" s="1"/>
  <c r="AA830" i="6"/>
  <c r="W830" i="6" s="1"/>
  <c r="AA829" i="6"/>
  <c r="W829" i="6" s="1"/>
  <c r="Y829" i="6" s="1"/>
  <c r="AA828" i="6"/>
  <c r="W828" i="6" s="1"/>
  <c r="Y828" i="6" s="1"/>
  <c r="AA827" i="6"/>
  <c r="W827" i="6" s="1"/>
  <c r="Y827" i="6" s="1"/>
  <c r="AA826" i="6"/>
  <c r="W826" i="6" s="1"/>
  <c r="Y826" i="6" s="1"/>
  <c r="AA825" i="6"/>
  <c r="W825" i="6" s="1"/>
  <c r="Y825" i="6" s="1"/>
  <c r="AA824" i="6"/>
  <c r="W824" i="6" s="1"/>
  <c r="Y824" i="6" s="1"/>
  <c r="AA823" i="6"/>
  <c r="W823" i="6" s="1"/>
  <c r="Y823" i="6" s="1"/>
  <c r="AA822" i="6"/>
  <c r="W822" i="6" s="1"/>
  <c r="Y822" i="6" s="1"/>
  <c r="AA821" i="6"/>
  <c r="W821" i="6" s="1"/>
  <c r="Y821" i="6" s="1"/>
  <c r="AA820" i="6"/>
  <c r="W820" i="6" s="1"/>
  <c r="Y820" i="6" s="1"/>
  <c r="AA819" i="6"/>
  <c r="W819" i="6" s="1"/>
  <c r="Y819" i="6" s="1"/>
  <c r="AA818" i="6"/>
  <c r="W818" i="6" s="1"/>
  <c r="Y818" i="6" s="1"/>
  <c r="AA817" i="6"/>
  <c r="W817" i="6" s="1"/>
  <c r="Y817" i="6" s="1"/>
  <c r="AA816" i="6"/>
  <c r="W816" i="6" s="1"/>
  <c r="Y816" i="6" s="1"/>
  <c r="AA815" i="6"/>
  <c r="W815" i="6" s="1"/>
  <c r="Y815" i="6" s="1"/>
  <c r="AA814" i="6"/>
  <c r="W814" i="6" s="1"/>
  <c r="Y814" i="6" s="1"/>
  <c r="AA813" i="6"/>
  <c r="W813" i="6" s="1"/>
  <c r="Y813" i="6" s="1"/>
  <c r="AA812" i="6"/>
  <c r="W812" i="6" s="1"/>
  <c r="Y812" i="6" s="1"/>
  <c r="AA811" i="6"/>
  <c r="W811" i="6" s="1"/>
  <c r="Y811" i="6" s="1"/>
  <c r="AA810" i="6"/>
  <c r="W810" i="6" s="1"/>
  <c r="Y810" i="6" s="1"/>
  <c r="AA809" i="6"/>
  <c r="W809" i="6" s="1"/>
  <c r="Y809" i="6" s="1"/>
  <c r="AA808" i="6"/>
  <c r="W808" i="6" s="1"/>
  <c r="Y808" i="6" s="1"/>
  <c r="AA807" i="6"/>
  <c r="W807" i="6" s="1"/>
  <c r="Y807" i="6" s="1"/>
  <c r="AA806" i="6"/>
  <c r="W806" i="6" s="1"/>
  <c r="Y806" i="6" s="1"/>
  <c r="AA805" i="6"/>
  <c r="W805" i="6" s="1"/>
  <c r="Y805" i="6" s="1"/>
  <c r="AA804" i="6"/>
  <c r="W804" i="6" s="1"/>
  <c r="Y804" i="6" s="1"/>
  <c r="AA803" i="6"/>
  <c r="W803" i="6" s="1"/>
  <c r="Y803" i="6" s="1"/>
  <c r="AA802" i="6"/>
  <c r="W802" i="6" s="1"/>
  <c r="Y802" i="6" s="1"/>
  <c r="AA801" i="6"/>
  <c r="W801" i="6" s="1"/>
  <c r="Y801" i="6" s="1"/>
  <c r="AA800" i="6"/>
  <c r="W800" i="6" s="1"/>
  <c r="Y800" i="6" s="1"/>
  <c r="AA799" i="6"/>
  <c r="W799" i="6" s="1"/>
  <c r="Y799" i="6" s="1"/>
  <c r="AA798" i="6"/>
  <c r="W798" i="6" s="1"/>
  <c r="Y798" i="6" s="1"/>
  <c r="AA797" i="6"/>
  <c r="W797" i="6" s="1"/>
  <c r="Y797" i="6" s="1"/>
  <c r="AA796" i="6"/>
  <c r="W796" i="6" s="1"/>
  <c r="Y796" i="6" s="1"/>
  <c r="AA795" i="6"/>
  <c r="W795" i="6" s="1"/>
  <c r="Y795" i="6" s="1"/>
  <c r="AA794" i="6"/>
  <c r="W794" i="6" s="1"/>
  <c r="Y794" i="6" s="1"/>
  <c r="AA793" i="6"/>
  <c r="W793" i="6" s="1"/>
  <c r="Y793" i="6" s="1"/>
  <c r="AA792" i="6"/>
  <c r="W792" i="6" s="1"/>
  <c r="Y792" i="6" s="1"/>
  <c r="AA791" i="6"/>
  <c r="W791" i="6" s="1"/>
  <c r="Y791" i="6" s="1"/>
  <c r="AA790" i="6"/>
  <c r="W790" i="6" s="1"/>
  <c r="Y790" i="6" s="1"/>
  <c r="AA789" i="6"/>
  <c r="W789" i="6" s="1"/>
  <c r="Y789" i="6" s="1"/>
  <c r="AA788" i="6"/>
  <c r="W788" i="6" s="1"/>
  <c r="Y788" i="6" s="1"/>
  <c r="AA787" i="6"/>
  <c r="W787" i="6" s="1"/>
  <c r="Y787" i="6" s="1"/>
  <c r="AA786" i="6"/>
  <c r="W786" i="6" s="1"/>
  <c r="Y786" i="6" s="1"/>
  <c r="AA785" i="6"/>
  <c r="W785" i="6" s="1"/>
  <c r="Y785" i="6" s="1"/>
  <c r="AA784" i="6"/>
  <c r="W784" i="6" s="1"/>
  <c r="Y784" i="6" s="1"/>
  <c r="AA783" i="6"/>
  <c r="W783" i="6" s="1"/>
  <c r="Y783" i="6" s="1"/>
  <c r="AA782" i="6"/>
  <c r="W782" i="6" s="1"/>
  <c r="Y782" i="6" s="1"/>
  <c r="AA781" i="6"/>
  <c r="W781" i="6" s="1"/>
  <c r="Y781" i="6" s="1"/>
  <c r="AA780" i="6"/>
  <c r="W780" i="6" s="1"/>
  <c r="Y780" i="6" s="1"/>
  <c r="AA779" i="6"/>
  <c r="W779" i="6" s="1"/>
  <c r="Y779" i="6" s="1"/>
  <c r="AA778" i="6"/>
  <c r="W778" i="6" s="1"/>
  <c r="Y778" i="6" s="1"/>
  <c r="AA777" i="6"/>
  <c r="W777" i="6" s="1"/>
  <c r="Y777" i="6" s="1"/>
  <c r="AA776" i="6"/>
  <c r="W776" i="6" s="1"/>
  <c r="Y776" i="6" s="1"/>
  <c r="AA775" i="6"/>
  <c r="W775" i="6" s="1"/>
  <c r="Y775" i="6" s="1"/>
  <c r="AA774" i="6"/>
  <c r="W774" i="6" s="1"/>
  <c r="Y774" i="6" s="1"/>
  <c r="AA773" i="6"/>
  <c r="W773" i="6" s="1"/>
  <c r="Y773" i="6" s="1"/>
  <c r="AA772" i="6"/>
  <c r="W772" i="6" s="1"/>
  <c r="Y772" i="6" s="1"/>
  <c r="AA771" i="6"/>
  <c r="W771" i="6" s="1"/>
  <c r="Y771" i="6" s="1"/>
  <c r="AA770" i="6"/>
  <c r="W770" i="6" s="1"/>
  <c r="Y770" i="6" s="1"/>
  <c r="AA769" i="6"/>
  <c r="W769" i="6" s="1"/>
  <c r="Y769" i="6" s="1"/>
  <c r="AA768" i="6"/>
  <c r="W768" i="6" s="1"/>
  <c r="Y768" i="6" s="1"/>
  <c r="AA767" i="6"/>
  <c r="W767" i="6" s="1"/>
  <c r="Y767" i="6" s="1"/>
  <c r="AA766" i="6"/>
  <c r="W766" i="6" s="1"/>
  <c r="Y766" i="6" s="1"/>
  <c r="AA765" i="6"/>
  <c r="W765" i="6" s="1"/>
  <c r="Y765" i="6" s="1"/>
  <c r="AA764" i="6"/>
  <c r="W764" i="6" s="1"/>
  <c r="Y764" i="6" s="1"/>
  <c r="AA763" i="6"/>
  <c r="W763" i="6" s="1"/>
  <c r="Y763" i="6" s="1"/>
  <c r="AA762" i="6"/>
  <c r="W762" i="6" s="1"/>
  <c r="Y762" i="6" s="1"/>
  <c r="AA761" i="6"/>
  <c r="W761" i="6" s="1"/>
  <c r="Y761" i="6" s="1"/>
  <c r="AA760" i="6"/>
  <c r="W760" i="6" s="1"/>
  <c r="Y760" i="6" s="1"/>
  <c r="AA759" i="6"/>
  <c r="W759" i="6" s="1"/>
  <c r="Y759" i="6" s="1"/>
  <c r="AA758" i="6"/>
  <c r="W758" i="6" s="1"/>
  <c r="Y758" i="6" s="1"/>
  <c r="AA757" i="6"/>
  <c r="W757" i="6" s="1"/>
  <c r="Y757" i="6" s="1"/>
  <c r="AA756" i="6"/>
  <c r="W756" i="6" s="1"/>
  <c r="Y756" i="6" s="1"/>
  <c r="AA755" i="6"/>
  <c r="W755" i="6" s="1"/>
  <c r="Y755" i="6" s="1"/>
  <c r="AA754" i="6"/>
  <c r="W754" i="6" s="1"/>
  <c r="Y754" i="6" s="1"/>
  <c r="AA753" i="6"/>
  <c r="W753" i="6" s="1"/>
  <c r="Y753" i="6" s="1"/>
  <c r="AA752" i="6"/>
  <c r="W752" i="6" s="1"/>
  <c r="Y752" i="6" s="1"/>
  <c r="AA751" i="6"/>
  <c r="W751" i="6" s="1"/>
  <c r="Y751" i="6" s="1"/>
  <c r="AA750" i="6"/>
  <c r="W750" i="6" s="1"/>
  <c r="Y750" i="6" s="1"/>
  <c r="AA749" i="6"/>
  <c r="W749" i="6" s="1"/>
  <c r="Y749" i="6" s="1"/>
  <c r="AA748" i="6"/>
  <c r="W748" i="6" s="1"/>
  <c r="Y748" i="6" s="1"/>
  <c r="AA747" i="6"/>
  <c r="W747" i="6" s="1"/>
  <c r="Y747" i="6" s="1"/>
  <c r="AA746" i="6"/>
  <c r="W746" i="6" s="1"/>
  <c r="Y746" i="6" s="1"/>
  <c r="AA745" i="6"/>
  <c r="W745" i="6" s="1"/>
  <c r="Y745" i="6" s="1"/>
  <c r="AA744" i="6"/>
  <c r="W744" i="6" s="1"/>
  <c r="Y744" i="6" s="1"/>
  <c r="AA743" i="6"/>
  <c r="W743" i="6" s="1"/>
  <c r="Y743" i="6" s="1"/>
  <c r="AA742" i="6"/>
  <c r="W742" i="6" s="1"/>
  <c r="Y742" i="6" s="1"/>
  <c r="AA741" i="6"/>
  <c r="W741" i="6" s="1"/>
  <c r="Y741" i="6" s="1"/>
  <c r="AA740" i="6"/>
  <c r="W740" i="6" s="1"/>
  <c r="Y740" i="6" s="1"/>
  <c r="AA739" i="6"/>
  <c r="W739" i="6" s="1"/>
  <c r="Y739" i="6" s="1"/>
  <c r="AA738" i="6"/>
  <c r="W738" i="6" s="1"/>
  <c r="Y738" i="6" s="1"/>
  <c r="AA737" i="6"/>
  <c r="W737" i="6" s="1"/>
  <c r="Y737" i="6" s="1"/>
  <c r="AA736" i="6"/>
  <c r="W736" i="6" s="1"/>
  <c r="Y736" i="6" s="1"/>
  <c r="AA735" i="6"/>
  <c r="W735" i="6" s="1"/>
  <c r="Y735" i="6" s="1"/>
  <c r="AA734" i="6"/>
  <c r="W734" i="6" s="1"/>
  <c r="Y734" i="6" s="1"/>
  <c r="AA733" i="6"/>
  <c r="W733" i="6" s="1"/>
  <c r="Y733" i="6" s="1"/>
  <c r="AA732" i="6"/>
  <c r="W732" i="6" s="1"/>
  <c r="Y732" i="6" s="1"/>
  <c r="AA731" i="6"/>
  <c r="W731" i="6" s="1"/>
  <c r="Y731" i="6" s="1"/>
  <c r="AA730" i="6"/>
  <c r="W730" i="6" s="1"/>
  <c r="Y730" i="6" s="1"/>
  <c r="AA729" i="6"/>
  <c r="W729" i="6" s="1"/>
  <c r="Y729" i="6" s="1"/>
  <c r="AA728" i="6"/>
  <c r="W728" i="6" s="1"/>
  <c r="Y728" i="6" s="1"/>
  <c r="AA727" i="6"/>
  <c r="W727" i="6" s="1"/>
  <c r="Y727" i="6" s="1"/>
  <c r="AA726" i="6"/>
  <c r="W726" i="6" s="1"/>
  <c r="Y726" i="6" s="1"/>
  <c r="AA725" i="6"/>
  <c r="W725" i="6" s="1"/>
  <c r="Y725" i="6" s="1"/>
  <c r="AA724" i="6"/>
  <c r="W724" i="6" s="1"/>
  <c r="Y724" i="6" s="1"/>
  <c r="AA723" i="6"/>
  <c r="W723" i="6" s="1"/>
  <c r="Y723" i="6" s="1"/>
  <c r="AA722" i="6"/>
  <c r="W722" i="6" s="1"/>
  <c r="Y722" i="6" s="1"/>
  <c r="AA721" i="6"/>
  <c r="W721" i="6" s="1"/>
  <c r="Y721" i="6" s="1"/>
  <c r="AA720" i="6"/>
  <c r="W720" i="6" s="1"/>
  <c r="Y720" i="6" s="1"/>
  <c r="AA719" i="6"/>
  <c r="W719" i="6" s="1"/>
  <c r="Y719" i="6" s="1"/>
  <c r="AA718" i="6"/>
  <c r="W718" i="6" s="1"/>
  <c r="Y718" i="6" s="1"/>
  <c r="AA717" i="6"/>
  <c r="W717" i="6" s="1"/>
  <c r="Y717" i="6" s="1"/>
  <c r="AA716" i="6"/>
  <c r="W716" i="6" s="1"/>
  <c r="Y716" i="6" s="1"/>
  <c r="AA715" i="6"/>
  <c r="W715" i="6" s="1"/>
  <c r="Y715" i="6" s="1"/>
  <c r="AA714" i="6"/>
  <c r="W714" i="6" s="1"/>
  <c r="Y714" i="6" s="1"/>
  <c r="AA713" i="6"/>
  <c r="W713" i="6" s="1"/>
  <c r="Y713" i="6" s="1"/>
  <c r="AA712" i="6"/>
  <c r="W712" i="6" s="1"/>
  <c r="Y712" i="6" s="1"/>
  <c r="AA711" i="6"/>
  <c r="W711" i="6" s="1"/>
  <c r="Y711" i="6" s="1"/>
  <c r="AA710" i="6"/>
  <c r="W710" i="6" s="1"/>
  <c r="Y710" i="6" s="1"/>
  <c r="AA709" i="6"/>
  <c r="W709" i="6" s="1"/>
  <c r="Y709" i="6" s="1"/>
  <c r="AA708" i="6"/>
  <c r="W708" i="6" s="1"/>
  <c r="Y708" i="6" s="1"/>
  <c r="AA707" i="6"/>
  <c r="W707" i="6" s="1"/>
  <c r="Y707" i="6" s="1"/>
  <c r="AA706" i="6"/>
  <c r="W706" i="6" s="1"/>
  <c r="Y706" i="6" s="1"/>
  <c r="AA705" i="6"/>
  <c r="W705" i="6" s="1"/>
  <c r="Y705" i="6" s="1"/>
  <c r="AA704" i="6"/>
  <c r="W704" i="6" s="1"/>
  <c r="Y704" i="6" s="1"/>
  <c r="AA703" i="6"/>
  <c r="W703" i="6" s="1"/>
  <c r="Y703" i="6" s="1"/>
  <c r="AA702" i="6"/>
  <c r="W702" i="6" s="1"/>
  <c r="Y702" i="6" s="1"/>
  <c r="AA701" i="6"/>
  <c r="W701" i="6" s="1"/>
  <c r="Y701" i="6" s="1"/>
  <c r="AA700" i="6"/>
  <c r="W700" i="6" s="1"/>
  <c r="Y700" i="6" s="1"/>
  <c r="AA699" i="6"/>
  <c r="W699" i="6" s="1"/>
  <c r="Y699" i="6" s="1"/>
  <c r="AA698" i="6"/>
  <c r="W698" i="6" s="1"/>
  <c r="Y698" i="6" s="1"/>
  <c r="AA697" i="6"/>
  <c r="W697" i="6" s="1"/>
  <c r="Y697" i="6" s="1"/>
  <c r="AA696" i="6"/>
  <c r="W696" i="6" s="1"/>
  <c r="Y696" i="6" s="1"/>
  <c r="AA695" i="6"/>
  <c r="W695" i="6" s="1"/>
  <c r="Y695" i="6" s="1"/>
  <c r="AA694" i="6"/>
  <c r="W694" i="6" s="1"/>
  <c r="Y694" i="6" s="1"/>
  <c r="AA693" i="6"/>
  <c r="W693" i="6" s="1"/>
  <c r="Y693" i="6" s="1"/>
  <c r="AA692" i="6"/>
  <c r="W692" i="6" s="1"/>
  <c r="Y692" i="6" s="1"/>
  <c r="AA691" i="6"/>
  <c r="W691" i="6" s="1"/>
  <c r="Y691" i="6" s="1"/>
  <c r="AA690" i="6"/>
  <c r="W690" i="6" s="1"/>
  <c r="Y690" i="6" s="1"/>
  <c r="AA689" i="6"/>
  <c r="W689" i="6" s="1"/>
  <c r="Y689" i="6" s="1"/>
  <c r="AA688" i="6"/>
  <c r="W688" i="6" s="1"/>
  <c r="Y688" i="6" s="1"/>
  <c r="AA687" i="6"/>
  <c r="W687" i="6" s="1"/>
  <c r="Y687" i="6" s="1"/>
  <c r="AA686" i="6"/>
  <c r="W686" i="6" s="1"/>
  <c r="Y686" i="6" s="1"/>
  <c r="AA685" i="6"/>
  <c r="W685" i="6" s="1"/>
  <c r="Y685" i="6" s="1"/>
  <c r="AA684" i="6"/>
  <c r="W684" i="6" s="1"/>
  <c r="Y684" i="6" s="1"/>
  <c r="AA683" i="6"/>
  <c r="W683" i="6" s="1"/>
  <c r="Y683" i="6" s="1"/>
  <c r="AA682" i="6"/>
  <c r="W682" i="6" s="1"/>
  <c r="Y682" i="6" s="1"/>
  <c r="AA681" i="6"/>
  <c r="W681" i="6" s="1"/>
  <c r="Y681" i="6" s="1"/>
  <c r="AA680" i="6"/>
  <c r="W680" i="6" s="1"/>
  <c r="Y680" i="6" s="1"/>
  <c r="AA679" i="6"/>
  <c r="W679" i="6" s="1"/>
  <c r="Y679" i="6" s="1"/>
  <c r="AA678" i="6"/>
  <c r="W678" i="6" s="1"/>
  <c r="Y678" i="6" s="1"/>
  <c r="AA677" i="6"/>
  <c r="W677" i="6" s="1"/>
  <c r="Y677" i="6" s="1"/>
  <c r="AA676" i="6"/>
  <c r="W676" i="6" s="1"/>
  <c r="Y676" i="6" s="1"/>
  <c r="AA675" i="6"/>
  <c r="W675" i="6" s="1"/>
  <c r="Y675" i="6" s="1"/>
  <c r="AA674" i="6"/>
  <c r="W674" i="6" s="1"/>
  <c r="Y674" i="6" s="1"/>
  <c r="AA673" i="6"/>
  <c r="W673" i="6" s="1"/>
  <c r="Y673" i="6" s="1"/>
  <c r="AA672" i="6"/>
  <c r="W672" i="6" s="1"/>
  <c r="Y672" i="6" s="1"/>
  <c r="AA671" i="6"/>
  <c r="W671" i="6" s="1"/>
  <c r="Y671" i="6" s="1"/>
  <c r="AA670" i="6"/>
  <c r="W670" i="6" s="1"/>
  <c r="Y670" i="6" s="1"/>
  <c r="AA669" i="6"/>
  <c r="W669" i="6" s="1"/>
  <c r="Y669" i="6" s="1"/>
  <c r="AA668" i="6"/>
  <c r="W668" i="6" s="1"/>
  <c r="Y668" i="6" s="1"/>
  <c r="AA667" i="6"/>
  <c r="W667" i="6" s="1"/>
  <c r="Y667" i="6" s="1"/>
  <c r="AA666" i="6"/>
  <c r="W666" i="6" s="1"/>
  <c r="Y666" i="6" s="1"/>
  <c r="AA665" i="6"/>
  <c r="W665" i="6" s="1"/>
  <c r="Y665" i="6" s="1"/>
  <c r="AA664" i="6"/>
  <c r="W664" i="6" s="1"/>
  <c r="Y664" i="6" s="1"/>
  <c r="AA663" i="6"/>
  <c r="W663" i="6" s="1"/>
  <c r="Y663" i="6" s="1"/>
  <c r="AA662" i="6"/>
  <c r="W662" i="6" s="1"/>
  <c r="Y662" i="6" s="1"/>
  <c r="AA661" i="6"/>
  <c r="W661" i="6" s="1"/>
  <c r="Y661" i="6" s="1"/>
  <c r="AA660" i="6"/>
  <c r="W660" i="6" s="1"/>
  <c r="Y660" i="6" s="1"/>
  <c r="AA659" i="6"/>
  <c r="W659" i="6" s="1"/>
  <c r="Y659" i="6" s="1"/>
  <c r="AA658" i="6"/>
  <c r="W658" i="6" s="1"/>
  <c r="Y658" i="6" s="1"/>
  <c r="AA657" i="6"/>
  <c r="W657" i="6" s="1"/>
  <c r="Y657" i="6" s="1"/>
  <c r="AA656" i="6"/>
  <c r="W656" i="6" s="1"/>
  <c r="Y656" i="6" s="1"/>
  <c r="AA655" i="6"/>
  <c r="W655" i="6" s="1"/>
  <c r="Y655" i="6" s="1"/>
  <c r="AA654" i="6"/>
  <c r="W654" i="6" s="1"/>
  <c r="Y654" i="6" s="1"/>
  <c r="AA653" i="6"/>
  <c r="W653" i="6" s="1"/>
  <c r="Y653" i="6" s="1"/>
  <c r="AA652" i="6"/>
  <c r="W652" i="6" s="1"/>
  <c r="Y652" i="6" s="1"/>
  <c r="AA651" i="6"/>
  <c r="W651" i="6" s="1"/>
  <c r="Y651" i="6" s="1"/>
  <c r="AA650" i="6"/>
  <c r="W650" i="6" s="1"/>
  <c r="Y650" i="6" s="1"/>
  <c r="AA649" i="6"/>
  <c r="W649" i="6" s="1"/>
  <c r="Y649" i="6" s="1"/>
  <c r="AA648" i="6"/>
  <c r="W648" i="6" s="1"/>
  <c r="Y648" i="6" s="1"/>
  <c r="AA647" i="6"/>
  <c r="W647" i="6" s="1"/>
  <c r="Y647" i="6" s="1"/>
  <c r="AA646" i="6"/>
  <c r="W646" i="6" s="1"/>
  <c r="Y646" i="6" s="1"/>
  <c r="AA645" i="6"/>
  <c r="W645" i="6" s="1"/>
  <c r="Y645" i="6" s="1"/>
  <c r="AA644" i="6"/>
  <c r="W644" i="6" s="1"/>
  <c r="Y644" i="6" s="1"/>
  <c r="AA643" i="6"/>
  <c r="W643" i="6" s="1"/>
  <c r="Y643" i="6" s="1"/>
  <c r="AA642" i="6"/>
  <c r="W642" i="6" s="1"/>
  <c r="Y642" i="6" s="1"/>
  <c r="AA641" i="6"/>
  <c r="W641" i="6" s="1"/>
  <c r="Y641" i="6" s="1"/>
  <c r="AA640" i="6"/>
  <c r="W640" i="6" s="1"/>
  <c r="Y640" i="6" s="1"/>
  <c r="AA639" i="6"/>
  <c r="W639" i="6" s="1"/>
  <c r="Y639" i="6" s="1"/>
  <c r="AA638" i="6"/>
  <c r="W638" i="6" s="1"/>
  <c r="Y638" i="6" s="1"/>
  <c r="AA637" i="6"/>
  <c r="W637" i="6" s="1"/>
  <c r="Y637" i="6" s="1"/>
  <c r="AA636" i="6"/>
  <c r="W636" i="6" s="1"/>
  <c r="Y636" i="6" s="1"/>
  <c r="AA635" i="6"/>
  <c r="W635" i="6" s="1"/>
  <c r="Y635" i="6" s="1"/>
  <c r="AA634" i="6"/>
  <c r="W634" i="6" s="1"/>
  <c r="Y634" i="6" s="1"/>
  <c r="AA633" i="6"/>
  <c r="W633" i="6" s="1"/>
  <c r="Y633" i="6" s="1"/>
  <c r="AA632" i="6"/>
  <c r="W632" i="6" s="1"/>
  <c r="Y632" i="6" s="1"/>
  <c r="AA631" i="6"/>
  <c r="W631" i="6" s="1"/>
  <c r="Y631" i="6" s="1"/>
  <c r="AA630" i="6"/>
  <c r="W630" i="6" s="1"/>
  <c r="AA629" i="6"/>
  <c r="W629" i="6" s="1"/>
  <c r="Y629" i="6" s="1"/>
  <c r="AA628" i="6"/>
  <c r="W628" i="6" s="1"/>
  <c r="Y628" i="6" s="1"/>
  <c r="AA627" i="6"/>
  <c r="W627" i="6" s="1"/>
  <c r="Y627" i="6" s="1"/>
  <c r="AA626" i="6"/>
  <c r="W626" i="6" s="1"/>
  <c r="Y626" i="6" s="1"/>
  <c r="AA625" i="6"/>
  <c r="W625" i="6" s="1"/>
  <c r="Y625" i="6" s="1"/>
  <c r="AA624" i="6"/>
  <c r="W624" i="6" s="1"/>
  <c r="Y624" i="6" s="1"/>
  <c r="AA623" i="6"/>
  <c r="W623" i="6" s="1"/>
  <c r="Y623" i="6" s="1"/>
  <c r="AA622" i="6"/>
  <c r="W622" i="6" s="1"/>
  <c r="Y622" i="6" s="1"/>
  <c r="AA621" i="6"/>
  <c r="W621" i="6" s="1"/>
  <c r="Y621" i="6" s="1"/>
  <c r="AA620" i="6"/>
  <c r="W620" i="6" s="1"/>
  <c r="Y620" i="6" s="1"/>
  <c r="AA619" i="6"/>
  <c r="W619" i="6" s="1"/>
  <c r="Y619" i="6" s="1"/>
  <c r="AA618" i="6"/>
  <c r="W618" i="6" s="1"/>
  <c r="Y618" i="6" s="1"/>
  <c r="AA617" i="6"/>
  <c r="W617" i="6" s="1"/>
  <c r="Y617" i="6" s="1"/>
  <c r="AA616" i="6"/>
  <c r="W616" i="6" s="1"/>
  <c r="Y616" i="6" s="1"/>
  <c r="AA615" i="6"/>
  <c r="W615" i="6" s="1"/>
  <c r="Y615" i="6" s="1"/>
  <c r="AA614" i="6"/>
  <c r="W614" i="6" s="1"/>
  <c r="Y614" i="6" s="1"/>
  <c r="AA613" i="6"/>
  <c r="W613" i="6" s="1"/>
  <c r="Y613" i="6" s="1"/>
  <c r="AA612" i="6"/>
  <c r="W612" i="6" s="1"/>
  <c r="Y612" i="6" s="1"/>
  <c r="AA579" i="6"/>
  <c r="W579" i="6" s="1"/>
  <c r="Y579" i="6" s="1"/>
  <c r="AA603" i="6"/>
  <c r="W603" i="6" s="1"/>
  <c r="Y603" i="6" s="1"/>
  <c r="AA596" i="6"/>
  <c r="W596" i="6" s="1"/>
  <c r="Y596" i="6" s="1"/>
  <c r="AA590" i="6"/>
  <c r="W590" i="6" s="1"/>
  <c r="Y590" i="6" s="1"/>
  <c r="AA555" i="6"/>
  <c r="W555" i="6" s="1"/>
  <c r="Y555" i="6" s="1"/>
  <c r="AA554" i="6"/>
  <c r="W554" i="6" s="1"/>
  <c r="Y554" i="6" s="1"/>
  <c r="AA545" i="6"/>
  <c r="W545" i="6" s="1"/>
  <c r="Y545" i="6" s="1"/>
  <c r="AA544" i="6"/>
  <c r="W544" i="6" s="1"/>
  <c r="Y544" i="6" s="1"/>
  <c r="AA543" i="6"/>
  <c r="W543" i="6" s="1"/>
  <c r="Y543" i="6" s="1"/>
  <c r="AA553" i="6"/>
  <c r="W553" i="6" s="1"/>
  <c r="Y553" i="6" s="1"/>
  <c r="AA578" i="6"/>
  <c r="W578" i="6" s="1"/>
  <c r="Y578" i="6" s="1"/>
  <c r="AA584" i="6"/>
  <c r="W584" i="6" s="1"/>
  <c r="Y584" i="6" s="1"/>
  <c r="AA602" i="6"/>
  <c r="W602" i="6" s="1"/>
  <c r="Y602" i="6" s="1"/>
  <c r="AA611" i="6"/>
  <c r="W611" i="6" s="1"/>
  <c r="Y611" i="6" s="1"/>
  <c r="AA595" i="6"/>
  <c r="W595" i="6" s="1"/>
  <c r="Y595" i="6" s="1"/>
  <c r="AA589" i="6"/>
  <c r="W589" i="6" s="1"/>
  <c r="Y589" i="6" s="1"/>
  <c r="AA561" i="6"/>
  <c r="W561" i="6" s="1"/>
  <c r="Y561" i="6" s="1"/>
  <c r="AA569" i="6"/>
  <c r="W569" i="6" s="1"/>
  <c r="Y569" i="6" s="1"/>
  <c r="AA542" i="6"/>
  <c r="W542" i="6" s="1"/>
  <c r="Y542" i="6" s="1"/>
  <c r="AA601" i="6"/>
  <c r="W601" i="6" s="1"/>
  <c r="Y601" i="6" s="1"/>
  <c r="AA568" i="6"/>
  <c r="W568" i="6" s="1"/>
  <c r="Y568" i="6" s="1"/>
  <c r="AA600" i="6"/>
  <c r="W600" i="6" s="1"/>
  <c r="Y600" i="6" s="1"/>
  <c r="AA583" i="6"/>
  <c r="W583" i="6" s="1"/>
  <c r="Y583" i="6" s="1"/>
  <c r="AA582" i="6"/>
  <c r="W582" i="6" s="1"/>
  <c r="Y582" i="6" s="1"/>
  <c r="AA567" i="6"/>
  <c r="W567" i="6" s="1"/>
  <c r="Y567" i="6" s="1"/>
  <c r="AA588" i="6"/>
  <c r="W588" i="6" s="1"/>
  <c r="Y588" i="6" s="1"/>
  <c r="AA566" i="6"/>
  <c r="W566" i="6" s="1"/>
  <c r="Y566" i="6" s="1"/>
  <c r="AA565" i="6"/>
  <c r="W565" i="6" s="1"/>
  <c r="Y565" i="6" s="1"/>
  <c r="AA599" i="6"/>
  <c r="W599" i="6" s="1"/>
  <c r="Y599" i="6" s="1"/>
  <c r="AA598" i="6"/>
  <c r="W598" i="6" s="1"/>
  <c r="Y598" i="6" s="1"/>
  <c r="AA541" i="6"/>
  <c r="W541" i="6" s="1"/>
  <c r="Y541" i="6" s="1"/>
  <c r="AA610" i="6"/>
  <c r="W610" i="6" s="1"/>
  <c r="Y610" i="6" s="1"/>
  <c r="AA609" i="6"/>
  <c r="W609" i="6" s="1"/>
  <c r="Y609" i="6" s="1"/>
  <c r="AA560" i="6"/>
  <c r="W560" i="6" s="1"/>
  <c r="Y560" i="6" s="1"/>
  <c r="AA608" i="6"/>
  <c r="W608" i="6" s="1"/>
  <c r="Y608" i="6" s="1"/>
  <c r="AA559" i="6"/>
  <c r="W559" i="6" s="1"/>
  <c r="Y559" i="6" s="1"/>
  <c r="AA607" i="6"/>
  <c r="W607" i="6" s="1"/>
  <c r="Y607" i="6" s="1"/>
  <c r="AA606" i="6"/>
  <c r="W606" i="6" s="1"/>
  <c r="Y606" i="6" s="1"/>
  <c r="AA605" i="6"/>
  <c r="W605" i="6" s="1"/>
  <c r="Y605" i="6" s="1"/>
  <c r="AA587" i="6"/>
  <c r="W587" i="6" s="1"/>
  <c r="Y587" i="6" s="1"/>
  <c r="AA604" i="6"/>
  <c r="W604" i="6" s="1"/>
  <c r="Y604" i="6" s="1"/>
  <c r="AA577" i="6"/>
  <c r="W577" i="6" s="1"/>
  <c r="Y577" i="6" s="1"/>
  <c r="AA581" i="6"/>
  <c r="W581" i="6" s="1"/>
  <c r="Y581" i="6" s="1"/>
  <c r="AA576" i="6"/>
  <c r="W576" i="6" s="1"/>
  <c r="Y576" i="6" s="1"/>
  <c r="AA575" i="6"/>
  <c r="W575" i="6" s="1"/>
  <c r="Y575" i="6" s="1"/>
  <c r="AA574" i="6"/>
  <c r="W574" i="6" s="1"/>
  <c r="Y574" i="6" s="1"/>
  <c r="AA594" i="6"/>
  <c r="W594" i="6" s="1"/>
  <c r="Y594" i="6" s="1"/>
  <c r="AA573" i="6"/>
  <c r="W573" i="6" s="1"/>
  <c r="Y573" i="6" s="1"/>
  <c r="AA572" i="6"/>
  <c r="W572" i="6" s="1"/>
  <c r="Y572" i="6" s="1"/>
  <c r="AA552" i="6"/>
  <c r="W552" i="6" s="1"/>
  <c r="Y552" i="6" s="1"/>
  <c r="AA593" i="6"/>
  <c r="W593" i="6" s="1"/>
  <c r="Y593" i="6" s="1"/>
  <c r="AA571" i="6"/>
  <c r="W571" i="6" s="1"/>
  <c r="Y571" i="6" s="1"/>
  <c r="AA540" i="6"/>
  <c r="W540" i="6" s="1"/>
  <c r="Y540" i="6" s="1"/>
  <c r="AA551" i="6"/>
  <c r="W551" i="6" s="1"/>
  <c r="Y551" i="6" s="1"/>
  <c r="AA550" i="6"/>
  <c r="W550" i="6" s="1"/>
  <c r="Y550" i="6" s="1"/>
  <c r="AA592" i="6"/>
  <c r="W592" i="6" s="1"/>
  <c r="Y592" i="6" s="1"/>
  <c r="AA580" i="6"/>
  <c r="W580" i="6" s="1"/>
  <c r="Y580" i="6" s="1"/>
  <c r="AA549" i="6"/>
  <c r="W549" i="6" s="1"/>
  <c r="Y549" i="6" s="1"/>
  <c r="AA548" i="6"/>
  <c r="W548" i="6" s="1"/>
  <c r="Y548" i="6" s="1"/>
  <c r="AA558" i="6"/>
  <c r="W558" i="6" s="1"/>
  <c r="Y558" i="6" s="1"/>
  <c r="AA547" i="6"/>
  <c r="W547" i="6" s="1"/>
  <c r="Y547" i="6" s="1"/>
  <c r="AA539" i="6"/>
  <c r="W539" i="6" s="1"/>
  <c r="Y539" i="6" s="1"/>
  <c r="AA557" i="6"/>
  <c r="W557" i="6" s="1"/>
  <c r="Y557" i="6" s="1"/>
  <c r="AA564" i="6"/>
  <c r="W564" i="6" s="1"/>
  <c r="Y564" i="6" s="1"/>
  <c r="AA597" i="6"/>
  <c r="W597" i="6" s="1"/>
  <c r="Y597" i="6" s="1"/>
  <c r="AA586" i="6"/>
  <c r="W586" i="6" s="1"/>
  <c r="Y586" i="6" s="1"/>
  <c r="AA591" i="6"/>
  <c r="W591" i="6" s="1"/>
  <c r="Y591" i="6" s="1"/>
  <c r="AA563" i="6"/>
  <c r="W563" i="6" s="1"/>
  <c r="Y563" i="6" s="1"/>
  <c r="AA538" i="6"/>
  <c r="W538" i="6" s="1"/>
  <c r="Y538" i="6" s="1"/>
  <c r="AA537" i="6"/>
  <c r="W537" i="6" s="1"/>
  <c r="Y537" i="6" s="1"/>
  <c r="AA536" i="6"/>
  <c r="W536" i="6" s="1"/>
  <c r="Y536" i="6" s="1"/>
  <c r="AA535" i="6"/>
  <c r="W535" i="6" s="1"/>
  <c r="Y535" i="6" s="1"/>
  <c r="AA534" i="6"/>
  <c r="W534" i="6" s="1"/>
  <c r="Y534" i="6" s="1"/>
  <c r="AA533" i="6"/>
  <c r="W533" i="6" s="1"/>
  <c r="Y533" i="6" s="1"/>
  <c r="AA532" i="6"/>
  <c r="W532" i="6" s="1"/>
  <c r="Y532" i="6" s="1"/>
  <c r="AA531" i="6"/>
  <c r="W531" i="6" s="1"/>
  <c r="Y531" i="6" s="1"/>
  <c r="AA530" i="6"/>
  <c r="W530" i="6" s="1"/>
  <c r="Y530" i="6" s="1"/>
  <c r="AA529" i="6"/>
  <c r="W529" i="6" s="1"/>
  <c r="Y529" i="6" s="1"/>
  <c r="AA528" i="6"/>
  <c r="W528" i="6" s="1"/>
  <c r="Y528" i="6" s="1"/>
  <c r="AA527" i="6"/>
  <c r="W527" i="6" s="1"/>
  <c r="Y527" i="6" s="1"/>
  <c r="AA526" i="6"/>
  <c r="W526" i="6" s="1"/>
  <c r="Y526" i="6" s="1"/>
  <c r="AA525" i="6"/>
  <c r="W525" i="6" s="1"/>
  <c r="Y525" i="6" s="1"/>
  <c r="AA524" i="6"/>
  <c r="W524" i="6" s="1"/>
  <c r="Y524" i="6" s="1"/>
  <c r="AA523" i="6"/>
  <c r="W523" i="6" s="1"/>
  <c r="Y523" i="6" s="1"/>
  <c r="AA522" i="6"/>
  <c r="W522" i="6" s="1"/>
  <c r="Y522" i="6" s="1"/>
  <c r="R521" i="6"/>
  <c r="AA521" i="6" s="1"/>
  <c r="W521" i="6" s="1"/>
  <c r="Y521" i="6" s="1"/>
  <c r="AA520" i="6"/>
  <c r="W520" i="6" s="1"/>
  <c r="Y520" i="6" s="1"/>
  <c r="AA519" i="6"/>
  <c r="W519" i="6" s="1"/>
  <c r="Y519" i="6" s="1"/>
  <c r="R518" i="6"/>
  <c r="AA518" i="6" s="1"/>
  <c r="W518" i="6" s="1"/>
  <c r="Y518" i="6" s="1"/>
  <c r="R517" i="6"/>
  <c r="AA517" i="6" s="1"/>
  <c r="W517" i="6" s="1"/>
  <c r="Y517" i="6" s="1"/>
  <c r="AA516" i="6"/>
  <c r="W516" i="6" s="1"/>
  <c r="Y516" i="6" s="1"/>
  <c r="AA515" i="6"/>
  <c r="W515" i="6" s="1"/>
  <c r="Y515" i="6" s="1"/>
  <c r="AA514" i="6"/>
  <c r="W514" i="6" s="1"/>
  <c r="Y514" i="6" s="1"/>
  <c r="AA513" i="6"/>
  <c r="W513" i="6" s="1"/>
  <c r="Y513" i="6" s="1"/>
  <c r="AA512" i="6"/>
  <c r="W512" i="6" s="1"/>
  <c r="Y512" i="6" s="1"/>
  <c r="AA511" i="6"/>
  <c r="W511" i="6" s="1"/>
  <c r="Y511" i="6" s="1"/>
  <c r="AA510" i="6"/>
  <c r="W510" i="6" s="1"/>
  <c r="Y510" i="6" s="1"/>
  <c r="AA509" i="6"/>
  <c r="W509" i="6" s="1"/>
  <c r="Y509" i="6" s="1"/>
  <c r="AA508" i="6"/>
  <c r="W508" i="6" s="1"/>
  <c r="Y508" i="6" s="1"/>
  <c r="AA507" i="6"/>
  <c r="W507" i="6" s="1"/>
  <c r="Y507" i="6" s="1"/>
  <c r="AA506" i="6"/>
  <c r="W506" i="6" s="1"/>
  <c r="Y506" i="6" s="1"/>
  <c r="AA505" i="6"/>
  <c r="W505" i="6" s="1"/>
  <c r="Y505" i="6" s="1"/>
  <c r="AA504" i="6"/>
  <c r="W504" i="6" s="1"/>
  <c r="Y504" i="6" s="1"/>
  <c r="AA503" i="6"/>
  <c r="W503" i="6" s="1"/>
  <c r="Y503" i="6" s="1"/>
  <c r="AA502" i="6"/>
  <c r="W502" i="6" s="1"/>
  <c r="Y502" i="6" s="1"/>
  <c r="AA501" i="6"/>
  <c r="W501" i="6" s="1"/>
  <c r="Y501" i="6" s="1"/>
  <c r="AA500" i="6"/>
  <c r="W500" i="6" s="1"/>
  <c r="Y500" i="6" s="1"/>
  <c r="AA499" i="6"/>
  <c r="W499" i="6" s="1"/>
  <c r="Y499" i="6" s="1"/>
  <c r="AA498" i="6"/>
  <c r="W498" i="6" s="1"/>
  <c r="Y498" i="6" s="1"/>
  <c r="AA497" i="6"/>
  <c r="W497" i="6" s="1"/>
  <c r="Y497" i="6" s="1"/>
  <c r="AA496" i="6"/>
  <c r="W496" i="6" s="1"/>
  <c r="Y496" i="6" s="1"/>
  <c r="AA495" i="6"/>
  <c r="W495" i="6" s="1"/>
  <c r="Y495" i="6" s="1"/>
  <c r="AA494" i="6"/>
  <c r="W494" i="6" s="1"/>
  <c r="Y494" i="6" s="1"/>
  <c r="AA493" i="6"/>
  <c r="W493" i="6" s="1"/>
  <c r="Y493" i="6" s="1"/>
  <c r="AA492" i="6"/>
  <c r="W492" i="6" s="1"/>
  <c r="Y492" i="6" s="1"/>
  <c r="AA491" i="6"/>
  <c r="W491" i="6" s="1"/>
  <c r="Y491" i="6" s="1"/>
  <c r="AA490" i="6"/>
  <c r="W490" i="6" s="1"/>
  <c r="Y490" i="6" s="1"/>
  <c r="AA489" i="6"/>
  <c r="W489" i="6" s="1"/>
  <c r="Y489" i="6" s="1"/>
  <c r="AA488" i="6"/>
  <c r="W488" i="6" s="1"/>
  <c r="Y488" i="6" s="1"/>
  <c r="AA487" i="6"/>
  <c r="W487" i="6" s="1"/>
  <c r="Y487" i="6" s="1"/>
  <c r="AA486" i="6"/>
  <c r="W486" i="6" s="1"/>
  <c r="Y486" i="6" s="1"/>
  <c r="AA485" i="6"/>
  <c r="W485" i="6" s="1"/>
  <c r="Y485" i="6" s="1"/>
  <c r="AA484" i="6"/>
  <c r="W484" i="6" s="1"/>
  <c r="Y484" i="6" s="1"/>
  <c r="AA483" i="6"/>
  <c r="W483" i="6" s="1"/>
  <c r="Y483" i="6" s="1"/>
  <c r="AA482" i="6"/>
  <c r="W482" i="6" s="1"/>
  <c r="Y482" i="6" s="1"/>
  <c r="AA481" i="6"/>
  <c r="W481" i="6" s="1"/>
  <c r="Y481" i="6" s="1"/>
  <c r="AA480" i="6"/>
  <c r="W480" i="6" s="1"/>
  <c r="Y480" i="6" s="1"/>
  <c r="AA479" i="6"/>
  <c r="W479" i="6" s="1"/>
  <c r="Y479" i="6" s="1"/>
  <c r="AA478" i="6"/>
  <c r="W478" i="6" s="1"/>
  <c r="Y478" i="6" s="1"/>
  <c r="AA477" i="6"/>
  <c r="W477" i="6" s="1"/>
  <c r="Y477" i="6" s="1"/>
  <c r="AA476" i="6"/>
  <c r="W476" i="6" s="1"/>
  <c r="Y476" i="6" s="1"/>
  <c r="AA475" i="6"/>
  <c r="W475" i="6" s="1"/>
  <c r="Y475" i="6" s="1"/>
  <c r="AA474" i="6"/>
  <c r="W474" i="6" s="1"/>
  <c r="Y474" i="6" s="1"/>
  <c r="AA473" i="6"/>
  <c r="W473" i="6" s="1"/>
  <c r="Y473" i="6" s="1"/>
  <c r="AA472" i="6"/>
  <c r="W472" i="6" s="1"/>
  <c r="Y472" i="6" s="1"/>
  <c r="AA471" i="6"/>
  <c r="W471" i="6" s="1"/>
  <c r="Y471" i="6" s="1"/>
  <c r="AA470" i="6"/>
  <c r="W470" i="6" s="1"/>
  <c r="Y470" i="6" s="1"/>
  <c r="AA469" i="6"/>
  <c r="W469" i="6" s="1"/>
  <c r="Y469" i="6" s="1"/>
  <c r="AA468" i="6"/>
  <c r="W468" i="6" s="1"/>
  <c r="Y468" i="6" s="1"/>
  <c r="AA467" i="6"/>
  <c r="W467" i="6" s="1"/>
  <c r="Y467" i="6" s="1"/>
  <c r="AA466" i="6"/>
  <c r="W466" i="6" s="1"/>
  <c r="Y466" i="6" s="1"/>
  <c r="AA465" i="6"/>
  <c r="W465" i="6" s="1"/>
  <c r="Y465" i="6" s="1"/>
  <c r="AA464" i="6"/>
  <c r="W464" i="6" s="1"/>
  <c r="Y464" i="6" s="1"/>
  <c r="AA463" i="6"/>
  <c r="W463" i="6" s="1"/>
  <c r="Y463" i="6" s="1"/>
  <c r="AA462" i="6"/>
  <c r="W462" i="6" s="1"/>
  <c r="Y462" i="6" s="1"/>
  <c r="AA461" i="6"/>
  <c r="W461" i="6" s="1"/>
  <c r="Y461" i="6" s="1"/>
  <c r="AA460" i="6"/>
  <c r="W460" i="6" s="1"/>
  <c r="Y460" i="6" s="1"/>
  <c r="AA459" i="6"/>
  <c r="W459" i="6" s="1"/>
  <c r="Y459" i="6" s="1"/>
  <c r="AA458" i="6"/>
  <c r="W458" i="6" s="1"/>
  <c r="Y458" i="6" s="1"/>
  <c r="AA457" i="6"/>
  <c r="W457" i="6" s="1"/>
  <c r="Y457" i="6" s="1"/>
  <c r="AA456" i="6"/>
  <c r="W456" i="6" s="1"/>
  <c r="Y456" i="6" s="1"/>
  <c r="AA455" i="6"/>
  <c r="W455" i="6" s="1"/>
  <c r="Y455" i="6" s="1"/>
  <c r="AA454" i="6"/>
  <c r="W454" i="6" s="1"/>
  <c r="Y454" i="6" s="1"/>
  <c r="AA453" i="6"/>
  <c r="W453" i="6" s="1"/>
  <c r="Y453" i="6" s="1"/>
  <c r="AA452" i="6"/>
  <c r="W452" i="6" s="1"/>
  <c r="Y452" i="6" s="1"/>
  <c r="AA451" i="6"/>
  <c r="W451" i="6" s="1"/>
  <c r="Y451" i="6" s="1"/>
  <c r="AA450" i="6"/>
  <c r="W450" i="6" s="1"/>
  <c r="Y450" i="6" s="1"/>
  <c r="AA449" i="6"/>
  <c r="W449" i="6" s="1"/>
  <c r="Y449" i="6" s="1"/>
  <c r="AA448" i="6"/>
  <c r="W448" i="6" s="1"/>
  <c r="Y448" i="6" s="1"/>
  <c r="AA447" i="6"/>
  <c r="W447" i="6" s="1"/>
  <c r="Y447" i="6" s="1"/>
  <c r="AA446" i="6"/>
  <c r="W446" i="6" s="1"/>
  <c r="Y446" i="6" s="1"/>
  <c r="AA445" i="6"/>
  <c r="W445" i="6" s="1"/>
  <c r="Y445" i="6" s="1"/>
  <c r="AA444" i="6"/>
  <c r="W444" i="6" s="1"/>
  <c r="Y444" i="6" s="1"/>
  <c r="AA443" i="6"/>
  <c r="W443" i="6" s="1"/>
  <c r="Y443" i="6" s="1"/>
  <c r="AA442" i="6"/>
  <c r="W442" i="6" s="1"/>
  <c r="Y442" i="6" s="1"/>
  <c r="AA441" i="6"/>
  <c r="W441" i="6" s="1"/>
  <c r="Y441" i="6" s="1"/>
  <c r="AA440" i="6"/>
  <c r="W440" i="6" s="1"/>
  <c r="Y440" i="6" s="1"/>
  <c r="AA439" i="6"/>
  <c r="W439" i="6" s="1"/>
  <c r="Y439" i="6" s="1"/>
  <c r="AA438" i="6"/>
  <c r="W438" i="6" s="1"/>
  <c r="Y438" i="6" s="1"/>
  <c r="AA437" i="6"/>
  <c r="W437" i="6" s="1"/>
  <c r="Y437" i="6" s="1"/>
  <c r="AA436" i="6"/>
  <c r="W436" i="6" s="1"/>
  <c r="Y436" i="6" s="1"/>
  <c r="AA435" i="6"/>
  <c r="W435" i="6" s="1"/>
  <c r="Y435" i="6" s="1"/>
  <c r="AA434" i="6"/>
  <c r="W434" i="6" s="1"/>
  <c r="Y434" i="6" s="1"/>
  <c r="AA433" i="6"/>
  <c r="W433" i="6" s="1"/>
  <c r="Y433" i="6" s="1"/>
  <c r="AA432" i="6"/>
  <c r="W432" i="6" s="1"/>
  <c r="Y432" i="6" s="1"/>
  <c r="AA431" i="6"/>
  <c r="W431" i="6" s="1"/>
  <c r="Y431" i="6" s="1"/>
  <c r="AA430" i="6"/>
  <c r="W430" i="6" s="1"/>
  <c r="Y430" i="6" s="1"/>
  <c r="AA429" i="6"/>
  <c r="W429" i="6" s="1"/>
  <c r="Y429" i="6" s="1"/>
  <c r="AA428" i="6"/>
  <c r="W428" i="6" s="1"/>
  <c r="Y428" i="6" s="1"/>
  <c r="AA427" i="6"/>
  <c r="W427" i="6" s="1"/>
  <c r="Y427" i="6" s="1"/>
  <c r="AA426" i="6"/>
  <c r="W426" i="6" s="1"/>
  <c r="Y426" i="6" s="1"/>
  <c r="AA425" i="6"/>
  <c r="W425" i="6" s="1"/>
  <c r="Y425" i="6" s="1"/>
  <c r="AA424" i="6"/>
  <c r="W424" i="6" s="1"/>
  <c r="Y424" i="6" s="1"/>
  <c r="AA423" i="6"/>
  <c r="W423" i="6" s="1"/>
  <c r="Y423" i="6" s="1"/>
  <c r="AA422" i="6"/>
  <c r="W422" i="6" s="1"/>
  <c r="Y422" i="6" s="1"/>
  <c r="AA421" i="6"/>
  <c r="W421" i="6" s="1"/>
  <c r="Y421" i="6" s="1"/>
  <c r="AA420" i="6"/>
  <c r="W420" i="6" s="1"/>
  <c r="Y420" i="6" s="1"/>
  <c r="AA419" i="6"/>
  <c r="W419" i="6" s="1"/>
  <c r="Y419" i="6" s="1"/>
  <c r="AA418" i="6"/>
  <c r="W418" i="6" s="1"/>
  <c r="Y418" i="6" s="1"/>
  <c r="AA417" i="6"/>
  <c r="W417" i="6" s="1"/>
  <c r="Y417" i="6" s="1"/>
  <c r="AA416" i="6"/>
  <c r="W416" i="6" s="1"/>
  <c r="Y416" i="6" s="1"/>
  <c r="AA415" i="6"/>
  <c r="W415" i="6" s="1"/>
  <c r="Y415" i="6" s="1"/>
  <c r="AA414" i="6"/>
  <c r="W414" i="6" s="1"/>
  <c r="Y414" i="6" s="1"/>
  <c r="AA413" i="6"/>
  <c r="W413" i="6" s="1"/>
  <c r="Y413" i="6" s="1"/>
  <c r="AA412" i="6"/>
  <c r="W412" i="6" s="1"/>
  <c r="Y412" i="6" s="1"/>
  <c r="AA411" i="6"/>
  <c r="W411" i="6" s="1"/>
  <c r="Y411" i="6" s="1"/>
  <c r="AA410" i="6"/>
  <c r="W410" i="6" s="1"/>
  <c r="Y410" i="6" s="1"/>
  <c r="AA409" i="6"/>
  <c r="W409" i="6" s="1"/>
  <c r="Y409" i="6" s="1"/>
  <c r="AA408" i="6"/>
  <c r="W408" i="6" s="1"/>
  <c r="Y408" i="6" s="1"/>
  <c r="AA407" i="6"/>
  <c r="W407" i="6" s="1"/>
  <c r="Y407" i="6" s="1"/>
  <c r="AA406" i="6"/>
  <c r="W406" i="6" s="1"/>
  <c r="Y406" i="6" s="1"/>
  <c r="AA405" i="6"/>
  <c r="W405" i="6" s="1"/>
  <c r="Y405" i="6" s="1"/>
  <c r="AA404" i="6"/>
  <c r="W404" i="6" s="1"/>
  <c r="Y404" i="6" s="1"/>
  <c r="AA403" i="6"/>
  <c r="W403" i="6" s="1"/>
  <c r="Y403" i="6" s="1"/>
  <c r="AA402" i="6"/>
  <c r="W402" i="6" s="1"/>
  <c r="Y402" i="6" s="1"/>
  <c r="AA401" i="6"/>
  <c r="W401" i="6" s="1"/>
  <c r="Y401" i="6" s="1"/>
  <c r="AA400" i="6"/>
  <c r="W400" i="6" s="1"/>
  <c r="Y400" i="6" s="1"/>
  <c r="AA399" i="6"/>
  <c r="W399" i="6" s="1"/>
  <c r="Y399" i="6" s="1"/>
  <c r="AA398" i="6"/>
  <c r="W398" i="6" s="1"/>
  <c r="Y398" i="6" s="1"/>
  <c r="AA397" i="6"/>
  <c r="W397" i="6" s="1"/>
  <c r="Y397" i="6" s="1"/>
  <c r="AA396" i="6"/>
  <c r="W396" i="6" s="1"/>
  <c r="Y396" i="6" s="1"/>
  <c r="AA395" i="6"/>
  <c r="W395" i="6" s="1"/>
  <c r="Y395" i="6" s="1"/>
  <c r="AA394" i="6"/>
  <c r="W394" i="6" s="1"/>
  <c r="Y394" i="6" s="1"/>
  <c r="AA393" i="6"/>
  <c r="W393" i="6" s="1"/>
  <c r="Y393" i="6" s="1"/>
  <c r="AA392" i="6"/>
  <c r="W392" i="6" s="1"/>
  <c r="Y392" i="6" s="1"/>
  <c r="AA391" i="6"/>
  <c r="W391" i="6" s="1"/>
  <c r="Y391" i="6" s="1"/>
  <c r="AA390" i="6"/>
  <c r="W390" i="6" s="1"/>
  <c r="Y390" i="6" s="1"/>
  <c r="AA389" i="6"/>
  <c r="W389" i="6" s="1"/>
  <c r="Y389" i="6" s="1"/>
  <c r="AA388" i="6"/>
  <c r="W388" i="6" s="1"/>
  <c r="Y388" i="6" s="1"/>
  <c r="AA387" i="6"/>
  <c r="W387" i="6" s="1"/>
  <c r="Y387" i="6" s="1"/>
  <c r="AA386" i="6"/>
  <c r="W386" i="6" s="1"/>
  <c r="Y386" i="6" s="1"/>
  <c r="AA385" i="6"/>
  <c r="W385" i="6" s="1"/>
  <c r="Y385" i="6" s="1"/>
  <c r="AA384" i="6"/>
  <c r="W384" i="6" s="1"/>
  <c r="Y384" i="6" s="1"/>
  <c r="AA383" i="6"/>
  <c r="W383" i="6" s="1"/>
  <c r="Y383" i="6" s="1"/>
  <c r="AA382" i="6"/>
  <c r="W382" i="6" s="1"/>
  <c r="Y382" i="6" s="1"/>
  <c r="AA381" i="6"/>
  <c r="W381" i="6" s="1"/>
  <c r="Y381" i="6" s="1"/>
  <c r="AA380" i="6"/>
  <c r="W380" i="6" s="1"/>
  <c r="Y380" i="6" s="1"/>
  <c r="AA379" i="6"/>
  <c r="W379" i="6" s="1"/>
  <c r="Y379" i="6" s="1"/>
  <c r="AA378" i="6"/>
  <c r="W378" i="6" s="1"/>
  <c r="Y378" i="6" s="1"/>
  <c r="AA377" i="6"/>
  <c r="W377" i="6" s="1"/>
  <c r="Y377" i="6" s="1"/>
  <c r="AA376" i="6"/>
  <c r="W376" i="6" s="1"/>
  <c r="Y376" i="6" s="1"/>
  <c r="AA375" i="6"/>
  <c r="W375" i="6" s="1"/>
  <c r="Y375" i="6" s="1"/>
  <c r="AA374" i="6"/>
  <c r="W374" i="6" s="1"/>
  <c r="Y374" i="6" s="1"/>
  <c r="AA373" i="6"/>
  <c r="W373" i="6" s="1"/>
  <c r="Y373" i="6" s="1"/>
  <c r="AA372" i="6"/>
  <c r="W372" i="6" s="1"/>
  <c r="Y372" i="6" s="1"/>
  <c r="AA371" i="6"/>
  <c r="W371" i="6" s="1"/>
  <c r="Y371" i="6" s="1"/>
  <c r="AA370" i="6"/>
  <c r="W370" i="6" s="1"/>
  <c r="Y370" i="6" s="1"/>
  <c r="AA369" i="6"/>
  <c r="W369" i="6" s="1"/>
  <c r="Y369" i="6" s="1"/>
  <c r="AA368" i="6"/>
  <c r="W368" i="6" s="1"/>
  <c r="Y368" i="6" s="1"/>
  <c r="AA367" i="6"/>
  <c r="W367" i="6" s="1"/>
  <c r="Y367" i="6" s="1"/>
  <c r="AA366" i="6"/>
  <c r="W366" i="6" s="1"/>
  <c r="Y366" i="6" s="1"/>
  <c r="AA365" i="6"/>
  <c r="W365" i="6" s="1"/>
  <c r="Y365" i="6" s="1"/>
  <c r="AA364" i="6"/>
  <c r="W364" i="6" s="1"/>
  <c r="Y364" i="6" s="1"/>
  <c r="AA363" i="6"/>
  <c r="W363" i="6" s="1"/>
  <c r="Y363" i="6" s="1"/>
  <c r="AA362" i="6"/>
  <c r="W362" i="6" s="1"/>
  <c r="Y362" i="6" s="1"/>
  <c r="AA361" i="6"/>
  <c r="W361" i="6" s="1"/>
  <c r="Y361" i="6" s="1"/>
  <c r="AA360" i="6"/>
  <c r="W360" i="6" s="1"/>
  <c r="Y360" i="6" s="1"/>
  <c r="AA359" i="6"/>
  <c r="W359" i="6" s="1"/>
  <c r="Y359" i="6" s="1"/>
  <c r="AA358" i="6"/>
  <c r="W358" i="6" s="1"/>
  <c r="Y358" i="6" s="1"/>
  <c r="AA357" i="6"/>
  <c r="W357" i="6" s="1"/>
  <c r="Y357" i="6" s="1"/>
  <c r="AA356" i="6"/>
  <c r="W356" i="6" s="1"/>
  <c r="Y356" i="6" s="1"/>
  <c r="AA355" i="6"/>
  <c r="W355" i="6" s="1"/>
  <c r="Y355" i="6" s="1"/>
  <c r="AA354" i="6"/>
  <c r="W354" i="6" s="1"/>
  <c r="Y354" i="6" s="1"/>
  <c r="AA353" i="6"/>
  <c r="W353" i="6" s="1"/>
  <c r="Y353" i="6" s="1"/>
  <c r="AA352" i="6"/>
  <c r="W352" i="6" s="1"/>
  <c r="Y352" i="6" s="1"/>
  <c r="AA351" i="6"/>
  <c r="W351" i="6" s="1"/>
  <c r="Y351" i="6" s="1"/>
  <c r="AA350" i="6"/>
  <c r="W350" i="6" s="1"/>
  <c r="Y350" i="6" s="1"/>
  <c r="AA349" i="6"/>
  <c r="W349" i="6" s="1"/>
  <c r="Y349" i="6" s="1"/>
  <c r="AA348" i="6"/>
  <c r="W348" i="6" s="1"/>
  <c r="Y348" i="6" s="1"/>
  <c r="AA347" i="6"/>
  <c r="W347" i="6" s="1"/>
  <c r="Y347" i="6" s="1"/>
  <c r="AA346" i="6"/>
  <c r="W346" i="6" s="1"/>
  <c r="Y346" i="6" s="1"/>
  <c r="AA345" i="6"/>
  <c r="W345" i="6" s="1"/>
  <c r="Y345" i="6" s="1"/>
  <c r="AA344" i="6"/>
  <c r="W344" i="6" s="1"/>
  <c r="Y344" i="6" s="1"/>
  <c r="AA343" i="6"/>
  <c r="W343" i="6" s="1"/>
  <c r="Y343" i="6" s="1"/>
  <c r="AA342" i="6"/>
  <c r="W342" i="6" s="1"/>
  <c r="Y342" i="6" s="1"/>
  <c r="AA341" i="6"/>
  <c r="W341" i="6" s="1"/>
  <c r="Y341" i="6" s="1"/>
  <c r="AA340" i="6"/>
  <c r="W340" i="6" s="1"/>
  <c r="Y340" i="6" s="1"/>
  <c r="AA339" i="6"/>
  <c r="W339" i="6" s="1"/>
  <c r="Y339" i="6" s="1"/>
  <c r="AA338" i="6"/>
  <c r="W338" i="6" s="1"/>
  <c r="Y338" i="6" s="1"/>
  <c r="AA337" i="6"/>
  <c r="W337" i="6" s="1"/>
  <c r="Y337" i="6" s="1"/>
  <c r="AA336" i="6"/>
  <c r="W336" i="6" s="1"/>
  <c r="Y336" i="6" s="1"/>
  <c r="R335" i="6"/>
  <c r="AA335" i="6" s="1"/>
  <c r="W335" i="6" s="1"/>
  <c r="Y335" i="6" s="1"/>
  <c r="AA334" i="6"/>
  <c r="W334" i="6" s="1"/>
  <c r="Y334" i="6" s="1"/>
  <c r="AA333" i="6"/>
  <c r="W333" i="6" s="1"/>
  <c r="Y333" i="6" s="1"/>
  <c r="R332" i="6"/>
  <c r="AA332" i="6" s="1"/>
  <c r="W332" i="6" s="1"/>
  <c r="Y332" i="6" s="1"/>
  <c r="AA331" i="6"/>
  <c r="W331" i="6" s="1"/>
  <c r="Y331" i="6" s="1"/>
  <c r="AA330" i="6"/>
  <c r="W330" i="6" s="1"/>
  <c r="Y330" i="6" s="1"/>
  <c r="AA329" i="6"/>
  <c r="W329" i="6" s="1"/>
  <c r="Y329" i="6" s="1"/>
  <c r="AA328" i="6"/>
  <c r="W328" i="6" s="1"/>
  <c r="Y328" i="6" s="1"/>
  <c r="AA327" i="6"/>
  <c r="W327" i="6" s="1"/>
  <c r="Y327" i="6" s="1"/>
  <c r="AA326" i="6"/>
  <c r="W326" i="6" s="1"/>
  <c r="Y326" i="6" s="1"/>
  <c r="AA325" i="6"/>
  <c r="W325" i="6" s="1"/>
  <c r="Y325" i="6" s="1"/>
  <c r="AA324" i="6"/>
  <c r="W324" i="6" s="1"/>
  <c r="Y324" i="6" s="1"/>
  <c r="AA323" i="6"/>
  <c r="W323" i="6" s="1"/>
  <c r="Y323" i="6" s="1"/>
  <c r="AA322" i="6"/>
  <c r="W322" i="6" s="1"/>
  <c r="Y322" i="6" s="1"/>
  <c r="AA321" i="6"/>
  <c r="W321" i="6" s="1"/>
  <c r="Y321" i="6" s="1"/>
  <c r="AA320" i="6"/>
  <c r="W320" i="6" s="1"/>
  <c r="Y320" i="6" s="1"/>
  <c r="AA319" i="6"/>
  <c r="W319" i="6" s="1"/>
  <c r="Y319" i="6" s="1"/>
  <c r="AA318" i="6"/>
  <c r="W318" i="6" s="1"/>
  <c r="Y318" i="6" s="1"/>
  <c r="AA317" i="6"/>
  <c r="W317" i="6" s="1"/>
  <c r="Y317" i="6" s="1"/>
  <c r="AA316" i="6"/>
  <c r="W316" i="6" s="1"/>
  <c r="Y316" i="6" s="1"/>
  <c r="AA315" i="6"/>
  <c r="W315" i="6" s="1"/>
  <c r="Y315" i="6" s="1"/>
  <c r="AA314" i="6"/>
  <c r="W314" i="6" s="1"/>
  <c r="Y314" i="6" s="1"/>
  <c r="AA313" i="6"/>
  <c r="W313" i="6" s="1"/>
  <c r="Y313" i="6" s="1"/>
  <c r="AA312" i="6"/>
  <c r="W312" i="6" s="1"/>
  <c r="Y312" i="6" s="1"/>
  <c r="AA311" i="6"/>
  <c r="W311" i="6" s="1"/>
  <c r="Y311" i="6" s="1"/>
  <c r="AA310" i="6"/>
  <c r="W310" i="6" s="1"/>
  <c r="Y310" i="6" s="1"/>
  <c r="AA309" i="6"/>
  <c r="W309" i="6" s="1"/>
  <c r="Y309" i="6" s="1"/>
  <c r="AA308" i="6"/>
  <c r="W308" i="6" s="1"/>
  <c r="Y308" i="6" s="1"/>
  <c r="AA307" i="6"/>
  <c r="W307" i="6" s="1"/>
  <c r="Y307" i="6" s="1"/>
  <c r="AA306" i="6"/>
  <c r="W306" i="6" s="1"/>
  <c r="Y306" i="6" s="1"/>
  <c r="AA305" i="6"/>
  <c r="W305" i="6" s="1"/>
  <c r="Y305" i="6" s="1"/>
  <c r="AA304" i="6"/>
  <c r="W304" i="6" s="1"/>
  <c r="Y304" i="6" s="1"/>
  <c r="AA303" i="6"/>
  <c r="W303" i="6" s="1"/>
  <c r="Y303" i="6" s="1"/>
  <c r="AA302" i="6"/>
  <c r="W302" i="6" s="1"/>
  <c r="Y302" i="6" s="1"/>
  <c r="AA301" i="6"/>
  <c r="W301" i="6" s="1"/>
  <c r="Y301" i="6" s="1"/>
  <c r="AA300" i="6"/>
  <c r="W300" i="6" s="1"/>
  <c r="Y300" i="6" s="1"/>
  <c r="AA299" i="6"/>
  <c r="W299" i="6" s="1"/>
  <c r="Y299" i="6" s="1"/>
  <c r="AA298" i="6"/>
  <c r="W298" i="6" s="1"/>
  <c r="Y298" i="6" s="1"/>
  <c r="AA297" i="6"/>
  <c r="W297" i="6" s="1"/>
  <c r="Y297" i="6" s="1"/>
  <c r="AA296" i="6"/>
  <c r="W296" i="6" s="1"/>
  <c r="Y296" i="6" s="1"/>
  <c r="AA295" i="6"/>
  <c r="W295" i="6" s="1"/>
  <c r="Y295" i="6" s="1"/>
  <c r="AA294" i="6"/>
  <c r="W294" i="6" s="1"/>
  <c r="Y294" i="6" s="1"/>
  <c r="AA293" i="6"/>
  <c r="W293" i="6" s="1"/>
  <c r="Y293" i="6" s="1"/>
  <c r="AA292" i="6"/>
  <c r="W292" i="6" s="1"/>
  <c r="Y292" i="6" s="1"/>
  <c r="AA291" i="6"/>
  <c r="W291" i="6" s="1"/>
  <c r="Y291" i="6" s="1"/>
  <c r="AA290" i="6"/>
  <c r="W290" i="6" s="1"/>
  <c r="Y290" i="6" s="1"/>
  <c r="AA289" i="6"/>
  <c r="W289" i="6" s="1"/>
  <c r="Y289" i="6" s="1"/>
  <c r="AA288" i="6"/>
  <c r="W288" i="6" s="1"/>
  <c r="Y288" i="6" s="1"/>
  <c r="AA287" i="6"/>
  <c r="W287" i="6" s="1"/>
  <c r="Y287" i="6" s="1"/>
  <c r="AA286" i="6"/>
  <c r="W286" i="6" s="1"/>
  <c r="Y286" i="6" s="1"/>
  <c r="AA285" i="6"/>
  <c r="W285" i="6" s="1"/>
  <c r="Y285" i="6" s="1"/>
  <c r="AA284" i="6"/>
  <c r="W284" i="6" s="1"/>
  <c r="Y284" i="6" s="1"/>
  <c r="AA283" i="6"/>
  <c r="W283" i="6" s="1"/>
  <c r="Y283" i="6" s="1"/>
  <c r="AA282" i="6"/>
  <c r="W282" i="6" s="1"/>
  <c r="Y282" i="6" s="1"/>
  <c r="AA281" i="6"/>
  <c r="W281" i="6" s="1"/>
  <c r="Y281" i="6" s="1"/>
  <c r="AA280" i="6"/>
  <c r="W280" i="6" s="1"/>
  <c r="Y280" i="6" s="1"/>
  <c r="AA279" i="6"/>
  <c r="W279" i="6" s="1"/>
  <c r="Y279" i="6" s="1"/>
  <c r="AA278" i="6"/>
  <c r="W278" i="6" s="1"/>
  <c r="Y278" i="6" s="1"/>
  <c r="AA277" i="6"/>
  <c r="W277" i="6" s="1"/>
  <c r="Y277" i="6" s="1"/>
  <c r="AA276" i="6"/>
  <c r="W276" i="6" s="1"/>
  <c r="Y276" i="6" s="1"/>
  <c r="AA275" i="6"/>
  <c r="W275" i="6" s="1"/>
  <c r="Y275" i="6" s="1"/>
  <c r="AA274" i="6"/>
  <c r="W274" i="6" s="1"/>
  <c r="Y274" i="6" s="1"/>
  <c r="AA273" i="6"/>
  <c r="W273" i="6" s="1"/>
  <c r="Y273" i="6" s="1"/>
  <c r="AA245" i="6"/>
  <c r="W245" i="6" s="1"/>
  <c r="Y245" i="6" s="1"/>
  <c r="AA230" i="6"/>
  <c r="W230" i="6" s="1"/>
  <c r="Y230" i="6" s="1"/>
  <c r="AA206" i="6"/>
  <c r="W206" i="6" s="1"/>
  <c r="Y206" i="6" s="1"/>
  <c r="AA192" i="6"/>
  <c r="W192" i="6" s="1"/>
  <c r="Y192" i="6" s="1"/>
  <c r="AA165" i="6"/>
  <c r="W165" i="6" s="1"/>
  <c r="Y165" i="6" s="1"/>
  <c r="AA146" i="6"/>
  <c r="W146" i="6" s="1"/>
  <c r="Y146" i="6" s="1"/>
  <c r="AA139" i="6"/>
  <c r="W139" i="6" s="1"/>
  <c r="Y139" i="6" s="1"/>
  <c r="AA124" i="6"/>
  <c r="W124" i="6" s="1"/>
  <c r="Y124" i="6" s="1"/>
  <c r="R236" i="6"/>
  <c r="AA236" i="6" s="1"/>
  <c r="W236" i="6" s="1"/>
  <c r="Y236" i="6" s="1"/>
  <c r="AA193" i="6"/>
  <c r="W193" i="6" s="1"/>
  <c r="Y193" i="6" s="1"/>
  <c r="AA123" i="6"/>
  <c r="W123" i="6" s="1"/>
  <c r="Y123" i="6" s="1"/>
  <c r="AA233" i="6"/>
  <c r="W233" i="6" s="1"/>
  <c r="Y233" i="6" s="1"/>
  <c r="R232" i="6"/>
  <c r="AA232" i="6" s="1"/>
  <c r="W232" i="6" s="1"/>
  <c r="Y232" i="6" s="1"/>
  <c r="R231" i="6"/>
  <c r="AA231" i="6" s="1"/>
  <c r="W231" i="6" s="1"/>
  <c r="Y231" i="6" s="1"/>
  <c r="AA255" i="6"/>
  <c r="W255" i="6" s="1"/>
  <c r="Y255" i="6" s="1"/>
  <c r="AA254" i="6"/>
  <c r="W254" i="6" s="1"/>
  <c r="Y254" i="6" s="1"/>
  <c r="AA176" i="6"/>
  <c r="W176" i="6" s="1"/>
  <c r="Y176" i="6" s="1"/>
  <c r="AA138" i="6"/>
  <c r="W138" i="6" s="1"/>
  <c r="Y138" i="6" s="1"/>
  <c r="AA122" i="6"/>
  <c r="W122" i="6" s="1"/>
  <c r="Y122" i="6" s="1"/>
  <c r="AA229" i="6"/>
  <c r="W229" i="6" s="1"/>
  <c r="Y229" i="6" s="1"/>
  <c r="AA215" i="6"/>
  <c r="W215" i="6" s="1"/>
  <c r="Y215" i="6" s="1"/>
  <c r="AA121" i="6"/>
  <c r="W121" i="6" s="1"/>
  <c r="Y121" i="6" s="1"/>
  <c r="AA253" i="6"/>
  <c r="W253" i="6" s="1"/>
  <c r="Y253" i="6" s="1"/>
  <c r="AA257" i="6"/>
  <c r="W257" i="6" s="1"/>
  <c r="Y257" i="6" s="1"/>
  <c r="AA228" i="6"/>
  <c r="W228" i="6" s="1"/>
  <c r="Y228" i="6" s="1"/>
  <c r="AA164" i="6"/>
  <c r="W164" i="6" s="1"/>
  <c r="Y164" i="6" s="1"/>
  <c r="AA272" i="6"/>
  <c r="W272" i="6" s="1"/>
  <c r="Y272" i="6" s="1"/>
  <c r="AA205" i="6"/>
  <c r="W205" i="6" s="1"/>
  <c r="Y205" i="6" s="1"/>
  <c r="AA244" i="6"/>
  <c r="W244" i="6" s="1"/>
  <c r="Y244" i="6" s="1"/>
  <c r="AA191" i="6"/>
  <c r="W191" i="6" s="1"/>
  <c r="Y191" i="6" s="1"/>
  <c r="AA145" i="6"/>
  <c r="W145" i="6" s="1"/>
  <c r="Y145" i="6" s="1"/>
  <c r="AA154" i="6"/>
  <c r="W154" i="6" s="1"/>
  <c r="Y154" i="6" s="1"/>
  <c r="AA190" i="6"/>
  <c r="W190" i="6" s="1"/>
  <c r="Y190" i="6" s="1"/>
  <c r="AA137" i="6"/>
  <c r="W137" i="6" s="1"/>
  <c r="Y137" i="6" s="1"/>
  <c r="AA120" i="6"/>
  <c r="W120" i="6" s="1"/>
  <c r="Y120" i="6" s="1"/>
  <c r="AA263" i="6"/>
  <c r="W263" i="6" s="1"/>
  <c r="Y263" i="6" s="1"/>
  <c r="AA271" i="6"/>
  <c r="W271" i="6" s="1"/>
  <c r="Y271" i="6" s="1"/>
  <c r="AA252" i="6"/>
  <c r="W252" i="6" s="1"/>
  <c r="Y252" i="6" s="1"/>
  <c r="AA270" i="6"/>
  <c r="W270" i="6" s="1"/>
  <c r="Y270" i="6" s="1"/>
  <c r="AA269" i="6"/>
  <c r="W269" i="6" s="1"/>
  <c r="Y269" i="6" s="1"/>
  <c r="AA268" i="6"/>
  <c r="W268" i="6" s="1"/>
  <c r="Y268" i="6" s="1"/>
  <c r="AA262" i="6"/>
  <c r="W262" i="6" s="1"/>
  <c r="Y262" i="6" s="1"/>
  <c r="AA261" i="6"/>
  <c r="W261" i="6" s="1"/>
  <c r="Y261" i="6" s="1"/>
  <c r="AA267" i="6"/>
  <c r="W267" i="6" s="1"/>
  <c r="Y267" i="6" s="1"/>
  <c r="AA251" i="6"/>
  <c r="W251" i="6" s="1"/>
  <c r="Y251" i="6" s="1"/>
  <c r="AA266" i="6"/>
  <c r="W266" i="6" s="1"/>
  <c r="Y266" i="6" s="1"/>
  <c r="AA250" i="6"/>
  <c r="W250" i="6" s="1"/>
  <c r="Y250" i="6" s="1"/>
  <c r="AA249" i="6"/>
  <c r="W249" i="6" s="1"/>
  <c r="Y249" i="6" s="1"/>
  <c r="AA265" i="6"/>
  <c r="W265" i="6" s="1"/>
  <c r="Y265" i="6" s="1"/>
  <c r="AA260" i="6"/>
  <c r="W260" i="6" s="1"/>
  <c r="Y260" i="6" s="1"/>
  <c r="AA259" i="6"/>
  <c r="W259" i="6" s="1"/>
  <c r="Y259" i="6" s="1"/>
  <c r="AA248" i="6"/>
  <c r="W248" i="6" s="1"/>
  <c r="Y248" i="6" s="1"/>
  <c r="AA247" i="6"/>
  <c r="W247" i="6" s="1"/>
  <c r="Y247" i="6" s="1"/>
  <c r="AA264" i="6"/>
  <c r="W264" i="6" s="1"/>
  <c r="Y264" i="6" s="1"/>
  <c r="AA243" i="6"/>
  <c r="W243" i="6" s="1"/>
  <c r="Y243" i="6" s="1"/>
  <c r="AA242" i="6"/>
  <c r="W242" i="6" s="1"/>
  <c r="Y242" i="6" s="1"/>
  <c r="AA241" i="6"/>
  <c r="W241" i="6" s="1"/>
  <c r="Y241" i="6" s="1"/>
  <c r="AA240" i="6"/>
  <c r="W240" i="6" s="1"/>
  <c r="Y240" i="6" s="1"/>
  <c r="AA256" i="6"/>
  <c r="W256" i="6" s="1"/>
  <c r="Y256" i="6" s="1"/>
  <c r="AA239" i="6"/>
  <c r="W239" i="6" s="1"/>
  <c r="Y239" i="6" s="1"/>
  <c r="AA238" i="6"/>
  <c r="W238" i="6" s="1"/>
  <c r="Y238" i="6" s="1"/>
  <c r="AA237" i="6"/>
  <c r="W237" i="6" s="1"/>
  <c r="Y237" i="6" s="1"/>
  <c r="AA227" i="6"/>
  <c r="W227" i="6" s="1"/>
  <c r="Y227" i="6" s="1"/>
  <c r="AA226" i="6"/>
  <c r="W226" i="6" s="1"/>
  <c r="Y226" i="6" s="1"/>
  <c r="AA225" i="6"/>
  <c r="W225" i="6" s="1"/>
  <c r="Y225" i="6" s="1"/>
  <c r="AA224" i="6"/>
  <c r="W224" i="6" s="1"/>
  <c r="Y224" i="6" s="1"/>
  <c r="AA223" i="6"/>
  <c r="W223" i="6" s="1"/>
  <c r="Y223" i="6" s="1"/>
  <c r="AA222" i="6"/>
  <c r="W222" i="6" s="1"/>
  <c r="Y222" i="6" s="1"/>
  <c r="AA221" i="6"/>
  <c r="W221" i="6" s="1"/>
  <c r="Y221" i="6" s="1"/>
  <c r="AA220" i="6"/>
  <c r="W220" i="6" s="1"/>
  <c r="Y220" i="6" s="1"/>
  <c r="AA219" i="6"/>
  <c r="W219" i="6" s="1"/>
  <c r="Y219" i="6" s="1"/>
  <c r="AA218" i="6"/>
  <c r="W218" i="6" s="1"/>
  <c r="Y218" i="6" s="1"/>
  <c r="AA214" i="6"/>
  <c r="W214" i="6" s="1"/>
  <c r="Y214" i="6" s="1"/>
  <c r="AA213" i="6"/>
  <c r="W213" i="6" s="1"/>
  <c r="Y213" i="6" s="1"/>
  <c r="AA212" i="6"/>
  <c r="W212" i="6" s="1"/>
  <c r="Y212" i="6" s="1"/>
  <c r="AA211" i="6"/>
  <c r="W211" i="6" s="1"/>
  <c r="Y211" i="6" s="1"/>
  <c r="AA204" i="6"/>
  <c r="W204" i="6" s="1"/>
  <c r="Y204" i="6" s="1"/>
  <c r="AA210" i="6"/>
  <c r="W210" i="6" s="1"/>
  <c r="Y210" i="6" s="1"/>
  <c r="AA203" i="6"/>
  <c r="W203" i="6" s="1"/>
  <c r="Y203" i="6" s="1"/>
  <c r="AA202" i="6"/>
  <c r="W202" i="6" s="1"/>
  <c r="Y202" i="6" s="1"/>
  <c r="AA201" i="6"/>
  <c r="W201" i="6" s="1"/>
  <c r="Y201" i="6" s="1"/>
  <c r="AA209" i="6"/>
  <c r="W209" i="6" s="1"/>
  <c r="Y209" i="6" s="1"/>
  <c r="AA200" i="6"/>
  <c r="W200" i="6" s="1"/>
  <c r="Y200" i="6" s="1"/>
  <c r="AA199" i="6"/>
  <c r="W199" i="6" s="1"/>
  <c r="Y199" i="6" s="1"/>
  <c r="AA198" i="6"/>
  <c r="W198" i="6" s="1"/>
  <c r="Y198" i="6" s="1"/>
  <c r="AA208" i="6"/>
  <c r="W208" i="6" s="1"/>
  <c r="Y208" i="6" s="1"/>
  <c r="AA197" i="6"/>
  <c r="W197" i="6" s="1"/>
  <c r="Y197" i="6" s="1"/>
  <c r="AA196" i="6"/>
  <c r="W196" i="6" s="1"/>
  <c r="Y196" i="6" s="1"/>
  <c r="AA195" i="6"/>
  <c r="W195" i="6" s="1"/>
  <c r="Y195" i="6" s="1"/>
  <c r="AA194" i="6"/>
  <c r="W194" i="6" s="1"/>
  <c r="Y194" i="6" s="1"/>
  <c r="AA207" i="6"/>
  <c r="W207" i="6" s="1"/>
  <c r="Y207" i="6" s="1"/>
  <c r="AA189" i="6"/>
  <c r="W189" i="6" s="1"/>
  <c r="Y189" i="6" s="1"/>
  <c r="AA188" i="6"/>
  <c r="W188" i="6" s="1"/>
  <c r="Y188" i="6" s="1"/>
  <c r="AA187" i="6"/>
  <c r="W187" i="6" s="1"/>
  <c r="Y187" i="6" s="1"/>
  <c r="AA186" i="6"/>
  <c r="W186" i="6" s="1"/>
  <c r="Y186" i="6" s="1"/>
  <c r="AA185" i="6"/>
  <c r="W185" i="6" s="1"/>
  <c r="Y185" i="6" s="1"/>
  <c r="AA184" i="6"/>
  <c r="W184" i="6" s="1"/>
  <c r="Y184" i="6" s="1"/>
  <c r="AA183" i="6"/>
  <c r="W183" i="6" s="1"/>
  <c r="Y183" i="6" s="1"/>
  <c r="AA182" i="6"/>
  <c r="W182" i="6" s="1"/>
  <c r="Y182" i="6" s="1"/>
  <c r="AA181" i="6"/>
  <c r="W181" i="6" s="1"/>
  <c r="Y181" i="6" s="1"/>
  <c r="AA180" i="6"/>
  <c r="W180" i="6" s="1"/>
  <c r="Y180" i="6" s="1"/>
  <c r="AA179" i="6"/>
  <c r="W179" i="6" s="1"/>
  <c r="Y179" i="6" s="1"/>
  <c r="AA178" i="6"/>
  <c r="W178" i="6" s="1"/>
  <c r="Y178" i="6" s="1"/>
  <c r="AA163" i="6"/>
  <c r="W163" i="6" s="1"/>
  <c r="Y163" i="6" s="1"/>
  <c r="AA162" i="6"/>
  <c r="W162" i="6" s="1"/>
  <c r="Y162" i="6" s="1"/>
  <c r="AA175" i="6"/>
  <c r="W175" i="6" s="1"/>
  <c r="Y175" i="6" s="1"/>
  <c r="AA174" i="6"/>
  <c r="W174" i="6" s="1"/>
  <c r="Y174" i="6" s="1"/>
  <c r="AA161" i="6"/>
  <c r="W161" i="6" s="1"/>
  <c r="Y161" i="6" s="1"/>
  <c r="AA160" i="6"/>
  <c r="W160" i="6" s="1"/>
  <c r="Y160" i="6" s="1"/>
  <c r="AA159" i="6"/>
  <c r="W159" i="6" s="1"/>
  <c r="Y159" i="6" s="1"/>
  <c r="AA158" i="6"/>
  <c r="W158" i="6" s="1"/>
  <c r="Y158" i="6" s="1"/>
  <c r="AA173" i="6"/>
  <c r="W173" i="6" s="1"/>
  <c r="Y173" i="6" s="1"/>
  <c r="AA172" i="6"/>
  <c r="W172" i="6" s="1"/>
  <c r="Y172" i="6" s="1"/>
  <c r="AA171" i="6"/>
  <c r="W171" i="6" s="1"/>
  <c r="Y171" i="6" s="1"/>
  <c r="AA170" i="6"/>
  <c r="W170" i="6" s="1"/>
  <c r="Y170" i="6" s="1"/>
  <c r="AA169" i="6"/>
  <c r="W169" i="6" s="1"/>
  <c r="Y169" i="6" s="1"/>
  <c r="AA168" i="6"/>
  <c r="W168" i="6" s="1"/>
  <c r="Y168" i="6" s="1"/>
  <c r="AA167" i="6"/>
  <c r="W167" i="6" s="1"/>
  <c r="Y167" i="6" s="1"/>
  <c r="AA157" i="6"/>
  <c r="W157" i="6" s="1"/>
  <c r="Y157" i="6" s="1"/>
  <c r="AA156" i="6"/>
  <c r="W156" i="6" s="1"/>
  <c r="Y156" i="6" s="1"/>
  <c r="AA166" i="6"/>
  <c r="W166" i="6" s="1"/>
  <c r="Y166" i="6" s="1"/>
  <c r="AA153" i="6"/>
  <c r="W153" i="6" s="1"/>
  <c r="Y153" i="6" s="1"/>
  <c r="AA152" i="6"/>
  <c r="W152" i="6" s="1"/>
  <c r="Y152" i="6" s="1"/>
  <c r="AA151" i="6"/>
  <c r="W151" i="6" s="1"/>
  <c r="Y151" i="6" s="1"/>
  <c r="AA144" i="6"/>
  <c r="W144" i="6" s="1"/>
  <c r="Y144" i="6" s="1"/>
  <c r="AA150" i="6"/>
  <c r="W150" i="6" s="1"/>
  <c r="Y150" i="6" s="1"/>
  <c r="AA149" i="6"/>
  <c r="W149" i="6" s="1"/>
  <c r="Y149" i="6" s="1"/>
  <c r="AA143" i="6"/>
  <c r="W143" i="6" s="1"/>
  <c r="Y143" i="6" s="1"/>
  <c r="AA148" i="6"/>
  <c r="W148" i="6" s="1"/>
  <c r="Y148" i="6" s="1"/>
  <c r="AA142" i="6"/>
  <c r="W142" i="6" s="1"/>
  <c r="Y142" i="6" s="1"/>
  <c r="AA141" i="6"/>
  <c r="W141" i="6" s="1"/>
  <c r="Y141" i="6" s="1"/>
  <c r="AA147" i="6"/>
  <c r="W147" i="6" s="1"/>
  <c r="Y147" i="6" s="1"/>
  <c r="AA140" i="6"/>
  <c r="W140" i="6" s="1"/>
  <c r="Y140" i="6" s="1"/>
  <c r="AA136" i="6"/>
  <c r="W136" i="6" s="1"/>
  <c r="Y136" i="6" s="1"/>
  <c r="AA135" i="6"/>
  <c r="W135" i="6" s="1"/>
  <c r="Y135" i="6" s="1"/>
  <c r="AA134" i="6"/>
  <c r="W134" i="6" s="1"/>
  <c r="Y134" i="6" s="1"/>
  <c r="AA133" i="6"/>
  <c r="W133" i="6" s="1"/>
  <c r="Y133" i="6" s="1"/>
  <c r="AA132" i="6"/>
  <c r="W132" i="6" s="1"/>
  <c r="Y132" i="6" s="1"/>
  <c r="AA131" i="6"/>
  <c r="W131" i="6" s="1"/>
  <c r="Y131" i="6" s="1"/>
  <c r="AA130" i="6"/>
  <c r="W130" i="6" s="1"/>
  <c r="Y130" i="6" s="1"/>
  <c r="AA129" i="6"/>
  <c r="W129" i="6" s="1"/>
  <c r="Y129" i="6" s="1"/>
  <c r="AA128" i="6"/>
  <c r="W128" i="6" s="1"/>
  <c r="Y128" i="6" s="1"/>
  <c r="AA127" i="6"/>
  <c r="W127" i="6" s="1"/>
  <c r="Y127" i="6" s="1"/>
  <c r="AA126" i="6"/>
  <c r="W126" i="6" s="1"/>
  <c r="Y126" i="6" s="1"/>
  <c r="AA125" i="6"/>
  <c r="W125" i="6" s="1"/>
  <c r="Y125" i="6" s="1"/>
  <c r="AA119" i="6"/>
  <c r="W119" i="6" s="1"/>
  <c r="Y119" i="6" s="1"/>
  <c r="AA118" i="6"/>
  <c r="W118" i="6" s="1"/>
  <c r="Y118" i="6" s="1"/>
  <c r="AA117" i="6"/>
  <c r="W117" i="6" s="1"/>
  <c r="Y117" i="6" s="1"/>
  <c r="AA116" i="6"/>
  <c r="W116" i="6" s="1"/>
  <c r="Y116" i="6" s="1"/>
  <c r="AA115" i="6"/>
  <c r="W115" i="6" s="1"/>
  <c r="Y115" i="6" s="1"/>
  <c r="AA114" i="6"/>
  <c r="W114" i="6" s="1"/>
  <c r="Y114" i="6" s="1"/>
  <c r="AA113" i="6"/>
  <c r="W113" i="6" s="1"/>
  <c r="Y113" i="6" s="1"/>
  <c r="AA112" i="6"/>
  <c r="W112" i="6" s="1"/>
  <c r="Y112" i="6" s="1"/>
  <c r="AA111" i="6"/>
  <c r="W111" i="6" s="1"/>
  <c r="Y111" i="6" s="1"/>
  <c r="AA110" i="6"/>
  <c r="W110" i="6" s="1"/>
  <c r="Y110" i="6" s="1"/>
  <c r="AA109" i="6"/>
  <c r="W109" i="6" s="1"/>
  <c r="Y109" i="6" s="1"/>
  <c r="AA108" i="6"/>
  <c r="W108" i="6" s="1"/>
  <c r="Y108" i="6" s="1"/>
  <c r="AA107" i="6"/>
  <c r="W107" i="6" s="1"/>
  <c r="Y107" i="6" s="1"/>
  <c r="AA106" i="6"/>
  <c r="W106" i="6" s="1"/>
  <c r="Y106" i="6" s="1"/>
  <c r="AA105" i="6"/>
  <c r="W105" i="6" s="1"/>
  <c r="Y105" i="6" s="1"/>
  <c r="AA104" i="6"/>
  <c r="W104" i="6" s="1"/>
  <c r="Y104" i="6" s="1"/>
  <c r="AA103" i="6"/>
  <c r="W103" i="6" s="1"/>
  <c r="Y103" i="6" s="1"/>
  <c r="AA102" i="6"/>
  <c r="W102" i="6" s="1"/>
  <c r="Y102" i="6" s="1"/>
  <c r="AA101" i="6"/>
  <c r="W101" i="6" s="1"/>
  <c r="Y101" i="6" s="1"/>
  <c r="AA100" i="6"/>
  <c r="W100" i="6" s="1"/>
  <c r="Y100" i="6" s="1"/>
  <c r="AA99" i="6"/>
  <c r="W99" i="6" s="1"/>
  <c r="Y99" i="6" s="1"/>
  <c r="AA98" i="6"/>
  <c r="W98" i="6" s="1"/>
  <c r="Y98" i="6" s="1"/>
  <c r="AA97" i="6"/>
  <c r="W97" i="6" s="1"/>
  <c r="Y97" i="6" s="1"/>
  <c r="AA96" i="6"/>
  <c r="W96" i="6" s="1"/>
  <c r="Y96" i="6" s="1"/>
  <c r="AA95" i="6"/>
  <c r="W95" i="6" s="1"/>
  <c r="Y95" i="6" s="1"/>
  <c r="AA94" i="6"/>
  <c r="W94" i="6" s="1"/>
  <c r="Y94" i="6" s="1"/>
  <c r="AA93" i="6"/>
  <c r="W93" i="6" s="1"/>
  <c r="Y93" i="6" s="1"/>
  <c r="AA92" i="6"/>
  <c r="W92" i="6" s="1"/>
  <c r="Y92" i="6" s="1"/>
  <c r="AA91" i="6"/>
  <c r="W91" i="6" s="1"/>
  <c r="Y91" i="6" s="1"/>
  <c r="AA90" i="6"/>
  <c r="W90" i="6" s="1"/>
  <c r="Y90" i="6" s="1"/>
  <c r="AA89" i="6"/>
  <c r="W89" i="6" s="1"/>
  <c r="Y89" i="6" s="1"/>
  <c r="AD88" i="6"/>
  <c r="AA88" i="6"/>
  <c r="W88" i="6" s="1"/>
  <c r="Y88" i="6" s="1"/>
  <c r="AA87" i="6"/>
  <c r="W87" i="6" s="1"/>
  <c r="Y87" i="6" s="1"/>
  <c r="AA86" i="6"/>
  <c r="W86" i="6" s="1"/>
  <c r="Y86" i="6" s="1"/>
  <c r="AA85" i="6"/>
  <c r="W85" i="6" s="1"/>
  <c r="Y85" i="6" s="1"/>
  <c r="AA84" i="6"/>
  <c r="W84" i="6" s="1"/>
  <c r="Y84" i="6" s="1"/>
  <c r="AA83" i="6"/>
  <c r="W83" i="6" s="1"/>
  <c r="Y83" i="6" s="1"/>
  <c r="AA82" i="6"/>
  <c r="W82" i="6" s="1"/>
  <c r="Y82" i="6" s="1"/>
  <c r="AA81" i="6"/>
  <c r="Y81" i="6"/>
  <c r="AA80" i="6"/>
  <c r="W80" i="6" s="1"/>
  <c r="Y80" i="6" s="1"/>
  <c r="AA79" i="6"/>
  <c r="W79" i="6" s="1"/>
  <c r="Y79" i="6" s="1"/>
  <c r="AA78" i="6"/>
  <c r="W78" i="6" s="1"/>
  <c r="Y78" i="6" s="1"/>
  <c r="AA77" i="6"/>
  <c r="W77" i="6" s="1"/>
  <c r="Y77" i="6" s="1"/>
  <c r="AA76" i="6"/>
  <c r="W76" i="6" s="1"/>
  <c r="Y76" i="6" s="1"/>
  <c r="AA75" i="6"/>
  <c r="W75" i="6" s="1"/>
  <c r="Y75" i="6" s="1"/>
  <c r="AA74" i="6"/>
  <c r="W74" i="6" s="1"/>
  <c r="Y74" i="6" s="1"/>
  <c r="AA73" i="6"/>
  <c r="W73" i="6" s="1"/>
  <c r="Y73" i="6" s="1"/>
  <c r="AA72" i="6"/>
  <c r="W72" i="6" s="1"/>
  <c r="Y72" i="6" s="1"/>
  <c r="AA71" i="6"/>
  <c r="W71" i="6" s="1"/>
  <c r="Y71" i="6" s="1"/>
  <c r="AA70" i="6"/>
  <c r="W70" i="6" s="1"/>
  <c r="Y70" i="6" s="1"/>
  <c r="AA69" i="6"/>
  <c r="W69" i="6" s="1"/>
  <c r="Y69" i="6" s="1"/>
  <c r="AA68" i="6"/>
  <c r="W68" i="6" s="1"/>
  <c r="Y68" i="6" s="1"/>
  <c r="AA67" i="6"/>
  <c r="W67" i="6" s="1"/>
  <c r="Y67" i="6" s="1"/>
  <c r="AA66" i="6"/>
  <c r="W66" i="6" s="1"/>
  <c r="Y66" i="6" s="1"/>
  <c r="AA65" i="6"/>
  <c r="W65" i="6" s="1"/>
  <c r="Y65" i="6" s="1"/>
  <c r="AA64" i="6"/>
  <c r="W64" i="6" s="1"/>
  <c r="Y64" i="6" s="1"/>
  <c r="AA63" i="6"/>
  <c r="W63" i="6" s="1"/>
  <c r="Y63" i="6" s="1"/>
  <c r="AA62" i="6"/>
  <c r="W62" i="6" s="1"/>
  <c r="Y62" i="6" s="1"/>
  <c r="AA61" i="6"/>
  <c r="W61" i="6" s="1"/>
  <c r="Y61" i="6" s="1"/>
  <c r="AA60" i="6"/>
  <c r="W60" i="6" s="1"/>
  <c r="Y60" i="6" s="1"/>
  <c r="AA59" i="6"/>
  <c r="W59" i="6" s="1"/>
  <c r="Y59" i="6" s="1"/>
  <c r="AA58" i="6"/>
  <c r="W58" i="6" s="1"/>
  <c r="Y58" i="6" s="1"/>
  <c r="AA57" i="6"/>
  <c r="W57" i="6" s="1"/>
  <c r="Y57" i="6" s="1"/>
  <c r="AA56" i="6"/>
  <c r="W56" i="6" s="1"/>
  <c r="Y56" i="6" s="1"/>
  <c r="AA55" i="6"/>
  <c r="W55" i="6" s="1"/>
  <c r="Y55" i="6" s="1"/>
  <c r="AA54" i="6"/>
  <c r="W54" i="6" s="1"/>
  <c r="Y54" i="6" s="1"/>
  <c r="AA53" i="6"/>
  <c r="W53" i="6" s="1"/>
  <c r="Y53" i="6" s="1"/>
  <c r="AA52" i="6"/>
  <c r="W52" i="6" s="1"/>
  <c r="Y52" i="6" s="1"/>
  <c r="AA51" i="6"/>
  <c r="W51" i="6" s="1"/>
  <c r="Y51" i="6" s="1"/>
  <c r="AA50" i="6"/>
  <c r="W50" i="6" s="1"/>
  <c r="Y50" i="6" s="1"/>
  <c r="AA49" i="6"/>
  <c r="W49" i="6" s="1"/>
  <c r="Y49" i="6" s="1"/>
  <c r="AA48" i="6"/>
  <c r="W48" i="6" s="1"/>
  <c r="Y48" i="6" s="1"/>
  <c r="AA47" i="6"/>
  <c r="W47" i="6" s="1"/>
  <c r="Y47" i="6" s="1"/>
  <c r="AA46" i="6"/>
  <c r="W46" i="6" s="1"/>
  <c r="Y46" i="6" s="1"/>
  <c r="AA45" i="6"/>
  <c r="W45" i="6" s="1"/>
  <c r="Y45" i="6" s="1"/>
  <c r="AA44" i="6"/>
  <c r="W44" i="6" s="1"/>
  <c r="Y44" i="6" s="1"/>
  <c r="AA43" i="6"/>
  <c r="W43" i="6" s="1"/>
  <c r="Y43" i="6" s="1"/>
  <c r="AA42" i="6"/>
  <c r="W42" i="6" s="1"/>
  <c r="Y42" i="6" s="1"/>
  <c r="AA41" i="6"/>
  <c r="W41" i="6" s="1"/>
  <c r="Y41" i="6" s="1"/>
  <c r="AA40" i="6"/>
  <c r="W40" i="6" s="1"/>
  <c r="Y40" i="6" s="1"/>
  <c r="AA39" i="6"/>
  <c r="W39" i="6" s="1"/>
  <c r="Y39" i="6" s="1"/>
  <c r="AA38" i="6"/>
  <c r="W38" i="6" s="1"/>
  <c r="Y38" i="6" s="1"/>
  <c r="AA37" i="6"/>
  <c r="W37" i="6" s="1"/>
  <c r="Y37" i="6" s="1"/>
  <c r="AA36" i="6"/>
  <c r="W36" i="6" s="1"/>
  <c r="Y36" i="6" s="1"/>
  <c r="AA35" i="6"/>
  <c r="W35" i="6" s="1"/>
  <c r="Y35" i="6" s="1"/>
  <c r="AA34" i="6"/>
  <c r="W34" i="6" s="1"/>
  <c r="Y34" i="6" s="1"/>
  <c r="AA33" i="6"/>
  <c r="W33" i="6" s="1"/>
  <c r="Y33" i="6" s="1"/>
  <c r="AA32" i="6"/>
  <c r="W32" i="6" s="1"/>
  <c r="Y32" i="6" s="1"/>
  <c r="AA31" i="6"/>
  <c r="W31" i="6" s="1"/>
  <c r="Y31" i="6" s="1"/>
  <c r="AA30" i="6"/>
  <c r="W30" i="6" s="1"/>
  <c r="Y30" i="6" s="1"/>
  <c r="AA29" i="6"/>
  <c r="W29" i="6" s="1"/>
  <c r="Y29" i="6" s="1"/>
  <c r="AA28" i="6"/>
  <c r="W28" i="6" s="1"/>
  <c r="Y28" i="6" s="1"/>
  <c r="AA27" i="6"/>
  <c r="W27" i="6" s="1"/>
  <c r="Y27" i="6" s="1"/>
  <c r="AA26" i="6"/>
  <c r="W26" i="6" s="1"/>
  <c r="Y26" i="6" s="1"/>
  <c r="AA25" i="6"/>
  <c r="W25" i="6" s="1"/>
  <c r="Y25" i="6" s="1"/>
  <c r="AA24" i="6"/>
  <c r="W24" i="6" s="1"/>
  <c r="Y24" i="6" s="1"/>
  <c r="AA23" i="6"/>
  <c r="W23" i="6" s="1"/>
  <c r="Y23" i="6" s="1"/>
  <c r="AA22" i="6"/>
  <c r="W22" i="6" s="1"/>
  <c r="Y22" i="6" s="1"/>
  <c r="AA21" i="6"/>
  <c r="W21" i="6" s="1"/>
  <c r="Y21" i="6" s="1"/>
  <c r="AA20" i="6"/>
  <c r="W20" i="6" s="1"/>
  <c r="Y20" i="6" s="1"/>
  <c r="AA19" i="6"/>
  <c r="W19" i="6" s="1"/>
  <c r="Y19" i="6" s="1"/>
  <c r="AA18" i="6"/>
  <c r="W18" i="6" s="1"/>
  <c r="Y18" i="6" s="1"/>
  <c r="AA17" i="6"/>
  <c r="W17" i="6" s="1"/>
  <c r="Y17" i="6" s="1"/>
  <c r="AA16" i="6"/>
  <c r="W16" i="6" s="1"/>
  <c r="Y16" i="6" s="1"/>
  <c r="AA15" i="6"/>
  <c r="W15" i="6" s="1"/>
  <c r="Y15" i="6" s="1"/>
  <c r="AA14" i="6"/>
  <c r="W14" i="6" s="1"/>
  <c r="Y14" i="6" s="1"/>
  <c r="AA13" i="6"/>
  <c r="W13" i="6" s="1"/>
  <c r="Y13" i="6" s="1"/>
  <c r="AA12" i="6"/>
  <c r="W12" i="6" s="1"/>
  <c r="Y12" i="6" s="1"/>
  <c r="AA11" i="6"/>
  <c r="W11" i="6" s="1"/>
  <c r="Y11" i="6" s="1"/>
  <c r="AA10" i="6"/>
  <c r="W10" i="6" s="1"/>
  <c r="Y10" i="6" s="1"/>
  <c r="AA9" i="6"/>
  <c r="W9" i="6" s="1"/>
  <c r="Y9" i="6" s="1"/>
  <c r="AA8" i="6"/>
  <c r="W8" i="6" s="1"/>
  <c r="Y8" i="6" s="1"/>
  <c r="AA7" i="6"/>
  <c r="W7" i="6" s="1"/>
  <c r="Y7" i="6" s="1"/>
  <c r="AA6" i="6"/>
  <c r="W6" i="6" s="1"/>
  <c r="Y6" i="6" s="1"/>
  <c r="AA5" i="6"/>
  <c r="W5" i="6" s="1"/>
  <c r="Y5" i="6" s="1"/>
  <c r="AA4" i="6"/>
  <c r="W4" i="6" s="1"/>
  <c r="Y4" i="6" s="1"/>
  <c r="AA3" i="6"/>
  <c r="W3" i="6" s="1"/>
  <c r="Y3" i="6" s="1"/>
  <c r="AA2" i="6"/>
  <c r="W2" i="6" s="1"/>
  <c r="Y2" i="6" s="1"/>
  <c r="AH1" i="6"/>
  <c r="FAO6" i="4"/>
  <c r="FAN6" i="4"/>
  <c r="FAM6" i="4"/>
  <c r="FAL6" i="4"/>
  <c r="FAK6" i="4"/>
  <c r="FAJ6" i="4"/>
  <c r="FAI6" i="4"/>
  <c r="FAH6" i="4"/>
  <c r="FAG6" i="4"/>
  <c r="FAF6" i="4"/>
  <c r="FAE6" i="4"/>
  <c r="FAD6" i="4"/>
  <c r="FAC6" i="4"/>
  <c r="FAB6" i="4"/>
  <c r="FAA6" i="4"/>
  <c r="EZZ6" i="4"/>
  <c r="EZY6" i="4"/>
  <c r="EZX6" i="4"/>
  <c r="EZW6" i="4"/>
  <c r="EZV6" i="4"/>
  <c r="EZU6" i="4"/>
  <c r="EZT6" i="4"/>
  <c r="EZS6" i="4"/>
  <c r="EZR6" i="4"/>
  <c r="EZQ6" i="4"/>
  <c r="EZP6" i="4"/>
  <c r="EZO6" i="4"/>
  <c r="EZN6" i="4"/>
  <c r="EZM6" i="4"/>
  <c r="EZL6" i="4"/>
  <c r="EZK6" i="4"/>
  <c r="EZJ6" i="4"/>
  <c r="EZI6" i="4"/>
  <c r="EZH6" i="4"/>
  <c r="EZG6" i="4"/>
  <c r="EZF6" i="4"/>
  <c r="EZE6" i="4"/>
  <c r="EZD6" i="4"/>
  <c r="EZC6" i="4"/>
  <c r="EZB6" i="4"/>
  <c r="EYZ6" i="4"/>
  <c r="EYY6" i="4"/>
  <c r="EYX6" i="4"/>
  <c r="EYW6" i="4"/>
  <c r="EYU6" i="4"/>
  <c r="EYT6" i="4"/>
  <c r="EYS6" i="4"/>
  <c r="EYR6" i="4"/>
  <c r="EYQ6" i="4"/>
  <c r="EYP6" i="4"/>
  <c r="EYO6" i="4"/>
  <c r="EYN6" i="4"/>
  <c r="EYM6" i="4"/>
  <c r="EYL6" i="4"/>
  <c r="EYK6" i="4"/>
  <c r="EYJ6" i="4"/>
  <c r="EYI6" i="4"/>
  <c r="EYH6" i="4"/>
  <c r="EYG6" i="4"/>
  <c r="EYF6" i="4"/>
  <c r="EYE6" i="4"/>
  <c r="EYD6" i="4"/>
  <c r="EYA6" i="4"/>
  <c r="EXZ6" i="4"/>
  <c r="EXY6" i="4"/>
  <c r="EXX6" i="4"/>
  <c r="EXW6" i="4"/>
  <c r="EXV6" i="4"/>
  <c r="EXU6" i="4"/>
  <c r="EXT6" i="4"/>
  <c r="EXS6" i="4"/>
  <c r="EXR6" i="4"/>
  <c r="EXO6" i="4"/>
  <c r="EXN6" i="4"/>
  <c r="EXM6" i="4"/>
  <c r="EXL6" i="4"/>
  <c r="EXK6" i="4"/>
  <c r="EXJ6" i="4"/>
  <c r="EXI6" i="4"/>
  <c r="EXH6" i="4"/>
  <c r="EXG6" i="4"/>
  <c r="EXF6" i="4"/>
  <c r="EXE6" i="4"/>
  <c r="EXD6" i="4"/>
  <c r="EXC6" i="4"/>
  <c r="EXB6" i="4"/>
  <c r="EXA6" i="4"/>
  <c r="EWZ6" i="4"/>
  <c r="EWY6" i="4"/>
  <c r="EWX6" i="4"/>
  <c r="EWU6" i="4"/>
  <c r="EWT6" i="4"/>
  <c r="EWS6" i="4"/>
  <c r="EWR6" i="4"/>
  <c r="EWQ6" i="4"/>
  <c r="EWP6" i="4"/>
  <c r="EWN6" i="4"/>
  <c r="EWM6" i="4"/>
  <c r="EWL6" i="4"/>
  <c r="EWK6" i="4"/>
  <c r="EWJ6" i="4"/>
  <c r="EWI6" i="4"/>
  <c r="EWH6" i="4"/>
  <c r="EWG6" i="4"/>
  <c r="EWF6" i="4"/>
  <c r="EWE6" i="4"/>
  <c r="EWD6" i="4"/>
  <c r="EWC6" i="4"/>
  <c r="EVZ6" i="4"/>
  <c r="EVY6" i="4"/>
  <c r="EVX6" i="4"/>
  <c r="EVW6" i="4"/>
  <c r="EVV6" i="4"/>
  <c r="EVU6" i="4"/>
  <c r="EVT6" i="4"/>
  <c r="EVS6" i="4"/>
  <c r="EVR6" i="4"/>
  <c r="EVQ6" i="4"/>
  <c r="EVP6" i="4"/>
  <c r="EVO6" i="4"/>
  <c r="EVL6" i="4"/>
  <c r="EVK6" i="4"/>
  <c r="EVJ6" i="4"/>
  <c r="EVI6" i="4"/>
  <c r="EVH6" i="4"/>
  <c r="EVG6" i="4"/>
  <c r="EVF6" i="4"/>
  <c r="EVE6" i="4"/>
  <c r="EVD6" i="4"/>
  <c r="EVC6" i="4"/>
  <c r="EVB6" i="4"/>
  <c r="EVA6" i="4"/>
  <c r="EUX6" i="4"/>
  <c r="EUW6" i="4"/>
  <c r="EUV6" i="4"/>
  <c r="EUU6" i="4"/>
  <c r="EUT6" i="4"/>
  <c r="EUQ6" i="4"/>
  <c r="EUP6" i="4"/>
  <c r="EUO6" i="4"/>
  <c r="EUN6" i="4"/>
  <c r="EUM6" i="4"/>
  <c r="EUL6" i="4"/>
  <c r="EUK6" i="4"/>
  <c r="EUJ6" i="4"/>
  <c r="EUI6" i="4"/>
  <c r="EUH6" i="4"/>
  <c r="EUG6" i="4"/>
  <c r="EUF6" i="4"/>
  <c r="EUE6" i="4"/>
  <c r="EUD6" i="4"/>
  <c r="EUB6" i="4"/>
  <c r="EUA6" i="4"/>
  <c r="ETZ6" i="4"/>
  <c r="ETY6" i="4"/>
  <c r="ETX6" i="4"/>
  <c r="ETW6" i="4"/>
  <c r="ETV6" i="4"/>
  <c r="ETU6" i="4"/>
  <c r="ETT6" i="4"/>
  <c r="ETS6" i="4"/>
  <c r="ETR6" i="4"/>
  <c r="ETQ6" i="4"/>
  <c r="ETP6" i="4"/>
  <c r="ETO6" i="4"/>
  <c r="ETN6" i="4"/>
  <c r="ETL6" i="4"/>
  <c r="ETK6" i="4"/>
  <c r="ETJ6" i="4"/>
  <c r="ETI6" i="4"/>
  <c r="ETH6" i="4"/>
  <c r="ETG6" i="4"/>
  <c r="ETF6" i="4"/>
  <c r="ETE6" i="4"/>
  <c r="ETD6" i="4"/>
  <c r="ETC6" i="4"/>
  <c r="ETB6" i="4"/>
  <c r="ETA6" i="4"/>
  <c r="ESZ6" i="4"/>
  <c r="ESY6" i="4"/>
  <c r="ESX6" i="4"/>
  <c r="ESV6" i="4"/>
  <c r="ESU6" i="4"/>
  <c r="EST6" i="4"/>
  <c r="ESS6" i="4"/>
  <c r="ESR6" i="4"/>
  <c r="ESQ6" i="4"/>
  <c r="ESP6" i="4"/>
  <c r="ESO6" i="4"/>
  <c r="ESN6" i="4"/>
  <c r="ESM6" i="4"/>
  <c r="ESL6" i="4"/>
  <c r="ESK6" i="4"/>
  <c r="ESJ6" i="4"/>
  <c r="ESI6" i="4"/>
  <c r="ESH6" i="4"/>
  <c r="ESF6" i="4"/>
  <c r="ESE6" i="4"/>
  <c r="ESD6" i="4"/>
  <c r="ESC6" i="4"/>
  <c r="ESB6" i="4"/>
  <c r="ESA6" i="4"/>
  <c r="ERZ6" i="4"/>
  <c r="ERY6" i="4"/>
  <c r="ERX6" i="4"/>
  <c r="ERW6" i="4"/>
  <c r="ERV6" i="4"/>
  <c r="ERU6" i="4"/>
  <c r="ERT6" i="4"/>
  <c r="ERS6" i="4"/>
  <c r="ERR6" i="4"/>
  <c r="ERP6" i="4"/>
  <c r="ERO6" i="4"/>
  <c r="ERN6" i="4"/>
  <c r="ERM6" i="4"/>
  <c r="ERL6" i="4"/>
  <c r="ERK6" i="4"/>
  <c r="ERJ6" i="4"/>
  <c r="ERI6" i="4"/>
  <c r="ERH6" i="4"/>
  <c r="ERG6" i="4"/>
  <c r="ERF6" i="4"/>
  <c r="ERE6" i="4"/>
  <c r="ERD6" i="4"/>
  <c r="ERC6" i="4"/>
  <c r="ERB6" i="4"/>
  <c r="ERA6" i="4"/>
  <c r="EQZ6" i="4"/>
  <c r="EQY6" i="4"/>
  <c r="EQX6" i="4"/>
  <c r="EQW6" i="4"/>
  <c r="EQV6" i="4"/>
  <c r="EQU6" i="4"/>
  <c r="EQT6" i="4"/>
  <c r="EQR6" i="4"/>
  <c r="EQQ6" i="4"/>
  <c r="EQP6" i="4"/>
  <c r="EQO6" i="4"/>
  <c r="EQN6" i="4"/>
  <c r="EQM6" i="4"/>
  <c r="EQL6" i="4"/>
  <c r="EQK6" i="4"/>
  <c r="EQJ6" i="4"/>
  <c r="EQI6" i="4"/>
  <c r="EQH6" i="4"/>
  <c r="EQG6" i="4"/>
  <c r="EQF6" i="4"/>
  <c r="EQE6" i="4"/>
  <c r="EQD6" i="4"/>
  <c r="EQC6" i="4"/>
  <c r="EQB6" i="4"/>
  <c r="EQA6" i="4"/>
  <c r="EPZ6" i="4"/>
  <c r="EPY6" i="4"/>
  <c r="EPX6" i="4"/>
  <c r="EPW6" i="4"/>
  <c r="EPV6" i="4"/>
  <c r="EPU6" i="4"/>
  <c r="EPT6" i="4"/>
  <c r="EPS6" i="4"/>
  <c r="EPR6" i="4"/>
  <c r="EPQ6" i="4"/>
  <c r="EPP6" i="4"/>
  <c r="EPO6" i="4"/>
  <c r="EPN6" i="4"/>
  <c r="EPM6" i="4"/>
  <c r="EPL6" i="4"/>
  <c r="EPK6" i="4"/>
  <c r="EPJ6" i="4"/>
  <c r="EPI6" i="4"/>
  <c r="EPH6" i="4"/>
  <c r="EPG6" i="4"/>
  <c r="EPF6" i="4"/>
  <c r="EPE6" i="4"/>
  <c r="EPD6" i="4"/>
  <c r="EPC6" i="4"/>
  <c r="EPB6" i="4"/>
  <c r="EPA6" i="4"/>
  <c r="EOZ6" i="4"/>
  <c r="EOX6" i="4"/>
  <c r="EOW6" i="4"/>
  <c r="EOV6" i="4"/>
  <c r="EOU6" i="4"/>
  <c r="EOT6" i="4"/>
  <c r="EOS6" i="4"/>
  <c r="EOR6" i="4"/>
  <c r="EOQ6" i="4"/>
  <c r="EOP6" i="4"/>
  <c r="EOO6" i="4"/>
  <c r="EON6" i="4"/>
  <c r="EOM6" i="4"/>
  <c r="EOL6" i="4"/>
  <c r="EOK6" i="4"/>
  <c r="EOJ6" i="4"/>
  <c r="EOI6" i="4"/>
  <c r="EOG6" i="4"/>
  <c r="EOF6" i="4"/>
  <c r="EOE6" i="4"/>
  <c r="EOD6" i="4"/>
  <c r="EOC6" i="4"/>
  <c r="EOB6" i="4"/>
  <c r="EOA6" i="4"/>
  <c r="ENZ6" i="4"/>
  <c r="ENY6" i="4"/>
  <c r="ENX6" i="4"/>
  <c r="ENW6" i="4"/>
  <c r="ENV6" i="4"/>
  <c r="ENU6" i="4"/>
  <c r="ENT6" i="4"/>
  <c r="ENS6" i="4"/>
  <c r="ENR6" i="4"/>
  <c r="ENQ6" i="4"/>
  <c r="ENP6" i="4"/>
  <c r="ENN6" i="4"/>
  <c r="ENM6" i="4"/>
  <c r="ENL6" i="4"/>
  <c r="ENK6" i="4"/>
  <c r="ENJ6" i="4"/>
  <c r="ENI6" i="4"/>
  <c r="ENH6" i="4"/>
  <c r="ENG6" i="4"/>
  <c r="ENF6" i="4"/>
  <c r="ENE6" i="4"/>
  <c r="END6" i="4"/>
  <c r="ENC6" i="4"/>
  <c r="ENB6" i="4"/>
  <c r="ENA6" i="4"/>
  <c r="EMZ6" i="4"/>
  <c r="EMY6" i="4"/>
  <c r="EMX6" i="4"/>
  <c r="EMW6" i="4"/>
  <c r="EMV6" i="4"/>
  <c r="EMU6" i="4"/>
  <c r="EMT6" i="4"/>
  <c r="EMS6" i="4"/>
  <c r="EMR6" i="4"/>
  <c r="EMQ6" i="4"/>
  <c r="EMP6" i="4"/>
  <c r="EMO6" i="4"/>
  <c r="EMM6" i="4"/>
  <c r="EML6" i="4"/>
  <c r="EMK6" i="4"/>
  <c r="EMJ6" i="4"/>
  <c r="EMI6" i="4"/>
  <c r="EMH6" i="4"/>
  <c r="EMG6" i="4"/>
  <c r="EMF6" i="4"/>
  <c r="EME6" i="4"/>
  <c r="EMD6" i="4"/>
  <c r="EMC6" i="4"/>
  <c r="EMA6" i="4"/>
  <c r="ELZ6" i="4"/>
  <c r="ELY6" i="4"/>
  <c r="ELX6" i="4"/>
  <c r="ELS6" i="4"/>
  <c r="ELR6" i="4"/>
  <c r="ELQ6" i="4"/>
  <c r="ELP6" i="4"/>
  <c r="ELM6" i="4"/>
  <c r="ELL6" i="4"/>
  <c r="ELK6" i="4"/>
  <c r="ELJ6" i="4"/>
  <c r="ELI6" i="4"/>
  <c r="ELH6" i="4"/>
  <c r="ELG6" i="4"/>
  <c r="ELF6" i="4"/>
  <c r="ELE6" i="4"/>
  <c r="ELD6" i="4"/>
  <c r="ELC6" i="4"/>
  <c r="ELA6" i="4"/>
  <c r="EKZ6" i="4"/>
  <c r="EKY6" i="4"/>
  <c r="EKX6" i="4"/>
  <c r="EKW6" i="4"/>
  <c r="EKU6" i="4"/>
  <c r="EKT6" i="4"/>
  <c r="EKS6" i="4"/>
  <c r="EKR6" i="4"/>
  <c r="EKO6" i="4"/>
  <c r="EKN6" i="4"/>
  <c r="EKM6" i="4"/>
  <c r="EKL6" i="4"/>
  <c r="EKK6" i="4"/>
  <c r="EKJ6" i="4"/>
  <c r="EKI6" i="4"/>
  <c r="EKH6" i="4"/>
  <c r="EKG6" i="4"/>
  <c r="EKF6" i="4"/>
  <c r="EKE6" i="4"/>
  <c r="EKC6" i="4"/>
  <c r="EKB6" i="4"/>
  <c r="EKA6" i="4"/>
  <c r="EJZ6" i="4"/>
  <c r="EJW6" i="4"/>
  <c r="EJV6" i="4"/>
  <c r="EJU6" i="4"/>
  <c r="EJS6" i="4"/>
  <c r="EJR6" i="4"/>
  <c r="EJQ6" i="4"/>
  <c r="EJO6" i="4"/>
  <c r="EJN6" i="4"/>
  <c r="EJM6" i="4"/>
  <c r="EJK6" i="4"/>
  <c r="EJJ6" i="4"/>
  <c r="EJI6" i="4"/>
  <c r="EJG6" i="4"/>
  <c r="EJF6" i="4"/>
  <c r="EJE6" i="4"/>
  <c r="EJA6" i="4"/>
  <c r="EIZ6" i="4"/>
  <c r="EIY6" i="4"/>
  <c r="EIX6" i="4"/>
  <c r="EIW6" i="4"/>
  <c r="EIU6" i="4"/>
  <c r="EIT6" i="4"/>
  <c r="EIS6" i="4"/>
  <c r="EIR6" i="4"/>
  <c r="EIP6" i="4"/>
  <c r="EIO6" i="4"/>
  <c r="EIN6" i="4"/>
  <c r="EIM6" i="4"/>
  <c r="EIL6" i="4"/>
  <c r="EIK6" i="4"/>
  <c r="EII6" i="4"/>
  <c r="EIH6" i="4"/>
  <c r="EIG6" i="4"/>
  <c r="EIF6" i="4"/>
  <c r="EIE6" i="4"/>
  <c r="EID6" i="4"/>
  <c r="EIC6" i="4"/>
  <c r="EIB6" i="4"/>
  <c r="EIA6" i="4"/>
  <c r="EHZ6" i="4"/>
  <c r="EHY6" i="4"/>
  <c r="EHX6" i="4"/>
  <c r="EHV6" i="4"/>
  <c r="EHU6" i="4"/>
  <c r="EHT6" i="4"/>
  <c r="EHS6" i="4"/>
  <c r="EHR6" i="4"/>
  <c r="EHQ6" i="4"/>
  <c r="EHP6" i="4"/>
  <c r="EHN6" i="4"/>
  <c r="EHM6" i="4"/>
  <c r="EHL6" i="4"/>
  <c r="EHK6" i="4"/>
  <c r="EHJ6" i="4"/>
  <c r="EHH6" i="4"/>
  <c r="EHG6" i="4"/>
  <c r="EHF6" i="4"/>
  <c r="EHE6" i="4"/>
  <c r="EHD6" i="4"/>
  <c r="EHC6" i="4"/>
  <c r="EHB6" i="4"/>
  <c r="EHA6" i="4"/>
  <c r="EGZ6" i="4"/>
  <c r="EGY6" i="4"/>
  <c r="EGX6" i="4"/>
  <c r="EGW6" i="4"/>
  <c r="EGV6" i="4"/>
  <c r="EGT6" i="4"/>
  <c r="EGS6" i="4"/>
  <c r="EGR6" i="4"/>
  <c r="EGQ6" i="4"/>
  <c r="EGP6" i="4"/>
  <c r="EGO6" i="4"/>
  <c r="EGN6" i="4"/>
  <c r="EGM6" i="4"/>
  <c r="EGL6" i="4"/>
  <c r="EGK6" i="4"/>
  <c r="EGJ6" i="4"/>
  <c r="EGI6" i="4"/>
  <c r="EGH6" i="4"/>
  <c r="EGF6" i="4"/>
  <c r="EGE6" i="4"/>
  <c r="EGD6" i="4"/>
  <c r="EGC6" i="4"/>
  <c r="EGB6" i="4"/>
  <c r="EGA6" i="4"/>
  <c r="EFZ6" i="4"/>
  <c r="EFX6" i="4"/>
  <c r="EFW6" i="4"/>
  <c r="EFV6" i="4"/>
  <c r="EFU6" i="4"/>
  <c r="EFT6" i="4"/>
  <c r="EFR6" i="4"/>
  <c r="EFQ6" i="4"/>
  <c r="EFP6" i="4"/>
  <c r="EFO6" i="4"/>
  <c r="EFN6" i="4"/>
  <c r="EFM6" i="4"/>
  <c r="EFL6" i="4"/>
  <c r="EFK6" i="4"/>
  <c r="EFJ6" i="4"/>
  <c r="EFI6" i="4"/>
  <c r="EFH6" i="4"/>
  <c r="EFG6" i="4"/>
  <c r="EFF6" i="4"/>
  <c r="EFD6" i="4"/>
  <c r="EFC6" i="4"/>
  <c r="EFB6" i="4"/>
  <c r="EFA6" i="4"/>
  <c r="EEZ6" i="4"/>
  <c r="EEY6" i="4"/>
  <c r="EEX6" i="4"/>
  <c r="EEV6" i="4"/>
  <c r="EEU6" i="4"/>
  <c r="EET6" i="4"/>
  <c r="EES6" i="4"/>
  <c r="EER6" i="4"/>
  <c r="EEP6" i="4"/>
  <c r="EEO6" i="4"/>
  <c r="EEN6" i="4"/>
  <c r="EEM6" i="4"/>
  <c r="EEL6" i="4"/>
  <c r="EEK6" i="4"/>
  <c r="EEJ6" i="4"/>
  <c r="EEH6" i="4"/>
  <c r="EEG6" i="4"/>
  <c r="EEF6" i="4"/>
  <c r="EEE6" i="4"/>
  <c r="EED6" i="4"/>
  <c r="EEB6" i="4"/>
  <c r="EEA6" i="4"/>
  <c r="EDZ6" i="4"/>
  <c r="EDY6" i="4"/>
  <c r="EDX6" i="4"/>
  <c r="EDW6" i="4"/>
  <c r="EDV6" i="4"/>
  <c r="EDU6" i="4"/>
  <c r="EDS6" i="4"/>
  <c r="EDR6" i="4"/>
  <c r="EDQ6" i="4"/>
  <c r="EDP6" i="4"/>
  <c r="EDO6" i="4"/>
  <c r="EDN6" i="4"/>
  <c r="EDM6" i="4"/>
  <c r="EDL6" i="4"/>
  <c r="EDK6" i="4"/>
  <c r="EDJ6" i="4"/>
  <c r="EDI6" i="4"/>
  <c r="EDH6" i="4"/>
  <c r="EDG6" i="4"/>
  <c r="EDF6" i="4"/>
  <c r="EDE6" i="4"/>
  <c r="EDC6" i="4"/>
  <c r="EDB6" i="4"/>
  <c r="EDA6" i="4"/>
  <c r="ECZ6" i="4"/>
  <c r="ECY6" i="4"/>
  <c r="ECX6" i="4"/>
  <c r="ECV6" i="4"/>
  <c r="ECU6" i="4"/>
  <c r="ECT6" i="4"/>
  <c r="ECS6" i="4"/>
  <c r="ECR6" i="4"/>
  <c r="ECQ6" i="4"/>
  <c r="ECP6" i="4"/>
  <c r="ECO6" i="4"/>
  <c r="ECM6" i="4"/>
  <c r="ECL6" i="4"/>
  <c r="ECK6" i="4"/>
  <c r="ECJ6" i="4"/>
  <c r="ECI6" i="4"/>
  <c r="ECH6" i="4"/>
  <c r="ECF6" i="4"/>
  <c r="ECE6" i="4"/>
  <c r="ECD6" i="4"/>
  <c r="ECC6" i="4"/>
  <c r="ECB6" i="4"/>
  <c r="ECA6" i="4"/>
  <c r="EBZ6" i="4"/>
  <c r="EBY6" i="4"/>
  <c r="EBW6" i="4"/>
  <c r="EBV6" i="4"/>
  <c r="EBU6" i="4"/>
  <c r="EBT6" i="4"/>
  <c r="EBS6" i="4"/>
  <c r="EBR6" i="4"/>
  <c r="EBP6" i="4"/>
  <c r="EBO6" i="4"/>
  <c r="EBN6" i="4"/>
  <c r="EBM6" i="4"/>
  <c r="EBL6" i="4"/>
  <c r="EBK6" i="4"/>
  <c r="EBJ6" i="4"/>
  <c r="EBI6" i="4"/>
  <c r="EBG6" i="4"/>
  <c r="EBF6" i="4"/>
  <c r="EBE6" i="4"/>
  <c r="EBD6" i="4"/>
  <c r="EBC6" i="4"/>
  <c r="EBB6" i="4"/>
  <c r="EBA6" i="4"/>
  <c r="EAZ6" i="4"/>
  <c r="EAY6" i="4"/>
  <c r="EAX6" i="4"/>
  <c r="EAW6" i="4"/>
  <c r="EAV6" i="4"/>
  <c r="EAU6" i="4"/>
  <c r="EAT6" i="4"/>
  <c r="EAS6" i="4"/>
  <c r="EAQ6" i="4"/>
  <c r="EAP6" i="4"/>
  <c r="EAO6" i="4"/>
  <c r="EAN6" i="4"/>
  <c r="EAM6" i="4"/>
  <c r="EAL6" i="4"/>
  <c r="EAJ6" i="4"/>
  <c r="EAI6" i="4"/>
  <c r="EAH6" i="4"/>
  <c r="EAG6" i="4"/>
  <c r="EAF6" i="4"/>
  <c r="EAE6" i="4"/>
  <c r="EAD6" i="4"/>
  <c r="EAC6" i="4"/>
  <c r="EAA6" i="4"/>
  <c r="DZZ6" i="4"/>
  <c r="DZY6" i="4"/>
  <c r="DZX6" i="4"/>
  <c r="DZW6" i="4"/>
  <c r="DZV6" i="4"/>
  <c r="DZT6" i="4"/>
  <c r="DZS6" i="4"/>
  <c r="DZR6" i="4"/>
  <c r="DZQ6" i="4"/>
  <c r="DZP6" i="4"/>
  <c r="DZO6" i="4"/>
  <c r="DZN6" i="4"/>
  <c r="DZL6" i="4"/>
  <c r="DZK6" i="4"/>
  <c r="DZJ6" i="4"/>
  <c r="DZI6" i="4"/>
  <c r="DZH6" i="4"/>
  <c r="DZG6" i="4"/>
  <c r="DZF6" i="4"/>
  <c r="DZE6" i="4"/>
  <c r="DZC6" i="4"/>
  <c r="DZB6" i="4"/>
  <c r="DZA6" i="4"/>
  <c r="DYZ6" i="4"/>
  <c r="DYY6" i="4"/>
  <c r="DYX6" i="4"/>
  <c r="DYV6" i="4"/>
  <c r="DYU6" i="4"/>
  <c r="DYT6" i="4"/>
  <c r="DYS6" i="4"/>
  <c r="DYR6" i="4"/>
  <c r="DYQ6" i="4"/>
  <c r="DYP6" i="4"/>
  <c r="DYO6" i="4"/>
  <c r="DYN6" i="4"/>
  <c r="DYM6" i="4"/>
  <c r="DYL6" i="4"/>
  <c r="DYK6" i="4"/>
  <c r="DYJ6" i="4"/>
  <c r="DYI6" i="4"/>
  <c r="DYH6" i="4"/>
  <c r="DYG6" i="4"/>
  <c r="DYF6" i="4"/>
  <c r="DYE6" i="4"/>
  <c r="DYD6" i="4"/>
  <c r="DYC6" i="4"/>
  <c r="DYB6" i="4"/>
  <c r="DYA6" i="4"/>
  <c r="DXZ6" i="4"/>
  <c r="DXY6" i="4"/>
  <c r="DXX6" i="4"/>
  <c r="DXW6" i="4"/>
  <c r="DXV6" i="4"/>
  <c r="DXU6" i="4"/>
  <c r="DXT6" i="4"/>
  <c r="DXS6" i="4"/>
  <c r="DXR6" i="4"/>
  <c r="DXQ6" i="4"/>
  <c r="DXP6" i="4"/>
  <c r="DXO6" i="4"/>
  <c r="DXN6" i="4"/>
  <c r="DXM6" i="4"/>
  <c r="DXL6" i="4"/>
  <c r="DXK6" i="4"/>
  <c r="DXJ6" i="4"/>
  <c r="DXI6" i="4"/>
  <c r="DXH6" i="4"/>
  <c r="DXG6" i="4"/>
  <c r="DXF6" i="4"/>
  <c r="DXE6" i="4"/>
  <c r="DXD6" i="4"/>
  <c r="DXC6" i="4"/>
  <c r="DXB6" i="4"/>
  <c r="DXA6" i="4"/>
  <c r="DWZ6" i="4"/>
  <c r="DWY6" i="4"/>
  <c r="DWX6" i="4"/>
  <c r="DWS6" i="4"/>
  <c r="DWR6" i="4"/>
  <c r="DWQ6" i="4"/>
  <c r="DWP6" i="4"/>
  <c r="DWO6" i="4"/>
  <c r="DWN6" i="4"/>
  <c r="DWM6" i="4"/>
  <c r="DWL6" i="4"/>
  <c r="DWK6" i="4"/>
  <c r="DWJ6" i="4"/>
  <c r="DWI6" i="4"/>
  <c r="DWH6" i="4"/>
  <c r="DWG6" i="4"/>
  <c r="DWF6" i="4"/>
  <c r="DWE6" i="4"/>
  <c r="DWD6" i="4"/>
  <c r="DWC6" i="4"/>
  <c r="DWB6" i="4"/>
  <c r="DWA6" i="4"/>
  <c r="DVZ6" i="4"/>
  <c r="DVY6" i="4"/>
  <c r="DVX6" i="4"/>
  <c r="DVW6" i="4"/>
  <c r="DVV6" i="4"/>
  <c r="DVU6" i="4"/>
  <c r="DVT6" i="4"/>
  <c r="DVS6" i="4"/>
  <c r="DVR6" i="4"/>
  <c r="DVQ6" i="4"/>
  <c r="DVP6" i="4"/>
  <c r="DVO6" i="4"/>
  <c r="DVN6" i="4"/>
  <c r="DVM6" i="4"/>
  <c r="DVL6" i="4"/>
  <c r="DVK6" i="4"/>
  <c r="DVJ6" i="4"/>
  <c r="DVI6" i="4"/>
  <c r="DVH6" i="4"/>
  <c r="DVG6" i="4"/>
  <c r="DVF6" i="4"/>
  <c r="DVE6" i="4"/>
  <c r="DVD6" i="4"/>
  <c r="DVC6" i="4"/>
  <c r="DVB6" i="4"/>
  <c r="DVA6" i="4"/>
  <c r="DUZ6" i="4"/>
  <c r="DUY6" i="4"/>
  <c r="DUX6" i="4"/>
  <c r="DUW6" i="4"/>
  <c r="DUV6" i="4"/>
  <c r="DUU6" i="4"/>
  <c r="DUT6" i="4"/>
  <c r="DUS6" i="4"/>
  <c r="DUR6" i="4"/>
  <c r="DUQ6" i="4"/>
  <c r="DUP6" i="4"/>
  <c r="DUO6" i="4"/>
  <c r="DUN6" i="4"/>
  <c r="DUM6" i="4"/>
  <c r="DUL6" i="4"/>
  <c r="DUK6" i="4"/>
  <c r="DUJ6" i="4"/>
  <c r="DUI6" i="4"/>
  <c r="DUH6" i="4"/>
  <c r="DUG6" i="4"/>
  <c r="DUF6" i="4"/>
  <c r="DUE6" i="4"/>
  <c r="DUD6" i="4"/>
  <c r="DUC6" i="4"/>
  <c r="DUB6" i="4"/>
  <c r="DUA6" i="4"/>
  <c r="DTZ6" i="4"/>
  <c r="DTY6" i="4"/>
  <c r="DTX6" i="4"/>
  <c r="DTW6" i="4"/>
  <c r="DTV6" i="4"/>
  <c r="DTU6" i="4"/>
  <c r="DTT6" i="4"/>
  <c r="DTS6" i="4"/>
  <c r="DTR6" i="4"/>
  <c r="DTQ6" i="4"/>
  <c r="DTP6" i="4"/>
  <c r="DTN6" i="4"/>
  <c r="DTM6" i="4"/>
  <c r="DTL6" i="4"/>
  <c r="DTK6" i="4"/>
  <c r="DTJ6" i="4"/>
  <c r="DTI6" i="4"/>
  <c r="DTH6" i="4"/>
  <c r="DTG6" i="4"/>
  <c r="DTF6" i="4"/>
  <c r="DTE6" i="4"/>
  <c r="DTD6" i="4"/>
  <c r="DTC6" i="4"/>
  <c r="DTB6" i="4"/>
  <c r="DTA6" i="4"/>
  <c r="DSZ6" i="4"/>
  <c r="DSY6" i="4"/>
  <c r="DSX6" i="4"/>
  <c r="DSW6" i="4"/>
  <c r="DSV6" i="4"/>
  <c r="DSU6" i="4"/>
  <c r="DST6" i="4"/>
  <c r="DSS6" i="4"/>
  <c r="DSR6" i="4"/>
  <c r="DSQ6" i="4"/>
  <c r="DSP6" i="4"/>
  <c r="DSO6" i="4"/>
  <c r="DSM6" i="4"/>
  <c r="DSL6" i="4"/>
  <c r="DSK6" i="4"/>
  <c r="DSJ6" i="4"/>
  <c r="DSI6" i="4"/>
  <c r="DSG6" i="4"/>
  <c r="DSF6" i="4"/>
  <c r="DSE6" i="4"/>
  <c r="DSD6" i="4"/>
  <c r="DSA6" i="4"/>
  <c r="DRZ6" i="4"/>
  <c r="DRY6" i="4"/>
  <c r="DRX6" i="4"/>
  <c r="DRS6" i="4"/>
  <c r="DRR6" i="4"/>
  <c r="DRQ6" i="4"/>
  <c r="DRP6" i="4"/>
  <c r="DRO6" i="4"/>
  <c r="DRM6" i="4"/>
  <c r="DRL6" i="4"/>
  <c r="DRK6" i="4"/>
  <c r="DRJ6" i="4"/>
  <c r="DRI6" i="4"/>
  <c r="DRG6" i="4"/>
  <c r="DRF6" i="4"/>
  <c r="DRE6" i="4"/>
  <c r="DRD6" i="4"/>
  <c r="DRA6" i="4"/>
  <c r="DQZ6" i="4"/>
  <c r="DQY6" i="4"/>
  <c r="DQX6" i="4"/>
  <c r="DQV6" i="4"/>
  <c r="DQU6" i="4"/>
  <c r="DQT6" i="4"/>
  <c r="DQS6" i="4"/>
  <c r="DQR6" i="4"/>
  <c r="DQQ6" i="4"/>
  <c r="DQO6" i="4"/>
  <c r="DQN6" i="4"/>
  <c r="DQM6" i="4"/>
  <c r="DQL6" i="4"/>
  <c r="DQK6" i="4"/>
  <c r="DQI6" i="4"/>
  <c r="DQH6" i="4"/>
  <c r="DQG6" i="4"/>
  <c r="DQF6" i="4"/>
  <c r="DQC6" i="4"/>
  <c r="DQB6" i="4"/>
  <c r="DQA6" i="4"/>
  <c r="DPZ6" i="4"/>
  <c r="DPW6" i="4"/>
  <c r="DPV6" i="4"/>
  <c r="DPU6" i="4"/>
  <c r="DPS6" i="4"/>
  <c r="DPR6" i="4"/>
  <c r="DPQ6" i="4"/>
  <c r="DPO6" i="4"/>
  <c r="DPN6" i="4"/>
  <c r="DPM6" i="4"/>
  <c r="DPK6" i="4"/>
  <c r="DPJ6" i="4"/>
  <c r="DPI6" i="4"/>
  <c r="DPG6" i="4"/>
  <c r="DPF6" i="4"/>
  <c r="DPE6" i="4"/>
  <c r="DPA6" i="4"/>
  <c r="DOZ6" i="4"/>
  <c r="DOY6" i="4"/>
  <c r="DOX6" i="4"/>
  <c r="DOU6" i="4"/>
  <c r="DOT6" i="4"/>
  <c r="DOS6" i="4"/>
  <c r="DOR6" i="4"/>
  <c r="DOQ6" i="4"/>
  <c r="DOP6" i="4"/>
  <c r="DOO6" i="4"/>
  <c r="DON6" i="4"/>
  <c r="DOM6" i="4"/>
  <c r="DOL6" i="4"/>
  <c r="DOI6" i="4"/>
  <c r="DOH6" i="4"/>
  <c r="DOG6" i="4"/>
  <c r="DOF6" i="4"/>
  <c r="DOE6" i="4"/>
  <c r="DOD6" i="4"/>
  <c r="DOC6" i="4"/>
  <c r="DOB6" i="4"/>
  <c r="DOA6" i="4"/>
  <c r="DNZ6" i="4"/>
  <c r="DNY6" i="4"/>
  <c r="DNX6" i="4"/>
  <c r="DNU6" i="4"/>
  <c r="DNT6" i="4"/>
  <c r="DNS6" i="4"/>
  <c r="DNR6" i="4"/>
  <c r="DNQ6" i="4"/>
  <c r="DNP6" i="4"/>
  <c r="DNO6" i="4"/>
  <c r="DNN6" i="4"/>
  <c r="DNM6" i="4"/>
  <c r="DNL6" i="4"/>
  <c r="DNK6" i="4"/>
  <c r="DNJ6" i="4"/>
  <c r="DNI6" i="4"/>
  <c r="DNG6" i="4"/>
  <c r="DNF6" i="4"/>
  <c r="DNE6" i="4"/>
  <c r="DND6" i="4"/>
  <c r="DNC6" i="4"/>
  <c r="DNB6" i="4"/>
  <c r="DMZ6" i="4"/>
  <c r="DMY6" i="4"/>
  <c r="DMX6" i="4"/>
  <c r="DMW6" i="4"/>
  <c r="DMV6" i="4"/>
  <c r="DMS6" i="4"/>
  <c r="DMR6" i="4"/>
  <c r="DMQ6" i="4"/>
  <c r="DMP6" i="4"/>
  <c r="DMO6" i="4"/>
  <c r="DMN6" i="4"/>
  <c r="DML6" i="4"/>
  <c r="DMK6" i="4"/>
  <c r="DMJ6" i="4"/>
  <c r="DMI6" i="4"/>
  <c r="DMH6" i="4"/>
  <c r="DME6" i="4"/>
  <c r="DMD6" i="4"/>
  <c r="DMC6" i="4"/>
  <c r="DMB6" i="4"/>
  <c r="DMA6" i="4"/>
  <c r="DLZ6" i="4"/>
  <c r="DLY6" i="4"/>
  <c r="DLX6" i="4"/>
  <c r="DLW6" i="4"/>
  <c r="DLV6" i="4"/>
  <c r="DLU6" i="4"/>
  <c r="DLT6" i="4"/>
  <c r="DLQ6" i="4"/>
  <c r="DLP6" i="4"/>
  <c r="DLO6" i="4"/>
  <c r="DLN6" i="4"/>
  <c r="DLM6" i="4"/>
  <c r="DLL6" i="4"/>
  <c r="DLK6" i="4"/>
  <c r="DLJ6" i="4"/>
  <c r="DLI6" i="4"/>
  <c r="DLH6" i="4"/>
  <c r="DLG6" i="4"/>
  <c r="DLF6" i="4"/>
  <c r="DLC6" i="4"/>
  <c r="DLB6" i="4"/>
  <c r="DLA6" i="4"/>
  <c r="DKZ6" i="4"/>
  <c r="DKY6" i="4"/>
  <c r="DKX6" i="4"/>
  <c r="DKW6" i="4"/>
  <c r="DKV6" i="4"/>
  <c r="DKU6" i="4"/>
  <c r="DKT6" i="4"/>
  <c r="DKS6" i="4"/>
  <c r="DKR6" i="4"/>
  <c r="DKO6" i="4"/>
  <c r="DKN6" i="4"/>
  <c r="DKM6" i="4"/>
  <c r="DKL6" i="4"/>
  <c r="DKK6" i="4"/>
  <c r="DKJ6" i="4"/>
  <c r="DKI6" i="4"/>
  <c r="DKH6" i="4"/>
  <c r="DKG6" i="4"/>
  <c r="DKF6" i="4"/>
  <c r="DKE6" i="4"/>
  <c r="DKD6" i="4"/>
  <c r="DKA6" i="4"/>
  <c r="DJZ6" i="4"/>
  <c r="DJY6" i="4"/>
  <c r="DJX6" i="4"/>
  <c r="DJW6" i="4"/>
  <c r="DJV6" i="4"/>
  <c r="DJU6" i="4"/>
  <c r="DJT6" i="4"/>
  <c r="DJS6" i="4"/>
  <c r="DJR6" i="4"/>
  <c r="DJQ6" i="4"/>
  <c r="DJP6" i="4"/>
  <c r="DJO6" i="4"/>
  <c r="DJL6" i="4"/>
  <c r="DJK6" i="4"/>
  <c r="DJJ6" i="4"/>
  <c r="DJI6" i="4"/>
  <c r="DJH6" i="4"/>
  <c r="DJG6" i="4"/>
  <c r="DJF6" i="4"/>
  <c r="DJE6" i="4"/>
  <c r="DJD6" i="4"/>
  <c r="DJC6" i="4"/>
  <c r="DJB6" i="4"/>
  <c r="DJA6" i="4"/>
  <c r="DIZ6" i="4"/>
  <c r="DIY6" i="4"/>
  <c r="DIV6" i="4"/>
  <c r="DIU6" i="4"/>
  <c r="DIT6" i="4"/>
  <c r="DIS6" i="4"/>
  <c r="DIR6" i="4"/>
  <c r="DIQ6" i="4"/>
  <c r="DIP6" i="4"/>
  <c r="DIO6" i="4"/>
  <c r="DIN6" i="4"/>
  <c r="DIM6" i="4"/>
  <c r="DIL6" i="4"/>
  <c r="DIK6" i="4"/>
  <c r="DIJ6" i="4"/>
  <c r="DII6" i="4"/>
  <c r="DIF6" i="4"/>
  <c r="DIE6" i="4"/>
  <c r="DID6" i="4"/>
  <c r="DIC6" i="4"/>
  <c r="DIB6" i="4"/>
  <c r="DIA6" i="4"/>
  <c r="DHZ6" i="4"/>
  <c r="DHY6" i="4"/>
  <c r="DHX6" i="4"/>
  <c r="DHW6" i="4"/>
  <c r="DHV6" i="4"/>
  <c r="DHU6" i="4"/>
  <c r="DHT6" i="4"/>
  <c r="DHS6" i="4"/>
  <c r="DHP6" i="4"/>
  <c r="DHO6" i="4"/>
  <c r="DHN6" i="4"/>
  <c r="DHM6" i="4"/>
  <c r="DHL6" i="4"/>
  <c r="DHK6" i="4"/>
  <c r="DHJ6" i="4"/>
  <c r="DHI6" i="4"/>
  <c r="DHH6" i="4"/>
  <c r="DHG6" i="4"/>
  <c r="DHF6" i="4"/>
  <c r="DHE6" i="4"/>
  <c r="DHD6" i="4"/>
  <c r="DHC6" i="4"/>
  <c r="DGZ6" i="4"/>
  <c r="DGY6" i="4"/>
  <c r="DGX6" i="4"/>
  <c r="DGW6" i="4"/>
  <c r="DGV6" i="4"/>
  <c r="DGU6" i="4"/>
  <c r="DGT6" i="4"/>
  <c r="DGS6" i="4"/>
  <c r="DGR6" i="4"/>
  <c r="DGQ6" i="4"/>
  <c r="DGP6" i="4"/>
  <c r="DGO6" i="4"/>
  <c r="DGN6" i="4"/>
  <c r="DGM6" i="4"/>
  <c r="DGJ6" i="4"/>
  <c r="DGI6" i="4"/>
  <c r="DGH6" i="4"/>
  <c r="DGG6" i="4"/>
  <c r="DGF6" i="4"/>
  <c r="DGE6" i="4"/>
  <c r="DGD6" i="4"/>
  <c r="DGC6" i="4"/>
  <c r="DGB6" i="4"/>
  <c r="DGA6" i="4"/>
  <c r="DFZ6" i="4"/>
  <c r="DFY6" i="4"/>
  <c r="DFX6" i="4"/>
  <c r="DFW6" i="4"/>
  <c r="DFT6" i="4"/>
  <c r="DFS6" i="4"/>
  <c r="DFR6" i="4"/>
  <c r="DFQ6" i="4"/>
  <c r="DFP6" i="4"/>
  <c r="DFO6" i="4"/>
  <c r="DFN6" i="4"/>
  <c r="DFM6" i="4"/>
  <c r="DFL6" i="4"/>
  <c r="DFK6" i="4"/>
  <c r="DFJ6" i="4"/>
  <c r="DFI6" i="4"/>
  <c r="DFH6" i="4"/>
  <c r="DFG6" i="4"/>
  <c r="DFD6" i="4"/>
  <c r="DFC6" i="4"/>
  <c r="DFB6" i="4"/>
  <c r="DFA6" i="4"/>
  <c r="DEZ6" i="4"/>
  <c r="DEY6" i="4"/>
  <c r="DEX6" i="4"/>
  <c r="DEW6" i="4"/>
  <c r="DEV6" i="4"/>
  <c r="DEU6" i="4"/>
  <c r="DET6" i="4"/>
  <c r="DES6" i="4"/>
  <c r="DER6" i="4"/>
  <c r="DEQ6" i="4"/>
  <c r="DEP6" i="4"/>
  <c r="DEO6" i="4"/>
  <c r="DEN6" i="4"/>
  <c r="DEM6" i="4"/>
  <c r="DEL6" i="4"/>
  <c r="DEK6" i="4"/>
  <c r="DEJ6" i="4"/>
  <c r="DEI6" i="4"/>
  <c r="DEF6" i="4"/>
  <c r="DEE6" i="4"/>
  <c r="DED6" i="4"/>
  <c r="DEC6" i="4"/>
  <c r="DEB6" i="4"/>
  <c r="DEA6" i="4"/>
  <c r="DDZ6" i="4"/>
  <c r="DDY6" i="4"/>
  <c r="DDX6" i="4"/>
  <c r="DDW6" i="4"/>
  <c r="DDV6" i="4"/>
  <c r="DDU6" i="4"/>
  <c r="DDT6" i="4"/>
  <c r="DDS6" i="4"/>
  <c r="DDR6" i="4"/>
  <c r="DDQ6" i="4"/>
  <c r="DDP6" i="4"/>
  <c r="DDO6" i="4"/>
  <c r="DDN6" i="4"/>
  <c r="DDM6" i="4"/>
  <c r="DDL6" i="4"/>
  <c r="DDK6" i="4"/>
  <c r="DDJ6" i="4"/>
  <c r="DDI6" i="4"/>
  <c r="DDH6" i="4"/>
  <c r="DDG6" i="4"/>
  <c r="DDF6" i="4"/>
  <c r="DDE6" i="4"/>
  <c r="DDD6" i="4"/>
  <c r="DDC6" i="4"/>
  <c r="DDB6" i="4"/>
  <c r="DDA6" i="4"/>
  <c r="DCZ6" i="4"/>
  <c r="DCY6" i="4"/>
  <c r="DCX6" i="4"/>
  <c r="DCW6" i="4"/>
  <c r="DCV6" i="4"/>
  <c r="DCU6" i="4"/>
  <c r="DCT6" i="4"/>
  <c r="DCS6" i="4"/>
  <c r="DCR6" i="4"/>
  <c r="DCQ6" i="4"/>
  <c r="DCP6" i="4"/>
  <c r="DCO6" i="4"/>
  <c r="DCN6" i="4"/>
  <c r="DCM6" i="4"/>
  <c r="DCL6" i="4"/>
  <c r="DCK6" i="4"/>
  <c r="DCJ6" i="4"/>
  <c r="DCI6" i="4"/>
  <c r="DCH6" i="4"/>
  <c r="DCG6" i="4"/>
  <c r="DCF6" i="4"/>
  <c r="DCE6" i="4"/>
  <c r="DBX6" i="4"/>
  <c r="DBW6" i="4"/>
  <c r="DBT6" i="4"/>
  <c r="DBS6" i="4"/>
  <c r="DBP6" i="4"/>
  <c r="DBO6" i="4"/>
  <c r="DBN6" i="4"/>
  <c r="DBM6" i="4"/>
  <c r="DBL6" i="4"/>
  <c r="DBK6" i="4"/>
  <c r="DBJ6" i="4"/>
  <c r="DBI6" i="4"/>
  <c r="DBH6" i="4"/>
  <c r="DBG6" i="4"/>
  <c r="DBF6" i="4"/>
  <c r="DBE6" i="4"/>
  <c r="DBD6" i="4"/>
  <c r="DBC6" i="4"/>
  <c r="DBB6" i="4"/>
  <c r="DBA6" i="4"/>
  <c r="DAZ6" i="4"/>
  <c r="DAY6" i="4"/>
  <c r="DAX6" i="4"/>
  <c r="DAW6" i="4"/>
  <c r="DAV6" i="4"/>
  <c r="DAU6" i="4"/>
  <c r="DAT6" i="4"/>
  <c r="DAS6" i="4"/>
  <c r="DAR6" i="4"/>
  <c r="DAQ6" i="4"/>
  <c r="DAP6" i="4"/>
  <c r="DAO6" i="4"/>
  <c r="DAN6" i="4"/>
  <c r="DAM6" i="4"/>
  <c r="DAL6" i="4"/>
  <c r="DAK6" i="4"/>
  <c r="DAJ6" i="4"/>
  <c r="DAI6" i="4"/>
  <c r="DAH6" i="4"/>
  <c r="DAG6" i="4"/>
  <c r="DAF6" i="4"/>
  <c r="DAE6" i="4"/>
  <c r="DAD6" i="4"/>
  <c r="DAC6" i="4"/>
  <c r="DAB6" i="4"/>
  <c r="DAA6" i="4"/>
  <c r="CZZ6" i="4"/>
  <c r="CZY6" i="4"/>
  <c r="CZX6" i="4"/>
  <c r="CZW6" i="4"/>
  <c r="CZV6" i="4"/>
  <c r="CZU6" i="4"/>
  <c r="CZT6" i="4"/>
  <c r="CZS6" i="4"/>
  <c r="CZR6" i="4"/>
  <c r="CZQ6" i="4"/>
  <c r="CZP6" i="4"/>
  <c r="CZO6" i="4"/>
  <c r="CZN6" i="4"/>
  <c r="CZM6" i="4"/>
  <c r="CZL6" i="4"/>
  <c r="CZK6" i="4"/>
  <c r="CZJ6" i="4"/>
  <c r="CZI6" i="4"/>
  <c r="CZH6" i="4"/>
  <c r="CZG6" i="4"/>
  <c r="CZF6" i="4"/>
  <c r="CZE6" i="4"/>
  <c r="CZD6" i="4"/>
  <c r="CZC6" i="4"/>
  <c r="CZB6" i="4"/>
  <c r="CZA6" i="4"/>
  <c r="CYZ6" i="4"/>
  <c r="CYY6" i="4"/>
  <c r="CYX6" i="4"/>
  <c r="CYW6" i="4"/>
  <c r="CYV6" i="4"/>
  <c r="CYU6" i="4"/>
  <c r="CYT6" i="4"/>
  <c r="CYS6" i="4"/>
  <c r="CYR6" i="4"/>
  <c r="CYQ6" i="4"/>
  <c r="CYP6" i="4"/>
  <c r="CYO6" i="4"/>
  <c r="CYM6" i="4"/>
  <c r="CYL6" i="4"/>
  <c r="CYK6" i="4"/>
  <c r="CYJ6" i="4"/>
  <c r="CYI6" i="4"/>
  <c r="CYH6" i="4"/>
  <c r="CYG6" i="4"/>
  <c r="CYF6" i="4"/>
  <c r="CYE6" i="4"/>
  <c r="CYD6" i="4"/>
  <c r="CYC6" i="4"/>
  <c r="CYB6" i="4"/>
  <c r="CYA6" i="4"/>
  <c r="CXZ6" i="4"/>
  <c r="CXY6" i="4"/>
  <c r="CXX6" i="4"/>
  <c r="CXW6" i="4"/>
  <c r="CXV6" i="4"/>
  <c r="CXU6" i="4"/>
  <c r="CXT6" i="4"/>
  <c r="CXS6" i="4"/>
  <c r="CXR6" i="4"/>
  <c r="CXQ6" i="4"/>
  <c r="CXP6" i="4"/>
  <c r="CXO6" i="4"/>
  <c r="CXN6" i="4"/>
  <c r="CXL6" i="4"/>
  <c r="CXK6" i="4"/>
  <c r="CXJ6" i="4"/>
  <c r="CXI6" i="4"/>
  <c r="CXF6" i="4"/>
  <c r="CXE6" i="4"/>
  <c r="CXD6" i="4"/>
  <c r="CXC6" i="4"/>
  <c r="CXA6" i="4"/>
  <c r="CWZ6" i="4"/>
  <c r="CWY6" i="4"/>
  <c r="CWX6" i="4"/>
  <c r="CWW6" i="4"/>
  <c r="CWR6" i="4"/>
  <c r="CWQ6" i="4"/>
  <c r="CWP6" i="4"/>
  <c r="CWO6" i="4"/>
  <c r="CWN6" i="4"/>
  <c r="CWL6" i="4"/>
  <c r="CWK6" i="4"/>
  <c r="CWJ6" i="4"/>
  <c r="CWI6" i="4"/>
  <c r="CWF6" i="4"/>
  <c r="CWE6" i="4"/>
  <c r="CWD6" i="4"/>
  <c r="CWC6" i="4"/>
  <c r="CWA6" i="4"/>
  <c r="CVZ6" i="4"/>
  <c r="CVY6" i="4"/>
  <c r="CVX6" i="4"/>
  <c r="CVW6" i="4"/>
  <c r="CVV6" i="4"/>
  <c r="CVT6" i="4"/>
  <c r="CVS6" i="4"/>
  <c r="CVR6" i="4"/>
  <c r="CVQ6" i="4"/>
  <c r="CVP6" i="4"/>
  <c r="CVN6" i="4"/>
  <c r="CVM6" i="4"/>
  <c r="CVL6" i="4"/>
  <c r="CVK6" i="4"/>
  <c r="CVJ6" i="4"/>
  <c r="CVH6" i="4"/>
  <c r="CVG6" i="4"/>
  <c r="CVF6" i="4"/>
  <c r="CVE6" i="4"/>
  <c r="CVD6" i="4"/>
  <c r="CVC6" i="4"/>
  <c r="CVB6" i="4"/>
  <c r="CVA6" i="4"/>
  <c r="CUZ6" i="4"/>
  <c r="CUY6" i="4"/>
  <c r="CUX6" i="4"/>
  <c r="CUV6" i="4"/>
  <c r="CUU6" i="4"/>
  <c r="CUT6" i="4"/>
  <c r="CUR6" i="4"/>
  <c r="CUQ6" i="4"/>
  <c r="CUP6" i="4"/>
  <c r="CUN6" i="4"/>
  <c r="CUM6" i="4"/>
  <c r="CUL6" i="4"/>
  <c r="CUJ6" i="4"/>
  <c r="CUI6" i="4"/>
  <c r="CUH6" i="4"/>
  <c r="CUF6" i="4"/>
  <c r="CUE6" i="4"/>
  <c r="CUD6" i="4"/>
  <c r="CTZ6" i="4"/>
  <c r="CTY6" i="4"/>
  <c r="CTX6" i="4"/>
  <c r="CTW6" i="4"/>
  <c r="CTU6" i="4"/>
  <c r="CTT6" i="4"/>
  <c r="CTS6" i="4"/>
  <c r="CTR6" i="4"/>
  <c r="CTQ6" i="4"/>
  <c r="CTP6" i="4"/>
  <c r="CTO6" i="4"/>
  <c r="CTN6" i="4"/>
  <c r="CTM6" i="4"/>
  <c r="CTL6" i="4"/>
  <c r="CTK6" i="4"/>
  <c r="CTI6" i="4"/>
  <c r="CTH6" i="4"/>
  <c r="CTG6" i="4"/>
  <c r="CTF6" i="4"/>
  <c r="CTE6" i="4"/>
  <c r="CTD6" i="4"/>
  <c r="CSU6" i="4"/>
  <c r="CST6" i="4"/>
  <c r="CSS6" i="4"/>
  <c r="CSR6" i="4"/>
  <c r="CSQ6" i="4"/>
  <c r="CSP6" i="4"/>
  <c r="CSO6" i="4"/>
  <c r="CSM6" i="4"/>
  <c r="CSL6" i="4"/>
  <c r="CSK6" i="4"/>
  <c r="CSJ6" i="4"/>
  <c r="CSI6" i="4"/>
  <c r="CSG6" i="4"/>
  <c r="CSF6" i="4"/>
  <c r="CSE6" i="4"/>
  <c r="CSD6" i="4"/>
  <c r="CSC6" i="4"/>
  <c r="CSB6" i="4"/>
  <c r="CSA6" i="4"/>
  <c r="CRZ6" i="4"/>
  <c r="CRY6" i="4"/>
  <c r="CRX6" i="4"/>
  <c r="CRW6" i="4"/>
  <c r="CRV6" i="4"/>
  <c r="CRU6" i="4"/>
  <c r="CRS6" i="4"/>
  <c r="CRR6" i="4"/>
  <c r="CRQ6" i="4"/>
  <c r="CRP6" i="4"/>
  <c r="CRO6" i="4"/>
  <c r="CRN6" i="4"/>
  <c r="CRM6" i="4"/>
  <c r="CRL6" i="4"/>
  <c r="CRK6" i="4"/>
  <c r="CRJ6" i="4"/>
  <c r="CRI6" i="4"/>
  <c r="CRH6" i="4"/>
  <c r="CRG6" i="4"/>
  <c r="CRE6" i="4"/>
  <c r="CRD6" i="4"/>
  <c r="CRC6" i="4"/>
  <c r="CRB6" i="4"/>
  <c r="CRA6" i="4"/>
  <c r="CQZ6" i="4"/>
  <c r="CQY6" i="4"/>
  <c r="CQW6" i="4"/>
  <c r="CQV6" i="4"/>
  <c r="CQU6" i="4"/>
  <c r="CQT6" i="4"/>
  <c r="CQS6" i="4"/>
  <c r="CQQ6" i="4"/>
  <c r="CQP6" i="4"/>
  <c r="CQO6" i="4"/>
  <c r="CQN6" i="4"/>
  <c r="CQM6" i="4"/>
  <c r="CQL6" i="4"/>
  <c r="CQK6" i="4"/>
  <c r="CQI6" i="4"/>
  <c r="CQH6" i="4"/>
  <c r="CQG6" i="4"/>
  <c r="CQF6" i="4"/>
  <c r="CQE6" i="4"/>
  <c r="CQC6" i="4"/>
  <c r="CQB6" i="4"/>
  <c r="CQA6" i="4"/>
  <c r="CPZ6" i="4"/>
  <c r="CPY6" i="4"/>
  <c r="CPX6" i="4"/>
  <c r="CPW6" i="4"/>
  <c r="CPV6" i="4"/>
  <c r="CPU6" i="4"/>
  <c r="CPT6" i="4"/>
  <c r="CPS6" i="4"/>
  <c r="CPR6" i="4"/>
  <c r="CPQ6" i="4"/>
  <c r="CPO6" i="4"/>
  <c r="CPN6" i="4"/>
  <c r="CPM6" i="4"/>
  <c r="CPL6" i="4"/>
  <c r="CPK6" i="4"/>
  <c r="CPJ6" i="4"/>
  <c r="CPI6" i="4"/>
  <c r="CPH6" i="4"/>
  <c r="CPG6" i="4"/>
  <c r="CPF6" i="4"/>
  <c r="CPE6" i="4"/>
  <c r="CPD6" i="4"/>
  <c r="CPC6" i="4"/>
  <c r="CPA6" i="4"/>
  <c r="COZ6" i="4"/>
  <c r="COY6" i="4"/>
  <c r="COX6" i="4"/>
  <c r="COW6" i="4"/>
  <c r="COV6" i="4"/>
  <c r="COU6" i="4"/>
  <c r="COS6" i="4"/>
  <c r="COR6" i="4"/>
  <c r="COQ6" i="4"/>
  <c r="COP6" i="4"/>
  <c r="COO6" i="4"/>
  <c r="CON6" i="4"/>
  <c r="COL6" i="4"/>
  <c r="COK6" i="4"/>
  <c r="COJ6" i="4"/>
  <c r="COI6" i="4"/>
  <c r="COH6" i="4"/>
  <c r="COG6" i="4"/>
  <c r="COF6" i="4"/>
  <c r="COE6" i="4"/>
  <c r="COD6" i="4"/>
  <c r="COC6" i="4"/>
  <c r="COB6" i="4"/>
  <c r="COA6" i="4"/>
  <c r="CNZ6" i="4"/>
  <c r="CNY6" i="4"/>
  <c r="CNX6" i="4"/>
  <c r="CNV6" i="4"/>
  <c r="CNU6" i="4"/>
  <c r="CNT6" i="4"/>
  <c r="CNS6" i="4"/>
  <c r="CNR6" i="4"/>
  <c r="CNQ6" i="4"/>
  <c r="CNP6" i="4"/>
  <c r="CNO6" i="4"/>
  <c r="CNN6" i="4"/>
  <c r="CNM6" i="4"/>
  <c r="CNL6" i="4"/>
  <c r="CNK6" i="4"/>
  <c r="CNJ6" i="4"/>
  <c r="CNI6" i="4"/>
  <c r="CNH6" i="4"/>
  <c r="CNF6" i="4"/>
  <c r="CNE6" i="4"/>
  <c r="CND6" i="4"/>
  <c r="CNC6" i="4"/>
  <c r="CNB6" i="4"/>
  <c r="CNA6" i="4"/>
  <c r="CMZ6" i="4"/>
  <c r="CMY6" i="4"/>
  <c r="CMW6" i="4"/>
  <c r="CMV6" i="4"/>
  <c r="CMU6" i="4"/>
  <c r="CMT6" i="4"/>
  <c r="CMS6" i="4"/>
  <c r="CMR6" i="4"/>
  <c r="CMP6" i="4"/>
  <c r="CMO6" i="4"/>
  <c r="CMN6" i="4"/>
  <c r="CMM6" i="4"/>
  <c r="CML6" i="4"/>
  <c r="CMK6" i="4"/>
  <c r="CMJ6" i="4"/>
  <c r="CMI6" i="4"/>
  <c r="CMG6" i="4"/>
  <c r="CMF6" i="4"/>
  <c r="CME6" i="4"/>
  <c r="CMD6" i="4"/>
  <c r="CMC6" i="4"/>
  <c r="CMB6" i="4"/>
  <c r="CLZ6" i="4"/>
  <c r="CLY6" i="4"/>
  <c r="CLX6" i="4"/>
  <c r="CLW6" i="4"/>
  <c r="CLV6" i="4"/>
  <c r="CLU6" i="4"/>
  <c r="CLT6" i="4"/>
  <c r="CLS6" i="4"/>
  <c r="CLR6" i="4"/>
  <c r="CLQ6" i="4"/>
  <c r="CLP6" i="4"/>
  <c r="CLO6" i="4"/>
  <c r="CLN6" i="4"/>
  <c r="CLM6" i="4"/>
  <c r="CLL6" i="4"/>
  <c r="CLJ6" i="4"/>
  <c r="CLI6" i="4"/>
  <c r="CLH6" i="4"/>
  <c r="CLG6" i="4"/>
  <c r="CLF6" i="4"/>
  <c r="CLE6" i="4"/>
  <c r="CLD6" i="4"/>
  <c r="CLC6" i="4"/>
  <c r="CLB6" i="4"/>
  <c r="CLA6" i="4"/>
  <c r="CKZ6" i="4"/>
  <c r="CKY6" i="4"/>
  <c r="CKX6" i="4"/>
  <c r="CKW6" i="4"/>
  <c r="CKV6" i="4"/>
  <c r="CKT6" i="4"/>
  <c r="CKS6" i="4"/>
  <c r="CKR6" i="4"/>
  <c r="CKQ6" i="4"/>
  <c r="CKP6" i="4"/>
  <c r="CKO6" i="4"/>
  <c r="CKN6" i="4"/>
  <c r="CKM6" i="4"/>
  <c r="CKK6" i="4"/>
  <c r="CKJ6" i="4"/>
  <c r="CKI6" i="4"/>
  <c r="CKH6" i="4"/>
  <c r="CKG6" i="4"/>
  <c r="CKF6" i="4"/>
  <c r="CKE6" i="4"/>
  <c r="CKC6" i="4"/>
  <c r="CKB6" i="4"/>
  <c r="CKA6" i="4"/>
  <c r="CJZ6" i="4"/>
  <c r="CJY6" i="4"/>
  <c r="CJX6" i="4"/>
  <c r="CJV6" i="4"/>
  <c r="CJU6" i="4"/>
  <c r="CJT6" i="4"/>
  <c r="CJS6" i="4"/>
  <c r="CJR6" i="4"/>
  <c r="CJQ6" i="4"/>
  <c r="CJP6" i="4"/>
  <c r="CJO6" i="4"/>
  <c r="CJM6" i="4"/>
  <c r="CJL6" i="4"/>
  <c r="CJK6" i="4"/>
  <c r="CJJ6" i="4"/>
  <c r="CJI6" i="4"/>
  <c r="CJH6" i="4"/>
  <c r="CJG6" i="4"/>
  <c r="CJF6" i="4"/>
  <c r="CJE6" i="4"/>
  <c r="CJD6" i="4"/>
  <c r="CJC6" i="4"/>
  <c r="CJB6" i="4"/>
  <c r="CJA6" i="4"/>
  <c r="CIZ6" i="4"/>
  <c r="CIY6" i="4"/>
  <c r="CIX6" i="4"/>
  <c r="CIW6" i="4"/>
  <c r="CIV6" i="4"/>
  <c r="CIU6" i="4"/>
  <c r="CIT6" i="4"/>
  <c r="CIS6" i="4"/>
  <c r="CIR6" i="4"/>
  <c r="CIQ6" i="4"/>
  <c r="CIP6" i="4"/>
  <c r="CIO6" i="4"/>
  <c r="CIN6" i="4"/>
  <c r="CIM6" i="4"/>
  <c r="CIL6" i="4"/>
  <c r="CIK6" i="4"/>
  <c r="CIJ6" i="4"/>
  <c r="CII6" i="4"/>
  <c r="CIH6" i="4"/>
  <c r="CIG6" i="4"/>
  <c r="CIF6" i="4"/>
  <c r="CIE6" i="4"/>
  <c r="CID6" i="4"/>
  <c r="CIC6" i="4"/>
  <c r="CIB6" i="4"/>
  <c r="CIA6" i="4"/>
  <c r="CHZ6" i="4"/>
  <c r="CHY6" i="4"/>
  <c r="CHX6" i="4"/>
  <c r="CHW6" i="4"/>
  <c r="CHV6" i="4"/>
  <c r="CHU6" i="4"/>
  <c r="CHT6" i="4"/>
  <c r="CHS6" i="4"/>
  <c r="CHR6" i="4"/>
  <c r="CHQ6" i="4"/>
  <c r="CHP6" i="4"/>
  <c r="CHO6" i="4"/>
  <c r="CHN6" i="4"/>
  <c r="CHM6" i="4"/>
  <c r="CHL6" i="4"/>
  <c r="CHG6" i="4"/>
  <c r="CHF6" i="4"/>
  <c r="CHE6" i="4"/>
  <c r="CHD6" i="4"/>
  <c r="CHC6" i="4"/>
  <c r="CHB6" i="4"/>
  <c r="CHA6" i="4"/>
  <c r="CGZ6" i="4"/>
  <c r="CGY6" i="4"/>
  <c r="CGX6" i="4"/>
  <c r="CGW6" i="4"/>
  <c r="CGV6" i="4"/>
  <c r="CGU6" i="4"/>
  <c r="CGT6" i="4"/>
  <c r="CGS6" i="4"/>
  <c r="CGR6" i="4"/>
  <c r="CGQ6" i="4"/>
  <c r="CGP6" i="4"/>
  <c r="CGO6" i="4"/>
  <c r="CGN6" i="4"/>
  <c r="CGM6" i="4"/>
  <c r="CGL6" i="4"/>
  <c r="CGK6" i="4"/>
  <c r="CGJ6" i="4"/>
  <c r="CGI6" i="4"/>
  <c r="CGH6" i="4"/>
  <c r="CGG6" i="4"/>
  <c r="CGF6" i="4"/>
  <c r="CGE6" i="4"/>
  <c r="CGD6" i="4"/>
  <c r="CGC6" i="4"/>
  <c r="CGB6" i="4"/>
  <c r="CGA6" i="4"/>
  <c r="CFZ6" i="4"/>
  <c r="CFY6" i="4"/>
  <c r="CFX6" i="4"/>
  <c r="CFW6" i="4"/>
  <c r="CFV6" i="4"/>
  <c r="CFU6" i="4"/>
  <c r="CFT6" i="4"/>
  <c r="CFS6" i="4"/>
  <c r="CFR6" i="4"/>
  <c r="CFQ6" i="4"/>
  <c r="CFP6" i="4"/>
  <c r="CFO6" i="4"/>
  <c r="CFN6" i="4"/>
  <c r="CFM6" i="4"/>
  <c r="CFL6" i="4"/>
  <c r="CFK6" i="4"/>
  <c r="CFJ6" i="4"/>
  <c r="CFI6" i="4"/>
  <c r="CFH6" i="4"/>
  <c r="CFG6" i="4"/>
  <c r="CFF6" i="4"/>
  <c r="CFE6" i="4"/>
  <c r="CFD6" i="4"/>
  <c r="CFC6" i="4"/>
  <c r="CFB6" i="4"/>
  <c r="CFA6" i="4"/>
  <c r="CEZ6" i="4"/>
  <c r="CEY6" i="4"/>
  <c r="CEX6" i="4"/>
  <c r="CEW6" i="4"/>
  <c r="CEV6" i="4"/>
  <c r="CEU6" i="4"/>
  <c r="CET6" i="4"/>
  <c r="CES6" i="4"/>
  <c r="CER6" i="4"/>
  <c r="CEQ6" i="4"/>
  <c r="CEP6" i="4"/>
  <c r="CEO6" i="4"/>
  <c r="CEN6" i="4"/>
  <c r="CEM6" i="4"/>
  <c r="CEL6" i="4"/>
  <c r="CEK6" i="4"/>
  <c r="CEJ6" i="4"/>
  <c r="CEI6" i="4"/>
  <c r="CEH6" i="4"/>
  <c r="CEG6" i="4"/>
  <c r="CEF6" i="4"/>
  <c r="CEE6" i="4"/>
  <c r="CED6" i="4"/>
  <c r="CEC6" i="4"/>
  <c r="CEB6" i="4"/>
  <c r="CEA6" i="4"/>
  <c r="CDZ6" i="4"/>
  <c r="CDY6" i="4"/>
  <c r="CDX6" i="4"/>
  <c r="CDW6" i="4"/>
  <c r="CDV6" i="4"/>
  <c r="CDU6" i="4"/>
  <c r="CDT6" i="4"/>
  <c r="CDS6" i="4"/>
  <c r="CDR6" i="4"/>
  <c r="CDQ6" i="4"/>
  <c r="CDP6" i="4"/>
  <c r="CDO6" i="4"/>
  <c r="CDN6" i="4"/>
  <c r="CDM6" i="4"/>
  <c r="CDL6" i="4"/>
  <c r="CDK6" i="4"/>
  <c r="CDJ6" i="4"/>
  <c r="CDG6" i="4"/>
  <c r="CDF6" i="4"/>
  <c r="CDE6" i="4"/>
  <c r="CDD6" i="4"/>
  <c r="CDC6" i="4"/>
  <c r="CDB6" i="4"/>
  <c r="CDA6" i="4"/>
  <c r="CCY6" i="4"/>
  <c r="CCX6" i="4"/>
  <c r="CCW6" i="4"/>
  <c r="CCV6" i="4"/>
  <c r="CCU6" i="4"/>
  <c r="CCT6" i="4"/>
  <c r="CCR6" i="4"/>
  <c r="CCQ6" i="4"/>
  <c r="CCP6" i="4"/>
  <c r="CCO6" i="4"/>
  <c r="CCN6" i="4"/>
  <c r="CCM6" i="4"/>
  <c r="CCK6" i="4"/>
  <c r="CCJ6" i="4"/>
  <c r="CCI6" i="4"/>
  <c r="CCH6" i="4"/>
  <c r="CCG6" i="4"/>
  <c r="CCF6" i="4"/>
  <c r="CCD6" i="4"/>
  <c r="CCC6" i="4"/>
  <c r="CCB6" i="4"/>
  <c r="CCA6" i="4"/>
  <c r="CBZ6" i="4"/>
  <c r="CBY6" i="4"/>
  <c r="CBW6" i="4"/>
  <c r="CBV6" i="4"/>
  <c r="CBU6" i="4"/>
  <c r="CBT6" i="4"/>
  <c r="CBS6" i="4"/>
  <c r="CBR6" i="4"/>
  <c r="CBP6" i="4"/>
  <c r="CBO6" i="4"/>
  <c r="CBN6" i="4"/>
  <c r="CBM6" i="4"/>
  <c r="CBL6" i="4"/>
  <c r="CBK6" i="4"/>
  <c r="CBI6" i="4"/>
  <c r="CBH6" i="4"/>
  <c r="CBG6" i="4"/>
  <c r="CBF6" i="4"/>
  <c r="CBE6" i="4"/>
  <c r="CBD6" i="4"/>
  <c r="CBB6" i="4"/>
  <c r="CBA6" i="4"/>
  <c r="CAZ6" i="4"/>
  <c r="CAY6" i="4"/>
  <c r="CAX6" i="4"/>
  <c r="CAW6" i="4"/>
  <c r="CAU6" i="4"/>
  <c r="CAT6" i="4"/>
  <c r="CAS6" i="4"/>
  <c r="CAR6" i="4"/>
  <c r="CAQ6" i="4"/>
  <c r="CAP6" i="4"/>
  <c r="CAN6" i="4"/>
  <c r="CAM6" i="4"/>
  <c r="CAL6" i="4"/>
  <c r="CAK6" i="4"/>
  <c r="CAJ6" i="4"/>
  <c r="CAI6" i="4"/>
  <c r="CAG6" i="4"/>
  <c r="CAF6" i="4"/>
  <c r="CAE6" i="4"/>
  <c r="CAD6" i="4"/>
  <c r="CAC6" i="4"/>
  <c r="CAB6" i="4"/>
  <c r="BZZ6" i="4"/>
  <c r="BZY6" i="4"/>
  <c r="BZX6" i="4"/>
  <c r="BZW6" i="4"/>
  <c r="BZV6" i="4"/>
  <c r="BZU6" i="4"/>
  <c r="BZS6" i="4"/>
  <c r="BZR6" i="4"/>
  <c r="BZQ6" i="4"/>
  <c r="BZP6" i="4"/>
  <c r="BZO6" i="4"/>
  <c r="BZN6" i="4"/>
  <c r="BZL6" i="4"/>
  <c r="BZK6" i="4"/>
  <c r="BZJ6" i="4"/>
  <c r="BZI6" i="4"/>
  <c r="BZH6" i="4"/>
  <c r="BZG6" i="4"/>
  <c r="BZE6" i="4"/>
  <c r="BZD6" i="4"/>
  <c r="BZC6" i="4"/>
  <c r="BZB6" i="4"/>
  <c r="BZA6" i="4"/>
  <c r="BYZ6" i="4"/>
  <c r="BYX6" i="4"/>
  <c r="BYW6" i="4"/>
  <c r="BYV6" i="4"/>
  <c r="BYU6" i="4"/>
  <c r="BYT6" i="4"/>
  <c r="BYS6" i="4"/>
  <c r="BYR6" i="4"/>
  <c r="BYQ6" i="4"/>
  <c r="BYP6" i="4"/>
  <c r="BYO6" i="4"/>
  <c r="BYN6" i="4"/>
  <c r="BYM6" i="4"/>
  <c r="BYL6" i="4"/>
  <c r="BYK6" i="4"/>
  <c r="BYJ6" i="4"/>
  <c r="BYI6" i="4"/>
  <c r="BYH6" i="4"/>
  <c r="BYG6" i="4"/>
  <c r="BYF6" i="4"/>
  <c r="BYE6" i="4"/>
  <c r="BYD6" i="4"/>
  <c r="BYC6" i="4"/>
  <c r="BYB6" i="4"/>
  <c r="BYA6" i="4"/>
  <c r="BXZ6" i="4"/>
  <c r="BXY6" i="4"/>
  <c r="BXX6" i="4"/>
  <c r="BXW6" i="4"/>
  <c r="BXV6" i="4"/>
  <c r="BXU6" i="4"/>
  <c r="BXT6" i="4"/>
  <c r="BXS6" i="4"/>
  <c r="BXR6" i="4"/>
  <c r="BXQ6" i="4"/>
  <c r="BXP6" i="4"/>
  <c r="BXO6" i="4"/>
  <c r="BXN6" i="4"/>
  <c r="BXM6" i="4"/>
  <c r="BXL6" i="4"/>
  <c r="BXK6" i="4"/>
  <c r="BXJ6" i="4"/>
  <c r="BXI6" i="4"/>
  <c r="BXH6" i="4"/>
  <c r="BXG6" i="4"/>
  <c r="BXF6" i="4"/>
  <c r="BXE6" i="4"/>
  <c r="BXD6" i="4"/>
  <c r="BXC6" i="4"/>
  <c r="BXB6" i="4"/>
  <c r="BXA6" i="4"/>
  <c r="BWZ6" i="4"/>
  <c r="BWY6" i="4"/>
  <c r="BWX6" i="4"/>
  <c r="BWW6" i="4"/>
  <c r="BWV6" i="4"/>
  <c r="BWU6" i="4"/>
  <c r="BWT6" i="4"/>
  <c r="BWS6" i="4"/>
  <c r="BWR6" i="4"/>
  <c r="BWQ6" i="4"/>
  <c r="BWP6" i="4"/>
  <c r="BWO6" i="4"/>
  <c r="BWN6" i="4"/>
  <c r="BWL6" i="4"/>
  <c r="BWK6" i="4"/>
  <c r="BWJ6" i="4"/>
  <c r="BWI6" i="4"/>
  <c r="BWH6" i="4"/>
  <c r="BWG6" i="4"/>
  <c r="BWF6" i="4"/>
  <c r="BWE6" i="4"/>
  <c r="BWD6" i="4"/>
  <c r="BWC6" i="4"/>
  <c r="BWB6" i="4"/>
  <c r="BWA6" i="4"/>
  <c r="BVZ6" i="4"/>
  <c r="BVY6" i="4"/>
  <c r="BVX6" i="4"/>
  <c r="BVW6" i="4"/>
  <c r="BVV6" i="4"/>
  <c r="BVS6" i="4"/>
  <c r="BVR6" i="4"/>
  <c r="BVN6" i="4"/>
  <c r="BVM6" i="4"/>
  <c r="BVL6" i="4"/>
  <c r="BVK6" i="4"/>
  <c r="BVJ6" i="4"/>
  <c r="BVI6" i="4"/>
  <c r="BVH6" i="4"/>
  <c r="BVG6" i="4"/>
  <c r="BVF6" i="4"/>
  <c r="BVE6" i="4"/>
  <c r="BVD6" i="4"/>
  <c r="BVC6" i="4"/>
  <c r="BVB6" i="4"/>
  <c r="BVA6" i="4"/>
  <c r="BUZ6" i="4"/>
  <c r="BUY6" i="4"/>
  <c r="BUX6" i="4"/>
  <c r="BUW6" i="4"/>
  <c r="BUV6" i="4"/>
  <c r="BUU6" i="4"/>
  <c r="BUT6" i="4"/>
  <c r="BUS6" i="4"/>
  <c r="BUR6" i="4"/>
  <c r="BUQ6" i="4"/>
  <c r="BUP6" i="4"/>
  <c r="BUM6" i="4"/>
  <c r="BUL6" i="4"/>
  <c r="BUH6" i="4"/>
  <c r="BUG6" i="4"/>
  <c r="BUF6" i="4"/>
  <c r="BUE6" i="4"/>
  <c r="BUD6" i="4"/>
  <c r="BUC6" i="4"/>
  <c r="BUB6" i="4"/>
  <c r="BUA6" i="4"/>
  <c r="BTZ6" i="4"/>
  <c r="BTY6" i="4"/>
  <c r="BTX6" i="4"/>
  <c r="BTW6" i="4"/>
  <c r="BTV6" i="4"/>
  <c r="BTU6" i="4"/>
  <c r="BTT6" i="4"/>
  <c r="BTS6" i="4"/>
  <c r="BTR6" i="4"/>
  <c r="BTQ6" i="4"/>
  <c r="BTP6" i="4"/>
  <c r="BTO6" i="4"/>
  <c r="BTN6" i="4"/>
  <c r="BTM6" i="4"/>
  <c r="BTL6" i="4"/>
  <c r="BTK6" i="4"/>
  <c r="BTJ6" i="4"/>
  <c r="BTI6" i="4"/>
  <c r="BTH6" i="4"/>
  <c r="BTF6" i="4"/>
  <c r="BTE6" i="4"/>
  <c r="BTD6" i="4"/>
  <c r="BTC6" i="4"/>
  <c r="BTB6" i="4"/>
  <c r="BTA6" i="4"/>
  <c r="BSY6" i="4"/>
  <c r="BSX6" i="4"/>
  <c r="BSW6" i="4"/>
  <c r="BSV6" i="4"/>
  <c r="BSU6" i="4"/>
  <c r="BST6" i="4"/>
  <c r="BSR6" i="4"/>
  <c r="BSQ6" i="4"/>
  <c r="BSP6" i="4"/>
  <c r="BSO6" i="4"/>
  <c r="BSN6" i="4"/>
  <c r="BSM6" i="4"/>
  <c r="BSK6" i="4"/>
  <c r="BSJ6" i="4"/>
  <c r="BSI6" i="4"/>
  <c r="BSH6" i="4"/>
  <c r="BSG6" i="4"/>
  <c r="BSF6" i="4"/>
  <c r="BSD6" i="4"/>
  <c r="BSC6" i="4"/>
  <c r="BSB6" i="4"/>
  <c r="BSA6" i="4"/>
  <c r="BRZ6" i="4"/>
  <c r="BRY6" i="4"/>
  <c r="BRW6" i="4"/>
  <c r="BRV6" i="4"/>
  <c r="BRU6" i="4"/>
  <c r="BRT6" i="4"/>
  <c r="BRS6" i="4"/>
  <c r="BRR6" i="4"/>
  <c r="BRP6" i="4"/>
  <c r="BRO6" i="4"/>
  <c r="BRN6" i="4"/>
  <c r="BRM6" i="4"/>
  <c r="BRL6" i="4"/>
  <c r="BRK6" i="4"/>
  <c r="BRI6" i="4"/>
  <c r="BRH6" i="4"/>
  <c r="BRG6" i="4"/>
  <c r="BRF6" i="4"/>
  <c r="BRE6" i="4"/>
  <c r="BRD6" i="4"/>
  <c r="BRB6" i="4"/>
  <c r="BRA6" i="4"/>
  <c r="BQZ6" i="4"/>
  <c r="BQY6" i="4"/>
  <c r="BQX6" i="4"/>
  <c r="BQW6" i="4"/>
  <c r="BQU6" i="4"/>
  <c r="BQT6" i="4"/>
  <c r="BQS6" i="4"/>
  <c r="BQR6" i="4"/>
  <c r="BQQ6" i="4"/>
  <c r="BQP6" i="4"/>
  <c r="BQN6" i="4"/>
  <c r="BQM6" i="4"/>
  <c r="BQL6" i="4"/>
  <c r="BQK6" i="4"/>
  <c r="BQJ6" i="4"/>
  <c r="BQI6" i="4"/>
  <c r="BQG6" i="4"/>
  <c r="BQF6" i="4"/>
  <c r="BQE6" i="4"/>
  <c r="BQD6" i="4"/>
  <c r="BQC6" i="4"/>
  <c r="BQB6" i="4"/>
  <c r="BPZ6" i="4"/>
  <c r="BPY6" i="4"/>
  <c r="BPX6" i="4"/>
  <c r="BPW6" i="4"/>
  <c r="BPV6" i="4"/>
  <c r="BPU6" i="4"/>
  <c r="BPS6" i="4"/>
  <c r="BPR6" i="4"/>
  <c r="BPQ6" i="4"/>
  <c r="BPP6" i="4"/>
  <c r="BPO6" i="4"/>
  <c r="BPN6" i="4"/>
  <c r="BPL6" i="4"/>
  <c r="BPK6" i="4"/>
  <c r="BPJ6" i="4"/>
  <c r="BPI6" i="4"/>
  <c r="BPH6" i="4"/>
  <c r="BPG6" i="4"/>
  <c r="BPE6" i="4"/>
  <c r="BPD6" i="4"/>
  <c r="BPC6" i="4"/>
  <c r="BPB6" i="4"/>
  <c r="BPA6" i="4"/>
  <c r="BOZ6" i="4"/>
  <c r="BOX6" i="4"/>
  <c r="BOW6" i="4"/>
  <c r="BOV6" i="4"/>
  <c r="BOU6" i="4"/>
  <c r="BOT6" i="4"/>
  <c r="BOS6" i="4"/>
  <c r="BOQ6" i="4"/>
  <c r="BOP6" i="4"/>
  <c r="BOO6" i="4"/>
  <c r="BON6" i="4"/>
  <c r="BOM6" i="4"/>
  <c r="BOL6" i="4"/>
  <c r="BOJ6" i="4"/>
  <c r="BOI6" i="4"/>
  <c r="BOH6" i="4"/>
  <c r="BOG6" i="4"/>
  <c r="BOF6" i="4"/>
  <c r="BOE6" i="4"/>
  <c r="BOC6" i="4"/>
  <c r="BOB6" i="4"/>
  <c r="BOA6" i="4"/>
  <c r="BNZ6" i="4"/>
  <c r="BNY6" i="4"/>
  <c r="BNX6" i="4"/>
  <c r="BNV6" i="4"/>
  <c r="BNU6" i="4"/>
  <c r="BNT6" i="4"/>
  <c r="BNS6" i="4"/>
  <c r="BNR6" i="4"/>
  <c r="BNQ6" i="4"/>
  <c r="BNO6" i="4"/>
  <c r="BNN6" i="4"/>
  <c r="BNM6" i="4"/>
  <c r="BNL6" i="4"/>
  <c r="BNK6" i="4"/>
  <c r="BNJ6" i="4"/>
  <c r="BNH6" i="4"/>
  <c r="BNG6" i="4"/>
  <c r="BNF6" i="4"/>
  <c r="BNE6" i="4"/>
  <c r="BND6" i="4"/>
  <c r="BNC6" i="4"/>
  <c r="BNA6" i="4"/>
  <c r="BMZ6" i="4"/>
  <c r="BMY6" i="4"/>
  <c r="BMX6" i="4"/>
  <c r="BMW6" i="4"/>
  <c r="BMV6" i="4"/>
  <c r="BMT6" i="4"/>
  <c r="BMS6" i="4"/>
  <c r="BMR6" i="4"/>
  <c r="BMQ6" i="4"/>
  <c r="BMP6" i="4"/>
  <c r="BMO6" i="4"/>
  <c r="BMM6" i="4"/>
  <c r="BML6" i="4"/>
  <c r="BMK6" i="4"/>
  <c r="BMJ6" i="4"/>
  <c r="BMI6" i="4"/>
  <c r="BMH6" i="4"/>
  <c r="BMF6" i="4"/>
  <c r="BME6" i="4"/>
  <c r="BMD6" i="4"/>
  <c r="BMC6" i="4"/>
  <c r="BMB6" i="4"/>
  <c r="BMA6" i="4"/>
  <c r="BLY6" i="4"/>
  <c r="BLX6" i="4"/>
  <c r="BLW6" i="4"/>
  <c r="BLV6" i="4"/>
  <c r="BLU6" i="4"/>
  <c r="BLT6" i="4"/>
  <c r="BLR6" i="4"/>
  <c r="BLQ6" i="4"/>
  <c r="BLP6" i="4"/>
  <c r="BLO6" i="4"/>
  <c r="BLN6" i="4"/>
  <c r="BLM6" i="4"/>
  <c r="BLK6" i="4"/>
  <c r="BLJ6" i="4"/>
  <c r="BLI6" i="4"/>
  <c r="BLH6" i="4"/>
  <c r="BLG6" i="4"/>
  <c r="BLF6" i="4"/>
  <c r="BLD6" i="4"/>
  <c r="BLC6" i="4"/>
  <c r="BLB6" i="4"/>
  <c r="BLA6" i="4"/>
  <c r="BKZ6" i="4"/>
  <c r="BKY6" i="4"/>
  <c r="BKW6" i="4"/>
  <c r="BKV6" i="4"/>
  <c r="BKU6" i="4"/>
  <c r="BKT6" i="4"/>
  <c r="BKS6" i="4"/>
  <c r="BKR6" i="4"/>
  <c r="BKP6" i="4"/>
  <c r="BKO6" i="4"/>
  <c r="BKN6" i="4"/>
  <c r="BKM6" i="4"/>
  <c r="BKL6" i="4"/>
  <c r="BKK6" i="4"/>
  <c r="BKI6" i="4"/>
  <c r="BKH6" i="4"/>
  <c r="BKG6" i="4"/>
  <c r="BKF6" i="4"/>
  <c r="BKE6" i="4"/>
  <c r="BKD6" i="4"/>
  <c r="BKC6" i="4"/>
  <c r="BKB6" i="4"/>
  <c r="BKA6" i="4"/>
  <c r="BJZ6" i="4"/>
  <c r="BJY6" i="4"/>
  <c r="BJX6" i="4"/>
  <c r="BJW6" i="4"/>
  <c r="BJV6" i="4"/>
  <c r="BJU6" i="4"/>
  <c r="BJT6" i="4"/>
  <c r="BJS6" i="4"/>
  <c r="BJR6" i="4"/>
  <c r="BJQ6" i="4"/>
  <c r="BJP6" i="4"/>
  <c r="BJN6" i="4"/>
  <c r="BJM6" i="4"/>
  <c r="BJL6" i="4"/>
  <c r="BJJ6" i="4"/>
  <c r="BJI6" i="4"/>
  <c r="BJH6" i="4"/>
  <c r="BJG6" i="4"/>
  <c r="BJF6" i="4"/>
  <c r="BJE6" i="4"/>
  <c r="BJD6" i="4"/>
  <c r="BJC6" i="4"/>
  <c r="BJB6" i="4"/>
  <c r="BJA6" i="4"/>
  <c r="BIZ6" i="4"/>
  <c r="BIY6" i="4"/>
  <c r="BIX6" i="4"/>
  <c r="BIW6" i="4"/>
  <c r="BIV6" i="4"/>
  <c r="BIU6" i="4"/>
  <c r="BIT6" i="4"/>
  <c r="BIS6" i="4"/>
  <c r="BIR6" i="4"/>
  <c r="BIQ6" i="4"/>
  <c r="BIP6" i="4"/>
  <c r="BIO6" i="4"/>
  <c r="BIN6" i="4"/>
  <c r="BIM6" i="4"/>
  <c r="BIL6" i="4"/>
  <c r="BIK6" i="4"/>
  <c r="BIJ6" i="4"/>
  <c r="BII6" i="4"/>
  <c r="BIH6" i="4"/>
  <c r="BIG6" i="4"/>
  <c r="BIF6" i="4"/>
  <c r="BIE6" i="4"/>
  <c r="BID6" i="4"/>
  <c r="BIC6" i="4"/>
  <c r="BIB6" i="4"/>
  <c r="BIA6" i="4"/>
  <c r="BHZ6" i="4"/>
  <c r="BHY6" i="4"/>
  <c r="BHX6" i="4"/>
  <c r="BHW6" i="4"/>
  <c r="BHV6" i="4"/>
  <c r="BHU6" i="4"/>
  <c r="BHT6" i="4"/>
  <c r="BHS6" i="4"/>
  <c r="BHR6" i="4"/>
  <c r="BHQ6" i="4"/>
  <c r="BHP6" i="4"/>
  <c r="BHO6" i="4"/>
  <c r="BHN6" i="4"/>
  <c r="BHM6" i="4"/>
  <c r="BHL6" i="4"/>
  <c r="BHK6" i="4"/>
  <c r="BHJ6" i="4"/>
  <c r="BHI6" i="4"/>
  <c r="BHH6" i="4"/>
  <c r="BHG6" i="4"/>
  <c r="BHF6" i="4"/>
  <c r="BHE6" i="4"/>
  <c r="BHD6" i="4"/>
  <c r="BHC6" i="4"/>
  <c r="BHB6" i="4"/>
  <c r="BHA6" i="4"/>
  <c r="BGZ6" i="4"/>
  <c r="BGY6" i="4"/>
  <c r="BGX6" i="4"/>
  <c r="BGW6" i="4"/>
  <c r="BGV6" i="4"/>
  <c r="BGU6" i="4"/>
  <c r="BGT6" i="4"/>
  <c r="BGS6" i="4"/>
  <c r="BGR6" i="4"/>
  <c r="BGQ6" i="4"/>
  <c r="BGP6" i="4"/>
  <c r="BGO6" i="4"/>
  <c r="BGN6" i="4"/>
  <c r="BGM6" i="4"/>
  <c r="BGL6" i="4"/>
  <c r="BGK6" i="4"/>
  <c r="BGJ6" i="4"/>
  <c r="BGI6" i="4"/>
  <c r="BGH6" i="4"/>
  <c r="BGG6" i="4"/>
  <c r="BGF6" i="4"/>
  <c r="BGE6" i="4"/>
  <c r="BGD6" i="4"/>
  <c r="BGC6" i="4"/>
  <c r="BGB6" i="4"/>
  <c r="BGA6" i="4"/>
  <c r="BFZ6" i="4"/>
  <c r="BFY6" i="4"/>
  <c r="BFX6" i="4"/>
  <c r="BFW6" i="4"/>
  <c r="BFV6" i="4"/>
  <c r="BFU6" i="4"/>
  <c r="BFT6" i="4"/>
  <c r="BFS6" i="4"/>
  <c r="BFR6" i="4"/>
  <c r="BFQ6" i="4"/>
  <c r="BFP6" i="4"/>
  <c r="BFO6" i="4"/>
  <c r="BFN6" i="4"/>
  <c r="BFM6" i="4"/>
  <c r="BFL6" i="4"/>
  <c r="BFK6" i="4"/>
  <c r="BFJ6" i="4"/>
  <c r="BFI6" i="4"/>
  <c r="BFH6" i="4"/>
  <c r="BFG6" i="4"/>
  <c r="BFF6" i="4"/>
  <c r="BFE6" i="4"/>
  <c r="BFD6" i="4"/>
  <c r="BFC6" i="4"/>
  <c r="BFB6" i="4"/>
  <c r="BFA6" i="4"/>
  <c r="BEZ6" i="4"/>
  <c r="BEY6" i="4"/>
  <c r="BEX6" i="4"/>
  <c r="BEV6" i="4"/>
  <c r="BEU6" i="4"/>
  <c r="BET6" i="4"/>
  <c r="BES6" i="4"/>
  <c r="BER6" i="4"/>
  <c r="BEQ6" i="4"/>
  <c r="BEP6" i="4"/>
  <c r="BEO6" i="4"/>
  <c r="BEN6" i="4"/>
  <c r="BEM6" i="4"/>
  <c r="BEL6" i="4"/>
  <c r="BEK6" i="4"/>
  <c r="BEJ6" i="4"/>
  <c r="BEI6" i="4"/>
  <c r="BEH6" i="4"/>
  <c r="BEG6" i="4"/>
  <c r="BDY6" i="4"/>
  <c r="BDX6" i="4"/>
  <c r="BDW6" i="4"/>
  <c r="BDV6" i="4"/>
  <c r="BDU6" i="4"/>
  <c r="BDT6" i="4"/>
  <c r="BDS6" i="4"/>
  <c r="BDR6" i="4"/>
  <c r="BDQ6" i="4"/>
  <c r="BDP6" i="4"/>
  <c r="BDN6" i="4"/>
  <c r="BDM6" i="4"/>
  <c r="BDL6" i="4"/>
  <c r="BDJ6" i="4"/>
  <c r="BDI6" i="4"/>
  <c r="BDF6" i="4"/>
  <c r="BDE6" i="4"/>
  <c r="BDD6" i="4"/>
  <c r="BDC6" i="4"/>
  <c r="BDB6" i="4"/>
  <c r="BDA6" i="4"/>
  <c r="BCZ6" i="4"/>
  <c r="BCY6" i="4"/>
  <c r="BCX6" i="4"/>
  <c r="BCW6" i="4"/>
  <c r="BCV6" i="4"/>
  <c r="BCU6" i="4"/>
  <c r="BCT6" i="4"/>
  <c r="BCS6" i="4"/>
  <c r="BCR6" i="4"/>
  <c r="BCQ6" i="4"/>
  <c r="BCP6" i="4"/>
  <c r="BCO6" i="4"/>
  <c r="BCN6" i="4"/>
  <c r="BCM6" i="4"/>
  <c r="BCL6" i="4"/>
  <c r="BCK6" i="4"/>
  <c r="BCJ6" i="4"/>
  <c r="BCI6" i="4"/>
  <c r="BCH6" i="4"/>
  <c r="BCG6" i="4"/>
  <c r="BCF6" i="4"/>
  <c r="BCE6" i="4"/>
  <c r="BCD6" i="4"/>
  <c r="BCC6" i="4"/>
  <c r="BCB6" i="4"/>
  <c r="BCA6" i="4"/>
  <c r="BBZ6" i="4"/>
  <c r="BBY6" i="4"/>
  <c r="BBX6" i="4"/>
  <c r="BBW6" i="4"/>
  <c r="BBV6" i="4"/>
  <c r="BBU6" i="4"/>
  <c r="BBT6" i="4"/>
  <c r="BBS6" i="4"/>
  <c r="BBR6" i="4"/>
  <c r="BBQ6" i="4"/>
  <c r="BBP6" i="4"/>
  <c r="BBO6" i="4"/>
  <c r="BBN6" i="4"/>
  <c r="BBM6" i="4"/>
  <c r="BBK6" i="4"/>
  <c r="BBJ6" i="4"/>
  <c r="BBI6" i="4"/>
  <c r="BBG6" i="4"/>
  <c r="BBF6" i="4"/>
  <c r="BBC6" i="4"/>
  <c r="BBB6" i="4"/>
  <c r="BBA6" i="4"/>
  <c r="BAZ6" i="4"/>
  <c r="BAY6" i="4"/>
  <c r="BAX6" i="4"/>
  <c r="BAW6" i="4"/>
  <c r="BAV6" i="4"/>
  <c r="BAU6" i="4"/>
  <c r="BAT6" i="4"/>
  <c r="BAS6" i="4"/>
  <c r="BAR6" i="4"/>
  <c r="BAQ6" i="4"/>
  <c r="BAP6" i="4"/>
  <c r="BAO6" i="4"/>
  <c r="BAN6" i="4"/>
  <c r="BAM6" i="4"/>
  <c r="BAL6" i="4"/>
  <c r="BAK6" i="4"/>
  <c r="BAJ6" i="4"/>
  <c r="BAI6" i="4"/>
  <c r="BAH6" i="4"/>
  <c r="BAG6" i="4"/>
  <c r="BAF6" i="4"/>
  <c r="BAE6" i="4"/>
  <c r="BAD6" i="4"/>
  <c r="BAC6" i="4"/>
  <c r="BAB6" i="4"/>
  <c r="BAA6" i="4"/>
  <c r="AZZ6" i="4"/>
  <c r="AZY6" i="4"/>
  <c r="AZX6" i="4"/>
  <c r="AZW6" i="4"/>
  <c r="AZV6" i="4"/>
  <c r="AZU6" i="4"/>
  <c r="AZT6" i="4"/>
  <c r="AZS6" i="4"/>
  <c r="AZR6" i="4"/>
  <c r="AZQ6" i="4"/>
  <c r="AZP6" i="4"/>
  <c r="AZN6" i="4"/>
  <c r="AZM6" i="4"/>
  <c r="AZL6" i="4"/>
  <c r="AZK6" i="4"/>
  <c r="AZJ6" i="4"/>
  <c r="AZI6" i="4"/>
  <c r="AZG6" i="4"/>
  <c r="AZF6" i="4"/>
  <c r="AZE6" i="4"/>
  <c r="AZD6" i="4"/>
  <c r="AZC6" i="4"/>
  <c r="AZB6" i="4"/>
  <c r="AYZ6" i="4"/>
  <c r="AYY6" i="4"/>
  <c r="AYX6" i="4"/>
  <c r="AYW6" i="4"/>
  <c r="AYV6" i="4"/>
  <c r="AYU6" i="4"/>
  <c r="AYS6" i="4"/>
  <c r="AYR6" i="4"/>
  <c r="AYQ6" i="4"/>
  <c r="AYP6" i="4"/>
  <c r="AYO6" i="4"/>
  <c r="AYN6" i="4"/>
  <c r="AYL6" i="4"/>
  <c r="AYK6" i="4"/>
  <c r="AYJ6" i="4"/>
  <c r="AYI6" i="4"/>
  <c r="AYH6" i="4"/>
  <c r="AYG6" i="4"/>
  <c r="AYE6" i="4"/>
  <c r="AYD6" i="4"/>
  <c r="AYC6" i="4"/>
  <c r="AYB6" i="4"/>
  <c r="AYA6" i="4"/>
  <c r="AXZ6" i="4"/>
  <c r="AXX6" i="4"/>
  <c r="AXW6" i="4"/>
  <c r="AXV6" i="4"/>
  <c r="AXU6" i="4"/>
  <c r="AXT6" i="4"/>
  <c r="AXS6" i="4"/>
  <c r="AXQ6" i="4"/>
  <c r="AXP6" i="4"/>
  <c r="AXO6" i="4"/>
  <c r="AXN6" i="4"/>
  <c r="AXM6" i="4"/>
  <c r="AXL6" i="4"/>
  <c r="AXJ6" i="4"/>
  <c r="AXI6" i="4"/>
  <c r="AXH6" i="4"/>
  <c r="AXG6" i="4"/>
  <c r="AXF6" i="4"/>
  <c r="AXE6" i="4"/>
  <c r="AXC6" i="4"/>
  <c r="AXB6" i="4"/>
  <c r="AXA6" i="4"/>
  <c r="AWZ6" i="4"/>
  <c r="AWY6" i="4"/>
  <c r="AWX6" i="4"/>
  <c r="AWV6" i="4"/>
  <c r="AWU6" i="4"/>
  <c r="AWT6" i="4"/>
  <c r="AWS6" i="4"/>
  <c r="AWR6" i="4"/>
  <c r="AWQ6" i="4"/>
  <c r="AWO6" i="4"/>
  <c r="AWN6" i="4"/>
  <c r="AWM6" i="4"/>
  <c r="AWL6" i="4"/>
  <c r="AWK6" i="4"/>
  <c r="AWJ6" i="4"/>
  <c r="AWH6" i="4"/>
  <c r="AWG6" i="4"/>
  <c r="AWF6" i="4"/>
  <c r="AWE6" i="4"/>
  <c r="AWD6" i="4"/>
  <c r="AWC6" i="4"/>
  <c r="AWA6" i="4"/>
  <c r="AVZ6" i="4"/>
  <c r="AVY6" i="4"/>
  <c r="AVX6" i="4"/>
  <c r="AVW6" i="4"/>
  <c r="AVV6" i="4"/>
  <c r="AVT6" i="4"/>
  <c r="AVS6" i="4"/>
  <c r="AVR6" i="4"/>
  <c r="AVQ6" i="4"/>
  <c r="AVP6" i="4"/>
  <c r="AVO6" i="4"/>
  <c r="AVM6" i="4"/>
  <c r="AVL6" i="4"/>
  <c r="AVK6" i="4"/>
  <c r="AVJ6" i="4"/>
  <c r="AVI6" i="4"/>
  <c r="AVH6" i="4"/>
  <c r="AVF6" i="4"/>
  <c r="AVE6" i="4"/>
  <c r="AVD6" i="4"/>
  <c r="AVC6" i="4"/>
  <c r="AVB6" i="4"/>
  <c r="AVA6" i="4"/>
  <c r="AUY6" i="4"/>
  <c r="AUX6" i="4"/>
  <c r="AUW6" i="4"/>
  <c r="AUV6" i="4"/>
  <c r="AUU6" i="4"/>
  <c r="AUT6" i="4"/>
  <c r="AUR6" i="4"/>
  <c r="AUQ6" i="4"/>
  <c r="AUP6" i="4"/>
  <c r="AUO6" i="4"/>
  <c r="AUN6" i="4"/>
  <c r="AUM6" i="4"/>
  <c r="AUK6" i="4"/>
  <c r="AUJ6" i="4"/>
  <c r="AUI6" i="4"/>
  <c r="AUH6" i="4"/>
  <c r="AUG6" i="4"/>
  <c r="AUF6" i="4"/>
  <c r="AUD6" i="4"/>
  <c r="AUC6" i="4"/>
  <c r="AUB6" i="4"/>
  <c r="AUA6" i="4"/>
  <c r="ATZ6" i="4"/>
  <c r="ATY6" i="4"/>
  <c r="ATW6" i="4"/>
  <c r="ATV6" i="4"/>
  <c r="ATU6" i="4"/>
  <c r="ATT6" i="4"/>
  <c r="ATS6" i="4"/>
  <c r="ATR6" i="4"/>
  <c r="ATP6" i="4"/>
  <c r="ATO6" i="4"/>
  <c r="ATN6" i="4"/>
  <c r="ATM6" i="4"/>
  <c r="ATL6" i="4"/>
  <c r="ATK6" i="4"/>
  <c r="ATI6" i="4"/>
  <c r="ATH6" i="4"/>
  <c r="ATG6" i="4"/>
  <c r="ATF6" i="4"/>
  <c r="ATE6" i="4"/>
  <c r="ATD6" i="4"/>
  <c r="ATB6" i="4"/>
  <c r="ATA6" i="4"/>
  <c r="ASZ6" i="4"/>
  <c r="ASY6" i="4"/>
  <c r="ASX6" i="4"/>
  <c r="ASW6" i="4"/>
  <c r="ASU6" i="4"/>
  <c r="AST6" i="4"/>
  <c r="ASS6" i="4"/>
  <c r="ASR6" i="4"/>
  <c r="ASQ6" i="4"/>
  <c r="ASP6" i="4"/>
  <c r="ASN6" i="4"/>
  <c r="ASM6" i="4"/>
  <c r="ASL6" i="4"/>
  <c r="ASK6" i="4"/>
  <c r="ASJ6" i="4"/>
  <c r="ASI6" i="4"/>
  <c r="ASG6" i="4"/>
  <c r="ASF6" i="4"/>
  <c r="ASE6" i="4"/>
  <c r="ASD6" i="4"/>
  <c r="ASC6" i="4"/>
  <c r="ASB6" i="4"/>
  <c r="ARZ6" i="4"/>
  <c r="ARY6" i="4"/>
  <c r="ARX6" i="4"/>
  <c r="ARW6" i="4"/>
  <c r="ARV6" i="4"/>
  <c r="ARU6" i="4"/>
  <c r="ARS6" i="4"/>
  <c r="ARR6" i="4"/>
  <c r="ARQ6" i="4"/>
  <c r="ARP6" i="4"/>
  <c r="ARO6" i="4"/>
  <c r="ARN6" i="4"/>
  <c r="ARL6" i="4"/>
  <c r="ARK6" i="4"/>
  <c r="ARJ6" i="4"/>
  <c r="ARI6" i="4"/>
  <c r="ARH6" i="4"/>
  <c r="ARG6" i="4"/>
  <c r="ARE6" i="4"/>
  <c r="ARD6" i="4"/>
  <c r="ARC6" i="4"/>
  <c r="ARB6" i="4"/>
  <c r="ARA6" i="4"/>
  <c r="AQZ6" i="4"/>
  <c r="AQX6" i="4"/>
  <c r="AQW6" i="4"/>
  <c r="AQV6" i="4"/>
  <c r="AQU6" i="4"/>
  <c r="AQT6" i="4"/>
  <c r="AQS6" i="4"/>
  <c r="AQQ6" i="4"/>
  <c r="AQP6" i="4"/>
  <c r="AQO6" i="4"/>
  <c r="AQN6" i="4"/>
  <c r="AQM6" i="4"/>
  <c r="AQL6" i="4"/>
  <c r="AQJ6" i="4"/>
  <c r="AQI6" i="4"/>
  <c r="AQH6" i="4"/>
  <c r="AQG6" i="4"/>
  <c r="AQF6" i="4"/>
  <c r="AQE6" i="4"/>
  <c r="AQC6" i="4"/>
  <c r="AQB6" i="4"/>
  <c r="AQA6" i="4"/>
  <c r="APZ6" i="4"/>
  <c r="APY6" i="4"/>
  <c r="APX6" i="4"/>
  <c r="APV6" i="4"/>
  <c r="APU6" i="4"/>
  <c r="APT6" i="4"/>
  <c r="APS6" i="4"/>
  <c r="APR6" i="4"/>
  <c r="APQ6" i="4"/>
  <c r="APO6" i="4"/>
  <c r="APN6" i="4"/>
  <c r="APM6" i="4"/>
  <c r="APL6" i="4"/>
  <c r="APK6" i="4"/>
  <c r="APJ6" i="4"/>
  <c r="APH6" i="4"/>
  <c r="APG6" i="4"/>
  <c r="APF6" i="4"/>
  <c r="APE6" i="4"/>
  <c r="APD6" i="4"/>
  <c r="APC6" i="4"/>
  <c r="APA6" i="4"/>
  <c r="AOZ6" i="4"/>
  <c r="AOY6" i="4"/>
  <c r="AOX6" i="4"/>
  <c r="AOW6" i="4"/>
  <c r="AOV6" i="4"/>
  <c r="AOT6" i="4"/>
  <c r="AOS6" i="4"/>
  <c r="AOR6" i="4"/>
  <c r="AOQ6" i="4"/>
  <c r="AOP6" i="4"/>
  <c r="AOO6" i="4"/>
  <c r="AOM6" i="4"/>
  <c r="AOL6" i="4"/>
  <c r="AOK6" i="4"/>
  <c r="AOJ6" i="4"/>
  <c r="AOI6" i="4"/>
  <c r="AOH6" i="4"/>
  <c r="AOF6" i="4"/>
  <c r="AOE6" i="4"/>
  <c r="AOD6" i="4"/>
  <c r="AOC6" i="4"/>
  <c r="AOB6" i="4"/>
  <c r="AOA6" i="4"/>
  <c r="ANY6" i="4"/>
  <c r="ANX6" i="4"/>
  <c r="ANW6" i="4"/>
  <c r="ANV6" i="4"/>
  <c r="ANU6" i="4"/>
  <c r="ANT6" i="4"/>
  <c r="ANR6" i="4"/>
  <c r="ANQ6" i="4"/>
  <c r="ANP6" i="4"/>
  <c r="ANO6" i="4"/>
  <c r="ANN6" i="4"/>
  <c r="ANM6" i="4"/>
  <c r="ANK6" i="4"/>
  <c r="ANJ6" i="4"/>
  <c r="ANI6" i="4"/>
  <c r="ANH6" i="4"/>
  <c r="ANG6" i="4"/>
  <c r="ANF6" i="4"/>
  <c r="AND6" i="4"/>
  <c r="ANC6" i="4"/>
  <c r="ANB6" i="4"/>
  <c r="ANA6" i="4"/>
  <c r="AMZ6" i="4"/>
  <c r="AMY6" i="4"/>
  <c r="AMX6" i="4"/>
  <c r="AMW6" i="4"/>
  <c r="AMV6" i="4"/>
  <c r="AMU6" i="4"/>
  <c r="AMT6" i="4"/>
  <c r="AMS6" i="4"/>
  <c r="AMR6" i="4"/>
  <c r="AMQ6" i="4"/>
  <c r="AMP6" i="4"/>
  <c r="AMO6" i="4"/>
  <c r="AMN6" i="4"/>
  <c r="AMM6" i="4"/>
  <c r="AML6" i="4"/>
  <c r="AMK6" i="4"/>
  <c r="AMI6" i="4"/>
  <c r="AMH6" i="4"/>
  <c r="AMG6" i="4"/>
  <c r="AMF6" i="4"/>
  <c r="AME6" i="4"/>
  <c r="AMD6" i="4"/>
  <c r="AMC6" i="4"/>
  <c r="AMB6" i="4"/>
  <c r="AMA6" i="4"/>
  <c r="ALZ6" i="4"/>
  <c r="ALY6" i="4"/>
  <c r="ALX6" i="4"/>
  <c r="ALW6" i="4"/>
  <c r="ALV6" i="4"/>
  <c r="ALU6" i="4"/>
  <c r="ALT6" i="4"/>
  <c r="ALS6" i="4"/>
  <c r="ALR6" i="4"/>
  <c r="ALQ6" i="4"/>
  <c r="ALP6" i="4"/>
  <c r="ALN6" i="4"/>
  <c r="ALM6" i="4"/>
  <c r="ALL6" i="4"/>
  <c r="ALK6" i="4"/>
  <c r="ALJ6" i="4"/>
  <c r="ALI6" i="4"/>
  <c r="ALH6" i="4"/>
  <c r="ALG6" i="4"/>
  <c r="ALF6" i="4"/>
  <c r="ALD6" i="4"/>
  <c r="ALC6" i="4"/>
  <c r="ALB6" i="4"/>
  <c r="ALA6" i="4"/>
  <c r="AKZ6" i="4"/>
  <c r="AKY6" i="4"/>
  <c r="AKX6" i="4"/>
  <c r="AKW6" i="4"/>
  <c r="AKV6" i="4"/>
  <c r="AKU6" i="4"/>
  <c r="AKT6" i="4"/>
  <c r="AKS6" i="4"/>
  <c r="AKR6" i="4"/>
  <c r="AKQ6" i="4"/>
  <c r="AKO6" i="4"/>
  <c r="AKN6" i="4"/>
  <c r="AKM6" i="4"/>
  <c r="AKL6" i="4"/>
  <c r="AKK6" i="4"/>
  <c r="AKI6" i="4"/>
  <c r="AKH6" i="4"/>
  <c r="AKG6" i="4"/>
  <c r="AKF6" i="4"/>
  <c r="AKE6" i="4"/>
  <c r="AKD6" i="4"/>
  <c r="AKC6" i="4"/>
  <c r="AKB6" i="4"/>
  <c r="AKA6" i="4"/>
  <c r="AJZ6" i="4"/>
  <c r="AJY6" i="4"/>
  <c r="AJX6" i="4"/>
  <c r="AJW6" i="4"/>
  <c r="AJV6" i="4"/>
  <c r="AJU6" i="4"/>
  <c r="AJT6" i="4"/>
  <c r="AJS6" i="4"/>
  <c r="AJR6" i="4"/>
  <c r="AJQ6" i="4"/>
  <c r="AJP6" i="4"/>
  <c r="AJO6" i="4"/>
  <c r="AJN6" i="4"/>
  <c r="AJM6" i="4"/>
  <c r="AJL6" i="4"/>
  <c r="AJK6" i="4"/>
  <c r="AJJ6" i="4"/>
  <c r="AJI6" i="4"/>
  <c r="AJH6" i="4"/>
  <c r="AJG6" i="4"/>
  <c r="AJF6" i="4"/>
  <c r="AJE6" i="4"/>
  <c r="AJD6" i="4"/>
  <c r="AJC6" i="4"/>
  <c r="AJB6" i="4"/>
  <c r="AJA6" i="4"/>
  <c r="AIZ6" i="4"/>
  <c r="AIY6" i="4"/>
  <c r="AIX6" i="4"/>
  <c r="AIW6" i="4"/>
  <c r="AIV6" i="4"/>
  <c r="AIU6" i="4"/>
  <c r="AIT6" i="4"/>
  <c r="AIS6" i="4"/>
  <c r="AIR6" i="4"/>
  <c r="AIQ6" i="4"/>
  <c r="AIP6" i="4"/>
  <c r="AIO6" i="4"/>
  <c r="AIN6" i="4"/>
  <c r="AIM6" i="4"/>
  <c r="AIL6" i="4"/>
  <c r="AIK6" i="4"/>
  <c r="AIJ6" i="4"/>
  <c r="AII6" i="4"/>
  <c r="AIH6" i="4"/>
  <c r="AIG6" i="4"/>
  <c r="AIF6" i="4"/>
  <c r="AIE6" i="4"/>
  <c r="AID6" i="4"/>
  <c r="AIC6" i="4"/>
  <c r="AIB6" i="4"/>
  <c r="AIA6" i="4"/>
  <c r="AHZ6" i="4"/>
  <c r="AHY6" i="4"/>
  <c r="AHX6" i="4"/>
  <c r="AHW6" i="4"/>
  <c r="AHV6" i="4"/>
  <c r="AHU6" i="4"/>
  <c r="AHT6" i="4"/>
  <c r="AHS6" i="4"/>
  <c r="AHR6" i="4"/>
  <c r="AHQ6" i="4"/>
  <c r="AHP6" i="4"/>
  <c r="AHO6" i="4"/>
  <c r="AHN6" i="4"/>
  <c r="AHM6" i="4"/>
  <c r="AHL6" i="4"/>
  <c r="AHK6" i="4"/>
  <c r="AHJ6" i="4"/>
  <c r="AHI6" i="4"/>
  <c r="AHH6" i="4"/>
  <c r="AHG6" i="4"/>
  <c r="AHF6" i="4"/>
  <c r="AHE6" i="4"/>
  <c r="AHD6" i="4"/>
  <c r="AHC6" i="4"/>
  <c r="AHB6" i="4"/>
  <c r="AHA6" i="4"/>
  <c r="AGZ6" i="4"/>
  <c r="AGY6" i="4"/>
  <c r="AGX6" i="4"/>
  <c r="AGW6" i="4"/>
  <c r="AGV6" i="4"/>
  <c r="AGU6" i="4"/>
  <c r="AGT6" i="4"/>
  <c r="AGS6" i="4"/>
  <c r="AGR6" i="4"/>
  <c r="AGQ6" i="4"/>
  <c r="AGP6" i="4"/>
  <c r="AGO6" i="4"/>
  <c r="AGN6" i="4"/>
  <c r="AGM6" i="4"/>
  <c r="AGL6" i="4"/>
  <c r="AGK6" i="4"/>
  <c r="AGJ6" i="4"/>
  <c r="AGI6" i="4"/>
  <c r="AGH6" i="4"/>
  <c r="AGG6" i="4"/>
  <c r="AGF6" i="4"/>
  <c r="AGE6" i="4"/>
  <c r="AGD6" i="4"/>
  <c r="AGC6" i="4"/>
  <c r="AGB6" i="4"/>
  <c r="AGA6" i="4"/>
  <c r="AFZ6" i="4"/>
  <c r="AFY6" i="4"/>
  <c r="AFX6" i="4"/>
  <c r="AFW6" i="4"/>
  <c r="AFV6" i="4"/>
  <c r="AFU6" i="4"/>
  <c r="AFT6" i="4"/>
  <c r="AFS6" i="4"/>
  <c r="AFR6" i="4"/>
  <c r="AFQ6" i="4"/>
  <c r="AFP6" i="4"/>
  <c r="AFO6" i="4"/>
  <c r="AFN6" i="4"/>
  <c r="AFM6" i="4"/>
  <c r="AFL6" i="4"/>
  <c r="AFK6" i="4"/>
  <c r="AFJ6" i="4"/>
  <c r="AFI6" i="4"/>
  <c r="AFH6" i="4"/>
  <c r="AFG6" i="4"/>
  <c r="AFF6" i="4"/>
  <c r="AFE6" i="4"/>
  <c r="AFD6" i="4"/>
  <c r="AFC6" i="4"/>
  <c r="AFB6" i="4"/>
  <c r="AFA6" i="4"/>
  <c r="AEZ6" i="4"/>
  <c r="AEY6" i="4"/>
  <c r="AEX6" i="4"/>
  <c r="AEW6" i="4"/>
  <c r="AEV6" i="4"/>
  <c r="AEU6" i="4"/>
  <c r="AET6" i="4"/>
  <c r="AES6" i="4"/>
  <c r="AER6" i="4"/>
  <c r="AEQ6" i="4"/>
  <c r="AEP6" i="4"/>
  <c r="AEO6" i="4"/>
  <c r="AEN6" i="4"/>
  <c r="AEM6" i="4"/>
  <c r="AEL6" i="4"/>
  <c r="AEK6" i="4"/>
  <c r="AEJ6" i="4"/>
  <c r="AEI6" i="4"/>
  <c r="AEH6" i="4"/>
  <c r="AEG6" i="4"/>
  <c r="AEF6" i="4"/>
  <c r="AEE6" i="4"/>
  <c r="AED6" i="4"/>
  <c r="AEC6" i="4"/>
  <c r="AEB6" i="4"/>
  <c r="AEA6" i="4"/>
  <c r="ADZ6" i="4"/>
  <c r="ADY6" i="4"/>
  <c r="ADX6" i="4"/>
  <c r="ADW6" i="4"/>
  <c r="ADV6" i="4"/>
  <c r="ADU6" i="4"/>
  <c r="ADT6" i="4"/>
  <c r="ADS6" i="4"/>
  <c r="ADR6" i="4"/>
  <c r="ADQ6" i="4"/>
  <c r="ADP6" i="4"/>
  <c r="ADO6" i="4"/>
  <c r="ADN6" i="4"/>
  <c r="ADM6" i="4"/>
  <c r="ADL6" i="4"/>
  <c r="ADK6" i="4"/>
  <c r="ADJ6" i="4"/>
  <c r="ADI6" i="4"/>
  <c r="ADH6" i="4"/>
  <c r="ADG6" i="4"/>
  <c r="ADF6" i="4"/>
  <c r="ADE6" i="4"/>
  <c r="ADD6" i="4"/>
  <c r="ADC6" i="4"/>
  <c r="ADB6" i="4"/>
  <c r="ADA6" i="4"/>
  <c r="ACZ6" i="4"/>
  <c r="ACY6" i="4"/>
  <c r="ACX6" i="4"/>
  <c r="ACW6" i="4"/>
  <c r="ACV6" i="4"/>
  <c r="ACU6" i="4"/>
  <c r="ACT6" i="4"/>
  <c r="ACS6" i="4"/>
  <c r="ACR6" i="4"/>
  <c r="ACQ6" i="4"/>
  <c r="ACP6" i="4"/>
  <c r="ACO6" i="4"/>
  <c r="ACN6" i="4"/>
  <c r="ACM6" i="4"/>
  <c r="ACL6" i="4"/>
  <c r="ACK6" i="4"/>
  <c r="ACJ6" i="4"/>
  <c r="ACI6" i="4"/>
  <c r="ACH6" i="4"/>
  <c r="ACG6" i="4"/>
  <c r="ACF6" i="4"/>
  <c r="ACE6" i="4"/>
  <c r="ACD6" i="4"/>
  <c r="ACA6" i="4"/>
  <c r="ABZ6" i="4"/>
  <c r="ABY6" i="4"/>
  <c r="ABX6" i="4"/>
  <c r="ABW6" i="4"/>
  <c r="ABV6" i="4"/>
  <c r="ABU6" i="4"/>
  <c r="ABT6" i="4"/>
  <c r="ABQ6" i="4"/>
  <c r="ABP6" i="4"/>
  <c r="ABO6" i="4"/>
  <c r="ABN6" i="4"/>
  <c r="ABM6" i="4"/>
  <c r="ABL6" i="4"/>
  <c r="ABK6" i="4"/>
  <c r="ABJ6" i="4"/>
  <c r="ABI6" i="4"/>
  <c r="ABH6" i="4"/>
  <c r="ABG6" i="4"/>
  <c r="ABF6" i="4"/>
  <c r="ABE6" i="4"/>
  <c r="ABD6" i="4"/>
  <c r="ABC6" i="4"/>
  <c r="ABB6" i="4"/>
  <c r="AAY6" i="4"/>
  <c r="AAX6" i="4"/>
  <c r="AAW6" i="4"/>
  <c r="AAV6" i="4"/>
  <c r="AAU6" i="4"/>
  <c r="AAT6" i="4"/>
  <c r="AAS6" i="4"/>
  <c r="AAR6" i="4"/>
  <c r="AAQ6" i="4"/>
  <c r="AAP6" i="4"/>
  <c r="AAO6" i="4"/>
  <c r="AAN6" i="4"/>
  <c r="AAM6" i="4"/>
  <c r="AAL6" i="4"/>
  <c r="AAK6" i="4"/>
  <c r="AAJ6" i="4"/>
  <c r="AAI6" i="4"/>
  <c r="AAH6" i="4"/>
  <c r="AAG6" i="4"/>
  <c r="AAF6" i="4"/>
  <c r="AAE6" i="4"/>
  <c r="AAD6" i="4"/>
  <c r="AAC6" i="4"/>
  <c r="AAB6" i="4"/>
  <c r="AAA6" i="4"/>
  <c r="ZZ6" i="4"/>
  <c r="ZY6" i="4"/>
  <c r="ZX6" i="4"/>
  <c r="ZW6" i="4"/>
  <c r="ZV6" i="4"/>
  <c r="ZU6" i="4"/>
  <c r="ZT6" i="4"/>
  <c r="ZS6" i="4"/>
  <c r="ZR6" i="4"/>
  <c r="ZQ6" i="4"/>
  <c r="ZP6" i="4"/>
  <c r="ZO6" i="4"/>
  <c r="ZN6" i="4"/>
  <c r="ZM6" i="4"/>
  <c r="ZL6" i="4"/>
  <c r="ZK6" i="4"/>
  <c r="ZJ6" i="4"/>
  <c r="ZI6" i="4"/>
  <c r="ZH6" i="4"/>
  <c r="ZG6" i="4"/>
  <c r="ZF6" i="4"/>
  <c r="ZE6" i="4"/>
  <c r="ZD6" i="4"/>
  <c r="ZC6" i="4"/>
  <c r="ZB6" i="4"/>
  <c r="ZA6" i="4"/>
  <c r="YZ6" i="4"/>
  <c r="YY6" i="4"/>
  <c r="YX6" i="4"/>
  <c r="YW6" i="4"/>
  <c r="YV6" i="4"/>
  <c r="YU6" i="4"/>
  <c r="YT6" i="4"/>
  <c r="YS6" i="4"/>
  <c r="YR6" i="4"/>
  <c r="YQ6" i="4"/>
  <c r="YP6" i="4"/>
  <c r="YO6" i="4"/>
  <c r="YN6" i="4"/>
  <c r="YM6" i="4"/>
  <c r="YL6" i="4"/>
  <c r="YK6" i="4"/>
  <c r="YJ6" i="4"/>
  <c r="YI6" i="4"/>
  <c r="YH6" i="4"/>
  <c r="YG6" i="4"/>
  <c r="YF6" i="4"/>
  <c r="YE6" i="4"/>
  <c r="YD6" i="4"/>
  <c r="YC6" i="4"/>
  <c r="YB6" i="4"/>
  <c r="YA6" i="4"/>
  <c r="XZ6" i="4"/>
  <c r="XY6" i="4"/>
  <c r="XX6" i="4"/>
  <c r="XW6" i="4"/>
  <c r="XV6" i="4"/>
  <c r="XU6" i="4"/>
  <c r="XT6" i="4"/>
  <c r="XS6" i="4"/>
  <c r="XR6" i="4"/>
  <c r="XQ6" i="4"/>
  <c r="XP6" i="4"/>
  <c r="XO6" i="4"/>
  <c r="XN6" i="4"/>
  <c r="XM6" i="4"/>
  <c r="XL6" i="4"/>
  <c r="XK6" i="4"/>
  <c r="XJ6" i="4"/>
  <c r="XI6" i="4"/>
  <c r="XH6" i="4"/>
  <c r="XG6" i="4"/>
  <c r="XF6" i="4"/>
  <c r="XE6" i="4"/>
  <c r="XD6" i="4"/>
  <c r="XC6" i="4"/>
  <c r="XB6" i="4"/>
  <c r="XA6" i="4"/>
  <c r="WZ6" i="4"/>
  <c r="WY6" i="4"/>
  <c r="WX6" i="4"/>
  <c r="WW6" i="4"/>
  <c r="WV6" i="4"/>
  <c r="WU6" i="4"/>
  <c r="WT6" i="4"/>
  <c r="WS6" i="4"/>
  <c r="WR6" i="4"/>
  <c r="WQ6" i="4"/>
  <c r="WP6" i="4"/>
  <c r="WO6" i="4"/>
  <c r="WN6" i="4"/>
  <c r="WM6" i="4"/>
  <c r="WL6" i="4"/>
  <c r="WK6" i="4"/>
  <c r="WJ6" i="4"/>
  <c r="WI6" i="4"/>
  <c r="WH6" i="4"/>
  <c r="WG6" i="4"/>
  <c r="WF6" i="4"/>
  <c r="WE6" i="4"/>
  <c r="WD6" i="4"/>
  <c r="WC6" i="4"/>
  <c r="WB6" i="4"/>
  <c r="WA6" i="4"/>
  <c r="VZ6" i="4"/>
  <c r="VY6" i="4"/>
  <c r="VX6" i="4"/>
  <c r="VW6" i="4"/>
  <c r="VV6" i="4"/>
  <c r="VU6" i="4"/>
  <c r="VT6" i="4"/>
  <c r="VS6" i="4"/>
  <c r="VR6" i="4"/>
  <c r="VQ6" i="4"/>
  <c r="VP6" i="4"/>
  <c r="VO6" i="4"/>
  <c r="VN6" i="4"/>
  <c r="VM6" i="4"/>
  <c r="VL6" i="4"/>
  <c r="VK6" i="4"/>
  <c r="VJ6" i="4"/>
  <c r="VI6" i="4"/>
  <c r="VH6" i="4"/>
  <c r="VG6" i="4"/>
  <c r="VF6" i="4"/>
  <c r="VE6" i="4"/>
  <c r="VD6" i="4"/>
  <c r="VC6" i="4"/>
  <c r="VB6" i="4"/>
  <c r="VA6" i="4"/>
  <c r="UZ6" i="4"/>
  <c r="UY6" i="4"/>
  <c r="UX6" i="4"/>
  <c r="UW6" i="4"/>
  <c r="UV6" i="4"/>
  <c r="UU6" i="4"/>
  <c r="UT6" i="4"/>
  <c r="US6" i="4"/>
  <c r="UR6" i="4"/>
  <c r="UQ6" i="4"/>
  <c r="UP6" i="4"/>
  <c r="UO6" i="4"/>
  <c r="UN6" i="4"/>
  <c r="UM6" i="4"/>
  <c r="UL6" i="4"/>
  <c r="UK6" i="4"/>
  <c r="UJ6" i="4"/>
  <c r="UI6" i="4"/>
  <c r="UH6" i="4"/>
  <c r="UG6" i="4"/>
  <c r="UF6" i="4"/>
  <c r="UE6" i="4"/>
  <c r="UD6" i="4"/>
  <c r="UC6" i="4"/>
  <c r="UB6" i="4"/>
  <c r="UA6" i="4"/>
  <c r="TZ6" i="4"/>
  <c r="TY6" i="4"/>
  <c r="TX6" i="4"/>
  <c r="TV6" i="4"/>
  <c r="TU6" i="4"/>
  <c r="TT6" i="4"/>
  <c r="TS6" i="4"/>
  <c r="TR6" i="4"/>
  <c r="TQ6" i="4"/>
  <c r="TP6" i="4"/>
  <c r="TO6" i="4"/>
  <c r="TN6" i="4"/>
  <c r="TM6" i="4"/>
  <c r="TI6" i="4"/>
  <c r="TE6" i="4"/>
  <c r="TD6" i="4"/>
  <c r="TC6" i="4"/>
  <c r="TB6" i="4"/>
  <c r="TA6" i="4"/>
  <c r="SZ6" i="4"/>
  <c r="SY6" i="4"/>
  <c r="SX6" i="4"/>
  <c r="SW6" i="4"/>
  <c r="SV6" i="4"/>
  <c r="SU6" i="4"/>
  <c r="ST6" i="4"/>
  <c r="SS6" i="4"/>
  <c r="SR6" i="4"/>
  <c r="SQ6" i="4"/>
  <c r="SP6" i="4"/>
  <c r="SO6" i="4"/>
  <c r="SN6" i="4"/>
  <c r="SM6" i="4"/>
  <c r="SL6" i="4"/>
  <c r="SK6" i="4"/>
  <c r="SJ6" i="4"/>
  <c r="SI6" i="4"/>
  <c r="SH6" i="4"/>
  <c r="SG6" i="4"/>
  <c r="SF6" i="4"/>
  <c r="SE6" i="4"/>
  <c r="SD6" i="4"/>
  <c r="SC6" i="4"/>
  <c r="SB6" i="4"/>
  <c r="SA6" i="4"/>
  <c r="RZ6" i="4"/>
  <c r="RY6" i="4"/>
  <c r="RW6" i="4"/>
  <c r="RT6" i="4"/>
  <c r="RQ6" i="4"/>
  <c r="RP6" i="4"/>
  <c r="RO6" i="4"/>
  <c r="RN6" i="4"/>
  <c r="RM6" i="4"/>
  <c r="RL6" i="4"/>
  <c r="RK6" i="4"/>
  <c r="RJ6" i="4"/>
  <c r="RI6" i="4"/>
  <c r="RH6" i="4"/>
  <c r="RG6" i="4"/>
  <c r="RF6" i="4"/>
  <c r="RE6" i="4"/>
  <c r="RD6" i="4"/>
  <c r="RC6" i="4"/>
  <c r="RB6" i="4"/>
  <c r="RA6" i="4"/>
  <c r="QZ6" i="4"/>
  <c r="QY6" i="4"/>
  <c r="QX6" i="4"/>
  <c r="QW6" i="4"/>
  <c r="QV6" i="4"/>
  <c r="QU6" i="4"/>
  <c r="QT6" i="4"/>
  <c r="QS6" i="4"/>
  <c r="QR6" i="4"/>
  <c r="QQ6" i="4"/>
  <c r="QP6" i="4"/>
  <c r="QO6" i="4"/>
  <c r="QN6" i="4"/>
  <c r="QM6" i="4"/>
  <c r="QL6" i="4"/>
  <c r="QK6" i="4"/>
  <c r="QJ6" i="4"/>
  <c r="QI6" i="4"/>
  <c r="QH6" i="4"/>
  <c r="QG6" i="4"/>
  <c r="QF6" i="4"/>
  <c r="QE6" i="4"/>
  <c r="QD6" i="4"/>
  <c r="QC6" i="4"/>
  <c r="QB6" i="4"/>
  <c r="QA6" i="4"/>
  <c r="PZ6" i="4"/>
  <c r="PY6" i="4"/>
  <c r="PX6" i="4"/>
  <c r="PW6" i="4"/>
  <c r="PV6" i="4"/>
  <c r="PU6" i="4"/>
  <c r="PT6" i="4"/>
  <c r="PS6" i="4"/>
  <c r="PR6" i="4"/>
  <c r="PQ6" i="4"/>
  <c r="PP6" i="4"/>
  <c r="PO6" i="4"/>
  <c r="PN6" i="4"/>
  <c r="PM6" i="4"/>
  <c r="PL6" i="4"/>
  <c r="PK6" i="4"/>
  <c r="PJ6" i="4"/>
  <c r="PI6" i="4"/>
  <c r="PH6" i="4"/>
  <c r="PG6" i="4"/>
  <c r="PF6" i="4"/>
  <c r="PE6" i="4"/>
  <c r="PD6" i="4"/>
  <c r="PC6" i="4"/>
  <c r="PB6" i="4"/>
  <c r="PA6" i="4"/>
  <c r="OZ6" i="4"/>
  <c r="OY6" i="4"/>
  <c r="OX6" i="4"/>
  <c r="OW6" i="4"/>
  <c r="OV6" i="4"/>
  <c r="OU6" i="4"/>
  <c r="OT6" i="4"/>
  <c r="OS6" i="4"/>
  <c r="OR6" i="4"/>
  <c r="OQ6" i="4"/>
  <c r="OP6" i="4"/>
  <c r="OO6" i="4"/>
  <c r="ON6" i="4"/>
  <c r="OM6" i="4"/>
  <c r="OL6" i="4"/>
  <c r="OK6" i="4"/>
  <c r="OJ6" i="4"/>
  <c r="OI6" i="4"/>
  <c r="OH6" i="4"/>
  <c r="OG6" i="4"/>
  <c r="OF6" i="4"/>
  <c r="OE6" i="4"/>
  <c r="OD6" i="4"/>
  <c r="OC6" i="4"/>
  <c r="OB6" i="4"/>
  <c r="OA6" i="4"/>
  <c r="NZ6" i="4"/>
  <c r="NY6" i="4"/>
  <c r="NX6" i="4"/>
  <c r="NW6" i="4"/>
  <c r="NV6" i="4"/>
  <c r="NU6" i="4"/>
  <c r="NT6" i="4"/>
  <c r="NS6" i="4"/>
  <c r="NR6" i="4"/>
  <c r="NQ6" i="4"/>
  <c r="NP6" i="4"/>
  <c r="NO6" i="4"/>
  <c r="NN6" i="4"/>
  <c r="NM6" i="4"/>
  <c r="NL6" i="4"/>
  <c r="NK6" i="4"/>
  <c r="NJ6" i="4"/>
  <c r="NI6" i="4"/>
  <c r="NH6" i="4"/>
  <c r="NG6" i="4"/>
  <c r="NF6" i="4"/>
  <c r="NE6" i="4"/>
  <c r="ND6" i="4"/>
  <c r="NC6" i="4"/>
  <c r="NB6" i="4"/>
  <c r="NA6" i="4"/>
  <c r="MZ6" i="4"/>
  <c r="MY6" i="4"/>
  <c r="MX6" i="4"/>
  <c r="MW6" i="4"/>
  <c r="MV6" i="4"/>
  <c r="MU6" i="4"/>
  <c r="MT6" i="4"/>
  <c r="MS6" i="4"/>
  <c r="MR6" i="4"/>
  <c r="MQ6" i="4"/>
  <c r="MP6" i="4"/>
  <c r="MO6" i="4"/>
  <c r="MN6" i="4"/>
  <c r="MM6" i="4"/>
  <c r="ML6" i="4"/>
  <c r="MK6" i="4"/>
  <c r="MJ6" i="4"/>
  <c r="MI6" i="4"/>
  <c r="MH6" i="4"/>
  <c r="MG6" i="4"/>
  <c r="MF6" i="4"/>
  <c r="ME6" i="4"/>
  <c r="MD6" i="4"/>
  <c r="MC6" i="4"/>
  <c r="MB6" i="4"/>
  <c r="MA6" i="4"/>
  <c r="LY6" i="4"/>
  <c r="LU6" i="4"/>
  <c r="LQ6" i="4"/>
  <c r="LO6" i="4"/>
  <c r="LM6" i="4"/>
  <c r="LK6" i="4"/>
  <c r="LJ6" i="4"/>
  <c r="LI6" i="4"/>
  <c r="LH6" i="4"/>
  <c r="LG6" i="4"/>
  <c r="LF6" i="4"/>
  <c r="LE6" i="4"/>
  <c r="LD6" i="4"/>
  <c r="LC6" i="4"/>
  <c r="LB6" i="4"/>
  <c r="LA6" i="4"/>
  <c r="KZ6" i="4"/>
  <c r="KY6" i="4"/>
  <c r="KX6" i="4"/>
  <c r="KW6" i="4"/>
  <c r="KV6" i="4"/>
  <c r="KU6" i="4"/>
  <c r="KT6" i="4"/>
  <c r="KS6" i="4"/>
  <c r="KR6" i="4"/>
  <c r="KQ6" i="4"/>
  <c r="KP6" i="4"/>
  <c r="KO6" i="4"/>
  <c r="KN6" i="4"/>
  <c r="KM6" i="4"/>
  <c r="KL6" i="4"/>
  <c r="KK6" i="4"/>
  <c r="KJ6" i="4"/>
  <c r="KI6" i="4"/>
  <c r="KH6" i="4"/>
  <c r="KG6" i="4"/>
  <c r="KF6" i="4"/>
  <c r="KE6" i="4"/>
  <c r="KD6" i="4"/>
  <c r="KC6" i="4"/>
  <c r="KB6" i="4"/>
  <c r="KA6" i="4"/>
  <c r="JZ6" i="4"/>
  <c r="JY6" i="4"/>
  <c r="JX6" i="4"/>
  <c r="JW6" i="4"/>
  <c r="JV6" i="4"/>
  <c r="JU6" i="4"/>
  <c r="JT6" i="4"/>
  <c r="JS6" i="4"/>
  <c r="JR6" i="4"/>
  <c r="JQ6" i="4"/>
  <c r="JP6" i="4"/>
  <c r="JO6" i="4"/>
  <c r="JN6" i="4"/>
  <c r="JM6" i="4"/>
  <c r="JL6" i="4"/>
  <c r="JK6" i="4"/>
  <c r="JJ6" i="4"/>
  <c r="JI6" i="4"/>
  <c r="JH6" i="4"/>
  <c r="JG6" i="4"/>
  <c r="JF6" i="4"/>
  <c r="JE6" i="4"/>
  <c r="JD6" i="4"/>
  <c r="JC6" i="4"/>
  <c r="JB6" i="4"/>
  <c r="JA6" i="4"/>
  <c r="IZ6" i="4"/>
  <c r="IY6" i="4"/>
  <c r="IW6" i="4"/>
  <c r="IS6" i="4"/>
  <c r="IO6" i="4"/>
  <c r="IM6" i="4"/>
  <c r="IK6" i="4"/>
  <c r="IJ6" i="4"/>
  <c r="II6" i="4"/>
  <c r="IH6" i="4"/>
  <c r="IG6" i="4"/>
  <c r="IF6" i="4"/>
  <c r="IE6" i="4"/>
  <c r="ID6" i="4"/>
  <c r="IC6" i="4"/>
  <c r="IB6" i="4"/>
  <c r="IA6" i="4"/>
  <c r="HZ6" i="4"/>
  <c r="HY6" i="4"/>
  <c r="HX6" i="4"/>
  <c r="HW6" i="4"/>
  <c r="HV6" i="4"/>
  <c r="HU6" i="4"/>
  <c r="HT6" i="4"/>
  <c r="HS6" i="4"/>
  <c r="HR6" i="4"/>
  <c r="HQ6" i="4"/>
  <c r="HP6" i="4"/>
  <c r="HO6" i="4"/>
  <c r="HN6" i="4"/>
  <c r="HM6" i="4"/>
  <c r="HL6" i="4"/>
  <c r="HK6" i="4"/>
  <c r="HJ6" i="4"/>
  <c r="HI6" i="4"/>
  <c r="HH6" i="4"/>
  <c r="HG6" i="4"/>
  <c r="HF6" i="4"/>
  <c r="HE6" i="4"/>
  <c r="HD6" i="4"/>
  <c r="HC6" i="4"/>
  <c r="HB6" i="4"/>
  <c r="HA6" i="4"/>
  <c r="GZ6" i="4"/>
  <c r="GY6" i="4"/>
  <c r="GX6" i="4"/>
  <c r="GW6" i="4"/>
  <c r="GV6" i="4"/>
  <c r="GU6" i="4"/>
  <c r="GT6" i="4"/>
  <c r="GS6" i="4"/>
  <c r="GR6" i="4"/>
  <c r="GQ6" i="4"/>
  <c r="GP6" i="4"/>
  <c r="GO6" i="4"/>
  <c r="GN6" i="4"/>
  <c r="GM6" i="4"/>
  <c r="GL6" i="4"/>
  <c r="GK6" i="4"/>
  <c r="GJ6" i="4"/>
  <c r="GI6" i="4"/>
  <c r="GH6" i="4"/>
  <c r="GG6" i="4"/>
  <c r="GF6" i="4"/>
  <c r="GE6" i="4"/>
  <c r="GD6" i="4"/>
  <c r="GC6" i="4"/>
  <c r="GB6" i="4"/>
  <c r="GA6" i="4"/>
  <c r="FZ6" i="4"/>
  <c r="FY6" i="4"/>
  <c r="FX6" i="4"/>
  <c r="FW6" i="4"/>
  <c r="FV6" i="4"/>
  <c r="FU6" i="4"/>
  <c r="FT6" i="4"/>
  <c r="FS6" i="4"/>
  <c r="FR6" i="4"/>
  <c r="FQ6" i="4"/>
  <c r="FP6" i="4"/>
  <c r="FO6" i="4"/>
  <c r="FN6" i="4"/>
  <c r="FM6" i="4"/>
  <c r="FL6" i="4"/>
  <c r="FK6" i="4"/>
  <c r="FJ6" i="4"/>
  <c r="FI6" i="4"/>
  <c r="FH6" i="4"/>
  <c r="FG6" i="4"/>
  <c r="FF6" i="4"/>
  <c r="FE6" i="4"/>
  <c r="FD6" i="4"/>
  <c r="FC6" i="4"/>
  <c r="FB6" i="4"/>
  <c r="FA6" i="4"/>
  <c r="EZ6" i="4"/>
  <c r="EY6" i="4"/>
  <c r="EX6" i="4"/>
  <c r="EW6" i="4"/>
  <c r="EV6" i="4"/>
  <c r="EU6" i="4"/>
  <c r="ET6" i="4"/>
  <c r="ES6" i="4"/>
  <c r="ER6" i="4"/>
  <c r="EQ6" i="4"/>
  <c r="EP6" i="4"/>
  <c r="EO6" i="4"/>
  <c r="EN6" i="4"/>
  <c r="EM6" i="4"/>
  <c r="EL6" i="4"/>
  <c r="EK6" i="4"/>
  <c r="EJ6" i="4"/>
  <c r="EI6" i="4"/>
  <c r="EH6" i="4"/>
  <c r="EG6" i="4"/>
  <c r="EF6" i="4"/>
  <c r="EE6" i="4"/>
  <c r="ED6" i="4"/>
  <c r="EC6" i="4"/>
  <c r="EB6" i="4"/>
  <c r="EA6" i="4"/>
  <c r="DZ6" i="4"/>
  <c r="DY6" i="4"/>
  <c r="DX6" i="4"/>
  <c r="DW6" i="4"/>
  <c r="DV6" i="4"/>
  <c r="DU6" i="4"/>
  <c r="DT6" i="4"/>
  <c r="DS6" i="4"/>
  <c r="DR6" i="4"/>
  <c r="DQ6" i="4"/>
  <c r="DP6" i="4"/>
  <c r="DO6" i="4"/>
  <c r="DN6" i="4"/>
  <c r="DM6" i="4"/>
  <c r="DL6" i="4"/>
  <c r="DK6" i="4"/>
  <c r="DJ6" i="4"/>
  <c r="DI6" i="4"/>
  <c r="DH6" i="4"/>
  <c r="DG6" i="4"/>
  <c r="DF6" i="4"/>
  <c r="DE6" i="4"/>
  <c r="DD6" i="4"/>
  <c r="DC6" i="4"/>
  <c r="DB6" i="4"/>
  <c r="DA6" i="4"/>
  <c r="CZ6" i="4"/>
  <c r="CY6" i="4"/>
  <c r="CX6" i="4"/>
  <c r="CW6" i="4"/>
  <c r="CV6" i="4"/>
  <c r="CU6" i="4"/>
  <c r="CT6" i="4"/>
  <c r="CS6" i="4"/>
  <c r="CR6" i="4"/>
  <c r="CQ6" i="4"/>
  <c r="CP6" i="4"/>
  <c r="CO6" i="4"/>
  <c r="CN6" i="4"/>
  <c r="CM6" i="4"/>
  <c r="CL6" i="4"/>
  <c r="CK6" i="4"/>
  <c r="CJ6" i="4"/>
  <c r="CI6" i="4"/>
  <c r="CH6" i="4"/>
  <c r="CG6" i="4"/>
  <c r="CF6" i="4"/>
  <c r="CE6" i="4"/>
  <c r="CD6" i="4"/>
  <c r="CC6" i="4"/>
  <c r="CB6" i="4"/>
  <c r="CA6" i="4"/>
  <c r="BZ6" i="4"/>
  <c r="BY6" i="4"/>
  <c r="BX6" i="4"/>
  <c r="BW6" i="4"/>
  <c r="BV6" i="4"/>
  <c r="BU6" i="4"/>
  <c r="BT6" i="4"/>
  <c r="BS6" i="4"/>
  <c r="BR6" i="4"/>
  <c r="BQ6" i="4"/>
  <c r="BP6" i="4"/>
  <c r="BO6" i="4"/>
  <c r="BN6" i="4"/>
  <c r="BM6" i="4"/>
  <c r="BL6" i="4"/>
  <c r="BK6" i="4"/>
  <c r="BJ6" i="4"/>
  <c r="BI6" i="4"/>
  <c r="BH6" i="4"/>
  <c r="BG6" i="4"/>
  <c r="BF6" i="4"/>
  <c r="BE6" i="4"/>
  <c r="BD6" i="4"/>
  <c r="BC6" i="4"/>
  <c r="BB6" i="4"/>
  <c r="BA6" i="4"/>
  <c r="AZ6" i="4"/>
  <c r="AY6" i="4"/>
  <c r="AX6" i="4"/>
  <c r="AW6" i="4"/>
  <c r="AV6" i="4"/>
  <c r="AU6" i="4"/>
  <c r="AT6" i="4"/>
  <c r="AS6" i="4"/>
  <c r="AR6" i="4"/>
  <c r="AQ6" i="4"/>
  <c r="AP6" i="4"/>
  <c r="AO6" i="4"/>
  <c r="AN6" i="4"/>
  <c r="AM6" i="4"/>
  <c r="AL6" i="4"/>
  <c r="AK6" i="4"/>
  <c r="AJ6" i="4"/>
  <c r="AI6" i="4"/>
  <c r="AH6" i="4"/>
  <c r="AG6" i="4"/>
  <c r="AF6" i="4"/>
  <c r="AE6" i="4"/>
  <c r="AD6" i="4"/>
  <c r="AC6" i="4"/>
  <c r="AB6" i="4"/>
  <c r="AA6" i="4"/>
  <c r="Z6" i="4"/>
  <c r="Y6" i="4"/>
  <c r="X6" i="4"/>
  <c r="W6" i="4"/>
  <c r="V6" i="4"/>
  <c r="U6" i="4"/>
  <c r="T6" i="4"/>
  <c r="S6" i="4"/>
  <c r="R6" i="4"/>
  <c r="Q6" i="4"/>
  <c r="P6" i="4"/>
  <c r="O6" i="4"/>
  <c r="N6" i="4"/>
  <c r="M6" i="4"/>
  <c r="G6" i="4"/>
  <c r="F6" i="4"/>
  <c r="D6" i="4"/>
  <c r="B6" i="4"/>
  <c r="EXX3" i="4"/>
  <c r="EXR3" i="4"/>
  <c r="EXL3" i="4"/>
  <c r="EIX3" i="4"/>
  <c r="EIR3" i="4"/>
  <c r="EIL3" i="4"/>
  <c r="EIE3" i="4"/>
  <c r="EHX3" i="4"/>
  <c r="EHQ3" i="4"/>
  <c r="EHJ3" i="4"/>
  <c r="EHC3" i="4"/>
  <c r="EGV3" i="4"/>
  <c r="EGO3" i="4"/>
  <c r="EGH3" i="4"/>
  <c r="EGA3" i="4"/>
  <c r="EFT3" i="4"/>
  <c r="EFM3" i="4"/>
  <c r="EFF3" i="4"/>
  <c r="EEY3" i="4"/>
  <c r="EER3" i="4"/>
  <c r="EEK3" i="4"/>
  <c r="EED3" i="4"/>
  <c r="EDV3" i="4"/>
  <c r="EDN3" i="4"/>
  <c r="EDF3" i="4"/>
  <c r="ECX3" i="4"/>
  <c r="ECP3" i="4"/>
  <c r="ECH3" i="4"/>
  <c r="EBZ3" i="4"/>
  <c r="EBR3" i="4"/>
  <c r="EBJ3" i="4"/>
  <c r="EBB3" i="4"/>
  <c r="DOX3" i="4"/>
  <c r="DOR3" i="4"/>
  <c r="DOL3" i="4"/>
  <c r="DOE3" i="4"/>
  <c r="DNX3" i="4"/>
  <c r="DNQ3" i="4"/>
  <c r="DNJ3" i="4"/>
  <c r="DNC3" i="4"/>
  <c r="DMV3" i="4"/>
  <c r="DMO3" i="4"/>
  <c r="DMH3" i="4"/>
  <c r="DMA3" i="4"/>
  <c r="DLT3" i="4"/>
  <c r="DLM3" i="4"/>
  <c r="DLF3" i="4"/>
  <c r="DKY3" i="4"/>
  <c r="DKR3" i="4"/>
  <c r="DKK3" i="4"/>
  <c r="DKD3" i="4"/>
  <c r="DJW3" i="4"/>
  <c r="DJO3" i="4"/>
  <c r="DJG3" i="4"/>
  <c r="DIY3" i="4"/>
  <c r="DIQ3" i="4"/>
  <c r="DII3" i="4"/>
  <c r="DIA3" i="4"/>
  <c r="DHS3" i="4"/>
  <c r="DHK3" i="4"/>
  <c r="DHC3" i="4"/>
  <c r="DGU3" i="4"/>
  <c r="DGM3" i="4"/>
  <c r="DGE3" i="4"/>
  <c r="CTW3" i="4"/>
  <c r="CTQ3" i="4"/>
  <c r="CTK3" i="4"/>
  <c r="CTD3" i="4"/>
  <c r="CSP3" i="4"/>
  <c r="CSI3" i="4"/>
  <c r="CSB3" i="4"/>
  <c r="CRU3" i="4"/>
  <c r="CRN3" i="4"/>
  <c r="CRG3" i="4"/>
  <c r="CQZ3" i="4"/>
  <c r="CQS3" i="4"/>
  <c r="CQL3" i="4"/>
  <c r="CQE3" i="4"/>
  <c r="CPX3" i="4"/>
  <c r="CPQ3" i="4"/>
  <c r="CPJ3" i="4"/>
  <c r="CPC3" i="4"/>
  <c r="COV3" i="4"/>
  <c r="CON3" i="4"/>
  <c r="COF3" i="4"/>
  <c r="CNX3" i="4"/>
  <c r="CNP3" i="4"/>
  <c r="CNH3" i="4"/>
  <c r="CMZ3" i="4"/>
  <c r="CMR3" i="4"/>
  <c r="CMJ3" i="4"/>
  <c r="CMB3" i="4"/>
  <c r="G87" i="9" l="1"/>
  <c r="H87" i="9"/>
  <c r="IN6" i="4"/>
  <c r="CWH6" i="4"/>
  <c r="CXH6" i="4"/>
  <c r="F163" i="8"/>
  <c r="F156" i="8"/>
  <c r="EJY6" i="4"/>
  <c r="EKQ6" i="4"/>
  <c r="RS6" i="4"/>
  <c r="TG6" i="4"/>
  <c r="L644" i="13"/>
  <c r="CWB6" i="4"/>
  <c r="IL6" i="4"/>
  <c r="IP6" i="4"/>
  <c r="LN6" i="4"/>
  <c r="LR6" i="4"/>
  <c r="CXB6" i="4"/>
  <c r="TF6" i="4"/>
  <c r="L71" i="9"/>
  <c r="DPY6" i="4"/>
  <c r="DQW6" i="4"/>
  <c r="ELO6" i="4"/>
  <c r="I72" i="9"/>
  <c r="F159" i="9"/>
  <c r="BNB6" i="4" s="1"/>
  <c r="L21" i="9"/>
  <c r="L24" i="9"/>
  <c r="L36" i="9"/>
  <c r="L39" i="9"/>
  <c r="L42" i="9"/>
  <c r="L45" i="9"/>
  <c r="L48" i="9"/>
  <c r="L51" i="9"/>
  <c r="L54" i="9"/>
  <c r="L57" i="9"/>
  <c r="L60" i="9"/>
  <c r="L63" i="9"/>
  <c r="L66" i="9"/>
  <c r="C179" i="14" s="1"/>
  <c r="L69" i="9"/>
  <c r="C180" i="14" s="1"/>
  <c r="F72" i="9"/>
  <c r="L70" i="9"/>
  <c r="L75" i="9"/>
  <c r="C182" i="14" s="1"/>
  <c r="L78" i="9"/>
  <c r="C183" i="14" s="1"/>
  <c r="L81" i="9"/>
  <c r="L84" i="9"/>
  <c r="F87" i="9"/>
  <c r="L87" i="9" s="1"/>
  <c r="L85" i="9"/>
  <c r="L86" i="9"/>
  <c r="L90" i="9"/>
  <c r="C190" i="14" s="1"/>
  <c r="J450" i="14"/>
  <c r="L201" i="9"/>
  <c r="L204" i="9"/>
  <c r="J452" i="14"/>
  <c r="N452" i="14" s="1"/>
  <c r="L207" i="9"/>
  <c r="BUI6" i="4"/>
  <c r="L208" i="9"/>
  <c r="L209" i="9"/>
  <c r="J483" i="14"/>
  <c r="N483" i="14" s="1"/>
  <c r="L214" i="9"/>
  <c r="L217" i="9"/>
  <c r="J485" i="14"/>
  <c r="N485" i="14" s="1"/>
  <c r="L220" i="9"/>
  <c r="BVO6" i="4"/>
  <c r="L221" i="9"/>
  <c r="L222" i="9"/>
  <c r="L226" i="9"/>
  <c r="L237" i="8"/>
  <c r="L141" i="8"/>
  <c r="AC88" i="6"/>
  <c r="L30" i="9"/>
  <c r="L33" i="9"/>
  <c r="G266" i="10"/>
  <c r="H266" i="10"/>
  <c r="Y630" i="6"/>
  <c r="C11" i="7" s="1"/>
  <c r="C17" i="7"/>
  <c r="RR6" i="4"/>
  <c r="DQE6" i="4"/>
  <c r="TH6" i="4"/>
  <c r="DRC6" i="4"/>
  <c r="DSC6" i="4"/>
  <c r="L39" i="10"/>
  <c r="L132" i="10"/>
  <c r="L208" i="10"/>
  <c r="S261" i="10"/>
  <c r="L47" i="10"/>
  <c r="L56" i="10"/>
  <c r="L62" i="10"/>
  <c r="L74" i="10"/>
  <c r="L80" i="10"/>
  <c r="L98" i="10"/>
  <c r="L104" i="10"/>
  <c r="L105" i="10"/>
  <c r="L86" i="10"/>
  <c r="L110" i="10"/>
  <c r="L50" i="10"/>
  <c r="L193" i="15"/>
  <c r="L197" i="15"/>
  <c r="J216" i="15"/>
  <c r="L44" i="10"/>
  <c r="L122" i="10"/>
  <c r="K283" i="10"/>
  <c r="G201" i="10"/>
  <c r="CCS6" i="4" s="1"/>
  <c r="H194" i="10"/>
  <c r="CCL6" i="4" s="1"/>
  <c r="L53" i="10"/>
  <c r="L59" i="10"/>
  <c r="L65" i="10"/>
  <c r="L71" i="10"/>
  <c r="L77" i="10"/>
  <c r="L89" i="10"/>
  <c r="L95" i="10"/>
  <c r="L101" i="10"/>
  <c r="L283" i="10"/>
  <c r="K234" i="8"/>
  <c r="M615" i="13" s="1"/>
  <c r="L315" i="8"/>
  <c r="A6" i="4"/>
  <c r="K644" i="13"/>
  <c r="G210" i="9"/>
  <c r="K453" i="14" s="1"/>
  <c r="P512" i="14"/>
  <c r="P513" i="14"/>
  <c r="P516" i="14"/>
  <c r="F223" i="9"/>
  <c r="L31" i="8"/>
  <c r="F149" i="8"/>
  <c r="EYV6" i="4"/>
  <c r="L265" i="10"/>
  <c r="H107" i="10"/>
  <c r="I215" i="15" s="1"/>
  <c r="L106" i="10"/>
  <c r="J214" i="15"/>
  <c r="L90" i="10"/>
  <c r="L83" i="10"/>
  <c r="L68" i="10"/>
  <c r="L29" i="10"/>
  <c r="H92" i="10"/>
  <c r="K195" i="15" s="1"/>
  <c r="L91" i="10"/>
  <c r="P517" i="14"/>
  <c r="G223" i="9"/>
  <c r="K486" i="14" s="1"/>
  <c r="R291" i="8"/>
  <c r="F221" i="8"/>
  <c r="J221" i="8"/>
  <c r="L585" i="13" s="1"/>
  <c r="E234" i="8"/>
  <c r="I234" i="8"/>
  <c r="K615" i="13" s="1"/>
  <c r="K71" i="11"/>
  <c r="L71" i="11"/>
  <c r="C187" i="14"/>
  <c r="K304" i="9"/>
  <c r="F210" i="9"/>
  <c r="G221" i="8"/>
  <c r="I585" i="13" s="1"/>
  <c r="K221" i="8"/>
  <c r="M585" i="13" s="1"/>
  <c r="R293" i="8"/>
  <c r="L22" i="8"/>
  <c r="L73" i="8"/>
  <c r="O193" i="13" s="1"/>
  <c r="L79" i="8"/>
  <c r="C188" i="14" s="1"/>
  <c r="L80" i="8"/>
  <c r="L81" i="8"/>
  <c r="L25" i="8"/>
  <c r="L28" i="8"/>
  <c r="L85" i="8"/>
  <c r="O200" i="13" s="1"/>
  <c r="I221" i="8"/>
  <c r="K585" i="13" s="1"/>
  <c r="R292" i="8"/>
  <c r="L34" i="8"/>
  <c r="L40" i="8"/>
  <c r="L46" i="8"/>
  <c r="L52" i="8"/>
  <c r="L58" i="8"/>
  <c r="L64" i="8"/>
  <c r="O190" i="13" s="1"/>
  <c r="L65" i="8"/>
  <c r="H221" i="8"/>
  <c r="J585" i="13" s="1"/>
  <c r="S294" i="8"/>
  <c r="T297" i="8" s="1"/>
  <c r="CHI6" i="4" s="1"/>
  <c r="E82" i="8"/>
  <c r="I82" i="8"/>
  <c r="L133" i="8"/>
  <c r="N584" i="13"/>
  <c r="F234" i="8"/>
  <c r="H615" i="13" s="1"/>
  <c r="J234" i="8"/>
  <c r="L615" i="13" s="1"/>
  <c r="L233" i="8"/>
  <c r="L241" i="8"/>
  <c r="D67" i="8"/>
  <c r="H67" i="8"/>
  <c r="L70" i="8"/>
  <c r="O192" i="13" s="1"/>
  <c r="L76" i="8"/>
  <c r="O197" i="13" s="1"/>
  <c r="L232" i="8"/>
  <c r="L220" i="8"/>
  <c r="H234" i="8"/>
  <c r="J615" i="13" s="1"/>
  <c r="L298" i="8"/>
  <c r="K315" i="8"/>
  <c r="L37" i="8"/>
  <c r="L43" i="8"/>
  <c r="L49" i="8"/>
  <c r="L55" i="8"/>
  <c r="L61" i="8"/>
  <c r="O189" i="13" s="1"/>
  <c r="D82" i="8"/>
  <c r="L137" i="9"/>
  <c r="R280" i="9"/>
  <c r="R281" i="9"/>
  <c r="R282" i="9"/>
  <c r="L304" i="9"/>
  <c r="I210" i="9"/>
  <c r="M453" i="14" s="1"/>
  <c r="I223" i="9"/>
  <c r="M486" i="14" s="1"/>
  <c r="L287" i="9"/>
  <c r="H210" i="9"/>
  <c r="L453" i="14" s="1"/>
  <c r="H223" i="9"/>
  <c r="L486" i="14" s="1"/>
  <c r="L230" i="9"/>
  <c r="Y830" i="6"/>
  <c r="C9" i="11"/>
  <c r="C9" i="10"/>
  <c r="L66" i="8"/>
  <c r="AOG6" i="4"/>
  <c r="K156" i="8"/>
  <c r="API6" i="4" s="1"/>
  <c r="J163" i="8"/>
  <c r="AQR6" i="4" s="1"/>
  <c r="I170" i="8"/>
  <c r="ASA6" i="4" s="1"/>
  <c r="I177" i="8"/>
  <c r="ATJ6" i="4" s="1"/>
  <c r="H184" i="8"/>
  <c r="AUS6" i="4" s="1"/>
  <c r="J191" i="8"/>
  <c r="AWB6" i="4" s="1"/>
  <c r="I198" i="8"/>
  <c r="AXK6" i="4" s="1"/>
  <c r="H205" i="8"/>
  <c r="AYT6" i="4" s="1"/>
  <c r="L212" i="8"/>
  <c r="G234" i="8"/>
  <c r="I615" i="13" s="1"/>
  <c r="D8" i="9"/>
  <c r="O514" i="14"/>
  <c r="I187" i="9"/>
  <c r="BSE6" i="4" s="1"/>
  <c r="H145" i="9"/>
  <c r="BLL6" i="4" s="1"/>
  <c r="I152" i="9"/>
  <c r="BMU6" i="4" s="1"/>
  <c r="G166" i="9"/>
  <c r="BOK6" i="4" s="1"/>
  <c r="H173" i="9"/>
  <c r="BPT6" i="4" s="1"/>
  <c r="L450" i="14"/>
  <c r="O7" i="10"/>
  <c r="O7" i="11"/>
  <c r="G9" i="10"/>
  <c r="G9" i="11"/>
  <c r="H156" i="8"/>
  <c r="AON6" i="4" s="1"/>
  <c r="G163" i="8"/>
  <c r="APW6" i="4" s="1"/>
  <c r="K163" i="8"/>
  <c r="AQY6" i="4" s="1"/>
  <c r="F170" i="8"/>
  <c r="J170" i="8"/>
  <c r="ASH6" i="4" s="1"/>
  <c r="J177" i="8"/>
  <c r="ATQ6" i="4" s="1"/>
  <c r="I184" i="8"/>
  <c r="AUZ6" i="4" s="1"/>
  <c r="K191" i="8"/>
  <c r="AWI6" i="4" s="1"/>
  <c r="F198" i="8"/>
  <c r="J198" i="8"/>
  <c r="AXR6" i="4" s="1"/>
  <c r="I205" i="8"/>
  <c r="AZA6" i="4" s="1"/>
  <c r="L215" i="8"/>
  <c r="L219" i="8"/>
  <c r="L225" i="8"/>
  <c r="N613" i="13"/>
  <c r="L231" i="8"/>
  <c r="C9" i="9"/>
  <c r="F180" i="9"/>
  <c r="L514" i="14"/>
  <c r="F194" i="9"/>
  <c r="I145" i="9"/>
  <c r="BLS6" i="4" s="1"/>
  <c r="F152" i="9"/>
  <c r="G159" i="9"/>
  <c r="BNI6" i="4" s="1"/>
  <c r="H166" i="9"/>
  <c r="BOR6" i="4" s="1"/>
  <c r="I173" i="9"/>
  <c r="BQA6" i="4" s="1"/>
  <c r="F187" i="9"/>
  <c r="T265" i="10"/>
  <c r="DWU6" i="4" s="1"/>
  <c r="T264" i="10"/>
  <c r="DWT6" i="4" s="1"/>
  <c r="T263" i="10"/>
  <c r="T266" i="10"/>
  <c r="DWV6" i="4" s="1"/>
  <c r="C9" i="8"/>
  <c r="G149" i="8"/>
  <c r="ANL6" i="4" s="1"/>
  <c r="I156" i="8"/>
  <c r="AOU6" i="4" s="1"/>
  <c r="H163" i="8"/>
  <c r="AQD6" i="4" s="1"/>
  <c r="G170" i="8"/>
  <c r="ARM6" i="4" s="1"/>
  <c r="K170" i="8"/>
  <c r="ASO6" i="4" s="1"/>
  <c r="K177" i="8"/>
  <c r="ATX6" i="4" s="1"/>
  <c r="F184" i="8"/>
  <c r="J184" i="8"/>
  <c r="AVG6" i="4" s="1"/>
  <c r="G198" i="8"/>
  <c r="AWW6" i="4" s="1"/>
  <c r="K198" i="8"/>
  <c r="AXY6" i="4" s="1"/>
  <c r="F205" i="8"/>
  <c r="J205" i="8"/>
  <c r="AZH6" i="4" s="1"/>
  <c r="N582" i="13"/>
  <c r="L218" i="8"/>
  <c r="O7" i="9"/>
  <c r="G9" i="9"/>
  <c r="M514" i="14"/>
  <c r="G187" i="9"/>
  <c r="BRQ6" i="4" s="1"/>
  <c r="F145" i="9"/>
  <c r="G152" i="9"/>
  <c r="BMG6" i="4" s="1"/>
  <c r="H159" i="9"/>
  <c r="BNP6" i="4" s="1"/>
  <c r="I166" i="9"/>
  <c r="BOY6" i="4" s="1"/>
  <c r="F173" i="9"/>
  <c r="I180" i="9"/>
  <c r="BRC6" i="4" s="1"/>
  <c r="G194" i="9"/>
  <c r="BSS6" i="4" s="1"/>
  <c r="D8" i="10"/>
  <c r="D8" i="11"/>
  <c r="O7" i="8"/>
  <c r="G9" i="8"/>
  <c r="H149" i="8"/>
  <c r="ANS6" i="4" s="1"/>
  <c r="J156" i="8"/>
  <c r="APB6" i="4" s="1"/>
  <c r="I163" i="8"/>
  <c r="AQK6" i="4" s="1"/>
  <c r="H170" i="8"/>
  <c r="ART6" i="4" s="1"/>
  <c r="H177" i="8"/>
  <c r="G184" i="8"/>
  <c r="AUL6" i="4" s="1"/>
  <c r="K184" i="8"/>
  <c r="AVN6" i="4" s="1"/>
  <c r="I191" i="8"/>
  <c r="H198" i="8"/>
  <c r="AXD6" i="4" s="1"/>
  <c r="G205" i="8"/>
  <c r="AYM6" i="4" s="1"/>
  <c r="K205" i="8"/>
  <c r="AZO6" i="4" s="1"/>
  <c r="N583" i="13"/>
  <c r="N612" i="13"/>
  <c r="L228" i="8"/>
  <c r="N614" i="13"/>
  <c r="N514" i="14"/>
  <c r="H194" i="9"/>
  <c r="BSZ6" i="4" s="1"/>
  <c r="H180" i="9"/>
  <c r="BQV6" i="4" s="1"/>
  <c r="G145" i="9"/>
  <c r="BLE6" i="4" s="1"/>
  <c r="H152" i="9"/>
  <c r="BMN6" i="4" s="1"/>
  <c r="I159" i="9"/>
  <c r="BNW6" i="4" s="1"/>
  <c r="F166" i="9"/>
  <c r="G173" i="9"/>
  <c r="BPM6" i="4" s="1"/>
  <c r="I194" i="9"/>
  <c r="BTG6" i="4" s="1"/>
  <c r="L194" i="15"/>
  <c r="L196" i="15"/>
  <c r="J213" i="15"/>
  <c r="G107" i="10"/>
  <c r="H215" i="15" s="1"/>
  <c r="G152" i="10"/>
  <c r="H173" i="10"/>
  <c r="CAV6" i="4" s="1"/>
  <c r="G180" i="10"/>
  <c r="H201" i="10"/>
  <c r="CCZ6" i="4" s="1"/>
  <c r="J451" i="14"/>
  <c r="N451" i="14" s="1"/>
  <c r="J484" i="14"/>
  <c r="N484" i="14" s="1"/>
  <c r="L518" i="14"/>
  <c r="P518" i="14" s="1"/>
  <c r="T285" i="9"/>
  <c r="DCA6" i="4" s="1"/>
  <c r="T287" i="9"/>
  <c r="DCC6" i="4" s="1"/>
  <c r="L21" i="10"/>
  <c r="G92" i="10"/>
  <c r="J195" i="15" s="1"/>
  <c r="H152" i="10"/>
  <c r="BZF6" i="4" s="1"/>
  <c r="G159" i="10"/>
  <c r="H180" i="10"/>
  <c r="CBJ6" i="4" s="1"/>
  <c r="G187" i="10"/>
  <c r="R258" i="10"/>
  <c r="R259" i="10"/>
  <c r="R260" i="10"/>
  <c r="L264" i="10"/>
  <c r="H159" i="10"/>
  <c r="BZT6" i="4" s="1"/>
  <c r="G166" i="10"/>
  <c r="H187" i="10"/>
  <c r="CBX6" i="4" s="1"/>
  <c r="G194" i="10"/>
  <c r="S283" i="9"/>
  <c r="H166" i="10"/>
  <c r="CAH6" i="4" s="1"/>
  <c r="G173" i="10"/>
  <c r="L72" i="9" l="1"/>
  <c r="C181" i="14" s="1"/>
  <c r="O198" i="13"/>
  <c r="L191" i="8"/>
  <c r="N450" i="14"/>
  <c r="J453" i="14"/>
  <c r="L210" i="9"/>
  <c r="J486" i="14"/>
  <c r="N486" i="14" s="1"/>
  <c r="L223" i="9"/>
  <c r="L198" i="8"/>
  <c r="H585" i="13"/>
  <c r="L221" i="8"/>
  <c r="L170" i="8"/>
  <c r="ATC6" i="4"/>
  <c r="L177" i="8"/>
  <c r="L156" i="8"/>
  <c r="L205" i="8"/>
  <c r="L184" i="8"/>
  <c r="L149" i="8"/>
  <c r="L163" i="8"/>
  <c r="L266" i="10"/>
  <c r="R283" i="9"/>
  <c r="T288" i="9" s="1"/>
  <c r="DCD6" i="4" s="1"/>
  <c r="L82" i="8"/>
  <c r="L67" i="8"/>
  <c r="O191" i="13" s="1"/>
  <c r="N585" i="13"/>
  <c r="J215" i="15"/>
  <c r="L195" i="15"/>
  <c r="L107" i="10"/>
  <c r="L201" i="10"/>
  <c r="N453" i="14"/>
  <c r="T296" i="8"/>
  <c r="CHH6" i="4" s="1"/>
  <c r="T298" i="8"/>
  <c r="CHJ6" i="4" s="1"/>
  <c r="R294" i="8"/>
  <c r="T299" i="8" s="1"/>
  <c r="CHK6" i="4" s="1"/>
  <c r="P514" i="14"/>
  <c r="L166" i="10"/>
  <c r="CAA6" i="4"/>
  <c r="L145" i="9"/>
  <c r="BKX6" i="4"/>
  <c r="AUE6" i="4"/>
  <c r="L159" i="10"/>
  <c r="BZM6" i="4"/>
  <c r="ANZ6" i="4"/>
  <c r="L187" i="9"/>
  <c r="BRJ6" i="4"/>
  <c r="L152" i="9"/>
  <c r="BLZ6" i="4"/>
  <c r="L180" i="9"/>
  <c r="BQH6" i="4"/>
  <c r="L92" i="10"/>
  <c r="L234" i="8"/>
  <c r="L173" i="10"/>
  <c r="CAO6" i="4"/>
  <c r="L152" i="10"/>
  <c r="BYY6" i="4"/>
  <c r="ARF6" i="4"/>
  <c r="L194" i="10"/>
  <c r="CCE6" i="4"/>
  <c r="R261" i="10"/>
  <c r="T267" i="10" s="1"/>
  <c r="DWW6" i="4" s="1"/>
  <c r="L180" i="10"/>
  <c r="CBC6" i="4"/>
  <c r="L166" i="9"/>
  <c r="BOD6" i="4"/>
  <c r="AVU6" i="4"/>
  <c r="ASV6" i="4"/>
  <c r="APP6" i="4"/>
  <c r="N615" i="13"/>
  <c r="L194" i="9"/>
  <c r="BSL6" i="4"/>
  <c r="AWP6" i="4"/>
  <c r="L159" i="9"/>
  <c r="C10" i="10"/>
  <c r="C10" i="11"/>
  <c r="C10" i="9"/>
  <c r="C10" i="8"/>
  <c r="C6" i="4"/>
  <c r="L187" i="10"/>
  <c r="CBQ6" i="4"/>
  <c r="L173" i="9"/>
  <c r="BPF6" i="4"/>
  <c r="AYF6" i="4"/>
  <c r="ANE6" i="4"/>
  <c r="C189" i="14"/>
  <c r="O199" i="13"/>
</calcChain>
</file>

<file path=xl/comments1.xml><?xml version="1.0" encoding="utf-8"?>
<comments xmlns="http://schemas.openxmlformats.org/spreadsheetml/2006/main">
  <authors>
    <author>Jun Payod</author>
  </authors>
  <commentList>
    <comment ref="W1" authorId="0" shapeId="0">
      <text>
        <r>
          <rPr>
            <b/>
            <sz val="9"/>
            <color indexed="81"/>
            <rFont val="Tahoma"/>
            <family val="2"/>
          </rPr>
          <t>1=Elementary
2=Secondary
3=Integrated
4=SHS Stand-alone
5=CLC
6=SUC
7=Complete Kto12 Curriculum</t>
        </r>
      </text>
    </comment>
    <comment ref="X1" authorId="0" shapeId="0">
      <text>
        <r>
          <rPr>
            <b/>
            <sz val="9"/>
            <color indexed="81"/>
            <rFont val="Tahoma"/>
            <family val="2"/>
          </rPr>
          <t>1=Public
2=Private</t>
        </r>
      </text>
    </comment>
  </commentList>
</comments>
</file>

<file path=xl/comments2.xml><?xml version="1.0" encoding="utf-8"?>
<comments xmlns="http://schemas.openxmlformats.org/spreadsheetml/2006/main">
  <authors>
    <author>Jun Payod</author>
  </authors>
  <commentList>
    <comment ref="D13" authorId="0" shapeId="0">
      <text>
        <r>
          <rPr>
            <b/>
            <sz val="9"/>
            <color indexed="81"/>
            <rFont val="Tahoma"/>
            <family val="2"/>
          </rPr>
          <t>Select the Location Type</t>
        </r>
      </text>
    </comment>
    <comment ref="B16" authorId="0" shapeId="0">
      <text>
        <r>
          <rPr>
            <b/>
            <sz val="9"/>
            <color indexed="81"/>
            <rFont val="Tahoma"/>
            <family val="2"/>
          </rPr>
          <t>Select the Calendar Year here</t>
        </r>
      </text>
    </comment>
    <comment ref="D16" authorId="0" shapeId="0">
      <text>
        <r>
          <rPr>
            <b/>
            <sz val="9"/>
            <color indexed="81"/>
            <rFont val="Tahoma"/>
            <family val="2"/>
          </rPr>
          <t>Select the required quarter to report</t>
        </r>
      </text>
    </comment>
  </commentList>
</comments>
</file>

<file path=xl/comments3.xml><?xml version="1.0" encoding="utf-8"?>
<comments xmlns="http://schemas.openxmlformats.org/spreadsheetml/2006/main">
  <authors>
    <author>Jun Payod</author>
  </authors>
  <commentList>
    <comment ref="C17" authorId="0" shapeId="0">
      <text>
        <r>
          <rPr>
            <b/>
            <sz val="9"/>
            <color indexed="81"/>
            <rFont val="Tahoma"/>
            <family val="2"/>
          </rPr>
          <t>Number of Monograde Classes per Grade Level (NOT THE ENROLLMENT!)</t>
        </r>
      </text>
    </comment>
    <comment ref="D17" authorId="0" shapeId="0">
      <text>
        <r>
          <rPr>
            <b/>
            <sz val="9"/>
            <color indexed="81"/>
            <rFont val="Tahoma"/>
            <family val="2"/>
          </rPr>
          <t>Number of Monograde Classes per Grade Level (NOT THE ENROLLMENT!)</t>
        </r>
      </text>
    </comment>
    <comment ref="E17" authorId="0" shapeId="0">
      <text>
        <r>
          <rPr>
            <b/>
            <sz val="9"/>
            <color indexed="81"/>
            <rFont val="Tahoma"/>
            <family val="2"/>
          </rPr>
          <t>Number of Monograde Classes per grade Level (NOT THE ENROLLMENT!)</t>
        </r>
      </text>
    </comment>
    <comment ref="F17" authorId="0" shapeId="0">
      <text>
        <r>
          <rPr>
            <b/>
            <sz val="9"/>
            <color indexed="81"/>
            <rFont val="Tahoma"/>
            <family val="2"/>
          </rPr>
          <t>Number of Monograde Classes per Grade Level (NOT THE ENROLLMENT!)</t>
        </r>
      </text>
    </comment>
    <comment ref="G17" authorId="0" shapeId="0">
      <text>
        <r>
          <rPr>
            <b/>
            <sz val="9"/>
            <color indexed="81"/>
            <rFont val="Tahoma"/>
            <family val="2"/>
          </rPr>
          <t>Number of Monograde Classes per Grade Level (NOT THE ENROLLMENT!)</t>
        </r>
      </text>
    </comment>
    <comment ref="H17" authorId="0" shapeId="0">
      <text>
        <r>
          <rPr>
            <b/>
            <sz val="9"/>
            <color indexed="81"/>
            <rFont val="Tahoma"/>
            <family val="2"/>
          </rPr>
          <t>Number of Monograde Classes per Grade Level (NOT THE ENROLLMENT!)</t>
        </r>
      </text>
    </comment>
    <comment ref="I17" authorId="0" shapeId="0">
      <text>
        <r>
          <rPr>
            <b/>
            <sz val="9"/>
            <color indexed="81"/>
            <rFont val="Tahoma"/>
            <family val="2"/>
          </rPr>
          <t>Number of Monograde Classes per Grade Level (NOT THE ENROLLMENT!)</t>
        </r>
      </text>
    </comment>
    <comment ref="J17" authorId="0" shapeId="0">
      <text>
        <r>
          <rPr>
            <b/>
            <sz val="9"/>
            <color indexed="81"/>
            <rFont val="Tahoma"/>
            <family val="2"/>
          </rPr>
          <t>Number of Monograde Classes per Grade Level (NOT THE ENROLLMENT!)</t>
        </r>
      </text>
    </comment>
    <comment ref="K17" authorId="0" shapeId="0">
      <text>
        <r>
          <rPr>
            <b/>
            <sz val="9"/>
            <color indexed="81"/>
            <rFont val="Tahoma"/>
            <family val="2"/>
          </rPr>
          <t>Number of Monograde Classes per Grade Level (NOT THE ENROLLMENT!)</t>
        </r>
      </text>
    </comment>
    <comment ref="B18" authorId="0" shapeId="0">
      <text>
        <r>
          <rPr>
            <b/>
            <sz val="9"/>
            <color indexed="81"/>
            <rFont val="Tahoma"/>
            <family val="2"/>
          </rPr>
          <t>Total should not be more than 3 classes</t>
        </r>
      </text>
    </comment>
    <comment ref="G18" authorId="0" shapeId="0">
      <text>
        <r>
          <rPr>
            <b/>
            <sz val="9"/>
            <color indexed="81"/>
            <rFont val="Tahoma"/>
            <family val="2"/>
          </rPr>
          <t>Enter 1 only on the highest Grade Level being handled (the TOTAL should be &lt;= 3)</t>
        </r>
      </text>
    </comment>
    <comment ref="H18" authorId="0" shapeId="0">
      <text>
        <r>
          <rPr>
            <b/>
            <sz val="9"/>
            <color indexed="81"/>
            <rFont val="Tahoma"/>
            <family val="2"/>
          </rPr>
          <t>Enter 1 only on the highest Grade Level being handled (the TOTAL should be &lt;= 3)</t>
        </r>
      </text>
    </comment>
    <comment ref="I18" authorId="0" shapeId="0">
      <text>
        <r>
          <rPr>
            <b/>
            <sz val="9"/>
            <color indexed="81"/>
            <rFont val="Tahoma"/>
            <family val="2"/>
          </rPr>
          <t>Enter 1 only on the highest Grade Level being handled (the TOTAL should be &lt;= 3)</t>
        </r>
      </text>
    </comment>
    <comment ref="J18" authorId="0" shapeId="0">
      <text>
        <r>
          <rPr>
            <b/>
            <sz val="9"/>
            <color indexed="81"/>
            <rFont val="Tahoma"/>
            <family val="2"/>
          </rPr>
          <t>Enter 1 only on the highest Grade Level being handled (the TOTAL should be &lt;= 3)</t>
        </r>
      </text>
    </comment>
    <comment ref="K18" authorId="0" shapeId="0">
      <text>
        <r>
          <rPr>
            <b/>
            <sz val="9"/>
            <color indexed="81"/>
            <rFont val="Tahoma"/>
            <family val="2"/>
          </rPr>
          <t>Enter 1 only on the highest Grade Level being handled (the TOTAL should be &lt;= 3)</t>
        </r>
      </text>
    </comment>
    <comment ref="L18" authorId="0" shapeId="0">
      <text>
        <r>
          <rPr>
            <b/>
            <sz val="9"/>
            <color indexed="81"/>
            <rFont val="Tahoma"/>
            <family val="2"/>
          </rPr>
          <t>Must NOT exceed 3</t>
        </r>
      </text>
    </comment>
    <comment ref="I86" authorId="0" shapeId="0">
      <text>
        <r>
          <rPr>
            <b/>
            <sz val="9"/>
            <color indexed="81"/>
            <rFont val="Tahoma"/>
            <family val="2"/>
          </rPr>
          <t>Format: mm/dd/yyyy</t>
        </r>
      </text>
    </comment>
    <comment ref="K127" authorId="0" shapeId="0">
      <text>
        <r>
          <rPr>
            <b/>
            <sz val="9"/>
            <color indexed="81"/>
            <rFont val="Tahoma"/>
            <family val="2"/>
          </rPr>
          <t>Actual number of ELLNA Takers</t>
        </r>
      </text>
    </comment>
    <comment ref="K128" authorId="0" shapeId="0">
      <text>
        <r>
          <rPr>
            <b/>
            <sz val="9"/>
            <color indexed="81"/>
            <rFont val="Tahoma"/>
            <family val="2"/>
          </rPr>
          <t>Actual number of NAT Takers</t>
        </r>
      </text>
    </comment>
    <comment ref="E292" authorId="0" shapeId="0">
      <text>
        <r>
          <rPr>
            <b/>
            <sz val="9"/>
            <color indexed="81"/>
            <rFont val="Tahoma"/>
            <family val="2"/>
          </rPr>
          <t>Format: mm/dd/yyyy</t>
        </r>
      </text>
    </comment>
    <comment ref="H292" authorId="0" shapeId="0">
      <text>
        <r>
          <rPr>
            <b/>
            <sz val="9"/>
            <color indexed="81"/>
            <rFont val="Tahoma"/>
            <family val="2"/>
          </rPr>
          <t>Format: mm/dd/yyyy</t>
        </r>
      </text>
    </comment>
    <comment ref="E293" authorId="0" shapeId="0">
      <text>
        <r>
          <rPr>
            <b/>
            <sz val="9"/>
            <color indexed="81"/>
            <rFont val="Tahoma"/>
            <family val="2"/>
          </rPr>
          <t>Format: mm/dd/yyyy</t>
        </r>
      </text>
    </comment>
    <comment ref="H293" authorId="0" shapeId="0">
      <text>
        <r>
          <rPr>
            <b/>
            <sz val="9"/>
            <color indexed="81"/>
            <rFont val="Tahoma"/>
            <family val="2"/>
          </rPr>
          <t>Format: mm/dd/yyyy</t>
        </r>
      </text>
    </comment>
    <comment ref="E294" authorId="0" shapeId="0">
      <text>
        <r>
          <rPr>
            <b/>
            <sz val="9"/>
            <color indexed="81"/>
            <rFont val="Tahoma"/>
            <family val="2"/>
          </rPr>
          <t>Format: mm/dd/yyyy</t>
        </r>
      </text>
    </comment>
    <comment ref="H294" authorId="0" shapeId="0">
      <text>
        <r>
          <rPr>
            <b/>
            <sz val="9"/>
            <color indexed="81"/>
            <rFont val="Tahoma"/>
            <family val="2"/>
          </rPr>
          <t>Format: mm/dd/yyyy</t>
        </r>
      </text>
    </comment>
    <comment ref="I299" authorId="0" shapeId="0">
      <text>
        <r>
          <rPr>
            <b/>
            <sz val="9"/>
            <color indexed="81"/>
            <rFont val="Tahoma"/>
            <family val="2"/>
          </rPr>
          <t>Format: mm/dd/yyyy</t>
        </r>
      </text>
    </comment>
    <comment ref="E303" authorId="0" shapeId="0">
      <text>
        <r>
          <rPr>
            <b/>
            <sz val="9"/>
            <color indexed="81"/>
            <rFont val="Tahoma"/>
            <family val="2"/>
          </rPr>
          <t>Not allowed to take cash from stakeholders</t>
        </r>
      </text>
    </comment>
    <comment ref="D360" authorId="0" shapeId="0">
      <text>
        <r>
          <rPr>
            <b/>
            <sz val="9"/>
            <color indexed="81"/>
            <rFont val="Tahoma"/>
            <family val="2"/>
          </rPr>
          <t>Leave this blank if school do not have e-classroom.</t>
        </r>
      </text>
    </comment>
    <comment ref="K362" authorId="0" shapeId="0">
      <text>
        <r>
          <rPr>
            <b/>
            <sz val="9"/>
            <color indexed="81"/>
            <rFont val="Tahoma"/>
            <family val="2"/>
          </rPr>
          <t>Format: mm/dd/yyyy</t>
        </r>
      </text>
    </comment>
    <comment ref="K363" authorId="0" shapeId="0">
      <text>
        <r>
          <rPr>
            <b/>
            <sz val="9"/>
            <color indexed="81"/>
            <rFont val="Tahoma"/>
            <family val="2"/>
          </rPr>
          <t>Format: mm/dd/yyyy</t>
        </r>
      </text>
    </comment>
    <comment ref="K364" authorId="0" shapeId="0">
      <text>
        <r>
          <rPr>
            <b/>
            <sz val="9"/>
            <color indexed="81"/>
            <rFont val="Tahoma"/>
            <family val="2"/>
          </rPr>
          <t>Format: mm/dd/yyyy</t>
        </r>
      </text>
    </comment>
    <comment ref="K365" authorId="0" shapeId="0">
      <text>
        <r>
          <rPr>
            <b/>
            <sz val="9"/>
            <color indexed="81"/>
            <rFont val="Tahoma"/>
            <family val="2"/>
          </rPr>
          <t>Format: mm/dd/yyyy</t>
        </r>
      </text>
    </comment>
    <comment ref="K366" authorId="0" shapeId="0">
      <text>
        <r>
          <rPr>
            <b/>
            <sz val="9"/>
            <color indexed="81"/>
            <rFont val="Tahoma"/>
            <family val="2"/>
          </rPr>
          <t>Format: mm/dd/yyyy</t>
        </r>
      </text>
    </comment>
    <comment ref="D377" authorId="0" shapeId="0">
      <text>
        <r>
          <rPr>
            <b/>
            <sz val="9"/>
            <color indexed="81"/>
            <rFont val="Tahoma"/>
            <family val="2"/>
          </rPr>
          <t>Leave this BLANK for UNENERGIZED school</t>
        </r>
      </text>
    </comment>
    <comment ref="C386" authorId="0" shapeId="0">
      <text>
        <r>
          <rPr>
            <b/>
            <sz val="9"/>
            <color indexed="81"/>
            <rFont val="Tahoma"/>
            <family val="2"/>
          </rPr>
          <t>Title of ICT Innovation created by a teacher/ school personnel that utilizes DCP and makes the T&amp;L process easier.</t>
        </r>
      </text>
    </comment>
    <comment ref="C387" authorId="0" shapeId="0">
      <text>
        <r>
          <rPr>
            <b/>
            <sz val="9"/>
            <color indexed="81"/>
            <rFont val="Tahoma"/>
            <family val="2"/>
          </rPr>
          <t>Title of ICT Innovation created by a teacher/school personnel that utilizes DCP and makes school Governance more efficient and effective.</t>
        </r>
      </text>
    </comment>
    <comment ref="B409" authorId="0" shapeId="0">
      <text>
        <r>
          <rPr>
            <b/>
            <sz val="9"/>
            <color indexed="81"/>
            <rFont val="Tahoma"/>
            <family val="2"/>
          </rPr>
          <t>Format: mm/dd/yyyy</t>
        </r>
      </text>
    </comment>
  </commentList>
</comments>
</file>

<file path=xl/comments4.xml><?xml version="1.0" encoding="utf-8"?>
<comments xmlns="http://schemas.openxmlformats.org/spreadsheetml/2006/main">
  <authors>
    <author>Jun Payod</author>
  </authors>
  <commentList>
    <comment ref="F17" authorId="0" shapeId="0">
      <text>
        <r>
          <rPr>
            <b/>
            <sz val="9"/>
            <color indexed="81"/>
            <rFont val="Tahoma"/>
            <family val="2"/>
          </rPr>
          <t>Number of Classes NOT the ENROLLMENT</t>
        </r>
      </text>
    </comment>
    <comment ref="I91" authorId="0" shapeId="0">
      <text>
        <r>
          <rPr>
            <b/>
            <sz val="9"/>
            <color indexed="81"/>
            <rFont val="Tahoma"/>
            <family val="2"/>
          </rPr>
          <t>Format: mm/dd/yyyy</t>
        </r>
      </text>
    </comment>
    <comment ref="E281" authorId="0" shapeId="0">
      <text>
        <r>
          <rPr>
            <b/>
            <sz val="9"/>
            <color indexed="81"/>
            <rFont val="Tahoma"/>
            <family val="2"/>
          </rPr>
          <t>Format: mm/dd/yyyy</t>
        </r>
      </text>
    </comment>
    <comment ref="H281" authorId="0" shapeId="0">
      <text>
        <r>
          <rPr>
            <b/>
            <sz val="9"/>
            <color indexed="81"/>
            <rFont val="Tahoma"/>
            <family val="2"/>
          </rPr>
          <t>Format: mm/dd/yyyy</t>
        </r>
      </text>
    </comment>
    <comment ref="E282" authorId="0" shapeId="0">
      <text>
        <r>
          <rPr>
            <b/>
            <sz val="9"/>
            <color indexed="81"/>
            <rFont val="Tahoma"/>
            <family val="2"/>
          </rPr>
          <t>Format: mm/dd/yyyy</t>
        </r>
      </text>
    </comment>
    <comment ref="H282" authorId="0" shapeId="0">
      <text>
        <r>
          <rPr>
            <b/>
            <sz val="9"/>
            <color indexed="81"/>
            <rFont val="Tahoma"/>
            <family val="2"/>
          </rPr>
          <t>Format: mm/dd/yyyy</t>
        </r>
      </text>
    </comment>
    <comment ref="E283" authorId="0" shapeId="0">
      <text>
        <r>
          <rPr>
            <b/>
            <sz val="9"/>
            <color indexed="81"/>
            <rFont val="Tahoma"/>
            <family val="2"/>
          </rPr>
          <t>Format: mm/dd/yyyy</t>
        </r>
      </text>
    </comment>
    <comment ref="H283" authorId="0" shapeId="0">
      <text>
        <r>
          <rPr>
            <b/>
            <sz val="9"/>
            <color indexed="81"/>
            <rFont val="Tahoma"/>
            <family val="2"/>
          </rPr>
          <t>Format: mm/dd/yyyy</t>
        </r>
      </text>
    </comment>
    <comment ref="I288" authorId="0" shapeId="0">
      <text>
        <r>
          <rPr>
            <b/>
            <sz val="9"/>
            <color indexed="81"/>
            <rFont val="Tahoma"/>
            <family val="2"/>
          </rPr>
          <t>Format: mm/dd/yyyy</t>
        </r>
      </text>
    </comment>
    <comment ref="E292" authorId="0" shapeId="0">
      <text>
        <r>
          <rPr>
            <b/>
            <sz val="9"/>
            <color indexed="81"/>
            <rFont val="Tahoma"/>
            <family val="2"/>
          </rPr>
          <t>Not allowed to take cash from stakeholders</t>
        </r>
      </text>
    </comment>
    <comment ref="D351" authorId="0" shapeId="0">
      <text>
        <r>
          <rPr>
            <b/>
            <sz val="9"/>
            <color indexed="81"/>
            <rFont val="Tahoma"/>
            <family val="2"/>
          </rPr>
          <t>Leave this Blank if school do not have e-classroom</t>
        </r>
      </text>
    </comment>
    <comment ref="K353" authorId="0" shapeId="0">
      <text>
        <r>
          <rPr>
            <b/>
            <sz val="9"/>
            <color indexed="81"/>
            <rFont val="Tahoma"/>
            <family val="2"/>
          </rPr>
          <t>Format: mm/dd/yyyy</t>
        </r>
      </text>
    </comment>
    <comment ref="K354" authorId="0" shapeId="0">
      <text>
        <r>
          <rPr>
            <b/>
            <sz val="9"/>
            <color indexed="81"/>
            <rFont val="Tahoma"/>
            <family val="2"/>
          </rPr>
          <t>Format: mm/dd/yyyy</t>
        </r>
      </text>
    </comment>
    <comment ref="K355" authorId="0" shapeId="0">
      <text>
        <r>
          <rPr>
            <b/>
            <sz val="9"/>
            <color indexed="81"/>
            <rFont val="Tahoma"/>
            <family val="2"/>
          </rPr>
          <t>Format: mm/dd/yyyy</t>
        </r>
      </text>
    </comment>
    <comment ref="K356" authorId="0" shapeId="0">
      <text>
        <r>
          <rPr>
            <b/>
            <sz val="9"/>
            <color indexed="81"/>
            <rFont val="Tahoma"/>
            <family val="2"/>
          </rPr>
          <t>Format: mm/dd/yyyy</t>
        </r>
      </text>
    </comment>
    <comment ref="K357" authorId="0" shapeId="0">
      <text>
        <r>
          <rPr>
            <b/>
            <sz val="9"/>
            <color indexed="81"/>
            <rFont val="Tahoma"/>
            <family val="2"/>
          </rPr>
          <t>Format: mm/dd/yyyy</t>
        </r>
      </text>
    </comment>
    <comment ref="D368" authorId="0" shapeId="0">
      <text>
        <r>
          <rPr>
            <b/>
            <sz val="9"/>
            <color indexed="81"/>
            <rFont val="Tahoma"/>
            <family val="2"/>
          </rPr>
          <t>Leave this BLANK for UNENERGIZED school</t>
        </r>
      </text>
    </comment>
    <comment ref="C377" authorId="0" shapeId="0">
      <text>
        <r>
          <rPr>
            <b/>
            <sz val="9"/>
            <color indexed="81"/>
            <rFont val="Tahoma"/>
            <family val="2"/>
          </rPr>
          <t>Title of ICT Innovation created by a teacher/ school personnel that utilizes DCP and makes the T&amp;L process easier.</t>
        </r>
      </text>
    </comment>
    <comment ref="C378" authorId="0" shapeId="0">
      <text>
        <r>
          <rPr>
            <b/>
            <sz val="9"/>
            <color indexed="81"/>
            <rFont val="Tahoma"/>
            <family val="2"/>
          </rPr>
          <t>Title of ICT Innovation created by a teacher/ school personnel that utilizes DCP and makes school Governance more efficient and effective.</t>
        </r>
      </text>
    </comment>
    <comment ref="B400" authorId="0" shapeId="0">
      <text>
        <r>
          <rPr>
            <b/>
            <sz val="9"/>
            <color indexed="81"/>
            <rFont val="Tahoma"/>
            <family val="2"/>
          </rPr>
          <t>Format: mm/dd/yyyy</t>
        </r>
      </text>
    </comment>
  </commentList>
</comments>
</file>

<file path=xl/comments5.xml><?xml version="1.0" encoding="utf-8"?>
<comments xmlns="http://schemas.openxmlformats.org/spreadsheetml/2006/main">
  <authors>
    <author>Jun Payod</author>
  </authors>
  <commentList>
    <comment ref="D18" authorId="0" shapeId="0">
      <text>
        <r>
          <rPr>
            <b/>
            <sz val="9"/>
            <color indexed="81"/>
            <rFont val="Tahoma"/>
            <family val="2"/>
          </rPr>
          <t>Number of Classes NOT the ENROLLMENT</t>
        </r>
      </text>
    </comment>
    <comment ref="I111" authorId="0" shapeId="0">
      <text>
        <r>
          <rPr>
            <b/>
            <sz val="9"/>
            <color indexed="81"/>
            <rFont val="Tahoma"/>
            <family val="2"/>
          </rPr>
          <t>Format: mm/dd/yyyy</t>
        </r>
      </text>
    </comment>
    <comment ref="E259" authorId="0" shapeId="0">
      <text>
        <r>
          <rPr>
            <b/>
            <sz val="9"/>
            <color indexed="81"/>
            <rFont val="Tahoma"/>
            <family val="2"/>
          </rPr>
          <t>Format: mm/dd/yyyy</t>
        </r>
      </text>
    </comment>
    <comment ref="H259" authorId="0" shapeId="0">
      <text>
        <r>
          <rPr>
            <b/>
            <sz val="9"/>
            <color indexed="81"/>
            <rFont val="Tahoma"/>
            <family val="2"/>
          </rPr>
          <t>Format: mm/dd/yyyy</t>
        </r>
      </text>
    </comment>
    <comment ref="E260" authorId="0" shapeId="0">
      <text>
        <r>
          <rPr>
            <b/>
            <sz val="9"/>
            <color indexed="81"/>
            <rFont val="Tahoma"/>
            <family val="2"/>
          </rPr>
          <t>Format: mm/dd/yyyy</t>
        </r>
      </text>
    </comment>
    <comment ref="H260" authorId="0" shapeId="0">
      <text>
        <r>
          <rPr>
            <b/>
            <sz val="9"/>
            <color indexed="81"/>
            <rFont val="Tahoma"/>
            <family val="2"/>
          </rPr>
          <t>Format: mm/dd/yyyy</t>
        </r>
      </text>
    </comment>
    <comment ref="E261" authorId="0" shapeId="0">
      <text>
        <r>
          <rPr>
            <b/>
            <sz val="9"/>
            <color indexed="81"/>
            <rFont val="Tahoma"/>
            <family val="2"/>
          </rPr>
          <t>Format: mm/dd/yyyy</t>
        </r>
      </text>
    </comment>
    <comment ref="H261" authorId="0" shapeId="0">
      <text>
        <r>
          <rPr>
            <b/>
            <sz val="9"/>
            <color indexed="81"/>
            <rFont val="Tahoma"/>
            <family val="2"/>
          </rPr>
          <t>Format: mm/dd/yyyy</t>
        </r>
      </text>
    </comment>
    <comment ref="I267" authorId="0" shapeId="0">
      <text>
        <r>
          <rPr>
            <b/>
            <sz val="9"/>
            <color indexed="81"/>
            <rFont val="Tahoma"/>
            <family val="2"/>
          </rPr>
          <t>Format: mm/dd/yyyy</t>
        </r>
      </text>
    </comment>
    <comment ref="D328" authorId="0" shapeId="0">
      <text>
        <r>
          <rPr>
            <b/>
            <sz val="9"/>
            <color indexed="81"/>
            <rFont val="Tahoma"/>
            <family val="2"/>
          </rPr>
          <t>Leave this blank if school do not have e-classroom.</t>
        </r>
      </text>
    </comment>
    <comment ref="K330" authorId="0" shapeId="0">
      <text>
        <r>
          <rPr>
            <b/>
            <sz val="9"/>
            <color indexed="81"/>
            <rFont val="Tahoma"/>
            <family val="2"/>
          </rPr>
          <t>Format: mm/dd/yyyy</t>
        </r>
      </text>
    </comment>
    <comment ref="K331" authorId="0" shapeId="0">
      <text>
        <r>
          <rPr>
            <b/>
            <sz val="9"/>
            <color indexed="81"/>
            <rFont val="Tahoma"/>
            <family val="2"/>
          </rPr>
          <t>Format: mm/dd/yyyy</t>
        </r>
      </text>
    </comment>
    <comment ref="K332" authorId="0" shapeId="0">
      <text>
        <r>
          <rPr>
            <b/>
            <sz val="9"/>
            <color indexed="81"/>
            <rFont val="Tahoma"/>
            <family val="2"/>
          </rPr>
          <t>Format: mm/dd/yyyy</t>
        </r>
      </text>
    </comment>
    <comment ref="K333" authorId="0" shapeId="0">
      <text>
        <r>
          <rPr>
            <b/>
            <sz val="9"/>
            <color indexed="81"/>
            <rFont val="Tahoma"/>
            <family val="2"/>
          </rPr>
          <t>Format: mm/dd/yyyy</t>
        </r>
      </text>
    </comment>
    <comment ref="K334" authorId="0" shapeId="0">
      <text>
        <r>
          <rPr>
            <b/>
            <sz val="9"/>
            <color indexed="81"/>
            <rFont val="Tahoma"/>
            <family val="2"/>
          </rPr>
          <t>Format: mm/dd/yyyy</t>
        </r>
      </text>
    </comment>
    <comment ref="D345" authorId="0" shapeId="0">
      <text>
        <r>
          <rPr>
            <b/>
            <sz val="9"/>
            <color indexed="81"/>
            <rFont val="Tahoma"/>
            <family val="2"/>
          </rPr>
          <t>Leave this BLANK for UNENERGIZED school</t>
        </r>
      </text>
    </comment>
    <comment ref="C354" authorId="0" shapeId="0">
      <text>
        <r>
          <rPr>
            <b/>
            <sz val="9"/>
            <color indexed="81"/>
            <rFont val="Tahoma"/>
            <family val="2"/>
          </rPr>
          <t>Title of ICT Innovation created by a teacher/ school personnel that utilizes DCP and makes the T&amp;L process easier.</t>
        </r>
      </text>
    </comment>
    <comment ref="C355" authorId="0" shapeId="0">
      <text>
        <r>
          <rPr>
            <b/>
            <sz val="9"/>
            <color indexed="81"/>
            <rFont val="Tahoma"/>
            <family val="2"/>
          </rPr>
          <t>Title of ICT Innovation created by a teacher/ school personnel that utilizes DCP and makes school Governance more efficient and effective.</t>
        </r>
      </text>
    </comment>
    <comment ref="B377" authorId="0" shapeId="0">
      <text>
        <r>
          <rPr>
            <b/>
            <sz val="9"/>
            <color indexed="81"/>
            <rFont val="Tahoma"/>
            <family val="2"/>
          </rPr>
          <t>Format: mm/dd/yyyy</t>
        </r>
      </text>
    </comment>
  </commentList>
</comments>
</file>

<file path=xl/comments6.xml><?xml version="1.0" encoding="utf-8"?>
<comments xmlns="http://schemas.openxmlformats.org/spreadsheetml/2006/main">
  <authors>
    <author>Jun Payod</author>
  </authors>
  <commentList>
    <comment ref="B153" authorId="0" shapeId="0">
      <text>
        <r>
          <rPr>
            <b/>
            <sz val="9"/>
            <color indexed="81"/>
            <rFont val="Tahoma"/>
            <family val="2"/>
          </rPr>
          <t>Format: mm/dd/yyyy</t>
        </r>
      </text>
    </comment>
  </commentList>
</comments>
</file>

<file path=xl/sharedStrings.xml><?xml version="1.0" encoding="utf-8"?>
<sst xmlns="http://schemas.openxmlformats.org/spreadsheetml/2006/main" count="60877" uniqueCount="5631">
  <si>
    <t>ACCESS</t>
  </si>
  <si>
    <t>QUALITY</t>
  </si>
  <si>
    <t>GOVERNANCE</t>
  </si>
  <si>
    <t>Elementary</t>
  </si>
  <si>
    <t>Junior High</t>
  </si>
  <si>
    <t>SHS</t>
  </si>
  <si>
    <t>ELEMENTARY</t>
  </si>
  <si>
    <t>Senior High</t>
  </si>
  <si>
    <t>ALS</t>
  </si>
  <si>
    <t>BMI</t>
  </si>
  <si>
    <t>Height</t>
  </si>
  <si>
    <t>School Performance in National Assessment(MPS)</t>
  </si>
  <si>
    <t>ACHIEVEMENTS</t>
  </si>
  <si>
    <t>English</t>
  </si>
  <si>
    <t>Non-Reader</t>
  </si>
  <si>
    <t>Frustration</t>
  </si>
  <si>
    <t>Instructional</t>
  </si>
  <si>
    <t>Independent</t>
  </si>
  <si>
    <t>Reading Level</t>
  </si>
  <si>
    <t>Filipino</t>
  </si>
  <si>
    <t>No. of Non-Numerates</t>
  </si>
  <si>
    <t>No. of Least Learned Competencies based on Quarterly Test Item Analysis</t>
  </si>
  <si>
    <t>Reading Level - English - Non-Reader</t>
  </si>
  <si>
    <t>Reading Level - English - Frustrations</t>
  </si>
  <si>
    <t>Reading Level - English Instructional</t>
  </si>
  <si>
    <t>Reading Level - English - Independent</t>
  </si>
  <si>
    <t>Reading Level - Filipino - Non-Reader</t>
  </si>
  <si>
    <t>Reading Level - Filipino - Frustrations</t>
  </si>
  <si>
    <t>Reading Level - Filipino Instructional</t>
  </si>
  <si>
    <t>Reading Level - Filipino - Independent</t>
  </si>
  <si>
    <t>Mean Percentage Score  (MPS) of Quarterly Test in every Subject Area by Grade Level</t>
  </si>
  <si>
    <t>No. of  Instructional Supervision</t>
  </si>
  <si>
    <t>No. of Teachers/School Heads with IPPD</t>
  </si>
  <si>
    <t>Month 1</t>
  </si>
  <si>
    <t>Month 2</t>
  </si>
  <si>
    <t>Month 3</t>
  </si>
  <si>
    <t>STATUS OF MOOE LIQUIDATION</t>
  </si>
  <si>
    <t>Early Registration Enrolment</t>
  </si>
  <si>
    <t>No. of School Award/s Received</t>
  </si>
  <si>
    <t>Access - Accomplishment of SIP/AIP Implementation based on SMEA Result</t>
  </si>
  <si>
    <t>Quality &amp; Relevance - Accomplishment of SIP/AIP Implementation based on SMEA Result</t>
  </si>
  <si>
    <t>Governance - Accomplishment of SIP/AIP Implementation based on SMEA Result</t>
  </si>
  <si>
    <t>Adopt a School Program (Brigada Eskwela)</t>
  </si>
  <si>
    <t>School Feeding Program</t>
  </si>
  <si>
    <t>Learning Action Cell (LAC)/LEAP</t>
  </si>
  <si>
    <t>In-Service Training (INSET)</t>
  </si>
  <si>
    <t>School-Based Research Program</t>
  </si>
  <si>
    <t>ALS PROGRAM - Fund Utilization</t>
  </si>
  <si>
    <t>Status of e-Clasroom/Computer Lab.</t>
  </si>
  <si>
    <t>DepEd Computerization Program (DCP)</t>
  </si>
  <si>
    <t xml:space="preserve">Status of DCP Package/s </t>
  </si>
  <si>
    <t>Power Source for DCP Package</t>
  </si>
  <si>
    <t>Status Non-DCP Computers</t>
  </si>
  <si>
    <t>ICT Innovation Project</t>
  </si>
  <si>
    <t>D. Implementation Issues elevated to Higher Management (Qualitative Information)</t>
  </si>
  <si>
    <t>E. SUGGESTIONS/RECOMMENDATIONS</t>
  </si>
  <si>
    <t>No. of Learners Treated for Illnesses</t>
  </si>
  <si>
    <t>No. of Learner/s Victims of Child Abuse</t>
  </si>
  <si>
    <t>Early Enrolment</t>
  </si>
  <si>
    <t>Quality and Relevance - Accomplishment of SIP/AIP Implementation based on SMEA Result</t>
  </si>
  <si>
    <t>Research Program</t>
  </si>
  <si>
    <t>ALS Program - Implementation of  DepEd Programs, Activities &amp; Projects</t>
  </si>
  <si>
    <t>Indigenous People Education (IPEd) - Implementation of  DepEd Programs, Activities &amp; Projects</t>
  </si>
  <si>
    <t>Madrasah Program - Implementation of  DepEd Programs, Activities &amp; Projects</t>
  </si>
  <si>
    <t>Reading Program - Implementation of  DepEd Programs, Activities &amp; Projects</t>
  </si>
  <si>
    <t>Science, Technology &amp; Engineering (STE) - Implementation of  DepEd Programs, Activities &amp; Projects</t>
  </si>
  <si>
    <t>Modified In-School Off-School Approach (MISOSA) - Dropout Reduction Program (DORP)/Alternative Delivery Modes (ADM)</t>
  </si>
  <si>
    <t>Project EASE  - Dropout Reduction Program (DORP)/Alternative Delivery Modes (ADM)</t>
  </si>
  <si>
    <t>School Initiated Interventions(SII)  - Dropout Reduction Program (DORP)/Alternative Delivery Modes (ADM)</t>
  </si>
  <si>
    <t>Academic Competitions</t>
  </si>
  <si>
    <t>Career Guidance and Advocacy Program</t>
  </si>
  <si>
    <t>Disaster Reduction and Risk Management (DRRM)</t>
  </si>
  <si>
    <t>Gender and Development (GAD)</t>
  </si>
  <si>
    <t>Gulayan sa Paaralan</t>
  </si>
  <si>
    <t>National Drug Education Program (NDEP)</t>
  </si>
  <si>
    <t>Oplan Balik Eskwela</t>
  </si>
  <si>
    <t>Reward and Recognition System</t>
  </si>
  <si>
    <t>Solid Waste Management</t>
  </si>
  <si>
    <t>Sports Development Program</t>
  </si>
  <si>
    <t>Technolympics</t>
  </si>
  <si>
    <t>DCP - Laptop</t>
  </si>
  <si>
    <t>DCP - Desktop</t>
  </si>
  <si>
    <t>DCP - Tablet</t>
  </si>
  <si>
    <t>Non-DCP - Laptop</t>
  </si>
  <si>
    <t>Non-DCP - Desktop</t>
  </si>
  <si>
    <t>Non-DCP - Tablet</t>
  </si>
  <si>
    <t>ICT Innovation Project - Teaching &amp; Learning</t>
  </si>
  <si>
    <t>ICT Innovation Project - Governance</t>
  </si>
  <si>
    <t>D.1 Implementation Issues elevated to Higher Management (Qualitative Information)</t>
  </si>
  <si>
    <t>D.2 Implementation Issues elevated to Higher Management (Qualitative Information)</t>
  </si>
  <si>
    <t>D.3 Implementation Issues elevated to Higher Management (Qualitative Information)</t>
  </si>
  <si>
    <t>D.4 Implementation Issues elevated to Higher Management (Qualitative Information)</t>
  </si>
  <si>
    <t>D.5 Implementation Issues elevated to Higher Management (Qualitative Information)</t>
  </si>
  <si>
    <t>E.1 SUGGESTIONS/RECOMMENDATIONS</t>
  </si>
  <si>
    <t>E.2 SUGGESTIONS/RECOMMENDATIONS</t>
  </si>
  <si>
    <t>E.3 SUGGESTIONS/RECOMMENDATIONS</t>
  </si>
  <si>
    <t>Submission</t>
  </si>
  <si>
    <t>School Name</t>
  </si>
  <si>
    <t>Sch ID</t>
  </si>
  <si>
    <t>Level</t>
  </si>
  <si>
    <t>Division</t>
  </si>
  <si>
    <t>District</t>
  </si>
  <si>
    <t>Calendar Year</t>
  </si>
  <si>
    <t>Monitoring Schedule</t>
  </si>
  <si>
    <t>Total Number of Classes (Monograde)</t>
  </si>
  <si>
    <t>Total Number of Classes (Multigrade)</t>
  </si>
  <si>
    <t>Total Number of Enrolment Male</t>
  </si>
  <si>
    <t>Total Number of Enrolment Female</t>
  </si>
  <si>
    <t>No. of Enrolled School -Age children - Male</t>
  </si>
  <si>
    <t>No. of Enrolled School -Age children - Female</t>
  </si>
  <si>
    <t>Cohort-Survival Rate - Male</t>
  </si>
  <si>
    <t>Cohort-Survival Rate - Female</t>
  </si>
  <si>
    <t>Total No. of Completers - Male</t>
  </si>
  <si>
    <t>Total No. of Completers - Female</t>
  </si>
  <si>
    <t>Total No. of Dropouts - Male</t>
  </si>
  <si>
    <t>Total No. of Dropouts - Female</t>
  </si>
  <si>
    <t>Total No. of Learners at Risk of Dropping  Out (SARDO/PARDO) - Male</t>
  </si>
  <si>
    <t>Total No. of Learners at Risk of Dropping  Out (SARDO/PARDO) - Female</t>
  </si>
  <si>
    <t>Total No. of Learners at Risk of Dropping  Out (SARDO/PARDO) Saved within the Quarter - Male</t>
  </si>
  <si>
    <t>Total No. of Learners at Risk of Dropping  Out (SARDO/PARDO) Saved within the Quarter - Female</t>
  </si>
  <si>
    <t>Total No. of Learners No Longer in School (NLS) - Male</t>
  </si>
  <si>
    <t>Total No. of Learners No Longer in School (NLS) - Female</t>
  </si>
  <si>
    <t>Total No. of School Leavers - Male</t>
  </si>
  <si>
    <t>Total No. of School Leavers - Female</t>
  </si>
  <si>
    <t>Total No. of Repeaters - Male</t>
  </si>
  <si>
    <t>Total No. of Repeaters - Female</t>
  </si>
  <si>
    <t>No. of Learners  with 100% attendance - Male</t>
  </si>
  <si>
    <t>No. of Learners  with 100% attendance - Female</t>
  </si>
  <si>
    <t>No. of learners with incidence of Tardiness - Male</t>
  </si>
  <si>
    <t>No. of learners with incidence of Tardiness - Female</t>
  </si>
  <si>
    <t>No. of learners with incidence of Habitual Absenteeism - Male</t>
  </si>
  <si>
    <t>No. of learners with incidence of Habitual Absenteeism - Female</t>
  </si>
  <si>
    <t>Total Number of Learners per Nutritional Status Category - Severely Wasted - Male</t>
  </si>
  <si>
    <t>Total Number of Learners per Nutritional Status Category - Severely Wasted -Female</t>
  </si>
  <si>
    <t>Total Number of Learners per Nutritional Status Category - Wasted -Male</t>
  </si>
  <si>
    <t>Total Number of Learners per Nutritional Status Category - Wasted -Female</t>
  </si>
  <si>
    <t>Total Number of Learners per Nutritional Status Category - Normal -Male</t>
  </si>
  <si>
    <t>Total Number of Learners per Nutritional Status Category - Normal -Female</t>
  </si>
  <si>
    <t>Total Number of Learners per Nutritional Status Category -Overweight -Male</t>
  </si>
  <si>
    <t>Total Number of Learners per Nutritional Status Category -Overweight -Female</t>
  </si>
  <si>
    <t>Total Number of Learners per Nutritional Status Category -Obese -Male</t>
  </si>
  <si>
    <t>Total Number of Learners per Nutritional Status Category -Obese -Female</t>
  </si>
  <si>
    <t>Total Number of Learners per Nutritional Status Category - Severely Stunted - Male</t>
  </si>
  <si>
    <t>Total Number of Learners per Nutritional Status Category - Severely Stunted -Female</t>
  </si>
  <si>
    <t>Total Number of Learners per Nutritional Status Category - Stunted -Male</t>
  </si>
  <si>
    <t>Total Number of Learners per Nutritional Status Category - Stunted -Female</t>
  </si>
  <si>
    <t>Total Number of Learners per Nutritional Status Category -Tall -Male</t>
  </si>
  <si>
    <t>Total Number of Learners per Nutritional Status Category -Tall -Female</t>
  </si>
  <si>
    <t>Government Permit/Recognition Issued (Private School)</t>
  </si>
  <si>
    <t>No. of Voucher Recipient Learners  enrolled - Male</t>
  </si>
  <si>
    <t>No. of Voucher Recipient Learners  enrolled - Female</t>
  </si>
  <si>
    <t>No. of Voucher Recipient Learners  with 100% Attendance - Male</t>
  </si>
  <si>
    <t>No. of Voucher Recipient Learners  with 100% Attendance - Female</t>
  </si>
  <si>
    <t>ACAD Total number of classes</t>
  </si>
  <si>
    <t>ACAD Total Enrolment - Male</t>
  </si>
  <si>
    <t>ACAD Total Enrolment - Female</t>
  </si>
  <si>
    <t>ACAD Course 1</t>
  </si>
  <si>
    <t>ACAD Course 2</t>
  </si>
  <si>
    <t>ACAD Course 3</t>
  </si>
  <si>
    <t>TVL Total number of classes</t>
  </si>
  <si>
    <t>TVL Total Enrolment - Male</t>
  </si>
  <si>
    <t>TVL Total Enrolment - Female</t>
  </si>
  <si>
    <t>TVL Course 1</t>
  </si>
  <si>
    <t>TVL Course 2</t>
  </si>
  <si>
    <t>TVL Course 3</t>
  </si>
  <si>
    <t>TVL Course 4</t>
  </si>
  <si>
    <t>TVL Course 5</t>
  </si>
  <si>
    <t>Sports Total Class</t>
  </si>
  <si>
    <t>Sports Enrolment - Male</t>
  </si>
  <si>
    <t>Sports Enrolment - Female</t>
  </si>
  <si>
    <t>Arts&amp;Design Total Class</t>
  </si>
  <si>
    <t>Arts&amp;Design Enrolment - Male</t>
  </si>
  <si>
    <t>Arts&amp;Design Enrolment - Female</t>
  </si>
  <si>
    <t>Cohort Survival Rate (G12)</t>
  </si>
  <si>
    <t>Total Completers - Male</t>
  </si>
  <si>
    <t>Total Completers - Female</t>
  </si>
  <si>
    <t>Total Dropout - Male</t>
  </si>
  <si>
    <t>Total Dropout - Female</t>
  </si>
  <si>
    <t>Total SARDO - Male</t>
  </si>
  <si>
    <t>Total SARDO - Female</t>
  </si>
  <si>
    <t>Total SARDO Saved- Male</t>
  </si>
  <si>
    <t>Total SARDO Saved - Female</t>
  </si>
  <si>
    <t>Total NLS- Male</t>
  </si>
  <si>
    <t>Total NLS - Female</t>
  </si>
  <si>
    <t>Total Leavers- Male</t>
  </si>
  <si>
    <t>Total Leavers - Female</t>
  </si>
  <si>
    <t>Total Repeaters- Male</t>
  </si>
  <si>
    <t>Total Repeaters - Female</t>
  </si>
  <si>
    <t>Total 100% Attendance- Male</t>
  </si>
  <si>
    <t>Total 100% Attendance - Female</t>
  </si>
  <si>
    <t>Total Incidence of Tardiness- Male</t>
  </si>
  <si>
    <t>Total Incidence of Tardines - Female</t>
  </si>
  <si>
    <t>Total Habitual Absenteeism- Male</t>
  </si>
  <si>
    <t>Total Habitual Absenteeism - Female</t>
  </si>
  <si>
    <t>Total Voucher Recipients - Male</t>
  </si>
  <si>
    <t>Total Voucher Recipients - Female</t>
  </si>
  <si>
    <t>Total Voucher Recipients 100% Attendance - Male</t>
  </si>
  <si>
    <t>Total Voucher Recipients 100% Attendance - Female</t>
  </si>
  <si>
    <t>MTB-MLE Mean Percentage Score  (MPS) of Quarterly Test in every Subject Area by Grade Level</t>
  </si>
  <si>
    <t>English - Mean Percentage Score  (MPS) of Quarterly Test in every Subject Area by Grade Level</t>
  </si>
  <si>
    <t>Math -  Mean Percentage Score  (MPS) of Quarterly Test in every Subject Area by Grade Level</t>
  </si>
  <si>
    <t>Science - Mean Percentage Score  (MPS) of Quarterly Test in every Subject Area by Grade Level</t>
  </si>
  <si>
    <t>Filipino - Mean Percentage Score  (MPS) of Quarterly Test in every Subject Area by Grade Level</t>
  </si>
  <si>
    <t>Aral Pan. - Mean Percentage Score  (MPS) of Quarterly Test in every Subject Area by Grade Level</t>
  </si>
  <si>
    <t>MAPEH - Mean Percentage Score  (MPS) of Quarterly Test in every Subject Area by Grade Level</t>
  </si>
  <si>
    <t>TLE - Mean Percentage Score  (MPS) of Quarterly Test in every Subject Area by Grade Level</t>
  </si>
  <si>
    <t>ESP - Mean Percentage Score  (MPS) of Quarterly Test in every Subject Area by Grade Level</t>
  </si>
  <si>
    <t>MTB-MLE Percentage of Passing by Subject Area in Quarterly Academic Assessment (Based on  Form 138)</t>
  </si>
  <si>
    <t>English - Percentage of Passing by Subject Area in Quarterly Academic Assessment (Based on  Form 138)</t>
  </si>
  <si>
    <t>Math - Percentage of Passing by Subject Area in Quarterly Academic Assessment (Based on  Form 138)</t>
  </si>
  <si>
    <t>Science - Percentage of Passing by Subject Area in Quarterly Academic Assessment (Based on  Form 138)</t>
  </si>
  <si>
    <t>Filipino - Percentage of Passing by Subject Area in Quarterly Academic Assessment (Based on  Form 138)</t>
  </si>
  <si>
    <t>AP - Percentage of Passing by Subject Area in Quarterly Academic Assessment (Based on  Form 138)</t>
  </si>
  <si>
    <t>MAPEH - Percentage of Passing by Subject Area in Quarterly Academic Assessment (Based on  Form 138)</t>
  </si>
  <si>
    <t>TLE - Percentage of Passing by Subject Area in Quarterly Academic Assessment (Based on  Form 138)</t>
  </si>
  <si>
    <t>ESP - Percentage of Passing by Subject Area in Quarterly Academic Assessment (Based on  Form 138)</t>
  </si>
  <si>
    <t>MTB-MLE -  No. of Least Learned Skills based on Quarterly Test Item Analysis</t>
  </si>
  <si>
    <t>English -  No. of Least Learned Skills based on Quarterly Test Item Analysis</t>
  </si>
  <si>
    <t>Math  -  No. of Least Learned Skills based on Quarterly Test Item Analysis</t>
  </si>
  <si>
    <t>Science  -  No. of Least Learned Skills based on Quarterly Test Item Analysis</t>
  </si>
  <si>
    <t>Filipino  -  No. of Least Learned Skills based on Quarterly Test Item Analysis</t>
  </si>
  <si>
    <t>AP  -  No. of Least Learned Skills based on Quarterly Test Item Analysis</t>
  </si>
  <si>
    <t>MAPEH  -  No. of Least Learned Skills based on Quarterly Test Item Analysis</t>
  </si>
  <si>
    <t>TLE  -  No. of Least Learned Skills based on Quarterly Test Item Analysis</t>
  </si>
  <si>
    <t>ESP  -  No. of Least Learned Skills based on Quarterly Test Item Analysis</t>
  </si>
  <si>
    <t>No. of Classes with below 100 % Competency coverage by subject area</t>
  </si>
  <si>
    <t>No. of Classes implementing Contextualized Curriculum (ref: Lesson  Plan )</t>
  </si>
  <si>
    <t>ELLNA</t>
  </si>
  <si>
    <t>NAT (Grade 6)</t>
  </si>
  <si>
    <t>MTB-MLE (ELLNA)</t>
  </si>
  <si>
    <t>English (ELLNA)</t>
  </si>
  <si>
    <t>Math (ELLNA)</t>
  </si>
  <si>
    <t>Filipino (ELLNA)</t>
  </si>
  <si>
    <t>English (NAT)</t>
  </si>
  <si>
    <t>Math (NAT)</t>
  </si>
  <si>
    <t>Science (NAT)</t>
  </si>
  <si>
    <t>Filipino (NAT)</t>
  </si>
  <si>
    <t>AP (NAT)</t>
  </si>
  <si>
    <t>G1 - MTB-MLE (Quarterly Assessment Mastery Level)</t>
  </si>
  <si>
    <t>G2 - MTB-MLE (Quarterly Assessment Mastery Level)</t>
  </si>
  <si>
    <t>G3 - MTB-MLE (Quarterly Assessment Mastery Level)</t>
  </si>
  <si>
    <t>English G1 (Quarterly Assessment Mastery Level)</t>
  </si>
  <si>
    <t>English G2 (Quarterly Assessment Mastery Level)</t>
  </si>
  <si>
    <t>English G3 (Quarterly Assessment Mastery Level)</t>
  </si>
  <si>
    <t>English G4 (Quarterly Assessment Mastery Level)</t>
  </si>
  <si>
    <t>English G5 (Quarterly Assessment Mastery Level)</t>
  </si>
  <si>
    <t>English G6 (Quarterly Assessment Mastery Level)</t>
  </si>
  <si>
    <t>Filipino G1 (Quarterly Assessment Mastery Level)</t>
  </si>
  <si>
    <t>Filipino G2 (Quarterly Assessment Mastery Level)</t>
  </si>
  <si>
    <t>Filipino G3 (Quarterly Assessment Mastery Level)</t>
  </si>
  <si>
    <t>Filipino G4 (Quarterly Assessment Mastery Level)</t>
  </si>
  <si>
    <t>Filipino G5 (Quarterly Assessment Mastery Level)</t>
  </si>
  <si>
    <t>Filipino G6 (Quarterly Assessment Mastery Level)</t>
  </si>
  <si>
    <t>Math G1 (Quarterly Assessment Mastery Level)</t>
  </si>
  <si>
    <t>Math G2 (Quarterly Assessment Mastery Level)</t>
  </si>
  <si>
    <t>Math G3 (Quarterly Assessment Mastery Level)</t>
  </si>
  <si>
    <t>Math G4 (Quarterly Assessment Mastery Level)</t>
  </si>
  <si>
    <t>Math G5 (Quarterly Assessment Mastery Level)</t>
  </si>
  <si>
    <t>Math G6 (Quarterly Assessment Mastery Level)</t>
  </si>
  <si>
    <t>Science G2 (Quarterly Assessment Mastery Level)</t>
  </si>
  <si>
    <t>Science G3 (Quarterly Assessment Mastery Level)</t>
  </si>
  <si>
    <t>Science G4 (Quarterly Assessment Mastery Level)</t>
  </si>
  <si>
    <t>Science G5 (Quarterly Assessment Mastery Level)</t>
  </si>
  <si>
    <t>Science G6 (Quarterly Assessment Mastery Level)</t>
  </si>
  <si>
    <t>Aral. Panlipunan G1 (Quarterly Assessment Mastery Level)</t>
  </si>
  <si>
    <t>Aral. Panlipunan G2 (Quarterly Assessment Mastery Level)</t>
  </si>
  <si>
    <t>Aral. Panlipunan G3 (Quarterly Assessment Mastery Level)</t>
  </si>
  <si>
    <t>Aral. Panlipunan G4 (Quarterly Assessment Mastery Level)</t>
  </si>
  <si>
    <t>Aral. Panlipunan G5 (Quarterly Assessment Mastery Level)</t>
  </si>
  <si>
    <t>Aral. Panlipunan G6 (Quarterly Assessment Mastery Level)</t>
  </si>
  <si>
    <t>EPP/TLE G4 (Quarterly Assessment Mastery Level)</t>
  </si>
  <si>
    <t>EPP/TLE G5 (Quarterly Assessment Mastery Level)</t>
  </si>
  <si>
    <t>EPP/TLE G6 (Quarterly Assessment Mastery Level)</t>
  </si>
  <si>
    <t>EsP G1 (Quarterly Assessment Mastery Level)</t>
  </si>
  <si>
    <t>EsP G2 (Quarterly Assessment Mastery Level)</t>
  </si>
  <si>
    <t>EsP G3 (Quarterly Assessment Mastery Level)</t>
  </si>
  <si>
    <t>EsP G4 (Quarterly Assessment Mastery Level)</t>
  </si>
  <si>
    <t>EsP G5 (Quarterly Assessment Mastery Level)</t>
  </si>
  <si>
    <t>EsP G6 (Quarterly Assessment Mastery Level)</t>
  </si>
  <si>
    <t>MAPEH G1 (Quarterly Assessment Mastery Level)</t>
  </si>
  <si>
    <t>MAPEH G2 (Quarterly Assessment Mastery Level)</t>
  </si>
  <si>
    <t>MAPEH G3 (Quarterly Assessment Mastery Level)</t>
  </si>
  <si>
    <t>MAPEH G4 (Quarterly Assessment Mastery Level)</t>
  </si>
  <si>
    <t>MAPEH G5 (Quarterly Assessment Mastery Level)</t>
  </si>
  <si>
    <t>MAPEH G6 (Quarterly Assessment Mastery Level)</t>
  </si>
  <si>
    <t>MALE</t>
  </si>
  <si>
    <t>FEMALE</t>
  </si>
  <si>
    <t>Total No. of  Promotees - Male</t>
  </si>
  <si>
    <t>Total No. of  Promotees - Female</t>
  </si>
  <si>
    <t>Math  - Mean Percentage Score  (MPS) of Quarterly Test in every Subject Area by Grade Level</t>
  </si>
  <si>
    <t>Filipino  - Mean Percentage Score  (MPS) of Quarterly Test in every Subject Area by Grade Level</t>
  </si>
  <si>
    <t>AP - Mean Percentage Score  (MPS) of Quarterly Test in every Subject Area by Grade Level</t>
  </si>
  <si>
    <t>MAPEH  - Mean Percentage Score  (MPS) of Quarterly Test in every Subject Area by Grade Level</t>
  </si>
  <si>
    <t>ESP  - Mean Percentage Score  (MPS) of Quarterly Test in every Subject Area by Grade Level</t>
  </si>
  <si>
    <t>English - Least Learned Competencies based on Quarterly Test Item Analysis</t>
  </si>
  <si>
    <t>Math - Least Learned Competencies based on Quarterly Test Item Analysis</t>
  </si>
  <si>
    <t>Science - Least Learned Competencies based on Quarterly Test Item Analysis</t>
  </si>
  <si>
    <t>Filipino - Least Learned Competencies based on Quarterly Test Item Analysis</t>
  </si>
  <si>
    <t>AP - Least Learned Competencies based on Quarterly Test Item Analysis</t>
  </si>
  <si>
    <t>MAPEH - Least Learned Competencies based on Quarterly Test Item Analysis</t>
  </si>
  <si>
    <t>TLE - Least Learned Competencies based on Quarterly Test Item Analysis</t>
  </si>
  <si>
    <t>ESP - Least Learned Competencies based on Quarterly Test Item Analysis</t>
  </si>
  <si>
    <t>No. of Classes implementing Contextualized Curr.  (ref: Lesson  Plan )</t>
  </si>
  <si>
    <t>NAT (Grade 10))</t>
  </si>
  <si>
    <t>ENGLISH - National Achievement Test (NAT) MASTERY Level</t>
  </si>
  <si>
    <t>MATH - National Achievement Test (NAT) MASTERY Level</t>
  </si>
  <si>
    <t>SCIENCE - National Achievement Test (NAT) MASTERY Level</t>
  </si>
  <si>
    <t>FILIPINO - National Achievement Test (NAT) MASTERY Level</t>
  </si>
  <si>
    <t>ARAL. PAN. - National Achievement Test (NAT) MASTERY Level</t>
  </si>
  <si>
    <t>ENGLISH G7 Quarterly Assessment (MASTERY Level)</t>
  </si>
  <si>
    <t>ENGLISH G8 Quarterly Assessment (MASTERY Level)</t>
  </si>
  <si>
    <t>ENGLISH G9 Quarterly Assessment (MASTERY Level)</t>
  </si>
  <si>
    <t>ENGLISH G10 Quarterly Assessment (MASTERY Level)</t>
  </si>
  <si>
    <t>FILIPINO G7 Quarterly Assessment (MASTERY Level)</t>
  </si>
  <si>
    <t>FILIPINO G8 Quarterly Assessment (MASTERY Level)</t>
  </si>
  <si>
    <t>FILIPINO G9 Quarterly Assessment (MASTERY Level)</t>
  </si>
  <si>
    <t>FILIPINO G10 Quarterly Assessment (MASTERY Level)</t>
  </si>
  <si>
    <t>MATH G7 Quarterly Assessment (MASTERY Level)</t>
  </si>
  <si>
    <t>MATH G8 Quarterly Assessment (MASTERY Level)</t>
  </si>
  <si>
    <t>MATH G9 Quarterly Assessment (MASTERY Level)</t>
  </si>
  <si>
    <t>MATH G10 Quarterly Assessment (MASTERY Level)</t>
  </si>
  <si>
    <t>SCIENCE G7 Quarterly Assessment (MASTERY Level)</t>
  </si>
  <si>
    <t>SCIENCE G8 Quarterly Assessment (MASTERY Level)</t>
  </si>
  <si>
    <t>SCIENCE G9 Quarterly Assessment (MASTERY Level)</t>
  </si>
  <si>
    <t>SCIENCE G10 Quarterly Assessment (MASTERY Level)</t>
  </si>
  <si>
    <t>SOCIAL STUDIES G7 Quarterly Assessment (MASTERY Level)</t>
  </si>
  <si>
    <t>SOCIAL STUDIES G8 Quarterly Assessment (MASTERY Level)</t>
  </si>
  <si>
    <t>SOCIAL STUDIES G9 Quarterly Assessment (MASTERY Level)</t>
  </si>
  <si>
    <t>SOCIAL STUDIES G10 Quarterly Assessment (MASTERY Level)</t>
  </si>
  <si>
    <t>TLE G7 Quarterly Assessment (MASTERY Level)</t>
  </si>
  <si>
    <t>TLE G8 Quarterly Assessment (MASTERY Level)</t>
  </si>
  <si>
    <t>TLE G9 Quarterly Assessment (MASTERY Level)</t>
  </si>
  <si>
    <t>TLE G10 Quarterly Assessment (MASTERY Level)</t>
  </si>
  <si>
    <t>ESP G7 Quarterly Assessment (MASTERY Level)</t>
  </si>
  <si>
    <t>ESP G8 Quarterly Assessment (MASTERY Level)</t>
  </si>
  <si>
    <t>ESP G9 Quarterly Assessment (MASTERY Level)</t>
  </si>
  <si>
    <t>ESP G10 Quarterly Assessment (MASTERY Level)</t>
  </si>
  <si>
    <t>MAPEH G7 Quarterly Assessment (MASTERY Level)</t>
  </si>
  <si>
    <t>MAPEH G8 Quarterly Assessment (MASTERY Level)</t>
  </si>
  <si>
    <t>MAPEH G9 Quarterly Assessment (MASTERY Level)</t>
  </si>
  <si>
    <t>MAPEH G10 Quarterly Assessment (MASTERY Level)</t>
  </si>
  <si>
    <t>Math</t>
  </si>
  <si>
    <t>Science</t>
  </si>
  <si>
    <t>SocSci</t>
  </si>
  <si>
    <t>MAPEH</t>
  </si>
  <si>
    <t>Applied Subjects</t>
  </si>
  <si>
    <t>Specialization</t>
  </si>
  <si>
    <t>ENGLISH G11 Quarterly Assessment MASTERY Level</t>
  </si>
  <si>
    <t>ENGLISH G12 Quarterly Assessment MASTERY Level</t>
  </si>
  <si>
    <t>FILIPINO G11 Quarterly Assessment MASTERY Level</t>
  </si>
  <si>
    <t>FILIPINO G12 Quarterly Assessment MASTERY Level</t>
  </si>
  <si>
    <t>MATH G11 Quarterly Assessment MASTERY Level</t>
  </si>
  <si>
    <t>MATH G12 Quarterly Assessment MASTERY Level</t>
  </si>
  <si>
    <t>SCIENCE G11 Quarterly Assessment MASTERY Level</t>
  </si>
  <si>
    <t>SCIENCE G12 Quarterly Assessment MASTERY Level</t>
  </si>
  <si>
    <t>SOCIAL SCIENCE G11 Quarterly Assessment MASTERY Level</t>
  </si>
  <si>
    <t>SOCIAL SCIENCE G12 Quarterly Assessment MASTERY Level</t>
  </si>
  <si>
    <t>APPLIED SUBJECTS G11 Quarterly Assessment MASTERY Level</t>
  </si>
  <si>
    <t>APPLIED SUBJECTS G12 Quarterly Assessment MASTERY Level</t>
  </si>
  <si>
    <t>SPECIALIZATION G11 Quarterly Assessment MASTERY Level</t>
  </si>
  <si>
    <t>SPECIALIZATION G12 Quarterly Assessment MASTERY Level</t>
  </si>
  <si>
    <t>No. of Teachers trained on K to 12 Implementation</t>
  </si>
  <si>
    <t>No. of Teachers Attended LAC Session</t>
  </si>
  <si>
    <t>No. of Teachers Attended INSET</t>
  </si>
  <si>
    <t>No. of Teachers Attended Other Trainings</t>
  </si>
  <si>
    <t>No. of Classrooms</t>
  </si>
  <si>
    <t>PHYSICAL FACILITIES</t>
  </si>
  <si>
    <t>Hazards in School</t>
  </si>
  <si>
    <t xml:space="preserve">Disaster Mitigation Measures </t>
  </si>
  <si>
    <t>No. of Teachers with IPCR Performance  categorized as:</t>
  </si>
  <si>
    <t>No. of Teachers with Very Satisfactory Classroom Management</t>
  </si>
  <si>
    <t>No. of Teachers with Very Satisfactory Records Management</t>
  </si>
  <si>
    <t>No. of Teachers Provided with Technical Assistance on:</t>
  </si>
  <si>
    <t>No. of Functional Stakeholders' Organization</t>
  </si>
  <si>
    <t xml:space="preserve">No. of Personnel with 100% Attendance </t>
  </si>
  <si>
    <t xml:space="preserve">No.of recognized Effective Practices documented and replicated within the school or shared within Schools Division </t>
  </si>
  <si>
    <t>Assessment Year</t>
  </si>
  <si>
    <t>Child-friendly School</t>
  </si>
  <si>
    <t>Outstanding Child-Friendly School</t>
  </si>
  <si>
    <t>Very Outstanding Child-Friendly School</t>
  </si>
  <si>
    <t>Water Sanitation &amp; Hygiene (WASH)  in Schools (WinS) Assessment Level (Pls. check preferred option)</t>
  </si>
  <si>
    <t>No. of Learners with Incidence of Teenage Pregnancy</t>
  </si>
  <si>
    <t>No. of Learners Dewormed</t>
  </si>
  <si>
    <t>MOOE Downloaded</t>
  </si>
  <si>
    <t>MOOE Liquidated</t>
  </si>
  <si>
    <t>Male</t>
  </si>
  <si>
    <t>Female</t>
  </si>
  <si>
    <t>School Site Titling (No. &amp; Date of Issuance)</t>
  </si>
  <si>
    <t>Percentage of Stakeholders' Participation</t>
  </si>
  <si>
    <t xml:space="preserve">Stakeholders' Donations </t>
  </si>
  <si>
    <t>Student</t>
  </si>
  <si>
    <t>Teacher</t>
  </si>
  <si>
    <t>School Head</t>
  </si>
  <si>
    <t>School</t>
  </si>
  <si>
    <t>Target</t>
  </si>
  <si>
    <t>Accomplishment*</t>
  </si>
  <si>
    <t>Funds Allocated (A)</t>
  </si>
  <si>
    <t>Funds Utilized (B)</t>
  </si>
  <si>
    <t>% of Utilization (B/AX100)</t>
  </si>
  <si>
    <t xml:space="preserve"> Number of Recipients/ Learners' Enrolled</t>
  </si>
  <si>
    <t>Implementing the Program?</t>
  </si>
  <si>
    <t>Server</t>
  </si>
  <si>
    <t>Client</t>
  </si>
  <si>
    <t>Stand-alone PC</t>
  </si>
  <si>
    <t>LCD Projector</t>
  </si>
  <si>
    <t>LCD Screen</t>
  </si>
  <si>
    <t>Laptop</t>
  </si>
  <si>
    <t>Speakers</t>
  </si>
  <si>
    <t>Source</t>
  </si>
  <si>
    <t>Desktop</t>
  </si>
  <si>
    <t>Tablet</t>
  </si>
  <si>
    <t>Teaching &amp; Learning</t>
  </si>
  <si>
    <t>Governance</t>
  </si>
  <si>
    <t>Program/Activities/Projects</t>
  </si>
  <si>
    <t>Issues</t>
  </si>
  <si>
    <t>Suggestions &amp; Recommendations</t>
  </si>
  <si>
    <t>Submitted by:</t>
  </si>
  <si>
    <t>Verified by</t>
  </si>
  <si>
    <t>UPS</t>
  </si>
  <si>
    <t>Male - ACAD</t>
  </si>
  <si>
    <t>Female - ACAD</t>
  </si>
  <si>
    <t>Male - TECHVOC</t>
  </si>
  <si>
    <t>Female - TECHVOC</t>
  </si>
  <si>
    <t>Male - SPORTS &amp; DESIGN</t>
  </si>
  <si>
    <t>Female - SPORTS &amp; DESIGN</t>
  </si>
  <si>
    <t xml:space="preserve">Total No. of  A&amp;E Enrollees </t>
  </si>
  <si>
    <t>Total No. of  BLP Enrollees</t>
  </si>
  <si>
    <t>Total No. of  Learning Facilitator-ALS</t>
  </si>
  <si>
    <t>Total No. of  ALS Learners with 100% Attendance</t>
  </si>
  <si>
    <t>Total No. of  Available ALS Modules</t>
  </si>
  <si>
    <t>No. of PEPT Takers</t>
  </si>
  <si>
    <t>No. of PEPT Passers</t>
  </si>
  <si>
    <t>No. of A&amp;E Takers</t>
  </si>
  <si>
    <t>Schistosomiasis</t>
  </si>
  <si>
    <t>Filariasis</t>
  </si>
  <si>
    <t>Common Illnesses</t>
  </si>
  <si>
    <t>Sexual Abuse</t>
  </si>
  <si>
    <t>Bullying</t>
  </si>
  <si>
    <t>Verbal Abuse</t>
  </si>
  <si>
    <t>Secondary</t>
  </si>
  <si>
    <t>Learner</t>
  </si>
  <si>
    <t>Annual Enrolment/ Target</t>
  </si>
  <si>
    <t>End of Quarter Enrolment/ Accomplishment</t>
  </si>
  <si>
    <t>Implementing</t>
  </si>
  <si>
    <t>Total</t>
  </si>
  <si>
    <t>No. of Functional</t>
  </si>
  <si>
    <t>No. of for Repair</t>
  </si>
  <si>
    <t xml:space="preserve">No. of Non- Functional </t>
  </si>
  <si>
    <t>Usage (Number)</t>
  </si>
  <si>
    <t>Innovation 1</t>
  </si>
  <si>
    <t>Innovation 2</t>
  </si>
  <si>
    <t>Innovation 3</t>
  </si>
  <si>
    <t>Innovation 4</t>
  </si>
  <si>
    <t>Innovation 5</t>
  </si>
  <si>
    <t>Access</t>
  </si>
  <si>
    <t>Quality</t>
  </si>
  <si>
    <t>Submitted by</t>
  </si>
  <si>
    <t>Date</t>
  </si>
  <si>
    <t>PSDS</t>
  </si>
  <si>
    <t>SPED (Graded)</t>
  </si>
  <si>
    <t>SPED (Non-Graded)</t>
  </si>
  <si>
    <t>K</t>
  </si>
  <si>
    <t>SPED</t>
  </si>
  <si>
    <t>Elem</t>
  </si>
  <si>
    <t>Kinder</t>
  </si>
  <si>
    <t>Elem (G6)</t>
  </si>
  <si>
    <t>Junior HS</t>
  </si>
  <si>
    <t>11 GAS</t>
  </si>
  <si>
    <t>11 HUMSS</t>
  </si>
  <si>
    <t>11 ABM</t>
  </si>
  <si>
    <t>11 STEM</t>
  </si>
  <si>
    <t>12 GAS</t>
  </si>
  <si>
    <t>12 HUMSS</t>
  </si>
  <si>
    <t>12 ABM</t>
  </si>
  <si>
    <t>12 STEM</t>
  </si>
  <si>
    <t>11 Agri-Fishery Arts</t>
  </si>
  <si>
    <t>11 Home Economics</t>
  </si>
  <si>
    <t>11 Industrial Arts</t>
  </si>
  <si>
    <t>11 ICT</t>
  </si>
  <si>
    <t>12 Agri-Fishery Arts</t>
  </si>
  <si>
    <t>12 Home Economics</t>
  </si>
  <si>
    <t>12 Industrial Arts</t>
  </si>
  <si>
    <t>12 ICT</t>
  </si>
  <si>
    <t>G11</t>
  </si>
  <si>
    <t>G12</t>
  </si>
  <si>
    <t>G1</t>
  </si>
  <si>
    <t>G2</t>
  </si>
  <si>
    <t>G3</t>
  </si>
  <si>
    <t>G4</t>
  </si>
  <si>
    <t>G5</t>
  </si>
  <si>
    <t>G6</t>
  </si>
  <si>
    <t>MTB-MLE</t>
  </si>
  <si>
    <t>AP</t>
  </si>
  <si>
    <t>TLE</t>
  </si>
  <si>
    <t>ESP</t>
  </si>
  <si>
    <t>Mastery (96-100%)</t>
  </si>
  <si>
    <t>Closely Approximately Mastery (86-95%)</t>
  </si>
  <si>
    <t>Moving Towards Mastery (66-85%)</t>
  </si>
  <si>
    <t>Average Mastery (35-65%)</t>
  </si>
  <si>
    <t>Low (15-34%)</t>
  </si>
  <si>
    <t>Very Low (5-14%)</t>
  </si>
  <si>
    <t>Absolotely No Mastery (0-4%)</t>
  </si>
  <si>
    <t>G7</t>
  </si>
  <si>
    <t>G8</t>
  </si>
  <si>
    <t>G9</t>
  </si>
  <si>
    <t>G10</t>
  </si>
  <si>
    <t>CORE SUBJECTS</t>
  </si>
  <si>
    <t>APPLIED SUBJECTS</t>
  </si>
  <si>
    <t>SPECIALIZATION</t>
  </si>
  <si>
    <t>SPED/K</t>
  </si>
  <si>
    <t>In Good Condition</t>
  </si>
  <si>
    <t>For Minor Repair</t>
  </si>
  <si>
    <t>For Major Repair</t>
  </si>
  <si>
    <t>Condemnable</t>
  </si>
  <si>
    <t>Arm chairs</t>
  </si>
  <si>
    <t>Desks</t>
  </si>
  <si>
    <t>CR</t>
  </si>
  <si>
    <t>e-Clrm</t>
  </si>
  <si>
    <t>Library</t>
  </si>
  <si>
    <t>ICT Lab</t>
  </si>
  <si>
    <t>Monoblock Chairs</t>
  </si>
  <si>
    <t>Pupils Tablets and Chairs</t>
  </si>
  <si>
    <t>Sci Lab</t>
  </si>
  <si>
    <t>Teacher's Table &amp; Chair</t>
  </si>
  <si>
    <t>TLE  Lab</t>
  </si>
  <si>
    <t>Endemic Schistosomiasis</t>
  </si>
  <si>
    <t>Endemic Filariasis</t>
  </si>
  <si>
    <t>Storm Surge Area</t>
  </si>
  <si>
    <t>Flood</t>
  </si>
  <si>
    <t>Landslide</t>
  </si>
  <si>
    <t>Within Volcanic Danger Zone</t>
  </si>
  <si>
    <t>Armed Conflict</t>
  </si>
  <si>
    <t>Along Maharlika Highway</t>
  </si>
  <si>
    <t>Fault Line</t>
  </si>
  <si>
    <t>Has Fire Prevention Plan</t>
  </si>
  <si>
    <t>Has Community Evacuation Plan</t>
  </si>
  <si>
    <t>Has DRR Plan</t>
  </si>
  <si>
    <t>Outstanding (O)</t>
  </si>
  <si>
    <t>Very Satisfactory (VS)</t>
  </si>
  <si>
    <t>Satisfactory (S)</t>
  </si>
  <si>
    <t>Unsatisfactory (US)</t>
  </si>
  <si>
    <t>Poor (P)</t>
  </si>
  <si>
    <t xml:space="preserve">Classroom Management Implementation  </t>
  </si>
  <si>
    <t>Curriculum Implementation</t>
  </si>
  <si>
    <t>Teaching-Learning &amp; Assessment</t>
  </si>
  <si>
    <t>Access to LRMDS</t>
  </si>
  <si>
    <t>SGC</t>
  </si>
  <si>
    <t>PTA</t>
  </si>
  <si>
    <t>Alumni</t>
  </si>
  <si>
    <t>Others</t>
  </si>
  <si>
    <t>Name of Organization/s:  (Please specify)</t>
  </si>
  <si>
    <t>(25-29 Pts)</t>
  </si>
  <si>
    <t>(30-34 Pts)</t>
  </si>
  <si>
    <t>(35 Pts &amp; above)</t>
  </si>
  <si>
    <t>1 Star</t>
  </si>
  <si>
    <t>2 Star</t>
  </si>
  <si>
    <t>3 Star</t>
  </si>
  <si>
    <t>Amount</t>
  </si>
  <si>
    <t>ALWAYS LATE</t>
  </si>
  <si>
    <t>MOSTLY LATE</t>
  </si>
  <si>
    <t>SELDOM LATE</t>
  </si>
  <si>
    <t>ON TIME</t>
  </si>
  <si>
    <t>Certificate Number:</t>
  </si>
  <si>
    <t>Date of Issuance:</t>
  </si>
  <si>
    <t>Co-Curricular Activities</t>
  </si>
  <si>
    <t>Extra Co-Curricular Activities</t>
  </si>
  <si>
    <t>Meeting &amp; Assemblies</t>
  </si>
  <si>
    <t>Cash</t>
  </si>
  <si>
    <r>
      <t xml:space="preserve"> In-kind </t>
    </r>
    <r>
      <rPr>
        <i/>
        <sz val="11"/>
        <color theme="0"/>
        <rFont val="Calibri"/>
        <family val="2"/>
      </rPr>
      <t>(Convert to Cash)</t>
    </r>
  </si>
  <si>
    <t>Man-hours</t>
  </si>
  <si>
    <t>School Level/                                                     Stakeholder</t>
  </si>
  <si>
    <t>District Level</t>
  </si>
  <si>
    <t>Division Level</t>
  </si>
  <si>
    <t>Regional Level</t>
  </si>
  <si>
    <t>National</t>
  </si>
  <si>
    <t>International</t>
  </si>
  <si>
    <t>DepEd</t>
  </si>
  <si>
    <t>others</t>
  </si>
  <si>
    <t>Batch No.</t>
  </si>
  <si>
    <t>No. of package/s received:</t>
  </si>
  <si>
    <t>Service Provider:</t>
  </si>
  <si>
    <t>Date Received:</t>
  </si>
  <si>
    <t>No. of Non-Functional</t>
  </si>
  <si>
    <t>Administrative</t>
  </si>
  <si>
    <t>Provision of Access</t>
  </si>
  <si>
    <t>Date of Submission</t>
  </si>
  <si>
    <t>Always ON TIME</t>
  </si>
  <si>
    <t>Elem. Male</t>
  </si>
  <si>
    <t>Elem. Female</t>
  </si>
  <si>
    <t>Sec. Male</t>
  </si>
  <si>
    <t>Sec. Female</t>
  </si>
  <si>
    <t>No. of  Instructional Supervision conducted by School Head (ref: baseline/target set by SDO)</t>
  </si>
  <si>
    <r>
      <t>No. of Teachers/ School Head  with utilized IPPD/SPPD/</t>
    </r>
    <r>
      <rPr>
        <b/>
        <sz val="10"/>
        <rFont val="Calibri"/>
        <family val="2"/>
      </rPr>
      <t>RPMS Development Plan</t>
    </r>
  </si>
  <si>
    <t xml:space="preserve"> </t>
  </si>
  <si>
    <t>Yes</t>
  </si>
  <si>
    <t>Good</t>
  </si>
  <si>
    <t>BREAD AND PASTRY</t>
  </si>
  <si>
    <t>Energized</t>
  </si>
  <si>
    <t>Donated by Stakeholder</t>
  </si>
  <si>
    <t>Elementary (K-G6)</t>
  </si>
  <si>
    <t>No</t>
  </si>
  <si>
    <t>For Repair</t>
  </si>
  <si>
    <t>Coastal Area</t>
  </si>
  <si>
    <t>COOKERY</t>
  </si>
  <si>
    <t>Non-Energized</t>
  </si>
  <si>
    <t>School Capital Outlay</t>
  </si>
  <si>
    <t>Junior High (G7-G10)</t>
  </si>
  <si>
    <t>Non-Functional</t>
  </si>
  <si>
    <t>Island Area</t>
  </si>
  <si>
    <t>FOOD &amp; BEVERAGES</t>
  </si>
  <si>
    <t>Senior High (Stand Alone)</t>
  </si>
  <si>
    <t>Upland Area</t>
  </si>
  <si>
    <t>Integrated (Elem &amp; Junior)</t>
  </si>
  <si>
    <t>Lowland Area</t>
  </si>
  <si>
    <t>Secondary (Junior &amp; Senior)</t>
  </si>
  <si>
    <t>Complete K-12 (Elem, Junior &amp; Senior)</t>
  </si>
  <si>
    <t>Alternative Learning System (ALS)</t>
  </si>
  <si>
    <t>SchID</t>
  </si>
  <si>
    <t>SchoolID</t>
  </si>
  <si>
    <t>Region</t>
  </si>
  <si>
    <t>Province</t>
  </si>
  <si>
    <t>Municipal</t>
  </si>
  <si>
    <t>Offering</t>
  </si>
  <si>
    <t>Latittude</t>
  </si>
  <si>
    <t>Longitude</t>
  </si>
  <si>
    <t>Brgy</t>
  </si>
  <si>
    <t>RegID</t>
  </si>
  <si>
    <t>ProvID</t>
  </si>
  <si>
    <t>DivID</t>
  </si>
  <si>
    <t>MunID</t>
  </si>
  <si>
    <t>DistID</t>
  </si>
  <si>
    <t>Junior</t>
  </si>
  <si>
    <t>Senior</t>
  </si>
  <si>
    <t>SUC</t>
  </si>
  <si>
    <t>Offerings</t>
  </si>
  <si>
    <t>Type</t>
  </si>
  <si>
    <t>Description of School</t>
  </si>
  <si>
    <t>Baybay I CS (Baybay North CS)</t>
  </si>
  <si>
    <t>VIII</t>
  </si>
  <si>
    <t>Leyte</t>
  </si>
  <si>
    <t>Baybay City</t>
  </si>
  <si>
    <t>City of Baybay</t>
  </si>
  <si>
    <t>Baybay I</t>
  </si>
  <si>
    <t>ES</t>
  </si>
  <si>
    <t/>
  </si>
  <si>
    <t>Buenavista ES</t>
  </si>
  <si>
    <t>Candadam ES</t>
  </si>
  <si>
    <t>Gaas ES</t>
  </si>
  <si>
    <t>Gacat ES</t>
  </si>
  <si>
    <t>Hibunawan ES</t>
  </si>
  <si>
    <t>Higuloan ES</t>
  </si>
  <si>
    <t>Imelda ES</t>
  </si>
  <si>
    <t>Kambonggan ES</t>
  </si>
  <si>
    <t>Kansungka ES</t>
  </si>
  <si>
    <t>Kilim ES</t>
  </si>
  <si>
    <t>Mailhi ES</t>
  </si>
  <si>
    <t>Monteverde ES</t>
  </si>
  <si>
    <t>San Isidro ES</t>
  </si>
  <si>
    <t>Sta. Cruz ES</t>
  </si>
  <si>
    <t>Altavista ES</t>
  </si>
  <si>
    <t>Baybay II</t>
  </si>
  <si>
    <t>Banahao ES</t>
  </si>
  <si>
    <t>Biasong ES</t>
  </si>
  <si>
    <t>Bidlinan ES</t>
  </si>
  <si>
    <t>Pres. Carlos P. Garcia ES</t>
  </si>
  <si>
    <t>Cabalasan ES</t>
  </si>
  <si>
    <t>Cabato-an PS</t>
  </si>
  <si>
    <t>BAYBAY II CENTRAL SCHOOL</t>
  </si>
  <si>
    <t>Hipusngo ES</t>
  </si>
  <si>
    <t>Linta-on PS</t>
  </si>
  <si>
    <t>Baybay III</t>
  </si>
  <si>
    <t>Mahayahay ES</t>
  </si>
  <si>
    <t>Makinhas ES</t>
  </si>
  <si>
    <t>Matam-is ES</t>
  </si>
  <si>
    <t>Monterico ES</t>
  </si>
  <si>
    <t>Palhi ES</t>
  </si>
  <si>
    <t>Pansagan ES</t>
  </si>
  <si>
    <t>San Juan ES</t>
  </si>
  <si>
    <t>Sapa ES</t>
  </si>
  <si>
    <t>Villa ES</t>
  </si>
  <si>
    <t>Amgohan ES</t>
  </si>
  <si>
    <t>Ampihanon ES</t>
  </si>
  <si>
    <t>Balao ES</t>
  </si>
  <si>
    <t>Bitanhuan ES</t>
  </si>
  <si>
    <t>Ciabu ES</t>
  </si>
  <si>
    <t>Jaena ES</t>
  </si>
  <si>
    <t>Maitum ES</t>
  </si>
  <si>
    <t>Maslug ES</t>
  </si>
  <si>
    <t>Maypatag ES</t>
  </si>
  <si>
    <t>Plaridel CS</t>
  </si>
  <si>
    <t>Pomponan ES</t>
  </si>
  <si>
    <t>Punta ES</t>
  </si>
  <si>
    <t>Sabang PS</t>
  </si>
  <si>
    <t>Zacarito PS</t>
  </si>
  <si>
    <t>Ambacan PS</t>
  </si>
  <si>
    <t>Baybay IV</t>
  </si>
  <si>
    <t>Bubon Primary School</t>
  </si>
  <si>
    <t>Bunga ES</t>
  </si>
  <si>
    <t>Butigan PS</t>
  </si>
  <si>
    <t>Can-ipa ES</t>
  </si>
  <si>
    <t>Caridad ES</t>
  </si>
  <si>
    <t>Gabas Central School</t>
  </si>
  <si>
    <t>Guadalupe ES</t>
  </si>
  <si>
    <t>Gubang ES</t>
  </si>
  <si>
    <t>Hilapnitan ES</t>
  </si>
  <si>
    <t>Igang ES</t>
  </si>
  <si>
    <t>Kagumay ES</t>
  </si>
  <si>
    <t>Kantagnos ES</t>
  </si>
  <si>
    <t>Maganhan ES</t>
  </si>
  <si>
    <t>Villa Mag-aso ES</t>
  </si>
  <si>
    <t>Marcos ES</t>
  </si>
  <si>
    <t>Maybog ES</t>
  </si>
  <si>
    <t>Pangasugan ES</t>
  </si>
  <si>
    <t>Patag ES</t>
  </si>
  <si>
    <t>San Agustin ES</t>
  </si>
  <si>
    <t>Baybay NHS</t>
  </si>
  <si>
    <t>SS</t>
  </si>
  <si>
    <t>Bitanhuan NHS</t>
  </si>
  <si>
    <t>Bunga NHS</t>
  </si>
  <si>
    <t>Caridad NHS</t>
  </si>
  <si>
    <t>Makinhas NHS</t>
  </si>
  <si>
    <t>Plaridel National High School</t>
  </si>
  <si>
    <t>Pomponan National High School</t>
  </si>
  <si>
    <t>Mailhi NHS</t>
  </si>
  <si>
    <t>Baybay City National Night High School</t>
  </si>
  <si>
    <t>Ciabu NHS</t>
  </si>
  <si>
    <t>Makinhas NHS Annex-Ciabu Annex</t>
  </si>
  <si>
    <t>Banahao NHS</t>
  </si>
  <si>
    <t>Baybay City Stand Alone SHS</t>
  </si>
  <si>
    <t>Alpha Christian School, Inc.</t>
  </si>
  <si>
    <t>LEYTE</t>
  </si>
  <si>
    <t>CITY OF BAYBAY</t>
  </si>
  <si>
    <t>GUADALUPE (UTOD)</t>
  </si>
  <si>
    <t>Baybay Adventist Elem. School</t>
  </si>
  <si>
    <t>POBLACION ZONE  1</t>
  </si>
  <si>
    <t>Franciscan College of the Immaculate Concepcion</t>
  </si>
  <si>
    <t>Grace Christian School</t>
  </si>
  <si>
    <t>POBLACION ZONE 17</t>
  </si>
  <si>
    <t>Immaculate Conception Angelicum</t>
  </si>
  <si>
    <t>Acedilla Technological Insitute Incorporated</t>
  </si>
  <si>
    <t>Senior HS</t>
  </si>
  <si>
    <t>Palermo Hotel Institute of Tourism and Hospitality, Incorporated</t>
  </si>
  <si>
    <t>Visayas State University</t>
  </si>
  <si>
    <t>VISCA Foundation Elem. School</t>
  </si>
  <si>
    <t>PANGASUNGAN</t>
  </si>
  <si>
    <t>Christian Preschool of Baybay</t>
  </si>
  <si>
    <t>POBLACION ZONE  7</t>
  </si>
  <si>
    <t>St. Vincent Learning Center of Baybay, Leyte, Inc.</t>
  </si>
  <si>
    <t>POBLACION ZONE 23</t>
  </si>
  <si>
    <t>Galilean United Methodist Church Pre-School Inc.</t>
  </si>
  <si>
    <t>Cornerstone Christian School of Baybay, Inc.</t>
  </si>
  <si>
    <t>Liberty Christian School Foundation of Baybay, Inc. (International Christian School of Baybay Inc.)</t>
  </si>
  <si>
    <t>Gabas IS</t>
  </si>
  <si>
    <t>Kabunga-an IS</t>
  </si>
  <si>
    <t>Mapgap IS</t>
  </si>
  <si>
    <t>Visayas State University Laboratory High School</t>
  </si>
  <si>
    <t xml:space="preserve">Baybay 1 </t>
  </si>
  <si>
    <t>Baybay 1 CLCs</t>
  </si>
  <si>
    <t>CLC</t>
  </si>
  <si>
    <t xml:space="preserve">Baybay 2 </t>
  </si>
  <si>
    <t>Baybay 2 CLCs</t>
  </si>
  <si>
    <t xml:space="preserve">Baybay 3 </t>
  </si>
  <si>
    <t>Baybay 3 CLCs</t>
  </si>
  <si>
    <t xml:space="preserve">Baybay 4 </t>
  </si>
  <si>
    <t>Baybay 4 CLCs</t>
  </si>
  <si>
    <t>Almeria CS</t>
  </si>
  <si>
    <t>Biliran</t>
  </si>
  <si>
    <t>Almeria</t>
  </si>
  <si>
    <t>Barubuhan ES</t>
  </si>
  <si>
    <t>Caucab ES</t>
  </si>
  <si>
    <t>Iyosan ES</t>
  </si>
  <si>
    <t>Jamorawon ES</t>
  </si>
  <si>
    <t>Lo-ok ES</t>
  </si>
  <si>
    <t>Matanggo ES</t>
  </si>
  <si>
    <t>Palayan ES</t>
  </si>
  <si>
    <t>Pili ES</t>
  </si>
  <si>
    <t>Pulang Bato ES</t>
  </si>
  <si>
    <t>Salangi ES</t>
  </si>
  <si>
    <t>Sampao ES</t>
  </si>
  <si>
    <t>TABUNAN ES</t>
  </si>
  <si>
    <t>Talahid ES</t>
  </si>
  <si>
    <t>Tamarindo ES</t>
  </si>
  <si>
    <t>Bato ES</t>
  </si>
  <si>
    <t>Biliran CS</t>
  </si>
  <si>
    <t>Burabod ES</t>
  </si>
  <si>
    <t>Busali ES</t>
  </si>
  <si>
    <t>Canila ES</t>
  </si>
  <si>
    <t>Core Shelter ES</t>
  </si>
  <si>
    <t>Hugpa ES</t>
  </si>
  <si>
    <t>Julita ES</t>
  </si>
  <si>
    <t>Pinangomhan ES</t>
  </si>
  <si>
    <t>Sangalang Elementary School</t>
  </si>
  <si>
    <t>Villa Enage Elemenetary School</t>
  </si>
  <si>
    <t>Balaquid ES</t>
  </si>
  <si>
    <t>Cabucgayan</t>
  </si>
  <si>
    <t>Caanibongan ES</t>
  </si>
  <si>
    <t>Capayas ES</t>
  </si>
  <si>
    <t>Casiawan ES</t>
  </si>
  <si>
    <t>J.D. Garcia ES</t>
  </si>
  <si>
    <t>Langgao ES</t>
  </si>
  <si>
    <t>Looc ES</t>
  </si>
  <si>
    <t>Pawikan ES</t>
  </si>
  <si>
    <t>Salawad ES</t>
  </si>
  <si>
    <t>Talibong ES</t>
  </si>
  <si>
    <t>Alegria ES</t>
  </si>
  <si>
    <t>Caibiran</t>
  </si>
  <si>
    <t>Asug ES</t>
  </si>
  <si>
    <t>Bariis ES</t>
  </si>
  <si>
    <t>Binohangan ES</t>
  </si>
  <si>
    <t>Cabibihan ES</t>
  </si>
  <si>
    <t>Caibiran Sped Center</t>
  </si>
  <si>
    <t>Katipunan ES</t>
  </si>
  <si>
    <t>Kaulangohan ES</t>
  </si>
  <si>
    <t>Kawayanon ES</t>
  </si>
  <si>
    <t>Mainit ES</t>
  </si>
  <si>
    <t>Manlabang PS</t>
  </si>
  <si>
    <t>Maurang ES</t>
  </si>
  <si>
    <t>Pulang Yuta ES</t>
  </si>
  <si>
    <t>Tomalistis ES</t>
  </si>
  <si>
    <t>Union ES</t>
  </si>
  <si>
    <t>Uson ES</t>
  </si>
  <si>
    <t>Acaban ES</t>
  </si>
  <si>
    <t>Culaba</t>
  </si>
  <si>
    <t>Bacolod Primary School</t>
  </si>
  <si>
    <t>Binongtoan ES</t>
  </si>
  <si>
    <t>Bool ES</t>
  </si>
  <si>
    <t>Calipayan ES</t>
  </si>
  <si>
    <t>Culaba CS</t>
  </si>
  <si>
    <t>Habuhab ES</t>
  </si>
  <si>
    <t>Patag PS</t>
  </si>
  <si>
    <t>Salvacion ES</t>
  </si>
  <si>
    <t>San Roque ES</t>
  </si>
  <si>
    <t>Baganito ES</t>
  </si>
  <si>
    <t>Kawayan</t>
  </si>
  <si>
    <t>Balacson ES</t>
  </si>
  <si>
    <t>Bilwang ES</t>
  </si>
  <si>
    <t>Bulalacao ES</t>
  </si>
  <si>
    <t>Kansanoc ES</t>
  </si>
  <si>
    <t>Kawayan CS</t>
  </si>
  <si>
    <t>L. Atillo PS</t>
  </si>
  <si>
    <t>L.E. Gozon ES</t>
  </si>
  <si>
    <t>Mapuyo ES</t>
  </si>
  <si>
    <t>Masagaosao PS</t>
  </si>
  <si>
    <t>Masagongsong ES</t>
  </si>
  <si>
    <t>San Lorenzo PS</t>
  </si>
  <si>
    <t>Tubig Guinoo ES</t>
  </si>
  <si>
    <t>Tucdao ES</t>
  </si>
  <si>
    <t>Ungale I ES</t>
  </si>
  <si>
    <t>Ungale II ES</t>
  </si>
  <si>
    <t>Villa Cornejo ES</t>
  </si>
  <si>
    <t>Agutay ES</t>
  </si>
  <si>
    <t>Maripipi</t>
  </si>
  <si>
    <t>Bato-Banlas Elementary School</t>
  </si>
  <si>
    <t>Binalayan ES</t>
  </si>
  <si>
    <t>Calbani ES</t>
  </si>
  <si>
    <t>Canduhao ES</t>
  </si>
  <si>
    <t>Casibang ES</t>
  </si>
  <si>
    <t>Danao ES</t>
  </si>
  <si>
    <t>Maripipi Central School</t>
  </si>
  <si>
    <t>OL-OG ES</t>
  </si>
  <si>
    <t>Viga ES</t>
  </si>
  <si>
    <t>Agpangi ES</t>
  </si>
  <si>
    <t>Naval (Capital)</t>
  </si>
  <si>
    <t>Atipolo ES</t>
  </si>
  <si>
    <t>Larrazabal ES</t>
  </si>
  <si>
    <t>Naval CS</t>
  </si>
  <si>
    <t>Naval CS Sped Center</t>
  </si>
  <si>
    <t>Sto. Nino ES</t>
  </si>
  <si>
    <t>Talustusan ES</t>
  </si>
  <si>
    <t>Anislagan ES</t>
  </si>
  <si>
    <t>Borac ES</t>
  </si>
  <si>
    <t>Cabungaan ES</t>
  </si>
  <si>
    <t>Calumpang ES</t>
  </si>
  <si>
    <t>Caraycaray CS</t>
  </si>
  <si>
    <t>Catmon ES</t>
  </si>
  <si>
    <t>Eden ES</t>
  </si>
  <si>
    <t>Haguikhican ES</t>
  </si>
  <si>
    <t>Libtong Daku ES</t>
  </si>
  <si>
    <t>Libtong Gamay ES</t>
  </si>
  <si>
    <t>Lico ES</t>
  </si>
  <si>
    <t>Lucsoon ES</t>
  </si>
  <si>
    <t>P.S. Eamiguel ES</t>
  </si>
  <si>
    <t>San Pablo ES</t>
  </si>
  <si>
    <t>Villaconsuelo ES</t>
  </si>
  <si>
    <t>Almeria NHS</t>
  </si>
  <si>
    <t>Biliran NAHS</t>
  </si>
  <si>
    <t>Bool NHS</t>
  </si>
  <si>
    <t>Cabucgayan NSAT</t>
  </si>
  <si>
    <t>Cabucgayan NHS</t>
  </si>
  <si>
    <t>Culaba NVS</t>
  </si>
  <si>
    <t>Kawayan NHS</t>
  </si>
  <si>
    <t>Lucsoon NHS</t>
  </si>
  <si>
    <t>Manlabang NHS</t>
  </si>
  <si>
    <t>Maripipi NVS</t>
  </si>
  <si>
    <t>Naval National High School</t>
  </si>
  <si>
    <t>Naval School of Fisheries</t>
  </si>
  <si>
    <t>Tabunan NHS</t>
  </si>
  <si>
    <t>Tucdao NHS</t>
  </si>
  <si>
    <t>Western Biliran School for the Arts and Culture</t>
  </si>
  <si>
    <t>Biliran Science High School</t>
  </si>
  <si>
    <t>ICT High School of Eastern Biliran</t>
  </si>
  <si>
    <t>Naval Night High School</t>
  </si>
  <si>
    <t>Anislagan Adventist Multigrade School</t>
  </si>
  <si>
    <t>BILIRAN</t>
  </si>
  <si>
    <t>ANISLAGAN</t>
  </si>
  <si>
    <t>Cathedral School of La Naval</t>
  </si>
  <si>
    <t>SANTISSIMO ROSARIO POB. (SANTO ROSA)</t>
  </si>
  <si>
    <t>Limpiado Memorial Foundation, Inc.</t>
  </si>
  <si>
    <t>Angelicum Catechetical School</t>
  </si>
  <si>
    <t>Almeria Seafarers Learning Center, Inc.</t>
  </si>
  <si>
    <t>POBLACION</t>
  </si>
  <si>
    <t>Mother Crucifix Caputo Learning Center</t>
  </si>
  <si>
    <t>VILLA CORNEJO (LOOC)</t>
  </si>
  <si>
    <t>Naval State University</t>
  </si>
  <si>
    <t>Almeria CLCs</t>
  </si>
  <si>
    <t>Biliran CLCs</t>
  </si>
  <si>
    <t>Culaba CLCs</t>
  </si>
  <si>
    <t>Maripipi CLCs</t>
  </si>
  <si>
    <t>Eastern Samar</t>
  </si>
  <si>
    <t>Borongan City</t>
  </si>
  <si>
    <t>City of Borongan (Capital)</t>
  </si>
  <si>
    <t>Borongan East</t>
  </si>
  <si>
    <t>Calico-an ES</t>
  </si>
  <si>
    <t>Calingatngan ES</t>
  </si>
  <si>
    <t>Eugenio A. Abunda Sr. ES</t>
  </si>
  <si>
    <t>Cati-an Primary School</t>
  </si>
  <si>
    <t>Eugenio S. Daza Pilot Elementary School</t>
  </si>
  <si>
    <t>San Gabriel Elementary School</t>
  </si>
  <si>
    <t>San Jose ES</t>
  </si>
  <si>
    <t>Siha ES</t>
  </si>
  <si>
    <t>Songco ES</t>
  </si>
  <si>
    <t>Suhotan PS</t>
  </si>
  <si>
    <t>Taboc ES</t>
  </si>
  <si>
    <t>Amantacop ES</t>
  </si>
  <si>
    <t>Borongan North</t>
  </si>
  <si>
    <t>Ando ES</t>
  </si>
  <si>
    <t>Balacdas PS</t>
  </si>
  <si>
    <t>Bayobay PS</t>
  </si>
  <si>
    <t>Bugas ES</t>
  </si>
  <si>
    <t>Cagbonga ES</t>
  </si>
  <si>
    <t>Canjaway ES</t>
  </si>
  <si>
    <t>Hindang ES</t>
  </si>
  <si>
    <t>Libuton ES</t>
  </si>
  <si>
    <t>Maybacong PS</t>
  </si>
  <si>
    <t>Maypangdan ES</t>
  </si>
  <si>
    <t>Pepelitan PS</t>
  </si>
  <si>
    <t>Punta Maria ES</t>
  </si>
  <si>
    <t>Sabang CES</t>
  </si>
  <si>
    <t>San Andres Lower PS</t>
  </si>
  <si>
    <t>San Andres Upper Elementary School</t>
  </si>
  <si>
    <t>San Mateo ES</t>
  </si>
  <si>
    <t>San Saturnino ES</t>
  </si>
  <si>
    <t>Sta. Fe ES</t>
  </si>
  <si>
    <t>Surok ES</t>
  </si>
  <si>
    <t>Tabunan ES</t>
  </si>
  <si>
    <t>Tamoso Primary School</t>
  </si>
  <si>
    <t>Bagong Barrio Elementary School</t>
  </si>
  <si>
    <t>Borongan South</t>
  </si>
  <si>
    <t>Banuyo ES</t>
  </si>
  <si>
    <t>Baras ES</t>
  </si>
  <si>
    <t>Benowangan ES</t>
  </si>
  <si>
    <t>Cabalagnan ES</t>
  </si>
  <si>
    <t>Cabong ES</t>
  </si>
  <si>
    <t>Camada ES</t>
  </si>
  <si>
    <t>Can-abong ES</t>
  </si>
  <si>
    <t>Canyupay ES</t>
  </si>
  <si>
    <t>Divinubo ES</t>
  </si>
  <si>
    <t>Hebacong ES</t>
  </si>
  <si>
    <t>Lalawigan CS</t>
  </si>
  <si>
    <t>Locso-on ES</t>
  </si>
  <si>
    <t>Pinanag-an ES</t>
  </si>
  <si>
    <t>San Gregorio ES</t>
  </si>
  <si>
    <t>Suribao ES</t>
  </si>
  <si>
    <t>E. Samar NCHS</t>
  </si>
  <si>
    <t>Lalawigan NHS</t>
  </si>
  <si>
    <t>Sta. Fe NHS</t>
  </si>
  <si>
    <t>Maypangdan NHS</t>
  </si>
  <si>
    <t>Benowangan NHS (Lalawigan NHS - Benowangan Annex)</t>
  </si>
  <si>
    <t>Calingatngan National High School</t>
  </si>
  <si>
    <t>E. Samar NCHS - Supt. Fidel E. Anacta, Sr. MHS Annex</t>
  </si>
  <si>
    <t>Eastern Samar State University-Borongan Campus</t>
  </si>
  <si>
    <t>CITY OF BORONGAN (Capital)</t>
  </si>
  <si>
    <t>Bethesda Christian Academy of Borongan, Inc.</t>
  </si>
  <si>
    <t>BATO</t>
  </si>
  <si>
    <t>MSH Sisters Academy, Inc. (Borongan)</t>
  </si>
  <si>
    <t>SABANG SOUTH</t>
  </si>
  <si>
    <t>Seminario de Jesus Nazareno</t>
  </si>
  <si>
    <t>CAMPESAO</t>
  </si>
  <si>
    <t>St. Mary’s College of Borongan, Inc.</t>
  </si>
  <si>
    <t>Eastern Visayas International Montessori School</t>
  </si>
  <si>
    <t>BALUD</t>
  </si>
  <si>
    <t>Borongan UCCP Kiddie Center</t>
  </si>
  <si>
    <t>PUROK E (POB.)</t>
  </si>
  <si>
    <t>Risen Lord Child Development Center</t>
  </si>
  <si>
    <t>Borongan  City Learning School, Inc.</t>
  </si>
  <si>
    <t>ALANG-ALANG</t>
  </si>
  <si>
    <t>Borongan East CLCs</t>
  </si>
  <si>
    <t>Borongan North CLCs</t>
  </si>
  <si>
    <t>Borongan South CLCs</t>
  </si>
  <si>
    <t>Caballero Primary School</t>
  </si>
  <si>
    <t>Western Samar</t>
  </si>
  <si>
    <t>Calbayog City</t>
  </si>
  <si>
    <t>Calbayog District I</t>
  </si>
  <si>
    <t>Cagbanayacao Elementary School</t>
  </si>
  <si>
    <t>Cagboborac Elementary School</t>
  </si>
  <si>
    <t>Calbayog District II</t>
  </si>
  <si>
    <t>Calbayog Pilot Central Elementary School</t>
  </si>
  <si>
    <t>Calucnayan Elementary School</t>
  </si>
  <si>
    <t>Carayman Elementary School</t>
  </si>
  <si>
    <t>Cogon Elementary School</t>
  </si>
  <si>
    <t>Guinbaoyan Norte Elementary School</t>
  </si>
  <si>
    <t>Guinbaoyan Sur Elementary School</t>
  </si>
  <si>
    <t>Langoyon Elementary School</t>
  </si>
  <si>
    <t>Naga Elementary School</t>
  </si>
  <si>
    <t>Nijaga Elementary School</t>
  </si>
  <si>
    <t>Calbayog District III</t>
  </si>
  <si>
    <t>Obrero Elementary School</t>
  </si>
  <si>
    <t>Olera Elementary School</t>
  </si>
  <si>
    <t>Pinamurotan Elementary School</t>
  </si>
  <si>
    <t>Rawis Elementary School</t>
  </si>
  <si>
    <t>Rizal 1 Elementary School</t>
  </si>
  <si>
    <t>Tapae Elementary School</t>
  </si>
  <si>
    <t>Alibaba Elementary School</t>
  </si>
  <si>
    <t>Cacaransan Elementary School</t>
  </si>
  <si>
    <t>Calbayog East Central Elementary School</t>
  </si>
  <si>
    <t>Capoocan Elementary School</t>
  </si>
  <si>
    <t>Calbayog District IV</t>
  </si>
  <si>
    <t>Carmen Elementary School</t>
  </si>
  <si>
    <t>Dagum Elementary School</t>
  </si>
  <si>
    <t>Gabay Primary School</t>
  </si>
  <si>
    <t>Gelino Elementary School</t>
  </si>
  <si>
    <t>Giragaan Elementary School</t>
  </si>
  <si>
    <t>Guin-on Elementary School</t>
  </si>
  <si>
    <t>Hamorawon Elementary School</t>
  </si>
  <si>
    <t>Higasaan Primary School</t>
  </si>
  <si>
    <t>Himalandrog Elementary School</t>
  </si>
  <si>
    <t>Looc Elementary School</t>
  </si>
  <si>
    <t>Mabini I Elementary School</t>
  </si>
  <si>
    <t>Matobato Elementary School</t>
  </si>
  <si>
    <t>Maybog Elementary School</t>
  </si>
  <si>
    <t>Maysalong Elementary School</t>
  </si>
  <si>
    <t>Migara Elementary School</t>
  </si>
  <si>
    <t>Pagbalican Elementary School</t>
  </si>
  <si>
    <t>Salvacion Elementary School</t>
  </si>
  <si>
    <t>San Antonio Primary School</t>
  </si>
  <si>
    <t>Sinantan Elementary School</t>
  </si>
  <si>
    <t>Victory Elementary School</t>
  </si>
  <si>
    <t>Acedillo Elementary School</t>
  </si>
  <si>
    <t>Calbayog District V</t>
  </si>
  <si>
    <t>Anislag Elementary School</t>
  </si>
  <si>
    <t>Basud Elementary School</t>
  </si>
  <si>
    <t>Bontay Elementary School</t>
  </si>
  <si>
    <t>Cagsalaosao Elementary School</t>
  </si>
  <si>
    <t>Cahumpan Elementary School</t>
  </si>
  <si>
    <t>Esperanza Primary School</t>
  </si>
  <si>
    <t>Gadgaran Integrated School</t>
  </si>
  <si>
    <t>Jimautan Elementary School</t>
  </si>
  <si>
    <t>La Paz Elementary School</t>
  </si>
  <si>
    <t>Lonoy Elementary School</t>
  </si>
  <si>
    <t>Navarro Primary School</t>
  </si>
  <si>
    <t>Osmeña Elementary School</t>
  </si>
  <si>
    <t>Palanas Primary School</t>
  </si>
  <si>
    <t>Panonongon Elementary School</t>
  </si>
  <si>
    <t>Roxas I Primary School</t>
  </si>
  <si>
    <t>Salhag Elementary School</t>
  </si>
  <si>
    <t>Tinambacan District I</t>
  </si>
  <si>
    <t>San Jose Elementary School</t>
  </si>
  <si>
    <t>San Policarpo Central Elem. School</t>
  </si>
  <si>
    <t>Saputan Elementary School</t>
  </si>
  <si>
    <t>Trinidad Central Elementary School</t>
  </si>
  <si>
    <t>Villahermosa Elementary School</t>
  </si>
  <si>
    <t>Manuel Barral Sr. Primary School</t>
  </si>
  <si>
    <t>Oquendo District I</t>
  </si>
  <si>
    <t>Bayo Elementary School</t>
  </si>
  <si>
    <t>Begaho Elementary School</t>
  </si>
  <si>
    <t>Cabatuan Elementary School</t>
  </si>
  <si>
    <t>Cagbilwang Primary School</t>
  </si>
  <si>
    <t>Cabugawan Primary School</t>
  </si>
  <si>
    <t>Cag-anibong Elementary School</t>
  </si>
  <si>
    <t>Dinagan Elementary School</t>
  </si>
  <si>
    <t>Kili-Kili Elementary School</t>
  </si>
  <si>
    <t>Limarayon Elementary School</t>
  </si>
  <si>
    <t>Longsob Elementary School</t>
  </si>
  <si>
    <t>Mabini II Elementary School</t>
  </si>
  <si>
    <t>Macatingog Integrated School</t>
  </si>
  <si>
    <t>Mantaong Elementary School</t>
  </si>
  <si>
    <t>Mawacat Elemenatry School</t>
  </si>
  <si>
    <t>Nabang Primary School</t>
  </si>
  <si>
    <t>Oquendo District II</t>
  </si>
  <si>
    <t>Oquendo Central Elementary School</t>
  </si>
  <si>
    <t>Panlayahan Elementary School</t>
  </si>
  <si>
    <t>Pilar Elementary school</t>
  </si>
  <si>
    <t>Rizal II Elementary School</t>
  </si>
  <si>
    <t>Roxas II Elementary School</t>
  </si>
  <si>
    <t>Sigo Elementary School</t>
  </si>
  <si>
    <t>Alang-Alang Elementary School</t>
  </si>
  <si>
    <t>Bagong Lipunan Elementary School</t>
  </si>
  <si>
    <t>Baja Elementary School</t>
  </si>
  <si>
    <t>Buenavista Elementary School</t>
  </si>
  <si>
    <t>Cabacungan Elementary School</t>
  </si>
  <si>
    <t>Cabicahan Elementary School</t>
  </si>
  <si>
    <t>Cag-Anahaw Elementary School</t>
  </si>
  <si>
    <t>Cagbayang Elementary School</t>
  </si>
  <si>
    <t>Calilihan Elementary School</t>
  </si>
  <si>
    <t>Canjumadac Elementary School</t>
  </si>
  <si>
    <t>Capacuhan Elementary School</t>
  </si>
  <si>
    <t>Caybago Elementary School</t>
  </si>
  <si>
    <t>De Victoria Elementary School</t>
  </si>
  <si>
    <t>Dinabongan Primary School</t>
  </si>
  <si>
    <t>Dinawacan Elementary School</t>
  </si>
  <si>
    <t>Gasdo Elementary School</t>
  </si>
  <si>
    <t>Hibabngan Elementary School</t>
  </si>
  <si>
    <t>Hibatang Primary School</t>
  </si>
  <si>
    <t>Hibuhatan Elementary School</t>
  </si>
  <si>
    <t>Jacinto Elementary School</t>
  </si>
  <si>
    <t>Lapaan Primary School</t>
  </si>
  <si>
    <t>Libertad Primary School</t>
  </si>
  <si>
    <t>Mag-Ubay Elementary School</t>
  </si>
  <si>
    <t>Mancol Elementary School</t>
  </si>
  <si>
    <t>Nag-uma Elementary School</t>
  </si>
  <si>
    <t>Obo-ob Elementary School</t>
  </si>
  <si>
    <t>Palanogan Occ. Elementary School</t>
  </si>
  <si>
    <t>Palanogan Or. Elementary School</t>
  </si>
  <si>
    <t>Panoypoy Elementary School</t>
  </si>
  <si>
    <t>Patong Elementary School</t>
  </si>
  <si>
    <t>Quezon Elementary School</t>
  </si>
  <si>
    <t>San Isidro Elementary School</t>
  </si>
  <si>
    <t>San Rufino Elementary School</t>
  </si>
  <si>
    <t>Sinidman Occ. Elementary School</t>
  </si>
  <si>
    <t>Sinidman Or. Primary School</t>
  </si>
  <si>
    <t>Talahiban Elementary School</t>
  </si>
  <si>
    <t>Tanval Elementary School</t>
  </si>
  <si>
    <t>Tarabucan Central Elementary School</t>
  </si>
  <si>
    <t>Tigbe Elementary School</t>
  </si>
  <si>
    <t>Amampacang Elementary School</t>
  </si>
  <si>
    <t>Baay Elementary School</t>
  </si>
  <si>
    <t>Tinambacan District II</t>
  </si>
  <si>
    <t>Bante Elementary School</t>
  </si>
  <si>
    <t>Bantian Elementary School</t>
  </si>
  <si>
    <t>Binaliw Elementary School</t>
  </si>
  <si>
    <t>Catabunan Primary School</t>
  </si>
  <si>
    <t>Danao I Elementary School</t>
  </si>
  <si>
    <t>Malopalo Elementary School</t>
  </si>
  <si>
    <t>Manguino-o Elementary School</t>
  </si>
  <si>
    <t>Marcatubig Elementary School</t>
  </si>
  <si>
    <t>Tinambacan Central School</t>
  </si>
  <si>
    <t>Bugtong Elementary School</t>
  </si>
  <si>
    <t>Tinambacan District III</t>
  </si>
  <si>
    <t>Caglanipao Sur Elementary School</t>
  </si>
  <si>
    <t>Cagmanipis Norte Elementary School</t>
  </si>
  <si>
    <t>Cagmanipis Sur Elementary School</t>
  </si>
  <si>
    <t>Cagnipa Elementary School</t>
  </si>
  <si>
    <t>Cag-olango Elementary School</t>
  </si>
  <si>
    <t>Cangomaod Elementary School</t>
  </si>
  <si>
    <t>Danao II Elementary School</t>
  </si>
  <si>
    <t>Malaga Central Elementary School</t>
  </si>
  <si>
    <t>Malayog Elementary School</t>
  </si>
  <si>
    <t>Peña I Elementary School</t>
  </si>
  <si>
    <t>Peña II Elementary School</t>
  </si>
  <si>
    <t>San Joaquin Central Elementary School</t>
  </si>
  <si>
    <t>Tinaplacan Elementary School</t>
  </si>
  <si>
    <t>Calbayog City SPED Center</t>
  </si>
  <si>
    <t>Cabadiangan Primary School</t>
  </si>
  <si>
    <t>Mag-Ubay National High School</t>
  </si>
  <si>
    <t>Malaga National High School</t>
  </si>
  <si>
    <t>Oquendo National High School</t>
  </si>
  <si>
    <t xml:space="preserve">Cabatuan National High School </t>
  </si>
  <si>
    <t>Calbayog Arts and Design School of Eastern Visayas</t>
  </si>
  <si>
    <t>Pilar National Agricultural High School</t>
  </si>
  <si>
    <t>R. Lentejas Mem. School Of Fisheries</t>
  </si>
  <si>
    <t>San Joaquin National High School</t>
  </si>
  <si>
    <t>San Policarpo National High School</t>
  </si>
  <si>
    <t>Tarabucan National High School</t>
  </si>
  <si>
    <t>Trinidad National High School</t>
  </si>
  <si>
    <t>Calbayog City National High School</t>
  </si>
  <si>
    <t>Migara National High School</t>
  </si>
  <si>
    <t>Calbayog City Night High School</t>
  </si>
  <si>
    <t>Carayman National High School</t>
  </si>
  <si>
    <t>Malaga NHS - Caglanipao Sur Annex School</t>
  </si>
  <si>
    <t>Malaga NHS - Pena I Annex School</t>
  </si>
  <si>
    <t>San Joaquin NHS - Manguino-o Annex School</t>
  </si>
  <si>
    <t>Happy Valley National High School</t>
  </si>
  <si>
    <t>Seven Hills National High School</t>
  </si>
  <si>
    <t>STI-Calbayog</t>
  </si>
  <si>
    <t>WESTERN SAMAR</t>
  </si>
  <si>
    <t>CALBAYOG CITY</t>
  </si>
  <si>
    <t>Christ the King College</t>
  </si>
  <si>
    <t>La Milagrosa Academy</t>
  </si>
  <si>
    <t>AGUIT-ITAN (POB.)</t>
  </si>
  <si>
    <t>Calbayog Adventist Multigrade School</t>
  </si>
  <si>
    <t>SAN POLICARPIO</t>
  </si>
  <si>
    <t>Samar College of Science and Technology</t>
  </si>
  <si>
    <t>Calbayog Christian Faith Academy</t>
  </si>
  <si>
    <t>RAWIS</t>
  </si>
  <si>
    <t>St. Augustine International School -Calbayog</t>
  </si>
  <si>
    <t>MATOBATO</t>
  </si>
  <si>
    <t>Tabawan Integrated School</t>
  </si>
  <si>
    <t>Dawo Integrated School</t>
  </si>
  <si>
    <t>Malajog Integrated School</t>
  </si>
  <si>
    <t>Tomaligues Integrated School</t>
  </si>
  <si>
    <t>Bagacay Integrated School</t>
  </si>
  <si>
    <t>Calbayog District I CLCs</t>
  </si>
  <si>
    <t>Calbayog District II CLCs</t>
  </si>
  <si>
    <t>Calbayog District III CLCs</t>
  </si>
  <si>
    <t>Calbayog District IV CLCs</t>
  </si>
  <si>
    <t>Calbayog District V CLCs</t>
  </si>
  <si>
    <t>Oquendo District I CLCs</t>
  </si>
  <si>
    <t>Oquendo District II CLCs</t>
  </si>
  <si>
    <t>Tinambacan District I CLCs</t>
  </si>
  <si>
    <t>Tinambacan District II CLCs</t>
  </si>
  <si>
    <t>Tinambacan District III CLCs</t>
  </si>
  <si>
    <t>Catbalogan City</t>
  </si>
  <si>
    <t>City of Catbalogan (Capital)</t>
  </si>
  <si>
    <t>Catbalogan I</t>
  </si>
  <si>
    <t>Bangon ES</t>
  </si>
  <si>
    <t>Cagudalo ES</t>
  </si>
  <si>
    <t>Cagusipan ES</t>
  </si>
  <si>
    <t>Cagutian PS</t>
  </si>
  <si>
    <t>Caramayon PS</t>
  </si>
  <si>
    <t>Catbalogan I CS</t>
  </si>
  <si>
    <t>Cawayan ES</t>
  </si>
  <si>
    <t>Catbalogan III</t>
  </si>
  <si>
    <t>Libas PS</t>
  </si>
  <si>
    <t>Lobo ES</t>
  </si>
  <si>
    <t>Loyagoy ES</t>
  </si>
  <si>
    <t>Manguihay ES</t>
  </si>
  <si>
    <t>Palanyogon ES</t>
  </si>
  <si>
    <t>Salug Elementary School</t>
  </si>
  <si>
    <t>San Andres ES</t>
  </si>
  <si>
    <t>Totoringon PS</t>
  </si>
  <si>
    <t>Basiao ES</t>
  </si>
  <si>
    <t>Catbalogan II</t>
  </si>
  <si>
    <t>Bunu-Anan ES</t>
  </si>
  <si>
    <t>Catbalogan II CS</t>
  </si>
  <si>
    <t>Darahuway Dako ES</t>
  </si>
  <si>
    <t>Darahuway Guti ES</t>
  </si>
  <si>
    <t>Guinsorongan ES</t>
  </si>
  <si>
    <t>Ibol es</t>
  </si>
  <si>
    <t>Madalunot ES</t>
  </si>
  <si>
    <t>Majaba ES</t>
  </si>
  <si>
    <t>Catbalogan V CES (Mercedes ES)</t>
  </si>
  <si>
    <t>Catbalogan V</t>
  </si>
  <si>
    <t>Pangdan ES</t>
  </si>
  <si>
    <t>Bagongon ES</t>
  </si>
  <si>
    <t>Bliss ES</t>
  </si>
  <si>
    <t>Buluan ES</t>
  </si>
  <si>
    <t>Cagutsan ES</t>
  </si>
  <si>
    <t>Canhawan ES</t>
  </si>
  <si>
    <t>Catbalogan III CS</t>
  </si>
  <si>
    <t>Cinco ES</t>
  </si>
  <si>
    <t>Lagundi ES</t>
  </si>
  <si>
    <t>Mombon ES</t>
  </si>
  <si>
    <t>Rama ES</t>
  </si>
  <si>
    <t>Socorro ES</t>
  </si>
  <si>
    <t>Buri ES</t>
  </si>
  <si>
    <t>Catbalogan IV</t>
  </si>
  <si>
    <t>Cabugawan ES</t>
  </si>
  <si>
    <t>Catbalogan IV CS (Maulong CS)</t>
  </si>
  <si>
    <t>Iguid ES</t>
  </si>
  <si>
    <t>New Mahayag ES</t>
  </si>
  <si>
    <t>Old Mahayag ES</t>
  </si>
  <si>
    <t>Jose P. Casiño Sr. Memorial ES</t>
  </si>
  <si>
    <t>Pupua ES</t>
  </si>
  <si>
    <t>San Vicente ES</t>
  </si>
  <si>
    <t>Silanga ES</t>
  </si>
  <si>
    <t>Catbalogan I SPED Center</t>
  </si>
  <si>
    <t>Catbalogan City Agro-Industrial School</t>
  </si>
  <si>
    <t>Eastern Visayas Regional Science High School</t>
  </si>
  <si>
    <t>Samar National School</t>
  </si>
  <si>
    <t>Guinsorongan NHS</t>
  </si>
  <si>
    <t>Antonio G. Tuazon NHS</t>
  </si>
  <si>
    <t>Silanga NHS</t>
  </si>
  <si>
    <t>Catbalogan NCHS</t>
  </si>
  <si>
    <t>Pangdan National High School</t>
  </si>
  <si>
    <t>Catbalogan Community School</t>
  </si>
  <si>
    <t>POBLACION  6 (BARANGAY 6)</t>
  </si>
  <si>
    <t>UCCP Dorcas Center of Education, Inc.</t>
  </si>
  <si>
    <t>POBLACION  5 (BARANGAY 5)</t>
  </si>
  <si>
    <t>Samar Colleges, Inc.</t>
  </si>
  <si>
    <t>SAN PABLO</t>
  </si>
  <si>
    <t>St. Mary Child Development Center</t>
  </si>
  <si>
    <t>POBLACION 10 (BARANGAY 10)</t>
  </si>
  <si>
    <t>St. Mary's College of Catbalogan</t>
  </si>
  <si>
    <t>POBLACION  2 (BARANGAY 2)</t>
  </si>
  <si>
    <t>Fun and Learn School, Inc.</t>
  </si>
  <si>
    <t>POBLACION  8 (BARANGAY 8)</t>
  </si>
  <si>
    <t>Catbalogan I CLCs</t>
  </si>
  <si>
    <t>Catbalogan II CLCs</t>
  </si>
  <si>
    <t>Catbalogan III CLCs</t>
  </si>
  <si>
    <t>Catbalogan IV CLCs</t>
  </si>
  <si>
    <t>Catbalogan V CLCs</t>
  </si>
  <si>
    <t>Aguinaldo ES</t>
  </si>
  <si>
    <t>Arteche</t>
  </si>
  <si>
    <t>Arteche CES</t>
  </si>
  <si>
    <t>Beri ES</t>
  </si>
  <si>
    <t>Bigo ES</t>
  </si>
  <si>
    <t>Cagsalay ES</t>
  </si>
  <si>
    <t>Campacion ES</t>
  </si>
  <si>
    <t>Carapdapan ES</t>
  </si>
  <si>
    <t>Casidman ES</t>
  </si>
  <si>
    <t>Catumsan ES</t>
  </si>
  <si>
    <t>Concepcion ES</t>
  </si>
  <si>
    <t>Macarthur ES</t>
  </si>
  <si>
    <t>Tangbo ES</t>
  </si>
  <si>
    <t>Tawagan ES</t>
  </si>
  <si>
    <t>Tibalawon ES</t>
  </si>
  <si>
    <t>Inayawan ES</t>
  </si>
  <si>
    <t>Arteche NHS</t>
  </si>
  <si>
    <t>Arteche NHS (Carapdapan Annex)</t>
  </si>
  <si>
    <t>Concepcion NHS</t>
  </si>
  <si>
    <t>St. Magdalena of Canossa CHS</t>
  </si>
  <si>
    <t>CONCEPCION</t>
  </si>
  <si>
    <t>Arteche CLCs</t>
  </si>
  <si>
    <t>Bacjao ES</t>
  </si>
  <si>
    <t>Balangiga</t>
  </si>
  <si>
    <t>Balangiga CES</t>
  </si>
  <si>
    <t>Cag-olango ES</t>
  </si>
  <si>
    <t>Cansumangkay ES</t>
  </si>
  <si>
    <t>Guinmaayohan ES</t>
  </si>
  <si>
    <t>Maybunga ES</t>
  </si>
  <si>
    <t>San Miguel ES</t>
  </si>
  <si>
    <t>Sta. Rosa ES</t>
  </si>
  <si>
    <t>Southern Samar NCHS (Balangiga NHS)</t>
  </si>
  <si>
    <t>MSH Sisters School of Balangiga, Inc.</t>
  </si>
  <si>
    <t>BARANGAY POBLACION II</t>
  </si>
  <si>
    <t>Balangiga CLCs</t>
  </si>
  <si>
    <t>Balangkayan CES</t>
  </si>
  <si>
    <t>Balangkayan</t>
  </si>
  <si>
    <t>Balogo ES</t>
  </si>
  <si>
    <t>Cabay ES</t>
  </si>
  <si>
    <t>Caisawan ES</t>
  </si>
  <si>
    <t>Cantubi ES</t>
  </si>
  <si>
    <t>Gen. Malvar PS</t>
  </si>
  <si>
    <t>Guinpoliran ES</t>
  </si>
  <si>
    <t>Julag PS</t>
  </si>
  <si>
    <t>Magsaysay PS</t>
  </si>
  <si>
    <t>Maramag ES</t>
  </si>
  <si>
    <t>Talisay ES</t>
  </si>
  <si>
    <t>Balangkayan NHS</t>
  </si>
  <si>
    <t>Balangkayan SHS (Stand-alone)</t>
  </si>
  <si>
    <t>Balangkayan CLCs</t>
  </si>
  <si>
    <t>Balagon ES</t>
  </si>
  <si>
    <t>Can-Avid</t>
  </si>
  <si>
    <t>Baruk ES</t>
  </si>
  <si>
    <t>Boco ES</t>
  </si>
  <si>
    <t>Caghalong PS</t>
  </si>
  <si>
    <t>Camantang ES</t>
  </si>
  <si>
    <t>Can-avid CES</t>
  </si>
  <si>
    <t>Can-ilay ES</t>
  </si>
  <si>
    <t>Cansangaya ES</t>
  </si>
  <si>
    <t>Canteros ES</t>
  </si>
  <si>
    <t>Carolina ES</t>
  </si>
  <si>
    <t>Guibuangan ES</t>
  </si>
  <si>
    <t>Jepaco ES</t>
  </si>
  <si>
    <t>Mabuhay ES</t>
  </si>
  <si>
    <t>Malogo ES</t>
  </si>
  <si>
    <t>Obong ES</t>
  </si>
  <si>
    <t>Pandol ES</t>
  </si>
  <si>
    <t>Rawis ES</t>
  </si>
  <si>
    <t>Solong ES</t>
  </si>
  <si>
    <t>Camantang NHS</t>
  </si>
  <si>
    <t>Can-Avid NHS</t>
  </si>
  <si>
    <t>Can-Avid CLCs</t>
  </si>
  <si>
    <t>Bonghon ES</t>
  </si>
  <si>
    <t>Dolores</t>
  </si>
  <si>
    <t>Dolores I</t>
  </si>
  <si>
    <t>Botnga PS</t>
  </si>
  <si>
    <t>Caglao-an ES</t>
  </si>
  <si>
    <t>Del Pilar ES</t>
  </si>
  <si>
    <t>Denigpi-an ES</t>
  </si>
  <si>
    <t>Dolores CES</t>
  </si>
  <si>
    <t>Hilabaan ES</t>
  </si>
  <si>
    <t>Malaintos ES</t>
  </si>
  <si>
    <t>Rizal ES</t>
  </si>
  <si>
    <t>San Pascual ES</t>
  </si>
  <si>
    <t>Sto. Niño ES</t>
  </si>
  <si>
    <t>Tamsion PS</t>
  </si>
  <si>
    <t>Tikling ES</t>
  </si>
  <si>
    <t>Caybane PS</t>
  </si>
  <si>
    <t>Dolores NHS</t>
  </si>
  <si>
    <t>Hilabaan NHS</t>
  </si>
  <si>
    <t>Mater Divinae Gratiae College</t>
  </si>
  <si>
    <t>Dolores I CLCs</t>
  </si>
  <si>
    <t>Aroganga ES</t>
  </si>
  <si>
    <t>Dolores II</t>
  </si>
  <si>
    <t>Cabago-an ES</t>
  </si>
  <si>
    <t>Cagtabon ES</t>
  </si>
  <si>
    <t>Dampigan ES</t>
  </si>
  <si>
    <t>Dapdap CES</t>
  </si>
  <si>
    <t>Gap-ang ES</t>
  </si>
  <si>
    <t>Hapitan ES</t>
  </si>
  <si>
    <t>Hinolaso ES</t>
  </si>
  <si>
    <t>Jicontol ES</t>
  </si>
  <si>
    <t>Libertad ES</t>
  </si>
  <si>
    <t>Luhang ES</t>
  </si>
  <si>
    <t>Magsaysay ES</t>
  </si>
  <si>
    <t>Malobago ES</t>
  </si>
  <si>
    <t>Osmena ES</t>
  </si>
  <si>
    <t>Pasak ES</t>
  </si>
  <si>
    <t>Sta. Catalina PS</t>
  </si>
  <si>
    <t>Tan-awan ES</t>
  </si>
  <si>
    <t>Villahermosa ES</t>
  </si>
  <si>
    <t>Quiatan ES</t>
  </si>
  <si>
    <t>Cagdanao ES</t>
  </si>
  <si>
    <t>Darahoway ES</t>
  </si>
  <si>
    <t>Lunang ES</t>
  </si>
  <si>
    <t>Ipil ES</t>
  </si>
  <si>
    <t>Hinolaso NHS</t>
  </si>
  <si>
    <t>Hinolaso NHS (Caglao-an Annex)</t>
  </si>
  <si>
    <t>Dapdap NTVHS</t>
  </si>
  <si>
    <t>Dolores II CLCs</t>
  </si>
  <si>
    <t>Gen. MacArthur</t>
  </si>
  <si>
    <t>Alang-alang PS</t>
  </si>
  <si>
    <t>Binalay ES</t>
  </si>
  <si>
    <t>Calutan PS</t>
  </si>
  <si>
    <t>Camcueves ES</t>
  </si>
  <si>
    <t>Domrog  ES</t>
  </si>
  <si>
    <t>Gen. MacArthur CES</t>
  </si>
  <si>
    <t>Laurel PS</t>
  </si>
  <si>
    <t>Limbujan PS</t>
  </si>
  <si>
    <t>Macapagal PS</t>
  </si>
  <si>
    <t>Osmeña PS</t>
  </si>
  <si>
    <t>Pingan ES</t>
  </si>
  <si>
    <t>Quezon PS</t>
  </si>
  <si>
    <t>Quirino PS</t>
  </si>
  <si>
    <t>Roxas PS</t>
  </si>
  <si>
    <t>San Roque PS</t>
  </si>
  <si>
    <t>Sta. Fe PS</t>
  </si>
  <si>
    <t>Tandang Sora PS</t>
  </si>
  <si>
    <t>Tugop ES</t>
  </si>
  <si>
    <t>Vigan ES</t>
  </si>
  <si>
    <t>Inu-olanguhan PS</t>
  </si>
  <si>
    <t>Gen. MacArthur NAS</t>
  </si>
  <si>
    <t>Our Lady of Fatima Academy</t>
  </si>
  <si>
    <t>POBLACION BARANGAY  5</t>
  </si>
  <si>
    <t>General Macarthur</t>
  </si>
  <si>
    <t>General Macarthur CLCs</t>
  </si>
  <si>
    <t>Biga ES</t>
  </si>
  <si>
    <t>Giporlos</t>
  </si>
  <si>
    <t>Cansingkol ES</t>
  </si>
  <si>
    <t>Coticot ES</t>
  </si>
  <si>
    <t>Gigoso ES</t>
  </si>
  <si>
    <t>Giporlos CES</t>
  </si>
  <si>
    <t>Huknan ES</t>
  </si>
  <si>
    <t>Malabag ES</t>
  </si>
  <si>
    <t>Parena ES</t>
  </si>
  <si>
    <t>Paya ES</t>
  </si>
  <si>
    <t>Pres. Roxas ES</t>
  </si>
  <si>
    <t>Salvacion PS</t>
  </si>
  <si>
    <t>Giporlos NTS</t>
  </si>
  <si>
    <t>Malabag NHS</t>
  </si>
  <si>
    <t>Giporlos CLCs</t>
  </si>
  <si>
    <t>Banaag ES</t>
  </si>
  <si>
    <t>Guiuan</t>
  </si>
  <si>
    <t>Guiuan East</t>
  </si>
  <si>
    <t>Bungtod ES</t>
  </si>
  <si>
    <t>Campoyong ES</t>
  </si>
  <si>
    <t>Dalaragan PS</t>
  </si>
  <si>
    <t>Gahoy ES</t>
  </si>
  <si>
    <t>Guiuan East CES</t>
  </si>
  <si>
    <t>Hamorawon ES</t>
  </si>
  <si>
    <t>Salug ES</t>
  </si>
  <si>
    <t>Sapao ES</t>
  </si>
  <si>
    <t>Victory ES</t>
  </si>
  <si>
    <t>Manicani NHS</t>
  </si>
  <si>
    <t>Immaculate Conception School of Guiuan, Inc.</t>
  </si>
  <si>
    <t>POBLACION WARD  9-A</t>
  </si>
  <si>
    <t>MSH Sisters Academy (Guiuan)</t>
  </si>
  <si>
    <t>St. Mary’s Academy of Guiuan, Inc.</t>
  </si>
  <si>
    <t>POBLACION WARD  7</t>
  </si>
  <si>
    <t>Grace Christian School of Guiuan, Inc.</t>
  </si>
  <si>
    <t>Eastern Samar State University-Guiuan</t>
  </si>
  <si>
    <t>Guiuan East CLCs</t>
  </si>
  <si>
    <t>Alingarog ES</t>
  </si>
  <si>
    <t>Guiuan North</t>
  </si>
  <si>
    <t>Bagua ES</t>
  </si>
  <si>
    <t>Bucao PS</t>
  </si>
  <si>
    <t>Cagdara-o PS</t>
  </si>
  <si>
    <t>Cogon ES</t>
  </si>
  <si>
    <t>Lupok CES</t>
  </si>
  <si>
    <t>Mayana ES</t>
  </si>
  <si>
    <t>San Antonio PS</t>
  </si>
  <si>
    <t>San Pedro ES</t>
  </si>
  <si>
    <t>Timala ES</t>
  </si>
  <si>
    <t>Trinidad ES</t>
  </si>
  <si>
    <t>Tubabao ES</t>
  </si>
  <si>
    <t>San Juan  ES</t>
  </si>
  <si>
    <t>Hagna PS</t>
  </si>
  <si>
    <t>Guiuan NHS</t>
  </si>
  <si>
    <t>Tubabao NHS</t>
  </si>
  <si>
    <t>Guiuan North CLCs</t>
  </si>
  <si>
    <t>Guiuan South</t>
  </si>
  <si>
    <t>Barbo ES</t>
  </si>
  <si>
    <t>Bitaugan ES</t>
  </si>
  <si>
    <t>Cagusu-an ES</t>
  </si>
  <si>
    <t>Canawayon ES</t>
  </si>
  <si>
    <t>Cantahay ES</t>
  </si>
  <si>
    <t>Casuguran ES</t>
  </si>
  <si>
    <t>Culasi ES</t>
  </si>
  <si>
    <t>Habag ES</t>
  </si>
  <si>
    <t>Inapulangan ES</t>
  </si>
  <si>
    <t>Ngolos ES</t>
  </si>
  <si>
    <t>Pagbabangnan ES</t>
  </si>
  <si>
    <t>Pagnamitan ES</t>
  </si>
  <si>
    <t>Sulangan CES</t>
  </si>
  <si>
    <t>Tagporo ES</t>
  </si>
  <si>
    <t>Homonhon NHS</t>
  </si>
  <si>
    <t>Homonhon NHS - Sulangan Annex</t>
  </si>
  <si>
    <t>Sulu-an IS</t>
  </si>
  <si>
    <t>IS</t>
  </si>
  <si>
    <t>Taytay IS</t>
  </si>
  <si>
    <t>Guiuan South CLCs</t>
  </si>
  <si>
    <t>Batang ES</t>
  </si>
  <si>
    <t>Hernani</t>
  </si>
  <si>
    <t>Cacatmonan PS</t>
  </si>
  <si>
    <t>Canciledes ES</t>
  </si>
  <si>
    <t>Carmen ES</t>
  </si>
  <si>
    <t>Garawon ES</t>
  </si>
  <si>
    <t>Hernani CES</t>
  </si>
  <si>
    <t>Nagaja ES</t>
  </si>
  <si>
    <t>Padang ES</t>
  </si>
  <si>
    <t>PE Candido MNHS</t>
  </si>
  <si>
    <t>Hernani CLCs</t>
  </si>
  <si>
    <t>Agsaman ES</t>
  </si>
  <si>
    <t>Jipapad</t>
  </si>
  <si>
    <t>Cagmanaba ES</t>
  </si>
  <si>
    <t>Casapa PS</t>
  </si>
  <si>
    <t>Dorillo ES</t>
  </si>
  <si>
    <t>Jipapad CES</t>
  </si>
  <si>
    <t>Jiwaran PS</t>
  </si>
  <si>
    <t>Maylimon ES</t>
  </si>
  <si>
    <t>Recare ES</t>
  </si>
  <si>
    <t>Roxas ES</t>
  </si>
  <si>
    <t>Jipapad NHS</t>
  </si>
  <si>
    <t>Jipapad CLCs</t>
  </si>
  <si>
    <t>Beta-og ES</t>
  </si>
  <si>
    <t>Lawaan</t>
  </si>
  <si>
    <t>Bolusao ES</t>
  </si>
  <si>
    <t>Guinob-an ES</t>
  </si>
  <si>
    <t>Lawaan CES</t>
  </si>
  <si>
    <t>Maslog ES</t>
  </si>
  <si>
    <t>San Isidro PS</t>
  </si>
  <si>
    <t>Taguite ES</t>
  </si>
  <si>
    <t>Bolusao NHS</t>
  </si>
  <si>
    <t>Lawaan NSCHI</t>
  </si>
  <si>
    <t>Divine Child Academy of Lawaan, Inc.</t>
  </si>
  <si>
    <t>BARANGAY POBLACION  4</t>
  </si>
  <si>
    <t>Lawaan CLCs</t>
  </si>
  <si>
    <t>Antipolo ES</t>
  </si>
  <si>
    <t>Llorente</t>
  </si>
  <si>
    <t>Bacayawan ES</t>
  </si>
  <si>
    <t>Banika ES</t>
  </si>
  <si>
    <t>Barobo ES</t>
  </si>
  <si>
    <t>Borak ES</t>
  </si>
  <si>
    <t>Can-ato ES</t>
  </si>
  <si>
    <t>Candoros ES</t>
  </si>
  <si>
    <t>Canliwag ES</t>
  </si>
  <si>
    <t>Cantomco PS</t>
  </si>
  <si>
    <t>Hugpa PS</t>
  </si>
  <si>
    <t>Llorente CES</t>
  </si>
  <si>
    <t>Maca-anga PS</t>
  </si>
  <si>
    <t>Magtino PS</t>
  </si>
  <si>
    <t>Minaanod ES</t>
  </si>
  <si>
    <t>Naubay ES</t>
  </si>
  <si>
    <t>Piliw ES</t>
  </si>
  <si>
    <t>Soong ES</t>
  </si>
  <si>
    <t>Tabok ES</t>
  </si>
  <si>
    <t>Waso ES</t>
  </si>
  <si>
    <t>Llorente NHS</t>
  </si>
  <si>
    <t>Barobo NHS</t>
  </si>
  <si>
    <t>St. Anthony’s Academy, Inc.</t>
  </si>
  <si>
    <t>BARANGAY  8 (POB.)</t>
  </si>
  <si>
    <t>Llorente CLCs</t>
  </si>
  <si>
    <t>Bulawan ES</t>
  </si>
  <si>
    <t>Maslog</t>
  </si>
  <si>
    <t>Carayacay ES</t>
  </si>
  <si>
    <t>Malobago PS</t>
  </si>
  <si>
    <t>Maputi ES</t>
  </si>
  <si>
    <t>Maslog CES</t>
  </si>
  <si>
    <t>Tugas ES</t>
  </si>
  <si>
    <t>Taytay PS</t>
  </si>
  <si>
    <t>Libertad PS</t>
  </si>
  <si>
    <t>Maslog NHS</t>
  </si>
  <si>
    <t>Maslog CLCs</t>
  </si>
  <si>
    <t>Maydolong</t>
  </si>
  <si>
    <t>Campakirit ES</t>
  </si>
  <si>
    <t>Canloterio ES</t>
  </si>
  <si>
    <t>Guindalitan ES</t>
  </si>
  <si>
    <t>Lapgap ES</t>
  </si>
  <si>
    <t>Maybocog ES</t>
  </si>
  <si>
    <t>Maydolong CES</t>
  </si>
  <si>
    <t>Maytigbao PS</t>
  </si>
  <si>
    <t>Omawas ES</t>
  </si>
  <si>
    <t>San Gabriel ES</t>
  </si>
  <si>
    <t>Tagasli-an ES</t>
  </si>
  <si>
    <t>Maydolong NHS</t>
  </si>
  <si>
    <t>Lapgap NHS</t>
  </si>
  <si>
    <t>Blessed Trinity Child Development Center</t>
  </si>
  <si>
    <t>BARANGAY POBLACION  7</t>
  </si>
  <si>
    <t>Maydolong CLCs</t>
  </si>
  <si>
    <t>Anuron ES</t>
  </si>
  <si>
    <t>Mercedes</t>
  </si>
  <si>
    <t>Bobon ES</t>
  </si>
  <si>
    <t>Busay PS</t>
  </si>
  <si>
    <t>Cabunga-an PS</t>
  </si>
  <si>
    <t>Mercedes CES</t>
  </si>
  <si>
    <t>Cambante PS</t>
  </si>
  <si>
    <t>Niño Jesus PS</t>
  </si>
  <si>
    <t>San Jose PS</t>
  </si>
  <si>
    <t>Sung-an ES</t>
  </si>
  <si>
    <t>Bobon NHS</t>
  </si>
  <si>
    <t>Mercedes NHS</t>
  </si>
  <si>
    <t>Mercedes CLCs</t>
  </si>
  <si>
    <t>Bagacay ES</t>
  </si>
  <si>
    <t>Oras</t>
  </si>
  <si>
    <t>Oras East</t>
  </si>
  <si>
    <t>Balocawe ES</t>
  </si>
  <si>
    <t>Bantayan ES</t>
  </si>
  <si>
    <t>Burak ES</t>
  </si>
  <si>
    <t>Dalid ES</t>
  </si>
  <si>
    <t>Factoria ES</t>
  </si>
  <si>
    <t>Japay ES</t>
  </si>
  <si>
    <t>Kalaw ES</t>
  </si>
  <si>
    <t>Malingon ES</t>
  </si>
  <si>
    <t>Nadacpan ES</t>
  </si>
  <si>
    <t>Oras East District SPED Center</t>
  </si>
  <si>
    <t>Pangudtan ES</t>
  </si>
  <si>
    <t>Sabang ES</t>
  </si>
  <si>
    <t>San Eduardo ES</t>
  </si>
  <si>
    <t>Saugan ES</t>
  </si>
  <si>
    <t>Saurong ES</t>
  </si>
  <si>
    <t>Nicasio Alvarez II MHS</t>
  </si>
  <si>
    <t>Holy Cross Academy</t>
  </si>
  <si>
    <t>BUTNGA (POB.)</t>
  </si>
  <si>
    <t>Dao IS</t>
  </si>
  <si>
    <t>Sta. Monica IS</t>
  </si>
  <si>
    <t>Oras East CLCs</t>
  </si>
  <si>
    <t>Oras West</t>
  </si>
  <si>
    <t>Anacta PS</t>
  </si>
  <si>
    <t>Balingasag ES</t>
  </si>
  <si>
    <t>Bato PS</t>
  </si>
  <si>
    <t>Buntay ES</t>
  </si>
  <si>
    <t>Cadi-an ES</t>
  </si>
  <si>
    <t>Cagdine ES</t>
  </si>
  <si>
    <t>Cagpile ES</t>
  </si>
  <si>
    <t>Cagtoog ES</t>
  </si>
  <si>
    <t>Gamot PS</t>
  </si>
  <si>
    <t>Iwayan ES</t>
  </si>
  <si>
    <t>Minap-os ES</t>
  </si>
  <si>
    <t>Naga ES</t>
  </si>
  <si>
    <t>Oras West CES</t>
  </si>
  <si>
    <t>Oras NHS</t>
  </si>
  <si>
    <t>Oras NAIS</t>
  </si>
  <si>
    <t>Agsam IS</t>
  </si>
  <si>
    <t>Oras West CLCs</t>
  </si>
  <si>
    <t>Alang-alang ES</t>
  </si>
  <si>
    <t>Quinapondan</t>
  </si>
  <si>
    <t>Anislag ES</t>
  </si>
  <si>
    <t>Bagte ES</t>
  </si>
  <si>
    <t>Cagdaja ES</t>
  </si>
  <si>
    <t>Cambilla ES</t>
  </si>
  <si>
    <t>Cantinio PS</t>
  </si>
  <si>
    <t>Mabini PS</t>
  </si>
  <si>
    <t>Paco ES</t>
  </si>
  <si>
    <t>Valley ES</t>
  </si>
  <si>
    <t>Quinapundan CES</t>
  </si>
  <si>
    <t>Sta. Margarita ES</t>
  </si>
  <si>
    <t>Tinago PS</t>
  </si>
  <si>
    <t>Quinapondan NHS</t>
  </si>
  <si>
    <t>Quinapondan NHS (Anislag Annex)</t>
  </si>
  <si>
    <t>Quinapundan</t>
  </si>
  <si>
    <t>Quinapondan CLCs</t>
  </si>
  <si>
    <t>Abejao ES</t>
  </si>
  <si>
    <t>Salcedo</t>
  </si>
  <si>
    <t>Salcedo I</t>
  </si>
  <si>
    <t>Casili-on ES</t>
  </si>
  <si>
    <t>College ES</t>
  </si>
  <si>
    <t>Iberan ES</t>
  </si>
  <si>
    <t>Karapdapan ES</t>
  </si>
  <si>
    <t>Lusod ES</t>
  </si>
  <si>
    <t>Malbog ES</t>
  </si>
  <si>
    <t>Naparaan ES</t>
  </si>
  <si>
    <t>Palanas ES</t>
  </si>
  <si>
    <t>Salcedo CES</t>
  </si>
  <si>
    <t>Seguinon ES</t>
  </si>
  <si>
    <t>Tagbacan ES</t>
  </si>
  <si>
    <t>Talangdawan ES</t>
  </si>
  <si>
    <t>Salcedo NHS</t>
  </si>
  <si>
    <t>Tagbacan NHS</t>
  </si>
  <si>
    <t>Salcedo Vocational HS</t>
  </si>
  <si>
    <t>Salcedo Adventist Multigrade School</t>
  </si>
  <si>
    <t>BARANGAY 11 (POB.)</t>
  </si>
  <si>
    <t>Eastern Samar State University-Salcedo</t>
  </si>
  <si>
    <t>Salcedo I CLCs</t>
  </si>
  <si>
    <t>Alog ES</t>
  </si>
  <si>
    <t>Salcedo II</t>
  </si>
  <si>
    <t>Asgad ES</t>
  </si>
  <si>
    <t>Bagtong CES</t>
  </si>
  <si>
    <t>Balud ES</t>
  </si>
  <si>
    <t>Buabua ES</t>
  </si>
  <si>
    <t>Bugay PS</t>
  </si>
  <si>
    <t>Butig ES</t>
  </si>
  <si>
    <t>Cagaut ES</t>
  </si>
  <si>
    <t>Camanga ES</t>
  </si>
  <si>
    <t>Cantomoja ES</t>
  </si>
  <si>
    <t>Guba PS</t>
  </si>
  <si>
    <t>Jagnaya ES</t>
  </si>
  <si>
    <t>Maliwaliw ES</t>
  </si>
  <si>
    <t>Matarinao ES</t>
  </si>
  <si>
    <t>Sta. Cruz PS</t>
  </si>
  <si>
    <t>Taclaon ES</t>
  </si>
  <si>
    <t>Capanoypoyan PS</t>
  </si>
  <si>
    <t>Matarinao SOF</t>
  </si>
  <si>
    <t>Salcedo II CLCs</t>
  </si>
  <si>
    <t>Bunacan ES</t>
  </si>
  <si>
    <t>San Julian</t>
  </si>
  <si>
    <t>Campidhan ES</t>
  </si>
  <si>
    <t>Caruyagon ES</t>
  </si>
  <si>
    <t>Casoroy ES</t>
  </si>
  <si>
    <t>Layog PS</t>
  </si>
  <si>
    <t>Libas ES</t>
  </si>
  <si>
    <t>Nena ES</t>
  </si>
  <si>
    <t>Putong ES</t>
  </si>
  <si>
    <t>San Julian CES</t>
  </si>
  <si>
    <t>Lunang PS</t>
  </si>
  <si>
    <t>San Julian NHS</t>
  </si>
  <si>
    <t>Nena NHS</t>
  </si>
  <si>
    <t>East Visayan Institute</t>
  </si>
  <si>
    <t>San Julian CLCs</t>
  </si>
  <si>
    <t>Alugan ES</t>
  </si>
  <si>
    <t>San Policarpo</t>
  </si>
  <si>
    <t>Bahay ES</t>
  </si>
  <si>
    <t>Bangon PS</t>
  </si>
  <si>
    <t>Binogawan ES</t>
  </si>
  <si>
    <t>Cajagwayan ES</t>
  </si>
  <si>
    <t>Japunan ES</t>
  </si>
  <si>
    <t>Natividad ES</t>
  </si>
  <si>
    <t>Pangpang ES</t>
  </si>
  <si>
    <t>San Policarpo CES</t>
  </si>
  <si>
    <t>Tabo ES</t>
  </si>
  <si>
    <t>Tanauan ES</t>
  </si>
  <si>
    <t>Alugan NSCHI</t>
  </si>
  <si>
    <t>Samar NPOSA</t>
  </si>
  <si>
    <t>Northern East Samar Academy</t>
  </si>
  <si>
    <t>BARANGAY NO.  5 (POB.)</t>
  </si>
  <si>
    <t>San Policarpo CLCs</t>
  </si>
  <si>
    <t>A-et ES</t>
  </si>
  <si>
    <t>Sulat</t>
  </si>
  <si>
    <t>Del Remedio ES</t>
  </si>
  <si>
    <t>Kandalakit ES</t>
  </si>
  <si>
    <t>Mabini ES</t>
  </si>
  <si>
    <t>Maglipay Elem.</t>
  </si>
  <si>
    <t>San Francisco ES</t>
  </si>
  <si>
    <t>Sto. Tomas ES</t>
  </si>
  <si>
    <t>Sulat CES</t>
  </si>
  <si>
    <t>Sulat NHS</t>
  </si>
  <si>
    <t>Sto. Nino NHS</t>
  </si>
  <si>
    <t>Loyola Academy, Inc.</t>
  </si>
  <si>
    <t>LOYOLA HEIGHTS (POB.)</t>
  </si>
  <si>
    <t>San Vicente IS</t>
  </si>
  <si>
    <t>Sulat CLCs</t>
  </si>
  <si>
    <t>Batiawan ES</t>
  </si>
  <si>
    <t>Taft</t>
  </si>
  <si>
    <t>Beto PS</t>
  </si>
  <si>
    <t>Binaloan ES</t>
  </si>
  <si>
    <t>Bongdo PS</t>
  </si>
  <si>
    <t>Del Remedios ES</t>
  </si>
  <si>
    <t>Gayam PS</t>
  </si>
  <si>
    <t>Mantang ES</t>
  </si>
  <si>
    <t>Nato ES</t>
  </si>
  <si>
    <t>Polangi ES</t>
  </si>
  <si>
    <t>San Luis ES</t>
  </si>
  <si>
    <t>San Rafael PS</t>
  </si>
  <si>
    <t>Taft CES</t>
  </si>
  <si>
    <t>Dacul PS</t>
  </si>
  <si>
    <t>Pangabutan PS</t>
  </si>
  <si>
    <t>Taft NHS</t>
  </si>
  <si>
    <t>Malinao IS</t>
  </si>
  <si>
    <t>Taft CLCs</t>
  </si>
  <si>
    <t>Bagacay Elementary School</t>
  </si>
  <si>
    <t>Abuyog</t>
  </si>
  <si>
    <t>Abuyog East</t>
  </si>
  <si>
    <t>Bahay Elementary School</t>
  </si>
  <si>
    <t>Buaya Elementary School</t>
  </si>
  <si>
    <t>Bulak Elementary School</t>
  </si>
  <si>
    <t>Cadac-an PS</t>
  </si>
  <si>
    <t>Can-aporong PS</t>
  </si>
  <si>
    <t>Canmarating ES</t>
  </si>
  <si>
    <t>Gabaldon Central School</t>
  </si>
  <si>
    <t>Kikilo Elementary School</t>
  </si>
  <si>
    <t>Lawaan Elementary School</t>
  </si>
  <si>
    <t>Malaguicay Elementary School</t>
  </si>
  <si>
    <t>Pilar Elementary School</t>
  </si>
  <si>
    <t>San Francisco Elementary School</t>
  </si>
  <si>
    <t>San Roque Elementary School</t>
  </si>
  <si>
    <t>Sta. Lucia Primary School</t>
  </si>
  <si>
    <t>Tabigue Elementary School</t>
  </si>
  <si>
    <t>Tib-o Elementary School</t>
  </si>
  <si>
    <t>Tinali-an Primary School</t>
  </si>
  <si>
    <t>Alangilan ES</t>
  </si>
  <si>
    <t>Abuyog North</t>
  </si>
  <si>
    <t>Anglag West ES</t>
  </si>
  <si>
    <t>Bernardo V. Closa CS</t>
  </si>
  <si>
    <t>Balinsasayao ES</t>
  </si>
  <si>
    <t>Balocawehay ES</t>
  </si>
  <si>
    <t>Barayong ES</t>
  </si>
  <si>
    <t>Bayabas ES</t>
  </si>
  <si>
    <t>Dingle Elementary School</t>
  </si>
  <si>
    <t>Old Taligue ES</t>
  </si>
  <si>
    <t>Paguite ES</t>
  </si>
  <si>
    <t>Picas Sur ES</t>
  </si>
  <si>
    <t>Pinamanagan ES</t>
  </si>
  <si>
    <t>Tinocolan ES</t>
  </si>
  <si>
    <t>Tuy-a ES</t>
  </si>
  <si>
    <t>Abuyog South Central School</t>
  </si>
  <si>
    <t>Abuyog South</t>
  </si>
  <si>
    <t>Anibongon Primary School</t>
  </si>
  <si>
    <t>Burubud-an Primary School</t>
  </si>
  <si>
    <t>Cagbolo Primary School</t>
  </si>
  <si>
    <t>Capili-an Elementary School</t>
  </si>
  <si>
    <t>Combis Elementary School</t>
  </si>
  <si>
    <t>Hampipila Elementary School</t>
  </si>
  <si>
    <t>Laray Primary School</t>
  </si>
  <si>
    <t>Libertad Elementary School</t>
  </si>
  <si>
    <t>Mahagna Elementary School</t>
  </si>
  <si>
    <t>Maitum Elementary School</t>
  </si>
  <si>
    <t>Matagnao Primary School</t>
  </si>
  <si>
    <t>Nebga Elementary School</t>
  </si>
  <si>
    <t>New Taligue Elementar y School</t>
  </si>
  <si>
    <t>Odiongan Elementary School</t>
  </si>
  <si>
    <t>Pagsang-an Elementary School</t>
  </si>
  <si>
    <t>Sta. Fe-Sto. Nino Elementary School</t>
  </si>
  <si>
    <t>Tadoc Primary School</t>
  </si>
  <si>
    <t>Alangalang I Central School</t>
  </si>
  <si>
    <t>Alangalang</t>
  </si>
  <si>
    <t>Alangalang I</t>
  </si>
  <si>
    <t>Aslum ES</t>
  </si>
  <si>
    <t>Bato Primary School</t>
  </si>
  <si>
    <t>Cambahanon Primary School</t>
  </si>
  <si>
    <t>Cambulao Primary School</t>
  </si>
  <si>
    <t>Dapdap Elementary School</t>
  </si>
  <si>
    <t>Divisoria PS</t>
  </si>
  <si>
    <t>Canvertudes Primary School</t>
  </si>
  <si>
    <t>Langit ES</t>
  </si>
  <si>
    <t>Lingayon Elementary School</t>
  </si>
  <si>
    <t>M. Casaus Elementary School</t>
  </si>
  <si>
    <t>Mariquita Cinco Memorial Primary School</t>
  </si>
  <si>
    <t>P. Barrantes Primary School</t>
  </si>
  <si>
    <t>Pepita Elementary School</t>
  </si>
  <si>
    <t>San Antonio Elementary School</t>
  </si>
  <si>
    <t>San Diego Elementary School</t>
  </si>
  <si>
    <t>San Pedro Primary School</t>
  </si>
  <si>
    <t>Tabangohay Elementary School</t>
  </si>
  <si>
    <t>Tinaisan Elementary School</t>
  </si>
  <si>
    <t>Veteranos ES</t>
  </si>
  <si>
    <t>Andres C. Yu Memorial School</t>
  </si>
  <si>
    <t>Alangalang II</t>
  </si>
  <si>
    <t>Astorga ES</t>
  </si>
  <si>
    <t>Binongtoan CS</t>
  </si>
  <si>
    <t>Borseth ES</t>
  </si>
  <si>
    <t>Bugho ES</t>
  </si>
  <si>
    <t>Calaasan ES</t>
  </si>
  <si>
    <t>Capiz ES</t>
  </si>
  <si>
    <t>Hubang ES</t>
  </si>
  <si>
    <t>Hupit Elementary School</t>
  </si>
  <si>
    <t>Lourdes ES</t>
  </si>
  <si>
    <t>Lukay ES</t>
  </si>
  <si>
    <t>Montano ES</t>
  </si>
  <si>
    <t>Mudboron ES</t>
  </si>
  <si>
    <t>Penalosa ES</t>
  </si>
  <si>
    <t>Salazar ES</t>
  </si>
  <si>
    <t>San Francisco East PS</t>
  </si>
  <si>
    <t>San Francisco West ES</t>
  </si>
  <si>
    <t>Santiago PS</t>
  </si>
  <si>
    <t>Santol ES</t>
  </si>
  <si>
    <t>Tombo ES</t>
  </si>
  <si>
    <t>Albuera CS</t>
  </si>
  <si>
    <t>Albuera</t>
  </si>
  <si>
    <t>Albuera North</t>
  </si>
  <si>
    <t>Benolho ES</t>
  </si>
  <si>
    <t>Cambalading ES</t>
  </si>
  <si>
    <t>Dona Maria ES</t>
  </si>
  <si>
    <t>Macagpo PS</t>
  </si>
  <si>
    <t>Panhugan ES</t>
  </si>
  <si>
    <t>Sherwood ES</t>
  </si>
  <si>
    <t>Soob ES</t>
  </si>
  <si>
    <t>Talisayan ES</t>
  </si>
  <si>
    <t>Antipolo Elementary School</t>
  </si>
  <si>
    <t>Albuera South</t>
  </si>
  <si>
    <t>Balugo Elementary School</t>
  </si>
  <si>
    <t>Calingatnan Elementary School</t>
  </si>
  <si>
    <t>Albuera South Central School</t>
  </si>
  <si>
    <t>Mahayag Elementary School</t>
  </si>
  <si>
    <t>Mahayahay Elementary School</t>
  </si>
  <si>
    <t>San Pedro Elementary School</t>
  </si>
  <si>
    <t>Tabgas ES</t>
  </si>
  <si>
    <t>Tinag-an ES</t>
  </si>
  <si>
    <t>Babatngon CS</t>
  </si>
  <si>
    <t>Babatngon</t>
  </si>
  <si>
    <t>Bacong ES</t>
  </si>
  <si>
    <t>Bagong Silang ES</t>
  </si>
  <si>
    <t>Gov. E. Jaro ES</t>
  </si>
  <si>
    <t>Guintigui-an ES</t>
  </si>
  <si>
    <t>Lukay PS</t>
  </si>
  <si>
    <t>Magcasuang ES</t>
  </si>
  <si>
    <t>Malibago ES</t>
  </si>
  <si>
    <t>Naga-asan Elementary School</t>
  </si>
  <si>
    <t>Pagsulhugon ES</t>
  </si>
  <si>
    <t>Planza ES</t>
  </si>
  <si>
    <t>San Ricardo ES</t>
  </si>
  <si>
    <t>Sangputan ES</t>
  </si>
  <si>
    <t>Uban ES</t>
  </si>
  <si>
    <t>Villa Magsaysay Elementary School</t>
  </si>
  <si>
    <t>Barugo</t>
  </si>
  <si>
    <t>Barugo I</t>
  </si>
  <si>
    <t>Barugo I CS</t>
  </si>
  <si>
    <t>Bulod PS</t>
  </si>
  <si>
    <t>Busay ES</t>
  </si>
  <si>
    <t>Cabarasan PS</t>
  </si>
  <si>
    <t>Cabolo-an ES</t>
  </si>
  <si>
    <t>Canomantag ES</t>
  </si>
  <si>
    <t>Duka ES</t>
  </si>
  <si>
    <t>Hilaba ES</t>
  </si>
  <si>
    <t>Hinugayan ES</t>
  </si>
  <si>
    <t>Ibag ES</t>
  </si>
  <si>
    <t>Minuhang ES</t>
  </si>
  <si>
    <t>Minuswang PS</t>
  </si>
  <si>
    <t>Santarin ES</t>
  </si>
  <si>
    <t>St. Peter ES</t>
  </si>
  <si>
    <t>Tutug-an ES</t>
  </si>
  <si>
    <t>Abango ES</t>
  </si>
  <si>
    <t>Barugo II</t>
  </si>
  <si>
    <t>Amahit Elementary School</t>
  </si>
  <si>
    <t>Balire PS</t>
  </si>
  <si>
    <t>Barugo II CS</t>
  </si>
  <si>
    <t>Bukid ES</t>
  </si>
  <si>
    <t>Calingcaguing ES</t>
  </si>
  <si>
    <t>Can-isak ES</t>
  </si>
  <si>
    <t>Cuta Primary School</t>
  </si>
  <si>
    <t>Guindaohan Elementary School</t>
  </si>
  <si>
    <t>Pikas ES</t>
  </si>
  <si>
    <t>Pitogo ES</t>
  </si>
  <si>
    <t>Pongso PS</t>
  </si>
  <si>
    <t>Roosevelt ES</t>
  </si>
  <si>
    <t>Alegria Elementary School</t>
  </si>
  <si>
    <t>Bato</t>
  </si>
  <si>
    <t>Alejos Elementary School</t>
  </si>
  <si>
    <t>Amagos Elementary School</t>
  </si>
  <si>
    <t>Anahawan Elementary School</t>
  </si>
  <si>
    <t>Bago Elementary School</t>
  </si>
  <si>
    <t>Bato Central School</t>
  </si>
  <si>
    <t>Buli Elementary School</t>
  </si>
  <si>
    <t>Dawahon Elementary School</t>
  </si>
  <si>
    <t>Dolho Elementary School</t>
  </si>
  <si>
    <t>Himama-a Elementary School</t>
  </si>
  <si>
    <t>Imelda Elementary School</t>
  </si>
  <si>
    <t>Katipunan Elementary School</t>
  </si>
  <si>
    <t>Liberty Elementary School</t>
  </si>
  <si>
    <t>Mabini Elementary School</t>
  </si>
  <si>
    <t>Marcelo Elementary School</t>
  </si>
  <si>
    <t>Plaridel Elementary School</t>
  </si>
  <si>
    <t>Ponong Elementary School</t>
  </si>
  <si>
    <t>Tabunok Elementary School</t>
  </si>
  <si>
    <t>Tagaytay Elementary School</t>
  </si>
  <si>
    <t>Talisayan Primary School</t>
  </si>
  <si>
    <t>Tugas Elementary School</t>
  </si>
  <si>
    <t>Abuyogon ES</t>
  </si>
  <si>
    <t>Burauen</t>
  </si>
  <si>
    <t>Burauen North</t>
  </si>
  <si>
    <t>Anonang ES</t>
  </si>
  <si>
    <t>Balorinay ES</t>
  </si>
  <si>
    <t>Burauen North CS</t>
  </si>
  <si>
    <t>Caanislagan ES</t>
  </si>
  <si>
    <t>Cadahunan ES</t>
  </si>
  <si>
    <t>Calao ES</t>
  </si>
  <si>
    <t>Catagbacan ES</t>
  </si>
  <si>
    <t>Dinaayan ES</t>
  </si>
  <si>
    <t>Hugpa West PS</t>
  </si>
  <si>
    <t>Maabab ES</t>
  </si>
  <si>
    <t>MAGHUBAS ELEMENTARY SCHOOL</t>
  </si>
  <si>
    <t>Malabca ES</t>
  </si>
  <si>
    <t>Malaguinabot ES</t>
  </si>
  <si>
    <t>Malaihao ES</t>
  </si>
  <si>
    <t>Matin-ao ES</t>
  </si>
  <si>
    <t>PATONG ELEMENTARY SCHOOL</t>
  </si>
  <si>
    <t>San Diego ES</t>
  </si>
  <si>
    <t>San Fernando PS</t>
  </si>
  <si>
    <t>Taboanon ES</t>
  </si>
  <si>
    <t>Tagadtaran ES</t>
  </si>
  <si>
    <t>Takin ES</t>
  </si>
  <si>
    <t>Tambis PS</t>
  </si>
  <si>
    <t>Toloyao ES</t>
  </si>
  <si>
    <t>Villa Corazon ES</t>
  </si>
  <si>
    <t>Villa Rosas ES</t>
  </si>
  <si>
    <t>ABC Hall ES</t>
  </si>
  <si>
    <t>Burauen South</t>
  </si>
  <si>
    <t>Arado ES</t>
  </si>
  <si>
    <t>Belibol PS</t>
  </si>
  <si>
    <t>Bobon PS</t>
  </si>
  <si>
    <t>Burauen South CS</t>
  </si>
  <si>
    <t>Cagangon ES</t>
  </si>
  <si>
    <t>Calsadahay ES</t>
  </si>
  <si>
    <t>Candag-on ES</t>
  </si>
  <si>
    <t>Cansiboy ES</t>
  </si>
  <si>
    <t>Cantimawa ES</t>
  </si>
  <si>
    <t>Esperanza ES</t>
  </si>
  <si>
    <t>Hibunauan ES</t>
  </si>
  <si>
    <t>Ilihan PS</t>
  </si>
  <si>
    <t>Kagbana ES</t>
  </si>
  <si>
    <t>Limburan ES</t>
  </si>
  <si>
    <t>Logsongan ES</t>
  </si>
  <si>
    <t>Lusad ES</t>
  </si>
  <si>
    <t>Mahagnao ES</t>
  </si>
  <si>
    <t>Paghudlan ES</t>
  </si>
  <si>
    <t>Pangdan PS</t>
  </si>
  <si>
    <t>Patag Primary School</t>
  </si>
  <si>
    <t>Pusod ES</t>
  </si>
  <si>
    <t>San Esteban ES</t>
  </si>
  <si>
    <t>Villa Aurora ES</t>
  </si>
  <si>
    <t>Villa Patria PS</t>
  </si>
  <si>
    <t>Anislagan PS</t>
  </si>
  <si>
    <t>Calubian</t>
  </si>
  <si>
    <t>Calubian North</t>
  </si>
  <si>
    <t>Bunacan Elementary School</t>
  </si>
  <si>
    <t>Caloy-ahan ES</t>
  </si>
  <si>
    <t>Caruyucan ES</t>
  </si>
  <si>
    <t>Casiongan ES</t>
  </si>
  <si>
    <t>Hda. Eamiguel PS</t>
  </si>
  <si>
    <t>Hda. Enage ES</t>
  </si>
  <si>
    <t>Inalad ES</t>
  </si>
  <si>
    <t>Jubay ES</t>
  </si>
  <si>
    <t>Juson PS</t>
  </si>
  <si>
    <t>Lawis ES</t>
  </si>
  <si>
    <t>Limite Elementary School</t>
  </si>
  <si>
    <t>Villalon CS</t>
  </si>
  <si>
    <t>Batuan ES</t>
  </si>
  <si>
    <t>Calubian South</t>
  </si>
  <si>
    <t>Calubian South CS</t>
  </si>
  <si>
    <t>Dulao ES</t>
  </si>
  <si>
    <t>Gutosan ES</t>
  </si>
  <si>
    <t>Kawayanan ES</t>
  </si>
  <si>
    <t>Nipa Elementary School</t>
  </si>
  <si>
    <t>Petrolio ES</t>
  </si>
  <si>
    <t>Tagharigue ES</t>
  </si>
  <si>
    <t>Tuburan PS</t>
  </si>
  <si>
    <t>Villanueva ES</t>
  </si>
  <si>
    <t>Balucanad ES</t>
  </si>
  <si>
    <t>Capoocan</t>
  </si>
  <si>
    <t>Balugo PS</t>
  </si>
  <si>
    <t>Cabul-an ES</t>
  </si>
  <si>
    <t>Capoocan Central School</t>
  </si>
  <si>
    <t>Culasian ES</t>
  </si>
  <si>
    <t>Gayad Elementary School</t>
  </si>
  <si>
    <t>Guinadiongan ES</t>
  </si>
  <si>
    <t>Lemon ES</t>
  </si>
  <si>
    <t>Manloy ES</t>
  </si>
  <si>
    <t>Nauguisan PS</t>
  </si>
  <si>
    <t>Pinamopoan ES</t>
  </si>
  <si>
    <t>Potot ES</t>
  </si>
  <si>
    <t>STO. NINO ELEMENTARY SCHOOL</t>
  </si>
  <si>
    <t>Talairan ES</t>
  </si>
  <si>
    <t>Talisay Elementary School</t>
  </si>
  <si>
    <t>Tolibao ES</t>
  </si>
  <si>
    <t>Visares ES</t>
  </si>
  <si>
    <t>A.T.A.M.C.S.</t>
  </si>
  <si>
    <t>Carigara</t>
  </si>
  <si>
    <t>Carigara I</t>
  </si>
  <si>
    <t>Balilit ES</t>
  </si>
  <si>
    <t>Barugohay Sur ES</t>
  </si>
  <si>
    <t>Caghalo ES</t>
  </si>
  <si>
    <t>Candigahub Elementary School</t>
  </si>
  <si>
    <t>Canlampay ES</t>
  </si>
  <si>
    <t>Cassidy Elementary School</t>
  </si>
  <si>
    <t>Hiluctogan ES</t>
  </si>
  <si>
    <t>Hira-an ES</t>
  </si>
  <si>
    <t>M. Morales ES</t>
  </si>
  <si>
    <t>Nauguisan ES</t>
  </si>
  <si>
    <t>Ponong ES</t>
  </si>
  <si>
    <t>Sogod ES</t>
  </si>
  <si>
    <t>Uyawan ES</t>
  </si>
  <si>
    <t>Barugohay Norte ES</t>
  </si>
  <si>
    <t>Carigara II</t>
  </si>
  <si>
    <t>Binibihan ES</t>
  </si>
  <si>
    <t>Camansi ES</t>
  </si>
  <si>
    <t>Carigara II CS</t>
  </si>
  <si>
    <t>Guindapunan Elementary School</t>
  </si>
  <si>
    <t>Macalpi ES</t>
  </si>
  <si>
    <t>Pangna ES</t>
  </si>
  <si>
    <t>Parag-um ES</t>
  </si>
  <si>
    <t>Sagkahan ES</t>
  </si>
  <si>
    <t>Canfabi ES (Sta. Fe ES)</t>
  </si>
  <si>
    <t>Tagak Elementary School</t>
  </si>
  <si>
    <t>Tigbao Elementary School</t>
  </si>
  <si>
    <t>Tinaguban ES</t>
  </si>
  <si>
    <t>Abaca Elementary School</t>
  </si>
  <si>
    <t>Dagami</t>
  </si>
  <si>
    <t>Dagami North</t>
  </si>
  <si>
    <t>Abre Elementary School</t>
  </si>
  <si>
    <t>Balilit Elementary School</t>
  </si>
  <si>
    <t>Buntay Elementary School</t>
  </si>
  <si>
    <t>Calipayan Elementary School</t>
  </si>
  <si>
    <t>Caluctogan Elementary School</t>
  </si>
  <si>
    <t>Camonoan Elementary School</t>
  </si>
  <si>
    <t>Candagara Elementary School</t>
  </si>
  <si>
    <t>Canlingga Elementary School</t>
  </si>
  <si>
    <t>Dagami North CS</t>
  </si>
  <si>
    <t>Hiabangan Elementary School</t>
  </si>
  <si>
    <t>Hinabuyan Elmentary School</t>
  </si>
  <si>
    <t>Hitomnog Elementary School</t>
  </si>
  <si>
    <t>Katipunan Primary School</t>
  </si>
  <si>
    <t>Macaalang Elementary School</t>
  </si>
  <si>
    <t>Maragongdong Elementary School</t>
  </si>
  <si>
    <t>Palacio Primary School</t>
  </si>
  <si>
    <t>Patoc Elementary School</t>
  </si>
  <si>
    <t>Rizal Elementary School</t>
  </si>
  <si>
    <t>Sto. Domingo Primary School</t>
  </si>
  <si>
    <t>Tagkip Elementary School</t>
  </si>
  <si>
    <t>Victoria Primary School</t>
  </si>
  <si>
    <t>Banayon Elementary School</t>
  </si>
  <si>
    <t>Dagami South</t>
  </si>
  <si>
    <t>Bolirao Elementary School</t>
  </si>
  <si>
    <t>Cabuloran Elementary School</t>
  </si>
  <si>
    <t>Calutan Primary School</t>
  </si>
  <si>
    <t>Cansamada Elementary School</t>
  </si>
  <si>
    <t>Dagami South Central School</t>
  </si>
  <si>
    <t>Guinarona Elementary School</t>
  </si>
  <si>
    <t>Hinulogan Elementary School</t>
  </si>
  <si>
    <t>Maliwaliw Elementary School</t>
  </si>
  <si>
    <t>Ormocay Elementary School</t>
  </si>
  <si>
    <t>Bolongtohan Elementary School</t>
  </si>
  <si>
    <t>Dulag</t>
  </si>
  <si>
    <t>Dulag North</t>
  </si>
  <si>
    <t>Bulod Elementary School</t>
  </si>
  <si>
    <t>Cabatoan Elementary School</t>
  </si>
  <si>
    <t>Calipayan Elementary  School</t>
  </si>
  <si>
    <t>Calubian Integrated School</t>
  </si>
  <si>
    <t>Camitoc Elementary</t>
  </si>
  <si>
    <t>Camote Elementary School</t>
  </si>
  <si>
    <t>Dacay Elementary School</t>
  </si>
  <si>
    <t>General Roxas Elementary School</t>
  </si>
  <si>
    <t>Luan Elementary School</t>
  </si>
  <si>
    <t>Marcelo H. Del Pilar Elementary School</t>
  </si>
  <si>
    <t>Magsaysay Elementary School</t>
  </si>
  <si>
    <t>Romualdez Elementary School</t>
  </si>
  <si>
    <t>San Agustin Elementary School</t>
  </si>
  <si>
    <t>San Jose Central School</t>
  </si>
  <si>
    <t>San Rafael Elementary School</t>
  </si>
  <si>
    <t>Tabu Elementary School</t>
  </si>
  <si>
    <t>Alegre Elementary School</t>
  </si>
  <si>
    <t>Dulag South</t>
  </si>
  <si>
    <t>Arado Primary School</t>
  </si>
  <si>
    <t>Batug Elementary School</t>
  </si>
  <si>
    <t>Cabarasan Elementary School</t>
  </si>
  <si>
    <t>Del Carmen Primary School</t>
  </si>
  <si>
    <t>Dulag Central School</t>
  </si>
  <si>
    <t>Dulag SPED Center</t>
  </si>
  <si>
    <t>Francisco Dumaguit Memorial Elementary School</t>
  </si>
  <si>
    <t>Fatima Elementary School</t>
  </si>
  <si>
    <t>Maricum Primary School</t>
  </si>
  <si>
    <t>Sabang Primary School</t>
  </si>
  <si>
    <t>San Miguel Elementary School</t>
  </si>
  <si>
    <t>San Vicente Elementary School</t>
  </si>
  <si>
    <t>Bagumbayan ES</t>
  </si>
  <si>
    <t>Hilongos</t>
  </si>
  <si>
    <t>Hilongos North</t>
  </si>
  <si>
    <t>Bung-aw ES</t>
  </si>
  <si>
    <t>Lamak Central School</t>
  </si>
  <si>
    <t>Liberty ES</t>
  </si>
  <si>
    <t>Marangog ES</t>
  </si>
  <si>
    <t>Matapay ES</t>
  </si>
  <si>
    <t>Naval ES</t>
  </si>
  <si>
    <t>Owak Elementary School</t>
  </si>
  <si>
    <t>Paa ES</t>
  </si>
  <si>
    <t>Proteccion Primary School</t>
  </si>
  <si>
    <t>San Antonio ES</t>
  </si>
  <si>
    <t>San Juan PS</t>
  </si>
  <si>
    <t>Sta. Margarita Elementary School</t>
  </si>
  <si>
    <t>Tagnate Elementary School</t>
  </si>
  <si>
    <t>Utanan ES</t>
  </si>
  <si>
    <t>Agutayan ES</t>
  </si>
  <si>
    <t>Hilongos South</t>
  </si>
  <si>
    <t>Atabay ES</t>
  </si>
  <si>
    <t>Baas ES</t>
  </si>
  <si>
    <t>Baliw ES</t>
  </si>
  <si>
    <t>Cacao ES</t>
  </si>
  <si>
    <t>Campina PS</t>
  </si>
  <si>
    <t>Hampangan ES</t>
  </si>
  <si>
    <t>Hilongos South Central School</t>
  </si>
  <si>
    <t>Himo-aw ES</t>
  </si>
  <si>
    <t>Hitudpan ES</t>
  </si>
  <si>
    <t>Kang-iras ES</t>
  </si>
  <si>
    <t>Lunang Elementary School</t>
  </si>
  <si>
    <t>Pontod ES</t>
  </si>
  <si>
    <t>San Agustin PS</t>
  </si>
  <si>
    <t>Tabunok ES</t>
  </si>
  <si>
    <t>Tejero ES</t>
  </si>
  <si>
    <t>Tuguipa ES</t>
  </si>
  <si>
    <t>Anahaw Elementary School</t>
  </si>
  <si>
    <t>Hindang</t>
  </si>
  <si>
    <t>Anolon Elementary School</t>
  </si>
  <si>
    <t>Baldoza Elementary School</t>
  </si>
  <si>
    <t>Bontoc Elementary School</t>
  </si>
  <si>
    <t>Bulacan Elementary School</t>
  </si>
  <si>
    <t>Canha-ayon Elementary School</t>
  </si>
  <si>
    <t>Capudlosan Elementary School</t>
  </si>
  <si>
    <t>Doos Del Sur Elementary School</t>
  </si>
  <si>
    <t>Doos Elementary School</t>
  </si>
  <si>
    <t>Himacugo Elementary School</t>
  </si>
  <si>
    <t>Himokilan Elementary School</t>
  </si>
  <si>
    <t>Hindang Central School</t>
  </si>
  <si>
    <t>Ma-asin Elementary School</t>
  </si>
  <si>
    <t>Mabagon Elementary School</t>
  </si>
  <si>
    <t>Mahilum Elementary School</t>
  </si>
  <si>
    <t>Tabok Elementary School</t>
  </si>
  <si>
    <t>Tagbibi Elementary School</t>
  </si>
  <si>
    <t>Apid ES</t>
  </si>
  <si>
    <t>Inopacan</t>
  </si>
  <si>
    <t>Cabulisan ES</t>
  </si>
  <si>
    <t>Caminto ES</t>
  </si>
  <si>
    <t>Can-angay ES</t>
  </si>
  <si>
    <t>Caulisihan ES</t>
  </si>
  <si>
    <t>Conalum ES</t>
  </si>
  <si>
    <t>De Los Santos ES</t>
  </si>
  <si>
    <t>Hinabay ES</t>
  </si>
  <si>
    <t>INOPACAN CENTRAL SCHOOL</t>
  </si>
  <si>
    <t>Linao PS</t>
  </si>
  <si>
    <t>Macagoco ES</t>
  </si>
  <si>
    <t>Maljo-Jubasan ES</t>
  </si>
  <si>
    <t>Marao ES</t>
  </si>
  <si>
    <t>Tahud Elementary School</t>
  </si>
  <si>
    <t>Taotaon ES</t>
  </si>
  <si>
    <t>Tinago ES</t>
  </si>
  <si>
    <t>Isabel</t>
  </si>
  <si>
    <t>Apale ES</t>
  </si>
  <si>
    <t>Bantigue ES</t>
  </si>
  <si>
    <t>Bilwang Elementary School</t>
  </si>
  <si>
    <t>Binog ES</t>
  </si>
  <si>
    <t>Can-andan Elementary School</t>
  </si>
  <si>
    <t>Cangag ES</t>
  </si>
  <si>
    <t>Consolacion ES</t>
  </si>
  <si>
    <t>Honan Elementary School</t>
  </si>
  <si>
    <t>Isabel CS</t>
  </si>
  <si>
    <t>Mahayag ES</t>
  </si>
  <si>
    <t>Matlang ES</t>
  </si>
  <si>
    <t>Monte Alegre ES</t>
  </si>
  <si>
    <t>Putingbato Elementary School</t>
  </si>
  <si>
    <t>Relocation ES</t>
  </si>
  <si>
    <t>Tolingon ES</t>
  </si>
  <si>
    <t>Tubod ES</t>
  </si>
  <si>
    <t>Badiang Elementary School</t>
  </si>
  <si>
    <t>Jaro</t>
  </si>
  <si>
    <t>Jaro I</t>
  </si>
  <si>
    <t>Buri Elementary School</t>
  </si>
  <si>
    <t>Caglawaan Elementary School</t>
  </si>
  <si>
    <t>Canhandugan Elementary School</t>
  </si>
  <si>
    <t>Hibunawon Elementary School</t>
  </si>
  <si>
    <t>Jaro I Central School</t>
  </si>
  <si>
    <t>Montejo Mendiola Memorial Elem. School</t>
  </si>
  <si>
    <t>Malobago Elementary School</t>
  </si>
  <si>
    <t>Pange Elementary School</t>
  </si>
  <si>
    <t>Parasan Elementary School</t>
  </si>
  <si>
    <t>Sagkahan Elementary School</t>
  </si>
  <si>
    <t>sari Sari Primary School</t>
  </si>
  <si>
    <t>Sta. Cruz Elementary School</t>
  </si>
  <si>
    <t>Anibongon ES</t>
  </si>
  <si>
    <t>Jaro II</t>
  </si>
  <si>
    <t>Bukid Elementary School</t>
  </si>
  <si>
    <t>BURABOD ELEMENTARY SCHOOL</t>
  </si>
  <si>
    <t>Daro ES</t>
  </si>
  <si>
    <t>Granja Central School</t>
  </si>
  <si>
    <t>Hiagsam Elementary School</t>
  </si>
  <si>
    <t>Hibucawan Elementary School</t>
  </si>
  <si>
    <t>Licod Elementary School</t>
  </si>
  <si>
    <t>Macanip Elementary School</t>
  </si>
  <si>
    <t>Macopa Elementary School</t>
  </si>
  <si>
    <t>Mag-aso Elementary School</t>
  </si>
  <si>
    <t>Olotan Elementary School</t>
  </si>
  <si>
    <t>Pitogo Elementary School</t>
  </si>
  <si>
    <t>Rubas Elementary School</t>
  </si>
  <si>
    <t>Sto. Nino Elementary School</t>
  </si>
  <si>
    <t>Tinambacan Elementary School</t>
  </si>
  <si>
    <t>Tuba Elementary School</t>
  </si>
  <si>
    <t>Uguiao Elementary School</t>
  </si>
  <si>
    <t>Villa Conzoilo Primary School</t>
  </si>
  <si>
    <t>Zabala Elementary School</t>
  </si>
  <si>
    <t>Abuyogay ES</t>
  </si>
  <si>
    <t>Javier (Bugho)</t>
  </si>
  <si>
    <t>Javier</t>
  </si>
  <si>
    <t>Binulho ES</t>
  </si>
  <si>
    <t>Bonifacio Elementary School</t>
  </si>
  <si>
    <t>Calzada ES</t>
  </si>
  <si>
    <t>Cancayang ES</t>
  </si>
  <si>
    <t>Caranhug Primary School</t>
  </si>
  <si>
    <t>Caraye ES</t>
  </si>
  <si>
    <t>Comatin ES</t>
  </si>
  <si>
    <t>Guindapunan Primary School</t>
  </si>
  <si>
    <t>Inayupan Elementary School</t>
  </si>
  <si>
    <t>Javier Central School</t>
  </si>
  <si>
    <t>Laray ES</t>
  </si>
  <si>
    <t>Malitbogay Elementary School</t>
  </si>
  <si>
    <t>Manarug Primary School</t>
  </si>
  <si>
    <t>Manlilisid ES</t>
  </si>
  <si>
    <t>Naliwatan PS</t>
  </si>
  <si>
    <t>Odiong Elementary School</t>
  </si>
  <si>
    <t>Pinocawan Elementary School</t>
  </si>
  <si>
    <t>San Sotero Elementary School</t>
  </si>
  <si>
    <t>Talisayan Elementary School</t>
  </si>
  <si>
    <t>Ulhay Elementary School</t>
  </si>
  <si>
    <t>Julita</t>
  </si>
  <si>
    <t>Anibong ES</t>
  </si>
  <si>
    <t>Balante PS</t>
  </si>
  <si>
    <t>Bongdo ES</t>
  </si>
  <si>
    <t>Calbasag ES</t>
  </si>
  <si>
    <t>Caridad PS</t>
  </si>
  <si>
    <t>Cuya-e Elementary School</t>
  </si>
  <si>
    <t>Dita ES</t>
  </si>
  <si>
    <t>Gitabla PS</t>
  </si>
  <si>
    <t>Hindang Elementary School</t>
  </si>
  <si>
    <t>Inawangan PS</t>
  </si>
  <si>
    <t>Julita CS</t>
  </si>
  <si>
    <t>Tagkip PS</t>
  </si>
  <si>
    <t>Tolosahay ES</t>
  </si>
  <si>
    <t>Aguiting ES</t>
  </si>
  <si>
    <t>Kananga</t>
  </si>
  <si>
    <t>Kananga II</t>
  </si>
  <si>
    <t>Cacao Elementary School</t>
  </si>
  <si>
    <t>Don Felipe ES</t>
  </si>
  <si>
    <t>Hiloctogan Elementary School</t>
  </si>
  <si>
    <t>Kananga I</t>
  </si>
  <si>
    <t>Kananga Central School</t>
  </si>
  <si>
    <t>Kawayan ES</t>
  </si>
  <si>
    <t>Libongao ES</t>
  </si>
  <si>
    <t>Lim-ao Elementary School</t>
  </si>
  <si>
    <t>Lonoy ES</t>
  </si>
  <si>
    <t>Mahawan ES</t>
  </si>
  <si>
    <t>Masarayao ES</t>
  </si>
  <si>
    <t>Montealegre Elementary School</t>
  </si>
  <si>
    <t>Montebello ES</t>
  </si>
  <si>
    <t>Mariano C. Pono ES</t>
  </si>
  <si>
    <t>Natubgan ES</t>
  </si>
  <si>
    <t>San Ignacio ES</t>
  </si>
  <si>
    <t>Sto. Domingo ES</t>
  </si>
  <si>
    <t>Tongonan ES</t>
  </si>
  <si>
    <t>Tugbong Central School</t>
  </si>
  <si>
    <t>Bagacay East PS</t>
  </si>
  <si>
    <t>Lapaz</t>
  </si>
  <si>
    <t>La Paz</t>
  </si>
  <si>
    <t>Bagacay West PS</t>
  </si>
  <si>
    <t>Bongtod Primary School</t>
  </si>
  <si>
    <t>Buracan ES</t>
  </si>
  <si>
    <t>Caabangan PS</t>
  </si>
  <si>
    <t>Cabadiangan ES</t>
  </si>
  <si>
    <t>Cacao PS</t>
  </si>
  <si>
    <t>Calaghusan ES</t>
  </si>
  <si>
    <t>Caltayan PS</t>
  </si>
  <si>
    <t>Canbanez PS</t>
  </si>
  <si>
    <t>Cogon PS</t>
  </si>
  <si>
    <t>Doyog ES</t>
  </si>
  <si>
    <t>Gimiranat East PS</t>
  </si>
  <si>
    <t>Gimiranat West ES</t>
  </si>
  <si>
    <t>Jacinta Vivero MPS</t>
  </si>
  <si>
    <t>La Paz Central School</t>
  </si>
  <si>
    <t>Limba ES</t>
  </si>
  <si>
    <t>Luneta ES</t>
  </si>
  <si>
    <t>Miguel Gernale MPS</t>
  </si>
  <si>
    <t>Mag-aso ES</t>
  </si>
  <si>
    <t>Moroboro ES</t>
  </si>
  <si>
    <t>Nicasio Vivero MPS</t>
  </si>
  <si>
    <t>Pansud Primary School</t>
  </si>
  <si>
    <t>Pawa Primary School</t>
  </si>
  <si>
    <t>Piliway PS</t>
  </si>
  <si>
    <t>San Victoray ES</t>
  </si>
  <si>
    <t>Sta. Ana Elementary School</t>
  </si>
  <si>
    <t>Tarugan Primary School</t>
  </si>
  <si>
    <t>Bachao ES</t>
  </si>
  <si>
    <t>Leyte I</t>
  </si>
  <si>
    <t>Baco ES</t>
  </si>
  <si>
    <t>Bagabao PS</t>
  </si>
  <si>
    <t>Leyte II</t>
  </si>
  <si>
    <t>Belen ES</t>
  </si>
  <si>
    <t>Calaguise ES</t>
  </si>
  <si>
    <t>Consuegra ES</t>
  </si>
  <si>
    <t>Culasi Elementary School</t>
  </si>
  <si>
    <t>Danus ES</t>
  </si>
  <si>
    <t>Elizabeth ES</t>
  </si>
  <si>
    <t>Leyte CS</t>
  </si>
  <si>
    <t>Libas Elementary School</t>
  </si>
  <si>
    <t>Maanda PS</t>
  </si>
  <si>
    <t>Macupa Central School</t>
  </si>
  <si>
    <t>Mataloto ES</t>
  </si>
  <si>
    <t>Palarao ES</t>
  </si>
  <si>
    <t>Palid I ES</t>
  </si>
  <si>
    <t>Palid II ES</t>
  </si>
  <si>
    <t>Parasan ES</t>
  </si>
  <si>
    <t>Salog ES</t>
  </si>
  <si>
    <t>Sambulawan ES</t>
  </si>
  <si>
    <t>Tag-abaca ES</t>
  </si>
  <si>
    <t>Tapol Elementary School</t>
  </si>
  <si>
    <t>Tigbawan ES</t>
  </si>
  <si>
    <t>Tinucdugan PS</t>
  </si>
  <si>
    <t>Toctoc ES</t>
  </si>
  <si>
    <t>Ugbon Elementary School</t>
  </si>
  <si>
    <t>Wague Elementary School</t>
  </si>
  <si>
    <t>Macarthur</t>
  </si>
  <si>
    <t>Casuntingan Elementary School</t>
  </si>
  <si>
    <t>Causwagan Elementary School</t>
  </si>
  <si>
    <t>Danao Elementary School</t>
  </si>
  <si>
    <t>Liwayway Elementary School</t>
  </si>
  <si>
    <t>Macarthur Central School</t>
  </si>
  <si>
    <t>Maya Elementary School</t>
  </si>
  <si>
    <t>Olmedo Elementary School</t>
  </si>
  <si>
    <t>F. C. Baranda ES (Osmena ES)</t>
  </si>
  <si>
    <t>Palale Elementary School</t>
  </si>
  <si>
    <t>Sta. Isabel Elementary School</t>
  </si>
  <si>
    <t>Tin-awan Elementary School</t>
  </si>
  <si>
    <t>Campin Elementary School</t>
  </si>
  <si>
    <t>Mahaplag</t>
  </si>
  <si>
    <t>Cuatro de Agosto Primary School</t>
  </si>
  <si>
    <t>Hiluctogan Elementary School</t>
  </si>
  <si>
    <t>Hilusig Elementary School</t>
  </si>
  <si>
    <t>Himamara Elementary School</t>
  </si>
  <si>
    <t>Hinaguimitan Elementary School</t>
  </si>
  <si>
    <t>Liberacion Elementary School</t>
  </si>
  <si>
    <t>Mabuhay Primary School</t>
  </si>
  <si>
    <t>Mabunga Primary School</t>
  </si>
  <si>
    <t>Magsuganao Primary School</t>
  </si>
  <si>
    <t>Mahaplag Central School</t>
  </si>
  <si>
    <t>Mahayag ELEMENTARY</t>
  </si>
  <si>
    <t>Malinao Elementary School</t>
  </si>
  <si>
    <t>Malipoon Primary School</t>
  </si>
  <si>
    <t>Palanogan Elementary School</t>
  </si>
  <si>
    <t>Paril Primary School</t>
  </si>
  <si>
    <t>Pinamonoan Elementary School</t>
  </si>
  <si>
    <t>Polahongon Elementary School</t>
  </si>
  <si>
    <t>San Juan Elementary School</t>
  </si>
  <si>
    <t>Sto. Niño Primary School</t>
  </si>
  <si>
    <t>Tagaytay Primary School</t>
  </si>
  <si>
    <t>Uguis Elementary School</t>
  </si>
  <si>
    <t>Union Elementary School</t>
  </si>
  <si>
    <t>Upper Elementary School</t>
  </si>
  <si>
    <t>Balagtas Elementary School</t>
  </si>
  <si>
    <t>Matag-Ob</t>
  </si>
  <si>
    <t>Bulak ES</t>
  </si>
  <si>
    <t>Cambadbad ES</t>
  </si>
  <si>
    <t>Candelaria ES</t>
  </si>
  <si>
    <t>Cansoso Primary School</t>
  </si>
  <si>
    <t>Imelda PS</t>
  </si>
  <si>
    <t>Malazarte PS</t>
  </si>
  <si>
    <t>Mansahaon ES</t>
  </si>
  <si>
    <t>Mansalip Primary School</t>
  </si>
  <si>
    <t>Masaba II Elementary School</t>
  </si>
  <si>
    <t>Matag-ob CS</t>
  </si>
  <si>
    <t>Naulayan Elementary School</t>
  </si>
  <si>
    <t>San Dionesio Primary School</t>
  </si>
  <si>
    <t>San Marcelino ES</t>
  </si>
  <si>
    <t>San Sebastian PS</t>
  </si>
  <si>
    <t>Sto. Rosario ES</t>
  </si>
  <si>
    <t>Matalom</t>
  </si>
  <si>
    <t>Matalom North</t>
  </si>
  <si>
    <t>Anibongan ES</t>
  </si>
  <si>
    <t>Elevado ES</t>
  </si>
  <si>
    <t>Hipo ES</t>
  </si>
  <si>
    <t>J. P. Olo MES</t>
  </si>
  <si>
    <t>Matalom North CS</t>
  </si>
  <si>
    <t>Pong-on ES</t>
  </si>
  <si>
    <t>Sta. Paz Integrated School</t>
  </si>
  <si>
    <t>Taglibas ES</t>
  </si>
  <si>
    <t>Templanza ES</t>
  </si>
  <si>
    <t>Tigbao ES</t>
  </si>
  <si>
    <t>Waterloo ES</t>
  </si>
  <si>
    <t>Agbanga ES</t>
  </si>
  <si>
    <t>Matalom South</t>
  </si>
  <si>
    <t>Bactol Elementary School</t>
  </si>
  <si>
    <t>Cahagnaan CS</t>
  </si>
  <si>
    <t>Caningag ES</t>
  </si>
  <si>
    <t>Esperanza Elementary School</t>
  </si>
  <si>
    <t>Hitoog ES</t>
  </si>
  <si>
    <t>Lowan ES</t>
  </si>
  <si>
    <t>Monte Alegre Elementary School</t>
  </si>
  <si>
    <t>Odias ES</t>
  </si>
  <si>
    <t>Sta. Fe-Itum Elementary School</t>
  </si>
  <si>
    <t>Tag-os ES</t>
  </si>
  <si>
    <t>Taylan ES</t>
  </si>
  <si>
    <t>A. Bonifacio ES</t>
  </si>
  <si>
    <t>Mayorga</t>
  </si>
  <si>
    <t>Burgos ES</t>
  </si>
  <si>
    <t>Calipayan Primary School</t>
  </si>
  <si>
    <t>Camansi PS</t>
  </si>
  <si>
    <t>Gen. A. Luna PS</t>
  </si>
  <si>
    <t>Mayorga CS</t>
  </si>
  <si>
    <t>Ormocay ES</t>
  </si>
  <si>
    <t>Wilson PS</t>
  </si>
  <si>
    <t>BENABAYE ELEMENTARY SCHOOL</t>
  </si>
  <si>
    <t>Merida</t>
  </si>
  <si>
    <t>Cabaliwan Elementary School</t>
  </si>
  <si>
    <t>CALUNANGAN ELEMENTARY SCHOOL</t>
  </si>
  <si>
    <t>Calunasan Elementary School</t>
  </si>
  <si>
    <t>Cambalong Elementary School</t>
  </si>
  <si>
    <t>Canbantug Elementary School</t>
  </si>
  <si>
    <t>Can-unzo Elementary School</t>
  </si>
  <si>
    <t>Casilda Elementary School</t>
  </si>
  <si>
    <t>Lamanoc Elementary School</t>
  </si>
  <si>
    <t>Libjo Elementary School</t>
  </si>
  <si>
    <t>Lundag Elementary School</t>
  </si>
  <si>
    <t>Macario Elementary School</t>
  </si>
  <si>
    <t>Mahalit Elementary School</t>
  </si>
  <si>
    <t>Mahayag Primary School</t>
  </si>
  <si>
    <t>Mat-e Primary School</t>
  </si>
  <si>
    <t>Merida Central School</t>
  </si>
  <si>
    <t>Minesite Elementary School</t>
  </si>
  <si>
    <t>Puerto Bello Elementary School</t>
  </si>
  <si>
    <t>Tubod Primary School</t>
  </si>
  <si>
    <t>Anahaway ES</t>
  </si>
  <si>
    <t>Palo</t>
  </si>
  <si>
    <t>Palo I</t>
  </si>
  <si>
    <t>Caloogan ES</t>
  </si>
  <si>
    <t>Canhidoc Elementary School</t>
  </si>
  <si>
    <t>Capirawan ES</t>
  </si>
  <si>
    <t>Castilla ElementarySchool</t>
  </si>
  <si>
    <t>Gacao ES</t>
  </si>
  <si>
    <t>Luntad ES</t>
  </si>
  <si>
    <t>Palo I Central School</t>
  </si>
  <si>
    <t>Teraza ES</t>
  </si>
  <si>
    <t>Arado Elementary School</t>
  </si>
  <si>
    <t>Palo II</t>
  </si>
  <si>
    <t>Cabarasan Daku ES</t>
  </si>
  <si>
    <t>Cabarasan Guti PS</t>
  </si>
  <si>
    <t>Campetik ES</t>
  </si>
  <si>
    <t>Candahug ES</t>
  </si>
  <si>
    <t>Cangumbang PS</t>
  </si>
  <si>
    <t>Guindapunan ES</t>
  </si>
  <si>
    <t>Kauswagan ES</t>
  </si>
  <si>
    <t>Naga-Naga Elementary School</t>
  </si>
  <si>
    <t>Pawing Elementary School</t>
  </si>
  <si>
    <t>San Fernando Elementary School</t>
  </si>
  <si>
    <t>San Joaquin Central School</t>
  </si>
  <si>
    <t>Caduhaan ES</t>
  </si>
  <si>
    <t>Palompon</t>
  </si>
  <si>
    <t>Palompon North</t>
  </si>
  <si>
    <t>Cambacbac ES</t>
  </si>
  <si>
    <t>Himarco ES</t>
  </si>
  <si>
    <t>Hinagbuan ES</t>
  </si>
  <si>
    <t>Lomonon ES</t>
  </si>
  <si>
    <t>Masaba I ES</t>
  </si>
  <si>
    <t>Palompon North CS</t>
  </si>
  <si>
    <t>San Joaquin ES</t>
  </si>
  <si>
    <t>Santiago ES</t>
  </si>
  <si>
    <t>Taberna ES</t>
  </si>
  <si>
    <t>Tambis ES</t>
  </si>
  <si>
    <t>Tinabilan ES</t>
  </si>
  <si>
    <t>Tinubdan ES</t>
  </si>
  <si>
    <t>Baguinbin ES</t>
  </si>
  <si>
    <t>Palompon South</t>
  </si>
  <si>
    <t>Belen PS</t>
  </si>
  <si>
    <t>Cambinoy Elementary School</t>
  </si>
  <si>
    <t>Cangcosme Elementary School</t>
  </si>
  <si>
    <t>Cangmoya PS</t>
  </si>
  <si>
    <t>Canipaan ES</t>
  </si>
  <si>
    <t>Cantandoy Elementary School</t>
  </si>
  <si>
    <t>Cantuhaon Elementary School</t>
  </si>
  <si>
    <t>Catigahan PS</t>
  </si>
  <si>
    <t>Cruz ES</t>
  </si>
  <si>
    <t>Duljugan Elementary School</t>
  </si>
  <si>
    <t>Lat-osan ES</t>
  </si>
  <si>
    <t>Mazawalo ES</t>
  </si>
  <si>
    <t>Palompon South Central School</t>
  </si>
  <si>
    <t>Parrilla ES</t>
  </si>
  <si>
    <t>Plaridel ES</t>
  </si>
  <si>
    <t>San Guillermo ES</t>
  </si>
  <si>
    <t>San Pablo Primary School</t>
  </si>
  <si>
    <t>Seaside Elementary School</t>
  </si>
  <si>
    <t>Aringit PS</t>
  </si>
  <si>
    <t>Pastrana</t>
  </si>
  <si>
    <t>Cabaohan ES</t>
  </si>
  <si>
    <t>Canino-an ES</t>
  </si>
  <si>
    <t>Colawen ES</t>
  </si>
  <si>
    <t>Dumarag Elementary School</t>
  </si>
  <si>
    <t>Halaba PS</t>
  </si>
  <si>
    <t>Jones Primary School</t>
  </si>
  <si>
    <t>Lanauan ES</t>
  </si>
  <si>
    <t>Lima PS</t>
  </si>
  <si>
    <t>Lourdes PS</t>
  </si>
  <si>
    <t>Macalpiay ES</t>
  </si>
  <si>
    <t>Malitbogay ES</t>
  </si>
  <si>
    <t>Manaybanay ES</t>
  </si>
  <si>
    <t>Maricum ES</t>
  </si>
  <si>
    <t>Pastrana CS</t>
  </si>
  <si>
    <t>Sapsap PS</t>
  </si>
  <si>
    <t>Tingib ES</t>
  </si>
  <si>
    <t>Yapad ES</t>
  </si>
  <si>
    <t>Banat-i Elementary School</t>
  </si>
  <si>
    <t>San Isidro</t>
  </si>
  <si>
    <t>Basud ES</t>
  </si>
  <si>
    <t>Biasong Elementary School</t>
  </si>
  <si>
    <t>Daja Elementary School</t>
  </si>
  <si>
    <t>E. Labucay PS</t>
  </si>
  <si>
    <t>Hda. Maria Elmentary School</t>
  </si>
  <si>
    <t>Hugpa Elementary School</t>
  </si>
  <si>
    <t>Kabungaan Elementary School</t>
  </si>
  <si>
    <t>Linao Elementary School</t>
  </si>
  <si>
    <t>Matungao Elementary School</t>
  </si>
  <si>
    <t>Paril ES</t>
  </si>
  <si>
    <t>San Isidro CS</t>
  </si>
  <si>
    <t>Sangabon Elementary School</t>
  </si>
  <si>
    <t>Taglawigan ES</t>
  </si>
  <si>
    <t>Tinago Elementary School</t>
  </si>
  <si>
    <t>San Miguel</t>
  </si>
  <si>
    <t>BAHAY ES</t>
  </si>
  <si>
    <t>Cabatianohan ES</t>
  </si>
  <si>
    <t>Canap ES</t>
  </si>
  <si>
    <t>Capilihan PS</t>
  </si>
  <si>
    <t>Caray-caray ES</t>
  </si>
  <si>
    <t>Guinciaman ES</t>
  </si>
  <si>
    <t>Impo PS</t>
  </si>
  <si>
    <t>Kinalumsan PS</t>
  </si>
  <si>
    <t>Malaguinabot PS</t>
  </si>
  <si>
    <t>Malpag PS</t>
  </si>
  <si>
    <t>Mawodpawod ES</t>
  </si>
  <si>
    <t>Patong ES</t>
  </si>
  <si>
    <t>Pinarigusan PS</t>
  </si>
  <si>
    <t>San Andres PS</t>
  </si>
  <si>
    <t>San Miguel CS</t>
  </si>
  <si>
    <t>SANTOL ELEMENTARY SCHOOL</t>
  </si>
  <si>
    <t>Badiangay ES</t>
  </si>
  <si>
    <t>Santa Fe</t>
  </si>
  <si>
    <t>Sta. Fe</t>
  </si>
  <si>
    <t>Bulod ES</t>
  </si>
  <si>
    <t>Catoogan Elementary School</t>
  </si>
  <si>
    <t>Gapas ES</t>
  </si>
  <si>
    <t>Milagrosa ES</t>
  </si>
  <si>
    <t>Pilit ES</t>
  </si>
  <si>
    <t>San Juan Elementary Shool</t>
  </si>
  <si>
    <t>San Miguelay ES</t>
  </si>
  <si>
    <t>Sta. Fe CS</t>
  </si>
  <si>
    <t>Tibak ES</t>
  </si>
  <si>
    <t>Victoria Elementary School</t>
  </si>
  <si>
    <t>Tabango</t>
  </si>
  <si>
    <t>Tabango North</t>
  </si>
  <si>
    <t>Colonia ES</t>
  </si>
  <si>
    <t>Don Bernardo ES</t>
  </si>
  <si>
    <t>Gimarco ES</t>
  </si>
  <si>
    <t>Kawayan PS</t>
  </si>
  <si>
    <t>Leon-ito PS</t>
  </si>
  <si>
    <t>Manlawaan ES</t>
  </si>
  <si>
    <t>Omaganhan ES</t>
  </si>
  <si>
    <t>Tabango North CS</t>
  </si>
  <si>
    <t>Tabing ES</t>
  </si>
  <si>
    <t>Butason I ES</t>
  </si>
  <si>
    <t>Tabango South</t>
  </si>
  <si>
    <t>Butason II PS</t>
  </si>
  <si>
    <t>Campokpok CS</t>
  </si>
  <si>
    <t>Gibacungan ES</t>
  </si>
  <si>
    <t>Inangatan Elem. School</t>
  </si>
  <si>
    <t>Loncio Erejer Memo ES</t>
  </si>
  <si>
    <t>Pining Paglingap ES</t>
  </si>
  <si>
    <t>Tabayla ES</t>
  </si>
  <si>
    <t>Tahad ES</t>
  </si>
  <si>
    <t>Ybanez ES</t>
  </si>
  <si>
    <t>Amandangay Primary School</t>
  </si>
  <si>
    <t>Tabontabon</t>
  </si>
  <si>
    <t>Aslum Elementary School</t>
  </si>
  <si>
    <t>Balingasag Primary School</t>
  </si>
  <si>
    <t>Belisong Primary School</t>
  </si>
  <si>
    <t>Capahuan Elementary School</t>
  </si>
  <si>
    <t>Guingauan Elementary School</t>
  </si>
  <si>
    <t>Jabong Elementary School</t>
  </si>
  <si>
    <t>Mercaduhay Elementary School</t>
  </si>
  <si>
    <t>Mohon Primary School</t>
  </si>
  <si>
    <t>San Pablo Elementary School</t>
  </si>
  <si>
    <t>Tabontabon Central School</t>
  </si>
  <si>
    <t>Amanluran Primary School</t>
  </si>
  <si>
    <t>Tanauan</t>
  </si>
  <si>
    <t>Tanauan I</t>
  </si>
  <si>
    <t>Bislig Elementary School</t>
  </si>
  <si>
    <t>Cabuynan Elementary School</t>
  </si>
  <si>
    <t>Calsadahay Elementary School</t>
  </si>
  <si>
    <t>Canbalisara Primary School</t>
  </si>
  <si>
    <t>Catmon Elementary School</t>
  </si>
  <si>
    <t>Limbuhan Elementary School</t>
  </si>
  <si>
    <t>Picas Elementary School</t>
  </si>
  <si>
    <t>San Victor Elementary School</t>
  </si>
  <si>
    <t>Talolora Elementary School</t>
  </si>
  <si>
    <t>Tanauan I Central School</t>
  </si>
  <si>
    <t>Tugop Primary School</t>
  </si>
  <si>
    <t>CALOGCOG ES</t>
  </si>
  <si>
    <t>Tanauan II</t>
  </si>
  <si>
    <t>Camire ES</t>
  </si>
  <si>
    <t>Guindag-an Elementary School</t>
  </si>
  <si>
    <t>Kiling Elementary School</t>
  </si>
  <si>
    <t>Maghulod Elementary School</t>
  </si>
  <si>
    <t>Malaguicay ES</t>
  </si>
  <si>
    <t>Maribi Elementary School</t>
  </si>
  <si>
    <t>Mohon Elementary School</t>
  </si>
  <si>
    <t>Salvador Elementary School</t>
  </si>
  <si>
    <t>Sta. Elena Elementary School</t>
  </si>
  <si>
    <t>Tanauan II Central School</t>
  </si>
  <si>
    <t>Tolosa</t>
  </si>
  <si>
    <t>Canmogsay ES</t>
  </si>
  <si>
    <t>Cantariwis Elementary School</t>
  </si>
  <si>
    <t>Capangihan ES</t>
  </si>
  <si>
    <t>DZRMES</t>
  </si>
  <si>
    <t>Olot Elementary School</t>
  </si>
  <si>
    <t>Opong ES</t>
  </si>
  <si>
    <t>Tanghas Elementary School</t>
  </si>
  <si>
    <t>Telegrafo Elementary School</t>
  </si>
  <si>
    <t>Tunga</t>
  </si>
  <si>
    <t>Banawang ES</t>
  </si>
  <si>
    <t>Balire ES</t>
  </si>
  <si>
    <t>Tunga Central School</t>
  </si>
  <si>
    <t>A. Tumamak ES</t>
  </si>
  <si>
    <t>Villaba</t>
  </si>
  <si>
    <t>Villaba North</t>
  </si>
  <si>
    <t>Cabungahan ES</t>
  </si>
  <si>
    <t>Cagnocot ES</t>
  </si>
  <si>
    <t>Cahigan ES</t>
  </si>
  <si>
    <t>Calbugos ES</t>
  </si>
  <si>
    <t>Capinahan ES</t>
  </si>
  <si>
    <t>Hinabuyan CS</t>
  </si>
  <si>
    <t>Iligay ES</t>
  </si>
  <si>
    <t>Libagong ES</t>
  </si>
  <si>
    <t>Payao ES</t>
  </si>
  <si>
    <t>Silad ES</t>
  </si>
  <si>
    <t>Tabunoc ES</t>
  </si>
  <si>
    <t>Abijao ES</t>
  </si>
  <si>
    <t>Villaba South</t>
  </si>
  <si>
    <t>Balite ES</t>
  </si>
  <si>
    <t>Bugabuga ES</t>
  </si>
  <si>
    <t>Campurog E.S.</t>
  </si>
  <si>
    <t>Canquiason ES</t>
  </si>
  <si>
    <t>Casilion ES</t>
  </si>
  <si>
    <t>Hibulangan ES</t>
  </si>
  <si>
    <t>Jalas ES</t>
  </si>
  <si>
    <t>Jordan ES</t>
  </si>
  <si>
    <t>New Balanac ES</t>
  </si>
  <si>
    <t>Sulpa ES</t>
  </si>
  <si>
    <t>Tagbubunga ES</t>
  </si>
  <si>
    <t>Tinghub ES</t>
  </si>
  <si>
    <t>Villaba South CS</t>
  </si>
  <si>
    <t>Cabadsan PS</t>
  </si>
  <si>
    <t>Cebuana Primary School</t>
  </si>
  <si>
    <t>Pagatpat PS</t>
  </si>
  <si>
    <t>Lemon-San Joaquin ES</t>
  </si>
  <si>
    <t>Barbo Elementary School</t>
  </si>
  <si>
    <t>Cantandog I PS</t>
  </si>
  <si>
    <t>Mana-ul PS</t>
  </si>
  <si>
    <t>Cancaraja PS</t>
  </si>
  <si>
    <t>Baculanad ES</t>
  </si>
  <si>
    <t>Bugho PS</t>
  </si>
  <si>
    <t>Atipolo Elementary School</t>
  </si>
  <si>
    <t>Pasil Elementary School</t>
  </si>
  <si>
    <t>Barayong Elementary School</t>
  </si>
  <si>
    <t>Tacuranga ES</t>
  </si>
  <si>
    <t>Cutay Elementary School</t>
  </si>
  <si>
    <t>Ada Primary School</t>
  </si>
  <si>
    <t>Lapay Primary School</t>
  </si>
  <si>
    <t>Sacme Primary School</t>
  </si>
  <si>
    <t>Balud Primary School</t>
  </si>
  <si>
    <t>Binongto-an Elementary School</t>
  </si>
  <si>
    <t>Cabalagnan Primary School</t>
  </si>
  <si>
    <t>Cahumayhumayan Elementary School</t>
  </si>
  <si>
    <t>Guingauan PS</t>
  </si>
  <si>
    <t>Gen. Luna Elementary School</t>
  </si>
  <si>
    <t>Lanauan Elementary School</t>
  </si>
  <si>
    <t>Guinsanga-an PS</t>
  </si>
  <si>
    <t>Bairan PS</t>
  </si>
  <si>
    <t>Sta. Cruz Primary School</t>
  </si>
  <si>
    <t>Canapu-an ES</t>
  </si>
  <si>
    <t>Bonifacio PS</t>
  </si>
  <si>
    <t>Mering Primary School</t>
  </si>
  <si>
    <t>Bonoy Primary School</t>
  </si>
  <si>
    <t>Mag-Atubang Primary School</t>
  </si>
  <si>
    <t>Bagong Lipunan PS</t>
  </si>
  <si>
    <t>Magnangoy PS</t>
  </si>
  <si>
    <t>Bantigue PS</t>
  </si>
  <si>
    <t>Cantandog II PS</t>
  </si>
  <si>
    <t>Kanghaas PS</t>
  </si>
  <si>
    <t>Cavite PS</t>
  </si>
  <si>
    <t>Damulo-an PS</t>
  </si>
  <si>
    <t>Casulongan PS</t>
  </si>
  <si>
    <t>Hapunan PS</t>
  </si>
  <si>
    <t>Bun-ot PS</t>
  </si>
  <si>
    <t>Capilla PS</t>
  </si>
  <si>
    <t>Burabod Primary School</t>
  </si>
  <si>
    <t>Pacifico B. Matol, Sr. ES</t>
  </si>
  <si>
    <t>Bayugan Primary School</t>
  </si>
  <si>
    <t>Hinapolon Primary School</t>
  </si>
  <si>
    <t>Domogdog PS</t>
  </si>
  <si>
    <t>Rivilla Primary School</t>
  </si>
  <si>
    <t>Maligaya Elementary School</t>
  </si>
  <si>
    <t>Alahag Elementary School</t>
  </si>
  <si>
    <t>Prisco A. Pille Elementary School</t>
  </si>
  <si>
    <t>Villa Imelda Primary School</t>
  </si>
  <si>
    <t>Basud PS</t>
  </si>
  <si>
    <t>La Paz PS</t>
  </si>
  <si>
    <t>Catalina Mundala Closa Elementary School</t>
  </si>
  <si>
    <t>Salvacion Primary School</t>
  </si>
  <si>
    <t>Domagocdoc Primary School</t>
  </si>
  <si>
    <t>San Vicente Primary School</t>
  </si>
  <si>
    <t>Dona Brigida PS</t>
  </si>
  <si>
    <t>Oguisan Elementary School</t>
  </si>
  <si>
    <t>Abuyog NHS</t>
  </si>
  <si>
    <t>Alang-Alang NHS</t>
  </si>
  <si>
    <t>Alfredo Parilla NHS</t>
  </si>
  <si>
    <t>Anahawan NHS</t>
  </si>
  <si>
    <t>Anahaway NHS</t>
  </si>
  <si>
    <t>Astorga NHS</t>
  </si>
  <si>
    <t>Asuncion S. Melgar NHS</t>
  </si>
  <si>
    <t>Atty. Roque A. Marcos MS (La Paz NHS)</t>
  </si>
  <si>
    <t>Juan S. Tismo NHS (Babatngon NHS)</t>
  </si>
  <si>
    <t>Balocawehay NHS</t>
  </si>
  <si>
    <t>Balugo National High School</t>
  </si>
  <si>
    <t>Bato National High School</t>
  </si>
  <si>
    <t>Bato SOF</t>
  </si>
  <si>
    <t>Bontoc NHS</t>
  </si>
  <si>
    <t>Bung-aw NHS</t>
  </si>
  <si>
    <t>Burauen CNHS</t>
  </si>
  <si>
    <t>Burauen National High School</t>
  </si>
  <si>
    <t>Cabacungan NHS</t>
  </si>
  <si>
    <t>Cahagnaan NHS</t>
  </si>
  <si>
    <t>Calingcaguing NHS</t>
  </si>
  <si>
    <t>Calubian NHS (Calubian Nat'l. Voc'l. School)</t>
  </si>
  <si>
    <t>Cantuhaon National High School</t>
  </si>
  <si>
    <t>Carigara National High School</t>
  </si>
  <si>
    <t>Carigara National Vocational School</t>
  </si>
  <si>
    <t>Celestino De Guzman MNHS</t>
  </si>
  <si>
    <t>Conalum NHS</t>
  </si>
  <si>
    <t>Damulaan NHS</t>
  </si>
  <si>
    <t>Don Mariano Salvacion MNHS</t>
  </si>
  <si>
    <t>Dr. Geronimo B. Zaldivar MSOF</t>
  </si>
  <si>
    <t>Dulag NHS</t>
  </si>
  <si>
    <t>Esperanza NHS</t>
  </si>
  <si>
    <t>Granja-Kalinawan NHS</t>
  </si>
  <si>
    <t>Guinarona National High School</t>
  </si>
  <si>
    <t>Hampipila NHS</t>
  </si>
  <si>
    <t>Hilongos NVS</t>
  </si>
  <si>
    <t>Hindang NHS</t>
  </si>
  <si>
    <t>Hitudpan NHS</t>
  </si>
  <si>
    <t>Inopacan NHS</t>
  </si>
  <si>
    <t>Isabel NHS</t>
  </si>
  <si>
    <t>Javier NHS</t>
  </si>
  <si>
    <t>Juan Villablanca NHS</t>
  </si>
  <si>
    <t>Julita NHS</t>
  </si>
  <si>
    <t>Justimbaste-Remandaban NHS (Tabontabon NHS)</t>
  </si>
  <si>
    <t>Kananga NHS</t>
  </si>
  <si>
    <t>Kauswagan NHS</t>
  </si>
  <si>
    <t>Kikilo National High School</t>
  </si>
  <si>
    <t>Kiling National High School</t>
  </si>
  <si>
    <t>Leyte Agro-Ind'L Sch.</t>
  </si>
  <si>
    <t>Tanauan Sch. Of Craftsmanship &amp; Home Industries (LIT-Tanauan Campus)Campus</t>
  </si>
  <si>
    <t>Villaba NHS (LNCAST)</t>
  </si>
  <si>
    <t>Leyte NHS</t>
  </si>
  <si>
    <t>Daniel Z. Romualdez State Comprehensive School of Fisheries</t>
  </si>
  <si>
    <t>Alangalang Agro-Ind'l. School (LSU - Alangalang Campus)</t>
  </si>
  <si>
    <t>Libas NHS</t>
  </si>
  <si>
    <t>Libertad NHS</t>
  </si>
  <si>
    <t>Lim-ao NHS</t>
  </si>
  <si>
    <t>Lomonon NHS</t>
  </si>
  <si>
    <t>Macarthur National High School</t>
  </si>
  <si>
    <t>Mahaplag NHS</t>
  </si>
  <si>
    <t>Mahaplag NHS - Upper Campus RA 7047</t>
  </si>
  <si>
    <t>Malibago NHS</t>
  </si>
  <si>
    <t>Marao NHS</t>
  </si>
  <si>
    <t>Marcelino R. Veloso NHS (Marcelino R. Veloso NHS)</t>
  </si>
  <si>
    <t>Matag-ob National High School</t>
  </si>
  <si>
    <t>Matalom NHS</t>
  </si>
  <si>
    <t>Matlang NHS</t>
  </si>
  <si>
    <t>Mayorga NHS</t>
  </si>
  <si>
    <t>Merida Vocational School</t>
  </si>
  <si>
    <t>Merida VS - Calunangan Annex</t>
  </si>
  <si>
    <t>Merida VS - Pto. Bello Annex</t>
  </si>
  <si>
    <t>Muertigue NHS</t>
  </si>
  <si>
    <t>Pagsulhugon National High School</t>
  </si>
  <si>
    <t>Palale National High School</t>
  </si>
  <si>
    <t>Palo National High School</t>
  </si>
  <si>
    <t>Pastor Salazar NHS</t>
  </si>
  <si>
    <t>Patoc National High School</t>
  </si>
  <si>
    <t>Pinamopoan National High School</t>
  </si>
  <si>
    <t>San Agustin National High School</t>
  </si>
  <si>
    <t>San Francisco National High School</t>
  </si>
  <si>
    <t>San Isidro National High School</t>
  </si>
  <si>
    <t>San Joaquin NHS</t>
  </si>
  <si>
    <t>San Jose National High School</t>
  </si>
  <si>
    <t>San Miguel National High School</t>
  </si>
  <si>
    <t>Seguinon National High School</t>
  </si>
  <si>
    <t>Sta. Ana National High School</t>
  </si>
  <si>
    <t>Sta. Cruz National High School</t>
  </si>
  <si>
    <t>Sta. Fe National High School</t>
  </si>
  <si>
    <t>Sta. Margarita National High School</t>
  </si>
  <si>
    <t>Sta. Mesa National High School</t>
  </si>
  <si>
    <t>Sta. Rosa National High School</t>
  </si>
  <si>
    <t>Tabango National High School</t>
  </si>
  <si>
    <t>Taberna National High School</t>
  </si>
  <si>
    <t>Tahud National High School</t>
  </si>
  <si>
    <t>Tanauan NHS (San Roque NHS)</t>
  </si>
  <si>
    <t>Tinago National High School</t>
  </si>
  <si>
    <t>Tolosa National High School</t>
  </si>
  <si>
    <t>Gregorio C. Catenza NHS (Tunga NHS)</t>
  </si>
  <si>
    <t>Villaba National Comprehensive High School</t>
  </si>
  <si>
    <t>Waterloo NHS</t>
  </si>
  <si>
    <t>Merida VS - Minesite Annex</t>
  </si>
  <si>
    <t>Isabel NCHS (Isabel Nat'l Comprehensive Sch.)</t>
  </si>
  <si>
    <t>Teofilo R. Macaso Memorial NHS</t>
  </si>
  <si>
    <t>Agapito Amado Memorial National High School</t>
  </si>
  <si>
    <t>Tanauan School of Arts and Trade - Cabuynan Annex</t>
  </si>
  <si>
    <t>Jugaban National High School</t>
  </si>
  <si>
    <t>JUAN V. DELANTAR NATIONAL HIGH SCHOOL</t>
  </si>
  <si>
    <t>Gibacungan National High School</t>
  </si>
  <si>
    <t>Sogod National High School</t>
  </si>
  <si>
    <t>Polahongon NHS</t>
  </si>
  <si>
    <t>Taberna NHS-San Guillermo Annex</t>
  </si>
  <si>
    <t>Felix Caneja Lafuente NHS</t>
  </si>
  <si>
    <t>Kananga NHS-Kawayan Annex</t>
  </si>
  <si>
    <t>Kananga NHS-Libertad Annex</t>
  </si>
  <si>
    <t>Buli NHS</t>
  </si>
  <si>
    <t>Cabatoan NHS</t>
  </si>
  <si>
    <t>Cahigan NHS</t>
  </si>
  <si>
    <t>Barugo NHS</t>
  </si>
  <si>
    <t>Hibunauan National High School</t>
  </si>
  <si>
    <t>Granja-Kalinawan NHS - Hiagsam Annex</t>
  </si>
  <si>
    <t>RIZAL NATIONAL HIGH SCHOOL</t>
  </si>
  <si>
    <t>Kananga NHS - Montebello Annex</t>
  </si>
  <si>
    <t>Capudlosan NHS</t>
  </si>
  <si>
    <t>Manaybanay NHS</t>
  </si>
  <si>
    <t>Alangalang Night High School</t>
  </si>
  <si>
    <t>Buracan NHS</t>
  </si>
  <si>
    <t>Rizal National High School</t>
  </si>
  <si>
    <t>PCCC St. Filomena NHS</t>
  </si>
  <si>
    <t>Palo NHS-Pawing Annex</t>
  </si>
  <si>
    <t>BIENVENIDO GUILLERA CELEBRE NATIONAL HIGH SCHOOL</t>
  </si>
  <si>
    <t>Matalom NHS-Sta. Paz Annex</t>
  </si>
  <si>
    <t>Sta.  Rosa National High School</t>
  </si>
  <si>
    <t>Rafaelito Cabanas Martinez NHS</t>
  </si>
  <si>
    <t>Mariano Salazar NHS</t>
  </si>
  <si>
    <t>Trinidad B. Caidic NHS</t>
  </si>
  <si>
    <t>Borseth National High School</t>
  </si>
  <si>
    <t>Abuyog Community College  SHS</t>
  </si>
  <si>
    <t>ABUYOG</t>
  </si>
  <si>
    <t xml:space="preserve">Abuyog </t>
  </si>
  <si>
    <t>Saint Paul School of Professional Studies</t>
  </si>
  <si>
    <t>PALO</t>
  </si>
  <si>
    <t>Visayas Christian Institute of Technology</t>
  </si>
  <si>
    <t>Abuyog Academy</t>
  </si>
  <si>
    <t>BITO (POB.)</t>
  </si>
  <si>
    <t>Notre Dame of Abuyog</t>
  </si>
  <si>
    <t>LIBERTAD</t>
  </si>
  <si>
    <t>Tib-o Seventh-Day Adventist Elem. School</t>
  </si>
  <si>
    <t>TIB-O</t>
  </si>
  <si>
    <t>Holy Trinity College, AR of Alangalang, Leyte, Inc.</t>
  </si>
  <si>
    <t>MUDBORON</t>
  </si>
  <si>
    <t>Albuera Private High School</t>
  </si>
  <si>
    <t>St. Vincent Ferrer Academy, Inc.</t>
  </si>
  <si>
    <t>POBLACION DISTRICT  I</t>
  </si>
  <si>
    <t>Bato Academy, Inc.</t>
  </si>
  <si>
    <t>KALANGGAMAN DISTRICT (POB.)</t>
  </si>
  <si>
    <t>Bato Seventh Day Adventist Elementary School</t>
  </si>
  <si>
    <t>TABUNOK</t>
  </si>
  <si>
    <t>Bato Institute of Science &amp; Technology, Inc.</t>
  </si>
  <si>
    <t>DOLHO</t>
  </si>
  <si>
    <t>St. Teresa's School of Bato, Inc.</t>
  </si>
  <si>
    <t>BAGONG BAYAN DISTRICT (POB.)</t>
  </si>
  <si>
    <t>Morningside School</t>
  </si>
  <si>
    <t>BURAUEN</t>
  </si>
  <si>
    <t>POBLACION DISTRICT  II</t>
  </si>
  <si>
    <t>Holy Child Devt. Ctr. of Carigara, Inc.</t>
  </si>
  <si>
    <t>CARIGARA</t>
  </si>
  <si>
    <t>BAYBAY (POB.)</t>
  </si>
  <si>
    <t>Holy Cross College of Carigara</t>
  </si>
  <si>
    <t>PONONG (POB.)</t>
  </si>
  <si>
    <t>St. Joseph High School of Dagami, Inc.</t>
  </si>
  <si>
    <t>DAGAMI</t>
  </si>
  <si>
    <t>SAN JOSE POB. (DIST.  1)</t>
  </si>
  <si>
    <t>Grelina Osmeña Christian College</t>
  </si>
  <si>
    <t>HILONGOS</t>
  </si>
  <si>
    <t>EASTERN BARANGAY (POB.)</t>
  </si>
  <si>
    <t>Saint Teresa School of Hilongos, Inc.</t>
  </si>
  <si>
    <t>WESTERN BARANGAY (POB.)</t>
  </si>
  <si>
    <t>Hindang Parish Learning Center</t>
  </si>
  <si>
    <t>HINDANG</t>
  </si>
  <si>
    <t>POBLACION 1</t>
  </si>
  <si>
    <t>St. Michael College of Hindang</t>
  </si>
  <si>
    <t>POBLACION 2</t>
  </si>
  <si>
    <t>Inopacan Christian Kindergarten School</t>
  </si>
  <si>
    <t>INOPACAN</t>
  </si>
  <si>
    <t>Doane Baptist School of Leyte - Isabel</t>
  </si>
  <si>
    <t>ISABEL</t>
  </si>
  <si>
    <t>SANTO NINO (POB.)</t>
  </si>
  <si>
    <t>Holy Child Parish School of Isabel</t>
  </si>
  <si>
    <t>LIDE Learning Center</t>
  </si>
  <si>
    <t>MAHAYAG</t>
  </si>
  <si>
    <t>St. Martin of Isabel Academy, Inc.</t>
  </si>
  <si>
    <t>MARVEL (POB.)</t>
  </si>
  <si>
    <t>Notre Dame of Jaro</t>
  </si>
  <si>
    <t>JARO</t>
  </si>
  <si>
    <t>DISTRICT II (POB.)</t>
  </si>
  <si>
    <t>East Visayan Adventist Academy of Leyte, Inc.</t>
  </si>
  <si>
    <t>JAVIER (BUGHO)</t>
  </si>
  <si>
    <t>SAN SOTERO (TAMBIS)</t>
  </si>
  <si>
    <t>National Heroes Institute, Inc.</t>
  </si>
  <si>
    <t>KANANGA</t>
  </si>
  <si>
    <t>Primona Holy Infant Academy, Inc. (Kananga)</t>
  </si>
  <si>
    <t>Saint Joseph Academy of Leyte, Inc.</t>
  </si>
  <si>
    <t>MATALOM</t>
  </si>
  <si>
    <t>AGBANGA</t>
  </si>
  <si>
    <t>Doane Baptist School - Merida</t>
  </si>
  <si>
    <t>MERIDA</t>
  </si>
  <si>
    <t>Alpha-Omega Learning Center of New Life Baptish Church of Palo, Leyte, Inc.</t>
  </si>
  <si>
    <t>SAN MIGUEL (POB.)</t>
  </si>
  <si>
    <t>Bethel International School</t>
  </si>
  <si>
    <t>PAWING</t>
  </si>
  <si>
    <t>Sacred Heart Seminary</t>
  </si>
  <si>
    <t>SALVACION</t>
  </si>
  <si>
    <t>St. Mary's Academy of Palo</t>
  </si>
  <si>
    <t>SANTA CRUZ (POB.)</t>
  </si>
  <si>
    <t>Ace Learning Center, Inc.</t>
  </si>
  <si>
    <t>SAN ISIDRO</t>
  </si>
  <si>
    <t>Colegio de San Francisco Javier, Inc.</t>
  </si>
  <si>
    <t>Northern Leyte College</t>
  </si>
  <si>
    <t>John F. Kennedy Mem. Found. School</t>
  </si>
  <si>
    <t>CROSSING (POB.)</t>
  </si>
  <si>
    <t>San Miguel Adventist Elementary School</t>
  </si>
  <si>
    <t>LIBTONG (EAST POBLACION)</t>
  </si>
  <si>
    <t>Assumption Academy, Inc.</t>
  </si>
  <si>
    <t>TANAUAN</t>
  </si>
  <si>
    <t>BUNTAY (POB.)</t>
  </si>
  <si>
    <t>Holy Child High School</t>
  </si>
  <si>
    <t>VILLABA</t>
  </si>
  <si>
    <t>POBLACION SUR</t>
  </si>
  <si>
    <t>Villaba Vocational High School</t>
  </si>
  <si>
    <t>FATIMA (POB.)</t>
  </si>
  <si>
    <t>Palompon Institute of Technology</t>
  </si>
  <si>
    <t>Colegio deSta.Lourdes of Leyte Foundation, Inc.</t>
  </si>
  <si>
    <t>TABONTABON</t>
  </si>
  <si>
    <t>Jose Navarro Polytechnic College</t>
  </si>
  <si>
    <t>Saint Michael Development Center of Tolosa, Inc.</t>
  </si>
  <si>
    <t>TOLOSA</t>
  </si>
  <si>
    <t>Inopacan Parish Academy, Inc.</t>
  </si>
  <si>
    <t>MLG College of Learning</t>
  </si>
  <si>
    <t>ATABAY</t>
  </si>
  <si>
    <t>Saint Joseph Learning Center</t>
  </si>
  <si>
    <t>SAN ISIDRO (POB.)</t>
  </si>
  <si>
    <t>Christian Learning Center of Villaba, Leyte Inc.</t>
  </si>
  <si>
    <t>MSH Sisters Academy of Calubian, Inc.</t>
  </si>
  <si>
    <t>CALUBIAN</t>
  </si>
  <si>
    <t>FERDINAND E. MARCOS</t>
  </si>
  <si>
    <t>Nuestra Senora Del Refugio Parochial School Inc.</t>
  </si>
  <si>
    <t>DULAG</t>
  </si>
  <si>
    <t>SUNGI (POB.)</t>
  </si>
  <si>
    <t>Promiseland Educational Academy, Inc.</t>
  </si>
  <si>
    <t>Sto. Niño de Tanauan Leyte School for Basic Education, Inc.</t>
  </si>
  <si>
    <t>Our Lady of Fatima Parochial School of Calubian</t>
  </si>
  <si>
    <t>GARGANERA</t>
  </si>
  <si>
    <t>Leyte-Samar Center for Change Foundation, Inc.</t>
  </si>
  <si>
    <t>GAMAY</t>
  </si>
  <si>
    <t>Lady Heart Learning Center Alangalng, Inc.</t>
  </si>
  <si>
    <t>Leyte Christian Gospel School, Inc.</t>
  </si>
  <si>
    <t>BAWOD (POB.)</t>
  </si>
  <si>
    <t>Saint Clare Child Development Center of Burauen</t>
  </si>
  <si>
    <t>Our Lady of the Bible Montessori School Palompon, Inc.</t>
  </si>
  <si>
    <t>CENTRAL  2 (POB.)</t>
  </si>
  <si>
    <t>Saint Ursula's Haven School, Inc.</t>
  </si>
  <si>
    <t>Holy Family Center of Studies Foundation Inc. - San Isidro</t>
  </si>
  <si>
    <t>CAPIÃ‘AHAN (POB.)</t>
  </si>
  <si>
    <t>Holy Family Center of Studies -Hindang</t>
  </si>
  <si>
    <t>Immaculate Conception Academy of Burauen, Inc.</t>
  </si>
  <si>
    <t>POBLACION DISTRICT  VII</t>
  </si>
  <si>
    <t>Sisters of the Angels Learning Center</t>
  </si>
  <si>
    <t>Palo Cathedral Learning Center</t>
  </si>
  <si>
    <t>LUNTAD (POB.)</t>
  </si>
  <si>
    <t>St. Joseph Academy of Barugo, Inc.</t>
  </si>
  <si>
    <t>POBLACION DIST. III</t>
  </si>
  <si>
    <t>Abuyog Christian Kindergarten, Inc.</t>
  </si>
  <si>
    <t>Dulag Child Development Center, Incorporated</t>
  </si>
  <si>
    <t>COMBIS (POB.)</t>
  </si>
  <si>
    <t>Holy Child Parish Kindergarten School Corporation</t>
  </si>
  <si>
    <t>Kiddie Care &amp; Learning Center Foudation, Inc.</t>
  </si>
  <si>
    <t>GUINDAPUNAN</t>
  </si>
  <si>
    <t>Matalom Baptist Church (LOVE LC), Inc.</t>
  </si>
  <si>
    <t>SAN PEDRO (POB.)</t>
  </si>
  <si>
    <t>Wyzard Development School Villaba Leyte, Inc.</t>
  </si>
  <si>
    <t>Daughters of Saint Teresa's School of Tabango Inc.</t>
  </si>
  <si>
    <t>Genesis Children Learning Center, Inc.</t>
  </si>
  <si>
    <t>Charity PSC of Bato, Inc.</t>
  </si>
  <si>
    <t>St. Augustine Parish School of Matlang Inc.</t>
  </si>
  <si>
    <t>MATLANG</t>
  </si>
  <si>
    <t>Sparkies Baptist Academy, Inc.</t>
  </si>
  <si>
    <t>DISTRICT III (POB.)</t>
  </si>
  <si>
    <t>St. Anthony of Padua Tunga Leyte Learning Center, Inc.</t>
  </si>
  <si>
    <t>TUNGA</t>
  </si>
  <si>
    <t>SAN ROQUE</t>
  </si>
  <si>
    <t>Palompon Child Formation Center Inc.</t>
  </si>
  <si>
    <t>CENTRAL  1 (POB.)</t>
  </si>
  <si>
    <t>Abuyog East CLCs</t>
  </si>
  <si>
    <t>Abuyog North CLCs</t>
  </si>
  <si>
    <t>Abuyog South CLCs</t>
  </si>
  <si>
    <t>Alangalang I CLCs</t>
  </si>
  <si>
    <t>Alangalang II CLCs</t>
  </si>
  <si>
    <t>Albuera North CLCs</t>
  </si>
  <si>
    <t>Albuera South CLCs</t>
  </si>
  <si>
    <t>Barugo I CLCs</t>
  </si>
  <si>
    <t>Barugo II CLCs</t>
  </si>
  <si>
    <t>Bato CLCs</t>
  </si>
  <si>
    <t>Burauen North CLCs</t>
  </si>
  <si>
    <t>Burauen South CLCs</t>
  </si>
  <si>
    <t>Calubian North CLCs</t>
  </si>
  <si>
    <t>Calubian South CLCs</t>
  </si>
  <si>
    <t>Capoocan CLCs</t>
  </si>
  <si>
    <t>Carigara I CLCs</t>
  </si>
  <si>
    <t>Carigara II CLCs</t>
  </si>
  <si>
    <t>Dagami North CLCs</t>
  </si>
  <si>
    <t>Dagami South CLCs</t>
  </si>
  <si>
    <t>Dulag North CLCs</t>
  </si>
  <si>
    <t xml:space="preserve">Dulag </t>
  </si>
  <si>
    <t>Dulag South CLCs</t>
  </si>
  <si>
    <t>Hilongos North CLCs</t>
  </si>
  <si>
    <t xml:space="preserve">Hilongos </t>
  </si>
  <si>
    <t>Hilongos South CLCs</t>
  </si>
  <si>
    <t>Hindang CLCs</t>
  </si>
  <si>
    <t>Inopacan CLCs</t>
  </si>
  <si>
    <t>Isabel CLCs</t>
  </si>
  <si>
    <t>Jaro I CLCs</t>
  </si>
  <si>
    <t>Jaro II CLCs</t>
  </si>
  <si>
    <t>Javier CLCs</t>
  </si>
  <si>
    <t>Julita CLCs</t>
  </si>
  <si>
    <t>Kananga I CLCs</t>
  </si>
  <si>
    <t xml:space="preserve">Kananga </t>
  </si>
  <si>
    <t>Kananga II CLCs</t>
  </si>
  <si>
    <t>La Paz CLCs</t>
  </si>
  <si>
    <t>Leyte I CLCs</t>
  </si>
  <si>
    <t xml:space="preserve">Leyte </t>
  </si>
  <si>
    <t>Leyte II CLCs</t>
  </si>
  <si>
    <t>Macarthur CLCs</t>
  </si>
  <si>
    <t>Mahaplag CLCs</t>
  </si>
  <si>
    <t>Matag-Ob CLCs</t>
  </si>
  <si>
    <t>Matalom North CLCs</t>
  </si>
  <si>
    <t xml:space="preserve">Matalom </t>
  </si>
  <si>
    <t>Matalom South CLCs</t>
  </si>
  <si>
    <t>Mayorga CLCs</t>
  </si>
  <si>
    <t>Merida CLCs</t>
  </si>
  <si>
    <t>Palo I CLCs</t>
  </si>
  <si>
    <t xml:space="preserve">Palo </t>
  </si>
  <si>
    <t>Palo II CLCs</t>
  </si>
  <si>
    <t>Palompon North CLCs</t>
  </si>
  <si>
    <t xml:space="preserve">Palompon </t>
  </si>
  <si>
    <t>Palompon South CLCs</t>
  </si>
  <si>
    <t>Pastrana CLCs</t>
  </si>
  <si>
    <t>San Isidro CLCs</t>
  </si>
  <si>
    <t>San Miguel CLCs</t>
  </si>
  <si>
    <t>Sta. Fe CLCs</t>
  </si>
  <si>
    <t>Tabango North CLCs</t>
  </si>
  <si>
    <t>Tabango South CLCs</t>
  </si>
  <si>
    <t>Tabontabon CLCs</t>
  </si>
  <si>
    <t>Tanauan I CLCs</t>
  </si>
  <si>
    <t>Tanauan II CLCs</t>
  </si>
  <si>
    <t>Tolosa CLCs</t>
  </si>
  <si>
    <t>Tunga CLCs</t>
  </si>
  <si>
    <t>Villaba North CLCs</t>
  </si>
  <si>
    <t>Villaba South CLCs</t>
  </si>
  <si>
    <t>Bactul I MGS</t>
  </si>
  <si>
    <t>Southern Leyte</t>
  </si>
  <si>
    <t>Maasin City</t>
  </si>
  <si>
    <t>City of Maasin (Capital)</t>
  </si>
  <si>
    <t>Maasin City III</t>
  </si>
  <si>
    <t>Bactul II ES</t>
  </si>
  <si>
    <t>Badiang ES</t>
  </si>
  <si>
    <t>Baugo ES</t>
  </si>
  <si>
    <t>Maasin City IV</t>
  </si>
  <si>
    <t>Bilibol ES</t>
  </si>
  <si>
    <t>Cabulihan ES</t>
  </si>
  <si>
    <t>Cambooc MGS</t>
  </si>
  <si>
    <t>Maasin City I</t>
  </si>
  <si>
    <t>Cansirong ES</t>
  </si>
  <si>
    <t>Gawisan ES</t>
  </si>
  <si>
    <t>Hantag MGS</t>
  </si>
  <si>
    <t>Lanao ES</t>
  </si>
  <si>
    <t>Libhu ES</t>
  </si>
  <si>
    <t>Lib-og ES</t>
  </si>
  <si>
    <t>Lunas ES</t>
  </si>
  <si>
    <t>Maasin Central School</t>
  </si>
  <si>
    <t>Malapoc Norte ES</t>
  </si>
  <si>
    <t>Malapoc Sur ES</t>
  </si>
  <si>
    <t>Manhilo ES</t>
  </si>
  <si>
    <t>Matin-Aw ES</t>
  </si>
  <si>
    <t>Panan-Awan ES</t>
  </si>
  <si>
    <t>REYMS ES</t>
  </si>
  <si>
    <t>Rizal MGS</t>
  </si>
  <si>
    <t>San Isidro MGS</t>
  </si>
  <si>
    <t>Tam-Is ES</t>
  </si>
  <si>
    <t>Tawid ES</t>
  </si>
  <si>
    <t>Bagtican MGS</t>
  </si>
  <si>
    <t>Maasin City II</t>
  </si>
  <si>
    <t>Basak ES</t>
  </si>
  <si>
    <t>Bato I ES</t>
  </si>
  <si>
    <t>Bato II MGS</t>
  </si>
  <si>
    <t>BOGO MULTIGRADE SCHOOL</t>
  </si>
  <si>
    <t>Cabadiangan MGS</t>
  </si>
  <si>
    <t>Cagnitoan MGS</t>
  </si>
  <si>
    <t>Canyuom ES</t>
  </si>
  <si>
    <t>Dongon ES</t>
  </si>
  <si>
    <t>Hanginan ES</t>
  </si>
  <si>
    <t>Hinapu Daku ES</t>
  </si>
  <si>
    <t>Hinapu Gamay ES</t>
  </si>
  <si>
    <t>Ibarra ES</t>
  </si>
  <si>
    <t>Isagani ES</t>
  </si>
  <si>
    <t>Laboon ES</t>
  </si>
  <si>
    <t>Libertad MGS</t>
  </si>
  <si>
    <t>Lonoy MGS</t>
  </si>
  <si>
    <t>Maria Clara ES</t>
  </si>
  <si>
    <t>Nati MGS</t>
  </si>
  <si>
    <t>Nonok Norte ES</t>
  </si>
  <si>
    <t>Nonok Sur ES</t>
  </si>
  <si>
    <t>Pansaan ES</t>
  </si>
  <si>
    <t>Pinascohan MGS</t>
  </si>
  <si>
    <t>San Agustin MGS</t>
  </si>
  <si>
    <t>San Rafael ES</t>
  </si>
  <si>
    <t>Tigbawan IS</t>
  </si>
  <si>
    <t>Tomas Oppus Pilot School (TOPS)</t>
  </si>
  <si>
    <t>Tomoy-Tomoy MGS</t>
  </si>
  <si>
    <t>Sta. Rosa Multigrade School</t>
  </si>
  <si>
    <t>Maasin City SPED Center</t>
  </si>
  <si>
    <t>Baugo NHS</t>
  </si>
  <si>
    <t>Dongon NHS</t>
  </si>
  <si>
    <t>Guadalupe NHS</t>
  </si>
  <si>
    <t>Libhu NHS</t>
  </si>
  <si>
    <t>Maasin Vocational High School</t>
  </si>
  <si>
    <t>Malapoc Sur NHS</t>
  </si>
  <si>
    <t>Manhilo National High School</t>
  </si>
  <si>
    <t>Nonok Norte NHS</t>
  </si>
  <si>
    <t>San Rafael NHS</t>
  </si>
  <si>
    <t>Maasin City NHS</t>
  </si>
  <si>
    <t>Tigbawan Integrated School</t>
  </si>
  <si>
    <t>Ibarra National High School</t>
  </si>
  <si>
    <t>Maasin City NHS Night</t>
  </si>
  <si>
    <t>Lunas National High School</t>
  </si>
  <si>
    <t>Hinapu Daku National High School</t>
  </si>
  <si>
    <t>Matin-aw National High School</t>
  </si>
  <si>
    <t>San Rafael Stand Alone SHS</t>
  </si>
  <si>
    <t>Maasin City College</t>
  </si>
  <si>
    <t>SOUTHERN LEYTE</t>
  </si>
  <si>
    <t>CITY OF MAASIN (Capital)</t>
  </si>
  <si>
    <t>STI- Maasin</t>
  </si>
  <si>
    <t>Maasin Christian Academy</t>
  </si>
  <si>
    <t>MAMBAJAO (POB.)</t>
  </si>
  <si>
    <t>St. Joseph College</t>
  </si>
  <si>
    <t>TUNGA-TUNGA (POB.)</t>
  </si>
  <si>
    <t>The College of Maasin</t>
  </si>
  <si>
    <t>Prestige International School, Inc. - Maasin</t>
  </si>
  <si>
    <t>ASUNCION</t>
  </si>
  <si>
    <t>Asuncion Integrated School</t>
  </si>
  <si>
    <t>Batuan Integrated School</t>
  </si>
  <si>
    <t>Maasin City I CLCs</t>
  </si>
  <si>
    <t>Maasin City II CLCs</t>
  </si>
  <si>
    <t>Maasin City III CLCs</t>
  </si>
  <si>
    <t>Maasin City IV CLCs</t>
  </si>
  <si>
    <t>Alejandro PS</t>
  </si>
  <si>
    <t>Northern Samar</t>
  </si>
  <si>
    <t>Allen</t>
  </si>
  <si>
    <t>Allen CS</t>
  </si>
  <si>
    <t>Cabacungan ES</t>
  </si>
  <si>
    <t>Calarayan ES</t>
  </si>
  <si>
    <t>Caputian PS</t>
  </si>
  <si>
    <t>Frederick PS</t>
  </si>
  <si>
    <t>Guin-Arawayan ES</t>
  </si>
  <si>
    <t>Jubasan ES</t>
  </si>
  <si>
    <t>Kinaguitman ES</t>
  </si>
  <si>
    <t>Lipata ES</t>
  </si>
  <si>
    <t>Londres ES</t>
  </si>
  <si>
    <t>Sta. Rita Primary School</t>
  </si>
  <si>
    <t>Biri</t>
  </si>
  <si>
    <t>Biri CES</t>
  </si>
  <si>
    <t>CAWAYAN ES</t>
  </si>
  <si>
    <t>Langub-Langub ES</t>
  </si>
  <si>
    <t>Macaret ES</t>
  </si>
  <si>
    <t>Palhugan ES</t>
  </si>
  <si>
    <t>Tampipi Elementary School</t>
  </si>
  <si>
    <t>Acereda ES</t>
  </si>
  <si>
    <t>Bobon</t>
  </si>
  <si>
    <t>Arellano Elementary School</t>
  </si>
  <si>
    <t>Balat-Balud ES</t>
  </si>
  <si>
    <t>Bobon CS</t>
  </si>
  <si>
    <t>Casapinitan ES</t>
  </si>
  <si>
    <t>Dancalan elem.school</t>
  </si>
  <si>
    <t>E. Duran Elementary School</t>
  </si>
  <si>
    <t>J. A. Santos ES</t>
  </si>
  <si>
    <t>J. P. Laurel I ES</t>
  </si>
  <si>
    <t>Kalantiao ES</t>
  </si>
  <si>
    <t>M. L. Quezon ES</t>
  </si>
  <si>
    <t>R. Magsaysay ES</t>
  </si>
  <si>
    <t>Santander Elementary School</t>
  </si>
  <si>
    <t>SOMOROY PS</t>
  </si>
  <si>
    <t>Trojello Elementary School</t>
  </si>
  <si>
    <t>Aguin ES</t>
  </si>
  <si>
    <t>Capul</t>
  </si>
  <si>
    <t>Capul I CS</t>
  </si>
  <si>
    <t>Capul Central II ES</t>
  </si>
  <si>
    <t>Dalaquit PS</t>
  </si>
  <si>
    <t>Diraya ES</t>
  </si>
  <si>
    <t>Jubang ES</t>
  </si>
  <si>
    <t>Landusan ES</t>
  </si>
  <si>
    <t>Oson ES</t>
  </si>
  <si>
    <t>Sagao-Sawan ES</t>
  </si>
  <si>
    <t>Sawang ES</t>
  </si>
  <si>
    <t>Talugaan PS</t>
  </si>
  <si>
    <t>Catarman (Capital)</t>
  </si>
  <si>
    <t>Catarman III</t>
  </si>
  <si>
    <t>Cag-abaca ES</t>
  </si>
  <si>
    <t>Cal-igang ES</t>
  </si>
  <si>
    <t>Cularima Primary School</t>
  </si>
  <si>
    <t>Daganas ES</t>
  </si>
  <si>
    <t>Generoso R. Frigillana Memorial School</t>
  </si>
  <si>
    <t>Gen. Malvar Elementary School</t>
  </si>
  <si>
    <t>Gibulwangan ES</t>
  </si>
  <si>
    <t>Guba Primary School</t>
  </si>
  <si>
    <t>Macagtas ES</t>
  </si>
  <si>
    <t>New Rizal ES</t>
  </si>
  <si>
    <t>Old Rizal ES</t>
  </si>
  <si>
    <t>Catarman II</t>
  </si>
  <si>
    <t>Baybay ES</t>
  </si>
  <si>
    <t>Catarman II CS</t>
  </si>
  <si>
    <t>cervantes ES</t>
  </si>
  <si>
    <t>Gilalan-agan ES</t>
  </si>
  <si>
    <t>Quezon ES</t>
  </si>
  <si>
    <t>Somoge ES</t>
  </si>
  <si>
    <t>Tinowaran  Elementary School</t>
  </si>
  <si>
    <t>Trangue ES</t>
  </si>
  <si>
    <t>Washington ES</t>
  </si>
  <si>
    <t>Bocsol Es</t>
  </si>
  <si>
    <t>Catarman I</t>
  </si>
  <si>
    <t>Cabayhan Elementary School</t>
  </si>
  <si>
    <t>Catarman I CS</t>
  </si>
  <si>
    <t>Catarman SPED Center</t>
  </si>
  <si>
    <t>Paticua Elementary School</t>
  </si>
  <si>
    <t>San Julian ES</t>
  </si>
  <si>
    <t>Bangkerohan Elementary school</t>
  </si>
  <si>
    <t>Catarman IV</t>
  </si>
  <si>
    <t>Cabangahan PS</t>
  </si>
  <si>
    <t>Cawayan Integrated School</t>
  </si>
  <si>
    <t>Galutan ES</t>
  </si>
  <si>
    <t>Hibalagnan PS</t>
  </si>
  <si>
    <t>Himbang ES</t>
  </si>
  <si>
    <t>Hinatad ES</t>
  </si>
  <si>
    <t>Mckinley ES</t>
  </si>
  <si>
    <t>Nazareno PS</t>
  </si>
  <si>
    <t>Bongog ES</t>
  </si>
  <si>
    <t>Catubig</t>
  </si>
  <si>
    <t>Catubig I</t>
  </si>
  <si>
    <t>Boring ES</t>
  </si>
  <si>
    <t>Cagbugna PS</t>
  </si>
  <si>
    <t>Calingnan ES</t>
  </si>
  <si>
    <t>Canuctan ES</t>
  </si>
  <si>
    <t>Catubig CS</t>
  </si>
  <si>
    <t>Hiparayan ES</t>
  </si>
  <si>
    <t>Inuboran ES</t>
  </si>
  <si>
    <t>Irawahan ES</t>
  </si>
  <si>
    <t>Lenoy-ahan Elementary School</t>
  </si>
  <si>
    <t>Mag-ongon PS</t>
  </si>
  <si>
    <t>Manering ES</t>
  </si>
  <si>
    <t>P. Rebadulla ES</t>
  </si>
  <si>
    <t>Sagudsuron ES</t>
  </si>
  <si>
    <t>Tongodnon PS</t>
  </si>
  <si>
    <t>Viena Maria PS</t>
  </si>
  <si>
    <t>Anongo ES</t>
  </si>
  <si>
    <t>Catubig II</t>
  </si>
  <si>
    <t>Cagugubngan ES</t>
  </si>
  <si>
    <t>Hibubullao CS</t>
  </si>
  <si>
    <t>Hibulo Elementary School</t>
  </si>
  <si>
    <t>Hinagonoyan Elementary School</t>
  </si>
  <si>
    <t>Hitapian ES</t>
  </si>
  <si>
    <t>Libon Elementary</t>
  </si>
  <si>
    <t>Lubedico PS</t>
  </si>
  <si>
    <t>Magtuad ES</t>
  </si>
  <si>
    <t>Nabulo Elementary School</t>
  </si>
  <si>
    <t>Nago-ocan ES</t>
  </si>
  <si>
    <t>Nahulid PS</t>
  </si>
  <si>
    <t>Osang ES</t>
  </si>
  <si>
    <t>Osmena Elementary</t>
  </si>
  <si>
    <t>Sulitan ES</t>
  </si>
  <si>
    <t>Anito ES</t>
  </si>
  <si>
    <t>Gamay</t>
  </si>
  <si>
    <t>Gamay I</t>
  </si>
  <si>
    <t>Bangon Elementary school</t>
  </si>
  <si>
    <t>Gamay II</t>
  </si>
  <si>
    <t>Bonifacio ES</t>
  </si>
  <si>
    <t>Cabarasan ES</t>
  </si>
  <si>
    <t>Cadac-an ES</t>
  </si>
  <si>
    <t>Cadean ES</t>
  </si>
  <si>
    <t>Cagamutan Central Elementary School</t>
  </si>
  <si>
    <t>Dao Elementary School</t>
  </si>
  <si>
    <t>G. M. Osias ES</t>
  </si>
  <si>
    <t>Gamay CS</t>
  </si>
  <si>
    <t>Gamay East ES</t>
  </si>
  <si>
    <t>Gamay West ES</t>
  </si>
  <si>
    <t>Guibwangan ES</t>
  </si>
  <si>
    <t>Henogawe ES</t>
  </si>
  <si>
    <t>Malidong ES</t>
  </si>
  <si>
    <t>Laoang</t>
  </si>
  <si>
    <t>Laoang I</t>
  </si>
  <si>
    <t>Bawang ES</t>
  </si>
  <si>
    <t>Cagaasan PS</t>
  </si>
  <si>
    <t>Calomotan ES</t>
  </si>
  <si>
    <t>Canyomanao PS</t>
  </si>
  <si>
    <t>E.J. Dulay ES</t>
  </si>
  <si>
    <t>G.B. Tan PS</t>
  </si>
  <si>
    <t>Laoang I CS</t>
  </si>
  <si>
    <t>Rombang ES</t>
  </si>
  <si>
    <t>Sangcol ES</t>
  </si>
  <si>
    <t>Son-og ES</t>
  </si>
  <si>
    <t>Suba ES</t>
  </si>
  <si>
    <t>Laoang III</t>
  </si>
  <si>
    <t>TINOBLAN PS</t>
  </si>
  <si>
    <t>Vigo ES</t>
  </si>
  <si>
    <t>Yapas ES</t>
  </si>
  <si>
    <t>Aguadahan ES</t>
  </si>
  <si>
    <t>Laoang II</t>
  </si>
  <si>
    <t>Binaticlan ES</t>
  </si>
  <si>
    <t>Cahayagan Elementary School</t>
  </si>
  <si>
    <t>Candawid Elementary School</t>
  </si>
  <si>
    <t>Gapasgapas ES</t>
  </si>
  <si>
    <t>Inamlan PS</t>
  </si>
  <si>
    <t>Langob ES</t>
  </si>
  <si>
    <t>Marubay Elementary School</t>
  </si>
  <si>
    <t>Mualbual ES</t>
  </si>
  <si>
    <t>Napotiocan ES</t>
  </si>
  <si>
    <t>Onay PS</t>
  </si>
  <si>
    <t>P.M. Geta Memorial ES</t>
  </si>
  <si>
    <t>Abaton ES</t>
  </si>
  <si>
    <t>Bayog ES</t>
  </si>
  <si>
    <t>Bobolosan ES</t>
  </si>
  <si>
    <t>Bongliw ES</t>
  </si>
  <si>
    <t>Burabud ES</t>
  </si>
  <si>
    <t>Cabagngan ES</t>
  </si>
  <si>
    <t>Cabagoan ES</t>
  </si>
  <si>
    <t>Cabulaloan Elementary School</t>
  </si>
  <si>
    <t>Cagdara-o ES</t>
  </si>
  <si>
    <t>Cangcahipos Elementary School</t>
  </si>
  <si>
    <t>Catigbian ES</t>
  </si>
  <si>
    <t>Gibatangan Elementary School</t>
  </si>
  <si>
    <t>Junction ES</t>
  </si>
  <si>
    <t>Lawaan ES</t>
  </si>
  <si>
    <t>Oleras ES</t>
  </si>
  <si>
    <t>Palmera PS</t>
  </si>
  <si>
    <t>Rawis CS</t>
  </si>
  <si>
    <t>Sibunot PS</t>
  </si>
  <si>
    <t>Simora ES</t>
  </si>
  <si>
    <t>Tarusan PS</t>
  </si>
  <si>
    <t>Yabyaban ES</t>
  </si>
  <si>
    <t>Lapinig</t>
  </si>
  <si>
    <t>Cahagwayan ES</t>
  </si>
  <si>
    <t>Can Maria ES</t>
  </si>
  <si>
    <t>Can-omanio ES</t>
  </si>
  <si>
    <t>Lapinig CS</t>
  </si>
  <si>
    <t>May-igot ES</t>
  </si>
  <si>
    <t>Palanas PS</t>
  </si>
  <si>
    <t>Pio Del Pilar ES</t>
  </si>
  <si>
    <t>Potong Elementary School</t>
  </si>
  <si>
    <t>Balugo ES</t>
  </si>
  <si>
    <t>Las Navas</t>
  </si>
  <si>
    <t>Las Navas II</t>
  </si>
  <si>
    <t>Bugtosan ES</t>
  </si>
  <si>
    <t>Las Navas I</t>
  </si>
  <si>
    <t>Bulao ES</t>
  </si>
  <si>
    <t>Capotoan ES</t>
  </si>
  <si>
    <t>Catoto-ogan ES</t>
  </si>
  <si>
    <t>Cuenco PS</t>
  </si>
  <si>
    <t>Dapdap ES</t>
  </si>
  <si>
    <t>E. Perez ES</t>
  </si>
  <si>
    <t>Enoman PS</t>
  </si>
  <si>
    <t>Epaw ES</t>
  </si>
  <si>
    <t>F. Robis PS</t>
  </si>
  <si>
    <t>Geguinta ES</t>
  </si>
  <si>
    <t>Guyo ES</t>
  </si>
  <si>
    <t>H. Jolejole ES</t>
  </si>
  <si>
    <t>Hangi ES</t>
  </si>
  <si>
    <t>Imelda Elementary  School</t>
  </si>
  <si>
    <t>L. Empon PS</t>
  </si>
  <si>
    <t>Lakandula Primary School</t>
  </si>
  <si>
    <t>Las Navas I Central School</t>
  </si>
  <si>
    <t>Lomalaog Elementary School</t>
  </si>
  <si>
    <t>Mamaro ES</t>
  </si>
  <si>
    <t>Matelarag Elementary</t>
  </si>
  <si>
    <t>Poponton Elementary School</t>
  </si>
  <si>
    <t>Quezon Elementary</t>
  </si>
  <si>
    <t>Quirino Elementary School</t>
  </si>
  <si>
    <t>Rebong ES</t>
  </si>
  <si>
    <t>Rufino Elementary School</t>
  </si>
  <si>
    <t>Sag-od PS</t>
  </si>
  <si>
    <t>San Fernando ES</t>
  </si>
  <si>
    <t>LAS NAVAS II CS</t>
  </si>
  <si>
    <t>San Jorge ES</t>
  </si>
  <si>
    <t>Sto. Tomas PS</t>
  </si>
  <si>
    <t>Tagab-Iran ES</t>
  </si>
  <si>
    <t>Tagan-ayan ES</t>
  </si>
  <si>
    <t>Taylor ES</t>
  </si>
  <si>
    <t>Balicuatro Elementary School</t>
  </si>
  <si>
    <t>Lavezares</t>
  </si>
  <si>
    <t>Lavezares II</t>
  </si>
  <si>
    <t>Bani Elementary School</t>
  </si>
  <si>
    <t>Barobaybay ES</t>
  </si>
  <si>
    <t>Lavezares I</t>
  </si>
  <si>
    <t>Datag Elementary School</t>
  </si>
  <si>
    <t>Enriqueta ES</t>
  </si>
  <si>
    <t>Kaluy-ahan ES</t>
  </si>
  <si>
    <t>Lavezares Central Elementary School</t>
  </si>
  <si>
    <t>Malicolico ES</t>
  </si>
  <si>
    <t>Maravilla ES</t>
  </si>
  <si>
    <t>Toog ES</t>
  </si>
  <si>
    <t>Urdaneta Central School</t>
  </si>
  <si>
    <t>Villaflores ES</t>
  </si>
  <si>
    <t>Bayho ES</t>
  </si>
  <si>
    <t>Lope De Vega</t>
  </si>
  <si>
    <t>Cag-aguingay Elementary School</t>
  </si>
  <si>
    <t>Cag-amisarag ES</t>
  </si>
  <si>
    <t>Curry Elementary School</t>
  </si>
  <si>
    <t>Gebonawan ES</t>
  </si>
  <si>
    <t>General Luna Elementary School</t>
  </si>
  <si>
    <t>Geratigan Primary school</t>
  </si>
  <si>
    <t>Getigo Elementary School</t>
  </si>
  <si>
    <t>Henaronagan P/S</t>
  </si>
  <si>
    <t>Lope De Vega Central School</t>
  </si>
  <si>
    <t>Lower Caynaga ES</t>
  </si>
  <si>
    <t>Maghipid ES</t>
  </si>
  <si>
    <t>New Somoroy PS</t>
  </si>
  <si>
    <t>Old Somoroy PS</t>
  </si>
  <si>
    <t>Osme¤a ES</t>
  </si>
  <si>
    <t>Paguite PS</t>
  </si>
  <si>
    <t>Sampaguita PS</t>
  </si>
  <si>
    <t>San Francisco PS</t>
  </si>
  <si>
    <t>Upper Caynaga PS</t>
  </si>
  <si>
    <t>Mapanas</t>
  </si>
  <si>
    <t>Magtaon ES</t>
  </si>
  <si>
    <t>Mapanas CS</t>
  </si>
  <si>
    <t>Naparasan ES</t>
  </si>
  <si>
    <t>Pangudtan PS</t>
  </si>
  <si>
    <t>Siljagon Elementary School</t>
  </si>
  <si>
    <t>Bagasbas ES</t>
  </si>
  <si>
    <t>Mondragon</t>
  </si>
  <si>
    <t>Mondragon II</t>
  </si>
  <si>
    <t>Bugko ES</t>
  </si>
  <si>
    <t>Cablangan ES</t>
  </si>
  <si>
    <t>Cahicsan Elementary School</t>
  </si>
  <si>
    <t>Canawa PS</t>
  </si>
  <si>
    <t>Crystal Mountain Elementary School</t>
  </si>
  <si>
    <t>De Maria Elementary School</t>
  </si>
  <si>
    <t>Dona Lucia Elementary School</t>
  </si>
  <si>
    <t>Mondragon I</t>
  </si>
  <si>
    <t>Flormina Primary School</t>
  </si>
  <si>
    <t>Hinabangan Elementary School</t>
  </si>
  <si>
    <t>La Trinidad PS</t>
  </si>
  <si>
    <t>Makiwalo Elementary School</t>
  </si>
  <si>
    <t>Mirador ES</t>
  </si>
  <si>
    <t>Mondragon I Central School</t>
  </si>
  <si>
    <t>Nenita Central School</t>
  </si>
  <si>
    <t>San Isidro Primary School</t>
  </si>
  <si>
    <t>San Jose Elem. School</t>
  </si>
  <si>
    <t>Talolora PS</t>
  </si>
  <si>
    <t>B. Aquino, Jr. ES</t>
  </si>
  <si>
    <t>Palapag</t>
  </si>
  <si>
    <t>Palapag I</t>
  </si>
  <si>
    <t>B. Quibal Memorial Elementary School</t>
  </si>
  <si>
    <t>Palapag II</t>
  </si>
  <si>
    <t>Binay ES</t>
  </si>
  <si>
    <t>Bukid PS</t>
  </si>
  <si>
    <t>Cabariwan PS</t>
  </si>
  <si>
    <t>Cabatuan ES</t>
  </si>
  <si>
    <t>Cag-anibong PS</t>
  </si>
  <si>
    <t>Campedico ES</t>
  </si>
  <si>
    <t>Canonghan Elementary School</t>
  </si>
  <si>
    <t>Capacujan Elementary School</t>
  </si>
  <si>
    <t>Dona P.C. Gorgonia ES</t>
  </si>
  <si>
    <t>Jangtud Integrated School</t>
  </si>
  <si>
    <t>Mabaras PS</t>
  </si>
  <si>
    <t>Manajao ES</t>
  </si>
  <si>
    <t>Mapno ES</t>
  </si>
  <si>
    <t>Maragano PS</t>
  </si>
  <si>
    <t>Matambag ES</t>
  </si>
  <si>
    <t>Monbon ES</t>
  </si>
  <si>
    <t>Nagbobtac Elementary School</t>
  </si>
  <si>
    <t>Napo PS</t>
  </si>
  <si>
    <t>Natawo ES</t>
  </si>
  <si>
    <t>Palapag CS</t>
  </si>
  <si>
    <t>Palapag II CS (Pangpang CES)</t>
  </si>
  <si>
    <t>Paysud PS</t>
  </si>
  <si>
    <t>Sangay ES</t>
  </si>
  <si>
    <t>Sinalaran ES</t>
  </si>
  <si>
    <t>Tinampo ES</t>
  </si>
  <si>
    <t>Busak ES</t>
  </si>
  <si>
    <t>Pambujan</t>
  </si>
  <si>
    <t>Pambujan I</t>
  </si>
  <si>
    <t>Cababto-an ES</t>
  </si>
  <si>
    <t>Pambujan II</t>
  </si>
  <si>
    <t>Cagbigajo ES</t>
  </si>
  <si>
    <t>CAMPARANGA ES</t>
  </si>
  <si>
    <t>Canjumadal ES</t>
  </si>
  <si>
    <t>Don Sixto Balanguit PS</t>
  </si>
  <si>
    <t>Dona Anecita PS</t>
  </si>
  <si>
    <t>Giadgawan ES</t>
  </si>
  <si>
    <t>Ginulgan Central</t>
  </si>
  <si>
    <t>Giparayan ES</t>
  </si>
  <si>
    <t>Igot ES</t>
  </si>
  <si>
    <t>Inanahawan ES</t>
  </si>
  <si>
    <t>Manahaw PS</t>
  </si>
  <si>
    <t>Pambujan 1 Central School</t>
  </si>
  <si>
    <t>Paninirongan ES</t>
  </si>
  <si>
    <t>San Ramon ES</t>
  </si>
  <si>
    <t>Senonogan ES</t>
  </si>
  <si>
    <t>Tula Elementary School</t>
  </si>
  <si>
    <t>Ynaguingayan ES</t>
  </si>
  <si>
    <t>Aguada PS</t>
  </si>
  <si>
    <t>Rosario</t>
  </si>
  <si>
    <t>Bantolinao PS</t>
  </si>
  <si>
    <t>Guindaulan Elementary School</t>
  </si>
  <si>
    <t>Jamo-og ES</t>
  </si>
  <si>
    <t>Kailingan ES</t>
  </si>
  <si>
    <t>Ligaya ES</t>
  </si>
  <si>
    <t>Rosario Central School</t>
  </si>
  <si>
    <t>San Antonio</t>
  </si>
  <si>
    <t>Dalupirit ES</t>
  </si>
  <si>
    <t>Egang ES</t>
  </si>
  <si>
    <t>Manraya ES</t>
  </si>
  <si>
    <t>Pilar ES</t>
  </si>
  <si>
    <t>San Antonio CS</t>
  </si>
  <si>
    <t>San Nicolas ES</t>
  </si>
  <si>
    <t>Vinisitahan ES</t>
  </si>
  <si>
    <t>Cabalwa PS</t>
  </si>
  <si>
    <t>Caglanipao ES</t>
  </si>
  <si>
    <t>Happy Valley Elementary School</t>
  </si>
  <si>
    <t>Palanit ES</t>
  </si>
  <si>
    <t>San Isidro CES</t>
  </si>
  <si>
    <t>Seven Hills ES</t>
  </si>
  <si>
    <t>Sto. Nino Primary School</t>
  </si>
  <si>
    <t>Veriato ES</t>
  </si>
  <si>
    <t>San Jose</t>
  </si>
  <si>
    <t>Bagong Sabang ES</t>
  </si>
  <si>
    <t>Bonglas PS</t>
  </si>
  <si>
    <t>Dao ES</t>
  </si>
  <si>
    <t>Geratag ES</t>
  </si>
  <si>
    <t>Gengarog ES</t>
  </si>
  <si>
    <t>Layuhan ES</t>
  </si>
  <si>
    <t>Mandugang PS</t>
  </si>
  <si>
    <t>P. Tingzon ES</t>
  </si>
  <si>
    <t>San Jose CS</t>
  </si>
  <si>
    <t>San Lorenzo ES</t>
  </si>
  <si>
    <t>Tubigdanao ES</t>
  </si>
  <si>
    <t>Balnasan ES</t>
  </si>
  <si>
    <t>San Roque</t>
  </si>
  <si>
    <t>Bantayan Elementary School</t>
  </si>
  <si>
    <t>Coroconog Elementary School</t>
  </si>
  <si>
    <t>Dale ES</t>
  </si>
  <si>
    <t>Ginagdanan Elementary School</t>
  </si>
  <si>
    <t>Lao-angan ES</t>
  </si>
  <si>
    <t>Lubog Primary School</t>
  </si>
  <si>
    <t>Lucero Heights Primary School</t>
  </si>
  <si>
    <t>Pagsang-an ES</t>
  </si>
  <si>
    <t>San Roque CS</t>
  </si>
  <si>
    <t>Maragat ES</t>
  </si>
  <si>
    <t>San Vicente</t>
  </si>
  <si>
    <t>San Vicente CS</t>
  </si>
  <si>
    <t>Sila ES</t>
  </si>
  <si>
    <t>Tarnate ES</t>
  </si>
  <si>
    <t>Balud PS</t>
  </si>
  <si>
    <t>Silvino Lobos</t>
  </si>
  <si>
    <t>Silvino Lubos</t>
  </si>
  <si>
    <t>Cababayogan PS</t>
  </si>
  <si>
    <t>Cabonga-an ES</t>
  </si>
  <si>
    <t>Cagdao PS</t>
  </si>
  <si>
    <t>Caghilot  ES</t>
  </si>
  <si>
    <t>Camanggaran PS</t>
  </si>
  <si>
    <t>Camayaan PS</t>
  </si>
  <si>
    <t>Deit De Suba ES</t>
  </si>
  <si>
    <t>Deit De Turag PS</t>
  </si>
  <si>
    <t>Gebonawan PS</t>
  </si>
  <si>
    <t>Gebolwangan Elementary School</t>
  </si>
  <si>
    <t>Gicbo-An PS</t>
  </si>
  <si>
    <t>Giguimitan PS</t>
  </si>
  <si>
    <t>Ginagasan PS</t>
  </si>
  <si>
    <t>Giparayan de Turag ES</t>
  </si>
  <si>
    <t>Gusaran PS</t>
  </si>
  <si>
    <t>Silvino Lubos CS</t>
  </si>
  <si>
    <t>Victory PS</t>
  </si>
  <si>
    <t>Victoria</t>
  </si>
  <si>
    <t>Buenasuerte ES</t>
  </si>
  <si>
    <t>Buenos Aires ES</t>
  </si>
  <si>
    <t>Colab-og ES</t>
  </si>
  <si>
    <t>Erenas ES</t>
  </si>
  <si>
    <t>Gonzaga Elementary School</t>
  </si>
  <si>
    <t>Luisita ES</t>
  </si>
  <si>
    <t>Lungib ES</t>
  </si>
  <si>
    <t>Maxvilla ES</t>
  </si>
  <si>
    <t>Pasabuena ES</t>
  </si>
  <si>
    <t>San Lazaro ES</t>
  </si>
  <si>
    <t>San Roman Elementary School</t>
  </si>
  <si>
    <t>Victoria CS</t>
  </si>
  <si>
    <t>Gemarobay PS</t>
  </si>
  <si>
    <t>Tarugan PS</t>
  </si>
  <si>
    <t>Dolores PS</t>
  </si>
  <si>
    <t>R.F. Tobes Mem. School</t>
  </si>
  <si>
    <t>Baysag PS</t>
  </si>
  <si>
    <t>Balud Elementary School</t>
  </si>
  <si>
    <t>Manaybanay Elementary School</t>
  </si>
  <si>
    <t>Baribadon PS</t>
  </si>
  <si>
    <t>Sta. Potenciana ES</t>
  </si>
  <si>
    <t>Cagmanaba Elementary School</t>
  </si>
  <si>
    <t>Barangay Uno Elementary School</t>
  </si>
  <si>
    <t>San Isidro I PS</t>
  </si>
  <si>
    <t>Mapanas North PS</t>
  </si>
  <si>
    <t>MacArthur II PS</t>
  </si>
  <si>
    <t>Magsaysay NHS</t>
  </si>
  <si>
    <t>Alegria NHS</t>
  </si>
  <si>
    <t>Allen NHS</t>
  </si>
  <si>
    <t>Batag NHS</t>
  </si>
  <si>
    <t>BIRI NHS</t>
  </si>
  <si>
    <t>Bobon School for Philippine Craftsmen</t>
  </si>
  <si>
    <t>Buenavista NHS</t>
  </si>
  <si>
    <t>Cahayagan NHS</t>
  </si>
  <si>
    <t>Capacujan NHS</t>
  </si>
  <si>
    <t>Capul Agro-Industrial School</t>
  </si>
  <si>
    <t>Catarman NHS</t>
  </si>
  <si>
    <t>Galutan NHS</t>
  </si>
  <si>
    <t>Catubig Valley NHS</t>
  </si>
  <si>
    <t>Cervantes NHS</t>
  </si>
  <si>
    <t>Don Juan F. Avalon NHS</t>
  </si>
  <si>
    <t>Eladio T. Balite Memorial School of Fisheries</t>
  </si>
  <si>
    <t>Francisca Dominice NHS</t>
  </si>
  <si>
    <t>Gala Vocational School</t>
  </si>
  <si>
    <t>Gamay NHS</t>
  </si>
  <si>
    <t>Bangon NHS</t>
  </si>
  <si>
    <t>Hibubullao NHS</t>
  </si>
  <si>
    <t>Landusan NHS</t>
  </si>
  <si>
    <t>Laoang National Technical High School</t>
  </si>
  <si>
    <t>Laoang NHS</t>
  </si>
  <si>
    <t>Lorenzo S. Menzon AIS</t>
  </si>
  <si>
    <t>Las Navas NHS</t>
  </si>
  <si>
    <t>Basilio B. Chan Mem. Agricultural and Industrial Sch.</t>
  </si>
  <si>
    <t>Lipata NHS</t>
  </si>
  <si>
    <t>Lope De Vega NHS</t>
  </si>
  <si>
    <t>Mapanas Agro-Industrial High School</t>
  </si>
  <si>
    <t>Marubay NHS</t>
  </si>
  <si>
    <t>Mondragon Agro-Ind'L HS</t>
  </si>
  <si>
    <t>Mongolbongol NHS</t>
  </si>
  <si>
    <t>Nenita NHS</t>
  </si>
  <si>
    <t>Pambujan NHS</t>
  </si>
  <si>
    <t>Polangi NHS</t>
  </si>
  <si>
    <t>Potong NHS</t>
  </si>
  <si>
    <t>Rosario NHS</t>
  </si>
  <si>
    <t>Salvacion NHS</t>
  </si>
  <si>
    <t>San Antonio Agricultural &amp; Vocational Sch.</t>
  </si>
  <si>
    <t>San Antonio NHS</t>
  </si>
  <si>
    <t>San Isidro Agro-Industrial High School</t>
  </si>
  <si>
    <t>San Isidro NHS (San Isidro)</t>
  </si>
  <si>
    <t>San Isidro NHS(LN)</t>
  </si>
  <si>
    <t>San Jose Technical HS</t>
  </si>
  <si>
    <t>San Roque-Pambujan Vocational High School</t>
  </si>
  <si>
    <t>San Vicente School of Fisheries</t>
  </si>
  <si>
    <t>Silvino Lubos Vocational High School</t>
  </si>
  <si>
    <t>SUMOROY AGRO-INDUSTRIAL SCHOOL</t>
  </si>
  <si>
    <t>Victoria NHS</t>
  </si>
  <si>
    <t>Vigo NHS</t>
  </si>
  <si>
    <t>Washington NHS</t>
  </si>
  <si>
    <t>Bulao NHS</t>
  </si>
  <si>
    <t>Poponton NHS</t>
  </si>
  <si>
    <t>E. J. Dulay NHS</t>
  </si>
  <si>
    <t>Veriato NHS</t>
  </si>
  <si>
    <t>Anito NHS</t>
  </si>
  <si>
    <t>Rawis NHS</t>
  </si>
  <si>
    <t>Bantayan NHS</t>
  </si>
  <si>
    <t>Leonardo M. Amigo High School</t>
  </si>
  <si>
    <t>Siljagon NHS</t>
  </si>
  <si>
    <t>Cabatuan NHS</t>
  </si>
  <si>
    <t>Suba NHS</t>
  </si>
  <si>
    <t>Pangpang Integrated School</t>
  </si>
  <si>
    <t>Malobago - Pagsang-an NHS</t>
  </si>
  <si>
    <t>La Perla NHS</t>
  </si>
  <si>
    <t>Catigbi-an NHS</t>
  </si>
  <si>
    <t>Cagamutan NHS</t>
  </si>
  <si>
    <t>San Miguel NHS</t>
  </si>
  <si>
    <t>San Vicente NHS</t>
  </si>
  <si>
    <t>Balnasan NHS</t>
  </si>
  <si>
    <t>Dapdap NHS</t>
  </si>
  <si>
    <t>Bukid NHS</t>
  </si>
  <si>
    <t>Zoilo T. Lobos Memorial High School</t>
  </si>
  <si>
    <t>Magtaon NHS</t>
  </si>
  <si>
    <t>MARAVILLA NHS</t>
  </si>
  <si>
    <t>Oleras NHS</t>
  </si>
  <si>
    <t>Taylor NHS (Las Navas NHS Annex)</t>
  </si>
  <si>
    <t>Guindaulan NHS</t>
  </si>
  <si>
    <t>Maxvilla NHS</t>
  </si>
  <si>
    <t>Global School for Technological Studies, Inc.</t>
  </si>
  <si>
    <t>Catarman</t>
  </si>
  <si>
    <t>John Paul Seminary House of Formation</t>
  </si>
  <si>
    <t xml:space="preserve">Mondragon </t>
  </si>
  <si>
    <t>UCCP Allen Kiddie Center, Inc.</t>
  </si>
  <si>
    <t>NORTHERN SAMAR</t>
  </si>
  <si>
    <t>ALLEN</t>
  </si>
  <si>
    <t>SABANG ZONE II (POB.)</t>
  </si>
  <si>
    <t>St. Francis College</t>
  </si>
  <si>
    <t>Catarman Chamber Elementary School foundation,Inc.</t>
  </si>
  <si>
    <t>CATARMAN (Capital)</t>
  </si>
  <si>
    <t>MABOLO (POB.)</t>
  </si>
  <si>
    <t>Children's Learning Center (Catarman)</t>
  </si>
  <si>
    <t>TALISAY (POB.)</t>
  </si>
  <si>
    <t>Colegio de San Lorenzo Ruiz de Manila of Northern Samar</t>
  </si>
  <si>
    <t>CALACHUCHI (POB.)</t>
  </si>
  <si>
    <t>International Christian School of Eastern Phills. Foundation Inc.</t>
  </si>
  <si>
    <t>CAWAYAN</t>
  </si>
  <si>
    <t>Northern Samar Colleges</t>
  </si>
  <si>
    <t>JOSE P. RIZAL (POB.)</t>
  </si>
  <si>
    <t>Our Lady of Annunciation Children's Educational Development Inc.</t>
  </si>
  <si>
    <t>ACACIA (POB.)</t>
  </si>
  <si>
    <t>St. Michael Academy</t>
  </si>
  <si>
    <t>Fair Gems Academy Inc.</t>
  </si>
  <si>
    <t>CATUBIG</t>
  </si>
  <si>
    <t>BARANGAY 1 (POB.)</t>
  </si>
  <si>
    <t>Colegio de Santa Teresita De Laoang, Inc.</t>
  </si>
  <si>
    <t>LAOANG</t>
  </si>
  <si>
    <t>SAN MIGUEL HEIGHTS (POB.)</t>
  </si>
  <si>
    <t>Saint Michael Kindergarten School of Laoang Inc.</t>
  </si>
  <si>
    <t>GUILAOANGI (POB.)</t>
  </si>
  <si>
    <t>Barobaybay Academy, Inc.</t>
  </si>
  <si>
    <t>LAVEZARES</t>
  </si>
  <si>
    <t>BAROBAYBAY</t>
  </si>
  <si>
    <t>Holy Family Center of Studies Foundation, Inc.</t>
  </si>
  <si>
    <t>CABURIHAN (POB.)</t>
  </si>
  <si>
    <t>St. Anthony's Academy</t>
  </si>
  <si>
    <t>MONDRAGON</t>
  </si>
  <si>
    <t>CHITONGCO (POB.)</t>
  </si>
  <si>
    <t>Pearl Island Academy</t>
  </si>
  <si>
    <t>SAN ANTONIO</t>
  </si>
  <si>
    <t>WARD III (POB.)</t>
  </si>
  <si>
    <t>Balicuatro Seventh Day Adventist Elem School</t>
  </si>
  <si>
    <t>St. Joseph Academy</t>
  </si>
  <si>
    <t>SAN JOSE</t>
  </si>
  <si>
    <t>BARANGAY EAST (POB.)</t>
  </si>
  <si>
    <t>Colegio de San Juan Samar, Inc.</t>
  </si>
  <si>
    <t>Lt. Jacob O. Meimban Memorial Foundation EVC</t>
  </si>
  <si>
    <t>DALAKIT (POB.)</t>
  </si>
  <si>
    <t>St. John The Baptish Kindergarten School of Pambujan, Inc.</t>
  </si>
  <si>
    <t>PAMBUJAN</t>
  </si>
  <si>
    <t>POBLACION DISTRICT  3</t>
  </si>
  <si>
    <t>Spring View Academy, Incorporated</t>
  </si>
  <si>
    <t>BURABOD</t>
  </si>
  <si>
    <t>Our Lady of Lourdes Learning School</t>
  </si>
  <si>
    <t>PALAPAG</t>
  </si>
  <si>
    <t>TAMBANGAN (POB.)</t>
  </si>
  <si>
    <t>Liceo de Bethlehem of Samar, Inc.</t>
  </si>
  <si>
    <t>AGUADAHAN</t>
  </si>
  <si>
    <t>I Le Petite Learning Center Corp.</t>
  </si>
  <si>
    <t>MOLAVE (POB.)</t>
  </si>
  <si>
    <t>Asia College</t>
  </si>
  <si>
    <t>BOBON</t>
  </si>
  <si>
    <t>SANTA CLARA (POB.)</t>
  </si>
  <si>
    <t>Our Lady of Assumption Montessori of Northern Samar (former Our Lady of Assumption Prep. School)</t>
  </si>
  <si>
    <t>TINAMPO (POB.)</t>
  </si>
  <si>
    <t>Tan Ting Bing Mem. College Foundation</t>
  </si>
  <si>
    <t>POBLACION NORTE</t>
  </si>
  <si>
    <t>East Pacific Computer College</t>
  </si>
  <si>
    <t>BAYBAY</t>
  </si>
  <si>
    <t>Poppy Learning Center</t>
  </si>
  <si>
    <t>SANTOL (POB.)</t>
  </si>
  <si>
    <t>Saint Anthony Farm Institute of Technology, Inc.</t>
  </si>
  <si>
    <t>SAMPAGUITA (POB.)</t>
  </si>
  <si>
    <t>Sacred Heart School of Northern Samar</t>
  </si>
  <si>
    <t>Eugenio F. Paredes Memorial School</t>
  </si>
  <si>
    <t>DLZIM Education Institute, Inc</t>
  </si>
  <si>
    <t>ZONE  6 (POB.)</t>
  </si>
  <si>
    <t>Collegio de Las Navas</t>
  </si>
  <si>
    <t>LAS NAVAS</t>
  </si>
  <si>
    <t>H. JOLEJOLE DISTRICT (POB.)</t>
  </si>
  <si>
    <t>Lagrimas Learning and Nurture Center, Inc.</t>
  </si>
  <si>
    <t>UEP Laboratory High School</t>
  </si>
  <si>
    <t>UEP I</t>
  </si>
  <si>
    <t>UEP Laboratory Elementary School</t>
  </si>
  <si>
    <t>Asian Development Foundation College</t>
  </si>
  <si>
    <t>UEP II</t>
  </si>
  <si>
    <t>University of eastern Philippines Kiddie Learning Center</t>
  </si>
  <si>
    <t>UEP Catubig Laboratory High School</t>
  </si>
  <si>
    <t>UEP Laoang Laboratory High School</t>
  </si>
  <si>
    <t>IFun Learning and Activity Center</t>
  </si>
  <si>
    <t>NARRA (POB.)</t>
  </si>
  <si>
    <t>Gamay Nuestra Siñora de Salvacion Academy, Inc.</t>
  </si>
  <si>
    <t>GAMAY ORIENTAL I (POB.)</t>
  </si>
  <si>
    <t>University of Eastern Philippines - Catarman</t>
  </si>
  <si>
    <t>Allen CLCs</t>
  </si>
  <si>
    <t>Biri CLCs</t>
  </si>
  <si>
    <t>Bobon CLCs</t>
  </si>
  <si>
    <t>Capul CLCs</t>
  </si>
  <si>
    <t>Catarman I CLCs</t>
  </si>
  <si>
    <t>Catarman II CLCs</t>
  </si>
  <si>
    <t>Catarman III CLCs</t>
  </si>
  <si>
    <t>Catarman IV CLCs</t>
  </si>
  <si>
    <t>Catubig I CLCs</t>
  </si>
  <si>
    <t xml:space="preserve">Catubig </t>
  </si>
  <si>
    <t>Catubig II CLCs</t>
  </si>
  <si>
    <t>Gamay I CLCs</t>
  </si>
  <si>
    <t xml:space="preserve">Gamay </t>
  </si>
  <si>
    <t>Gamay II CLCs</t>
  </si>
  <si>
    <t>Laoang I CLCs</t>
  </si>
  <si>
    <t xml:space="preserve">Laoang </t>
  </si>
  <si>
    <t>Laoang II CLCs</t>
  </si>
  <si>
    <t>Laoang III CLCs</t>
  </si>
  <si>
    <t>Lapinig CLCs</t>
  </si>
  <si>
    <t>Las Navas I CLCs</t>
  </si>
  <si>
    <t xml:space="preserve">Las Navas </t>
  </si>
  <si>
    <t>Las Navas II CLCs</t>
  </si>
  <si>
    <t>Lavezares I CLCs</t>
  </si>
  <si>
    <t xml:space="preserve">Lavezares </t>
  </si>
  <si>
    <t>Lavezares II CLCs</t>
  </si>
  <si>
    <t>Lope De Vega CLCs</t>
  </si>
  <si>
    <t>Mapanas CLCs</t>
  </si>
  <si>
    <t>Mondragon I CLCs</t>
  </si>
  <si>
    <t>Mondragon II CLCs</t>
  </si>
  <si>
    <t>Palapag I CLCs</t>
  </si>
  <si>
    <t xml:space="preserve">Palapag </t>
  </si>
  <si>
    <t>Palapag II CLCs</t>
  </si>
  <si>
    <t>Pambujan I CLCs</t>
  </si>
  <si>
    <t xml:space="preserve">Pambujan </t>
  </si>
  <si>
    <t>Pambujan II CLCs</t>
  </si>
  <si>
    <t>Rosario CLCs</t>
  </si>
  <si>
    <t>San Antonio CLCs</t>
  </si>
  <si>
    <t>San Jose CLCs</t>
  </si>
  <si>
    <t>San Roque CLCs</t>
  </si>
  <si>
    <t>San Vicente CLCs</t>
  </si>
  <si>
    <t>Silvino Lubos CLCs</t>
  </si>
  <si>
    <t>Victoria CLCs</t>
  </si>
  <si>
    <t>Alta Vista Primary School</t>
  </si>
  <si>
    <t>Ormoc City</t>
  </si>
  <si>
    <t>Ormoc I</t>
  </si>
  <si>
    <t>Bagong Elementary School</t>
  </si>
  <si>
    <t>Ormoc IV</t>
  </si>
  <si>
    <t>Biliboy Primary School</t>
  </si>
  <si>
    <t>Cambantog Primary School</t>
  </si>
  <si>
    <t>Camp Downes Elementary School</t>
  </si>
  <si>
    <t>Ormoc II</t>
  </si>
  <si>
    <t>Can-adieng Elementary School</t>
  </si>
  <si>
    <t>Can-untog Elementary School</t>
  </si>
  <si>
    <t>Dolores Elementary School</t>
  </si>
  <si>
    <t>Don Carlos Revilla Elemetary School</t>
  </si>
  <si>
    <t>Donghol Elementary School</t>
  </si>
  <si>
    <t>Gaas Elementary School</t>
  </si>
  <si>
    <t>Ipil Central School</t>
  </si>
  <si>
    <t>L. Y. Palou ES</t>
  </si>
  <si>
    <t>Lake Danao Elementary School</t>
  </si>
  <si>
    <t>Luna Elementary School</t>
  </si>
  <si>
    <t>Macabug Elementary School</t>
  </si>
  <si>
    <t>Magaswe Elementary School</t>
  </si>
  <si>
    <t>Maglahug Elementary School</t>
  </si>
  <si>
    <t>Milagro Elementary School</t>
  </si>
  <si>
    <t>Patag Elementary School</t>
  </si>
  <si>
    <t>Quezon Jr Elementary School</t>
  </si>
  <si>
    <t>Sumangga Elementary School</t>
  </si>
  <si>
    <t>Balion Elementary School</t>
  </si>
  <si>
    <t>Ormoc VI</t>
  </si>
  <si>
    <t>H. Serafica Elementary School (Bayog)</t>
  </si>
  <si>
    <t>Cabaon-an Primary School</t>
  </si>
  <si>
    <t>Cabato-an Elementary School</t>
  </si>
  <si>
    <t>Cagbuhangin Elementary School</t>
  </si>
  <si>
    <t>Concepcion Elementary School</t>
  </si>
  <si>
    <t>Guintiguian Elementary School</t>
  </si>
  <si>
    <t>Hibunaon Elementary School</t>
  </si>
  <si>
    <t>Inaad Elementary School</t>
  </si>
  <si>
    <t>Ormoc V</t>
  </si>
  <si>
    <t>Juaton Primary School</t>
  </si>
  <si>
    <t>L. Cabahug Elementary School</t>
  </si>
  <si>
    <t>Leondoni Elementary School</t>
  </si>
  <si>
    <t>Manlilinao Elementary School</t>
  </si>
  <si>
    <t>Matica-a Elementary School</t>
  </si>
  <si>
    <t>Monterico Elementary School</t>
  </si>
  <si>
    <t>Nueva Vista Elementary School</t>
  </si>
  <si>
    <t>Rufina Tan Elementary School</t>
  </si>
  <si>
    <t>Sabang Bao Elementary School</t>
  </si>
  <si>
    <t>T. Aviles Elementary School</t>
  </si>
  <si>
    <t>Tongonan Elementary School</t>
  </si>
  <si>
    <t>Valencia Central School</t>
  </si>
  <si>
    <t>Alegria Batuan ES</t>
  </si>
  <si>
    <t>Linao Central School</t>
  </si>
  <si>
    <t>Ormoc III</t>
  </si>
  <si>
    <t>Naungan Elementary School</t>
  </si>
  <si>
    <t>Ormoc City SPED Center</t>
  </si>
  <si>
    <t>Punta Elementary School</t>
  </si>
  <si>
    <t>Tambulilid Elementary School</t>
  </si>
  <si>
    <t>Bagong Buhay Elementary School</t>
  </si>
  <si>
    <t>Cabintan Elementary School</t>
  </si>
  <si>
    <t>Cogon Central School</t>
  </si>
  <si>
    <t>Curva Elementary School</t>
  </si>
  <si>
    <t>Dayhagan Elementary School</t>
  </si>
  <si>
    <t>Domonar Elementary School</t>
  </si>
  <si>
    <t>Doña Feliza Z. Mejia Elementary School</t>
  </si>
  <si>
    <t>Green Valley Elementary School</t>
  </si>
  <si>
    <t>Lao Elementary School</t>
  </si>
  <si>
    <t>JICA-Lao Elementary School</t>
  </si>
  <si>
    <t>Licuma Elementary School</t>
  </si>
  <si>
    <t>Liloan Central School</t>
  </si>
  <si>
    <t>Margen Elementary School</t>
  </si>
  <si>
    <t>Mas-In Elementary School</t>
  </si>
  <si>
    <t>Nasunogan Elementary School</t>
  </si>
  <si>
    <t>San Pablo Elementary School (Simangan)</t>
  </si>
  <si>
    <t>Ormoc City Central School</t>
  </si>
  <si>
    <t>VL Villacencio Elementary School</t>
  </si>
  <si>
    <t>Dolores National High School</t>
  </si>
  <si>
    <t>Ipil National High School</t>
  </si>
  <si>
    <t>Linao National High School</t>
  </si>
  <si>
    <t>Margen National High School</t>
  </si>
  <si>
    <t>New Ormoc City National High School</t>
  </si>
  <si>
    <t>Rustico Capahi Sr. Memorial National High School</t>
  </si>
  <si>
    <t>Genaro B. Lureñana National High School</t>
  </si>
  <si>
    <t>Valencia National High School</t>
  </si>
  <si>
    <t>Lilo-an National High School</t>
  </si>
  <si>
    <t>Pedro G. Bañez National High School</t>
  </si>
  <si>
    <t>Cabintan National High School</t>
  </si>
  <si>
    <t>Matica-a National High School</t>
  </si>
  <si>
    <t>Ormoc City Night High School</t>
  </si>
  <si>
    <t>Julian C. Gantuangco NHS</t>
  </si>
  <si>
    <t>Ormoc City Senior High School</t>
  </si>
  <si>
    <t>ORMOC CITY</t>
  </si>
  <si>
    <t>Ormoc City Sports Senior High School</t>
  </si>
  <si>
    <t>ACLC College of Ormoc City</t>
  </si>
  <si>
    <t>San Lorenzo Ruiz College of Ormoc, Inc.</t>
  </si>
  <si>
    <t>STI College - Ormoc, Inc.</t>
  </si>
  <si>
    <t>DOÃ‘A FELIZA Z. MEJIA</t>
  </si>
  <si>
    <t>Ormoc City Christian Academy</t>
  </si>
  <si>
    <t>LINAO</t>
  </si>
  <si>
    <t>Ormoc Immaculate Concepcion School Foundation, Inc</t>
  </si>
  <si>
    <t>COGON COMBADO</t>
  </si>
  <si>
    <t>Ormoc Kinderland, Inc.</t>
  </si>
  <si>
    <t>BARANGAY 13 (POB.)</t>
  </si>
  <si>
    <t>Ormoc Se San School, Inc.</t>
  </si>
  <si>
    <t>MABINI</t>
  </si>
  <si>
    <t>St. Anne's Playschool</t>
  </si>
  <si>
    <t>BARANGAY 29 (POB.)</t>
  </si>
  <si>
    <t>Saint Paul's School of Ormoc Foundation, Inc.</t>
  </si>
  <si>
    <t>PUNTA</t>
  </si>
  <si>
    <t>Saint Peter's College of Ormoc</t>
  </si>
  <si>
    <t>BARANGAY 12 (POB.)</t>
  </si>
  <si>
    <t>San Agustin Schoolyard Montessori, Inc.</t>
  </si>
  <si>
    <t>Ormoc School of the Morning Star</t>
  </si>
  <si>
    <t>Western Leyte College of Ormoc City, Inc.</t>
  </si>
  <si>
    <t>BARANGAY  9 (POB.)</t>
  </si>
  <si>
    <t>Ormoc City Institute of Technology, Inc.</t>
  </si>
  <si>
    <t>St. Aloysius Institute of Technology, Inc.</t>
  </si>
  <si>
    <t>Baptist Bible Special Learning Center of Ormoc Inc.</t>
  </si>
  <si>
    <t>The San Lorenzo-Immaculate Concepcion Parochial School</t>
  </si>
  <si>
    <t>SAN PABLO (SIMANGAN)</t>
  </si>
  <si>
    <t>Ormoc Holy Trinity Learning Center, Inc.</t>
  </si>
  <si>
    <t>Ormoc Sacred Heart Child Development Center</t>
  </si>
  <si>
    <t>St. Therese the Little Flower Montessori Center, Inc.</t>
  </si>
  <si>
    <t>Our Lady of Lourdes School of Ormoc, Inc.</t>
  </si>
  <si>
    <t>DOLORES</t>
  </si>
  <si>
    <t>Daughters of St. Teresa Educational Center, Inc.</t>
  </si>
  <si>
    <t>Ormoc I CLCs</t>
  </si>
  <si>
    <t>Ormoc II CLCs</t>
  </si>
  <si>
    <t>Ormoc III CLCs</t>
  </si>
  <si>
    <t>Ormoc IV CLCs</t>
  </si>
  <si>
    <t>Ormoc V CLCs</t>
  </si>
  <si>
    <t>Ormoc VI CLCs</t>
  </si>
  <si>
    <t>Almagro CS</t>
  </si>
  <si>
    <t>Samar (Western Samar)</t>
  </si>
  <si>
    <t>Almagro</t>
  </si>
  <si>
    <t>Costa Rica ES</t>
  </si>
  <si>
    <t>Guin-Ansan ES</t>
  </si>
  <si>
    <t>Kerikiti ES</t>
  </si>
  <si>
    <t>Lunang I ES</t>
  </si>
  <si>
    <t>Lunang II ES</t>
  </si>
  <si>
    <t>Marasbaras PS</t>
  </si>
  <si>
    <t>Tonga-Tonga PS</t>
  </si>
  <si>
    <t>Agimit ES</t>
  </si>
  <si>
    <t>Basey</t>
  </si>
  <si>
    <t>Basey I</t>
  </si>
  <si>
    <t>Bagti ES</t>
  </si>
  <si>
    <t>Balante ES</t>
  </si>
  <si>
    <t>Baloog ES</t>
  </si>
  <si>
    <t>Balud ES (Nouvelas Occ. ES)</t>
  </si>
  <si>
    <t>Basey I Central Elem. school</t>
  </si>
  <si>
    <t>Binugho ES</t>
  </si>
  <si>
    <t>Catadman ES</t>
  </si>
  <si>
    <t>Guirang ES</t>
  </si>
  <si>
    <t>Inuntan ES</t>
  </si>
  <si>
    <t>Loog ES</t>
  </si>
  <si>
    <t>Manlilinab ES</t>
  </si>
  <si>
    <t>Panugmonon ES</t>
  </si>
  <si>
    <t>Pelit ES</t>
  </si>
  <si>
    <t>Serum ES</t>
  </si>
  <si>
    <t>Sugponon ES</t>
  </si>
  <si>
    <t>Amandayehan ES</t>
  </si>
  <si>
    <t>Basey II</t>
  </si>
  <si>
    <t>Anglit ES</t>
  </si>
  <si>
    <t>Bacubac ES</t>
  </si>
  <si>
    <t>Basey II CS</t>
  </si>
  <si>
    <t>Calbang ES</t>
  </si>
  <si>
    <t>Cambayan ES</t>
  </si>
  <si>
    <t>Can-Abay ES</t>
  </si>
  <si>
    <t>Cancaiyas ES</t>
  </si>
  <si>
    <t>Dolongan ES</t>
  </si>
  <si>
    <t>Guintigi-an ES</t>
  </si>
  <si>
    <t>Iba Elementary School</t>
  </si>
  <si>
    <t>Lubang ES</t>
  </si>
  <si>
    <t>Magallanes ES</t>
  </si>
  <si>
    <t>Manila-Ay ES</t>
  </si>
  <si>
    <t>May-It ES</t>
  </si>
  <si>
    <t>Mongabong ES</t>
  </si>
  <si>
    <t>New San Agustin ES</t>
  </si>
  <si>
    <t>Old San Agustin ES</t>
  </si>
  <si>
    <t>Sawa ES</t>
  </si>
  <si>
    <t>Sugca ES</t>
  </si>
  <si>
    <t>Tinaogan ES</t>
  </si>
  <si>
    <t>Antol PS</t>
  </si>
  <si>
    <t>Calbiga</t>
  </si>
  <si>
    <t>Bacyaran Elementary School</t>
  </si>
  <si>
    <t>Barobaybay E.S.</t>
  </si>
  <si>
    <t>Binanggaran ES</t>
  </si>
  <si>
    <t>Borong ES</t>
  </si>
  <si>
    <t>Bulao PS</t>
  </si>
  <si>
    <t>Calayaan Elementary School</t>
  </si>
  <si>
    <t>Calbiga CS</t>
  </si>
  <si>
    <t>Calingonan ES</t>
  </si>
  <si>
    <t>Caamlungan ES</t>
  </si>
  <si>
    <t>Canbagtic ES</t>
  </si>
  <si>
    <t>Canticum ES</t>
  </si>
  <si>
    <t>Daligan ES</t>
  </si>
  <si>
    <t>Guimbanga PS</t>
  </si>
  <si>
    <t>Hindang PS</t>
  </si>
  <si>
    <t>Hubasan PS</t>
  </si>
  <si>
    <t>Literon Elementary School</t>
  </si>
  <si>
    <t>Lubang Primary School</t>
  </si>
  <si>
    <t>Macaalan ES</t>
  </si>
  <si>
    <t>Mahangcao ES</t>
  </si>
  <si>
    <t>Malabal ES</t>
  </si>
  <si>
    <t>Lower Minata Primary School</t>
  </si>
  <si>
    <t>Otoc ES</t>
  </si>
  <si>
    <t>Pasigay ES</t>
  </si>
  <si>
    <t>Panayuran ES</t>
  </si>
  <si>
    <t>Rawis PS</t>
  </si>
  <si>
    <t>San Mauricio Elementary School</t>
  </si>
  <si>
    <t>Sinalangtan ES</t>
  </si>
  <si>
    <t>Timbangan ES</t>
  </si>
  <si>
    <t>Arawane ES</t>
  </si>
  <si>
    <t>Daram</t>
  </si>
  <si>
    <t>Daram I</t>
  </si>
  <si>
    <t>Baclayan ES</t>
  </si>
  <si>
    <t>Bita-Ug PS</t>
  </si>
  <si>
    <t>Buno-Anon PS</t>
  </si>
  <si>
    <t>Cabac ES</t>
  </si>
  <si>
    <t>Cabugao ES</t>
  </si>
  <si>
    <t>Cagboboto PS</t>
  </si>
  <si>
    <t>Cambuhay PS</t>
  </si>
  <si>
    <t>Campelipa PS</t>
  </si>
  <si>
    <t>Daram CS</t>
  </si>
  <si>
    <t>Guintampilan PS</t>
  </si>
  <si>
    <t>Macalpe PS</t>
  </si>
  <si>
    <t>Man-ngere ES</t>
  </si>
  <si>
    <t>Marupangdan ES</t>
  </si>
  <si>
    <t>Pondang ES</t>
  </si>
  <si>
    <t>Poso ES</t>
  </si>
  <si>
    <t>Real ES</t>
  </si>
  <si>
    <t>So-Ong PS</t>
  </si>
  <si>
    <t>Valles-Bello ES</t>
  </si>
  <si>
    <t>Yangta PS</t>
  </si>
  <si>
    <t>Bakhaw ES</t>
  </si>
  <si>
    <t>Daram II</t>
  </si>
  <si>
    <t>Cabil-Isan PS</t>
  </si>
  <si>
    <t>Cabiton-An ES</t>
  </si>
  <si>
    <t>Cagutsan PS</t>
  </si>
  <si>
    <t>Calawan-An ES</t>
  </si>
  <si>
    <t>Candugue ES</t>
  </si>
  <si>
    <t>Canloloy PS</t>
  </si>
  <si>
    <t>Cansaganay PS</t>
  </si>
  <si>
    <t>Casab-Ahan ES</t>
  </si>
  <si>
    <t>Daram II CS (Birawan CS)</t>
  </si>
  <si>
    <t>Guindapunan PS</t>
  </si>
  <si>
    <t>Iquiran PS</t>
  </si>
  <si>
    <t>Jacopon ES</t>
  </si>
  <si>
    <t>Lucob-Lucob PS</t>
  </si>
  <si>
    <t>Losa ES</t>
  </si>
  <si>
    <t>Mabini Elementary Schol</t>
  </si>
  <si>
    <t>Mandoyucan ES</t>
  </si>
  <si>
    <t>Mayabay ES</t>
  </si>
  <si>
    <t>Mongolbongol ES</t>
  </si>
  <si>
    <t>Nipa ES</t>
  </si>
  <si>
    <t>San Miguel PS</t>
  </si>
  <si>
    <t>Sua ES</t>
  </si>
  <si>
    <t>Ubo ES</t>
  </si>
  <si>
    <t>Balocawe PS</t>
  </si>
  <si>
    <t>Gandara</t>
  </si>
  <si>
    <t>Gandara I</t>
  </si>
  <si>
    <t>Beslig PS</t>
  </si>
  <si>
    <t>Buao ES</t>
  </si>
  <si>
    <t>Bunyagan ES</t>
  </si>
  <si>
    <t>Caparangasan ES</t>
  </si>
  <si>
    <t>Carmona PS</t>
  </si>
  <si>
    <t>Caugbusan ES</t>
  </si>
  <si>
    <t>El Cano ES</t>
  </si>
  <si>
    <t>Gandara I CS</t>
  </si>
  <si>
    <t>Giabok PS</t>
  </si>
  <si>
    <t>Hinayagan PS</t>
  </si>
  <si>
    <t>Jazmines PS</t>
  </si>
  <si>
    <t>Lungib PS</t>
  </si>
  <si>
    <t>Makugo ES</t>
  </si>
  <si>
    <t>Nacube ES</t>
  </si>
  <si>
    <t>Nalihugan ES</t>
  </si>
  <si>
    <t>Napalisan Elementary School</t>
  </si>
  <si>
    <t>Natimonan PS</t>
  </si>
  <si>
    <t>Purog PS</t>
  </si>
  <si>
    <t>Samoyao ES</t>
  </si>
  <si>
    <t>San Enrique PS</t>
  </si>
  <si>
    <t>Sidmon ES</t>
  </si>
  <si>
    <t>Sta. Elena ES</t>
  </si>
  <si>
    <t>Tagnao ES</t>
  </si>
  <si>
    <t>Tambongan ES</t>
  </si>
  <si>
    <t>Bangahon PS</t>
  </si>
  <si>
    <t>Gandara II - Matuguinao</t>
  </si>
  <si>
    <t>Barruz ES</t>
  </si>
  <si>
    <t>Matuguinao</t>
  </si>
  <si>
    <t>Calirocan PS</t>
  </si>
  <si>
    <t>Canhumawid ES</t>
  </si>
  <si>
    <t>Casandig ES</t>
  </si>
  <si>
    <t>Catorse De Agosto ES</t>
  </si>
  <si>
    <t>De-It ES</t>
  </si>
  <si>
    <t>Diaz  ES</t>
  </si>
  <si>
    <t>Gandara II CS</t>
  </si>
  <si>
    <t>Gerali ES</t>
  </si>
  <si>
    <t>Hampton ES</t>
  </si>
  <si>
    <t>Hinogacan ES</t>
  </si>
  <si>
    <t>Mabuhay PS</t>
  </si>
  <si>
    <t>Mahanud PS</t>
  </si>
  <si>
    <t>Matuguinao CES</t>
  </si>
  <si>
    <t>Nagpapacao ES</t>
  </si>
  <si>
    <t>Palambrag ES</t>
  </si>
  <si>
    <t>Piñaplata I.S.</t>
  </si>
  <si>
    <t>Pizarro ES</t>
  </si>
  <si>
    <t>Pologon PS</t>
  </si>
  <si>
    <t>San Pelayo ES</t>
  </si>
  <si>
    <t>Tawiran ES</t>
  </si>
  <si>
    <t>Villaleona PS</t>
  </si>
  <si>
    <t>Hinabangan</t>
  </si>
  <si>
    <t>Binubucalan ES</t>
  </si>
  <si>
    <t>Bucalan PS</t>
  </si>
  <si>
    <t>Cabang ES</t>
  </si>
  <si>
    <t>Canano ES</t>
  </si>
  <si>
    <t>Concord ES</t>
  </si>
  <si>
    <t>Cansolabao ES</t>
  </si>
  <si>
    <t>Dalosdoson ES</t>
  </si>
  <si>
    <t>Fatima ES</t>
  </si>
  <si>
    <t>Hinabangan CS</t>
  </si>
  <si>
    <t>Lim-Ao ES</t>
  </si>
  <si>
    <t>Mugdo ES</t>
  </si>
  <si>
    <t>Tabay ES</t>
  </si>
  <si>
    <t>Yabon ES</t>
  </si>
  <si>
    <t>Jiabong</t>
  </si>
  <si>
    <t>Camarubo-an ES</t>
  </si>
  <si>
    <t>Candayao PS</t>
  </si>
  <si>
    <t>Cantongtong ES</t>
  </si>
  <si>
    <t>Casapa ES</t>
  </si>
  <si>
    <t>Catalina ES</t>
  </si>
  <si>
    <t>Cristina PS</t>
  </si>
  <si>
    <t>Dogongan ES</t>
  </si>
  <si>
    <t>Garcia PS</t>
  </si>
  <si>
    <t>Jia-An ES</t>
  </si>
  <si>
    <t>Jiabong CS</t>
  </si>
  <si>
    <t>Jidanao PS</t>
  </si>
  <si>
    <t>Lulugayan ES</t>
  </si>
  <si>
    <t>Macabetas ES</t>
  </si>
  <si>
    <t>Malino ES</t>
  </si>
  <si>
    <t>Mercedes ES</t>
  </si>
  <si>
    <t>Nagbac ES</t>
  </si>
  <si>
    <t>Parina ES</t>
  </si>
  <si>
    <t>Tagbayaon ES</t>
  </si>
  <si>
    <t>Amambucale ES</t>
  </si>
  <si>
    <t>Marabut</t>
  </si>
  <si>
    <t>Canyoyo ES</t>
  </si>
  <si>
    <t>Ferreras ES</t>
  </si>
  <si>
    <t>Kaluwayan ES</t>
  </si>
  <si>
    <t>Legaspi ES</t>
  </si>
  <si>
    <t>Logero ES</t>
  </si>
  <si>
    <t>Marabut CS</t>
  </si>
  <si>
    <t>Osmeña ES</t>
  </si>
  <si>
    <t>Pinalangga ES</t>
  </si>
  <si>
    <t>Pinamitinan ES</t>
  </si>
  <si>
    <t>Tagalag ES</t>
  </si>
  <si>
    <t>Tinabanan ES</t>
  </si>
  <si>
    <t>Angyap ES</t>
  </si>
  <si>
    <t>Motiong</t>
  </si>
  <si>
    <t>Beri PS</t>
  </si>
  <si>
    <t>Bonga ES</t>
  </si>
  <si>
    <t>Calantawan ES</t>
  </si>
  <si>
    <t>Calapi ES</t>
  </si>
  <si>
    <t>Caluyahan ES</t>
  </si>
  <si>
    <t>Canatuan ES</t>
  </si>
  <si>
    <t>Complete</t>
  </si>
  <si>
    <t>Candumacol ES</t>
  </si>
  <si>
    <t>Canva-Is PS</t>
  </si>
  <si>
    <t>Capaysagan PS</t>
  </si>
  <si>
    <t>Caranas ES</t>
  </si>
  <si>
    <t>Caulayanan ES</t>
  </si>
  <si>
    <t>Hinicaan ES</t>
  </si>
  <si>
    <t>Linonoban PS</t>
  </si>
  <si>
    <t>Malonoy ES</t>
  </si>
  <si>
    <t>Mararangsi Elementary School</t>
  </si>
  <si>
    <t>Maypange ES</t>
  </si>
  <si>
    <t>Motiong CS</t>
  </si>
  <si>
    <t>New Minarog ES</t>
  </si>
  <si>
    <t>Oyandik ES</t>
  </si>
  <si>
    <t>Pamamas-An PS</t>
  </si>
  <si>
    <t>Pusongan ES</t>
  </si>
  <si>
    <t>Sarao ES</t>
  </si>
  <si>
    <t>Pagsanghan</t>
  </si>
  <si>
    <t>Calanyugan ES</t>
  </si>
  <si>
    <t>Caloloma ES</t>
  </si>
  <si>
    <t>Cambaye ES</t>
  </si>
  <si>
    <t>Pagsanghan CS</t>
  </si>
  <si>
    <t>Pange ES</t>
  </si>
  <si>
    <t>Pinabacdao</t>
  </si>
  <si>
    <t>Botoc ES</t>
  </si>
  <si>
    <t>Calampong ES</t>
  </si>
  <si>
    <t>Canlobo ES</t>
  </si>
  <si>
    <t>Catigawan PS</t>
  </si>
  <si>
    <t>Dolores ES</t>
  </si>
  <si>
    <t>Lale ES</t>
  </si>
  <si>
    <t>Laygayon ES</t>
  </si>
  <si>
    <t>Layo Elementary School</t>
  </si>
  <si>
    <t>Loctob PS</t>
  </si>
  <si>
    <t>Magdawat ES</t>
  </si>
  <si>
    <t>Mambog ES</t>
  </si>
  <si>
    <t>Manaing PS</t>
  </si>
  <si>
    <t>Nabong ES</t>
  </si>
  <si>
    <t>Obayan ES</t>
  </si>
  <si>
    <t>Pahug ES</t>
  </si>
  <si>
    <t>Parasanon ES</t>
  </si>
  <si>
    <t>Pelaon ES</t>
  </si>
  <si>
    <t>Pinabacdao CS</t>
  </si>
  <si>
    <t>Aurora ES</t>
  </si>
  <si>
    <t>San Jorge</t>
  </si>
  <si>
    <t>Blanca-Aurora ES</t>
  </si>
  <si>
    <t>Bungliw ES</t>
  </si>
  <si>
    <t>Cag-Olo-Olo ES</t>
  </si>
  <si>
    <t>Cagtoto-Og ES</t>
  </si>
  <si>
    <t>Cantaguic ES</t>
  </si>
  <si>
    <t>Gayondato ES</t>
  </si>
  <si>
    <t>Hernandez ES</t>
  </si>
  <si>
    <t>Himay PS</t>
  </si>
  <si>
    <t>La Paz ES</t>
  </si>
  <si>
    <t>Lincoro PS</t>
  </si>
  <si>
    <t>Matalud ES</t>
  </si>
  <si>
    <t>Mobo-Ob PS</t>
  </si>
  <si>
    <t>Ranera ES</t>
  </si>
  <si>
    <t>Rosalim ES</t>
  </si>
  <si>
    <t>San Jorge CS</t>
  </si>
  <si>
    <t>Sapinit ES</t>
  </si>
  <si>
    <t>Sinit-An ES</t>
  </si>
  <si>
    <t>Tomogbong ES</t>
  </si>
  <si>
    <t>San Sebastian</t>
  </si>
  <si>
    <t>Bontod Elementary School</t>
  </si>
  <si>
    <t>Cabaywa PS</t>
  </si>
  <si>
    <t>Camanhagay ES</t>
  </si>
  <si>
    <t>Campiyak Elementary School</t>
  </si>
  <si>
    <t>Canduyocan ES</t>
  </si>
  <si>
    <t>Hitaasan ES</t>
  </si>
  <si>
    <t>Inobongan ES</t>
  </si>
  <si>
    <t>San Sebastian Central Elem.School</t>
  </si>
  <si>
    <t>ARAPISON ELEMENTARY SCHOOL</t>
  </si>
  <si>
    <t>Santa Margarita</t>
  </si>
  <si>
    <t>Sta. Margarita I</t>
  </si>
  <si>
    <t>BAHAY ELEMENTARY  SCHOOL</t>
  </si>
  <si>
    <t>Cagsumje ES</t>
  </si>
  <si>
    <t>CANIPULAN ELEMENTARY SCHOOL</t>
  </si>
  <si>
    <t>CINCO ELEMENTARY SCHOOL</t>
  </si>
  <si>
    <t>GAJO ELEMENTARY SCHOOL</t>
  </si>
  <si>
    <t>Lambao ES</t>
  </si>
  <si>
    <t>Matayonas ES</t>
  </si>
  <si>
    <t>Panaru-an ES</t>
  </si>
  <si>
    <t>Solsogon ES</t>
  </si>
  <si>
    <t>Sta. Margarita I CS</t>
  </si>
  <si>
    <t>Sundara Elementary School</t>
  </si>
  <si>
    <t>Agrupacion ES</t>
  </si>
  <si>
    <t>Sta. Margarita II</t>
  </si>
  <si>
    <t>Avelino Elem. School</t>
  </si>
  <si>
    <t>Bana-Ao PS</t>
  </si>
  <si>
    <t>Camperito ES</t>
  </si>
  <si>
    <t>Canmoros Elementary School</t>
  </si>
  <si>
    <t>Curry ES</t>
  </si>
  <si>
    <t>Ilo ES</t>
  </si>
  <si>
    <t>Inoraguiao ES</t>
  </si>
  <si>
    <t>Jolacao ES</t>
  </si>
  <si>
    <t>Nabulo Elem. School</t>
  </si>
  <si>
    <t>Palale ES</t>
  </si>
  <si>
    <t>Panabatan Elementary School</t>
  </si>
  <si>
    <t>Sta. Margarita II CES</t>
  </si>
  <si>
    <t>Santa Rita</t>
  </si>
  <si>
    <t>Sta. Rita I</t>
  </si>
  <si>
    <t>Barcelona ES</t>
  </si>
  <si>
    <t>Cadaragan ES</t>
  </si>
  <si>
    <t>Camayse ES</t>
  </si>
  <si>
    <t>Cansadong Elem. School</t>
  </si>
  <si>
    <t>Canunay PS</t>
  </si>
  <si>
    <t>Guinbalot-an ES</t>
  </si>
  <si>
    <t>Hinangutdan ES</t>
  </si>
  <si>
    <t>Igang-Igang ES</t>
  </si>
  <si>
    <t>Ormocanay Elem. School</t>
  </si>
  <si>
    <t>Siga ES</t>
  </si>
  <si>
    <t>Sta. Rita I CS</t>
  </si>
  <si>
    <t>Tagacay ES</t>
  </si>
  <si>
    <t>Tomandog ES</t>
  </si>
  <si>
    <t>Bagolibas ES</t>
  </si>
  <si>
    <t>Sta. Rita II</t>
  </si>
  <si>
    <t>Binanalan ES</t>
  </si>
  <si>
    <t>Caticugan ES</t>
  </si>
  <si>
    <t>Hita-as PS</t>
  </si>
  <si>
    <t>LUPIG ES</t>
  </si>
  <si>
    <t>Maligaya ES</t>
  </si>
  <si>
    <t>New Manunca PS</t>
  </si>
  <si>
    <t>Old Manunca ES</t>
  </si>
  <si>
    <t>Sta. Rita II CES</t>
  </si>
  <si>
    <t>Tulay  Elementary School</t>
  </si>
  <si>
    <t>Balatguti ES</t>
  </si>
  <si>
    <t>Santo Niño</t>
  </si>
  <si>
    <t>Sto. Nino</t>
  </si>
  <si>
    <t>Cabunga-An ES</t>
  </si>
  <si>
    <t>Corocawayan ES</t>
  </si>
  <si>
    <t>Ilijan ES</t>
  </si>
  <si>
    <t>Lobe-Lobe PS</t>
  </si>
  <si>
    <t>Pinanangnan PS</t>
  </si>
  <si>
    <t>Sevilla ES</t>
  </si>
  <si>
    <t>Sto. Nino CS</t>
  </si>
  <si>
    <t>Takut ES</t>
  </si>
  <si>
    <t>Tagapul-An</t>
  </si>
  <si>
    <t>Tagapul-an</t>
  </si>
  <si>
    <t>Baquiw ES</t>
  </si>
  <si>
    <t>Guinbarocan ES</t>
  </si>
  <si>
    <t>Labangbaybay ES</t>
  </si>
  <si>
    <t>Luna ES</t>
  </si>
  <si>
    <t>Manlangit PS</t>
  </si>
  <si>
    <t>Mataluto ES</t>
  </si>
  <si>
    <t>Pantalan PS</t>
  </si>
  <si>
    <t>Polang Bato ES</t>
  </si>
  <si>
    <t>San Vicente PS</t>
  </si>
  <si>
    <t>Tagapul-an CS</t>
  </si>
  <si>
    <t>Trinidad PS</t>
  </si>
  <si>
    <t>Alcazar ES</t>
  </si>
  <si>
    <t>Tarangnan</t>
  </si>
  <si>
    <t>Balonga-As ES</t>
  </si>
  <si>
    <t>Bisitahan ES</t>
  </si>
  <si>
    <t>Cabunga-An Elementary School</t>
  </si>
  <si>
    <t>Cagtutulo PS</t>
  </si>
  <si>
    <t>Cambatutay Nuevo ES</t>
  </si>
  <si>
    <t>Cambatutay Viejo PS</t>
  </si>
  <si>
    <t>Canunghan ES</t>
  </si>
  <si>
    <t>Gallego ES</t>
  </si>
  <si>
    <t>Lahong ES</t>
  </si>
  <si>
    <t>Libucan Dacu ES</t>
  </si>
  <si>
    <t>Libucan Gote ES</t>
  </si>
  <si>
    <t>Lucerdoni ES</t>
  </si>
  <si>
    <t>Majacob Integrated School</t>
  </si>
  <si>
    <t>Mancares ES</t>
  </si>
  <si>
    <t>Oeste ES</t>
  </si>
  <si>
    <t>Pajo ES</t>
  </si>
  <si>
    <t>Palencia ES</t>
  </si>
  <si>
    <t>Sugod Elementary School</t>
  </si>
  <si>
    <t>Talinga ES</t>
  </si>
  <si>
    <t>Tarangnan CES</t>
  </si>
  <si>
    <t>Tigdaranao ES</t>
  </si>
  <si>
    <t>Tizon ES</t>
  </si>
  <si>
    <t>Villareal</t>
  </si>
  <si>
    <t>Villareal I</t>
  </si>
  <si>
    <t>Banquel ES</t>
  </si>
  <si>
    <t>Villareal II</t>
  </si>
  <si>
    <t>Binoongan PS</t>
  </si>
  <si>
    <t>Burabod PS</t>
  </si>
  <si>
    <t>Cambaguio ES</t>
  </si>
  <si>
    <t>Canmucat Primary School</t>
  </si>
  <si>
    <t>Canmucat PS - Extension</t>
  </si>
  <si>
    <t>Conant PS</t>
  </si>
  <si>
    <t>Guintarcan ES</t>
  </si>
  <si>
    <t>Himyangan ES</t>
  </si>
  <si>
    <t>Inasudlan PS</t>
  </si>
  <si>
    <t>Lam-awan ES</t>
  </si>
  <si>
    <t>Lamingao ES</t>
  </si>
  <si>
    <t>Macopa PS</t>
  </si>
  <si>
    <t>Malonoy PS</t>
  </si>
  <si>
    <t>Nagcaduha ES</t>
  </si>
  <si>
    <t>Pacoyoy PS</t>
  </si>
  <si>
    <t>Polangi PS</t>
  </si>
  <si>
    <t>San Lorenzo - Lawaan PS</t>
  </si>
  <si>
    <t>Tomabe PS</t>
  </si>
  <si>
    <t>Ulayan ES</t>
  </si>
  <si>
    <t>Villareal I CS</t>
  </si>
  <si>
    <t>Inarumbacan ES</t>
  </si>
  <si>
    <t>Independencia ES</t>
  </si>
  <si>
    <t>Talalora</t>
  </si>
  <si>
    <t>Malaguining ES</t>
  </si>
  <si>
    <t>Mallorga ES</t>
  </si>
  <si>
    <t>Navatas Daku ES</t>
  </si>
  <si>
    <t>Navatas Guti Elementary School</t>
  </si>
  <si>
    <t>Pacao ES</t>
  </si>
  <si>
    <t>Placer Elem. School</t>
  </si>
  <si>
    <t>Talalora CS</t>
  </si>
  <si>
    <t>Tatabunan ES</t>
  </si>
  <si>
    <t>Villareal II CS</t>
  </si>
  <si>
    <t>Apolonia ES</t>
  </si>
  <si>
    <t>Paranas (Wright)</t>
  </si>
  <si>
    <t>Wright I</t>
  </si>
  <si>
    <t>Bagsa PS</t>
  </si>
  <si>
    <t>Balbagan PS</t>
  </si>
  <si>
    <t>Binogho ES</t>
  </si>
  <si>
    <t>Campo-Uno PS</t>
  </si>
  <si>
    <t>Cantao-An PS</t>
  </si>
  <si>
    <t>Lokilokon ES</t>
  </si>
  <si>
    <t>Mangcal ES</t>
  </si>
  <si>
    <t>Minarog ES</t>
  </si>
  <si>
    <t>Pabanog ES</t>
  </si>
  <si>
    <t>Pagsaogan ES</t>
  </si>
  <si>
    <t>Pequit ES</t>
  </si>
  <si>
    <t>Solupan ES</t>
  </si>
  <si>
    <t>Tabucan PS</t>
  </si>
  <si>
    <t>Tenani ES</t>
  </si>
  <si>
    <t>Tigbawon ES</t>
  </si>
  <si>
    <t>Tula ES</t>
  </si>
  <si>
    <t>Wright I CES</t>
  </si>
  <si>
    <t>Aguingayan PS</t>
  </si>
  <si>
    <t>San Jose De Buan</t>
  </si>
  <si>
    <t>Wright II -San Jose De Buan</t>
  </si>
  <si>
    <t>Anagasi Elementary School</t>
  </si>
  <si>
    <t>Babaclayon ES</t>
  </si>
  <si>
    <t>Can-aponte Elementary School</t>
  </si>
  <si>
    <t>Canligues Elementary System</t>
  </si>
  <si>
    <t>Cantato Elementary School</t>
  </si>
  <si>
    <t>Galutan Primary School</t>
  </si>
  <si>
    <t>Gusa ES</t>
  </si>
  <si>
    <t>Hagbay PS</t>
  </si>
  <si>
    <t>Hibacaan ES</t>
  </si>
  <si>
    <t>Hiduroma ES</t>
  </si>
  <si>
    <t>Hilumot PS</t>
  </si>
  <si>
    <t>L.C. Fernandez PS</t>
  </si>
  <si>
    <t>Maylobe Elementary School</t>
  </si>
  <si>
    <t>Nawi Elementary School</t>
  </si>
  <si>
    <t>Paco Elementary School</t>
  </si>
  <si>
    <t>Salay Elementary School</t>
  </si>
  <si>
    <t>San Jose De Buan CS</t>
  </si>
  <si>
    <t>San Nicolas Elementary School</t>
  </si>
  <si>
    <t>Sto. Nino PS</t>
  </si>
  <si>
    <t>Tapul Elementary School</t>
  </si>
  <si>
    <t>Tutobigan ES</t>
  </si>
  <si>
    <t>Wright II Central Elem. School</t>
  </si>
  <si>
    <t>Zumarraga</t>
  </si>
  <si>
    <t>Arteche ES</t>
  </si>
  <si>
    <t>Bioso ES</t>
  </si>
  <si>
    <t>Boblaran ES</t>
  </si>
  <si>
    <t>Botaera ES</t>
  </si>
  <si>
    <t>Camayse  ES</t>
  </si>
  <si>
    <t>Lumalantang ES</t>
  </si>
  <si>
    <t>Macalunod ES</t>
  </si>
  <si>
    <t>Magaan ES</t>
  </si>
  <si>
    <t>Marapilit ES</t>
  </si>
  <si>
    <t>Mombon PS</t>
  </si>
  <si>
    <t>Poro ES</t>
  </si>
  <si>
    <t>Sugod ES</t>
  </si>
  <si>
    <t>Talib Elementary School</t>
  </si>
  <si>
    <t>Tubigan ES</t>
  </si>
  <si>
    <t>Zumarraga Central Elementary School</t>
  </si>
  <si>
    <t>Del Rosario PS</t>
  </si>
  <si>
    <t>LIbertad PS</t>
  </si>
  <si>
    <t>Rizal PS 2</t>
  </si>
  <si>
    <t>Balirigan ES</t>
  </si>
  <si>
    <t>Cabadsan Primary School</t>
  </si>
  <si>
    <t>Janipon ES</t>
  </si>
  <si>
    <t>Hindang  Elementary School</t>
  </si>
  <si>
    <t>upper minata ps</t>
  </si>
  <si>
    <t>Binongtuan ES</t>
  </si>
  <si>
    <t>Sugod PS</t>
  </si>
  <si>
    <t>Inubod PS</t>
  </si>
  <si>
    <t>Angyap PS</t>
  </si>
  <si>
    <t>Guinpongdo-an ES</t>
  </si>
  <si>
    <t>Lanaga ES</t>
  </si>
  <si>
    <t>Malihao PS</t>
  </si>
  <si>
    <t>A. Lastimado Memorial ES</t>
  </si>
  <si>
    <t>Hinaga PS</t>
  </si>
  <si>
    <t>Canmanila ES</t>
  </si>
  <si>
    <t>HEREGANAN ES</t>
  </si>
  <si>
    <t xml:space="preserve">Patong National High  School </t>
  </si>
  <si>
    <t xml:space="preserve">Calbiga </t>
  </si>
  <si>
    <t>Public Secondary</t>
  </si>
  <si>
    <t>Almagro NHS</t>
  </si>
  <si>
    <t>Bagacay NHS</t>
  </si>
  <si>
    <t>Baquiw NHS</t>
  </si>
  <si>
    <t>Baras NHS</t>
  </si>
  <si>
    <t>Basey National High School</t>
  </si>
  <si>
    <t>Burgos IS</t>
  </si>
  <si>
    <t>Old San Agustin NHS</t>
  </si>
  <si>
    <t>Birawan National High School</t>
  </si>
  <si>
    <t>Calapi NHS</t>
  </si>
  <si>
    <t>CALBIGA NATIONAL HIGH SCHOOL</t>
  </si>
  <si>
    <t>Casandig National High School</t>
  </si>
  <si>
    <t>Clarencio Calagos Mem SOF</t>
  </si>
  <si>
    <t>Costa Rica NHS</t>
  </si>
  <si>
    <t>Daram NHS</t>
  </si>
  <si>
    <t>Mualbual  National High School</t>
  </si>
  <si>
    <t>Sua NHS</t>
  </si>
  <si>
    <t>Guintarcan NHS</t>
  </si>
  <si>
    <t>Hinabangan NHS</t>
  </si>
  <si>
    <t>Igot NHS</t>
  </si>
  <si>
    <t>Independencia NHS</t>
  </si>
  <si>
    <t>Jiabong NHS</t>
  </si>
  <si>
    <t>Lawaan NHS</t>
  </si>
  <si>
    <t>Marabut NHS</t>
  </si>
  <si>
    <t>Matuguinao NHS</t>
  </si>
  <si>
    <t>Motiong NHS</t>
  </si>
  <si>
    <t>Osmeña NHS</t>
  </si>
  <si>
    <t>Pagsanghan NHS</t>
  </si>
  <si>
    <t>Parasan NHS</t>
  </si>
  <si>
    <t>Pinabacdao NHS</t>
  </si>
  <si>
    <t>Ramon T. Diaz MHS</t>
  </si>
  <si>
    <t>San Andres NHS</t>
  </si>
  <si>
    <t>San Jose de Buan NHS</t>
  </si>
  <si>
    <t>San Sebastian NHS</t>
  </si>
  <si>
    <t>Simeon Ocdol NHS</t>
  </si>
  <si>
    <t>Sta. Margarita NHS</t>
  </si>
  <si>
    <t>Napuro NHS</t>
  </si>
  <si>
    <t>Sta. Rita NHS</t>
  </si>
  <si>
    <t>Tagapul-an NHS</t>
  </si>
  <si>
    <t>Tarangnan NHS</t>
  </si>
  <si>
    <t>OESTE NATIONAL HIGH SCHOOL</t>
  </si>
  <si>
    <t>Tominamos Integrated School</t>
  </si>
  <si>
    <t>Valeriano C. Yancha Mem. Agr'l. Sch.</t>
  </si>
  <si>
    <t>Villahermosa NHS</t>
  </si>
  <si>
    <t>Villareal NHS</t>
  </si>
  <si>
    <t>Quintin Quijano Sr. Agricultural School</t>
  </si>
  <si>
    <t>Wright NHS</t>
  </si>
  <si>
    <t>Zumarraga National School</t>
  </si>
  <si>
    <t>Plaridel NHS</t>
  </si>
  <si>
    <t>Cabunga-an Integrated School</t>
  </si>
  <si>
    <t>Tenani IS</t>
  </si>
  <si>
    <t>Rizal Integrated School</t>
  </si>
  <si>
    <t>Bioso Integrated School</t>
  </si>
  <si>
    <t>San Jorge NHS</t>
  </si>
  <si>
    <t>Bakhaw NHS</t>
  </si>
  <si>
    <t>Malino National High School</t>
  </si>
  <si>
    <t>Casapa National High School</t>
  </si>
  <si>
    <t>Piñaplata Integrated School</t>
  </si>
  <si>
    <t>Villahermosa IS</t>
  </si>
  <si>
    <t>Buenos Aires Integrated School</t>
  </si>
  <si>
    <t>San Fernando NHS</t>
  </si>
  <si>
    <t>Anibongon Integrated School</t>
  </si>
  <si>
    <t>Hinangutdan National High School</t>
  </si>
  <si>
    <t>Primitivo T. Torrechiva National High School</t>
  </si>
  <si>
    <t>Bagacay NHS-Daram NHS Annex</t>
  </si>
  <si>
    <t>Cabiton-an Integrated School</t>
  </si>
  <si>
    <t>San Isidro NHS</t>
  </si>
  <si>
    <t>Parasanon National High School</t>
  </si>
  <si>
    <t>Balocawe Integrated School</t>
  </si>
  <si>
    <t>Dampigan NHS</t>
  </si>
  <si>
    <t>Mabini NHS</t>
  </si>
  <si>
    <t>Lamingao National High School</t>
  </si>
  <si>
    <t>Tizon National High School</t>
  </si>
  <si>
    <t>Baclayan National High School</t>
  </si>
  <si>
    <t>St. Michael High School</t>
  </si>
  <si>
    <t>GANDARA</t>
  </si>
  <si>
    <t>DUMALO-ONG (POB.)</t>
  </si>
  <si>
    <t>Holy Name Academy of Villareal, Inc.</t>
  </si>
  <si>
    <t>VILLAREAL</t>
  </si>
  <si>
    <t>SOLEDAD (POB.)</t>
  </si>
  <si>
    <t>St. Anthony Institute</t>
  </si>
  <si>
    <t>ZUMARRAGA</t>
  </si>
  <si>
    <t>POBLACION 1 (BARANGAY 1)</t>
  </si>
  <si>
    <t>MSH Sisters Academy of Basey, Inc.</t>
  </si>
  <si>
    <t>BASEY</t>
  </si>
  <si>
    <t>CANMANILA</t>
  </si>
  <si>
    <t xml:space="preserve">miracle Haven Community Learning Center </t>
  </si>
  <si>
    <t>Anagasi ES</t>
  </si>
  <si>
    <t>Public Elementary</t>
  </si>
  <si>
    <t>Sabang Integrated School</t>
  </si>
  <si>
    <t xml:space="preserve">Sta. Rita </t>
  </si>
  <si>
    <t>Almagro CLCs</t>
  </si>
  <si>
    <t xml:space="preserve">Basey </t>
  </si>
  <si>
    <t>Basey II CLCs</t>
  </si>
  <si>
    <t>Calbiga CLCs</t>
  </si>
  <si>
    <t>Daram I CLCs</t>
  </si>
  <si>
    <t xml:space="preserve">Daram </t>
  </si>
  <si>
    <t>Daram II CLCs</t>
  </si>
  <si>
    <t>Gandara I CLCs</t>
  </si>
  <si>
    <t xml:space="preserve">Gandara </t>
  </si>
  <si>
    <t>Gandara II - Matuguinao CLCs</t>
  </si>
  <si>
    <t>Hinabangan CLCs</t>
  </si>
  <si>
    <t>Jiabong CLCs</t>
  </si>
  <si>
    <t>Marabut CLCs</t>
  </si>
  <si>
    <t>Motiong CLCs</t>
  </si>
  <si>
    <t>Pagsanghan CLCs</t>
  </si>
  <si>
    <t>Pinabacdao CLCs</t>
  </si>
  <si>
    <t>San Jorge CLCs</t>
  </si>
  <si>
    <t>San Sebastian CLCs</t>
  </si>
  <si>
    <t>Sta. Margarita I CLCs</t>
  </si>
  <si>
    <t xml:space="preserve">Sta. Margarita </t>
  </si>
  <si>
    <t>Sta. Margarita II CLCs</t>
  </si>
  <si>
    <t>Sta. Rita I CLCs</t>
  </si>
  <si>
    <t>Sta. Rita II CLCs</t>
  </si>
  <si>
    <t>Sto. Nino CLCs</t>
  </si>
  <si>
    <t>Tagapul-an CLCs</t>
  </si>
  <si>
    <t>Talalora CLCs</t>
  </si>
  <si>
    <t>Tarangnan CLCs</t>
  </si>
  <si>
    <t>Villareal I CLCs</t>
  </si>
  <si>
    <t xml:space="preserve">Villareal </t>
  </si>
  <si>
    <t>Villareal II CLCs</t>
  </si>
  <si>
    <t>Wright I CLCs</t>
  </si>
  <si>
    <t>Wright II -San Jose De Buan CLCs</t>
  </si>
  <si>
    <t>Zumarraga CLCs</t>
  </si>
  <si>
    <t>Anahao Primary School</t>
  </si>
  <si>
    <t>Bontoc</t>
  </si>
  <si>
    <t>Bontoc II</t>
  </si>
  <si>
    <t>Banahao Primary School</t>
  </si>
  <si>
    <t>Bontoc I</t>
  </si>
  <si>
    <t>Baugo Primary School</t>
  </si>
  <si>
    <t>Beniton Primary School</t>
  </si>
  <si>
    <t>Bontoc Central School</t>
  </si>
  <si>
    <t>Bunga Elementary School</t>
  </si>
  <si>
    <t>Catuogan Primary School</t>
  </si>
  <si>
    <t>Cawayanan Elementary School</t>
  </si>
  <si>
    <t>Divisoria Elementary School</t>
  </si>
  <si>
    <t>Hibagwan Primary School</t>
  </si>
  <si>
    <t>Hilaan Elementary School</t>
  </si>
  <si>
    <t>Himakilo Primary School</t>
  </si>
  <si>
    <t>Hitawos Primary School</t>
  </si>
  <si>
    <t>Lanao Primary School</t>
  </si>
  <si>
    <t>Lawgawan Primary School</t>
  </si>
  <si>
    <t>Malbago Elementary School</t>
  </si>
  <si>
    <t>Mauylab Primary School</t>
  </si>
  <si>
    <t>Paku Elementary School</t>
  </si>
  <si>
    <t>Pamahawan Primary School</t>
  </si>
  <si>
    <t>Pamigsian Elementary School</t>
  </si>
  <si>
    <t>Pangi Primary School</t>
  </si>
  <si>
    <t>Sampongon MG Elementary School</t>
  </si>
  <si>
    <t>STA. CRUZ ELEMENTARY SCHOOL</t>
  </si>
  <si>
    <t>Taa Elementary School</t>
  </si>
  <si>
    <t>Ambacon Primary School</t>
  </si>
  <si>
    <t>Hinunangan</t>
  </si>
  <si>
    <t>Bugho Elementary School</t>
  </si>
  <si>
    <t>Calag-Itan Elementary School</t>
  </si>
  <si>
    <t>Calinao Elementary School</t>
  </si>
  <si>
    <t>Canipaan Elementary School</t>
  </si>
  <si>
    <t>Catublian Elementary School</t>
  </si>
  <si>
    <t>Hinunangan East Central School</t>
  </si>
  <si>
    <t>Hinunangan West Central School</t>
  </si>
  <si>
    <t>Ilaya Elementary School</t>
  </si>
  <si>
    <t>Ingan Elementary School</t>
  </si>
  <si>
    <t>Kabaskan Primary School</t>
  </si>
  <si>
    <t>Lumbog Primary School</t>
  </si>
  <si>
    <t>Manalog Elementary School</t>
  </si>
  <si>
    <t>Manlico Elementary School</t>
  </si>
  <si>
    <t>Matin-ao Elementary School</t>
  </si>
  <si>
    <t>Nava Elementary School</t>
  </si>
  <si>
    <t>Nueva Esperanza Elementary School</t>
  </si>
  <si>
    <t>Otama Elementary School</t>
  </si>
  <si>
    <t>Palongpong Elementary School</t>
  </si>
  <si>
    <t>Pondol Elementary School</t>
  </si>
  <si>
    <t>Sto. Nino II Elementary School</t>
  </si>
  <si>
    <t>Tahusan Elementary School</t>
  </si>
  <si>
    <t>Tawog Primary School</t>
  </si>
  <si>
    <t>Tuburan Elementary School</t>
  </si>
  <si>
    <t>Awayon Elementary School</t>
  </si>
  <si>
    <t>Silago</t>
  </si>
  <si>
    <t>BALAGAWAN ELEMENTARY SCHOOL</t>
  </si>
  <si>
    <t>Hingatungan Elementary School</t>
  </si>
  <si>
    <t>Lagoma Elementary School</t>
  </si>
  <si>
    <t>Salvacion Elementary SChool</t>
  </si>
  <si>
    <t>Sap-ang Elementary School</t>
  </si>
  <si>
    <t>Silago Central School</t>
  </si>
  <si>
    <t>Sudmon Elementary School</t>
  </si>
  <si>
    <t>Tubod Elementary School</t>
  </si>
  <si>
    <t>Amaga Elementary School</t>
  </si>
  <si>
    <t>Hinundayan</t>
  </si>
  <si>
    <t>Amagusan Elementary School</t>
  </si>
  <si>
    <t>Anahawan</t>
  </si>
  <si>
    <t>Ambao Elementary School</t>
  </si>
  <si>
    <t>Anahawan Central School</t>
  </si>
  <si>
    <t>An-An Elementary School</t>
  </si>
  <si>
    <t>Biasong MG Elementary School</t>
  </si>
  <si>
    <t>Cabulisan Primary School</t>
  </si>
  <si>
    <t>Hinundayan Central School</t>
  </si>
  <si>
    <t>Hubasan Elementary School</t>
  </si>
  <si>
    <t>Lungsodaan Elementary School</t>
  </si>
  <si>
    <t>Mahalo Elementary School</t>
  </si>
  <si>
    <t>Manigawong Multi-Grade Elementary School</t>
  </si>
  <si>
    <t>Sagbok Elementary School</t>
  </si>
  <si>
    <t>Gakat Elementary School</t>
  </si>
  <si>
    <t>Libagon</t>
  </si>
  <si>
    <t>Kawayan Elementary School</t>
  </si>
  <si>
    <t>Libagon Central Sentral</t>
  </si>
  <si>
    <t>Magkasag Elementary School</t>
  </si>
  <si>
    <t>Mayuga Elementary School</t>
  </si>
  <si>
    <t>Nahulid Elementary School</t>
  </si>
  <si>
    <t>Otikon Elementary School</t>
  </si>
  <si>
    <t>Liloan</t>
  </si>
  <si>
    <t>Anilao Elementary School</t>
  </si>
  <si>
    <t>Bongawisan Elementary School</t>
  </si>
  <si>
    <t>San Francisco</t>
  </si>
  <si>
    <t>Bongbong Elementary School</t>
  </si>
  <si>
    <t>Cagbungalon Elementary School</t>
  </si>
  <si>
    <t>Calian Elementary School</t>
  </si>
  <si>
    <t>Caligangan Elementary School</t>
  </si>
  <si>
    <t>Catig Primary School</t>
  </si>
  <si>
    <t>Estela Elementary School</t>
  </si>
  <si>
    <t>Fatima Primary School</t>
  </si>
  <si>
    <t>Guintoylan Elementary School</t>
  </si>
  <si>
    <t>Habay Elementary School</t>
  </si>
  <si>
    <t>Himayangan Elementary School</t>
  </si>
  <si>
    <t>Ilag Elementary School</t>
  </si>
  <si>
    <t>Magaupas Elementary School</t>
  </si>
  <si>
    <t>New Malangza Elementary School</t>
  </si>
  <si>
    <t>Marayag Elementary School</t>
  </si>
  <si>
    <t>Mariano Silot Memorial Elementary School</t>
  </si>
  <si>
    <t>Napantao Elementary School</t>
  </si>
  <si>
    <t>Pandan Elementary School</t>
  </si>
  <si>
    <t>Pinamudlan Elementary School</t>
  </si>
  <si>
    <t>Pres. Quezon Elementary School</t>
  </si>
  <si>
    <t>PRES. ROXAS ELEMENTARY SCHOOL</t>
  </si>
  <si>
    <t>San Francisco Central School</t>
  </si>
  <si>
    <t>Sta. Paz Elementary School</t>
  </si>
  <si>
    <t>Tabugon Elementary School</t>
  </si>
  <si>
    <t>Tuno Elementary School</t>
  </si>
  <si>
    <t>Aguinaldo Elementary Multi-grade School</t>
  </si>
  <si>
    <t>Macrohon</t>
  </si>
  <si>
    <t>Amparo Elementary School</t>
  </si>
  <si>
    <t>Asuncion Primary School</t>
  </si>
  <si>
    <t>Bagong Silang Multi Grade School</t>
  </si>
  <si>
    <t>Bus-Canlusay Elementary School</t>
  </si>
  <si>
    <t>Cambaro Elementary School</t>
  </si>
  <si>
    <t>Flordeliz Elementary School</t>
  </si>
  <si>
    <t>Ichon Elementary School</t>
  </si>
  <si>
    <t>Ilihan Elementary School</t>
  </si>
  <si>
    <t>Laray Elementary School</t>
  </si>
  <si>
    <t>Macrohon Central Elementary School</t>
  </si>
  <si>
    <t>Molopolo Elementary School</t>
  </si>
  <si>
    <t>Salvador Elementary MG School</t>
  </si>
  <si>
    <t>San Joaquin Elementary School</t>
  </si>
  <si>
    <t>Sindangan Elementary School</t>
  </si>
  <si>
    <t>Sto. NiÑo Elementary School</t>
  </si>
  <si>
    <t>Villa Jacinta Elementary School</t>
  </si>
  <si>
    <t>Abgao Elementary School</t>
  </si>
  <si>
    <t>Malitbog</t>
  </si>
  <si>
    <t>Aurora Elementary School</t>
  </si>
  <si>
    <t>Benit Elementary  School</t>
  </si>
  <si>
    <t>Cadaruhan Elementary School</t>
  </si>
  <si>
    <t>Cambalhin Elementary School</t>
  </si>
  <si>
    <t>Cantamuac Elementary School</t>
  </si>
  <si>
    <t>Caraatan Elementary School</t>
  </si>
  <si>
    <t>Guinabonan Elementary School</t>
  </si>
  <si>
    <t>Kauswagan Elementary School</t>
  </si>
  <si>
    <t>Lambonao Elementary School</t>
  </si>
  <si>
    <t>Malitbog Central School</t>
  </si>
  <si>
    <t>Maningning Elementary School</t>
  </si>
  <si>
    <t>Sangahon Elementary School</t>
  </si>
  <si>
    <t>Tigbawan Elementary School</t>
  </si>
  <si>
    <t>Timba Elementary School</t>
  </si>
  <si>
    <t>Padre Burgos</t>
  </si>
  <si>
    <t>Dinahugan Primary School</t>
  </si>
  <si>
    <t>Laca Primary School</t>
  </si>
  <si>
    <t>Lugsongan Elementary School</t>
  </si>
  <si>
    <t>Limasawa</t>
  </si>
  <si>
    <t>Magallanes Elementary School</t>
  </si>
  <si>
    <t>Padre Burgos Central School</t>
  </si>
  <si>
    <t>San Bernardo Elementary School</t>
  </si>
  <si>
    <t>Santo Rosario Elementary School</t>
  </si>
  <si>
    <t>Tangkaan ES</t>
  </si>
  <si>
    <t>Triana Elementary School</t>
  </si>
  <si>
    <t>Benit Elementary School</t>
  </si>
  <si>
    <t>San Ricardo</t>
  </si>
  <si>
    <t>Pintuyan</t>
  </si>
  <si>
    <t>Bulawan Primary School</t>
  </si>
  <si>
    <t>Kinachawa Elementary School</t>
  </si>
  <si>
    <t>Manglit Elementary School</t>
  </si>
  <si>
    <t>Nueva EStrella Elementary School</t>
  </si>
  <si>
    <t>Pintuyan Central School</t>
  </si>
  <si>
    <t>Pinut-an Elementary School</t>
  </si>
  <si>
    <t>Punod Primary School</t>
  </si>
  <si>
    <t>San Ramon Elementary School</t>
  </si>
  <si>
    <t>San Ricardo Central School</t>
  </si>
  <si>
    <t>Saub Elementary School</t>
  </si>
  <si>
    <t>Son-Ok Elementary School</t>
  </si>
  <si>
    <t>Agay-Ay Elementary School</t>
  </si>
  <si>
    <t>San Juan (Cabalian)</t>
  </si>
  <si>
    <t>Basak Elementary School</t>
  </si>
  <si>
    <t>Bobon Elementary School</t>
  </si>
  <si>
    <t>Dayanog Elementary School</t>
  </si>
  <si>
    <t>Garsavic Elementary School</t>
  </si>
  <si>
    <t>Pong-Oy Elementary School</t>
  </si>
  <si>
    <t>San Juan Central Elementary School with SPED CENTER</t>
  </si>
  <si>
    <t>Somoje ES</t>
  </si>
  <si>
    <t>Sta. Filomena ES</t>
  </si>
  <si>
    <t>Sua Elementary School</t>
  </si>
  <si>
    <t>Benit Primary School</t>
  </si>
  <si>
    <t>Sogod</t>
  </si>
  <si>
    <t>Sogod II</t>
  </si>
  <si>
    <t>Buac Elementary School</t>
  </si>
  <si>
    <t>Cabadbaran PS</t>
  </si>
  <si>
    <t>Sogod I</t>
  </si>
  <si>
    <t>Consolacion Elementary School</t>
  </si>
  <si>
    <t>Dagsa Multigrade Elem. School</t>
  </si>
  <si>
    <t>Hindangan PS</t>
  </si>
  <si>
    <t>Hipantag Elementary School</t>
  </si>
  <si>
    <t>Kahupian Elementary School</t>
  </si>
  <si>
    <t>Kanangkaan Elementary School</t>
  </si>
  <si>
    <t>Mac Elementary School</t>
  </si>
  <si>
    <t>Magatas Elementary School</t>
  </si>
  <si>
    <t>Milagroso ES</t>
  </si>
  <si>
    <t>Olisihan Elementary School</t>
  </si>
  <si>
    <t>Pancho Villa Elementary School</t>
  </si>
  <si>
    <t>Pandan-San Miguel Elementary School</t>
  </si>
  <si>
    <t>Rizal PS</t>
  </si>
  <si>
    <t>Sogod CS</t>
  </si>
  <si>
    <t>Sta. Maria PS</t>
  </si>
  <si>
    <t>Suba Elementary School</t>
  </si>
  <si>
    <t>Ayahag ES</t>
  </si>
  <si>
    <t>Saint Bernard</t>
  </si>
  <si>
    <t>St. Bernard</t>
  </si>
  <si>
    <t>Bolod-Bolod E/S</t>
  </si>
  <si>
    <t>Carnaga MG ES</t>
  </si>
  <si>
    <t>Himbangan ES</t>
  </si>
  <si>
    <t>Himos-Onan E/S</t>
  </si>
  <si>
    <t>Hindag-An ES</t>
  </si>
  <si>
    <t>Libas MG Elementary School</t>
  </si>
  <si>
    <t>Lipanto ES</t>
  </si>
  <si>
    <t>Maria Asuncion Elementary School</t>
  </si>
  <si>
    <t>Panian ES</t>
  </si>
  <si>
    <t>Saint Bernard Central School</t>
  </si>
  <si>
    <t>Sta. Cruz MG ES</t>
  </si>
  <si>
    <t>Sug-Angon PS</t>
  </si>
  <si>
    <t>Tabontabon ES</t>
  </si>
  <si>
    <t>Tambis I ES</t>
  </si>
  <si>
    <t>Tambis II PS</t>
  </si>
  <si>
    <t>Anahawan ES</t>
  </si>
  <si>
    <t>Tomas Oppus</t>
  </si>
  <si>
    <t>Cabascan Elementary School</t>
  </si>
  <si>
    <t>Cambite Elementary School</t>
  </si>
  <si>
    <t>Canlupao Elementary School</t>
  </si>
  <si>
    <t>Carnaga Elementary School</t>
  </si>
  <si>
    <t>Cawayan Elementary School</t>
  </si>
  <si>
    <t>Hinagtican PS</t>
  </si>
  <si>
    <t>Hinapo Elementary School</t>
  </si>
  <si>
    <t>Maanyag Elementary School</t>
  </si>
  <si>
    <t>Maslog Elementary School</t>
  </si>
  <si>
    <t>Tomas Oppus CS</t>
  </si>
  <si>
    <t>Calinta-an Elementary School</t>
  </si>
  <si>
    <t>Cantutang Elementary School</t>
  </si>
  <si>
    <t>Casao Primary School</t>
  </si>
  <si>
    <t>Guinsangaan Elementary School</t>
  </si>
  <si>
    <t>Baculod MG  Elementary School</t>
  </si>
  <si>
    <t>Navalita MG Elementary School</t>
  </si>
  <si>
    <t>Candayuman Primary School</t>
  </si>
  <si>
    <t>Magbagacay Elementary School</t>
  </si>
  <si>
    <t>Lewing Multi Grade Elementary School</t>
  </si>
  <si>
    <t>Olisihan Primary School</t>
  </si>
  <si>
    <t>Senda Primary School</t>
  </si>
  <si>
    <t>Bantawon MG ES</t>
  </si>
  <si>
    <t>Imelda Primary School</t>
  </si>
  <si>
    <t>Puntana Primary School</t>
  </si>
  <si>
    <t>Mapgap Elementary School</t>
  </si>
  <si>
    <t>Camang Elementary School</t>
  </si>
  <si>
    <t>Catbawan Primary School</t>
  </si>
  <si>
    <t>Dan-an Primary School</t>
  </si>
  <si>
    <t>Anislagon Primary School</t>
  </si>
  <si>
    <t>New Guinsaugon Elementary School</t>
  </si>
  <si>
    <t>Tuba-on Elementary School</t>
  </si>
  <si>
    <t>Lum-an PS</t>
  </si>
  <si>
    <t>San Francisco Mabuhay Primary School</t>
  </si>
  <si>
    <t>Mahika ES</t>
  </si>
  <si>
    <t>Cat-iwing MG Elem School</t>
  </si>
  <si>
    <t>Padre Burgos National Technical Vocational High School</t>
  </si>
  <si>
    <t>Anahawan National Vocational High Schoolchool</t>
  </si>
  <si>
    <t>Canipaan NHS</t>
  </si>
  <si>
    <t>Hinunangan National High School(Canipaan NHS - Hinunangan Annex)</t>
  </si>
  <si>
    <t>Concepcion National High School</t>
  </si>
  <si>
    <t>Consolacion National High School</t>
  </si>
  <si>
    <t>Divisoria NHS</t>
  </si>
  <si>
    <t>Don Agustin F. Escaño NHS</t>
  </si>
  <si>
    <t>Esperanza National High School</t>
  </si>
  <si>
    <t>Estela National High School</t>
  </si>
  <si>
    <t>Hilaan NHS</t>
  </si>
  <si>
    <t>Himay-angan NHS</t>
  </si>
  <si>
    <t>Himbangan National High School</t>
  </si>
  <si>
    <t>Hingatungan NHS</t>
  </si>
  <si>
    <t>Ichon NHS</t>
  </si>
  <si>
    <t>LIMASAWA NATIONAL HIGH SCHOOL</t>
  </si>
  <si>
    <t>Lungsodaan National High School</t>
  </si>
  <si>
    <t>Marayag National High School</t>
  </si>
  <si>
    <t>Rito Monte de Ramos Sr. MHS (Nahaong NHS)</t>
  </si>
  <si>
    <t>Nava NHS</t>
  </si>
  <si>
    <t>Paku NHS</t>
  </si>
  <si>
    <t>Pintuyan National High School</t>
  </si>
  <si>
    <t>Pintuyan National Vocational High School</t>
  </si>
  <si>
    <t>Pinut-an National High School</t>
  </si>
  <si>
    <t>San Juan NHS</t>
  </si>
  <si>
    <t>San Ricardo National High School</t>
  </si>
  <si>
    <t>San Roque National High School</t>
  </si>
  <si>
    <t>Silago NVHS</t>
  </si>
  <si>
    <t>Sta. Cruz NHS</t>
  </si>
  <si>
    <t>Sta. Paz National High School</t>
  </si>
  <si>
    <t>Tambis NHS</t>
  </si>
  <si>
    <t>VILLA JACINTA NATIONAL VOCATIONAL HIGH SCHOOL</t>
  </si>
  <si>
    <t>Bontoc National High School</t>
  </si>
  <si>
    <t>New Guinsaugon NHS</t>
  </si>
  <si>
    <t>Katipunan NHS</t>
  </si>
  <si>
    <t>Liloan National Technical Vocational High School</t>
  </si>
  <si>
    <t>Libagon National High School</t>
  </si>
  <si>
    <t>SAINT ANTHONY'S HIGH SCHOOL OF ANAHAWAN SOUTHERN LEYTE, INC.</t>
  </si>
  <si>
    <t>ANAHAWAN</t>
  </si>
  <si>
    <t>NAVA SEVENTH-DAY ADVENTIST ELEMENTARY SCHOOL INC.</t>
  </si>
  <si>
    <t>HINUNANGAN</t>
  </si>
  <si>
    <t>NAVA</t>
  </si>
  <si>
    <t>Pondol Seventh Day Adventist Elementary School, Inc.</t>
  </si>
  <si>
    <t>HINUNDAYAN CATHOLIC INSTITUTE, INC.</t>
  </si>
  <si>
    <t>HINUNDAYAN</t>
  </si>
  <si>
    <t>BACULOD</t>
  </si>
  <si>
    <t>Holy Rosary Academy of Hinunangan, Inc.</t>
  </si>
  <si>
    <t>Libagon Academy Foundation, Inc.</t>
  </si>
  <si>
    <t>LIBAGON</t>
  </si>
  <si>
    <t>Saint Ignatius Loyola Academy Inc.</t>
  </si>
  <si>
    <t>LILOAN</t>
  </si>
  <si>
    <t>Maci- Jose K. Demeterio Learning Foundation, Inc.</t>
  </si>
  <si>
    <t>MACROHON</t>
  </si>
  <si>
    <t>Santo Niño Academy</t>
  </si>
  <si>
    <t>MALITBOG</t>
  </si>
  <si>
    <t>TALIWA (POB.)</t>
  </si>
  <si>
    <t>St. James College of Padre Burgos Southern Leyte, Inc.</t>
  </si>
  <si>
    <t>PADRE BURGOS</t>
  </si>
  <si>
    <t>SANTA SOFIA</t>
  </si>
  <si>
    <t>Cristo Rey Regional High School</t>
  </si>
  <si>
    <t>SAINT BERNARD</t>
  </si>
  <si>
    <t>MALIBAGO</t>
  </si>
  <si>
    <t>Celestino A. Ablas, Sr/ Academy Foundation, Inc.</t>
  </si>
  <si>
    <t>SAN FRANCISCO</t>
  </si>
  <si>
    <t>CENTRAL (POB.)</t>
  </si>
  <si>
    <t>Mercedes Adventist Multigrade School</t>
  </si>
  <si>
    <t>SILAGO</t>
  </si>
  <si>
    <t>MERCEDES</t>
  </si>
  <si>
    <t>SOGOD</t>
  </si>
  <si>
    <t>ZONE I (POB.)</t>
  </si>
  <si>
    <t>Sogod Seventh-Day Adventist Elementary School, Inc.</t>
  </si>
  <si>
    <t>BUAC GAMAY</t>
  </si>
  <si>
    <t>Saint Thomas Aquinas College</t>
  </si>
  <si>
    <t>ZONE IV (POB.)</t>
  </si>
  <si>
    <t>Dr. Rath Memorial Institute Foundation, Inc.</t>
  </si>
  <si>
    <t>TOMAS OPPUS</t>
  </si>
  <si>
    <t>CAMBITE (POB.)</t>
  </si>
  <si>
    <t>Lugsongan Adventist Multigrade School</t>
  </si>
  <si>
    <t>LIMASAWA</t>
  </si>
  <si>
    <t>LUGSONGAN</t>
  </si>
  <si>
    <t>Macrohon Institute Inc.</t>
  </si>
  <si>
    <t>SANTO ROSARIO (POB.)</t>
  </si>
  <si>
    <t>Saved By Grace Learning Center, Bontoc, Southern Leyte Inc.</t>
  </si>
  <si>
    <t>BONTOC</t>
  </si>
  <si>
    <t>SAN RAMON</t>
  </si>
  <si>
    <t>Holy Family Center of Studiesoundation, Inc.</t>
  </si>
  <si>
    <t>BANGCAS A</t>
  </si>
  <si>
    <t>UCCP - Easter Faith Christian School</t>
  </si>
  <si>
    <t>Saint Joseph College - Liloan Campus Inc.</t>
  </si>
  <si>
    <t>SAINT JOSEPH COLLEGE-MACROHON CAMPUS INC.</t>
  </si>
  <si>
    <t>SAN VICENTE POBLACION</t>
  </si>
  <si>
    <t>Saint Joseph College-San Ricardo Campus, Inc.</t>
  </si>
  <si>
    <t>SAN RICARDO</t>
  </si>
  <si>
    <t>INOLINAN</t>
  </si>
  <si>
    <t>Saint Joseph College-Pintuyan Campus, Inc.</t>
  </si>
  <si>
    <t>PINTUYAN</t>
  </si>
  <si>
    <t>POBLACION IBABAO</t>
  </si>
  <si>
    <t>SAINT JOSEPH COLLEGE-SAN JUAN CAMPUS,INC.</t>
  </si>
  <si>
    <t>SAN JUAN (CABALIAN)</t>
  </si>
  <si>
    <t>SAN JOSE (POB.)</t>
  </si>
  <si>
    <t>Hinunangan Bethel Christian School, Inc.</t>
  </si>
  <si>
    <t>NATIONAL ACADEMY OF CHRISTIAN AMBASSADORS  SOUTHERN   LEYTE,  INC.</t>
  </si>
  <si>
    <t>TAWOG</t>
  </si>
  <si>
    <t>Fr. Justin Russolillo Pre-School</t>
  </si>
  <si>
    <t>ICHON</t>
  </si>
  <si>
    <t>Grace Christian Kindergarten School</t>
  </si>
  <si>
    <t>UCCP - Saint Bernard Christian School, Inc.</t>
  </si>
  <si>
    <t>Merryhills Academy of Sogod Inc.</t>
  </si>
  <si>
    <t>RIZAL</t>
  </si>
  <si>
    <t>Southern Leyte State University-College of Teacher Education Junior Laboratory HS</t>
  </si>
  <si>
    <t>Southern Leyte State University-Main Campus</t>
  </si>
  <si>
    <t>Southern Leyte State University-San Juan</t>
  </si>
  <si>
    <t>Anahawan CLCS</t>
  </si>
  <si>
    <t>Bontoc I CLCS</t>
  </si>
  <si>
    <t xml:space="preserve">Bontoc </t>
  </si>
  <si>
    <t>Bontoc II CLCS</t>
  </si>
  <si>
    <t>Hinunangan CLCS</t>
  </si>
  <si>
    <t>Hinundayan CLCS</t>
  </si>
  <si>
    <t>Libagon CLCS</t>
  </si>
  <si>
    <t>Liloan CLCS</t>
  </si>
  <si>
    <t>Limasawa CLCS</t>
  </si>
  <si>
    <t>Macrohon CLCS</t>
  </si>
  <si>
    <t>Malitbog CLCS</t>
  </si>
  <si>
    <t>Padre Burgos CLCS</t>
  </si>
  <si>
    <t>Pintuyan CLCS</t>
  </si>
  <si>
    <t>San Francisco CLCS</t>
  </si>
  <si>
    <t>San Juan (Cabalian) CLCS</t>
  </si>
  <si>
    <t>San Ricardo CLCS</t>
  </si>
  <si>
    <t>Silago CLCS</t>
  </si>
  <si>
    <t>Sogod I CLCS</t>
  </si>
  <si>
    <t xml:space="preserve">Sogod </t>
  </si>
  <si>
    <t>Sogod II CLCS</t>
  </si>
  <si>
    <t>St. Bernard CLCS</t>
  </si>
  <si>
    <t>Tomas Oppus CLCS</t>
  </si>
  <si>
    <t>Caibaan ES</t>
  </si>
  <si>
    <t>Tacloban City</t>
  </si>
  <si>
    <t>Tacloban City (Capital)</t>
  </si>
  <si>
    <t>District Learning Center I</t>
  </si>
  <si>
    <t>Judge Antonio R. Montilla, Sr. ES (JARMS)</t>
  </si>
  <si>
    <t>District Learning Center II</t>
  </si>
  <si>
    <t>Lorenzo Daa Mem. School</t>
  </si>
  <si>
    <t>Remedios T. Romualdez ES (Rizal Central Annex ES)</t>
  </si>
  <si>
    <t>District Learning Center IV</t>
  </si>
  <si>
    <t>V &amp; G Mem. ES</t>
  </si>
  <si>
    <t>District Learning Center VI</t>
  </si>
  <si>
    <t>Basper ES</t>
  </si>
  <si>
    <t>District Learning Center III</t>
  </si>
  <si>
    <t>Bayanihan ES</t>
  </si>
  <si>
    <t>Camansihay ES</t>
  </si>
  <si>
    <t>District Learning Center V</t>
  </si>
  <si>
    <t>Lucio Vivero ES</t>
  </si>
  <si>
    <t>Mercyville Elementary School</t>
  </si>
  <si>
    <t>Old Kawayan Elementary School</t>
  </si>
  <si>
    <t>Palanog ES</t>
  </si>
  <si>
    <t>Palanog Resettlement ES</t>
  </si>
  <si>
    <t>Panalaron CES</t>
  </si>
  <si>
    <t>Tagpuro Elementary School</t>
  </si>
  <si>
    <t>Tigbao-Diit ES</t>
  </si>
  <si>
    <t>Don Vicente Quintero Memorial School</t>
  </si>
  <si>
    <t>Dr. AP Banez Memorial School</t>
  </si>
  <si>
    <t>Fisherman's Village Elementary School</t>
  </si>
  <si>
    <t>Marasbaras ES</t>
  </si>
  <si>
    <t>San Fernando CES</t>
  </si>
  <si>
    <t>B. Bulante ES</t>
  </si>
  <si>
    <t>Bliss Elementary School</t>
  </si>
  <si>
    <t>Cabalawan ES</t>
  </si>
  <si>
    <t>Kapangian Central School</t>
  </si>
  <si>
    <t>Nula Tula ES</t>
  </si>
  <si>
    <t>Sto. Nino SPED Center</t>
  </si>
  <si>
    <t>Manlurip Elementary School</t>
  </si>
  <si>
    <t>Scandinavian ES</t>
  </si>
  <si>
    <t>Utap Elementary School</t>
  </si>
  <si>
    <t>Marasbaras NHS</t>
  </si>
  <si>
    <t>Cirilo Roy Montejo NHS (Panalaron NHS)</t>
  </si>
  <si>
    <t>Tacloban City Night HS</t>
  </si>
  <si>
    <t>Tacloban National Agricultural School</t>
  </si>
  <si>
    <t>Tacloban City National High School</t>
  </si>
  <si>
    <t>San Jose NHS - Night HS</t>
  </si>
  <si>
    <t>Cirilo Roy Montejo NHS - Night HS</t>
  </si>
  <si>
    <t>Antonio Balmes National High School</t>
  </si>
  <si>
    <t>Scandinavian National High School</t>
  </si>
  <si>
    <t>Anibong Night High School</t>
  </si>
  <si>
    <t>AMA computer College-Tacloban City, Inc.</t>
  </si>
  <si>
    <t>ACLC College of Tacloban City</t>
  </si>
  <si>
    <t>Colegio de la Salle Foundation de Tacloban, Inc.</t>
  </si>
  <si>
    <t>Dr. V. Orestes Romualdez Educational Foundation, Inc.</t>
  </si>
  <si>
    <t>Alpha-Omega Learning Center of Tacloban City Inc.</t>
  </si>
  <si>
    <t>BARANGAY   7</t>
  </si>
  <si>
    <t>BARANGAY  86</t>
  </si>
  <si>
    <t>Saint Joseph Freinademetz Sch., Inc.</t>
  </si>
  <si>
    <t>BARANGAY  94 (TIGBAO)</t>
  </si>
  <si>
    <t>Antonia Vargas Salino School Foundatin, Inc. (Eastern Visayas College Preparatory School)</t>
  </si>
  <si>
    <t>Grace Baptist Academy</t>
  </si>
  <si>
    <t>BARANGAY  77</t>
  </si>
  <si>
    <t>Holy Infant College</t>
  </si>
  <si>
    <t>BARANGAY 110 (UTAP)</t>
  </si>
  <si>
    <t>Holy Virgin of Salvacion School, Inc.</t>
  </si>
  <si>
    <t>BARANGAY  83 (SAN JOSE)</t>
  </si>
  <si>
    <t>Leyte Colleges</t>
  </si>
  <si>
    <t>BARANGAY  46</t>
  </si>
  <si>
    <t>Leyte Progressive High School</t>
  </si>
  <si>
    <t>BARANGAY  65</t>
  </si>
  <si>
    <t>Sacred Heart School</t>
  </si>
  <si>
    <t>BARANGAY   6</t>
  </si>
  <si>
    <t>Tacloban City Adventist Elem. School (Sagkahan Adventist Multigrade)</t>
  </si>
  <si>
    <t>BARANGAY  60-A</t>
  </si>
  <si>
    <t>BARANGAY  91 (ABUCAY)</t>
  </si>
  <si>
    <t>St. Therese Educational Foundation of Tacloban, Inc.</t>
  </si>
  <si>
    <t>Sto. Niño Educational Center</t>
  </si>
  <si>
    <t>BARANGAY 109-A</t>
  </si>
  <si>
    <t>Tacloban Angelicum Learning Center</t>
  </si>
  <si>
    <t>United Church Family Life Program Pre-Elem. School</t>
  </si>
  <si>
    <t>BARANGAY  47</t>
  </si>
  <si>
    <t>Tacloban Institute of Electronics</t>
  </si>
  <si>
    <t>ARC Angelus Civitas School, Inc.</t>
  </si>
  <si>
    <t>BARANGAY  84 (SAN JOSE)</t>
  </si>
  <si>
    <t>Liceo del Verbo Divino</t>
  </si>
  <si>
    <t>BARANGAY  45</t>
  </si>
  <si>
    <t>PHCCI MPC Tacloban Academy Inc.</t>
  </si>
  <si>
    <t>Bright Sparks Interactive Pre-Sch.</t>
  </si>
  <si>
    <t>Xavier Early Academy House, Inc.</t>
  </si>
  <si>
    <t>BARANGAY  30</t>
  </si>
  <si>
    <t>BARANGAY  71</t>
  </si>
  <si>
    <t>BARANGAY  54-A</t>
  </si>
  <si>
    <t>St. Scholastica's College Tacloban</t>
  </si>
  <si>
    <t>BARANGAY  87</t>
  </si>
  <si>
    <t>St. Bridget Learning Center of Tacloban City Inc.</t>
  </si>
  <si>
    <t>St. Benedict College of Tac., Inc</t>
  </si>
  <si>
    <t>BARANGAY  82 (MARASBARAS)</t>
  </si>
  <si>
    <t>MSH Sisters Academy</t>
  </si>
  <si>
    <t>BARANGAY  93 (BAGACAY)</t>
  </si>
  <si>
    <t>Ridgeview Park Integrated School</t>
  </si>
  <si>
    <t>Kapuso Village Integrated School</t>
  </si>
  <si>
    <t>Greendale Integrated School</t>
  </si>
  <si>
    <t>Guadalupe Integrated School</t>
  </si>
  <si>
    <t>This portion is for Division IT Officers and Regional Personnel only.</t>
  </si>
  <si>
    <t>All Quarters</t>
  </si>
  <si>
    <t>Enter your School ID and other information needed in white box cells before clicking the START button.</t>
  </si>
  <si>
    <t>For School Head/M&amp;E Coordinator/Representative</t>
  </si>
  <si>
    <t>School IDs</t>
  </si>
  <si>
    <t>Carline Area</t>
  </si>
  <si>
    <t>CY</t>
  </si>
  <si>
    <t>Quarter</t>
  </si>
  <si>
    <t>Department of Education</t>
  </si>
  <si>
    <t>Regional Office No. VIII</t>
  </si>
  <si>
    <t>Government Center, Candahug, Palo, Leyte</t>
  </si>
  <si>
    <t xml:space="preserve"> SCHOOL/CLC  DATA GATHERING TEMPLATE</t>
  </si>
  <si>
    <t>SCHOOL/CLC ID:</t>
  </si>
  <si>
    <t>P</t>
  </si>
  <si>
    <t>DISTRICT:</t>
  </si>
  <si>
    <r>
      <t>DIVISION (</t>
    </r>
    <r>
      <rPr>
        <b/>
        <i/>
        <sz val="11"/>
        <color theme="0"/>
        <rFont val="Calibri"/>
        <family val="2"/>
        <scheme val="minor"/>
      </rPr>
      <t>Provincial/City</t>
    </r>
    <r>
      <rPr>
        <b/>
        <sz val="11"/>
        <color theme="0"/>
        <rFont val="Calibri"/>
        <family val="2"/>
        <scheme val="minor"/>
      </rPr>
      <t>):</t>
    </r>
  </si>
  <si>
    <t>2018 Version</t>
  </si>
  <si>
    <t>TYPE:</t>
  </si>
  <si>
    <t>LOCATION:</t>
  </si>
  <si>
    <t>MONITORING SCHEDULE</t>
  </si>
  <si>
    <t>CALENDAR YEAR:</t>
  </si>
  <si>
    <t>TIMELINE/ QUARTER</t>
  </si>
  <si>
    <t>A.  ACCESS</t>
  </si>
  <si>
    <t>1,2,3&amp;4</t>
  </si>
  <si>
    <t>Total Number  of Classes</t>
  </si>
  <si>
    <r>
      <t xml:space="preserve">SPED </t>
    </r>
    <r>
      <rPr>
        <b/>
        <sz val="10"/>
        <color theme="0"/>
        <rFont val="Calibri"/>
        <family val="2"/>
        <scheme val="minor"/>
      </rPr>
      <t>(Graded)</t>
    </r>
  </si>
  <si>
    <t>TOTAL</t>
  </si>
  <si>
    <t xml:space="preserve">Monograde </t>
  </si>
  <si>
    <t>Multigrade</t>
  </si>
  <si>
    <t>ENROLMENT</t>
  </si>
  <si>
    <t>No. of Enrolled School -Age children</t>
  </si>
  <si>
    <t>Cohort-Survival Rate</t>
  </si>
  <si>
    <t>Average</t>
  </si>
  <si>
    <t>Total No. of Completers</t>
  </si>
  <si>
    <t>Total No. of Dropouts</t>
  </si>
  <si>
    <t>Total No. of Learners at Risk of Dropping  Out (PARDO)</t>
  </si>
  <si>
    <t>1,3 &amp; 4</t>
  </si>
  <si>
    <t xml:space="preserve">No. of PARDO Saved </t>
  </si>
  <si>
    <t>Total No. of Learners No Longer in School (NLS)</t>
  </si>
  <si>
    <t>Total No. of School Leavers</t>
  </si>
  <si>
    <t>Total No. of Repeaters</t>
  </si>
  <si>
    <t>No. of Learners  with 100% attendance</t>
  </si>
  <si>
    <t>No. of learners with incidence of Tardiness</t>
  </si>
  <si>
    <t>No. of learners with incidence of Habitual Absenteeism</t>
  </si>
  <si>
    <t>Total Number of Learners per Nutritional Status Category (BMI)</t>
  </si>
  <si>
    <t>Severely Wasted Male</t>
  </si>
  <si>
    <t>1&amp;3</t>
  </si>
  <si>
    <t>Severely Wasted Female</t>
  </si>
  <si>
    <t>Wasted Male</t>
  </si>
  <si>
    <t>Wasted Female</t>
  </si>
  <si>
    <t>Normal Male</t>
  </si>
  <si>
    <t>Normal Female</t>
  </si>
  <si>
    <t>Overweight Male</t>
  </si>
  <si>
    <t>Overweight Female</t>
  </si>
  <si>
    <t>Obese Male</t>
  </si>
  <si>
    <t>Obese Female</t>
  </si>
  <si>
    <t>Total Number of Learners per Nutritional Status Category (Height for Age)</t>
  </si>
  <si>
    <t>Severely Stunted Male</t>
  </si>
  <si>
    <t>Severely Stunted Female</t>
  </si>
  <si>
    <t>Stunted Male</t>
  </si>
  <si>
    <t>Stunted Female</t>
  </si>
  <si>
    <t>Tall Male</t>
  </si>
  <si>
    <t>Tall Female</t>
  </si>
  <si>
    <t>GP/GR Number</t>
  </si>
  <si>
    <t>Date of Issuance</t>
  </si>
  <si>
    <t>B. QUALITY</t>
  </si>
  <si>
    <t>AVERAGE</t>
  </si>
  <si>
    <t>Percentage of Passing by Subject Area in Quarterly Academic Assessment (Based on  Form 138)</t>
  </si>
  <si>
    <r>
      <t xml:space="preserve">No. of Classes implementing Contextualized Curr.  </t>
    </r>
    <r>
      <rPr>
        <b/>
        <i/>
        <sz val="10"/>
        <color theme="1"/>
        <rFont val="Calibri"/>
        <family val="2"/>
        <scheme val="minor"/>
      </rPr>
      <t>(ref: Lesson  Plan )</t>
    </r>
  </si>
  <si>
    <t>1,3&amp;4</t>
  </si>
  <si>
    <t>National Assessment</t>
  </si>
  <si>
    <t>NO. OF TAKERS</t>
  </si>
  <si>
    <t>ELLNA(G3)</t>
  </si>
  <si>
    <t>NAT (G6)</t>
  </si>
  <si>
    <t>Early Language Literacy Numeracy Achievement (ELLNA)</t>
  </si>
  <si>
    <t>Closely Approx. Mastery (86-95%)</t>
  </si>
  <si>
    <t>Absolutely No Mastery (0-4%)</t>
  </si>
  <si>
    <t>National Achievement Test (NAT)</t>
  </si>
  <si>
    <t>No. of Learners per Quarterly Assessment (MASTERY Level)</t>
  </si>
  <si>
    <t>Mathematics</t>
  </si>
  <si>
    <t>Aral. Panlipunan</t>
  </si>
  <si>
    <t>EPP/TLE</t>
  </si>
  <si>
    <t>READING LEVEL</t>
  </si>
  <si>
    <t>K (MTB-MLE)</t>
  </si>
  <si>
    <t>Number of Promotees</t>
  </si>
  <si>
    <t>C. GOVERNANCE</t>
  </si>
  <si>
    <r>
      <t>No. of Teachers/ School Head  with utilized IPPD/SPPD/</t>
    </r>
    <r>
      <rPr>
        <b/>
        <sz val="11"/>
        <rFont val="Calibri"/>
        <family val="2"/>
      </rPr>
      <t>RPMS Development Plan</t>
    </r>
  </si>
  <si>
    <t>No. of Armchairs</t>
  </si>
  <si>
    <t>No. of Desks</t>
  </si>
  <si>
    <t>No. of Comfort Rooms</t>
  </si>
  <si>
    <t xml:space="preserve">No. of  e-Classrooms </t>
  </si>
  <si>
    <t>No. of  Functional  Library</t>
  </si>
  <si>
    <t>No. of ICT Laboratories</t>
  </si>
  <si>
    <t>No. of Monoblock Chairs</t>
  </si>
  <si>
    <t>No. of Pupils Tablets and Chairs</t>
  </si>
  <si>
    <t>No. of  Science  Laboratories</t>
  </si>
  <si>
    <t>No. of   Teacher's Table and Chair (by set)</t>
  </si>
  <si>
    <t>No. of  TLE  Laboratories for different specializations</t>
  </si>
  <si>
    <t xml:space="preserve">Child Friendly School System (CFSS) Result </t>
  </si>
  <si>
    <r>
      <t xml:space="preserve">Water Sanitation &amp; Hygiene (WASH)  in Schools (WinS) Assessment Level </t>
    </r>
    <r>
      <rPr>
        <i/>
        <sz val="11"/>
        <color rgb="FF000000"/>
        <rFont val="Calibri"/>
        <family val="2"/>
      </rPr>
      <t>(Pls. check preferred option)</t>
    </r>
  </si>
  <si>
    <t>2 &amp; 3</t>
  </si>
  <si>
    <t>MOOE Fund</t>
  </si>
  <si>
    <t>Downloaded</t>
  </si>
  <si>
    <t>Liquidated</t>
  </si>
  <si>
    <t>% Liquidated</t>
  </si>
  <si>
    <t>LATE</t>
  </si>
  <si>
    <t>Early Registration/        Enrolment</t>
  </si>
  <si>
    <t>Gender</t>
  </si>
  <si>
    <t>1 &amp; 2</t>
  </si>
  <si>
    <t>Always Late</t>
  </si>
  <si>
    <t>Mostly Late</t>
  </si>
  <si>
    <t>Seldom</t>
  </si>
  <si>
    <t>OnTime</t>
  </si>
  <si>
    <t xml:space="preserve">School </t>
  </si>
  <si>
    <t>Accomplishment of SIP/AIP Implementation based on SMEA Result</t>
  </si>
  <si>
    <t>Accomplishment Vs. Target</t>
  </si>
  <si>
    <t>Fund Utilization</t>
  </si>
  <si>
    <t>Quality and Relevance</t>
  </si>
  <si>
    <t xml:space="preserve">School-Based Training &amp; Development </t>
  </si>
  <si>
    <t xml:space="preserve"> Implementation of  DepEd Programs, Activities &amp; Projects</t>
  </si>
  <si>
    <t>ALS PROGRAM</t>
  </si>
  <si>
    <t>Indigenous People Education (IPEd)</t>
  </si>
  <si>
    <t>Madrasah Program</t>
  </si>
  <si>
    <t>Multigrade Education</t>
  </si>
  <si>
    <t>Reading Program</t>
  </si>
  <si>
    <t>Special Education (SPED )</t>
  </si>
  <si>
    <t>Special Science Elementary School</t>
  </si>
  <si>
    <t>Dropout Reduction Program (DORP)/Alternative Delivery Modes (ADM)</t>
  </si>
  <si>
    <t>Enhanced Instructional Management by Parents, Community and Teachers (e-IMPACT)</t>
  </si>
  <si>
    <t>Modified In-School Off-School Approach (MISOSA)</t>
  </si>
  <si>
    <t>School Initiated Interventions(SII)</t>
  </si>
  <si>
    <t>Other Programs and Projects</t>
  </si>
  <si>
    <t>Campus Journalism</t>
  </si>
  <si>
    <t>Career Guidance and Advocay Program</t>
  </si>
  <si>
    <t xml:space="preserve">School  Internet Connectivity </t>
  </si>
  <si>
    <t>School Building Repair &amp; Maintenance (SBRM)</t>
  </si>
  <si>
    <t>Scouting Program</t>
  </si>
  <si>
    <t>Supreme Student Government (SSG)/Supreme Pupil Government (SPG)</t>
  </si>
  <si>
    <t>School Banner Projects</t>
  </si>
  <si>
    <r>
      <t>Other Programs, Activities &amp; Projects</t>
    </r>
    <r>
      <rPr>
        <i/>
        <sz val="11"/>
        <color theme="0"/>
        <rFont val="Calibri"/>
        <family val="2"/>
      </rPr>
      <t xml:space="preserve"> (Pls specify below)</t>
    </r>
  </si>
  <si>
    <t>Usage</t>
  </si>
  <si>
    <t>Types</t>
  </si>
  <si>
    <t>Speaker</t>
  </si>
  <si>
    <t>Non-DCP Computers</t>
  </si>
  <si>
    <t>Specify if Others</t>
  </si>
  <si>
    <t>Validated by:</t>
  </si>
  <si>
    <t>School  Head</t>
  </si>
  <si>
    <t xml:space="preserve"> District Supervisor</t>
  </si>
  <si>
    <t>RO-QAD, DepEd RO8</t>
  </si>
  <si>
    <t>created by the ITOs Team with the RMEA</t>
  </si>
  <si>
    <t>Funded by Basic Education Sector Transformation (BEST)</t>
  </si>
  <si>
    <t>CLASSES</t>
  </si>
  <si>
    <t>Total No. of Learners at Risk of Dropping  Out (SARDO)</t>
  </si>
  <si>
    <t xml:space="preserve">No. of SARDO Saved </t>
  </si>
  <si>
    <r>
      <t xml:space="preserve">No. of Voucher Recipient  learners enrolled </t>
    </r>
    <r>
      <rPr>
        <b/>
        <sz val="9"/>
        <color rgb="FFFF0000"/>
        <rFont val="Calibri"/>
        <family val="2"/>
        <scheme val="minor"/>
      </rPr>
      <t>(Private Schools only)</t>
    </r>
  </si>
  <si>
    <r>
      <t xml:space="preserve">No. of Voucher Recipient  learners with 100% attendance </t>
    </r>
    <r>
      <rPr>
        <b/>
        <sz val="9"/>
        <color rgb="FFFF0000"/>
        <rFont val="Calibri"/>
        <family val="2"/>
        <scheme val="minor"/>
      </rPr>
      <t>(Private Schools only)</t>
    </r>
  </si>
  <si>
    <r>
      <t xml:space="preserve">No. of Classes implementing Contextualized Curr. </t>
    </r>
    <r>
      <rPr>
        <b/>
        <sz val="10"/>
        <color theme="1"/>
        <rFont val="Calibri"/>
        <family val="2"/>
        <scheme val="minor"/>
      </rPr>
      <t xml:space="preserve"> </t>
    </r>
    <r>
      <rPr>
        <b/>
        <i/>
        <sz val="10"/>
        <color theme="1"/>
        <rFont val="Calibri"/>
        <family val="2"/>
        <scheme val="minor"/>
      </rPr>
      <t>(ref: Lesson  Plan )</t>
    </r>
  </si>
  <si>
    <t>NAT (G10)</t>
  </si>
  <si>
    <t>MASTERY on National Achievement Test (NAT)</t>
  </si>
  <si>
    <t>No. of Learners per Quarterly Assessment (MASTERY  Level )</t>
  </si>
  <si>
    <t>Social Studies</t>
  </si>
  <si>
    <t>Technoly and Livelihood Education (TLE)</t>
  </si>
  <si>
    <t>Edukasyon sa Pagpapahalaga (EsP)</t>
  </si>
  <si>
    <t>Music, Arts, Physical Education &amp; Health (MAPEH)</t>
  </si>
  <si>
    <t>Accomplishment oF SIP/AIP Implementation based on SMEA Result</t>
  </si>
  <si>
    <t>Science, Technology &amp; Engineering (STE)</t>
  </si>
  <si>
    <t>Special Program for Foreign Language</t>
  </si>
  <si>
    <t>Special Program in Arts  (SPA)</t>
  </si>
  <si>
    <t>Special Program in Sports  (SPS)</t>
  </si>
  <si>
    <t xml:space="preserve">Project EASE </t>
  </si>
  <si>
    <t>All</t>
  </si>
  <si>
    <t>ACADEMIC TRACK</t>
  </si>
  <si>
    <t>GRADE 11</t>
  </si>
  <si>
    <t>GRADE 12</t>
  </si>
  <si>
    <t>GAS</t>
  </si>
  <si>
    <t>HUMMS</t>
  </si>
  <si>
    <t>ABM</t>
  </si>
  <si>
    <t>STEM</t>
  </si>
  <si>
    <t>Total Number  of Enrollees</t>
  </si>
  <si>
    <t>Courses Offered</t>
  </si>
  <si>
    <t>Course 1</t>
  </si>
  <si>
    <t>Course 2</t>
  </si>
  <si>
    <t>Course 3</t>
  </si>
  <si>
    <t>TVL TRACK</t>
  </si>
  <si>
    <t>Agri-Fishery Arts</t>
  </si>
  <si>
    <t>Home Economics</t>
  </si>
  <si>
    <t>Industrial Arts</t>
  </si>
  <si>
    <t>ICT</t>
  </si>
  <si>
    <t>Course 4</t>
  </si>
  <si>
    <t>Course 5</t>
  </si>
  <si>
    <t>SPORTS TRACK</t>
  </si>
  <si>
    <t>Grade 11</t>
  </si>
  <si>
    <t>Grade 12</t>
  </si>
  <si>
    <t>ARTS AND DESIGN TRACK</t>
  </si>
  <si>
    <t>Soc. Sci.</t>
  </si>
  <si>
    <t>Social Science</t>
  </si>
  <si>
    <t>Every Quarter</t>
  </si>
  <si>
    <t>COURSE</t>
  </si>
  <si>
    <t>ACAD</t>
  </si>
  <si>
    <t>TECHVOC</t>
  </si>
  <si>
    <t>SPORTS &amp; DESIGN</t>
  </si>
  <si>
    <t>created by the RMEA Team with the ITOs</t>
  </si>
  <si>
    <t>TIMELINE/QUARTER</t>
  </si>
  <si>
    <r>
      <t xml:space="preserve">Total No. of  A&amp;E Enrollees </t>
    </r>
    <r>
      <rPr>
        <i/>
        <sz val="9"/>
        <color indexed="8"/>
        <rFont val="Calibri"/>
        <family val="2"/>
      </rPr>
      <t>(Categorized by level)</t>
    </r>
  </si>
  <si>
    <r>
      <t xml:space="preserve">Total No. of  BLP Enrolees </t>
    </r>
    <r>
      <rPr>
        <i/>
        <sz val="9"/>
        <color indexed="8"/>
        <rFont val="Calibri"/>
        <family val="2"/>
      </rPr>
      <t>(Categorized by level)</t>
    </r>
  </si>
  <si>
    <r>
      <t xml:space="preserve">Total No. of  Learning Facilitator-ALS </t>
    </r>
    <r>
      <rPr>
        <i/>
        <sz val="11"/>
        <color indexed="8"/>
        <rFont val="Calibri"/>
        <family val="2"/>
      </rPr>
      <t>(Categorized by level)</t>
    </r>
  </si>
  <si>
    <t>BLP</t>
  </si>
  <si>
    <t>A&amp;E</t>
  </si>
  <si>
    <r>
      <t>Total No. of  Available ALS Modules</t>
    </r>
    <r>
      <rPr>
        <b/>
        <sz val="9"/>
        <color theme="1"/>
        <rFont val="Calibri"/>
        <family val="2"/>
        <scheme val="minor"/>
      </rPr>
      <t xml:space="preserve"> </t>
    </r>
    <r>
      <rPr>
        <i/>
        <sz val="9"/>
        <color indexed="8"/>
        <rFont val="Calibri"/>
        <family val="2"/>
      </rPr>
      <t>(Categorized by level)</t>
    </r>
  </si>
  <si>
    <t>Total No. of A&amp;E Takers</t>
  </si>
  <si>
    <t>Total No. of A&amp;E Passers</t>
  </si>
  <si>
    <t>Early Registration/Enrolment</t>
  </si>
  <si>
    <t>Enhanced Instructional Management by Parents, Community and Teachers                           (e-IMPACT)</t>
  </si>
  <si>
    <t>DCP Computers</t>
  </si>
  <si>
    <t>SOURCE</t>
  </si>
  <si>
    <t>ALS Teacher / DALC</t>
  </si>
  <si>
    <t>DIVISIONS</t>
  </si>
  <si>
    <t>BAYBAY CITY</t>
  </si>
  <si>
    <t>BORONGAN CITY</t>
  </si>
  <si>
    <t>CATBALOGAN CITY</t>
  </si>
  <si>
    <t>EASTERN SAMAR</t>
  </si>
  <si>
    <t>MAASIN CITY</t>
  </si>
  <si>
    <t>SAMAR</t>
  </si>
  <si>
    <t>TACLOBAN CITY</t>
  </si>
  <si>
    <t>Baybay 1</t>
  </si>
  <si>
    <t>Baybay 2</t>
  </si>
  <si>
    <t>√</t>
  </si>
  <si>
    <t>Baybay 3</t>
  </si>
  <si>
    <t>Baybay 4</t>
  </si>
  <si>
    <t>Severely Wasted</t>
  </si>
  <si>
    <t>Wasted</t>
  </si>
  <si>
    <t>Normal</t>
  </si>
  <si>
    <t>OverWeight</t>
  </si>
  <si>
    <t>Obese</t>
  </si>
  <si>
    <t>Severely Stunted</t>
  </si>
  <si>
    <t>Stunted</t>
  </si>
  <si>
    <t>Tall</t>
  </si>
  <si>
    <t>Enrolment</t>
  </si>
  <si>
    <t>Non-Numerates</t>
  </si>
  <si>
    <t>Over Weight</t>
  </si>
  <si>
    <t>Quarter 1 (3rd Grading)</t>
  </si>
  <si>
    <t>Quarter 2 (4th Grading)</t>
  </si>
  <si>
    <t>Quarter 3 (1st Grading)</t>
  </si>
  <si>
    <t>Quarter 4 (2nd Grading)</t>
  </si>
  <si>
    <t>4,098 columns</t>
  </si>
  <si>
    <t>INSTRUCTIONS:</t>
  </si>
  <si>
    <t>To run the macros in this Macro-enabled .xlsm file, click View macros in the Macros under View menu, select "This Worksheet" in the "Macros in" dropdown list and click OK.  Click Trust Center Settings in the Trust Center of the Options under File menu.  Click Enable all macros in the Macro Settings then click OK.  Save and close the Worksheet and open it again.</t>
  </si>
  <si>
    <t>Non-functional</t>
  </si>
  <si>
    <t>Grid</t>
  </si>
  <si>
    <t>Solar</t>
  </si>
  <si>
    <t>Gen</t>
  </si>
  <si>
    <t>Carline</t>
  </si>
  <si>
    <t>LOCATION</t>
  </si>
  <si>
    <t>Coastal</t>
  </si>
  <si>
    <t>Island</t>
  </si>
  <si>
    <t>Upland</t>
  </si>
  <si>
    <t>Lowland</t>
  </si>
  <si>
    <r>
      <t xml:space="preserve">ENROLMENT </t>
    </r>
    <r>
      <rPr>
        <b/>
        <sz val="11"/>
        <color rgb="FFFFFF00"/>
        <rFont val="Calibri"/>
        <family val="2"/>
        <scheme val="minor"/>
      </rPr>
      <t>(Monthly Enrolment using the last month of the Quarter)</t>
    </r>
  </si>
  <si>
    <t>NOTE:</t>
  </si>
  <si>
    <t>Note: Paste command is not allowed into this template to ensure reliability of data.  Manual encoding is advised.</t>
  </si>
  <si>
    <t>To copy a Graph, Select a Graph to copy, press "Ctrl + C" and paste it to another document editor (i.e. PowerPoint, etc.)</t>
  </si>
  <si>
    <t>Q 2</t>
  </si>
  <si>
    <t>Q 3</t>
  </si>
  <si>
    <t>CORE SUBJECTS G11 Quarterly Assessment MASTERY Level</t>
  </si>
  <si>
    <t>CORE SUBJECTS G12 Quarterly Assessment MASTERY Level</t>
  </si>
  <si>
    <t>District Learning Center VII</t>
  </si>
  <si>
    <t>District Learning Center VIII</t>
  </si>
  <si>
    <t>District Learning Center X</t>
  </si>
  <si>
    <t>District Learning Center IX</t>
  </si>
  <si>
    <t>Total (G1-6)</t>
  </si>
  <si>
    <t>Cabucgayan 1</t>
  </si>
  <si>
    <t>Cabucgayan 2</t>
  </si>
  <si>
    <t>Kawayan 1</t>
  </si>
  <si>
    <t>Kawayan 2</t>
  </si>
  <si>
    <t>Ormoc X</t>
  </si>
  <si>
    <t>Sto. Niño College of Ormoc City, Inc.</t>
  </si>
  <si>
    <t>Ormoc Adventist Elem. School, Inc.</t>
  </si>
  <si>
    <t>Ormoc IX</t>
  </si>
  <si>
    <t>Ormoc VIII</t>
  </si>
  <si>
    <t>Ormoc VII</t>
  </si>
  <si>
    <t>Mt Moriah Christian Academy of Leyte, Inc.</t>
  </si>
  <si>
    <t>Airport Elementary School</t>
  </si>
  <si>
    <t>Emmanuel Bible Special Learning Center of Ormoc City, Inc</t>
  </si>
  <si>
    <t>Sts. Peter and Paul School House Corp.</t>
  </si>
  <si>
    <t>Public ALS</t>
  </si>
  <si>
    <t>4</t>
  </si>
  <si>
    <t>Ormoc VII CLCs</t>
  </si>
  <si>
    <t>Ormoc VIII CLCs</t>
  </si>
  <si>
    <t>Ormoc IX CLCs</t>
  </si>
  <si>
    <t>Ormoc X CLCs</t>
  </si>
  <si>
    <t>Caibiran 1</t>
  </si>
  <si>
    <t>Caibiran 2</t>
  </si>
  <si>
    <t>Naval 1</t>
  </si>
  <si>
    <t>Naval 2</t>
  </si>
  <si>
    <t>Naval 3</t>
  </si>
  <si>
    <t>Naval 4</t>
  </si>
  <si>
    <t>New Hope Elementary School</t>
  </si>
  <si>
    <t>North Hill Arbours Integrated School</t>
  </si>
  <si>
    <t>City Central School</t>
  </si>
  <si>
    <t>Stand Alone I - SHS</t>
  </si>
  <si>
    <t>V &amp; G  NHS</t>
  </si>
  <si>
    <t>Felimon Nierras Memorial ES</t>
  </si>
  <si>
    <t>Cabucgayan I</t>
  </si>
  <si>
    <t>Cabucgayan II</t>
  </si>
  <si>
    <t>Bunga ES (District Center)</t>
  </si>
  <si>
    <t>Cabucgayan CS (District Center)</t>
  </si>
  <si>
    <t>Cabucgayan II CLCs</t>
  </si>
  <si>
    <t>Cabucgayan I CLCs</t>
  </si>
  <si>
    <t>Caibiran II</t>
  </si>
  <si>
    <t>Caibiran I</t>
  </si>
  <si>
    <t>Caibiran CS (District Center)</t>
  </si>
  <si>
    <t>Uson ES (District Center)</t>
  </si>
  <si>
    <t>Caibiran I CLCs</t>
  </si>
  <si>
    <t>Caibiran II CLCs</t>
  </si>
  <si>
    <t>Kawayan II</t>
  </si>
  <si>
    <t>Kawayan I</t>
  </si>
  <si>
    <t>Kawayan I CLCs</t>
  </si>
  <si>
    <t>Kawayan II CLCs</t>
  </si>
  <si>
    <t>Inasuyan IS</t>
  </si>
  <si>
    <t>Union IS</t>
  </si>
  <si>
    <t>Pinamihagan IS</t>
  </si>
  <si>
    <t>Viga NHS</t>
  </si>
  <si>
    <t>Naval I</t>
  </si>
  <si>
    <t>Cornelio P. Limpiado ES</t>
  </si>
  <si>
    <t>Fidel M. Limpiado, Sr. NHS</t>
  </si>
  <si>
    <t>Naval II</t>
  </si>
  <si>
    <t>Naval III</t>
  </si>
  <si>
    <t>Villacaneja ES</t>
  </si>
  <si>
    <t>Naval IV</t>
  </si>
  <si>
    <t>Capiñahan ES</t>
  </si>
  <si>
    <t>Saint Michael Learning Center</t>
  </si>
  <si>
    <t>Jireh Blessed Christian Learning Center, Inc.</t>
  </si>
  <si>
    <t>Ebenezer The Lord Hath Help Us Learning Center Corp.</t>
  </si>
  <si>
    <t>Naval I CLCs</t>
  </si>
  <si>
    <t>Naval II CLCs</t>
  </si>
  <si>
    <t>Naval III CLCs</t>
  </si>
  <si>
    <t>Naval IV CLCs</t>
  </si>
  <si>
    <t>Catbalogan VI</t>
  </si>
  <si>
    <t>Catbalogan VII</t>
  </si>
  <si>
    <t>Catbalogan VIII</t>
  </si>
  <si>
    <t>Catbalogan IX</t>
  </si>
  <si>
    <t>Catbalogan X</t>
  </si>
  <si>
    <t>Leyte 1</t>
  </si>
  <si>
    <t>Leyte 2</t>
  </si>
  <si>
    <t>Leyte 3</t>
  </si>
  <si>
    <t>Leyte 4</t>
  </si>
  <si>
    <t>Leyte 5</t>
  </si>
  <si>
    <t>Leyte 6</t>
  </si>
  <si>
    <t>Leyte 7</t>
  </si>
  <si>
    <t>Leyte 8</t>
  </si>
  <si>
    <t>Leyte 9</t>
  </si>
  <si>
    <t>Leyte 10</t>
  </si>
  <si>
    <t>Leyte 11</t>
  </si>
  <si>
    <t>Leyte 12</t>
  </si>
  <si>
    <t>Leyte 13</t>
  </si>
  <si>
    <t>Leyte 14</t>
  </si>
  <si>
    <t>Leyte 15</t>
  </si>
  <si>
    <t>Leyte 16</t>
  </si>
  <si>
    <t>Leyte 17</t>
  </si>
  <si>
    <t>Leyte 18</t>
  </si>
  <si>
    <t>Leyte 19</t>
  </si>
  <si>
    <t>Leyte 20</t>
  </si>
  <si>
    <t>Leyte 21</t>
  </si>
  <si>
    <t>Leyte 22</t>
  </si>
  <si>
    <t>Leyte 23</t>
  </si>
  <si>
    <t>Leyte 24</t>
  </si>
  <si>
    <t>Catbalogan VI CLCs</t>
  </si>
  <si>
    <t>Catbalogan VII CLCs</t>
  </si>
  <si>
    <t>Catbalogan VIII CLCs</t>
  </si>
  <si>
    <t>Catbalogan IX CLCs</t>
  </si>
  <si>
    <t>Catbalogan X CLCs</t>
  </si>
  <si>
    <t>Albalate ES</t>
  </si>
  <si>
    <t>Alangalang III</t>
  </si>
  <si>
    <t>Babatngon I</t>
  </si>
  <si>
    <t>Babatngon II</t>
  </si>
  <si>
    <t>Alangalang III CLCs</t>
  </si>
  <si>
    <t>Babatngon I CLCs</t>
  </si>
  <si>
    <t>Babatngon II CLCs</t>
  </si>
  <si>
    <t>Palo III</t>
  </si>
  <si>
    <t>PhilSci</t>
  </si>
  <si>
    <t>StScho</t>
  </si>
  <si>
    <t>SPSPS</t>
  </si>
  <si>
    <t>Palo III CLCs</t>
  </si>
  <si>
    <t>Philippine Science High School</t>
  </si>
  <si>
    <t>St. Scholastica's College</t>
  </si>
  <si>
    <t>Palompon East</t>
  </si>
  <si>
    <t>Palompon East CLC</t>
  </si>
  <si>
    <t>Palompon NHS</t>
  </si>
  <si>
    <t>Tinabilan NHS</t>
  </si>
  <si>
    <t>San Jose CES</t>
  </si>
  <si>
    <t>Sagkahan NHS</t>
  </si>
  <si>
    <t>DLC1</t>
  </si>
  <si>
    <t>DLC2</t>
  </si>
  <si>
    <t>DLC3</t>
  </si>
  <si>
    <t>DLC4</t>
  </si>
  <si>
    <t>DLC9</t>
  </si>
  <si>
    <t>DLC5</t>
  </si>
  <si>
    <t>DLC6</t>
  </si>
  <si>
    <t>DLC7</t>
  </si>
  <si>
    <t>DLC8</t>
  </si>
  <si>
    <t>DLC10</t>
  </si>
  <si>
    <t>JE Mondejar Computer  College</t>
  </si>
  <si>
    <t>Rizal Central School</t>
  </si>
  <si>
    <t>Northern Tacloban City NHS</t>
  </si>
  <si>
    <t>District Learning Center I CLC</t>
  </si>
  <si>
    <t>District Learning Center II CLC</t>
  </si>
  <si>
    <t>District Learning Center III CLC</t>
  </si>
  <si>
    <t>District Learning Center IV CLC</t>
  </si>
  <si>
    <t>District Learning Center IX CLC</t>
  </si>
  <si>
    <t>District Learning Center V CLC</t>
  </si>
  <si>
    <t>District Learning Center VI CLC</t>
  </si>
  <si>
    <t>District Learning Center VII CLC</t>
  </si>
  <si>
    <t>District Learning Center VIII CLC</t>
  </si>
  <si>
    <t>District Learning Center X CLC</t>
  </si>
  <si>
    <t>Cambridge Center for Int'l. Studies - EV Phils., Inc. (CIE)</t>
  </si>
  <si>
    <t>Andres Yerro Christian Academy</t>
  </si>
  <si>
    <t>St. Therese Christian Dev't Center Foundation, Inc.</t>
  </si>
  <si>
    <t>ABE Inter'l. College of Business and Economics-Tacloban</t>
  </si>
  <si>
    <t>Datamex Institute of Computer  Technology-Tacloban</t>
  </si>
  <si>
    <t>District Learning Center XI</t>
  </si>
  <si>
    <t>2&amp;3</t>
  </si>
  <si>
    <t>a</t>
  </si>
  <si>
    <t>Grid (Electric Cooperative)</t>
  </si>
  <si>
    <t>GOOD</t>
  </si>
  <si>
    <t>MCUC, 4Ps</t>
  </si>
  <si>
    <t>RED DOT IMAGING PHIL. INC.</t>
  </si>
  <si>
    <t>DEPED</t>
  </si>
  <si>
    <t>Talento Mo Pag-agak Ko (PAG)</t>
  </si>
  <si>
    <t>FRANCISCO B. LATORRE</t>
  </si>
  <si>
    <t>GUILLEMO S. BANDE JR.</t>
  </si>
  <si>
    <t>BRIGADA ESKWELA</t>
  </si>
  <si>
    <t>Late enrollesdid not follow the schedule</t>
  </si>
  <si>
    <t>Limited support of some stakeholders</t>
  </si>
  <si>
    <t>pPeparation of the activities of Oplan Balik skwela</t>
  </si>
  <si>
    <t>Proper discipline of student during enrolment period</t>
  </si>
  <si>
    <t>Provide guidance and support of teacher, school personnel and school head</t>
  </si>
  <si>
    <t>Some students from our school transferred-out and there were some transferees also from other schools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</si>
</sst>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3" formatCode="_(* #,##0.00_);_(* \(#,##0.00\);_(* &quot;-&quot;??_);_(@_)"/>
    <numFmt numFmtId="164" formatCode="_-* #,##0.00_-;\-* #,##0.00_-;_-* &quot;-&quot;??_-;_-@_-"/>
    <numFmt numFmtId="165" formatCode="#,##0;[Red]#,##0"/>
    <numFmt numFmtId="166" formatCode="0.0%"/>
    <numFmt numFmtId="167" formatCode="0;;"/>
    <numFmt numFmtId="168" formatCode="_-* #,##0_-;\-* #,##0_-;_-* &quot;-&quot;??_-;_-@_-"/>
    <numFmt numFmtId="169" formatCode="0.00%;;"/>
    <numFmt numFmtId="170" formatCode="[$-3409]mmmm\ dd\,\ yyyy;@"/>
    <numFmt numFmtId="171" formatCode="0_);[Red]\(0\)"/>
    <numFmt numFmtId="172" formatCode="#,##0.00;[Red]#,##0.00"/>
  </numFmts>
  <fonts count="143"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22"/>
      <color theme="1"/>
      <name val="Calibri"/>
      <family val="2"/>
      <scheme val="minor"/>
    </font>
    <font>
      <b/>
      <sz val="24"/>
      <color theme="1"/>
      <name val="Calibri"/>
      <family val="2"/>
      <scheme val="minor"/>
    </font>
    <font>
      <sz val="11"/>
      <name val="Calibri"/>
      <family val="2"/>
      <scheme val="minor"/>
    </font>
    <font>
      <b/>
      <sz val="22"/>
      <name val="Calibri"/>
      <family val="2"/>
      <scheme val="minor"/>
    </font>
    <font>
      <b/>
      <i/>
      <sz val="11"/>
      <name val="Calibri"/>
      <family val="2"/>
    </font>
    <font>
      <sz val="10"/>
      <color rgb="FFFFFFFF"/>
      <name val="Calibri"/>
      <family val="2"/>
    </font>
    <font>
      <sz val="11"/>
      <color rgb="FF000000"/>
      <name val="Calibri"/>
      <family val="2"/>
    </font>
    <font>
      <sz val="11"/>
      <name val="Calibri"/>
      <family val="2"/>
    </font>
    <font>
      <b/>
      <sz val="11"/>
      <color rgb="FF000000"/>
      <name val="Calibri"/>
      <family val="2"/>
    </font>
    <font>
      <sz val="11"/>
      <color rgb="FFFFFFFF"/>
      <name val="Calibri"/>
      <family val="2"/>
    </font>
    <font>
      <sz val="12"/>
      <name val="Calibri"/>
      <family val="2"/>
      <scheme val="minor"/>
    </font>
    <font>
      <i/>
      <sz val="11"/>
      <color rgb="FF000000"/>
      <name val="Calibri"/>
      <family val="2"/>
    </font>
    <font>
      <sz val="10"/>
      <color rgb="FFFF0000"/>
      <name val="Calibri"/>
      <family val="2"/>
      <scheme val="minor"/>
    </font>
    <font>
      <sz val="10"/>
      <color theme="1"/>
      <name val="Calibri"/>
      <family val="2"/>
      <scheme val="minor"/>
    </font>
    <font>
      <sz val="10"/>
      <color rgb="FF000000"/>
      <name val="Calibri"/>
      <family val="2"/>
    </font>
    <font>
      <sz val="10"/>
      <color rgb="FF000000"/>
      <name val="Arial"/>
      <family val="2"/>
    </font>
    <font>
      <sz val="10"/>
      <color theme="1"/>
      <name val="Calibri"/>
      <family val="2"/>
    </font>
    <font>
      <sz val="11"/>
      <color theme="0"/>
      <name val="Calibri"/>
      <family val="2"/>
    </font>
    <font>
      <i/>
      <sz val="11"/>
      <color theme="0"/>
      <name val="Calibri"/>
      <family val="2"/>
    </font>
    <font>
      <sz val="10"/>
      <name val="Calibri"/>
      <family val="2"/>
      <scheme val="minor"/>
    </font>
    <font>
      <sz val="10"/>
      <name val="Calibri"/>
      <family val="2"/>
    </font>
    <font>
      <b/>
      <sz val="10"/>
      <color rgb="FF000000"/>
      <name val="Calibri"/>
      <family val="2"/>
    </font>
    <font>
      <b/>
      <sz val="10"/>
      <name val="Calibri"/>
      <family val="2"/>
    </font>
    <font>
      <b/>
      <sz val="11"/>
      <color theme="0"/>
      <name val="Calibri"/>
      <family val="2"/>
    </font>
    <font>
      <sz val="10"/>
      <color indexed="8"/>
      <name val="Arial"/>
      <family val="2"/>
    </font>
    <font>
      <sz val="11"/>
      <color indexed="8"/>
      <name val="Calibri"/>
      <family val="2"/>
    </font>
    <font>
      <b/>
      <sz val="9"/>
      <color indexed="81"/>
      <name val="Tahoma"/>
      <family val="2"/>
    </font>
    <font>
      <b/>
      <sz val="8"/>
      <color rgb="FFFF0000"/>
      <name val="Calibri"/>
      <family val="2"/>
      <scheme val="minor"/>
    </font>
    <font>
      <b/>
      <sz val="11"/>
      <color rgb="FFFF0000"/>
      <name val="Calibri"/>
      <family val="2"/>
      <scheme val="minor"/>
    </font>
    <font>
      <sz val="9"/>
      <color theme="1"/>
      <name val="Calibri"/>
      <family val="2"/>
      <scheme val="minor"/>
    </font>
    <font>
      <sz val="11"/>
      <color theme="0" tint="-0.34998626667073579"/>
      <name val="Calibri"/>
      <family val="2"/>
      <scheme val="minor"/>
    </font>
    <font>
      <b/>
      <sz val="11"/>
      <name val="Calibri"/>
      <family val="2"/>
      <scheme val="minor"/>
    </font>
    <font>
      <sz val="11"/>
      <color theme="3" tint="0.79998168889431442"/>
      <name val="Calibri"/>
      <family val="2"/>
      <scheme val="minor"/>
    </font>
    <font>
      <i/>
      <sz val="11"/>
      <color theme="1"/>
      <name val="Calibri"/>
      <family val="2"/>
      <scheme val="minor"/>
    </font>
    <font>
      <sz val="16"/>
      <color theme="1"/>
      <name val="Brush Script MT"/>
      <family val="4"/>
    </font>
    <font>
      <sz val="11"/>
      <color theme="1"/>
      <name val="Khmer UI"/>
      <family val="2"/>
    </font>
    <font>
      <b/>
      <sz val="20"/>
      <color theme="1"/>
      <name val="Calibri"/>
      <family val="2"/>
      <scheme val="minor"/>
    </font>
    <font>
      <b/>
      <sz val="11"/>
      <name val="Calibri"/>
      <family val="2"/>
    </font>
    <font>
      <b/>
      <sz val="12"/>
      <color theme="0"/>
      <name val="Calibri"/>
      <family val="2"/>
      <scheme val="minor"/>
    </font>
    <font>
      <b/>
      <sz val="11"/>
      <name val="Wingdings 2"/>
      <family val="1"/>
      <charset val="2"/>
    </font>
    <font>
      <b/>
      <i/>
      <sz val="11"/>
      <color theme="0"/>
      <name val="Calibri"/>
      <family val="2"/>
      <scheme val="minor"/>
    </font>
    <font>
      <sz val="8"/>
      <color theme="0" tint="-0.14999847407452621"/>
      <name val="Calibri"/>
      <family val="2"/>
      <scheme val="minor"/>
    </font>
    <font>
      <b/>
      <sz val="18"/>
      <color rgb="FFFF0000"/>
      <name val="Calibri"/>
      <family val="2"/>
      <scheme val="minor"/>
    </font>
    <font>
      <sz val="11"/>
      <color theme="3" tint="0.39997558519241921"/>
      <name val="Calibri"/>
      <family val="2"/>
      <scheme val="minor"/>
    </font>
    <font>
      <b/>
      <sz val="10"/>
      <name val="Calibri"/>
      <family val="2"/>
      <scheme val="minor"/>
    </font>
    <font>
      <b/>
      <sz val="16"/>
      <color theme="0"/>
      <name val="Calibri"/>
      <family val="2"/>
      <scheme val="minor"/>
    </font>
    <font>
      <b/>
      <sz val="10"/>
      <color theme="0"/>
      <name val="Calibri"/>
      <family val="2"/>
      <scheme val="minor"/>
    </font>
    <font>
      <b/>
      <sz val="14"/>
      <color theme="0"/>
      <name val="Calibri"/>
      <family val="2"/>
      <scheme val="minor"/>
    </font>
    <font>
      <i/>
      <sz val="11"/>
      <name val="Calibri"/>
      <family val="2"/>
      <scheme val="minor"/>
    </font>
    <font>
      <i/>
      <sz val="8"/>
      <color theme="1"/>
      <name val="Calibri"/>
      <family val="2"/>
      <scheme val="minor"/>
    </font>
    <font>
      <i/>
      <sz val="9"/>
      <color theme="1"/>
      <name val="Calibri"/>
      <family val="2"/>
      <scheme val="minor"/>
    </font>
    <font>
      <b/>
      <sz val="10"/>
      <color rgb="FFFF0000"/>
      <name val="Calibri"/>
      <family val="2"/>
      <scheme val="minor"/>
    </font>
    <font>
      <b/>
      <sz val="10"/>
      <color theme="1"/>
      <name val="Calibri"/>
      <family val="2"/>
      <scheme val="minor"/>
    </font>
    <font>
      <b/>
      <i/>
      <sz val="10"/>
      <color theme="1"/>
      <name val="Calibri"/>
      <family val="2"/>
      <scheme val="minor"/>
    </font>
    <font>
      <b/>
      <sz val="12"/>
      <name val="Calibri"/>
      <family val="2"/>
      <scheme val="minor"/>
    </font>
    <font>
      <sz val="11"/>
      <color theme="1"/>
      <name val="Calibri"/>
      <family val="2"/>
    </font>
    <font>
      <b/>
      <sz val="11"/>
      <color theme="1"/>
      <name val="Calibri"/>
      <family val="2"/>
    </font>
    <font>
      <i/>
      <sz val="11"/>
      <color theme="1"/>
      <name val="Calibri"/>
      <family val="2"/>
    </font>
    <font>
      <i/>
      <sz val="10"/>
      <color theme="1"/>
      <name val="Calibri"/>
      <family val="2"/>
    </font>
    <font>
      <i/>
      <sz val="10"/>
      <name val="Calibri"/>
      <family val="2"/>
    </font>
    <font>
      <i/>
      <sz val="10"/>
      <color theme="1"/>
      <name val="Calibri"/>
      <family val="2"/>
      <scheme val="minor"/>
    </font>
    <font>
      <b/>
      <sz val="11"/>
      <color rgb="FFFFFFFF"/>
      <name val="Calibri"/>
      <family val="2"/>
    </font>
    <font>
      <sz val="8"/>
      <color theme="0"/>
      <name val="Calibri"/>
      <family val="2"/>
      <scheme val="minor"/>
    </font>
    <font>
      <i/>
      <sz val="10"/>
      <color rgb="FF000000"/>
      <name val="Calibri"/>
      <family val="2"/>
    </font>
    <font>
      <i/>
      <sz val="9"/>
      <color rgb="FF000000"/>
      <name val="Arial"/>
      <family val="2"/>
    </font>
    <font>
      <b/>
      <sz val="9"/>
      <color rgb="FF000000"/>
      <name val="Arial"/>
      <family val="2"/>
    </font>
    <font>
      <b/>
      <sz val="10"/>
      <color rgb="FF000000"/>
      <name val="Arial"/>
      <family val="2"/>
    </font>
    <font>
      <b/>
      <sz val="8"/>
      <color rgb="FF000000"/>
      <name val="Arial"/>
      <family val="2"/>
    </font>
    <font>
      <b/>
      <i/>
      <sz val="11"/>
      <color theme="0"/>
      <name val="Calibri"/>
      <family val="2"/>
    </font>
    <font>
      <b/>
      <sz val="14"/>
      <name val="Wingdings 2"/>
      <family val="1"/>
      <charset val="2"/>
    </font>
    <font>
      <b/>
      <sz val="14"/>
      <color rgb="FF000000"/>
      <name val="Calibri"/>
      <family val="2"/>
    </font>
    <font>
      <b/>
      <sz val="14"/>
      <name val="Calibri"/>
      <family val="2"/>
    </font>
    <font>
      <b/>
      <sz val="12"/>
      <color theme="0"/>
      <name val="Calibri"/>
      <family val="2"/>
    </font>
    <font>
      <i/>
      <sz val="12"/>
      <name val="Calibri"/>
      <family val="2"/>
      <scheme val="minor"/>
    </font>
    <font>
      <b/>
      <sz val="12"/>
      <name val="Calibri"/>
      <family val="2"/>
    </font>
    <font>
      <b/>
      <sz val="12"/>
      <color theme="1"/>
      <name val="Calibri"/>
      <family val="2"/>
      <scheme val="minor"/>
    </font>
    <font>
      <sz val="11"/>
      <color theme="0" tint="-0.14999847407452621"/>
      <name val="Calibri"/>
      <family val="2"/>
      <scheme val="minor"/>
    </font>
    <font>
      <i/>
      <sz val="11"/>
      <name val="Calibri"/>
      <family val="2"/>
    </font>
    <font>
      <sz val="12"/>
      <color theme="1"/>
      <name val="Calibri"/>
      <family val="2"/>
      <scheme val="minor"/>
    </font>
    <font>
      <b/>
      <i/>
      <sz val="11"/>
      <color theme="1"/>
      <name val="Calibri"/>
      <family val="2"/>
    </font>
    <font>
      <b/>
      <sz val="9"/>
      <color theme="0"/>
      <name val="Calibri"/>
      <family val="2"/>
      <scheme val="minor"/>
    </font>
    <font>
      <b/>
      <sz val="9"/>
      <name val="Calibri"/>
      <family val="2"/>
    </font>
    <font>
      <b/>
      <sz val="10"/>
      <color theme="0"/>
      <name val="Calibri"/>
      <family val="2"/>
    </font>
    <font>
      <b/>
      <sz val="11"/>
      <color theme="0" tint="-0.14999847407452621"/>
      <name val="Calibri"/>
      <family val="2"/>
    </font>
    <font>
      <i/>
      <sz val="11"/>
      <color theme="0" tint="-0.14999847407452621"/>
      <name val="Calibri"/>
      <family val="2"/>
    </font>
    <font>
      <b/>
      <i/>
      <sz val="10"/>
      <name val="Calibri"/>
      <family val="2"/>
    </font>
    <font>
      <b/>
      <i/>
      <sz val="10"/>
      <color rgb="FF000000"/>
      <name val="Calibri"/>
      <family val="2"/>
    </font>
    <font>
      <b/>
      <i/>
      <sz val="11"/>
      <color theme="0" tint="-0.14999847407452621"/>
      <name val="Calibri"/>
      <family val="2"/>
    </font>
    <font>
      <sz val="11"/>
      <color theme="0" tint="-0.14999847407452621"/>
      <name val="Calibri"/>
      <family val="2"/>
    </font>
    <font>
      <b/>
      <sz val="9"/>
      <color rgb="FFFFFFFF"/>
      <name val="Calibri"/>
      <family val="2"/>
    </font>
    <font>
      <sz val="9"/>
      <name val="Calibri"/>
      <family val="2"/>
    </font>
    <font>
      <i/>
      <sz val="9"/>
      <color rgb="FFFFFFFF"/>
      <name val="Calibri"/>
      <family val="2"/>
    </font>
    <font>
      <b/>
      <i/>
      <sz val="11"/>
      <color rgb="FF000000"/>
      <name val="Calibri"/>
      <family val="2"/>
    </font>
    <font>
      <sz val="9"/>
      <name val="Calibri"/>
      <family val="2"/>
      <scheme val="minor"/>
    </font>
    <font>
      <i/>
      <sz val="9"/>
      <name val="Calibri"/>
      <family val="2"/>
    </font>
    <font>
      <b/>
      <sz val="11"/>
      <color rgb="FF000000"/>
      <name val="Wingdings 2"/>
      <family val="1"/>
      <charset val="2"/>
    </font>
    <font>
      <sz val="10"/>
      <color theme="0"/>
      <name val="Calibri"/>
      <family val="2"/>
    </font>
    <font>
      <i/>
      <sz val="10"/>
      <color theme="0"/>
      <name val="Calibri"/>
      <family val="2"/>
    </font>
    <font>
      <b/>
      <sz val="12"/>
      <color rgb="FFFFFFFF"/>
      <name val="Calibri"/>
      <family val="2"/>
    </font>
    <font>
      <b/>
      <sz val="9"/>
      <color rgb="FFFF0000"/>
      <name val="Calibri"/>
      <family val="2"/>
      <scheme val="minor"/>
    </font>
    <font>
      <i/>
      <sz val="11"/>
      <color rgb="FFFF0000"/>
      <name val="Calibri"/>
      <family val="2"/>
      <scheme val="minor"/>
    </font>
    <font>
      <i/>
      <sz val="10"/>
      <color rgb="FF000000"/>
      <name val="Arial"/>
      <family val="2"/>
    </font>
    <font>
      <i/>
      <sz val="10"/>
      <name val="Calibri"/>
      <family val="2"/>
      <scheme val="minor"/>
    </font>
    <font>
      <b/>
      <sz val="10"/>
      <color rgb="FFFFFFFF"/>
      <name val="Calibri"/>
      <family val="2"/>
    </font>
    <font>
      <i/>
      <sz val="11"/>
      <color rgb="FFFFFFFF"/>
      <name val="Calibri"/>
      <family val="2"/>
    </font>
    <font>
      <sz val="14"/>
      <name val="Calibri"/>
      <family val="2"/>
      <scheme val="minor"/>
    </font>
    <font>
      <i/>
      <sz val="11"/>
      <color theme="0" tint="-0.249977111117893"/>
      <name val="Calibri"/>
      <family val="2"/>
      <scheme val="minor"/>
    </font>
    <font>
      <b/>
      <sz val="8"/>
      <name val="Calibri"/>
      <family val="2"/>
    </font>
    <font>
      <i/>
      <sz val="9"/>
      <color indexed="8"/>
      <name val="Calibri"/>
      <family val="2"/>
    </font>
    <font>
      <i/>
      <sz val="11"/>
      <color indexed="8"/>
      <name val="Calibri"/>
      <family val="2"/>
    </font>
    <font>
      <b/>
      <sz val="11"/>
      <color rgb="FF00FFCC"/>
      <name val="Calibri"/>
      <family val="2"/>
      <scheme val="minor"/>
    </font>
    <font>
      <b/>
      <sz val="9"/>
      <color theme="1"/>
      <name val="Calibri"/>
      <family val="2"/>
      <scheme val="minor"/>
    </font>
    <font>
      <sz val="10"/>
      <color theme="0"/>
      <name val="Calibri"/>
      <family val="2"/>
      <scheme val="minor"/>
    </font>
    <font>
      <sz val="8"/>
      <color theme="0" tint="-0.34998626667073579"/>
      <name val="Calibri"/>
      <family val="2"/>
      <scheme val="minor"/>
    </font>
    <font>
      <b/>
      <sz val="11"/>
      <color theme="0" tint="-0.34998626667073579"/>
      <name val="Calibri"/>
      <family val="2"/>
    </font>
    <font>
      <b/>
      <sz val="11"/>
      <color theme="0" tint="-0.34998626667073579"/>
      <name val="Wingdings 2"/>
      <family val="1"/>
      <charset val="2"/>
    </font>
    <font>
      <b/>
      <sz val="11"/>
      <color theme="0" tint="-0.34998626667073579"/>
      <name val="Calibri"/>
      <family val="2"/>
      <scheme val="minor"/>
    </font>
    <font>
      <b/>
      <sz val="8"/>
      <color theme="0" tint="-0.34998626667073579"/>
      <name val="Calibri"/>
      <family val="2"/>
      <scheme val="minor"/>
    </font>
    <font>
      <sz val="11"/>
      <color theme="0" tint="-0.34998626667073579"/>
      <name val="Calibri"/>
      <family val="2"/>
    </font>
    <font>
      <sz val="11"/>
      <color theme="0" tint="-0.34998626667073579"/>
      <name val="Wingdings 2"/>
      <family val="1"/>
      <charset val="2"/>
    </font>
    <font>
      <sz val="9"/>
      <color theme="0" tint="-0.34998626667073579"/>
      <name val="Calibri"/>
      <family val="2"/>
      <scheme val="minor"/>
    </font>
    <font>
      <sz val="10"/>
      <color theme="0" tint="-0.34998626667073579"/>
      <name val="Calibri"/>
      <family val="2"/>
      <scheme val="minor"/>
    </font>
    <font>
      <b/>
      <sz val="10"/>
      <color theme="0" tint="-0.34998626667073579"/>
      <name val="Calibri"/>
      <family val="2"/>
      <scheme val="minor"/>
    </font>
    <font>
      <b/>
      <sz val="6"/>
      <color rgb="FFC00000"/>
      <name val="Calibri"/>
      <family val="2"/>
      <scheme val="minor"/>
    </font>
    <font>
      <b/>
      <sz val="11"/>
      <color rgb="FFC00000"/>
      <name val="Calibri"/>
      <family val="2"/>
      <scheme val="minor"/>
    </font>
    <font>
      <sz val="8"/>
      <color rgb="FF9D9D9D"/>
      <name val="Calibri"/>
      <family val="2"/>
      <scheme val="minor"/>
    </font>
    <font>
      <b/>
      <sz val="8"/>
      <color rgb="FF9D9D9D"/>
      <name val="Calibri"/>
      <family val="2"/>
      <scheme val="minor"/>
    </font>
    <font>
      <b/>
      <sz val="11"/>
      <color rgb="FF9D9D9D"/>
      <name val="Wingdings 2"/>
      <family val="1"/>
      <charset val="2"/>
    </font>
    <font>
      <sz val="11"/>
      <color rgb="FF9D9D9D"/>
      <name val="Calibri"/>
      <family val="2"/>
      <scheme val="minor"/>
    </font>
    <font>
      <b/>
      <sz val="11"/>
      <color rgb="FFC00000"/>
      <name val="Calibri"/>
      <family val="2"/>
    </font>
    <font>
      <i/>
      <sz val="11"/>
      <color theme="0"/>
      <name val="Calibri"/>
      <family val="2"/>
      <scheme val="minor"/>
    </font>
    <font>
      <b/>
      <sz val="11"/>
      <color rgb="FFFFFF00"/>
      <name val="Calibri"/>
      <family val="2"/>
      <scheme val="minor"/>
    </font>
    <font>
      <sz val="11"/>
      <color theme="8" tint="0.79998168889431442"/>
      <name val="Calibri"/>
      <family val="2"/>
      <scheme val="minor"/>
    </font>
    <font>
      <sz val="11"/>
      <color theme="9" tint="0.79998168889431442"/>
      <name val="Calibri"/>
      <family val="2"/>
      <scheme val="minor"/>
    </font>
    <font>
      <sz val="11"/>
      <color theme="8" tint="0.59999389629810485"/>
      <name val="Calibri"/>
      <family val="2"/>
      <scheme val="minor"/>
    </font>
    <font>
      <sz val="10"/>
      <color theme="6" tint="0.39997558519241921"/>
      <name val="Calibri"/>
      <family val="2"/>
      <scheme val="minor"/>
    </font>
    <font>
      <sz val="11"/>
      <color rgb="FFFF0000"/>
      <name val="Calibri"/>
      <family val="2"/>
    </font>
  </fonts>
  <fills count="45">
    <fill>
      <patternFill patternType="none"/>
    </fill>
    <fill>
      <patternFill patternType="gray125"/>
    </fill>
    <fill>
      <patternFill patternType="solid">
        <fgColor theme="3" tint="0.79998168889431442"/>
        <bgColor indexed="64"/>
      </patternFill>
    </fill>
    <fill>
      <patternFill patternType="solid">
        <fgColor theme="1"/>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rgb="FFFF000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tint="-0.49998474074526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theme="3" tint="0.59999389629810485"/>
        <bgColor indexed="64"/>
      </patternFill>
    </fill>
    <fill>
      <patternFill patternType="solid">
        <fgColor theme="4" tint="0.79998168889431442"/>
        <bgColor indexed="64"/>
      </patternFill>
    </fill>
    <fill>
      <patternFill patternType="solid">
        <fgColor rgb="FF595959"/>
        <bgColor rgb="FF595959"/>
      </patternFill>
    </fill>
    <fill>
      <patternFill patternType="solid">
        <fgColor theme="0" tint="-0.249977111117893"/>
        <bgColor rgb="FF595959"/>
      </patternFill>
    </fill>
    <fill>
      <patternFill patternType="solid">
        <fgColor theme="2" tint="-0.249977111117893"/>
        <bgColor indexed="64"/>
      </patternFill>
    </fill>
    <fill>
      <patternFill patternType="solid">
        <fgColor rgb="FF00FFCC"/>
        <bgColor indexed="64"/>
      </patternFill>
    </fill>
    <fill>
      <patternFill patternType="solid">
        <fgColor theme="9" tint="0.59999389629810485"/>
        <bgColor indexed="64"/>
      </patternFill>
    </fill>
    <fill>
      <patternFill patternType="solid">
        <fgColor rgb="FFF8FEA4"/>
        <bgColor indexed="64"/>
      </patternFill>
    </fill>
    <fill>
      <patternFill patternType="solid">
        <fgColor rgb="FF7F7F7F"/>
        <bgColor rgb="FF7F7F7F"/>
      </patternFill>
    </fill>
    <fill>
      <patternFill patternType="solid">
        <fgColor theme="0" tint="-0.249977111117893"/>
        <bgColor rgb="FF7F7F7F"/>
      </patternFill>
    </fill>
    <fill>
      <patternFill patternType="solid">
        <fgColor theme="2" tint="-0.249977111117893"/>
        <bgColor rgb="FF595959"/>
      </patternFill>
    </fill>
    <fill>
      <patternFill patternType="solid">
        <fgColor theme="6" tint="0.39997558519241921"/>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FFC000"/>
        <bgColor indexed="64"/>
      </patternFill>
    </fill>
    <fill>
      <patternFill patternType="solid">
        <fgColor theme="9" tint="-0.249977111117893"/>
        <bgColor indexed="64"/>
      </patternFill>
    </fill>
    <fill>
      <patternFill patternType="solid">
        <fgColor theme="8" tint="0.59999389629810485"/>
        <bgColor indexed="64"/>
      </patternFill>
    </fill>
    <fill>
      <patternFill patternType="solid">
        <fgColor theme="1" tint="0.34998626667073579"/>
        <bgColor indexed="64"/>
      </patternFill>
    </fill>
    <fill>
      <patternFill patternType="solid">
        <fgColor indexed="22"/>
        <bgColor indexed="0"/>
      </patternFill>
    </fill>
    <fill>
      <patternFill patternType="solid">
        <fgColor theme="0"/>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theme="3" tint="0.39997558519241921"/>
        <bgColor indexed="64"/>
      </patternFill>
    </fill>
    <fill>
      <patternFill patternType="solid">
        <fgColor theme="4" tint="-0.249977111117893"/>
        <bgColor indexed="64"/>
      </patternFill>
    </fill>
    <fill>
      <patternFill patternType="solid">
        <fgColor theme="0"/>
        <bgColor rgb="FF7F7F7F"/>
      </patternFill>
    </fill>
    <fill>
      <patternFill patternType="solid">
        <fgColor theme="0" tint="-0.14999847407452621"/>
        <bgColor rgb="FF7F7F7F"/>
      </patternFill>
    </fill>
    <fill>
      <patternFill patternType="solid">
        <fgColor theme="4" tint="0.39997558519241921"/>
        <bgColor indexed="64"/>
      </patternFill>
    </fill>
    <fill>
      <patternFill patternType="solid">
        <fgColor rgb="FF000000"/>
        <bgColor rgb="FF000000"/>
      </patternFill>
    </fill>
  </fills>
  <borders count="189">
    <border>
      <left/>
      <right/>
      <top/>
      <bottom/>
      <diagonal/>
    </border>
    <border>
      <left/>
      <right/>
      <top/>
      <bottom style="medium">
        <color indexed="64"/>
      </bottom>
      <diagonal/>
    </border>
    <border>
      <left/>
      <right/>
      <top style="medium">
        <color indexed="64"/>
      </top>
      <bottom style="medium">
        <color indexed="64"/>
      </bottom>
      <diagonal/>
    </border>
    <border>
      <left/>
      <right/>
      <top/>
      <bottom style="thin">
        <color indexed="64"/>
      </bottom>
      <diagonal/>
    </border>
    <border>
      <left/>
      <right/>
      <top style="medium">
        <color indexed="64"/>
      </top>
      <bottom style="thin">
        <color indexed="64"/>
      </bottom>
      <diagonal/>
    </border>
    <border>
      <left style="thin">
        <color indexed="64"/>
      </left>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bottom style="thin">
        <color indexed="64"/>
      </bottom>
      <diagonal/>
    </border>
    <border>
      <left style="thin">
        <color indexed="64"/>
      </left>
      <right/>
      <top/>
      <bottom/>
      <diagonal/>
    </border>
    <border>
      <left/>
      <right style="thin">
        <color indexed="64"/>
      </right>
      <top/>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indexed="64"/>
      </left>
      <right/>
      <top/>
      <bottom/>
      <diagonal/>
    </border>
    <border>
      <left style="medium">
        <color rgb="FFFF0000"/>
      </left>
      <right style="medium">
        <color indexed="64"/>
      </right>
      <top style="medium">
        <color rgb="FFFF0000"/>
      </top>
      <bottom/>
      <diagonal/>
    </border>
    <border>
      <left style="medium">
        <color indexed="64"/>
      </left>
      <right/>
      <top style="medium">
        <color rgb="FFFF0000"/>
      </top>
      <bottom style="medium">
        <color indexed="64"/>
      </bottom>
      <diagonal/>
    </border>
    <border>
      <left/>
      <right style="medium">
        <color rgb="FFFF0000"/>
      </right>
      <top style="medium">
        <color rgb="FFFF0000"/>
      </top>
      <bottom style="medium">
        <color indexed="64"/>
      </bottom>
      <diagonal/>
    </border>
    <border>
      <left/>
      <right style="medium">
        <color indexed="64"/>
      </right>
      <top/>
      <bottom/>
      <diagonal/>
    </border>
    <border>
      <left style="medium">
        <color rgb="FFFF0000"/>
      </left>
      <right/>
      <top style="medium">
        <color indexed="64"/>
      </top>
      <bottom style="medium">
        <color indexed="64"/>
      </bottom>
      <diagonal/>
    </border>
    <border>
      <left/>
      <right style="medium">
        <color rgb="FFFF0000"/>
      </right>
      <top style="medium">
        <color indexed="64"/>
      </top>
      <bottom/>
      <diagonal/>
    </border>
    <border>
      <left style="medium">
        <color rgb="FFFF0000"/>
      </left>
      <right/>
      <top style="medium">
        <color indexed="64"/>
      </top>
      <bottom/>
      <diagonal/>
    </border>
    <border>
      <left style="medium">
        <color indexed="64"/>
      </left>
      <right style="medium">
        <color rgb="FFFF0000"/>
      </right>
      <top style="medium">
        <color indexed="64"/>
      </top>
      <bottom/>
      <diagonal/>
    </border>
    <border>
      <left/>
      <right style="medium">
        <color rgb="FFFF0000"/>
      </right>
      <top style="medium">
        <color indexed="64"/>
      </top>
      <bottom style="medium">
        <color indexed="64"/>
      </bottom>
      <diagonal/>
    </border>
    <border>
      <left style="medium">
        <color rgb="FFFF0000"/>
      </left>
      <right style="medium">
        <color indexed="64"/>
      </right>
      <top/>
      <bottom style="medium">
        <color rgb="FFFF0000"/>
      </bottom>
      <diagonal/>
    </border>
    <border>
      <left style="medium">
        <color indexed="64"/>
      </left>
      <right style="medium">
        <color rgb="FFFF0000"/>
      </right>
      <top/>
      <bottom style="medium">
        <color rgb="FFFF000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rgb="FF000000"/>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medium">
        <color indexed="64"/>
      </left>
      <right/>
      <top/>
      <bottom style="medium">
        <color rgb="FF000000"/>
      </bottom>
      <diagonal/>
    </border>
    <border>
      <left/>
      <right/>
      <top/>
      <bottom style="medium">
        <color rgb="FF000000"/>
      </bottom>
      <diagonal/>
    </border>
    <border>
      <left style="medium">
        <color indexed="64"/>
      </left>
      <right style="medium">
        <color indexed="64"/>
      </right>
      <top/>
      <bottom style="medium">
        <color rgb="FF000000"/>
      </bottom>
      <diagonal/>
    </border>
    <border>
      <left style="medium">
        <color indexed="64"/>
      </left>
      <right style="medium">
        <color indexed="64"/>
      </right>
      <top style="medium">
        <color rgb="FF000000"/>
      </top>
      <bottom/>
      <diagonal/>
    </border>
    <border>
      <left style="medium">
        <color indexed="64"/>
      </left>
      <right style="medium">
        <color indexed="64"/>
      </right>
      <top style="medium">
        <color rgb="FF000000"/>
      </top>
      <bottom style="medium">
        <color rgb="FF000000"/>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style="medium">
        <color indexed="64"/>
      </left>
      <right/>
      <top style="medium">
        <color rgb="FF000000"/>
      </top>
      <bottom style="medium">
        <color rgb="FF000000"/>
      </bottom>
      <diagonal/>
    </border>
    <border>
      <left/>
      <right/>
      <top style="medium">
        <color rgb="FF000000"/>
      </top>
      <bottom style="medium">
        <color rgb="FF000000"/>
      </bottom>
      <diagonal/>
    </border>
    <border>
      <left/>
      <right style="thin">
        <color indexed="64"/>
      </right>
      <top/>
      <bottom style="medium">
        <color indexed="64"/>
      </bottom>
      <diagonal/>
    </border>
    <border>
      <left style="medium">
        <color indexed="64"/>
      </left>
      <right/>
      <top style="medium">
        <color indexed="64"/>
      </top>
      <bottom style="thin">
        <color rgb="FF000000"/>
      </bottom>
      <diagonal/>
    </border>
    <border>
      <left style="medium">
        <color rgb="FF000000"/>
      </left>
      <right/>
      <top style="medium">
        <color indexed="64"/>
      </top>
      <bottom style="thin">
        <color rgb="FF000000"/>
      </bottom>
      <diagonal/>
    </border>
    <border>
      <left style="medium">
        <color rgb="FF000000"/>
      </left>
      <right style="medium">
        <color indexed="64"/>
      </right>
      <top style="medium">
        <color indexed="64"/>
      </top>
      <bottom style="medium">
        <color indexed="64"/>
      </bottom>
      <diagonal/>
    </border>
    <border>
      <left style="medium">
        <color indexed="64"/>
      </left>
      <right style="medium">
        <color indexed="64"/>
      </right>
      <top style="thin">
        <color rgb="FF000000"/>
      </top>
      <bottom style="medium">
        <color indexed="64"/>
      </bottom>
      <diagonal/>
    </border>
    <border>
      <left style="medium">
        <color indexed="64"/>
      </left>
      <right style="medium">
        <color rgb="FF000000"/>
      </right>
      <top/>
      <bottom/>
      <diagonal/>
    </border>
    <border>
      <left style="medium">
        <color rgb="FF000000"/>
      </left>
      <right/>
      <top style="medium">
        <color indexed="64"/>
      </top>
      <bottom style="medium">
        <color indexed="64"/>
      </bottom>
      <diagonal/>
    </border>
    <border>
      <left/>
      <right style="medium">
        <color indexed="64"/>
      </right>
      <top/>
      <bottom style="medium">
        <color rgb="FF000000"/>
      </bottom>
      <diagonal/>
    </border>
    <border>
      <left/>
      <right style="medium">
        <color rgb="FF000000"/>
      </right>
      <top/>
      <bottom style="medium">
        <color rgb="FF000000"/>
      </bottom>
      <diagonal/>
    </border>
    <border>
      <left style="medium">
        <color indexed="64"/>
      </left>
      <right style="thin">
        <color rgb="FF000000"/>
      </right>
      <top style="medium">
        <color rgb="FF000000"/>
      </top>
      <bottom style="medium">
        <color indexed="64"/>
      </bottom>
      <diagonal/>
    </border>
    <border>
      <left style="thin">
        <color rgb="FF000000"/>
      </left>
      <right style="medium">
        <color indexed="64"/>
      </right>
      <top style="medium">
        <color rgb="FF000000"/>
      </top>
      <bottom style="medium">
        <color indexed="64"/>
      </bottom>
      <diagonal/>
    </border>
    <border>
      <left style="thin">
        <color rgb="FF000000"/>
      </left>
      <right style="medium">
        <color rgb="FF000000"/>
      </right>
      <top style="medium">
        <color rgb="FF000000"/>
      </top>
      <bottom style="medium">
        <color indexed="64"/>
      </bottom>
      <diagonal/>
    </border>
    <border>
      <left style="medium">
        <color rgb="FF000000"/>
      </left>
      <right/>
      <top/>
      <bottom style="medium">
        <color indexed="64"/>
      </bottom>
      <diagonal/>
    </border>
    <border>
      <left style="thin">
        <color rgb="FF000000"/>
      </left>
      <right/>
      <top/>
      <bottom style="medium">
        <color indexed="64"/>
      </bottom>
      <diagonal/>
    </border>
    <border>
      <left style="medium">
        <color rgb="FF000000"/>
      </left>
      <right/>
      <top style="medium">
        <color rgb="FF000000"/>
      </top>
      <bottom style="medium">
        <color indexed="64"/>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medium">
        <color indexed="64"/>
      </top>
      <bottom style="thin">
        <color rgb="FF000000"/>
      </bottom>
      <diagonal/>
    </border>
    <border>
      <left style="thin">
        <color rgb="FF000000"/>
      </left>
      <right style="medium">
        <color rgb="FF000000"/>
      </right>
      <top/>
      <bottom style="thin">
        <color rgb="FF000000"/>
      </bottom>
      <diagonal/>
    </border>
    <border>
      <left style="thin">
        <color rgb="FF000000"/>
      </left>
      <right style="medium">
        <color indexed="64"/>
      </right>
      <top/>
      <bottom style="thin">
        <color rgb="FF000000"/>
      </bottom>
      <diagonal/>
    </border>
    <border>
      <left style="medium">
        <color indexed="64"/>
      </left>
      <right/>
      <top style="thin">
        <color rgb="FF000000"/>
      </top>
      <bottom style="thin">
        <color rgb="FF000000"/>
      </bottom>
      <diagonal/>
    </border>
    <border>
      <left/>
      <right/>
      <top style="thin">
        <color rgb="FF000000"/>
      </top>
      <bottom style="thin">
        <color rgb="FF000000"/>
      </bottom>
      <diagonal/>
    </border>
    <border>
      <left/>
      <right style="medium">
        <color indexed="64"/>
      </right>
      <top style="thin">
        <color rgb="FF000000"/>
      </top>
      <bottom style="thin">
        <color rgb="FF000000"/>
      </bottom>
      <diagonal/>
    </border>
    <border>
      <left style="medium">
        <color indexed="64"/>
      </left>
      <right style="thin">
        <color rgb="FF000000"/>
      </right>
      <top/>
      <bottom style="thin">
        <color rgb="FF000000"/>
      </bottom>
      <diagonal/>
    </border>
    <border>
      <left/>
      <right style="medium">
        <color indexed="64"/>
      </right>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style="thin">
        <color rgb="FF000000"/>
      </top>
      <bottom style="thin">
        <color rgb="FF000000"/>
      </bottom>
      <diagonal/>
    </border>
    <border>
      <left style="medium">
        <color indexed="64"/>
      </left>
      <right/>
      <top style="thin">
        <color rgb="FF000000"/>
      </top>
      <bottom style="medium">
        <color indexed="64"/>
      </bottom>
      <diagonal/>
    </border>
    <border>
      <left/>
      <right/>
      <top style="thin">
        <color rgb="FF000000"/>
      </top>
      <bottom style="medium">
        <color indexed="64"/>
      </bottom>
      <diagonal/>
    </border>
    <border>
      <left/>
      <right style="medium">
        <color indexed="64"/>
      </right>
      <top style="thin">
        <color rgb="FF000000"/>
      </top>
      <bottom style="medium">
        <color indexed="64"/>
      </bottom>
      <diagonal/>
    </border>
    <border>
      <left style="medium">
        <color indexed="64"/>
      </left>
      <right style="thin">
        <color rgb="FF000000"/>
      </right>
      <top/>
      <bottom style="medium">
        <color indexed="64"/>
      </bottom>
      <diagonal/>
    </border>
    <border>
      <left style="medium">
        <color rgb="FF000000"/>
      </left>
      <right/>
      <top style="thin">
        <color rgb="FF000000"/>
      </top>
      <bottom style="medium">
        <color indexed="64"/>
      </bottom>
      <diagonal/>
    </border>
    <border>
      <left style="thin">
        <color rgb="FF000000"/>
      </left>
      <right style="medium">
        <color indexed="64"/>
      </right>
      <top/>
      <bottom/>
      <diagonal/>
    </border>
    <border>
      <left style="thin">
        <color auto="1"/>
      </left>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auto="1"/>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style="thin">
        <color rgb="FF000000"/>
      </top>
      <bottom/>
      <diagonal/>
    </border>
    <border>
      <left style="thin">
        <color rgb="FF000000"/>
      </left>
      <right style="medium">
        <color rgb="FF000000"/>
      </right>
      <top style="thin">
        <color rgb="FF000000"/>
      </top>
      <bottom/>
      <diagonal/>
    </border>
    <border>
      <left style="medium">
        <color rgb="FF000000"/>
      </left>
      <right/>
      <top style="thin">
        <color rgb="FF000000"/>
      </top>
      <bottom/>
      <diagonal/>
    </border>
    <border>
      <left style="thin">
        <color indexed="64"/>
      </left>
      <right/>
      <top style="thin">
        <color rgb="FF000000"/>
      </top>
      <bottom/>
      <diagonal/>
    </border>
    <border>
      <left/>
      <right style="medium">
        <color indexed="64"/>
      </right>
      <top style="medium">
        <color indexed="64"/>
      </top>
      <bottom style="medium">
        <color rgb="FF000000"/>
      </bottom>
      <diagonal/>
    </border>
    <border>
      <left/>
      <right style="medium">
        <color rgb="FF000000"/>
      </right>
      <top style="medium">
        <color rgb="FF000000"/>
      </top>
      <bottom style="medium">
        <color indexed="64"/>
      </bottom>
      <diagonal/>
    </border>
    <border>
      <left/>
      <right style="medium">
        <color indexed="64"/>
      </right>
      <top style="medium">
        <color rgb="FF000000"/>
      </top>
      <bottom style="medium">
        <color indexed="64"/>
      </bottom>
      <diagonal/>
    </border>
    <border>
      <left style="thin">
        <color rgb="FF000000"/>
      </left>
      <right style="medium">
        <color rgb="FF000000"/>
      </right>
      <top style="medium">
        <color indexed="64"/>
      </top>
      <bottom style="medium">
        <color indexed="64"/>
      </bottom>
      <diagonal/>
    </border>
    <border>
      <left style="thin">
        <color rgb="FF000000"/>
      </left>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rgb="FF000000"/>
      </bottom>
      <diagonal/>
    </border>
    <border>
      <left style="thin">
        <color rgb="FF000000"/>
      </left>
      <right/>
      <top style="medium">
        <color indexed="64"/>
      </top>
      <bottom style="thin">
        <color rgb="FF000000"/>
      </bottom>
      <diagonal/>
    </border>
    <border>
      <left style="medium">
        <color indexed="64"/>
      </left>
      <right style="medium">
        <color indexed="64"/>
      </right>
      <top/>
      <bottom style="thin">
        <color rgb="FF000000"/>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medium">
        <color indexed="64"/>
      </left>
      <right/>
      <top style="thin">
        <color rgb="FF000000"/>
      </top>
      <bottom/>
      <diagonal/>
    </border>
    <border>
      <left/>
      <right style="medium">
        <color indexed="64"/>
      </right>
      <top style="thin">
        <color rgb="FF000000"/>
      </top>
      <bottom/>
      <diagonal/>
    </border>
    <border>
      <left style="thin">
        <color rgb="FF000000"/>
      </left>
      <right/>
      <top style="thin">
        <color rgb="FF000000"/>
      </top>
      <bottom/>
      <diagonal/>
    </border>
    <border>
      <left style="thin">
        <color rgb="FF000000"/>
      </left>
      <right/>
      <top style="thin">
        <color indexed="64"/>
      </top>
      <bottom style="thin">
        <color indexed="64"/>
      </bottom>
      <diagonal/>
    </border>
    <border>
      <left style="thin">
        <color rgb="FF000000"/>
      </left>
      <right/>
      <top style="thin">
        <color indexed="64"/>
      </top>
      <bottom style="medium">
        <color indexed="64"/>
      </bottom>
      <diagonal/>
    </border>
    <border>
      <left style="thin">
        <color indexed="64"/>
      </left>
      <right/>
      <top style="medium">
        <color indexed="64"/>
      </top>
      <bottom/>
      <diagonal/>
    </border>
    <border>
      <left style="medium">
        <color indexed="64"/>
      </left>
      <right style="thin">
        <color rgb="FF000000"/>
      </right>
      <top/>
      <bottom/>
      <diagonal/>
    </border>
    <border>
      <left style="thin">
        <color rgb="FF000000"/>
      </left>
      <right/>
      <top/>
      <bottom/>
      <diagonal/>
    </border>
    <border>
      <left style="medium">
        <color indexed="64"/>
      </left>
      <right style="thin">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right/>
      <top/>
      <bottom style="thin">
        <color rgb="FF000000"/>
      </bottom>
      <diagonal/>
    </border>
    <border>
      <left style="medium">
        <color indexed="64"/>
      </left>
      <right style="medium">
        <color rgb="FF000000"/>
      </right>
      <top style="thin">
        <color indexed="64"/>
      </top>
      <bottom style="medium">
        <color indexed="64"/>
      </bottom>
      <diagonal/>
    </border>
    <border>
      <left style="medium">
        <color rgb="FF000000"/>
      </left>
      <right/>
      <top style="thin">
        <color indexed="64"/>
      </top>
      <bottom style="medium">
        <color indexed="64"/>
      </bottom>
      <diagonal/>
    </border>
    <border>
      <left style="thin">
        <color rgb="FF000000"/>
      </left>
      <right/>
      <top style="medium">
        <color indexed="64"/>
      </top>
      <bottom style="thin">
        <color indexed="64"/>
      </bottom>
      <diagonal/>
    </border>
    <border>
      <left style="medium">
        <color indexed="64"/>
      </left>
      <right style="medium">
        <color rgb="FF000000"/>
      </right>
      <top style="medium">
        <color indexed="64"/>
      </top>
      <bottom style="medium">
        <color indexed="64"/>
      </bottom>
      <diagonal/>
    </border>
    <border>
      <left style="medium">
        <color indexed="64"/>
      </left>
      <right/>
      <top style="thin">
        <color rgb="FF000000"/>
      </top>
      <bottom style="thin">
        <color indexed="64"/>
      </bottom>
      <diagonal/>
    </border>
    <border>
      <left/>
      <right/>
      <top style="thin">
        <color rgb="FF000000"/>
      </top>
      <bottom style="thin">
        <color indexed="64"/>
      </bottom>
      <diagonal/>
    </border>
    <border>
      <left/>
      <right style="medium">
        <color indexed="64"/>
      </right>
      <top style="thin">
        <color rgb="FF000000"/>
      </top>
      <bottom style="thin">
        <color indexed="64"/>
      </bottom>
      <diagonal/>
    </border>
    <border>
      <left style="thin">
        <color rgb="FF000000"/>
      </left>
      <right/>
      <top style="thin">
        <color rgb="FF000000"/>
      </top>
      <bottom style="thin">
        <color indexed="64"/>
      </bottom>
      <diagonal/>
    </border>
    <border>
      <left style="thin">
        <color indexed="64"/>
      </left>
      <right/>
      <top style="thin">
        <color rgb="FF000000"/>
      </top>
      <bottom style="thin">
        <color indexed="64"/>
      </bottom>
      <diagonal/>
    </border>
    <border>
      <left style="medium">
        <color indexed="64"/>
      </left>
      <right style="medium">
        <color rgb="FF000000"/>
      </right>
      <top style="medium">
        <color rgb="FF000000"/>
      </top>
      <bottom/>
      <diagonal/>
    </border>
    <border>
      <left style="medium">
        <color rgb="FF000000"/>
      </left>
      <right/>
      <top/>
      <bottom/>
      <diagonal/>
    </border>
    <border>
      <left style="thin">
        <color rgb="FF000000"/>
      </left>
      <right/>
      <top style="thin">
        <color rgb="FF000000"/>
      </top>
      <bottom style="medium">
        <color indexed="64"/>
      </bottom>
      <diagonal/>
    </border>
    <border>
      <left style="thin">
        <color indexed="64"/>
      </left>
      <right/>
      <top style="thin">
        <color rgb="FF000000"/>
      </top>
      <bottom style="medium">
        <color indexed="64"/>
      </bottom>
      <diagonal/>
    </border>
  </borders>
  <cellStyleXfs count="4">
    <xf numFmtId="0" fontId="0" fillId="0" borderId="0"/>
    <xf numFmtId="9" fontId="1" fillId="0" borderId="0" applyFont="0" applyFill="0" applyBorder="0" applyAlignment="0" applyProtection="0"/>
    <xf numFmtId="0" fontId="30" fillId="0" borderId="0"/>
    <xf numFmtId="164" fontId="1" fillId="0" borderId="0" applyFont="0" applyFill="0" applyBorder="0" applyAlignment="0" applyProtection="0"/>
  </cellStyleXfs>
  <cellXfs count="2740">
    <xf numFmtId="0" fontId="0" fillId="0" borderId="0" xfId="0"/>
    <xf numFmtId="0" fontId="0" fillId="0" borderId="0" xfId="0" applyAlignment="1">
      <alignment horizontal="center" vertical="center"/>
    </xf>
    <xf numFmtId="0" fontId="6" fillId="2" borderId="0" xfId="0" applyFont="1" applyFill="1" applyAlignment="1">
      <alignment horizontal="left" vertical="center"/>
    </xf>
    <xf numFmtId="0" fontId="0" fillId="2" borderId="0" xfId="0" applyFill="1" applyAlignment="1">
      <alignment horizontal="center" vertical="center"/>
    </xf>
    <xf numFmtId="0" fontId="6" fillId="2" borderId="0" xfId="0" applyFont="1" applyFill="1" applyBorder="1" applyAlignment="1">
      <alignment vertical="center"/>
    </xf>
    <xf numFmtId="0" fontId="0" fillId="3" borderId="0" xfId="0" applyFill="1" applyAlignment="1">
      <alignment horizontal="center" vertical="center"/>
    </xf>
    <xf numFmtId="0" fontId="6" fillId="4" borderId="0" xfId="0" applyFont="1" applyFill="1" applyBorder="1" applyAlignment="1">
      <alignment vertical="center"/>
    </xf>
    <xf numFmtId="0" fontId="0" fillId="3" borderId="0" xfId="0" applyFill="1" applyAlignment="1">
      <alignment vertical="center"/>
    </xf>
    <xf numFmtId="0" fontId="6" fillId="5" borderId="0" xfId="0" applyFont="1" applyFill="1" applyBorder="1" applyAlignment="1">
      <alignment vertical="center"/>
    </xf>
    <xf numFmtId="0" fontId="0" fillId="5" borderId="0" xfId="0" applyFill="1" applyAlignment="1">
      <alignment vertical="center"/>
    </xf>
    <xf numFmtId="0" fontId="0" fillId="6" borderId="0" xfId="0" applyFill="1" applyAlignment="1">
      <alignment vertical="center"/>
    </xf>
    <xf numFmtId="0" fontId="0" fillId="2" borderId="0" xfId="0" applyFill="1" applyBorder="1" applyAlignment="1">
      <alignment vertical="center"/>
    </xf>
    <xf numFmtId="0" fontId="7" fillId="2" borderId="0" xfId="0" applyFont="1" applyFill="1" applyBorder="1" applyAlignment="1">
      <alignment horizontal="center" vertical="center"/>
    </xf>
    <xf numFmtId="0" fontId="0" fillId="4" borderId="0" xfId="0" applyFill="1" applyBorder="1" applyAlignment="1">
      <alignment vertical="center"/>
    </xf>
    <xf numFmtId="0" fontId="7" fillId="4" borderId="0" xfId="0" applyFont="1" applyFill="1" applyBorder="1" applyAlignment="1">
      <alignment horizontal="center" vertical="center"/>
    </xf>
    <xf numFmtId="0" fontId="7" fillId="3" borderId="0" xfId="0" applyFont="1" applyFill="1" applyBorder="1" applyAlignment="1">
      <alignment horizontal="center" vertical="center"/>
    </xf>
    <xf numFmtId="0" fontId="7" fillId="5" borderId="0" xfId="0" applyFont="1" applyFill="1" applyBorder="1" applyAlignment="1">
      <alignment horizontal="center" vertical="center"/>
    </xf>
    <xf numFmtId="0" fontId="0" fillId="5" borderId="0" xfId="0" applyFill="1" applyBorder="1" applyAlignment="1">
      <alignment vertical="center"/>
    </xf>
    <xf numFmtId="0" fontId="0" fillId="2" borderId="0" xfId="0" applyFill="1" applyAlignment="1">
      <alignment vertical="center"/>
    </xf>
    <xf numFmtId="0" fontId="0" fillId="0" borderId="0" xfId="0" applyAlignment="1">
      <alignment vertical="center"/>
    </xf>
    <xf numFmtId="0" fontId="0" fillId="4" borderId="0" xfId="0" applyFill="1" applyBorder="1" applyAlignment="1">
      <alignment horizontal="center" vertical="center"/>
    </xf>
    <xf numFmtId="0" fontId="6" fillId="7" borderId="0" xfId="0" applyFont="1" applyFill="1" applyAlignment="1">
      <alignment vertical="center"/>
    </xf>
    <xf numFmtId="0" fontId="0" fillId="7" borderId="0" xfId="0" applyFill="1" applyAlignment="1">
      <alignment vertical="center"/>
    </xf>
    <xf numFmtId="0" fontId="6" fillId="8" borderId="0" xfId="0" applyFont="1" applyFill="1" applyAlignment="1">
      <alignment vertical="center"/>
    </xf>
    <xf numFmtId="0" fontId="0" fillId="8" borderId="0" xfId="0" applyFill="1" applyAlignment="1">
      <alignment vertical="center"/>
    </xf>
    <xf numFmtId="0" fontId="0" fillId="0" borderId="0" xfId="0" applyFill="1" applyAlignment="1">
      <alignment vertical="center"/>
    </xf>
    <xf numFmtId="0" fontId="6" fillId="9" borderId="0" xfId="0" applyFont="1" applyFill="1" applyAlignment="1">
      <alignment vertical="center"/>
    </xf>
    <xf numFmtId="0" fontId="0" fillId="9" borderId="0" xfId="0" applyFill="1" applyAlignment="1">
      <alignment vertical="center"/>
    </xf>
    <xf numFmtId="0" fontId="8" fillId="9" borderId="0" xfId="0" applyFont="1" applyFill="1" applyAlignment="1">
      <alignment vertical="center"/>
    </xf>
    <xf numFmtId="0" fontId="9" fillId="9" borderId="0" xfId="0" applyFont="1" applyFill="1" applyAlignment="1">
      <alignment vertical="center"/>
    </xf>
    <xf numFmtId="0" fontId="6" fillId="2" borderId="1" xfId="0" applyFont="1" applyFill="1" applyBorder="1" applyAlignment="1">
      <alignment horizontal="left" vertical="center"/>
    </xf>
    <xf numFmtId="0" fontId="0" fillId="2" borderId="1" xfId="0" applyFill="1" applyBorder="1" applyAlignment="1">
      <alignment horizontal="center" vertical="center"/>
    </xf>
    <xf numFmtId="0" fontId="6" fillId="2" borderId="1" xfId="0" applyFont="1" applyFill="1" applyBorder="1" applyAlignment="1">
      <alignment vertical="center"/>
    </xf>
    <xf numFmtId="0" fontId="6" fillId="4" borderId="1" xfId="0" applyFont="1" applyFill="1" applyBorder="1" applyAlignment="1">
      <alignment vertical="center"/>
    </xf>
    <xf numFmtId="0" fontId="6" fillId="5" borderId="1" xfId="0" applyFont="1" applyFill="1" applyBorder="1" applyAlignment="1">
      <alignment vertical="center"/>
    </xf>
    <xf numFmtId="0" fontId="0" fillId="2" borderId="1" xfId="0" applyFill="1" applyBorder="1" applyAlignment="1">
      <alignment vertical="center"/>
    </xf>
    <xf numFmtId="0" fontId="7" fillId="2" borderId="1" xfId="0" applyFont="1" applyFill="1" applyBorder="1" applyAlignment="1">
      <alignment horizontal="center" vertical="center"/>
    </xf>
    <xf numFmtId="0" fontId="0" fillId="4" borderId="1" xfId="0" applyFill="1" applyBorder="1" applyAlignment="1">
      <alignment vertical="center"/>
    </xf>
    <xf numFmtId="0" fontId="7" fillId="4" borderId="1" xfId="0" applyFont="1" applyFill="1" applyBorder="1" applyAlignment="1">
      <alignment horizontal="center" vertical="center"/>
    </xf>
    <xf numFmtId="0" fontId="7" fillId="5" borderId="1" xfId="0" applyFont="1" applyFill="1" applyBorder="1" applyAlignment="1">
      <alignment horizontal="center" vertical="center"/>
    </xf>
    <xf numFmtId="0" fontId="0" fillId="5" borderId="1" xfId="0" applyFill="1" applyBorder="1" applyAlignment="1">
      <alignment vertical="center"/>
    </xf>
    <xf numFmtId="0" fontId="0" fillId="4" borderId="1" xfId="0" applyFill="1" applyBorder="1" applyAlignment="1">
      <alignment horizontal="center" vertical="center"/>
    </xf>
    <xf numFmtId="0" fontId="0" fillId="0" borderId="0" xfId="0" applyBorder="1" applyAlignment="1">
      <alignment horizontal="center" vertical="center"/>
    </xf>
    <xf numFmtId="0" fontId="0" fillId="0" borderId="0" xfId="0" applyAlignment="1">
      <alignment horizontal="left" vertical="center"/>
    </xf>
    <xf numFmtId="0" fontId="0" fillId="12" borderId="0" xfId="0" applyFill="1" applyAlignment="1">
      <alignment vertical="center"/>
    </xf>
    <xf numFmtId="0" fontId="0" fillId="11" borderId="3" xfId="0" applyFill="1" applyBorder="1" applyAlignment="1">
      <alignment horizontal="center" vertical="center"/>
    </xf>
    <xf numFmtId="0" fontId="0" fillId="0" borderId="3" xfId="0" applyBorder="1" applyAlignment="1">
      <alignment horizontal="center" vertical="center"/>
    </xf>
    <xf numFmtId="0" fontId="0" fillId="21" borderId="0" xfId="0" applyFill="1" applyBorder="1" applyAlignment="1">
      <alignment vertical="center"/>
    </xf>
    <xf numFmtId="0" fontId="0" fillId="21" borderId="0" xfId="0" applyFill="1" applyAlignment="1">
      <alignment vertical="center"/>
    </xf>
    <xf numFmtId="0" fontId="14" fillId="10" borderId="0" xfId="0" applyFont="1" applyFill="1" applyBorder="1" applyAlignment="1" applyProtection="1">
      <alignment vertical="center" wrapText="1"/>
    </xf>
    <xf numFmtId="0" fontId="0" fillId="0" borderId="11" xfId="0" applyBorder="1" applyAlignment="1">
      <alignment horizontal="center" vertical="center"/>
    </xf>
    <xf numFmtId="0" fontId="0" fillId="0" borderId="2" xfId="0" applyBorder="1" applyAlignment="1">
      <alignment vertical="center"/>
    </xf>
    <xf numFmtId="0" fontId="0" fillId="0" borderId="15" xfId="0" applyBorder="1" applyAlignment="1">
      <alignment horizontal="center" vertical="center" wrapText="1"/>
    </xf>
    <xf numFmtId="0" fontId="0" fillId="22" borderId="15" xfId="0" applyFill="1" applyBorder="1" applyAlignment="1">
      <alignment vertical="center"/>
    </xf>
    <xf numFmtId="0" fontId="0" fillId="22" borderId="16" xfId="0" applyFill="1" applyBorder="1" applyAlignment="1">
      <alignment vertical="center"/>
    </xf>
    <xf numFmtId="0" fontId="13" fillId="10" borderId="11" xfId="0" applyFont="1" applyFill="1" applyBorder="1" applyAlignment="1" applyProtection="1">
      <alignment horizontal="center" vertical="center" wrapText="1"/>
    </xf>
    <xf numFmtId="0" fontId="0" fillId="10" borderId="11" xfId="0" applyFill="1" applyBorder="1" applyAlignment="1" applyProtection="1">
      <alignment horizontal="center" vertical="center" wrapText="1"/>
    </xf>
    <xf numFmtId="0" fontId="0" fillId="0" borderId="11" xfId="0" applyBorder="1" applyAlignment="1">
      <alignment vertical="center"/>
    </xf>
    <xf numFmtId="0" fontId="0" fillId="11" borderId="8"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8" xfId="0" applyFill="1" applyBorder="1" applyAlignment="1">
      <alignment horizontal="center" vertical="center"/>
    </xf>
    <xf numFmtId="0" fontId="0" fillId="11" borderId="15" xfId="0" applyFill="1" applyBorder="1" applyAlignment="1">
      <alignment horizontal="center" vertical="center"/>
    </xf>
    <xf numFmtId="0" fontId="0" fillId="11" borderId="11" xfId="0" applyFill="1" applyBorder="1" applyAlignment="1">
      <alignment horizontal="center" vertical="center"/>
    </xf>
    <xf numFmtId="0" fontId="0" fillId="22" borderId="11" xfId="0" applyFill="1" applyBorder="1" applyAlignment="1">
      <alignment horizontal="center" vertical="center"/>
    </xf>
    <xf numFmtId="0" fontId="0" fillId="10" borderId="11" xfId="0" applyFill="1" applyBorder="1" applyAlignment="1">
      <alignment horizontal="center" vertical="center"/>
    </xf>
    <xf numFmtId="0" fontId="18" fillId="28" borderId="11" xfId="0" applyFont="1" applyFill="1" applyBorder="1" applyAlignment="1">
      <alignment vertical="center" wrapText="1"/>
    </xf>
    <xf numFmtId="0" fontId="18" fillId="28" borderId="11" xfId="0" applyFont="1" applyFill="1" applyBorder="1" applyAlignment="1">
      <alignment horizontal="center" vertical="center"/>
    </xf>
    <xf numFmtId="0" fontId="18" fillId="28" borderId="11" xfId="0" applyFont="1" applyFill="1" applyBorder="1" applyAlignment="1">
      <alignment horizontal="center" vertical="center" wrapText="1"/>
    </xf>
    <xf numFmtId="0" fontId="18" fillId="28" borderId="11" xfId="0" applyFont="1" applyFill="1" applyBorder="1" applyAlignment="1">
      <alignment vertical="center"/>
    </xf>
    <xf numFmtId="0" fontId="0" fillId="28" borderId="8" xfId="0" applyFill="1" applyBorder="1" applyAlignment="1">
      <alignment horizontal="center" vertical="center"/>
    </xf>
    <xf numFmtId="0" fontId="0" fillId="28" borderId="11" xfId="0" applyFill="1" applyBorder="1" applyAlignment="1">
      <alignment horizontal="center" vertical="center"/>
    </xf>
    <xf numFmtId="0" fontId="0" fillId="11" borderId="23" xfId="0" applyFill="1" applyBorder="1" applyAlignment="1">
      <alignment horizontal="center" vertical="center"/>
    </xf>
    <xf numFmtId="0" fontId="0" fillId="29" borderId="11" xfId="0" applyFont="1" applyFill="1" applyBorder="1" applyAlignment="1" applyProtection="1">
      <alignment horizontal="center" vertical="center" wrapText="1"/>
    </xf>
    <xf numFmtId="0" fontId="0" fillId="30" borderId="11" xfId="0" applyFont="1" applyFill="1" applyBorder="1" applyAlignment="1" applyProtection="1">
      <alignment horizontal="center" vertical="center" wrapText="1"/>
    </xf>
    <xf numFmtId="0" fontId="0" fillId="30" borderId="15" xfId="0" applyFont="1" applyFill="1" applyBorder="1" applyAlignment="1" applyProtection="1">
      <alignment horizontal="center" vertical="center" wrapText="1"/>
    </xf>
    <xf numFmtId="0" fontId="0" fillId="30" borderId="28" xfId="0" applyFont="1" applyFill="1" applyBorder="1" applyAlignment="1" applyProtection="1">
      <alignment horizontal="center" vertical="center" wrapText="1"/>
    </xf>
    <xf numFmtId="0" fontId="19" fillId="31" borderId="11" xfId="0" applyFont="1" applyFill="1" applyBorder="1" applyAlignment="1" applyProtection="1">
      <alignment horizontal="center" vertical="center" wrapText="1"/>
    </xf>
    <xf numFmtId="0" fontId="19" fillId="32" borderId="11" xfId="0" applyFont="1" applyFill="1" applyBorder="1" applyAlignment="1" applyProtection="1">
      <alignment horizontal="center" vertical="center" wrapText="1"/>
    </xf>
    <xf numFmtId="0" fontId="0" fillId="28" borderId="11" xfId="0" applyFill="1" applyBorder="1" applyAlignment="1">
      <alignment horizontal="center" vertical="center" wrapText="1"/>
    </xf>
    <xf numFmtId="0" fontId="0" fillId="28" borderId="15" xfId="0" applyFill="1" applyBorder="1" applyAlignment="1">
      <alignment horizontal="center" vertical="center"/>
    </xf>
    <xf numFmtId="0" fontId="12" fillId="10" borderId="11" xfId="0" applyFont="1" applyFill="1" applyBorder="1" applyAlignment="1" applyProtection="1">
      <alignment horizontal="center" vertical="center" wrapText="1"/>
    </xf>
    <xf numFmtId="0" fontId="12" fillId="10" borderId="15" xfId="0" applyFont="1" applyFill="1" applyBorder="1" applyAlignment="1" applyProtection="1">
      <alignment horizontal="center" vertical="center" wrapText="1"/>
    </xf>
    <xf numFmtId="0" fontId="0" fillId="15" borderId="11" xfId="0" applyFont="1" applyFill="1" applyBorder="1" applyAlignment="1" applyProtection="1">
      <alignment horizontal="center" vertical="center" wrapText="1"/>
    </xf>
    <xf numFmtId="0" fontId="13" fillId="15" borderId="11" xfId="0" applyFont="1" applyFill="1" applyBorder="1" applyAlignment="1" applyProtection="1">
      <alignment horizontal="center" vertical="center" wrapText="1"/>
    </xf>
    <xf numFmtId="0" fontId="0" fillId="15" borderId="15" xfId="0" applyFont="1" applyFill="1" applyBorder="1" applyAlignment="1" applyProtection="1">
      <alignment horizontal="center" vertical="center" wrapText="1"/>
    </xf>
    <xf numFmtId="0" fontId="12" fillId="10" borderId="34" xfId="0" applyFont="1" applyFill="1" applyBorder="1" applyAlignment="1" applyProtection="1">
      <alignment horizontal="center" vertical="center" wrapText="1"/>
    </xf>
    <xf numFmtId="0" fontId="20" fillId="10" borderId="35" xfId="0" applyFont="1" applyFill="1" applyBorder="1" applyAlignment="1" applyProtection="1">
      <alignment horizontal="center" vertical="center" wrapText="1"/>
    </xf>
    <xf numFmtId="0" fontId="12" fillId="10" borderId="35" xfId="0" applyFont="1" applyFill="1" applyBorder="1" applyAlignment="1" applyProtection="1">
      <alignment horizontal="center" vertical="center" wrapText="1"/>
    </xf>
    <xf numFmtId="0" fontId="12" fillId="10" borderId="18" xfId="0" applyFont="1" applyFill="1" applyBorder="1" applyAlignment="1" applyProtection="1">
      <alignment horizontal="center" vertical="center" wrapText="1"/>
    </xf>
    <xf numFmtId="0" fontId="21" fillId="10" borderId="11" xfId="0" applyFont="1" applyFill="1" applyBorder="1" applyAlignment="1" applyProtection="1">
      <alignment horizontal="center" vertical="center" wrapText="1"/>
    </xf>
    <xf numFmtId="0" fontId="21" fillId="10" borderId="11" xfId="0" applyFont="1" applyFill="1" applyBorder="1" applyAlignment="1" applyProtection="1">
      <alignment horizontal="center" vertical="center"/>
    </xf>
    <xf numFmtId="0" fontId="0" fillId="0" borderId="11" xfId="0" applyFont="1" applyFill="1" applyBorder="1" applyAlignment="1">
      <alignment vertical="center" wrapText="1"/>
    </xf>
    <xf numFmtId="0" fontId="13" fillId="10" borderId="15" xfId="0" applyFont="1" applyFill="1" applyBorder="1" applyAlignment="1" applyProtection="1">
      <alignment horizontal="center" vertical="center" wrapText="1"/>
    </xf>
    <xf numFmtId="0" fontId="16" fillId="10" borderId="11" xfId="0" applyFont="1" applyFill="1" applyBorder="1" applyAlignment="1" applyProtection="1">
      <alignment horizontal="center" vertical="center"/>
    </xf>
    <xf numFmtId="0" fontId="16" fillId="10" borderId="11" xfId="0" applyFont="1" applyFill="1" applyBorder="1" applyAlignment="1" applyProtection="1">
      <alignment horizontal="center" vertical="center" wrapText="1"/>
    </xf>
    <xf numFmtId="0" fontId="0" fillId="33" borderId="23" xfId="0" applyFill="1" applyBorder="1" applyAlignment="1">
      <alignment horizontal="center" vertical="center"/>
    </xf>
    <xf numFmtId="0" fontId="0" fillId="33" borderId="11" xfId="0" applyFill="1" applyBorder="1" applyAlignment="1">
      <alignment horizontal="center" vertical="center"/>
    </xf>
    <xf numFmtId="0" fontId="0" fillId="33" borderId="11" xfId="0" applyFill="1" applyBorder="1" applyAlignment="1">
      <alignment horizontal="center" vertical="center" wrapText="1"/>
    </xf>
    <xf numFmtId="0" fontId="0" fillId="5" borderId="11" xfId="0" applyFill="1" applyBorder="1" applyAlignment="1">
      <alignment horizontal="center" vertical="center"/>
    </xf>
    <xf numFmtId="0" fontId="0" fillId="5" borderId="15" xfId="0" applyFill="1" applyBorder="1" applyAlignment="1">
      <alignment horizontal="center" vertical="center"/>
    </xf>
    <xf numFmtId="0" fontId="19" fillId="10" borderId="11" xfId="0" applyFont="1" applyFill="1" applyBorder="1" applyAlignment="1" applyProtection="1">
      <alignment horizontal="center" vertical="center" wrapText="1"/>
    </xf>
    <xf numFmtId="0" fontId="22" fillId="10" borderId="11" xfId="0" applyFont="1" applyFill="1" applyBorder="1" applyAlignment="1" applyProtection="1">
      <alignment horizontal="center" vertical="center" wrapText="1"/>
    </xf>
    <xf numFmtId="0" fontId="23" fillId="34" borderId="11" xfId="0" applyFont="1" applyFill="1" applyBorder="1" applyAlignment="1" applyProtection="1">
      <alignment horizontal="center" vertical="center" wrapText="1"/>
    </xf>
    <xf numFmtId="0" fontId="23" fillId="6" borderId="11" xfId="0" applyFont="1" applyFill="1" applyBorder="1" applyAlignment="1" applyProtection="1">
      <alignment horizontal="center" vertical="center" wrapText="1"/>
    </xf>
    <xf numFmtId="0" fontId="23" fillId="34" borderId="15" xfId="0" applyFont="1" applyFill="1" applyBorder="1" applyAlignment="1" applyProtection="1">
      <alignment horizontal="center" vertical="center" wrapText="1"/>
    </xf>
    <xf numFmtId="0" fontId="13" fillId="12" borderId="11" xfId="0" applyFont="1" applyFill="1" applyBorder="1" applyAlignment="1" applyProtection="1">
      <alignment horizontal="center" vertical="center" wrapText="1"/>
    </xf>
    <xf numFmtId="0" fontId="12" fillId="12" borderId="11" xfId="0" applyFont="1" applyFill="1" applyBorder="1" applyAlignment="1" applyProtection="1">
      <alignment horizontal="center" vertical="center" wrapText="1"/>
    </xf>
    <xf numFmtId="0" fontId="13" fillId="12" borderId="15" xfId="0" applyFont="1" applyFill="1" applyBorder="1" applyAlignment="1" applyProtection="1">
      <alignment horizontal="center" vertical="center" wrapText="1"/>
    </xf>
    <xf numFmtId="0" fontId="15" fillId="25" borderId="11" xfId="0" applyFont="1" applyFill="1" applyBorder="1" applyAlignment="1" applyProtection="1">
      <alignment horizontal="center" vertical="center" wrapText="1"/>
    </xf>
    <xf numFmtId="0" fontId="13" fillId="26" borderId="8" xfId="0" applyFont="1" applyFill="1" applyBorder="1" applyAlignment="1" applyProtection="1">
      <alignment horizontal="center" vertical="center" wrapText="1"/>
    </xf>
    <xf numFmtId="0" fontId="13" fillId="26" borderId="11" xfId="0" applyFont="1" applyFill="1" applyBorder="1" applyAlignment="1" applyProtection="1">
      <alignment horizontal="center" vertical="center" wrapText="1"/>
    </xf>
    <xf numFmtId="0" fontId="25" fillId="10" borderId="11" xfId="0" applyFont="1" applyFill="1" applyBorder="1" applyAlignment="1" applyProtection="1">
      <alignment horizontal="center" vertical="center" wrapText="1"/>
    </xf>
    <xf numFmtId="0" fontId="26" fillId="10" borderId="11" xfId="0" applyFont="1" applyFill="1" applyBorder="1" applyAlignment="1" applyProtection="1">
      <alignment horizontal="center" vertical="center" wrapText="1"/>
    </xf>
    <xf numFmtId="0" fontId="25" fillId="10" borderId="11" xfId="0" applyFont="1" applyFill="1" applyBorder="1" applyAlignment="1" applyProtection="1">
      <alignment horizontal="center" vertical="center"/>
    </xf>
    <xf numFmtId="0" fontId="26" fillId="10" borderId="15" xfId="0" applyFont="1" applyFill="1" applyBorder="1" applyAlignment="1" applyProtection="1">
      <alignment horizontal="center" vertical="center" wrapText="1"/>
    </xf>
    <xf numFmtId="0" fontId="0" fillId="0" borderId="15" xfId="0" applyBorder="1" applyAlignment="1">
      <alignment horizontal="center" vertical="center"/>
    </xf>
    <xf numFmtId="0" fontId="20" fillId="10" borderId="11" xfId="0" applyFont="1" applyFill="1" applyBorder="1" applyAlignment="1" applyProtection="1">
      <alignment horizontal="center" vertical="center" wrapText="1"/>
    </xf>
    <xf numFmtId="0" fontId="0" fillId="0" borderId="15" xfId="0" applyFont="1" applyFill="1" applyBorder="1" applyAlignment="1">
      <alignment vertical="center" wrapText="1"/>
    </xf>
    <xf numFmtId="0" fontId="23" fillId="34" borderId="11" xfId="0" applyFont="1" applyFill="1" applyBorder="1" applyAlignment="1" applyProtection="1">
      <alignment horizontal="center" vertical="center"/>
    </xf>
    <xf numFmtId="0" fontId="0" fillId="10" borderId="11" xfId="0" applyFill="1" applyBorder="1" applyAlignment="1">
      <alignment horizontal="center" vertical="center" wrapText="1"/>
    </xf>
    <xf numFmtId="0" fontId="0" fillId="0" borderId="11" xfId="0" applyFill="1" applyBorder="1" applyAlignment="1">
      <alignment vertical="center"/>
    </xf>
    <xf numFmtId="0" fontId="0" fillId="10" borderId="15" xfId="0" applyFill="1" applyBorder="1" applyAlignment="1">
      <alignment horizontal="center" vertical="center" wrapText="1"/>
    </xf>
    <xf numFmtId="0" fontId="27" fillId="10" borderId="11" xfId="0" applyFont="1" applyFill="1" applyBorder="1" applyAlignment="1" applyProtection="1">
      <alignment vertical="center" wrapText="1"/>
    </xf>
    <xf numFmtId="0" fontId="0" fillId="0" borderId="11" xfId="0" applyFill="1" applyBorder="1" applyAlignment="1">
      <alignment horizontal="center" vertical="center"/>
    </xf>
    <xf numFmtId="0" fontId="13" fillId="0" borderId="11" xfId="0" applyFont="1" applyFill="1" applyBorder="1" applyAlignment="1" applyProtection="1">
      <alignment horizontal="center" vertical="center" wrapText="1"/>
    </xf>
    <xf numFmtId="0" fontId="12" fillId="0" borderId="11" xfId="0" applyFont="1" applyFill="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23" xfId="0" applyFont="1" applyFill="1" applyBorder="1" applyAlignment="1" applyProtection="1">
      <alignment horizontal="center" vertical="center" wrapText="1"/>
    </xf>
    <xf numFmtId="10" fontId="0" fillId="0" borderId="11" xfId="0" applyNumberFormat="1" applyBorder="1" applyAlignment="1">
      <alignment horizontal="center" vertical="center"/>
    </xf>
    <xf numFmtId="14" fontId="0" fillId="10" borderId="11" xfId="0" applyNumberFormat="1" applyFill="1" applyBorder="1" applyAlignment="1">
      <alignment horizontal="center" vertical="center"/>
    </xf>
    <xf numFmtId="0" fontId="0" fillId="10" borderId="0" xfId="0" applyFill="1" applyAlignment="1">
      <alignment horizontal="center" vertical="center"/>
    </xf>
    <xf numFmtId="10" fontId="0" fillId="10" borderId="11" xfId="0" applyNumberFormat="1" applyFill="1" applyBorder="1" applyAlignment="1">
      <alignment horizontal="center" vertical="center"/>
    </xf>
    <xf numFmtId="10" fontId="0" fillId="10" borderId="0" xfId="0" applyNumberFormat="1" applyFill="1" applyAlignment="1">
      <alignment horizontal="center" vertical="center"/>
    </xf>
    <xf numFmtId="0" fontId="0" fillId="6" borderId="0" xfId="0" applyFill="1" applyAlignment="1">
      <alignment horizontal="center" vertical="center"/>
    </xf>
    <xf numFmtId="10" fontId="0" fillId="0" borderId="0" xfId="0" applyNumberFormat="1" applyAlignment="1">
      <alignment horizontal="center" vertical="center"/>
    </xf>
    <xf numFmtId="1" fontId="0" fillId="0" borderId="0" xfId="0" applyNumberFormat="1" applyAlignment="1">
      <alignment horizontal="center" vertical="center"/>
    </xf>
    <xf numFmtId="0" fontId="0" fillId="0" borderId="23" xfId="0" applyBorder="1" applyAlignment="1">
      <alignment horizontal="center" vertical="center"/>
    </xf>
    <xf numFmtId="1" fontId="0" fillId="0" borderId="11" xfId="0" applyNumberFormat="1" applyBorder="1" applyAlignment="1">
      <alignment horizontal="center" vertical="center"/>
    </xf>
    <xf numFmtId="0" fontId="12" fillId="0" borderId="8" xfId="0" applyFont="1" applyFill="1" applyBorder="1" applyAlignment="1" applyProtection="1">
      <alignment horizontal="center" vertical="center" wrapText="1"/>
    </xf>
    <xf numFmtId="0" fontId="0" fillId="0" borderId="8" xfId="0" applyBorder="1" applyAlignment="1">
      <alignment horizontal="center" vertical="center"/>
    </xf>
    <xf numFmtId="14" fontId="0" fillId="0" borderId="0" xfId="0" applyNumberFormat="1" applyAlignment="1">
      <alignment horizontal="center" vertical="center"/>
    </xf>
    <xf numFmtId="165" fontId="0" fillId="0" borderId="0" xfId="0" applyNumberFormat="1" applyAlignment="1">
      <alignment horizontal="center" vertical="center"/>
    </xf>
    <xf numFmtId="4" fontId="0" fillId="6" borderId="0" xfId="0" applyNumberFormat="1" applyFill="1" applyAlignment="1">
      <alignment horizontal="center" vertical="center"/>
    </xf>
    <xf numFmtId="4" fontId="0" fillId="0" borderId="0" xfId="0" applyNumberFormat="1" applyAlignment="1">
      <alignment horizontal="center" vertical="center"/>
    </xf>
    <xf numFmtId="3" fontId="0" fillId="0" borderId="0" xfId="0" applyNumberFormat="1" applyAlignment="1">
      <alignment horizontal="center" vertical="center"/>
    </xf>
    <xf numFmtId="10" fontId="0" fillId="0" borderId="0" xfId="1" applyNumberFormat="1" applyFont="1" applyAlignment="1">
      <alignment horizontal="center" vertical="center"/>
    </xf>
    <xf numFmtId="166" fontId="0" fillId="0" borderId="0" xfId="1" applyNumberFormat="1" applyFont="1" applyAlignment="1">
      <alignment horizontal="center" vertical="center"/>
    </xf>
    <xf numFmtId="10" fontId="0" fillId="0" borderId="11" xfId="1" applyNumberFormat="1" applyFont="1" applyBorder="1" applyAlignment="1">
      <alignment horizontal="center" vertical="center"/>
    </xf>
    <xf numFmtId="10" fontId="0" fillId="0" borderId="8" xfId="1" applyNumberFormat="1" applyFont="1" applyBorder="1" applyAlignment="1">
      <alignment horizontal="center" vertical="center"/>
    </xf>
    <xf numFmtId="3" fontId="0" fillId="0" borderId="8" xfId="0" applyNumberFormat="1" applyBorder="1" applyAlignment="1">
      <alignment horizontal="center" vertical="center"/>
    </xf>
    <xf numFmtId="0" fontId="0" fillId="0" borderId="11" xfId="0" applyFill="1" applyBorder="1" applyAlignment="1">
      <alignment horizontal="left" vertical="center"/>
    </xf>
    <xf numFmtId="0" fontId="0" fillId="0" borderId="11" xfId="0" applyFont="1" applyBorder="1" applyAlignment="1">
      <alignment horizontal="center" vertical="center"/>
    </xf>
    <xf numFmtId="0" fontId="0" fillId="10" borderId="0" xfId="0" applyFill="1" applyAlignment="1">
      <alignment vertical="center"/>
    </xf>
    <xf numFmtId="0" fontId="14" fillId="0" borderId="0" xfId="0" applyFont="1" applyFill="1" applyBorder="1" applyAlignment="1" applyProtection="1">
      <alignment vertical="center" wrapText="1"/>
    </xf>
    <xf numFmtId="0" fontId="29" fillId="0" borderId="0" xfId="0" applyFont="1" applyFill="1" applyBorder="1" applyAlignment="1" applyProtection="1">
      <alignment vertical="center" wrapText="1"/>
    </xf>
    <xf numFmtId="0" fontId="0" fillId="0" borderId="0" xfId="0" applyFill="1" applyBorder="1" applyAlignment="1">
      <alignment vertical="center"/>
    </xf>
    <xf numFmtId="0" fontId="29" fillId="0" borderId="0" xfId="0" applyFont="1" applyFill="1" applyBorder="1" applyAlignment="1" applyProtection="1">
      <alignment vertical="center"/>
    </xf>
    <xf numFmtId="0" fontId="0" fillId="11" borderId="0" xfId="0" applyFill="1" applyAlignment="1">
      <alignment horizontal="center" vertical="center"/>
    </xf>
    <xf numFmtId="0" fontId="0" fillId="11" borderId="0" xfId="0" applyFill="1" applyAlignment="1">
      <alignment vertical="center"/>
    </xf>
    <xf numFmtId="0" fontId="31" fillId="35" borderId="36" xfId="2" applyFont="1" applyFill="1" applyBorder="1" applyAlignment="1">
      <alignment horizontal="center"/>
    </xf>
    <xf numFmtId="0" fontId="31" fillId="35" borderId="36" xfId="2" applyFont="1" applyFill="1" applyBorder="1" applyAlignment="1">
      <alignment horizontal="left"/>
    </xf>
    <xf numFmtId="0" fontId="31" fillId="35" borderId="37" xfId="2" applyFont="1" applyFill="1" applyBorder="1" applyAlignment="1">
      <alignment horizontal="left"/>
    </xf>
    <xf numFmtId="0" fontId="31" fillId="0" borderId="38" xfId="2" applyFont="1" applyFill="1" applyBorder="1" applyAlignment="1">
      <alignment horizontal="right" wrapText="1"/>
    </xf>
    <xf numFmtId="0" fontId="31" fillId="0" borderId="38" xfId="2" applyFont="1" applyFill="1" applyBorder="1" applyAlignment="1">
      <alignment wrapText="1"/>
    </xf>
    <xf numFmtId="0" fontId="31" fillId="0" borderId="38" xfId="2" applyFont="1" applyFill="1" applyBorder="1" applyAlignment="1">
      <alignment horizontal="center" vertical="center" wrapText="1"/>
    </xf>
    <xf numFmtId="0" fontId="8" fillId="0" borderId="0" xfId="0" applyFont="1"/>
    <xf numFmtId="0" fontId="31" fillId="0" borderId="0" xfId="2" applyFont="1" applyFill="1" applyBorder="1" applyAlignment="1">
      <alignment horizontal="right" wrapText="1"/>
    </xf>
    <xf numFmtId="0" fontId="31" fillId="0" borderId="0" xfId="2" applyFont="1" applyFill="1" applyBorder="1" applyAlignment="1">
      <alignment wrapText="1"/>
    </xf>
    <xf numFmtId="0" fontId="0" fillId="0" borderId="38" xfId="0" applyBorder="1"/>
    <xf numFmtId="0" fontId="31" fillId="0" borderId="38" xfId="2" applyFont="1" applyFill="1" applyBorder="1" applyAlignment="1"/>
    <xf numFmtId="0" fontId="30" fillId="0" borderId="38" xfId="2" applyBorder="1"/>
    <xf numFmtId="0" fontId="13" fillId="0" borderId="38" xfId="2" applyFont="1" applyFill="1" applyBorder="1" applyAlignment="1">
      <alignment horizontal="right" wrapText="1"/>
    </xf>
    <xf numFmtId="0" fontId="13" fillId="0" borderId="38" xfId="2" applyFont="1" applyFill="1" applyBorder="1" applyAlignment="1"/>
    <xf numFmtId="0" fontId="13" fillId="0" borderId="38" xfId="2" applyFont="1" applyFill="1" applyBorder="1" applyAlignment="1">
      <alignment wrapText="1"/>
    </xf>
    <xf numFmtId="0" fontId="13" fillId="0" borderId="38" xfId="2" applyFont="1" applyFill="1" applyBorder="1" applyAlignment="1">
      <alignment horizontal="center" vertical="center" wrapText="1"/>
    </xf>
    <xf numFmtId="0" fontId="31" fillId="0" borderId="0" xfId="2" applyFont="1" applyFill="1" applyBorder="1" applyAlignment="1"/>
    <xf numFmtId="0" fontId="0" fillId="0" borderId="0" xfId="0" applyBorder="1"/>
    <xf numFmtId="0" fontId="30" fillId="0" borderId="0" xfId="2" applyBorder="1"/>
    <xf numFmtId="0" fontId="0" fillId="0" borderId="38" xfId="0" applyBorder="1" applyAlignment="1"/>
    <xf numFmtId="0" fontId="3" fillId="0" borderId="0" xfId="0" applyFont="1"/>
    <xf numFmtId="0" fontId="0" fillId="0" borderId="39" xfId="0" applyBorder="1" applyAlignment="1"/>
    <xf numFmtId="0" fontId="30" fillId="0" borderId="38" xfId="2" applyBorder="1" applyAlignment="1">
      <alignment horizontal="center" vertical="center"/>
    </xf>
    <xf numFmtId="0" fontId="0" fillId="0" borderId="0" xfId="0" applyBorder="1" applyAlignment="1"/>
    <xf numFmtId="0" fontId="0" fillId="0" borderId="38" xfId="0" applyBorder="1" applyAlignment="1">
      <alignment horizontal="left" indent="1"/>
    </xf>
    <xf numFmtId="0" fontId="0" fillId="0" borderId="38" xfId="0" applyBorder="1" applyAlignment="1">
      <alignment horizontal="center"/>
    </xf>
    <xf numFmtId="0" fontId="0" fillId="0" borderId="38" xfId="0" applyFill="1" applyBorder="1" applyAlignment="1"/>
    <xf numFmtId="0" fontId="0" fillId="0" borderId="39" xfId="0" applyBorder="1"/>
    <xf numFmtId="0" fontId="31" fillId="0" borderId="39" xfId="2" applyFont="1" applyFill="1" applyBorder="1" applyAlignment="1">
      <alignment wrapText="1"/>
    </xf>
    <xf numFmtId="0" fontId="31" fillId="0" borderId="0" xfId="2" applyFont="1" applyFill="1" applyBorder="1" applyAlignment="1">
      <alignment horizontal="center" vertical="center" wrapText="1"/>
    </xf>
    <xf numFmtId="0" fontId="0" fillId="0" borderId="0" xfId="0" applyBorder="1" applyAlignment="1">
      <alignment horizontal="left" indent="1"/>
    </xf>
    <xf numFmtId="1" fontId="0" fillId="0" borderId="0" xfId="0" applyNumberFormat="1" applyAlignment="1">
      <alignment horizontal="right"/>
    </xf>
    <xf numFmtId="0" fontId="0" fillId="0" borderId="0" xfId="0" applyFill="1"/>
    <xf numFmtId="0" fontId="33" fillId="24" borderId="40" xfId="0" applyFont="1" applyFill="1" applyBorder="1"/>
    <xf numFmtId="0" fontId="0" fillId="24" borderId="41" xfId="0" applyFill="1" applyBorder="1"/>
    <xf numFmtId="0" fontId="0" fillId="24" borderId="42" xfId="0" applyFill="1" applyBorder="1"/>
    <xf numFmtId="0" fontId="0" fillId="24" borderId="43" xfId="0" applyFill="1" applyBorder="1"/>
    <xf numFmtId="0" fontId="0" fillId="24" borderId="0" xfId="0" applyFill="1" applyBorder="1"/>
    <xf numFmtId="0" fontId="0" fillId="24" borderId="44" xfId="0" applyFill="1" applyBorder="1"/>
    <xf numFmtId="0" fontId="3" fillId="24" borderId="47" xfId="0" applyFont="1" applyFill="1" applyBorder="1" applyAlignment="1">
      <alignment horizontal="center"/>
    </xf>
    <xf numFmtId="0" fontId="0" fillId="2" borderId="48" xfId="0" applyFill="1" applyBorder="1" applyAlignment="1">
      <alignment horizontal="right" indent="1"/>
    </xf>
    <xf numFmtId="0" fontId="0" fillId="0" borderId="49" xfId="0" applyFill="1" applyBorder="1" applyAlignment="1" applyProtection="1">
      <alignment horizontal="center"/>
      <protection locked="0"/>
    </xf>
    <xf numFmtId="0" fontId="35" fillId="2" borderId="52" xfId="0" applyFont="1" applyFill="1" applyBorder="1" applyAlignment="1">
      <alignment horizontal="left"/>
    </xf>
    <xf numFmtId="0" fontId="0" fillId="2" borderId="52" xfId="0" applyFill="1" applyBorder="1" applyAlignment="1">
      <alignment horizontal="left" indent="1"/>
    </xf>
    <xf numFmtId="0" fontId="36" fillId="0" borderId="0" xfId="0" applyFont="1"/>
    <xf numFmtId="0" fontId="4" fillId="36" borderId="56" xfId="0" applyFont="1" applyFill="1" applyBorder="1" applyAlignment="1" applyProtection="1">
      <alignment vertical="center"/>
      <protection locked="0"/>
    </xf>
    <xf numFmtId="0" fontId="0" fillId="2" borderId="52" xfId="0" applyFill="1" applyBorder="1"/>
    <xf numFmtId="0" fontId="0" fillId="2" borderId="0" xfId="0" applyFont="1" applyFill="1" applyBorder="1" applyAlignment="1">
      <alignment horizontal="right" indent="1"/>
    </xf>
    <xf numFmtId="0" fontId="37" fillId="36" borderId="58" xfId="0" applyFont="1" applyFill="1" applyBorder="1" applyAlignment="1" applyProtection="1">
      <alignment horizontal="left" vertical="center" indent="1"/>
      <protection locked="0"/>
    </xf>
    <xf numFmtId="0" fontId="4" fillId="2" borderId="46" xfId="0" applyFont="1" applyFill="1" applyBorder="1" applyAlignment="1">
      <alignment horizontal="right"/>
    </xf>
    <xf numFmtId="0" fontId="37" fillId="36" borderId="59" xfId="0" applyFont="1" applyFill="1" applyBorder="1" applyAlignment="1" applyProtection="1">
      <alignment horizontal="left" vertical="center"/>
      <protection locked="0"/>
    </xf>
    <xf numFmtId="0" fontId="34" fillId="2" borderId="52" xfId="0" applyFont="1" applyFill="1" applyBorder="1" applyAlignment="1"/>
    <xf numFmtId="0" fontId="38" fillId="2" borderId="6" xfId="0" applyFont="1" applyFill="1" applyBorder="1"/>
    <xf numFmtId="0" fontId="38" fillId="2" borderId="1" xfId="0" applyFont="1" applyFill="1" applyBorder="1"/>
    <xf numFmtId="0" fontId="38" fillId="2" borderId="7" xfId="0" applyFont="1" applyFill="1" applyBorder="1"/>
    <xf numFmtId="0" fontId="39" fillId="0" borderId="0" xfId="0" applyFont="1" applyAlignment="1" applyProtection="1">
      <alignment horizontal="left" vertical="center"/>
    </xf>
    <xf numFmtId="0" fontId="4" fillId="0" borderId="0" xfId="0" applyFont="1" applyAlignment="1" applyProtection="1">
      <alignment horizontal="left" vertical="center"/>
    </xf>
    <xf numFmtId="0" fontId="0" fillId="0" borderId="0" xfId="0" applyFont="1" applyAlignment="1" applyProtection="1">
      <alignment horizontal="left" vertical="center"/>
    </xf>
    <xf numFmtId="0" fontId="0" fillId="0" borderId="0" xfId="0" applyFill="1" applyAlignment="1" applyProtection="1">
      <alignment vertical="center"/>
    </xf>
    <xf numFmtId="0" fontId="0" fillId="10" borderId="0" xfId="0" applyFill="1" applyBorder="1" applyAlignment="1" applyProtection="1">
      <alignment horizontal="left" vertical="center"/>
    </xf>
    <xf numFmtId="0" fontId="0" fillId="10" borderId="0" xfId="0" applyFill="1" applyBorder="1" applyAlignment="1" applyProtection="1">
      <alignment horizontal="center" vertical="center"/>
    </xf>
    <xf numFmtId="0" fontId="0" fillId="10" borderId="0" xfId="0" applyFill="1" applyAlignment="1" applyProtection="1">
      <alignment horizontal="left" vertical="center"/>
    </xf>
    <xf numFmtId="0" fontId="0" fillId="10" borderId="0" xfId="0" applyFill="1" applyAlignment="1" applyProtection="1">
      <alignment vertical="center"/>
    </xf>
    <xf numFmtId="167" fontId="4" fillId="15" borderId="60" xfId="0" applyNumberFormat="1" applyFont="1" applyFill="1" applyBorder="1" applyAlignment="1" applyProtection="1">
      <alignment horizontal="left" vertical="center" indent="1"/>
    </xf>
    <xf numFmtId="0" fontId="4" fillId="10" borderId="48" xfId="0" applyFont="1" applyFill="1" applyBorder="1" applyAlignment="1" applyProtection="1">
      <alignment vertical="center"/>
    </xf>
    <xf numFmtId="0" fontId="44" fillId="10" borderId="0" xfId="0" applyFont="1" applyFill="1" applyBorder="1" applyAlignment="1" applyProtection="1">
      <alignment vertical="center" wrapText="1"/>
    </xf>
    <xf numFmtId="0" fontId="44" fillId="10" borderId="0" xfId="0" applyFont="1" applyFill="1" applyAlignment="1" applyProtection="1">
      <alignment vertical="center"/>
    </xf>
    <xf numFmtId="0" fontId="47" fillId="10" borderId="0" xfId="0" applyFont="1" applyFill="1" applyBorder="1" applyAlignment="1" applyProtection="1">
      <alignment horizontal="center" vertical="center"/>
    </xf>
    <xf numFmtId="0" fontId="2" fillId="14" borderId="60" xfId="0" applyFont="1" applyFill="1" applyBorder="1" applyAlignment="1" applyProtection="1">
      <alignment horizontal="right" vertical="center" indent="1"/>
    </xf>
    <xf numFmtId="0" fontId="37" fillId="15" borderId="26" xfId="0" applyFont="1" applyFill="1" applyBorder="1" applyAlignment="1" applyProtection="1">
      <alignment horizontal="left" vertical="center" indent="1"/>
    </xf>
    <xf numFmtId="0" fontId="2" fillId="14" borderId="60" xfId="0" applyFont="1" applyFill="1" applyBorder="1" applyAlignment="1" applyProtection="1">
      <alignment vertical="center"/>
    </xf>
    <xf numFmtId="0" fontId="37" fillId="15" borderId="61" xfId="0" applyFont="1" applyFill="1" applyBorder="1" applyAlignment="1" applyProtection="1">
      <alignment horizontal="left" vertical="center" indent="2"/>
    </xf>
    <xf numFmtId="0" fontId="4" fillId="10" borderId="0" xfId="0" applyFont="1" applyFill="1" applyBorder="1" applyAlignment="1" applyProtection="1">
      <alignment horizontal="left" vertical="center"/>
    </xf>
    <xf numFmtId="0" fontId="4" fillId="10" borderId="20" xfId="0" applyFont="1" applyFill="1" applyBorder="1" applyAlignment="1" applyProtection="1">
      <alignment horizontal="left" vertical="center"/>
    </xf>
    <xf numFmtId="0" fontId="0" fillId="10" borderId="0" xfId="0" applyFill="1" applyBorder="1" applyAlignment="1" applyProtection="1">
      <alignment vertical="center"/>
    </xf>
    <xf numFmtId="0" fontId="4" fillId="3" borderId="0" xfId="0" applyFont="1" applyFill="1" applyAlignment="1" applyProtection="1">
      <alignment horizontal="left" vertical="center"/>
    </xf>
    <xf numFmtId="0" fontId="4" fillId="3" borderId="0"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4" fillId="3" borderId="0" xfId="0" applyFont="1" applyFill="1" applyAlignment="1" applyProtection="1">
      <alignment vertical="center"/>
    </xf>
    <xf numFmtId="0" fontId="44" fillId="3" borderId="0" xfId="0" applyFont="1" applyFill="1" applyBorder="1" applyAlignment="1" applyProtection="1">
      <alignment vertical="center" wrapText="1"/>
    </xf>
    <xf numFmtId="0" fontId="0" fillId="3" borderId="0" xfId="0" applyFill="1" applyAlignment="1" applyProtection="1">
      <alignment vertical="center"/>
    </xf>
    <xf numFmtId="0" fontId="47" fillId="3" borderId="0" xfId="0" applyFont="1" applyFill="1" applyBorder="1" applyAlignment="1" applyProtection="1">
      <alignment horizontal="center" vertical="center"/>
    </xf>
    <xf numFmtId="0" fontId="49" fillId="10" borderId="0" xfId="0" applyFont="1" applyFill="1" applyAlignment="1" applyProtection="1">
      <alignment horizontal="left" vertical="center"/>
    </xf>
    <xf numFmtId="0" fontId="49" fillId="10" borderId="0" xfId="0" applyFont="1" applyFill="1" applyAlignment="1" applyProtection="1">
      <alignment vertical="center"/>
    </xf>
    <xf numFmtId="0" fontId="33" fillId="10" borderId="0" xfId="0" applyFont="1" applyFill="1" applyBorder="1" applyAlignment="1" applyProtection="1">
      <alignment horizontal="center" vertical="center" wrapText="1"/>
    </xf>
    <xf numFmtId="0" fontId="4" fillId="14" borderId="60" xfId="0" applyFont="1" applyFill="1" applyBorder="1" applyAlignment="1" applyProtection="1">
      <alignment horizontal="left" vertical="center" wrapText="1"/>
    </xf>
    <xf numFmtId="0" fontId="44" fillId="38" borderId="24" xfId="0" applyFont="1" applyFill="1" applyBorder="1" applyAlignment="1" applyProtection="1">
      <alignment horizontal="center" vertical="center" wrapText="1"/>
    </xf>
    <xf numFmtId="0" fontId="53" fillId="38" borderId="34" xfId="0" applyFont="1" applyFill="1" applyBorder="1" applyAlignment="1" applyProtection="1">
      <alignment horizontal="center" vertical="center"/>
    </xf>
    <xf numFmtId="0" fontId="53" fillId="38" borderId="35" xfId="0" applyFont="1" applyFill="1" applyBorder="1" applyAlignment="1" applyProtection="1">
      <alignment horizontal="center" vertical="center"/>
    </xf>
    <xf numFmtId="0" fontId="53" fillId="38" borderId="62" xfId="0" applyFont="1" applyFill="1" applyBorder="1" applyAlignment="1" applyProtection="1">
      <alignment horizontal="center" vertical="center"/>
    </xf>
    <xf numFmtId="0" fontId="53" fillId="38" borderId="61" xfId="0" applyFont="1" applyFill="1" applyBorder="1" applyAlignment="1" applyProtection="1">
      <alignment horizontal="center" vertical="center"/>
    </xf>
    <xf numFmtId="0" fontId="54" fillId="10" borderId="64" xfId="0" applyFont="1" applyFill="1" applyBorder="1" applyAlignment="1" applyProtection="1">
      <alignment horizontal="left" vertical="center"/>
    </xf>
    <xf numFmtId="0" fontId="0" fillId="0" borderId="4" xfId="0" applyFill="1" applyBorder="1" applyAlignment="1" applyProtection="1">
      <alignment horizontal="center" vertical="center"/>
      <protection locked="0"/>
    </xf>
    <xf numFmtId="0" fontId="8" fillId="36" borderId="64" xfId="0" applyFont="1" applyFill="1" applyBorder="1" applyAlignment="1" applyProtection="1">
      <alignment horizontal="center" vertical="center"/>
      <protection locked="0"/>
    </xf>
    <xf numFmtId="0" fontId="8" fillId="36" borderId="65" xfId="0" applyFont="1" applyFill="1" applyBorder="1" applyAlignment="1" applyProtection="1">
      <alignment horizontal="center" vertical="center"/>
      <protection locked="0"/>
    </xf>
    <xf numFmtId="0" fontId="0" fillId="36" borderId="66" xfId="0" applyFont="1" applyFill="1" applyBorder="1" applyAlignment="1" applyProtection="1">
      <alignment horizontal="center" vertical="center"/>
      <protection locked="0"/>
    </xf>
    <xf numFmtId="0" fontId="0" fillId="36" borderId="67" xfId="0" applyFont="1" applyFill="1" applyBorder="1" applyAlignment="1" applyProtection="1">
      <alignment horizontal="center" vertical="center"/>
      <protection locked="0"/>
    </xf>
    <xf numFmtId="167" fontId="37" fillId="12" borderId="64" xfId="0" applyNumberFormat="1" applyFont="1" applyFill="1" applyBorder="1" applyAlignment="1" applyProtection="1">
      <alignment horizontal="center" vertical="center"/>
    </xf>
    <xf numFmtId="0" fontId="54" fillId="10" borderId="69" xfId="0" applyFont="1" applyFill="1" applyBorder="1" applyAlignment="1" applyProtection="1">
      <alignment horizontal="left" vertical="center"/>
    </xf>
    <xf numFmtId="0" fontId="0" fillId="0" borderId="72" xfId="0" applyFill="1" applyBorder="1" applyAlignment="1" applyProtection="1">
      <alignment horizontal="center" vertical="center"/>
      <protection locked="0"/>
    </xf>
    <xf numFmtId="0" fontId="8" fillId="36" borderId="73" xfId="0" applyFont="1" applyFill="1" applyBorder="1" applyAlignment="1" applyProtection="1">
      <alignment horizontal="center" vertical="center"/>
      <protection locked="0"/>
    </xf>
    <xf numFmtId="0" fontId="8" fillId="36" borderId="74" xfId="0" applyFont="1" applyFill="1" applyBorder="1" applyAlignment="1" applyProtection="1">
      <alignment horizontal="center" vertical="center"/>
      <protection locked="0"/>
    </xf>
    <xf numFmtId="167" fontId="37" fillId="12" borderId="69" xfId="0" applyNumberFormat="1" applyFont="1" applyFill="1" applyBorder="1" applyAlignment="1" applyProtection="1">
      <alignment horizontal="center" vertical="center"/>
    </xf>
    <xf numFmtId="0" fontId="0" fillId="10" borderId="61" xfId="0" applyFill="1" applyBorder="1" applyAlignment="1" applyProtection="1">
      <alignment vertical="center"/>
    </xf>
    <xf numFmtId="0" fontId="39" fillId="10" borderId="64" xfId="0" applyFont="1" applyFill="1" applyBorder="1" applyAlignment="1" applyProtection="1">
      <alignment horizontal="left" vertical="center"/>
    </xf>
    <xf numFmtId="0" fontId="0" fillId="36" borderId="64" xfId="0" applyFill="1" applyBorder="1" applyAlignment="1" applyProtection="1">
      <alignment horizontal="center" vertical="center"/>
      <protection locked="0"/>
    </xf>
    <xf numFmtId="0" fontId="0" fillId="36" borderId="65" xfId="0" applyFont="1" applyFill="1" applyBorder="1" applyAlignment="1" applyProtection="1">
      <alignment horizontal="center" vertical="center"/>
      <protection locked="0"/>
    </xf>
    <xf numFmtId="168" fontId="37" fillId="12" borderId="64" xfId="3" applyNumberFormat="1" applyFont="1" applyFill="1" applyBorder="1" applyAlignment="1" applyProtection="1">
      <alignment horizontal="center" vertical="center"/>
    </xf>
    <xf numFmtId="0" fontId="39" fillId="10" borderId="75" xfId="0" applyFont="1" applyFill="1" applyBorder="1" applyAlignment="1" applyProtection="1">
      <alignment horizontal="left" vertical="center"/>
    </xf>
    <xf numFmtId="0" fontId="0" fillId="0" borderId="16" xfId="0" applyFill="1" applyBorder="1" applyAlignment="1" applyProtection="1">
      <alignment horizontal="center" vertical="center"/>
      <protection locked="0"/>
    </xf>
    <xf numFmtId="0" fontId="0" fillId="36" borderId="75" xfId="0" applyFill="1" applyBorder="1" applyAlignment="1" applyProtection="1">
      <alignment horizontal="center" vertical="center"/>
      <protection locked="0"/>
    </xf>
    <xf numFmtId="0" fontId="0" fillId="36" borderId="27" xfId="0" applyFont="1" applyFill="1" applyBorder="1" applyAlignment="1" applyProtection="1">
      <alignment horizontal="center" vertical="center"/>
      <protection locked="0"/>
    </xf>
    <xf numFmtId="0" fontId="0" fillId="36" borderId="11" xfId="0" applyFont="1" applyFill="1" applyBorder="1" applyAlignment="1" applyProtection="1">
      <alignment horizontal="center" vertical="center"/>
      <protection locked="0"/>
    </xf>
    <xf numFmtId="0" fontId="0" fillId="36" borderId="28" xfId="0" applyFont="1" applyFill="1" applyBorder="1" applyAlignment="1" applyProtection="1">
      <alignment horizontal="center" vertical="center"/>
      <protection locked="0"/>
    </xf>
    <xf numFmtId="168" fontId="37" fillId="12" borderId="75" xfId="3" applyNumberFormat="1" applyFont="1" applyFill="1" applyBorder="1" applyAlignment="1" applyProtection="1">
      <alignment horizontal="center" vertical="center"/>
    </xf>
    <xf numFmtId="0" fontId="4" fillId="9" borderId="69" xfId="0" applyFont="1" applyFill="1" applyBorder="1" applyAlignment="1" applyProtection="1">
      <alignment vertical="center"/>
    </xf>
    <xf numFmtId="167" fontId="0" fillId="9" borderId="70" xfId="0" applyNumberFormat="1" applyFill="1" applyBorder="1" applyAlignment="1" applyProtection="1">
      <alignment horizontal="center" vertical="center"/>
    </xf>
    <xf numFmtId="0" fontId="4" fillId="9" borderId="69" xfId="0" applyFont="1" applyFill="1" applyBorder="1" applyAlignment="1" applyProtection="1">
      <alignment horizontal="center" vertical="center"/>
    </xf>
    <xf numFmtId="0" fontId="4" fillId="9" borderId="71" xfId="0" applyFont="1" applyFill="1" applyBorder="1" applyAlignment="1" applyProtection="1">
      <alignment horizontal="center" vertical="center"/>
    </xf>
    <xf numFmtId="0" fontId="4" fillId="9" borderId="73" xfId="0" applyFont="1" applyFill="1" applyBorder="1" applyAlignment="1" applyProtection="1">
      <alignment horizontal="center" vertical="center"/>
    </xf>
    <xf numFmtId="167" fontId="4" fillId="9" borderId="74" xfId="0" applyNumberFormat="1" applyFont="1" applyFill="1" applyBorder="1" applyAlignment="1" applyProtection="1">
      <alignment horizontal="center" vertical="center"/>
    </xf>
    <xf numFmtId="168" fontId="37" fillId="38" borderId="69" xfId="3" applyNumberFormat="1" applyFont="1" applyFill="1" applyBorder="1" applyAlignment="1" applyProtection="1">
      <alignment horizontal="center" vertical="center"/>
    </xf>
    <xf numFmtId="0" fontId="0" fillId="0" borderId="76" xfId="0" applyFill="1" applyBorder="1" applyAlignment="1" applyProtection="1">
      <alignment horizontal="center" vertical="center"/>
      <protection locked="0"/>
    </xf>
    <xf numFmtId="0" fontId="0" fillId="0" borderId="29" xfId="0" applyFill="1" applyBorder="1" applyAlignment="1" applyProtection="1">
      <alignment horizontal="center" vertical="center"/>
      <protection locked="0"/>
    </xf>
    <xf numFmtId="0" fontId="0" fillId="0" borderId="8" xfId="0" applyFill="1" applyBorder="1" applyAlignment="1" applyProtection="1">
      <alignment horizontal="center" vertical="center"/>
      <protection locked="0"/>
    </xf>
    <xf numFmtId="0" fontId="0" fillId="0" borderId="30" xfId="0" applyFill="1" applyBorder="1" applyAlignment="1" applyProtection="1">
      <alignment horizontal="center" vertical="center"/>
      <protection locked="0"/>
    </xf>
    <xf numFmtId="0" fontId="0" fillId="0" borderId="78" xfId="0" applyFill="1" applyBorder="1" applyAlignment="1" applyProtection="1">
      <alignment horizontal="center" vertical="center"/>
      <protection locked="0"/>
    </xf>
    <xf numFmtId="0" fontId="0" fillId="0" borderId="79" xfId="0" applyFill="1" applyBorder="1" applyAlignment="1" applyProtection="1">
      <alignment horizontal="center" vertical="center"/>
      <protection locked="0"/>
    </xf>
    <xf numFmtId="0" fontId="0" fillId="0" borderId="22" xfId="0" applyFill="1" applyBorder="1" applyAlignment="1" applyProtection="1">
      <alignment horizontal="center" vertical="center"/>
      <protection locked="0"/>
    </xf>
    <xf numFmtId="0" fontId="0" fillId="0" borderId="80" xfId="0" applyFill="1" applyBorder="1" applyAlignment="1" applyProtection="1">
      <alignment horizontal="center" vertical="center"/>
      <protection locked="0"/>
    </xf>
    <xf numFmtId="0" fontId="4" fillId="9" borderId="81" xfId="0" applyFont="1" applyFill="1" applyBorder="1" applyAlignment="1" applyProtection="1">
      <alignment vertical="center"/>
    </xf>
    <xf numFmtId="0" fontId="4" fillId="9" borderId="74" xfId="0" applyFont="1" applyFill="1" applyBorder="1" applyAlignment="1" applyProtection="1">
      <alignment horizontal="center" vertical="center"/>
    </xf>
    <xf numFmtId="10" fontId="0" fillId="0" borderId="67" xfId="1" applyNumberFormat="1" applyFont="1" applyFill="1" applyBorder="1" applyAlignment="1" applyProtection="1">
      <alignment horizontal="center" vertical="center" shrinkToFit="1"/>
      <protection locked="0"/>
    </xf>
    <xf numFmtId="169" fontId="8" fillId="12" borderId="67" xfId="1" applyNumberFormat="1" applyFont="1" applyFill="1" applyBorder="1" applyAlignment="1" applyProtection="1">
      <alignment vertical="center" shrinkToFit="1"/>
    </xf>
    <xf numFmtId="10" fontId="0" fillId="0" borderId="28" xfId="1" applyNumberFormat="1" applyFont="1" applyFill="1" applyBorder="1" applyAlignment="1" applyProtection="1">
      <alignment horizontal="center" vertical="center" shrinkToFit="1"/>
      <protection locked="0"/>
    </xf>
    <xf numFmtId="169" fontId="8" fillId="12" borderId="28" xfId="1" applyNumberFormat="1" applyFont="1" applyFill="1" applyBorder="1" applyAlignment="1" applyProtection="1">
      <alignment vertical="center" shrinkToFit="1"/>
    </xf>
    <xf numFmtId="10" fontId="4" fillId="9" borderId="74" xfId="1" applyNumberFormat="1" applyFont="1" applyFill="1" applyBorder="1" applyAlignment="1" applyProtection="1">
      <alignment horizontal="center" vertical="center" shrinkToFit="1"/>
    </xf>
    <xf numFmtId="169" fontId="37" fillId="9" borderId="74" xfId="1" applyNumberFormat="1" applyFont="1" applyFill="1" applyBorder="1" applyAlignment="1" applyProtection="1">
      <alignment vertical="center" shrinkToFit="1"/>
    </xf>
    <xf numFmtId="0" fontId="0" fillId="36" borderId="66" xfId="0" applyFill="1" applyBorder="1" applyAlignment="1" applyProtection="1">
      <alignment horizontal="center" vertical="center"/>
      <protection locked="0"/>
    </xf>
    <xf numFmtId="0" fontId="0" fillId="0" borderId="83" xfId="0" applyFont="1" applyFill="1" applyBorder="1" applyAlignment="1" applyProtection="1">
      <alignment horizontal="center" vertical="center"/>
      <protection locked="0"/>
    </xf>
    <xf numFmtId="0" fontId="0" fillId="36" borderId="11" xfId="0" applyFill="1" applyBorder="1" applyAlignment="1" applyProtection="1">
      <alignment horizontal="center" vertical="center"/>
      <protection locked="0"/>
    </xf>
    <xf numFmtId="0" fontId="0" fillId="0" borderId="84" xfId="0" applyFont="1" applyFill="1" applyBorder="1" applyAlignment="1" applyProtection="1">
      <alignment horizontal="center" vertical="center"/>
      <protection locked="0"/>
    </xf>
    <xf numFmtId="167" fontId="0" fillId="9" borderId="22" xfId="0" applyNumberFormat="1" applyFill="1" applyBorder="1" applyAlignment="1" applyProtection="1">
      <alignment horizontal="center" vertical="center"/>
    </xf>
    <xf numFmtId="0" fontId="0" fillId="9" borderId="22" xfId="0" applyFill="1" applyBorder="1" applyAlignment="1" applyProtection="1">
      <alignment vertical="center"/>
    </xf>
    <xf numFmtId="167" fontId="4" fillId="9" borderId="80" xfId="0" applyNumberFormat="1" applyFont="1" applyFill="1" applyBorder="1" applyAlignment="1" applyProtection="1">
      <alignment horizontal="center" vertical="center"/>
    </xf>
    <xf numFmtId="0" fontId="39" fillId="10" borderId="65" xfId="0" applyFont="1" applyFill="1" applyBorder="1" applyAlignment="1" applyProtection="1">
      <alignment horizontal="left" vertical="center"/>
    </xf>
    <xf numFmtId="0" fontId="0" fillId="0" borderId="66" xfId="0" applyFill="1" applyBorder="1" applyAlignment="1" applyProtection="1">
      <alignment horizontal="center" vertical="center"/>
      <protection locked="0"/>
    </xf>
    <xf numFmtId="0" fontId="0" fillId="0" borderId="66" xfId="0" applyFont="1" applyFill="1" applyBorder="1" applyAlignment="1" applyProtection="1">
      <alignment horizontal="center" vertical="center"/>
      <protection locked="0"/>
    </xf>
    <xf numFmtId="0" fontId="0" fillId="0" borderId="67" xfId="0" applyFont="1" applyFill="1" applyBorder="1" applyAlignment="1" applyProtection="1">
      <alignment horizontal="center" vertical="center"/>
      <protection locked="0"/>
    </xf>
    <xf numFmtId="0" fontId="39" fillId="10" borderId="27" xfId="0" applyFont="1" applyFill="1" applyBorder="1" applyAlignment="1" applyProtection="1">
      <alignment horizontal="left" vertical="center"/>
    </xf>
    <xf numFmtId="0" fontId="0" fillId="0" borderId="11" xfId="0"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0" borderId="28" xfId="0" applyFont="1" applyFill="1" applyBorder="1" applyAlignment="1" applyProtection="1">
      <alignment horizontal="center" vertical="center"/>
      <protection locked="0"/>
    </xf>
    <xf numFmtId="0" fontId="4" fillId="9" borderId="71" xfId="0" applyFont="1" applyFill="1" applyBorder="1" applyAlignment="1" applyProtection="1">
      <alignment vertical="center"/>
    </xf>
    <xf numFmtId="167" fontId="4" fillId="9" borderId="73" xfId="0" applyNumberFormat="1" applyFont="1" applyFill="1" applyBorder="1" applyAlignment="1" applyProtection="1">
      <alignment horizontal="center" vertical="center"/>
    </xf>
    <xf numFmtId="0" fontId="0" fillId="0" borderId="65" xfId="0" applyFill="1" applyBorder="1" applyAlignment="1" applyProtection="1">
      <alignment horizontal="center" vertical="center"/>
      <protection locked="0"/>
    </xf>
    <xf numFmtId="0" fontId="0" fillId="0" borderId="67" xfId="0" applyFill="1" applyBorder="1" applyAlignment="1" applyProtection="1">
      <alignment horizontal="center" vertical="center"/>
      <protection locked="0"/>
    </xf>
    <xf numFmtId="0" fontId="0" fillId="0" borderId="27" xfId="0" applyFill="1" applyBorder="1" applyAlignment="1" applyProtection="1">
      <alignment horizontal="center" vertical="center"/>
      <protection locked="0"/>
    </xf>
    <xf numFmtId="0" fontId="0" fillId="0" borderId="28" xfId="0" applyFill="1" applyBorder="1" applyAlignment="1" applyProtection="1">
      <alignment horizontal="center" vertical="center"/>
      <protection locked="0"/>
    </xf>
    <xf numFmtId="167" fontId="4" fillId="9" borderId="85" xfId="0" applyNumberFormat="1" applyFont="1" applyFill="1" applyBorder="1" applyAlignment="1" applyProtection="1">
      <alignment horizontal="center" vertical="center"/>
    </xf>
    <xf numFmtId="167" fontId="4" fillId="9" borderId="86" xfId="0" applyNumberFormat="1" applyFont="1" applyFill="1" applyBorder="1" applyAlignment="1" applyProtection="1">
      <alignment horizontal="center" vertical="center"/>
    </xf>
    <xf numFmtId="167" fontId="4" fillId="9" borderId="87" xfId="0" applyNumberFormat="1" applyFont="1" applyFill="1" applyBorder="1" applyAlignment="1" applyProtection="1">
      <alignment horizontal="center" vertical="center"/>
    </xf>
    <xf numFmtId="0" fontId="0" fillId="0" borderId="0" xfId="0" applyFont="1" applyFill="1" applyBorder="1" applyAlignment="1" applyProtection="1">
      <alignment horizontal="center" vertical="center"/>
    </xf>
    <xf numFmtId="0" fontId="0" fillId="0" borderId="88" xfId="0" applyFill="1" applyBorder="1" applyAlignment="1" applyProtection="1">
      <alignment horizontal="center" vertical="center"/>
      <protection locked="0"/>
    </xf>
    <xf numFmtId="0" fontId="0" fillId="0" borderId="0" xfId="0" applyFill="1" applyBorder="1" applyAlignment="1" applyProtection="1">
      <alignment vertical="center"/>
    </xf>
    <xf numFmtId="0" fontId="0" fillId="0" borderId="23" xfId="0" applyFill="1" applyBorder="1" applyAlignment="1" applyProtection="1">
      <alignment horizontal="center" vertical="center"/>
      <protection locked="0"/>
    </xf>
    <xf numFmtId="167" fontId="4" fillId="9" borderId="72" xfId="0" applyNumberFormat="1" applyFont="1" applyFill="1" applyBorder="1" applyAlignment="1" applyProtection="1">
      <alignment horizontal="center" vertical="center"/>
    </xf>
    <xf numFmtId="167" fontId="0" fillId="0" borderId="88" xfId="0" applyNumberFormat="1" applyFill="1" applyBorder="1" applyAlignment="1" applyProtection="1">
      <alignment horizontal="center" vertical="center"/>
      <protection locked="0"/>
    </xf>
    <xf numFmtId="167" fontId="0" fillId="0" borderId="66" xfId="0" applyNumberFormat="1" applyFill="1" applyBorder="1" applyAlignment="1" applyProtection="1">
      <alignment horizontal="center" vertical="center"/>
      <protection locked="0"/>
    </xf>
    <xf numFmtId="167" fontId="0" fillId="0" borderId="67" xfId="0" applyNumberFormat="1" applyFill="1" applyBorder="1" applyAlignment="1" applyProtection="1">
      <alignment horizontal="center" vertical="center"/>
      <protection locked="0"/>
    </xf>
    <xf numFmtId="167" fontId="0" fillId="0" borderId="23" xfId="0" applyNumberFormat="1" applyFill="1" applyBorder="1" applyAlignment="1" applyProtection="1">
      <alignment horizontal="center" vertical="center"/>
      <protection locked="0"/>
    </xf>
    <xf numFmtId="167" fontId="0" fillId="0" borderId="11" xfId="0" applyNumberFormat="1" applyFill="1" applyBorder="1" applyAlignment="1" applyProtection="1">
      <alignment horizontal="center" vertical="center"/>
      <protection locked="0"/>
    </xf>
    <xf numFmtId="167" fontId="0" fillId="0" borderId="28" xfId="0" applyNumberFormat="1" applyFill="1" applyBorder="1" applyAlignment="1" applyProtection="1">
      <alignment horizontal="center" vertical="center"/>
      <protection locked="0"/>
    </xf>
    <xf numFmtId="167" fontId="0" fillId="0" borderId="65" xfId="0" applyNumberFormat="1" applyFill="1" applyBorder="1" applyAlignment="1" applyProtection="1">
      <alignment horizontal="center" vertical="center"/>
      <protection locked="0"/>
    </xf>
    <xf numFmtId="167" fontId="0" fillId="0" borderId="66" xfId="0" applyNumberFormat="1" applyFont="1" applyFill="1" applyBorder="1" applyAlignment="1" applyProtection="1">
      <alignment horizontal="center" vertical="center"/>
      <protection locked="0"/>
    </xf>
    <xf numFmtId="167" fontId="0" fillId="0" borderId="67" xfId="0" applyNumberFormat="1" applyFont="1" applyFill="1" applyBorder="1" applyAlignment="1" applyProtection="1">
      <alignment horizontal="center" vertical="center"/>
      <protection locked="0"/>
    </xf>
    <xf numFmtId="167" fontId="0" fillId="0" borderId="27" xfId="0" applyNumberFormat="1" applyFill="1" applyBorder="1" applyAlignment="1" applyProtection="1">
      <alignment horizontal="center" vertical="center"/>
      <protection locked="0"/>
    </xf>
    <xf numFmtId="167" fontId="0" fillId="0" borderId="11" xfId="0" applyNumberFormat="1" applyFont="1" applyFill="1" applyBorder="1" applyAlignment="1" applyProtection="1">
      <alignment horizontal="center" vertical="center"/>
      <protection locked="0"/>
    </xf>
    <xf numFmtId="167" fontId="0" fillId="0" borderId="28" xfId="0" applyNumberFormat="1" applyFont="1" applyFill="1" applyBorder="1" applyAlignment="1" applyProtection="1">
      <alignment horizontal="center" vertical="center"/>
      <protection locked="0"/>
    </xf>
    <xf numFmtId="167" fontId="4" fillId="9" borderId="79" xfId="0" applyNumberFormat="1" applyFont="1" applyFill="1" applyBorder="1" applyAlignment="1" applyProtection="1">
      <alignment horizontal="center" vertical="center"/>
    </xf>
    <xf numFmtId="167" fontId="4" fillId="9" borderId="22" xfId="0" applyNumberFormat="1" applyFont="1" applyFill="1" applyBorder="1" applyAlignment="1" applyProtection="1">
      <alignment horizontal="center" vertical="center"/>
    </xf>
    <xf numFmtId="0" fontId="39" fillId="10" borderId="82" xfId="0" applyFont="1" applyFill="1" applyBorder="1" applyAlignment="1" applyProtection="1">
      <alignment horizontal="left" vertical="center"/>
    </xf>
    <xf numFmtId="0" fontId="39" fillId="10" borderId="32" xfId="0" applyFont="1" applyFill="1" applyBorder="1" applyAlignment="1" applyProtection="1">
      <alignment horizontal="left" vertical="center"/>
    </xf>
    <xf numFmtId="167" fontId="4" fillId="9" borderId="71" xfId="0" applyNumberFormat="1" applyFont="1" applyFill="1" applyBorder="1" applyAlignment="1" applyProtection="1">
      <alignment horizontal="center" vertical="center"/>
    </xf>
    <xf numFmtId="0" fontId="39" fillId="10" borderId="17" xfId="0" applyFont="1" applyFill="1" applyBorder="1" applyAlignment="1" applyProtection="1">
      <alignment horizontal="left" vertical="center"/>
    </xf>
    <xf numFmtId="0" fontId="4" fillId="9" borderId="77" xfId="0" applyFont="1" applyFill="1" applyBorder="1" applyAlignment="1" applyProtection="1">
      <alignment vertical="center"/>
    </xf>
    <xf numFmtId="0" fontId="55" fillId="10" borderId="82" xfId="0" applyFont="1" applyFill="1" applyBorder="1" applyAlignment="1" applyProtection="1">
      <alignment vertical="center" wrapText="1"/>
    </xf>
    <xf numFmtId="0" fontId="55" fillId="10" borderId="32" xfId="0" applyFont="1" applyFill="1" applyBorder="1" applyAlignment="1" applyProtection="1">
      <alignment vertical="center" wrapText="1"/>
    </xf>
    <xf numFmtId="167" fontId="8" fillId="10" borderId="65" xfId="0" applyNumberFormat="1" applyFont="1" applyFill="1" applyBorder="1" applyAlignment="1" applyProtection="1">
      <alignment horizontal="center" vertical="center"/>
    </xf>
    <xf numFmtId="167" fontId="8" fillId="10" borderId="66" xfId="0" applyNumberFormat="1" applyFont="1" applyFill="1" applyBorder="1" applyAlignment="1" applyProtection="1">
      <alignment horizontal="center" vertical="center"/>
    </xf>
    <xf numFmtId="167" fontId="8" fillId="10" borderId="27" xfId="0" applyNumberFormat="1" applyFont="1" applyFill="1" applyBorder="1" applyAlignment="1" applyProtection="1">
      <alignment horizontal="center" vertical="center"/>
    </xf>
    <xf numFmtId="167" fontId="8" fillId="10" borderId="11" xfId="0" applyNumberFormat="1" applyFont="1" applyFill="1" applyBorder="1" applyAlignment="1" applyProtection="1">
      <alignment horizontal="center" vertical="center"/>
    </xf>
    <xf numFmtId="0" fontId="56" fillId="10" borderId="82" xfId="0" applyFont="1" applyFill="1" applyBorder="1" applyAlignment="1" applyProtection="1">
      <alignment vertical="center" wrapText="1"/>
    </xf>
    <xf numFmtId="0" fontId="56" fillId="10" borderId="32" xfId="0" applyFont="1" applyFill="1" applyBorder="1" applyAlignment="1" applyProtection="1">
      <alignment vertical="center" wrapText="1"/>
    </xf>
    <xf numFmtId="167" fontId="8" fillId="10" borderId="67" xfId="0" applyNumberFormat="1" applyFont="1" applyFill="1" applyBorder="1" applyAlignment="1" applyProtection="1">
      <alignment horizontal="center" vertical="center"/>
    </xf>
    <xf numFmtId="168" fontId="37" fillId="12" borderId="83" xfId="3" applyNumberFormat="1" applyFont="1" applyFill="1" applyBorder="1" applyAlignment="1" applyProtection="1">
      <alignment horizontal="center" vertical="center"/>
    </xf>
    <xf numFmtId="0" fontId="55" fillId="10" borderId="81" xfId="0" applyFont="1" applyFill="1" applyBorder="1" applyAlignment="1" applyProtection="1">
      <alignment vertical="center" wrapText="1"/>
    </xf>
    <xf numFmtId="167" fontId="8" fillId="10" borderId="71" xfId="0" applyNumberFormat="1" applyFont="1" applyFill="1" applyBorder="1" applyAlignment="1" applyProtection="1">
      <alignment horizontal="center" vertical="center"/>
    </xf>
    <xf numFmtId="167" fontId="8" fillId="10" borderId="73" xfId="0" applyNumberFormat="1" applyFont="1" applyFill="1" applyBorder="1" applyAlignment="1" applyProtection="1">
      <alignment horizontal="center" vertical="center"/>
    </xf>
    <xf numFmtId="167" fontId="8" fillId="10" borderId="74" xfId="0" applyNumberFormat="1" applyFont="1" applyFill="1" applyBorder="1" applyAlignment="1" applyProtection="1">
      <alignment horizontal="center" vertical="center"/>
    </xf>
    <xf numFmtId="168" fontId="37" fillId="12" borderId="89" xfId="3" applyNumberFormat="1" applyFont="1" applyFill="1" applyBorder="1" applyAlignment="1" applyProtection="1">
      <alignment horizontal="center" vertical="center"/>
    </xf>
    <xf numFmtId="0" fontId="4" fillId="9" borderId="6" xfId="0" applyFont="1" applyFill="1" applyBorder="1" applyAlignment="1" applyProtection="1">
      <alignment vertical="center"/>
    </xf>
    <xf numFmtId="168" fontId="37" fillId="38" borderId="68" xfId="3" applyNumberFormat="1" applyFont="1" applyFill="1" applyBorder="1" applyAlignment="1" applyProtection="1">
      <alignment horizontal="center" vertical="center"/>
    </xf>
    <xf numFmtId="168" fontId="37" fillId="38" borderId="78" xfId="3" applyNumberFormat="1" applyFont="1" applyFill="1" applyBorder="1" applyAlignment="1" applyProtection="1">
      <alignment horizontal="center" vertical="center"/>
    </xf>
    <xf numFmtId="0" fontId="0" fillId="10" borderId="60" xfId="0" applyFill="1" applyBorder="1" applyAlignment="1" applyProtection="1">
      <alignment horizontal="center" vertical="center"/>
    </xf>
    <xf numFmtId="0" fontId="57" fillId="10" borderId="10" xfId="0" applyFont="1" applyFill="1" applyBorder="1" applyAlignment="1" applyProtection="1">
      <alignment horizontal="right" vertical="center" wrapText="1"/>
    </xf>
    <xf numFmtId="167" fontId="4" fillId="38" borderId="9" xfId="0" applyNumberFormat="1" applyFont="1" applyFill="1" applyBorder="1" applyAlignment="1" applyProtection="1">
      <alignment horizontal="center" vertical="center"/>
    </xf>
    <xf numFmtId="167" fontId="37" fillId="38" borderId="10" xfId="0" applyNumberFormat="1" applyFont="1" applyFill="1" applyBorder="1" applyAlignment="1" applyProtection="1">
      <alignment horizontal="center" vertical="center"/>
    </xf>
    <xf numFmtId="0" fontId="0" fillId="0" borderId="0" xfId="0" applyAlignment="1" applyProtection="1">
      <alignment vertical="center"/>
    </xf>
    <xf numFmtId="9" fontId="4" fillId="9" borderId="63" xfId="1" applyNumberFormat="1" applyFont="1" applyFill="1" applyBorder="1" applyAlignment="1" applyProtection="1">
      <alignment horizontal="center" vertical="center" shrinkToFit="1"/>
    </xf>
    <xf numFmtId="0" fontId="0" fillId="10" borderId="82" xfId="0" applyFont="1" applyFill="1" applyBorder="1" applyAlignment="1" applyProtection="1">
      <alignment horizontal="left" vertical="center" indent="1"/>
    </xf>
    <xf numFmtId="10" fontId="8" fillId="10" borderId="4" xfId="1" applyNumberFormat="1" applyFont="1" applyFill="1" applyBorder="1" applyAlignment="1" applyProtection="1">
      <alignment horizontal="center" vertical="center" shrinkToFit="1"/>
    </xf>
    <xf numFmtId="10" fontId="0" fillId="10" borderId="4" xfId="1" applyNumberFormat="1" applyFont="1" applyFill="1" applyBorder="1" applyAlignment="1" applyProtection="1">
      <alignment horizontal="center" vertical="center" shrinkToFit="1"/>
    </xf>
    <xf numFmtId="10" fontId="0" fillId="10" borderId="88" xfId="1" applyNumberFormat="1" applyFont="1" applyFill="1" applyBorder="1" applyAlignment="1" applyProtection="1">
      <alignment horizontal="center" vertical="center" shrinkToFit="1"/>
    </xf>
    <xf numFmtId="10" fontId="0" fillId="0" borderId="31" xfId="1" applyNumberFormat="1" applyFont="1" applyFill="1" applyBorder="1" applyAlignment="1" applyProtection="1">
      <alignment horizontal="center" vertical="center" shrinkToFit="1"/>
      <protection locked="0"/>
    </xf>
    <xf numFmtId="10" fontId="0" fillId="0" borderId="8" xfId="1" applyNumberFormat="1" applyFont="1" applyFill="1" applyBorder="1" applyAlignment="1" applyProtection="1">
      <alignment horizontal="center" vertical="center" shrinkToFit="1"/>
      <protection locked="0"/>
    </xf>
    <xf numFmtId="10" fontId="0" fillId="12" borderId="8" xfId="1" applyNumberFormat="1" applyFont="1" applyFill="1" applyBorder="1" applyAlignment="1" applyProtection="1">
      <alignment horizontal="center" vertical="center" shrinkToFit="1"/>
    </xf>
    <xf numFmtId="10" fontId="4" fillId="9" borderId="64" xfId="1" applyNumberFormat="1" applyFont="1" applyFill="1" applyBorder="1" applyAlignment="1" applyProtection="1">
      <alignment horizontal="center" vertical="center" shrinkToFit="1"/>
    </xf>
    <xf numFmtId="0" fontId="0" fillId="10" borderId="32" xfId="0" applyFont="1" applyFill="1" applyBorder="1" applyAlignment="1" applyProtection="1">
      <alignment horizontal="left" vertical="center" indent="1"/>
    </xf>
    <xf numFmtId="10" fontId="8" fillId="10" borderId="16" xfId="1" applyNumberFormat="1" applyFont="1" applyFill="1" applyBorder="1" applyAlignment="1" applyProtection="1">
      <alignment horizontal="center" vertical="center" shrinkToFit="1"/>
    </xf>
    <xf numFmtId="10" fontId="0" fillId="10" borderId="16" xfId="1" applyNumberFormat="1" applyFont="1" applyFill="1" applyBorder="1" applyAlignment="1" applyProtection="1">
      <alignment horizontal="center" vertical="center" shrinkToFit="1"/>
    </xf>
    <xf numFmtId="10" fontId="0" fillId="10" borderId="23" xfId="1" applyNumberFormat="1" applyFont="1" applyFill="1" applyBorder="1" applyAlignment="1" applyProtection="1">
      <alignment horizontal="center" vertical="center" shrinkToFit="1"/>
    </xf>
    <xf numFmtId="10" fontId="0" fillId="0" borderId="23" xfId="1" applyNumberFormat="1" applyFont="1" applyFill="1" applyBorder="1" applyAlignment="1" applyProtection="1">
      <alignment horizontal="center" vertical="center" shrinkToFit="1"/>
      <protection locked="0"/>
    </xf>
    <xf numFmtId="10" fontId="0" fillId="0" borderId="11" xfId="1" applyNumberFormat="1" applyFont="1" applyFill="1" applyBorder="1" applyAlignment="1" applyProtection="1">
      <alignment horizontal="center" vertical="center" shrinkToFit="1"/>
      <protection locked="0"/>
    </xf>
    <xf numFmtId="10" fontId="4" fillId="9" borderId="75" xfId="1" applyNumberFormat="1" applyFont="1" applyFill="1" applyBorder="1" applyAlignment="1" applyProtection="1">
      <alignment horizontal="center" vertical="center" shrinkToFit="1"/>
    </xf>
    <xf numFmtId="10" fontId="0" fillId="12" borderId="23" xfId="1" applyNumberFormat="1" applyFont="1" applyFill="1" applyBorder="1" applyAlignment="1" applyProtection="1">
      <alignment horizontal="center" vertical="center" shrinkToFit="1"/>
    </xf>
    <xf numFmtId="10" fontId="0" fillId="0" borderId="16" xfId="1" applyNumberFormat="1" applyFont="1" applyFill="1" applyBorder="1" applyAlignment="1" applyProtection="1">
      <alignment horizontal="center" vertical="center" shrinkToFit="1"/>
      <protection locked="0"/>
    </xf>
    <xf numFmtId="0" fontId="4" fillId="0" borderId="0" xfId="0" applyFont="1" applyFill="1" applyAlignment="1" applyProtection="1">
      <alignment vertical="center"/>
    </xf>
    <xf numFmtId="0" fontId="0" fillId="10" borderId="32" xfId="0" applyFill="1" applyBorder="1" applyAlignment="1" applyProtection="1">
      <alignment horizontal="left" vertical="center" indent="1"/>
    </xf>
    <xf numFmtId="10" fontId="0" fillId="12" borderId="31" xfId="1" applyNumberFormat="1" applyFont="1" applyFill="1" applyBorder="1" applyAlignment="1" applyProtection="1">
      <alignment horizontal="center" vertical="center" shrinkToFit="1"/>
    </xf>
    <xf numFmtId="10" fontId="0" fillId="36" borderId="23" xfId="1" applyNumberFormat="1" applyFont="1" applyFill="1" applyBorder="1" applyAlignment="1" applyProtection="1">
      <alignment horizontal="center" vertical="center" shrinkToFit="1"/>
      <protection locked="0"/>
    </xf>
    <xf numFmtId="10" fontId="0" fillId="36" borderId="31" xfId="1" applyNumberFormat="1" applyFont="1" applyFill="1" applyBorder="1" applyAlignment="1" applyProtection="1">
      <alignment horizontal="center" vertical="center" shrinkToFit="1"/>
      <protection locked="0"/>
    </xf>
    <xf numFmtId="10" fontId="4" fillId="9" borderId="70" xfId="1" applyNumberFormat="1" applyFont="1" applyFill="1" applyBorder="1" applyAlignment="1" applyProtection="1">
      <alignment horizontal="center" vertical="center"/>
    </xf>
    <xf numFmtId="10" fontId="4" fillId="9" borderId="72" xfId="1" applyNumberFormat="1" applyFont="1" applyFill="1" applyBorder="1" applyAlignment="1" applyProtection="1">
      <alignment horizontal="center" vertical="center"/>
    </xf>
    <xf numFmtId="10" fontId="4" fillId="9" borderId="69" xfId="1" applyNumberFormat="1" applyFont="1" applyFill="1" applyBorder="1" applyAlignment="1" applyProtection="1">
      <alignment horizontal="center" vertical="center" shrinkToFit="1"/>
    </xf>
    <xf numFmtId="9" fontId="4" fillId="9" borderId="60" xfId="1" applyNumberFormat="1" applyFont="1" applyFill="1" applyBorder="1" applyAlignment="1" applyProtection="1">
      <alignment horizontal="center" vertical="center" shrinkToFit="1"/>
    </xf>
    <xf numFmtId="0" fontId="0" fillId="10" borderId="17" xfId="0" applyFont="1" applyFill="1" applyBorder="1" applyAlignment="1" applyProtection="1">
      <alignment horizontal="left" vertical="center" indent="1"/>
    </xf>
    <xf numFmtId="10" fontId="8" fillId="10" borderId="3" xfId="1" applyNumberFormat="1" applyFont="1" applyFill="1" applyBorder="1" applyAlignment="1" applyProtection="1">
      <alignment horizontal="center" vertical="center" shrinkToFit="1"/>
    </xf>
    <xf numFmtId="10" fontId="0" fillId="10" borderId="3" xfId="1" applyNumberFormat="1" applyFont="1" applyFill="1" applyBorder="1" applyAlignment="1" applyProtection="1">
      <alignment horizontal="center" vertical="center" shrinkToFit="1"/>
    </xf>
    <xf numFmtId="10" fontId="0" fillId="10" borderId="31" xfId="1" applyNumberFormat="1" applyFont="1" applyFill="1" applyBorder="1" applyAlignment="1" applyProtection="1">
      <alignment horizontal="center" vertical="center" shrinkToFit="1"/>
    </xf>
    <xf numFmtId="167" fontId="8" fillId="10" borderId="4" xfId="1" applyNumberFormat="1" applyFont="1" applyFill="1" applyBorder="1" applyAlignment="1" applyProtection="1">
      <alignment horizontal="center" vertical="center" shrinkToFit="1"/>
    </xf>
    <xf numFmtId="167" fontId="0" fillId="10" borderId="4" xfId="1" applyNumberFormat="1" applyFont="1" applyFill="1" applyBorder="1" applyAlignment="1" applyProtection="1">
      <alignment horizontal="center" vertical="center" shrinkToFit="1"/>
    </xf>
    <xf numFmtId="167" fontId="0" fillId="10" borderId="88" xfId="1" applyNumberFormat="1" applyFont="1" applyFill="1" applyBorder="1" applyAlignment="1" applyProtection="1">
      <alignment horizontal="center" vertical="center" shrinkToFit="1"/>
    </xf>
    <xf numFmtId="167" fontId="0" fillId="0" borderId="31" xfId="1" applyNumberFormat="1" applyFont="1" applyFill="1" applyBorder="1" applyAlignment="1" applyProtection="1">
      <alignment horizontal="center" vertical="center" shrinkToFit="1"/>
      <protection locked="0"/>
    </xf>
    <xf numFmtId="167" fontId="0" fillId="0" borderId="8" xfId="1" applyNumberFormat="1" applyFont="1" applyFill="1" applyBorder="1" applyAlignment="1" applyProtection="1">
      <alignment horizontal="center" vertical="center" shrinkToFit="1"/>
      <protection locked="0"/>
    </xf>
    <xf numFmtId="167" fontId="0" fillId="12" borderId="8" xfId="1" applyNumberFormat="1" applyFont="1" applyFill="1" applyBorder="1" applyAlignment="1" applyProtection="1">
      <alignment horizontal="center" vertical="center" shrinkToFit="1"/>
    </xf>
    <xf numFmtId="167" fontId="4" fillId="9" borderId="64" xfId="1" applyNumberFormat="1" applyFont="1" applyFill="1" applyBorder="1" applyAlignment="1" applyProtection="1">
      <alignment horizontal="center" vertical="center" shrinkToFit="1"/>
    </xf>
    <xf numFmtId="167" fontId="8" fillId="10" borderId="16" xfId="1" applyNumberFormat="1" applyFont="1" applyFill="1" applyBorder="1" applyAlignment="1" applyProtection="1">
      <alignment horizontal="center" vertical="center" shrinkToFit="1"/>
    </xf>
    <xf numFmtId="167" fontId="0" fillId="10" borderId="16" xfId="1" applyNumberFormat="1" applyFont="1" applyFill="1" applyBorder="1" applyAlignment="1" applyProtection="1">
      <alignment horizontal="center" vertical="center" shrinkToFit="1"/>
    </xf>
    <xf numFmtId="167" fontId="0" fillId="10" borderId="23" xfId="1" applyNumberFormat="1" applyFont="1" applyFill="1" applyBorder="1" applyAlignment="1" applyProtection="1">
      <alignment horizontal="center" vertical="center" shrinkToFit="1"/>
    </xf>
    <xf numFmtId="167" fontId="0" fillId="0" borderId="23" xfId="1" applyNumberFormat="1" applyFont="1" applyFill="1" applyBorder="1" applyAlignment="1" applyProtection="1">
      <alignment horizontal="center" vertical="center" shrinkToFit="1"/>
      <protection locked="0"/>
    </xf>
    <xf numFmtId="167" fontId="0" fillId="0" borderId="11" xfId="1" applyNumberFormat="1" applyFont="1" applyFill="1" applyBorder="1" applyAlignment="1" applyProtection="1">
      <alignment horizontal="center" vertical="center" shrinkToFit="1"/>
      <protection locked="0"/>
    </xf>
    <xf numFmtId="167" fontId="4" fillId="9" borderId="75" xfId="1" applyNumberFormat="1" applyFont="1" applyFill="1" applyBorder="1" applyAlignment="1" applyProtection="1">
      <alignment horizontal="center" vertical="center" shrinkToFit="1"/>
    </xf>
    <xf numFmtId="167" fontId="0" fillId="12" borderId="23" xfId="1" applyNumberFormat="1" applyFont="1" applyFill="1" applyBorder="1" applyAlignment="1" applyProtection="1">
      <alignment horizontal="center" vertical="center" shrinkToFit="1"/>
    </xf>
    <xf numFmtId="167" fontId="0" fillId="0" borderId="16" xfId="1" applyNumberFormat="1" applyFont="1" applyFill="1" applyBorder="1" applyAlignment="1" applyProtection="1">
      <alignment horizontal="center" vertical="center" shrinkToFit="1"/>
      <protection locked="0"/>
    </xf>
    <xf numFmtId="167" fontId="0" fillId="12" borderId="31" xfId="1" applyNumberFormat="1" applyFont="1" applyFill="1" applyBorder="1" applyAlignment="1" applyProtection="1">
      <alignment horizontal="center" vertical="center" shrinkToFit="1"/>
    </xf>
    <xf numFmtId="0" fontId="0" fillId="10" borderId="81" xfId="0" applyFill="1" applyBorder="1" applyAlignment="1" applyProtection="1">
      <alignment horizontal="left" vertical="center" indent="1"/>
    </xf>
    <xf numFmtId="167" fontId="8" fillId="10" borderId="70" xfId="1" applyNumberFormat="1" applyFont="1" applyFill="1" applyBorder="1" applyAlignment="1" applyProtection="1">
      <alignment horizontal="center" vertical="center" shrinkToFit="1"/>
    </xf>
    <xf numFmtId="167" fontId="0" fillId="10" borderId="70" xfId="1" applyNumberFormat="1" applyFont="1" applyFill="1" applyBorder="1" applyAlignment="1" applyProtection="1">
      <alignment horizontal="center" vertical="center" shrinkToFit="1"/>
    </xf>
    <xf numFmtId="167" fontId="0" fillId="10" borderId="72" xfId="1" applyNumberFormat="1" applyFont="1" applyFill="1" applyBorder="1" applyAlignment="1" applyProtection="1">
      <alignment horizontal="center" vertical="center" shrinkToFit="1"/>
    </xf>
    <xf numFmtId="167" fontId="0" fillId="36" borderId="14" xfId="1" applyNumberFormat="1" applyFont="1" applyFill="1" applyBorder="1" applyAlignment="1" applyProtection="1">
      <alignment horizontal="center" vertical="center" shrinkToFit="1"/>
      <protection locked="0"/>
    </xf>
    <xf numFmtId="167" fontId="0" fillId="36" borderId="19" xfId="1" applyNumberFormat="1" applyFont="1" applyFill="1" applyBorder="1" applyAlignment="1" applyProtection="1">
      <alignment horizontal="center" vertical="center" shrinkToFit="1"/>
      <protection locked="0"/>
    </xf>
    <xf numFmtId="167" fontId="0" fillId="0" borderId="35" xfId="1" applyNumberFormat="1" applyFont="1" applyFill="1" applyBorder="1" applyAlignment="1" applyProtection="1">
      <alignment horizontal="center" vertical="center" shrinkToFit="1"/>
      <protection locked="0"/>
    </xf>
    <xf numFmtId="0" fontId="4" fillId="9" borderId="60" xfId="0" applyFont="1" applyFill="1" applyBorder="1" applyAlignment="1" applyProtection="1">
      <alignment vertical="center"/>
    </xf>
    <xf numFmtId="167" fontId="4" fillId="9" borderId="24" xfId="0" applyNumberFormat="1" applyFont="1" applyFill="1" applyBorder="1" applyAlignment="1" applyProtection="1">
      <alignment horizontal="center" vertical="center"/>
    </xf>
    <xf numFmtId="167" fontId="4" fillId="9" borderId="60" xfId="1" applyNumberFormat="1" applyFont="1" applyFill="1" applyBorder="1" applyAlignment="1" applyProtection="1">
      <alignment horizontal="center" vertical="center" shrinkToFit="1"/>
    </xf>
    <xf numFmtId="0" fontId="50" fillId="12" borderId="82" xfId="0" applyFont="1" applyFill="1" applyBorder="1" applyAlignment="1" applyProtection="1">
      <alignment horizontal="center" vertical="center" wrapText="1"/>
    </xf>
    <xf numFmtId="0" fontId="50" fillId="12" borderId="66" xfId="0" applyFont="1" applyFill="1" applyBorder="1" applyAlignment="1" applyProtection="1">
      <alignment horizontal="center" vertical="center"/>
    </xf>
    <xf numFmtId="0" fontId="50" fillId="12" borderId="21" xfId="0" applyFont="1" applyFill="1" applyBorder="1" applyAlignment="1" applyProtection="1">
      <alignment vertical="center"/>
    </xf>
    <xf numFmtId="0" fontId="50" fillId="12" borderId="67" xfId="0" applyFont="1" applyFill="1" applyBorder="1" applyAlignment="1" applyProtection="1">
      <alignment horizontal="center" vertical="center"/>
    </xf>
    <xf numFmtId="0" fontId="52" fillId="9" borderId="83" xfId="0" applyFont="1" applyFill="1" applyBorder="1" applyAlignment="1" applyProtection="1">
      <alignment horizontal="center" vertical="center"/>
    </xf>
    <xf numFmtId="1" fontId="0" fillId="0" borderId="85" xfId="1" applyNumberFormat="1" applyFont="1" applyFill="1" applyBorder="1" applyAlignment="1" applyProtection="1">
      <alignment horizontal="center" vertical="center"/>
      <protection locked="0"/>
    </xf>
    <xf numFmtId="1" fontId="0" fillId="0" borderId="86" xfId="1" applyNumberFormat="1" applyFont="1" applyFill="1" applyBorder="1" applyAlignment="1" applyProtection="1">
      <alignment horizontal="center" vertical="center"/>
      <protection locked="0"/>
    </xf>
    <xf numFmtId="1" fontId="0" fillId="0" borderId="87" xfId="1" applyNumberFormat="1" applyFont="1" applyFill="1" applyBorder="1" applyAlignment="1" applyProtection="1">
      <alignment horizontal="center" vertical="center"/>
      <protection locked="0"/>
    </xf>
    <xf numFmtId="167" fontId="0" fillId="9" borderId="90" xfId="1" applyNumberFormat="1" applyFont="1" applyFill="1" applyBorder="1" applyAlignment="1" applyProtection="1">
      <alignment horizontal="center" vertical="center"/>
    </xf>
    <xf numFmtId="0" fontId="50" fillId="12" borderId="65" xfId="0" applyFont="1" applyFill="1" applyBorder="1" applyAlignment="1" applyProtection="1">
      <alignment horizontal="center" vertical="center" wrapText="1"/>
    </xf>
    <xf numFmtId="1" fontId="0" fillId="0" borderId="79" xfId="1" applyNumberFormat="1" applyFont="1" applyFill="1" applyBorder="1" applyAlignment="1" applyProtection="1">
      <alignment horizontal="center" vertical="center"/>
      <protection locked="0"/>
    </xf>
    <xf numFmtId="1" fontId="0" fillId="0" borderId="22" xfId="1" applyNumberFormat="1" applyFont="1" applyFill="1" applyBorder="1" applyAlignment="1" applyProtection="1">
      <alignment horizontal="center" vertical="center"/>
      <protection locked="0"/>
    </xf>
    <xf numFmtId="1" fontId="0" fillId="0" borderId="73" xfId="1" applyNumberFormat="1" applyFont="1" applyFill="1" applyBorder="1" applyAlignment="1" applyProtection="1">
      <alignment horizontal="center" vertical="center"/>
      <protection locked="0"/>
    </xf>
    <xf numFmtId="1" fontId="0" fillId="0" borderId="74" xfId="1" applyNumberFormat="1" applyFont="1" applyFill="1" applyBorder="1" applyAlignment="1" applyProtection="1">
      <alignment horizontal="center" vertical="center"/>
      <protection locked="0"/>
    </xf>
    <xf numFmtId="167" fontId="0" fillId="9" borderId="33" xfId="1" applyNumberFormat="1" applyFont="1" applyFill="1" applyBorder="1" applyAlignment="1" applyProtection="1">
      <alignment horizontal="center" vertical="center"/>
    </xf>
    <xf numFmtId="0" fontId="0" fillId="39" borderId="60" xfId="0" applyFill="1" applyBorder="1" applyAlignment="1" applyProtection="1">
      <alignment horizontal="center" vertical="center"/>
    </xf>
    <xf numFmtId="0" fontId="37" fillId="10" borderId="48" xfId="0" applyFont="1" applyFill="1" applyBorder="1" applyAlignment="1" applyProtection="1">
      <alignment vertical="center" wrapText="1"/>
    </xf>
    <xf numFmtId="0" fontId="50" fillId="12" borderId="48" xfId="0" applyFont="1" applyFill="1" applyBorder="1" applyAlignment="1" applyProtection="1">
      <alignment horizontal="center" vertical="center" shrinkToFit="1"/>
    </xf>
    <xf numFmtId="0" fontId="50" fillId="12" borderId="35" xfId="0" applyFont="1" applyFill="1" applyBorder="1" applyAlignment="1" applyProtection="1">
      <alignment horizontal="center" vertical="center" shrinkToFit="1"/>
    </xf>
    <xf numFmtId="0" fontId="50" fillId="12" borderId="18" xfId="0" applyFont="1" applyFill="1" applyBorder="1" applyAlignment="1" applyProtection="1">
      <alignment horizontal="center" vertical="center" shrinkToFit="1"/>
    </xf>
    <xf numFmtId="0" fontId="52" fillId="12" borderId="9" xfId="0" applyFont="1" applyFill="1" applyBorder="1" applyAlignment="1" applyProtection="1">
      <alignment horizontal="center" vertical="center" shrinkToFit="1"/>
    </xf>
    <xf numFmtId="0" fontId="52" fillId="12" borderId="2" xfId="0" applyFont="1" applyFill="1" applyBorder="1" applyAlignment="1" applyProtection="1">
      <alignment horizontal="center" vertical="center" shrinkToFit="1"/>
    </xf>
    <xf numFmtId="0" fontId="50" fillId="12" borderId="60" xfId="0" applyFont="1" applyFill="1" applyBorder="1" applyAlignment="1" applyProtection="1">
      <alignment horizontal="center" vertical="center" shrinkToFit="1"/>
    </xf>
    <xf numFmtId="10" fontId="0" fillId="0" borderId="65" xfId="1" applyNumberFormat="1" applyFont="1" applyFill="1" applyBorder="1" applyAlignment="1" applyProtection="1">
      <alignment horizontal="center" vertical="center" shrinkToFit="1"/>
      <protection locked="0"/>
    </xf>
    <xf numFmtId="10" fontId="0" fillId="0" borderId="66" xfId="1" applyNumberFormat="1" applyFont="1" applyFill="1" applyBorder="1" applyAlignment="1" applyProtection="1">
      <alignment horizontal="center" vertical="center" shrinkToFit="1"/>
      <protection locked="0"/>
    </xf>
    <xf numFmtId="0" fontId="0" fillId="14" borderId="66" xfId="0" applyFill="1" applyBorder="1" applyAlignment="1" applyProtection="1">
      <alignment horizontal="center" vertical="center" shrinkToFit="1"/>
    </xf>
    <xf numFmtId="0" fontId="0" fillId="14" borderId="67" xfId="0" applyFill="1" applyBorder="1" applyAlignment="1" applyProtection="1">
      <alignment horizontal="center" vertical="center" shrinkToFit="1"/>
    </xf>
    <xf numFmtId="0" fontId="0" fillId="12" borderId="4" xfId="0" applyFill="1" applyBorder="1" applyAlignment="1" applyProtection="1">
      <alignment horizontal="center" vertical="center" shrinkToFit="1"/>
    </xf>
    <xf numFmtId="0" fontId="0" fillId="0" borderId="64" xfId="0" applyNumberFormat="1" applyFill="1" applyBorder="1" applyAlignment="1" applyProtection="1">
      <alignment horizontal="center" vertical="center" shrinkToFit="1"/>
      <protection locked="0"/>
    </xf>
    <xf numFmtId="10" fontId="4" fillId="9" borderId="90" xfId="1" applyNumberFormat="1" applyFont="1" applyFill="1" applyBorder="1" applyAlignment="1" applyProtection="1">
      <alignment horizontal="center" vertical="center" shrinkToFit="1"/>
    </xf>
    <xf numFmtId="0" fontId="39" fillId="10" borderId="81" xfId="0" applyFont="1" applyFill="1" applyBorder="1" applyAlignment="1" applyProtection="1">
      <alignment horizontal="left" vertical="center" wrapText="1"/>
    </xf>
    <xf numFmtId="0" fontId="0" fillId="14" borderId="71" xfId="0" applyFont="1" applyFill="1" applyBorder="1" applyAlignment="1" applyProtection="1">
      <alignment vertical="center" shrinkToFit="1"/>
    </xf>
    <xf numFmtId="10" fontId="0" fillId="0" borderId="73" xfId="1" applyNumberFormat="1" applyFont="1" applyFill="1" applyBorder="1" applyAlignment="1" applyProtection="1">
      <alignment horizontal="center" vertical="center" shrinkToFit="1"/>
      <protection locked="0"/>
    </xf>
    <xf numFmtId="10" fontId="0" fillId="0" borderId="74" xfId="1" applyNumberFormat="1" applyFont="1" applyFill="1" applyBorder="1" applyAlignment="1" applyProtection="1">
      <alignment horizontal="center" vertical="center" shrinkToFit="1"/>
      <protection locked="0"/>
    </xf>
    <xf numFmtId="10" fontId="0" fillId="12" borderId="1" xfId="1" applyNumberFormat="1" applyFont="1" applyFill="1" applyBorder="1" applyAlignment="1" applyProtection="1">
      <alignment horizontal="center" vertical="center" shrinkToFit="1"/>
    </xf>
    <xf numFmtId="0" fontId="0" fillId="0" borderId="68" xfId="1" applyNumberFormat="1" applyFont="1" applyFill="1" applyBorder="1" applyAlignment="1" applyProtection="1">
      <alignment horizontal="center" vertical="center" shrinkToFit="1"/>
      <protection locked="0"/>
    </xf>
    <xf numFmtId="10" fontId="4" fillId="9" borderId="89" xfId="1" applyNumberFormat="1" applyFont="1" applyFill="1" applyBorder="1" applyAlignment="1" applyProtection="1">
      <alignment horizontal="center" vertical="center" shrinkToFit="1"/>
    </xf>
    <xf numFmtId="0" fontId="50" fillId="12" borderId="6" xfId="0" applyFont="1" applyFill="1" applyBorder="1" applyAlignment="1" applyProtection="1">
      <alignment horizontal="center" vertical="center" shrinkToFit="1"/>
    </xf>
    <xf numFmtId="0" fontId="50" fillId="12" borderId="86" xfId="0" applyFont="1" applyFill="1" applyBorder="1" applyAlignment="1" applyProtection="1">
      <alignment horizontal="center" vertical="center" shrinkToFit="1"/>
    </xf>
    <xf numFmtId="0" fontId="50" fillId="12" borderId="91" xfId="0" applyFont="1" applyFill="1" applyBorder="1" applyAlignment="1" applyProtection="1">
      <alignment horizontal="center" vertical="center" shrinkToFit="1"/>
    </xf>
    <xf numFmtId="0" fontId="50" fillId="12" borderId="87" xfId="0" applyFont="1" applyFill="1" applyBorder="1" applyAlignment="1" applyProtection="1">
      <alignment horizontal="center" vertical="center" shrinkToFit="1"/>
    </xf>
    <xf numFmtId="0" fontId="0" fillId="12" borderId="10" xfId="0" applyFill="1" applyBorder="1" applyAlignment="1" applyProtection="1">
      <alignment horizontal="center" vertical="center"/>
    </xf>
    <xf numFmtId="0" fontId="4" fillId="36" borderId="65" xfId="0" applyFont="1" applyFill="1" applyBorder="1" applyAlignment="1" applyProtection="1">
      <alignment horizontal="center" vertical="center" wrapText="1"/>
      <protection locked="0"/>
    </xf>
    <xf numFmtId="0" fontId="4" fillId="36" borderId="66" xfId="0" applyFont="1" applyFill="1" applyBorder="1" applyAlignment="1" applyProtection="1">
      <alignment horizontal="center" vertical="center" wrapText="1"/>
      <protection locked="0"/>
    </xf>
    <xf numFmtId="0" fontId="4" fillId="36" borderId="67" xfId="0" applyFont="1" applyFill="1" applyBorder="1" applyAlignment="1" applyProtection="1">
      <alignment horizontal="center" vertical="center" wrapText="1"/>
      <protection locked="0"/>
    </xf>
    <xf numFmtId="0" fontId="4" fillId="12" borderId="3" xfId="0" applyFont="1" applyFill="1" applyBorder="1" applyAlignment="1" applyProtection="1">
      <alignment horizontal="center" vertical="center" wrapText="1"/>
    </xf>
    <xf numFmtId="0" fontId="0" fillId="12" borderId="90" xfId="0" applyFill="1" applyBorder="1" applyAlignment="1" applyProtection="1">
      <alignment vertical="center"/>
    </xf>
    <xf numFmtId="168" fontId="0" fillId="9" borderId="83" xfId="3" applyNumberFormat="1" applyFont="1" applyFill="1" applyBorder="1" applyAlignment="1" applyProtection="1">
      <alignment horizontal="center" vertical="center"/>
    </xf>
    <xf numFmtId="0" fontId="4" fillId="36" borderId="27" xfId="0" applyFont="1" applyFill="1" applyBorder="1" applyAlignment="1" applyProtection="1">
      <alignment horizontal="center" vertical="center" wrapText="1"/>
      <protection locked="0"/>
    </xf>
    <xf numFmtId="0" fontId="4" fillId="36" borderId="11" xfId="0" applyFont="1" applyFill="1" applyBorder="1" applyAlignment="1" applyProtection="1">
      <alignment horizontal="center" vertical="center" wrapText="1"/>
      <protection locked="0"/>
    </xf>
    <xf numFmtId="0" fontId="4" fillId="36" borderId="28" xfId="0" applyFont="1" applyFill="1" applyBorder="1" applyAlignment="1" applyProtection="1">
      <alignment horizontal="center" vertical="center" wrapText="1"/>
      <protection locked="0"/>
    </xf>
    <xf numFmtId="0" fontId="4" fillId="12" borderId="16" xfId="0" applyFont="1" applyFill="1" applyBorder="1" applyAlignment="1" applyProtection="1">
      <alignment horizontal="center" vertical="center" wrapText="1"/>
    </xf>
    <xf numFmtId="0" fontId="0" fillId="12" borderId="33" xfId="0" applyFill="1" applyBorder="1" applyAlignment="1" applyProtection="1">
      <alignment vertical="center"/>
    </xf>
    <xf numFmtId="168" fontId="0" fillId="9" borderId="33" xfId="3" applyNumberFormat="1" applyFont="1" applyFill="1" applyBorder="1" applyAlignment="1" applyProtection="1">
      <alignment horizontal="center" vertical="center"/>
    </xf>
    <xf numFmtId="167" fontId="4" fillId="12" borderId="27" xfId="0" applyNumberFormat="1" applyFont="1" applyFill="1" applyBorder="1" applyAlignment="1" applyProtection="1">
      <alignment horizontal="center" vertical="center" wrapText="1"/>
    </xf>
    <xf numFmtId="167" fontId="4" fillId="12" borderId="11" xfId="0" applyNumberFormat="1" applyFont="1" applyFill="1" applyBorder="1" applyAlignment="1" applyProtection="1">
      <alignment horizontal="center" vertical="center" wrapText="1"/>
    </xf>
    <xf numFmtId="167" fontId="4" fillId="12" borderId="28" xfId="0" applyNumberFormat="1" applyFont="1" applyFill="1" applyBorder="1" applyAlignment="1" applyProtection="1">
      <alignment horizontal="center" vertical="center" wrapText="1"/>
    </xf>
    <xf numFmtId="0" fontId="4" fillId="36" borderId="71" xfId="0" applyFont="1" applyFill="1" applyBorder="1" applyAlignment="1" applyProtection="1">
      <alignment horizontal="center" vertical="center" wrapText="1"/>
      <protection locked="0"/>
    </xf>
    <xf numFmtId="0" fontId="4" fillId="36" borderId="73" xfId="0" applyFont="1" applyFill="1" applyBorder="1" applyAlignment="1" applyProtection="1">
      <alignment horizontal="center" vertical="center" wrapText="1"/>
      <protection locked="0"/>
    </xf>
    <xf numFmtId="0" fontId="4" fillId="36" borderId="74" xfId="0" applyFont="1" applyFill="1" applyBorder="1" applyAlignment="1" applyProtection="1">
      <alignment horizontal="center" vertical="center" wrapText="1"/>
      <protection locked="0"/>
    </xf>
    <xf numFmtId="0" fontId="4" fillId="12" borderId="70" xfId="0" applyFont="1" applyFill="1" applyBorder="1" applyAlignment="1" applyProtection="1">
      <alignment horizontal="center" vertical="center" wrapText="1"/>
    </xf>
    <xf numFmtId="0" fontId="0" fillId="12" borderId="89" xfId="0" applyFill="1" applyBorder="1" applyAlignment="1" applyProtection="1">
      <alignment vertical="center"/>
    </xf>
    <xf numFmtId="168" fontId="0" fillId="9" borderId="89" xfId="3" applyNumberFormat="1" applyFont="1" applyFill="1" applyBorder="1" applyAlignment="1" applyProtection="1">
      <alignment horizontal="center" vertical="center"/>
    </xf>
    <xf numFmtId="0" fontId="50" fillId="12" borderId="94" xfId="0" applyFont="1" applyFill="1" applyBorder="1" applyAlignment="1" applyProtection="1">
      <alignment horizontal="center" vertical="center" shrinkToFit="1"/>
    </xf>
    <xf numFmtId="0" fontId="50" fillId="12" borderId="93" xfId="0" applyFont="1" applyFill="1" applyBorder="1" applyAlignment="1" applyProtection="1">
      <alignment horizontal="center" vertical="center" shrinkToFit="1"/>
    </xf>
    <xf numFmtId="167" fontId="4" fillId="12" borderId="9" xfId="0" applyNumberFormat="1" applyFont="1" applyFill="1" applyBorder="1" applyAlignment="1" applyProtection="1">
      <alignment horizontal="center" vertical="center" wrapText="1"/>
    </xf>
    <xf numFmtId="167" fontId="4" fillId="12" borderId="2" xfId="0" applyNumberFormat="1" applyFont="1" applyFill="1" applyBorder="1" applyAlignment="1" applyProtection="1">
      <alignment horizontal="center" vertical="center" wrapText="1"/>
    </xf>
    <xf numFmtId="0" fontId="0" fillId="12" borderId="10" xfId="0" applyFill="1" applyBorder="1" applyAlignment="1" applyProtection="1">
      <alignment vertical="center"/>
    </xf>
    <xf numFmtId="0" fontId="4" fillId="12" borderId="17" xfId="0" applyFont="1" applyFill="1" applyBorder="1" applyAlignment="1" applyProtection="1">
      <alignment horizontal="center" vertical="center" wrapText="1"/>
    </xf>
    <xf numFmtId="0" fontId="4" fillId="12" borderId="32" xfId="0" applyFont="1" applyFill="1" applyBorder="1" applyAlignment="1" applyProtection="1">
      <alignment horizontal="center" vertical="center" wrapText="1"/>
    </xf>
    <xf numFmtId="0" fontId="4" fillId="12" borderId="81" xfId="0" applyFont="1" applyFill="1" applyBorder="1" applyAlignment="1" applyProtection="1">
      <alignment horizontal="center" vertical="center" wrapText="1"/>
    </xf>
    <xf numFmtId="168" fontId="53" fillId="38" borderId="61" xfId="3" applyNumberFormat="1" applyFont="1" applyFill="1" applyBorder="1" applyAlignment="1" applyProtection="1">
      <alignment horizontal="center" vertical="center"/>
    </xf>
    <xf numFmtId="0" fontId="4" fillId="12" borderId="4" xfId="0" applyFont="1" applyFill="1" applyBorder="1" applyAlignment="1" applyProtection="1">
      <alignment horizontal="center" vertical="center" wrapText="1"/>
    </xf>
    <xf numFmtId="0" fontId="0" fillId="12" borderId="83" xfId="0" applyFill="1" applyBorder="1" applyAlignment="1" applyProtection="1">
      <alignment horizontal="center" vertical="center"/>
    </xf>
    <xf numFmtId="168" fontId="8" fillId="9" borderId="83" xfId="3" applyNumberFormat="1" applyFont="1" applyFill="1" applyBorder="1" applyAlignment="1" applyProtection="1">
      <alignment horizontal="center" vertical="center"/>
    </xf>
    <xf numFmtId="0" fontId="0" fillId="12" borderId="33" xfId="0" applyFill="1" applyBorder="1" applyAlignment="1" applyProtection="1">
      <alignment horizontal="center" vertical="center"/>
    </xf>
    <xf numFmtId="168" fontId="8" fillId="9" borderId="33" xfId="3" applyNumberFormat="1" applyFont="1" applyFill="1" applyBorder="1" applyAlignment="1" applyProtection="1">
      <alignment horizontal="center" vertical="center"/>
    </xf>
    <xf numFmtId="168" fontId="8" fillId="9" borderId="89" xfId="3" applyNumberFormat="1" applyFont="1" applyFill="1" applyBorder="1" applyAlignment="1" applyProtection="1">
      <alignment horizontal="center" vertical="center"/>
    </xf>
    <xf numFmtId="0" fontId="4" fillId="0" borderId="66" xfId="0" applyFont="1" applyFill="1" applyBorder="1" applyAlignment="1" applyProtection="1">
      <alignment horizontal="center" vertical="center" wrapText="1"/>
      <protection locked="0"/>
    </xf>
    <xf numFmtId="0" fontId="4" fillId="36" borderId="8" xfId="0" applyFont="1" applyFill="1" applyBorder="1" applyAlignment="1" applyProtection="1">
      <alignment horizontal="center" vertical="center" wrapText="1"/>
      <protection locked="0"/>
    </xf>
    <xf numFmtId="168" fontId="8" fillId="9" borderId="67" xfId="3" applyNumberFormat="1" applyFont="1" applyFill="1" applyBorder="1" applyAlignment="1" applyProtection="1">
      <alignment horizontal="center" vertical="center"/>
    </xf>
    <xf numFmtId="0" fontId="4" fillId="0" borderId="11" xfId="0" applyFont="1" applyFill="1" applyBorder="1" applyAlignment="1" applyProtection="1">
      <alignment horizontal="center" vertical="center" wrapText="1"/>
      <protection locked="0"/>
    </xf>
    <xf numFmtId="168" fontId="8" fillId="9" borderId="28" xfId="3" applyNumberFormat="1" applyFont="1" applyFill="1" applyBorder="1" applyAlignment="1" applyProtection="1">
      <alignment horizontal="center" vertical="center"/>
    </xf>
    <xf numFmtId="0" fontId="4" fillId="0" borderId="73" xfId="0" applyFont="1" applyFill="1" applyBorder="1" applyAlignment="1" applyProtection="1">
      <alignment horizontal="center" vertical="center" wrapText="1"/>
      <protection locked="0"/>
    </xf>
    <xf numFmtId="0" fontId="0" fillId="0" borderId="73" xfId="0" applyFill="1" applyBorder="1" applyAlignment="1" applyProtection="1">
      <alignment horizontal="center" vertical="center"/>
      <protection locked="0"/>
    </xf>
    <xf numFmtId="168" fontId="8" fillId="9" borderId="74" xfId="3" applyNumberFormat="1" applyFont="1" applyFill="1" applyBorder="1" applyAlignment="1" applyProtection="1">
      <alignment horizontal="center" vertical="center"/>
    </xf>
    <xf numFmtId="0" fontId="4" fillId="12" borderId="21" xfId="0" applyFont="1" applyFill="1" applyBorder="1" applyAlignment="1" applyProtection="1">
      <alignment horizontal="center" vertical="center" wrapText="1"/>
    </xf>
    <xf numFmtId="0" fontId="4" fillId="12" borderId="88" xfId="0" applyFont="1" applyFill="1" applyBorder="1" applyAlignment="1" applyProtection="1">
      <alignment horizontal="center" vertical="center" wrapText="1"/>
    </xf>
    <xf numFmtId="0" fontId="4" fillId="12" borderId="15" xfId="0" applyFont="1" applyFill="1" applyBorder="1" applyAlignment="1" applyProtection="1">
      <alignment horizontal="center" vertical="center" wrapText="1"/>
    </xf>
    <xf numFmtId="0" fontId="4" fillId="12" borderId="23" xfId="0" applyFont="1" applyFill="1" applyBorder="1" applyAlignment="1" applyProtection="1">
      <alignment horizontal="center" vertical="center" wrapText="1"/>
    </xf>
    <xf numFmtId="0" fontId="0" fillId="12" borderId="11" xfId="0" applyFill="1" applyBorder="1" applyAlignment="1" applyProtection="1">
      <alignment horizontal="center" vertical="center"/>
    </xf>
    <xf numFmtId="0" fontId="4" fillId="12" borderId="95" xfId="0" applyFont="1" applyFill="1" applyBorder="1" applyAlignment="1" applyProtection="1">
      <alignment horizontal="center" vertical="center" wrapText="1"/>
    </xf>
    <xf numFmtId="0" fontId="4" fillId="12" borderId="72" xfId="0" applyFont="1" applyFill="1" applyBorder="1" applyAlignment="1" applyProtection="1">
      <alignment horizontal="center" vertical="center" wrapText="1"/>
    </xf>
    <xf numFmtId="0" fontId="43" fillId="10" borderId="94" xfId="0" applyFont="1" applyFill="1" applyBorder="1" applyAlignment="1" applyProtection="1">
      <alignment horizontal="center" vertical="center"/>
    </xf>
    <xf numFmtId="0" fontId="43" fillId="10" borderId="93" xfId="0" applyFont="1" applyFill="1" applyBorder="1" applyAlignment="1" applyProtection="1">
      <alignment horizontal="center" vertical="center"/>
    </xf>
    <xf numFmtId="168" fontId="29" fillId="40" borderId="60" xfId="3" applyNumberFormat="1" applyFont="1" applyFill="1" applyBorder="1" applyAlignment="1" applyProtection="1">
      <alignment horizontal="center" vertical="center"/>
    </xf>
    <xf numFmtId="0" fontId="63" fillId="10" borderId="21" xfId="0" applyFont="1" applyFill="1" applyBorder="1" applyAlignment="1" applyProtection="1">
      <alignment horizontal="left" vertical="center" shrinkToFit="1"/>
    </xf>
    <xf numFmtId="167" fontId="8" fillId="10" borderId="88" xfId="0" applyNumberFormat="1" applyFont="1" applyFill="1" applyBorder="1" applyAlignment="1" applyProtection="1">
      <alignment horizontal="center" vertical="center"/>
    </xf>
    <xf numFmtId="168" fontId="37" fillId="38" borderId="64" xfId="3" applyNumberFormat="1" applyFont="1" applyFill="1" applyBorder="1" applyAlignment="1" applyProtection="1">
      <alignment horizontal="center" vertical="center"/>
    </xf>
    <xf numFmtId="0" fontId="63" fillId="10" borderId="15" xfId="0" applyFont="1" applyFill="1" applyBorder="1" applyAlignment="1" applyProtection="1">
      <alignment horizontal="left" vertical="center" shrinkToFit="1"/>
    </xf>
    <xf numFmtId="167" fontId="8" fillId="10" borderId="23" xfId="0" applyNumberFormat="1" applyFont="1" applyFill="1" applyBorder="1" applyAlignment="1" applyProtection="1">
      <alignment horizontal="center" vertical="center"/>
    </xf>
    <xf numFmtId="168" fontId="37" fillId="38" borderId="75" xfId="3" applyNumberFormat="1" applyFont="1" applyFill="1" applyBorder="1" applyAlignment="1" applyProtection="1">
      <alignment horizontal="center" vertical="center"/>
    </xf>
    <xf numFmtId="0" fontId="62" fillId="9" borderId="15" xfId="0" applyFont="1" applyFill="1" applyBorder="1" applyAlignment="1" applyProtection="1">
      <alignment vertical="center" shrinkToFit="1"/>
    </xf>
    <xf numFmtId="167" fontId="43" fillId="9" borderId="23" xfId="0" applyNumberFormat="1" applyFont="1" applyFill="1" applyBorder="1" applyAlignment="1" applyProtection="1">
      <alignment horizontal="center" vertical="center"/>
    </xf>
    <xf numFmtId="167" fontId="62" fillId="9" borderId="11" xfId="0" applyNumberFormat="1" applyFont="1" applyFill="1" applyBorder="1" applyAlignment="1" applyProtection="1">
      <alignment horizontal="center" vertical="center"/>
    </xf>
    <xf numFmtId="167" fontId="0" fillId="10" borderId="11" xfId="0" applyNumberFormat="1" applyFill="1" applyBorder="1" applyAlignment="1" applyProtection="1">
      <alignment horizontal="center" vertical="center"/>
    </xf>
    <xf numFmtId="0" fontId="62" fillId="9" borderId="95" xfId="0" applyFont="1" applyFill="1" applyBorder="1" applyAlignment="1" applyProtection="1">
      <alignment vertical="center" shrinkToFit="1"/>
    </xf>
    <xf numFmtId="167" fontId="43" fillId="9" borderId="72" xfId="0" applyNumberFormat="1" applyFont="1" applyFill="1" applyBorder="1" applyAlignment="1" applyProtection="1">
      <alignment horizontal="center" vertical="center"/>
    </xf>
    <xf numFmtId="167" fontId="62" fillId="9" borderId="73" xfId="0" applyNumberFormat="1" applyFont="1" applyFill="1" applyBorder="1" applyAlignment="1" applyProtection="1">
      <alignment horizontal="center" vertical="center"/>
    </xf>
    <xf numFmtId="167" fontId="43" fillId="10" borderId="94" xfId="0" applyNumberFormat="1" applyFont="1" applyFill="1" applyBorder="1" applyAlignment="1" applyProtection="1">
      <alignment horizontal="center" vertical="center"/>
    </xf>
    <xf numFmtId="167" fontId="43" fillId="10" borderId="93" xfId="0" applyNumberFormat="1" applyFont="1" applyFill="1" applyBorder="1" applyAlignment="1" applyProtection="1">
      <alignment horizontal="center" vertical="center"/>
    </xf>
    <xf numFmtId="167" fontId="29" fillId="40" borderId="60" xfId="0" applyNumberFormat="1" applyFont="1" applyFill="1" applyBorder="1" applyAlignment="1" applyProtection="1">
      <alignment horizontal="center" vertical="center"/>
    </xf>
    <xf numFmtId="0" fontId="63" fillId="10" borderId="66" xfId="0" applyFont="1" applyFill="1" applyBorder="1" applyAlignment="1" applyProtection="1">
      <alignment horizontal="left" vertical="center" shrinkToFit="1"/>
    </xf>
    <xf numFmtId="0" fontId="63" fillId="10" borderId="11" xfId="0" applyFont="1" applyFill="1" applyBorder="1" applyAlignment="1" applyProtection="1">
      <alignment horizontal="left" vertical="center" shrinkToFit="1"/>
    </xf>
    <xf numFmtId="0" fontId="62" fillId="9" borderId="11" xfId="0" applyFont="1" applyFill="1" applyBorder="1" applyAlignment="1" applyProtection="1">
      <alignment vertical="center" shrinkToFit="1"/>
    </xf>
    <xf numFmtId="0" fontId="62" fillId="9" borderId="73" xfId="0" applyFont="1" applyFill="1" applyBorder="1" applyAlignment="1" applyProtection="1">
      <alignment vertical="center" shrinkToFit="1"/>
    </xf>
    <xf numFmtId="0" fontId="39" fillId="10" borderId="65" xfId="0" applyFont="1" applyFill="1" applyBorder="1" applyAlignment="1" applyProtection="1">
      <alignment horizontal="left" vertical="center" shrinkToFit="1"/>
    </xf>
    <xf numFmtId="0" fontId="39" fillId="10" borderId="27" xfId="0" applyFont="1" applyFill="1" applyBorder="1" applyAlignment="1" applyProtection="1">
      <alignment horizontal="left" vertical="center" shrinkToFit="1"/>
    </xf>
    <xf numFmtId="0" fontId="4" fillId="9" borderId="71" xfId="0" applyFont="1" applyFill="1" applyBorder="1" applyAlignment="1" applyProtection="1">
      <alignment vertical="center" shrinkToFit="1"/>
    </xf>
    <xf numFmtId="0" fontId="44" fillId="38" borderId="14" xfId="0" applyFont="1" applyFill="1" applyBorder="1" applyAlignment="1" applyProtection="1">
      <alignment horizontal="center" vertical="center"/>
    </xf>
    <xf numFmtId="0" fontId="44" fillId="38" borderId="96" xfId="0" applyFont="1" applyFill="1" applyBorder="1" applyAlignment="1" applyProtection="1">
      <alignment horizontal="center" vertical="center"/>
    </xf>
    <xf numFmtId="0" fontId="44" fillId="38" borderId="97" xfId="0" applyFont="1" applyFill="1" applyBorder="1" applyAlignment="1" applyProtection="1">
      <alignment horizontal="center" vertical="center"/>
    </xf>
    <xf numFmtId="0" fontId="44" fillId="38" borderId="98" xfId="0" applyFont="1" applyFill="1" applyBorder="1" applyAlignment="1" applyProtection="1">
      <alignment horizontal="center" vertical="center"/>
    </xf>
    <xf numFmtId="0" fontId="44" fillId="38" borderId="19" xfId="0" applyFont="1" applyFill="1" applyBorder="1" applyAlignment="1" applyProtection="1">
      <alignment horizontal="center" vertical="center"/>
    </xf>
    <xf numFmtId="0" fontId="44" fillId="38" borderId="35" xfId="0" applyFont="1" applyFill="1" applyBorder="1" applyAlignment="1" applyProtection="1">
      <alignment horizontal="center" vertical="center"/>
    </xf>
    <xf numFmtId="0" fontId="44" fillId="38" borderId="18" xfId="0" applyFont="1" applyFill="1" applyBorder="1" applyAlignment="1" applyProtection="1">
      <alignment horizontal="center" vertical="center"/>
    </xf>
    <xf numFmtId="0" fontId="44" fillId="38" borderId="60" xfId="0" applyFont="1" applyFill="1" applyBorder="1" applyAlignment="1" applyProtection="1">
      <alignment horizontal="center" vertical="center"/>
    </xf>
    <xf numFmtId="0" fontId="39" fillId="10" borderId="82" xfId="0" applyFont="1" applyFill="1" applyBorder="1" applyAlignment="1" applyProtection="1">
      <alignment vertical="center"/>
    </xf>
    <xf numFmtId="0" fontId="0" fillId="12" borderId="66" xfId="0" applyFill="1" applyBorder="1" applyAlignment="1" applyProtection="1">
      <alignment horizontal="center" vertical="center"/>
    </xf>
    <xf numFmtId="0" fontId="0" fillId="0" borderId="21" xfId="0" applyFill="1" applyBorder="1" applyAlignment="1" applyProtection="1">
      <alignment horizontal="center" vertical="center"/>
      <protection locked="0"/>
    </xf>
    <xf numFmtId="0" fontId="39" fillId="10" borderId="32" xfId="0" applyFont="1" applyFill="1" applyBorder="1" applyAlignment="1" applyProtection="1">
      <alignment vertical="center"/>
    </xf>
    <xf numFmtId="0" fontId="0" fillId="0" borderId="15" xfId="0" applyFill="1" applyBorder="1" applyAlignment="1" applyProtection="1">
      <alignment horizontal="center" vertical="center"/>
      <protection locked="0"/>
    </xf>
    <xf numFmtId="0" fontId="0" fillId="9" borderId="81" xfId="0" applyFill="1" applyBorder="1" applyAlignment="1" applyProtection="1">
      <alignment vertical="center"/>
    </xf>
    <xf numFmtId="167" fontId="4" fillId="9" borderId="95" xfId="0" applyNumberFormat="1" applyFont="1" applyFill="1" applyBorder="1" applyAlignment="1" applyProtection="1">
      <alignment horizontal="center" vertical="center"/>
    </xf>
    <xf numFmtId="0" fontId="0" fillId="10" borderId="48" xfId="0" applyFont="1" applyFill="1" applyBorder="1" applyAlignment="1" applyProtection="1">
      <alignment horizontal="center" vertical="center"/>
    </xf>
    <xf numFmtId="0" fontId="13" fillId="41" borderId="60" xfId="0" applyFont="1" applyFill="1" applyBorder="1" applyAlignment="1" applyProtection="1">
      <alignment horizontal="center" vertical="center"/>
      <protection locked="0"/>
    </xf>
    <xf numFmtId="0" fontId="13" fillId="42" borderId="20" xfId="0" applyFont="1" applyFill="1" applyBorder="1" applyAlignment="1" applyProtection="1">
      <alignment vertical="center"/>
    </xf>
    <xf numFmtId="0" fontId="13" fillId="42" borderId="0" xfId="0" applyFont="1" applyFill="1" applyBorder="1" applyAlignment="1" applyProtection="1">
      <alignment horizontal="center" vertical="center"/>
    </xf>
    <xf numFmtId="0" fontId="0" fillId="10" borderId="99" xfId="0" applyFont="1" applyFill="1" applyBorder="1" applyAlignment="1" applyProtection="1">
      <alignment horizontal="center" vertical="center"/>
    </xf>
    <xf numFmtId="0" fontId="0" fillId="0" borderId="60" xfId="0" applyFont="1" applyBorder="1" applyAlignment="1" applyProtection="1">
      <alignment horizontal="center" vertical="center" wrapText="1"/>
      <protection locked="0"/>
    </xf>
    <xf numFmtId="0" fontId="0" fillId="10" borderId="1" xfId="0" applyFont="1" applyFill="1" applyBorder="1" applyAlignment="1" applyProtection="1">
      <alignment vertical="center" wrapText="1"/>
    </xf>
    <xf numFmtId="0" fontId="0" fillId="10" borderId="0" xfId="0" applyFont="1" applyFill="1" applyBorder="1" applyAlignment="1" applyProtection="1">
      <alignment horizontal="center" vertical="center" wrapText="1"/>
    </xf>
    <xf numFmtId="0" fontId="2" fillId="40" borderId="13" xfId="0" applyFont="1" applyFill="1" applyBorder="1" applyAlignment="1" applyProtection="1">
      <alignment horizontal="center" vertical="center"/>
    </xf>
    <xf numFmtId="0" fontId="2" fillId="40" borderId="100" xfId="0" applyFont="1" applyFill="1" applyBorder="1" applyAlignment="1" applyProtection="1">
      <alignment horizontal="center" vertical="center"/>
    </xf>
    <xf numFmtId="0" fontId="2" fillId="40" borderId="97" xfId="0" applyFont="1" applyFill="1" applyBorder="1" applyAlignment="1" applyProtection="1">
      <alignment horizontal="center" vertical="center"/>
    </xf>
    <xf numFmtId="0" fontId="2" fillId="40" borderId="98" xfId="0" applyFont="1" applyFill="1" applyBorder="1" applyAlignment="1" applyProtection="1">
      <alignment horizontal="center" vertical="center"/>
    </xf>
    <xf numFmtId="0" fontId="52" fillId="34" borderId="25" xfId="0" applyFont="1" applyFill="1" applyBorder="1" applyAlignment="1" applyProtection="1">
      <alignment horizontal="center" vertical="center"/>
    </xf>
    <xf numFmtId="0" fontId="0" fillId="10" borderId="63" xfId="0" applyFont="1" applyFill="1" applyBorder="1" applyAlignment="1" applyProtection="1">
      <alignment horizontal="center" vertical="center"/>
    </xf>
    <xf numFmtId="0" fontId="14" fillId="0" borderId="92" xfId="0" applyFont="1" applyFill="1" applyBorder="1" applyAlignment="1" applyProtection="1">
      <alignment horizontal="center" vertical="center" wrapText="1"/>
      <protection locked="0"/>
    </xf>
    <xf numFmtId="0" fontId="0" fillId="0" borderId="94" xfId="0" applyFont="1" applyBorder="1" applyAlignment="1" applyProtection="1">
      <alignment horizontal="center" vertical="center"/>
      <protection locked="0"/>
    </xf>
    <xf numFmtId="0" fontId="0" fillId="0" borderId="101" xfId="0" applyFont="1" applyBorder="1" applyAlignment="1" applyProtection="1">
      <alignment horizontal="center" vertical="center"/>
      <protection locked="0"/>
    </xf>
    <xf numFmtId="167" fontId="0" fillId="9" borderId="10" xfId="1" applyNumberFormat="1" applyFont="1" applyFill="1" applyBorder="1" applyAlignment="1" applyProtection="1">
      <alignment horizontal="center" vertical="center"/>
    </xf>
    <xf numFmtId="0" fontId="0" fillId="10" borderId="61" xfId="0" applyFont="1" applyFill="1" applyBorder="1" applyAlignment="1" applyProtection="1">
      <alignment horizontal="center" vertical="center"/>
    </xf>
    <xf numFmtId="0" fontId="0" fillId="0" borderId="86" xfId="0" applyFont="1" applyBorder="1" applyAlignment="1" applyProtection="1">
      <alignment horizontal="center" vertical="center"/>
      <protection locked="0"/>
    </xf>
    <xf numFmtId="0" fontId="0" fillId="0" borderId="87" xfId="0" applyFont="1" applyBorder="1" applyAlignment="1" applyProtection="1">
      <alignment horizontal="center" vertical="center"/>
      <protection locked="0"/>
    </xf>
    <xf numFmtId="0" fontId="0" fillId="3" borderId="26" xfId="0" applyFont="1" applyFill="1" applyBorder="1" applyAlignment="1" applyProtection="1">
      <alignment vertical="center"/>
    </xf>
    <xf numFmtId="0" fontId="14" fillId="3" borderId="48" xfId="0" applyFont="1" applyFill="1" applyBorder="1" applyAlignment="1" applyProtection="1">
      <alignment horizontal="left" vertical="center" wrapText="1"/>
    </xf>
    <xf numFmtId="0" fontId="14" fillId="3" borderId="0" xfId="0" applyFont="1" applyFill="1" applyBorder="1" applyAlignment="1" applyProtection="1">
      <alignment horizontal="left" vertical="center" wrapText="1"/>
    </xf>
    <xf numFmtId="0" fontId="14" fillId="3" borderId="48" xfId="0" applyFont="1" applyFill="1" applyBorder="1" applyAlignment="1" applyProtection="1">
      <alignment vertical="center" wrapText="1"/>
    </xf>
    <xf numFmtId="0" fontId="0" fillId="3" borderId="0" xfId="0" applyFont="1" applyFill="1" applyBorder="1" applyAlignment="1" applyProtection="1">
      <alignment horizontal="center" vertical="center"/>
    </xf>
    <xf numFmtId="167" fontId="0" fillId="3" borderId="0" xfId="1" applyNumberFormat="1" applyFont="1" applyFill="1" applyBorder="1" applyAlignment="1" applyProtection="1">
      <alignment horizontal="center" vertical="center"/>
    </xf>
    <xf numFmtId="0" fontId="65" fillId="10" borderId="65" xfId="0" applyFont="1" applyFill="1" applyBorder="1" applyAlignment="1" applyProtection="1">
      <alignment horizontal="center" vertical="center" wrapText="1"/>
    </xf>
    <xf numFmtId="0" fontId="65" fillId="10" borderId="66" xfId="0" applyFont="1" applyFill="1" applyBorder="1" applyAlignment="1" applyProtection="1">
      <alignment horizontal="center" vertical="center" wrapText="1"/>
    </xf>
    <xf numFmtId="0" fontId="65" fillId="10" borderId="67" xfId="0" applyFont="1" applyFill="1" applyBorder="1" applyAlignment="1" applyProtection="1">
      <alignment horizontal="center" vertical="center" wrapText="1"/>
    </xf>
    <xf numFmtId="0" fontId="13" fillId="10" borderId="26" xfId="0" applyFont="1" applyFill="1" applyBorder="1" applyAlignment="1" applyProtection="1">
      <alignment vertical="center"/>
    </xf>
    <xf numFmtId="0" fontId="13" fillId="10" borderId="20" xfId="0" applyFont="1" applyFill="1" applyBorder="1" applyAlignment="1" applyProtection="1">
      <alignment vertical="center"/>
    </xf>
    <xf numFmtId="0" fontId="13" fillId="10" borderId="25" xfId="0" applyFont="1" applyFill="1" applyBorder="1" applyAlignment="1" applyProtection="1">
      <alignment vertical="center"/>
    </xf>
    <xf numFmtId="0" fontId="8" fillId="0" borderId="71" xfId="0" applyFont="1" applyBorder="1" applyAlignment="1" applyProtection="1">
      <alignment horizontal="center" vertical="center"/>
      <protection locked="0"/>
    </xf>
    <xf numFmtId="0" fontId="8" fillId="0" borderId="73" xfId="0" applyFont="1" applyBorder="1" applyAlignment="1" applyProtection="1">
      <alignment horizontal="center" vertical="center"/>
      <protection locked="0"/>
    </xf>
    <xf numFmtId="0" fontId="8" fillId="0" borderId="74" xfId="0" applyFont="1" applyBorder="1" applyAlignment="1" applyProtection="1">
      <alignment horizontal="center" vertical="center"/>
      <protection locked="0"/>
    </xf>
    <xf numFmtId="0" fontId="13" fillId="10" borderId="6" xfId="0" applyFont="1" applyFill="1" applyBorder="1" applyAlignment="1" applyProtection="1">
      <alignment vertical="center"/>
    </xf>
    <xf numFmtId="0" fontId="13" fillId="10" borderId="1" xfId="0" applyFont="1" applyFill="1" applyBorder="1" applyAlignment="1" applyProtection="1">
      <alignment vertical="center"/>
    </xf>
    <xf numFmtId="0" fontId="13" fillId="10" borderId="7" xfId="0" applyFont="1" applyFill="1" applyBorder="1" applyAlignment="1" applyProtection="1">
      <alignment vertical="center"/>
    </xf>
    <xf numFmtId="0" fontId="8" fillId="0" borderId="104" xfId="0" applyFont="1" applyBorder="1" applyAlignment="1" applyProtection="1">
      <alignment horizontal="center" vertical="center"/>
      <protection locked="0"/>
    </xf>
    <xf numFmtId="0" fontId="13" fillId="10" borderId="48" xfId="0" applyFont="1" applyFill="1" applyBorder="1" applyAlignment="1" applyProtection="1">
      <alignment vertical="center"/>
    </xf>
    <xf numFmtId="0" fontId="13" fillId="10" borderId="0" xfId="0" applyFont="1" applyFill="1" applyBorder="1" applyAlignment="1" applyProtection="1">
      <alignment vertical="center"/>
    </xf>
    <xf numFmtId="0" fontId="0" fillId="10" borderId="105" xfId="0" applyFont="1" applyFill="1" applyBorder="1" applyAlignment="1" applyProtection="1">
      <alignment horizontal="center" vertical="center"/>
    </xf>
    <xf numFmtId="0" fontId="8" fillId="0" borderId="106" xfId="0" applyFont="1" applyBorder="1" applyAlignment="1" applyProtection="1">
      <alignment horizontal="center" vertical="center"/>
      <protection locked="0"/>
    </xf>
    <xf numFmtId="0" fontId="0" fillId="10" borderId="60" xfId="0" applyFont="1" applyFill="1" applyBorder="1" applyAlignment="1" applyProtection="1">
      <alignment horizontal="center" vertical="center"/>
    </xf>
    <xf numFmtId="0" fontId="8" fillId="0" borderId="105" xfId="0" applyFont="1" applyBorder="1" applyAlignment="1" applyProtection="1">
      <alignment horizontal="center" vertical="center"/>
      <protection locked="0"/>
    </xf>
    <xf numFmtId="0" fontId="58" fillId="15" borderId="92" xfId="0" applyFont="1" applyFill="1" applyBorder="1" applyAlignment="1" applyProtection="1">
      <alignment horizontal="center" vertical="center" wrapText="1"/>
    </xf>
    <xf numFmtId="0" fontId="58" fillId="15" borderId="94" xfId="0" applyFont="1" applyFill="1" applyBorder="1" applyAlignment="1" applyProtection="1">
      <alignment horizontal="center" vertical="center" wrapText="1"/>
    </xf>
    <xf numFmtId="0" fontId="28" fillId="15" borderId="94" xfId="0" applyFont="1" applyFill="1" applyBorder="1" applyAlignment="1" applyProtection="1">
      <alignment horizontal="center" vertical="center" wrapText="1"/>
    </xf>
    <xf numFmtId="0" fontId="28" fillId="15" borderId="101" xfId="0" applyFont="1" applyFill="1" applyBorder="1" applyAlignment="1" applyProtection="1">
      <alignment horizontal="center" vertical="center" wrapText="1"/>
    </xf>
    <xf numFmtId="0" fontId="45" fillId="36" borderId="34" xfId="0" applyFont="1" applyFill="1" applyBorder="1" applyAlignment="1" applyProtection="1">
      <alignment horizontal="center" vertical="center"/>
      <protection locked="0"/>
    </xf>
    <xf numFmtId="0" fontId="45" fillId="36" borderId="113" xfId="0" applyFont="1" applyFill="1" applyBorder="1" applyAlignment="1" applyProtection="1">
      <alignment horizontal="center" vertical="center"/>
      <protection locked="0"/>
    </xf>
    <xf numFmtId="0" fontId="45" fillId="36" borderId="7" xfId="0" applyFont="1" applyFill="1" applyBorder="1" applyAlignment="1" applyProtection="1">
      <alignment horizontal="center" vertical="center"/>
      <protection locked="0"/>
    </xf>
    <xf numFmtId="0" fontId="66" fillId="15" borderId="82" xfId="0" applyFont="1" applyFill="1" applyBorder="1" applyAlignment="1" applyProtection="1">
      <alignment horizontal="center" vertical="center" wrapText="1"/>
    </xf>
    <xf numFmtId="0" fontId="66" fillId="15" borderId="21" xfId="0" applyFont="1" applyFill="1" applyBorder="1" applyAlignment="1" applyProtection="1">
      <alignment horizontal="center" vertical="center" wrapText="1"/>
    </xf>
    <xf numFmtId="0" fontId="66" fillId="15" borderId="67" xfId="0" applyFont="1" applyFill="1" applyBorder="1" applyAlignment="1" applyProtection="1">
      <alignment horizontal="center" vertical="center" wrapText="1"/>
    </xf>
    <xf numFmtId="0" fontId="67" fillId="42" borderId="0" xfId="0" applyFont="1" applyFill="1" applyBorder="1" applyAlignment="1" applyProtection="1">
      <alignment vertical="center"/>
    </xf>
    <xf numFmtId="49" fontId="68" fillId="10" borderId="0" xfId="0" applyNumberFormat="1" applyFont="1" applyFill="1" applyAlignment="1" applyProtection="1">
      <alignment horizontal="center" vertical="center"/>
    </xf>
    <xf numFmtId="0" fontId="45" fillId="36" borderId="81" xfId="0" applyFont="1" applyFill="1" applyBorder="1" applyAlignment="1" applyProtection="1">
      <alignment horizontal="center" vertical="center"/>
      <protection locked="0"/>
    </xf>
    <xf numFmtId="0" fontId="45" fillId="36" borderId="95" xfId="0" applyFont="1" applyFill="1" applyBorder="1" applyAlignment="1" applyProtection="1">
      <alignment horizontal="center" vertical="center"/>
      <protection locked="0"/>
    </xf>
    <xf numFmtId="0" fontId="45" fillId="36" borderId="74" xfId="0" applyFont="1" applyFill="1" applyBorder="1" applyAlignment="1" applyProtection="1">
      <alignment horizontal="center" vertical="center"/>
      <protection locked="0"/>
    </xf>
    <xf numFmtId="0" fontId="69" fillId="10" borderId="114" xfId="0" applyFont="1" applyFill="1" applyBorder="1" applyAlignment="1" applyProtection="1">
      <alignment horizontal="center" vertical="center" wrapText="1"/>
    </xf>
    <xf numFmtId="0" fontId="69" fillId="10" borderId="115" xfId="0" applyFont="1" applyFill="1" applyBorder="1" applyAlignment="1" applyProtection="1">
      <alignment horizontal="center" vertical="center" wrapText="1"/>
    </xf>
    <xf numFmtId="0" fontId="69" fillId="10" borderId="116" xfId="0" applyFont="1" applyFill="1" applyBorder="1" applyAlignment="1" applyProtection="1">
      <alignment horizontal="center" vertical="center" wrapText="1"/>
    </xf>
    <xf numFmtId="0" fontId="13" fillId="36" borderId="117" xfId="0" applyFont="1" applyFill="1" applyBorder="1" applyAlignment="1" applyProtection="1">
      <alignment horizontal="center" vertical="center"/>
      <protection locked="0"/>
    </xf>
    <xf numFmtId="0" fontId="8" fillId="36" borderId="104" xfId="0" applyFont="1" applyFill="1" applyBorder="1" applyAlignment="1" applyProtection="1">
      <alignment horizontal="center" vertical="center"/>
      <protection locked="0"/>
    </xf>
    <xf numFmtId="0" fontId="8" fillId="36" borderId="105" xfId="0" applyFont="1" applyFill="1" applyBorder="1" applyAlignment="1" applyProtection="1">
      <alignment horizontal="center" vertical="center"/>
      <protection locked="0"/>
    </xf>
    <xf numFmtId="0" fontId="70" fillId="10" borderId="9" xfId="0" applyFont="1" applyFill="1" applyBorder="1" applyAlignment="1" applyProtection="1">
      <alignment horizontal="center" vertical="center" wrapText="1"/>
    </xf>
    <xf numFmtId="0" fontId="70" fillId="10" borderId="60" xfId="0" applyFont="1" applyFill="1" applyBorder="1" applyAlignment="1" applyProtection="1">
      <alignment horizontal="center" vertical="center" wrapText="1"/>
    </xf>
    <xf numFmtId="0" fontId="8" fillId="36" borderId="68" xfId="0" applyFont="1" applyFill="1" applyBorder="1" applyAlignment="1" applyProtection="1">
      <alignment horizontal="center" vertical="center"/>
      <protection locked="0"/>
    </xf>
    <xf numFmtId="0" fontId="8" fillId="36" borderId="60" xfId="0" applyFont="1" applyFill="1" applyBorder="1" applyAlignment="1" applyProtection="1">
      <alignment horizontal="center" vertical="center"/>
      <protection locked="0"/>
    </xf>
    <xf numFmtId="0" fontId="8" fillId="36" borderId="101" xfId="0" applyFont="1" applyFill="1" applyBorder="1" applyAlignment="1" applyProtection="1">
      <alignment horizontal="center" vertical="center"/>
      <protection locked="0"/>
    </xf>
    <xf numFmtId="0" fontId="72" fillId="10" borderId="65" xfId="0" applyFont="1" applyFill="1" applyBorder="1" applyAlignment="1" applyProtection="1">
      <alignment horizontal="center" vertical="center"/>
    </xf>
    <xf numFmtId="0" fontId="72" fillId="10" borderId="66" xfId="0" applyFont="1" applyFill="1" applyBorder="1" applyAlignment="1" applyProtection="1">
      <alignment horizontal="center" vertical="center"/>
    </xf>
    <xf numFmtId="0" fontId="72" fillId="10" borderId="67" xfId="0" applyFont="1" applyFill="1" applyBorder="1" applyAlignment="1" applyProtection="1">
      <alignment horizontal="center" vertical="center"/>
    </xf>
    <xf numFmtId="0" fontId="72" fillId="10" borderId="82" xfId="0" applyFont="1" applyFill="1" applyBorder="1" applyAlignment="1" applyProtection="1">
      <alignment horizontal="center" vertical="center"/>
    </xf>
    <xf numFmtId="0" fontId="0" fillId="36" borderId="71" xfId="0" applyFont="1" applyFill="1" applyBorder="1" applyAlignment="1" applyProtection="1">
      <alignment horizontal="center" vertical="center"/>
      <protection locked="0"/>
    </xf>
    <xf numFmtId="0" fontId="0" fillId="36" borderId="73" xfId="0" applyFont="1" applyFill="1" applyBorder="1" applyAlignment="1" applyProtection="1">
      <alignment horizontal="center" vertical="center"/>
      <protection locked="0"/>
    </xf>
    <xf numFmtId="0" fontId="0" fillId="36" borderId="74" xfId="0" applyFont="1" applyFill="1" applyBorder="1" applyAlignment="1" applyProtection="1">
      <alignment horizontal="center" vertical="center"/>
      <protection locked="0"/>
    </xf>
    <xf numFmtId="0" fontId="0" fillId="36" borderId="81" xfId="0" applyFont="1" applyFill="1" applyBorder="1" applyAlignment="1" applyProtection="1">
      <alignment horizontal="center" vertical="center"/>
      <protection locked="0"/>
    </xf>
    <xf numFmtId="0" fontId="0" fillId="10" borderId="111" xfId="0" applyFont="1" applyFill="1" applyBorder="1" applyAlignment="1" applyProtection="1">
      <alignment horizontal="center" vertical="center"/>
    </xf>
    <xf numFmtId="0" fontId="0" fillId="36" borderId="10" xfId="0" applyFont="1" applyFill="1" applyBorder="1" applyAlignment="1" applyProtection="1">
      <alignment horizontal="center" vertical="center"/>
      <protection locked="0"/>
    </xf>
    <xf numFmtId="0" fontId="0" fillId="36" borderId="25" xfId="0" applyFont="1" applyFill="1" applyBorder="1" applyAlignment="1" applyProtection="1">
      <alignment horizontal="center" vertical="center"/>
      <protection locked="0"/>
    </xf>
    <xf numFmtId="0" fontId="28" fillId="10" borderId="82" xfId="0" applyFont="1" applyFill="1" applyBorder="1" applyAlignment="1" applyProtection="1">
      <alignment horizontal="center" vertical="center" wrapText="1"/>
    </xf>
    <xf numFmtId="0" fontId="28" fillId="10" borderId="21" xfId="0" applyFont="1" applyFill="1" applyBorder="1" applyAlignment="1" applyProtection="1">
      <alignment horizontal="center" vertical="center" wrapText="1"/>
    </xf>
    <xf numFmtId="0" fontId="28" fillId="10" borderId="67" xfId="0" applyFont="1" applyFill="1" applyBorder="1" applyAlignment="1" applyProtection="1">
      <alignment horizontal="center" vertical="center" wrapText="1"/>
    </xf>
    <xf numFmtId="0" fontId="29" fillId="10" borderId="0" xfId="0" applyFont="1" applyFill="1" applyBorder="1" applyAlignment="1" applyProtection="1">
      <alignment vertical="center"/>
    </xf>
    <xf numFmtId="0" fontId="10" fillId="10" borderId="81" xfId="0" applyFont="1" applyFill="1" applyBorder="1" applyAlignment="1" applyProtection="1">
      <alignment horizontal="center" vertical="center" wrapText="1"/>
    </xf>
    <xf numFmtId="0" fontId="10" fillId="10" borderId="95" xfId="0" applyFont="1" applyFill="1" applyBorder="1" applyAlignment="1" applyProtection="1">
      <alignment horizontal="center" vertical="center" wrapText="1"/>
    </xf>
    <xf numFmtId="0" fontId="10" fillId="10" borderId="74" xfId="0" applyFont="1" applyFill="1" applyBorder="1" applyAlignment="1" applyProtection="1">
      <alignment horizontal="center" vertical="center" wrapText="1"/>
    </xf>
    <xf numFmtId="0" fontId="74" fillId="10" borderId="0" xfId="0" applyFont="1" applyFill="1" applyBorder="1" applyAlignment="1" applyProtection="1">
      <alignment vertical="center"/>
    </xf>
    <xf numFmtId="0" fontId="28" fillId="0" borderId="60" xfId="0" applyFont="1" applyBorder="1" applyAlignment="1" applyProtection="1">
      <alignment horizontal="center" vertical="center"/>
      <protection locked="0"/>
    </xf>
    <xf numFmtId="0" fontId="75" fillId="0" borderId="6" xfId="0" applyFont="1" applyBorder="1" applyAlignment="1" applyProtection="1">
      <alignment horizontal="center" vertical="center"/>
      <protection locked="0"/>
    </xf>
    <xf numFmtId="0" fontId="75" fillId="0" borderId="91" xfId="0" applyFont="1" applyBorder="1" applyAlignment="1" applyProtection="1">
      <alignment horizontal="center" vertical="center"/>
      <protection locked="0"/>
    </xf>
    <xf numFmtId="0" fontId="75" fillId="0" borderId="87" xfId="0" applyFont="1" applyBorder="1" applyAlignment="1" applyProtection="1">
      <alignment horizontal="center" vertical="center"/>
      <protection locked="0"/>
    </xf>
    <xf numFmtId="0" fontId="76" fillId="10" borderId="48" xfId="0" applyFont="1" applyFill="1" applyBorder="1" applyAlignment="1" applyProtection="1">
      <alignment vertical="center"/>
    </xf>
    <xf numFmtId="0" fontId="76" fillId="10" borderId="0" xfId="0" applyFont="1" applyFill="1" applyBorder="1" applyAlignment="1" applyProtection="1">
      <alignment vertical="center"/>
    </xf>
    <xf numFmtId="0" fontId="60" fillId="10" borderId="9" xfId="0" applyFont="1" applyFill="1" applyBorder="1" applyAlignment="1" applyProtection="1">
      <alignment horizontal="center" vertical="center"/>
    </xf>
    <xf numFmtId="0" fontId="60" fillId="10" borderId="60" xfId="0" applyFont="1" applyFill="1" applyBorder="1" applyAlignment="1" applyProtection="1">
      <alignment horizontal="center" vertical="center"/>
    </xf>
    <xf numFmtId="0" fontId="75" fillId="10" borderId="0" xfId="0" applyFont="1" applyFill="1" applyBorder="1" applyAlignment="1" applyProtection="1">
      <alignment horizontal="center" vertical="center"/>
    </xf>
    <xf numFmtId="0" fontId="75" fillId="0" borderId="60" xfId="0" applyFont="1" applyBorder="1" applyAlignment="1" applyProtection="1">
      <alignment horizontal="center" vertical="center" wrapText="1"/>
      <protection locked="0"/>
    </xf>
    <xf numFmtId="0" fontId="75" fillId="0" borderId="101" xfId="0" applyFont="1" applyBorder="1" applyAlignment="1" applyProtection="1">
      <alignment horizontal="center" vertical="center" wrapText="1"/>
      <protection locked="0"/>
    </xf>
    <xf numFmtId="0" fontId="75" fillId="10" borderId="0" xfId="0" applyFont="1" applyFill="1" applyBorder="1" applyAlignment="1" applyProtection="1">
      <alignment horizontal="center" vertical="center" wrapText="1"/>
    </xf>
    <xf numFmtId="0" fontId="77" fillId="10" borderId="0" xfId="0" applyFont="1" applyFill="1" applyBorder="1" applyAlignment="1" applyProtection="1">
      <alignment vertical="center"/>
    </xf>
    <xf numFmtId="0" fontId="78" fillId="10" borderId="0" xfId="0" applyFont="1" applyFill="1" applyBorder="1" applyAlignment="1" applyProtection="1">
      <alignment vertical="center" wrapText="1"/>
    </xf>
    <xf numFmtId="0" fontId="0" fillId="10" borderId="9" xfId="0" applyFont="1" applyFill="1" applyBorder="1" applyAlignment="1" applyProtection="1">
      <alignment horizontal="center" vertical="center"/>
    </xf>
    <xf numFmtId="0" fontId="0" fillId="36" borderId="60" xfId="0" applyFont="1" applyFill="1" applyBorder="1" applyAlignment="1" applyProtection="1">
      <alignment horizontal="center" vertical="center"/>
      <protection locked="0"/>
    </xf>
    <xf numFmtId="0" fontId="44" fillId="10" borderId="0" xfId="0" applyFont="1" applyFill="1" applyBorder="1" applyAlignment="1" applyProtection="1">
      <alignment horizontal="left" vertical="center"/>
    </xf>
    <xf numFmtId="0" fontId="77" fillId="10" borderId="0" xfId="0" applyFont="1" applyFill="1" applyBorder="1" applyAlignment="1" applyProtection="1">
      <alignment horizontal="left" vertical="center" wrapText="1"/>
    </xf>
    <xf numFmtId="0" fontId="77" fillId="10" borderId="0" xfId="0" applyFont="1" applyFill="1" applyBorder="1" applyAlignment="1" applyProtection="1">
      <alignment horizontal="left" vertical="center"/>
    </xf>
    <xf numFmtId="0" fontId="78" fillId="10" borderId="0" xfId="0" applyFont="1" applyFill="1" applyBorder="1" applyAlignment="1" applyProtection="1">
      <alignment horizontal="left" vertical="center" wrapText="1"/>
    </xf>
    <xf numFmtId="0" fontId="0" fillId="36" borderId="68" xfId="0" applyFont="1" applyFill="1" applyBorder="1" applyAlignment="1" applyProtection="1">
      <alignment horizontal="center" vertical="center"/>
      <protection locked="0"/>
    </xf>
    <xf numFmtId="0" fontId="0" fillId="0" borderId="0" xfId="0" applyFill="1" applyAlignment="1" applyProtection="1">
      <alignment horizontal="left" vertical="center"/>
    </xf>
    <xf numFmtId="0" fontId="17" fillId="10" borderId="65" xfId="0" applyFont="1" applyFill="1" applyBorder="1" applyAlignment="1" applyProtection="1">
      <alignment horizontal="center" vertical="center" wrapText="1"/>
    </xf>
    <xf numFmtId="0" fontId="79" fillId="10" borderId="21" xfId="0" applyFont="1" applyFill="1" applyBorder="1" applyAlignment="1" applyProtection="1">
      <alignment horizontal="center" vertical="center" wrapText="1"/>
    </xf>
    <xf numFmtId="0" fontId="79" fillId="10" borderId="67" xfId="0" applyFont="1" applyFill="1" applyBorder="1" applyAlignment="1" applyProtection="1">
      <alignment horizontal="center" vertical="center" wrapText="1"/>
    </xf>
    <xf numFmtId="0" fontId="3" fillId="10" borderId="0" xfId="0" applyFont="1" applyFill="1" applyAlignment="1" applyProtection="1">
      <alignment horizontal="center" vertical="center"/>
    </xf>
    <xf numFmtId="0" fontId="77" fillId="10" borderId="0" xfId="0" applyFont="1" applyFill="1" applyBorder="1" applyAlignment="1" applyProtection="1">
      <alignment horizontal="center" vertical="center"/>
    </xf>
    <xf numFmtId="0" fontId="80" fillId="0" borderId="0" xfId="0" applyFont="1" applyFill="1" applyBorder="1" applyAlignment="1" applyProtection="1">
      <alignment horizontal="center" vertical="center" wrapText="1"/>
    </xf>
    <xf numFmtId="0" fontId="62" fillId="36" borderId="71" xfId="0" applyFont="1" applyFill="1" applyBorder="1" applyAlignment="1" applyProtection="1">
      <alignment horizontal="center" vertical="center" wrapText="1"/>
      <protection locked="0"/>
    </xf>
    <xf numFmtId="0" fontId="81" fillId="36" borderId="95" xfId="0" applyFont="1" applyFill="1" applyBorder="1" applyAlignment="1" applyProtection="1">
      <alignment horizontal="center" vertical="center"/>
      <protection locked="0"/>
    </xf>
    <xf numFmtId="0" fontId="81" fillId="36" borderId="74" xfId="0" applyFont="1" applyFill="1" applyBorder="1" applyAlignment="1" applyProtection="1">
      <alignment horizontal="center" vertical="center"/>
      <protection locked="0"/>
    </xf>
    <xf numFmtId="0" fontId="17" fillId="10" borderId="66" xfId="0" applyFont="1" applyFill="1" applyBorder="1" applyAlignment="1" applyProtection="1">
      <alignment horizontal="center" vertical="center" wrapText="1"/>
    </xf>
    <xf numFmtId="0" fontId="17" fillId="10" borderId="67" xfId="0" applyFont="1" applyFill="1" applyBorder="1" applyAlignment="1" applyProtection="1">
      <alignment horizontal="center" vertical="center" wrapText="1"/>
    </xf>
    <xf numFmtId="0" fontId="81" fillId="0" borderId="79" xfId="0" applyFont="1" applyFill="1" applyBorder="1" applyAlignment="1" applyProtection="1">
      <alignment horizontal="center" vertical="center"/>
      <protection locked="0"/>
    </xf>
    <xf numFmtId="0" fontId="81" fillId="0" borderId="22" xfId="0" applyFont="1" applyFill="1" applyBorder="1" applyAlignment="1" applyProtection="1">
      <alignment horizontal="center" vertical="center"/>
      <protection locked="0"/>
    </xf>
    <xf numFmtId="0" fontId="81" fillId="0" borderId="80" xfId="0" applyFont="1" applyFill="1" applyBorder="1" applyAlignment="1" applyProtection="1">
      <alignment horizontal="center" vertical="center"/>
      <protection locked="0"/>
    </xf>
    <xf numFmtId="0" fontId="82" fillId="10" borderId="0" xfId="0" applyFont="1" applyFill="1" applyAlignment="1" applyProtection="1">
      <alignment vertical="center"/>
    </xf>
    <xf numFmtId="0" fontId="0" fillId="0" borderId="0" xfId="0" applyFill="1" applyProtection="1"/>
    <xf numFmtId="0" fontId="10" fillId="43" borderId="85" xfId="0" applyFont="1" applyFill="1" applyBorder="1" applyAlignment="1" applyProtection="1">
      <alignment horizontal="center" vertical="center"/>
    </xf>
    <xf numFmtId="0" fontId="10" fillId="43" borderId="9" xfId="0" applyFont="1" applyFill="1" applyBorder="1" applyAlignment="1" applyProtection="1">
      <alignment horizontal="center" vertical="center"/>
    </xf>
    <xf numFmtId="14" fontId="26" fillId="0" borderId="65" xfId="0" applyNumberFormat="1" applyFont="1" applyBorder="1" applyAlignment="1" applyProtection="1">
      <alignment horizontal="center" vertical="center"/>
      <protection locked="0"/>
    </xf>
    <xf numFmtId="14" fontId="26" fillId="0" borderId="66" xfId="0" applyNumberFormat="1" applyFont="1" applyBorder="1" applyAlignment="1" applyProtection="1">
      <alignment horizontal="center" vertical="center"/>
      <protection locked="0"/>
    </xf>
    <xf numFmtId="9" fontId="8" fillId="10" borderId="83" xfId="1" applyFont="1" applyFill="1" applyBorder="1" applyAlignment="1" applyProtection="1">
      <alignment horizontal="center" vertical="center"/>
    </xf>
    <xf numFmtId="14" fontId="26" fillId="0" borderId="27" xfId="0" applyNumberFormat="1" applyFont="1" applyBorder="1" applyAlignment="1" applyProtection="1">
      <alignment horizontal="center" vertical="center"/>
      <protection locked="0"/>
    </xf>
    <xf numFmtId="14" fontId="26" fillId="0" borderId="11" xfId="0" applyNumberFormat="1" applyFont="1" applyBorder="1" applyAlignment="1" applyProtection="1">
      <alignment horizontal="center" vertical="center"/>
      <protection locked="0"/>
    </xf>
    <xf numFmtId="9" fontId="8" fillId="10" borderId="33" xfId="1" applyFont="1" applyFill="1" applyBorder="1" applyAlignment="1" applyProtection="1">
      <alignment horizontal="center" vertical="center"/>
    </xf>
    <xf numFmtId="14" fontId="26" fillId="0" borderId="71" xfId="0" applyNumberFormat="1" applyFont="1" applyBorder="1" applyAlignment="1" applyProtection="1">
      <alignment horizontal="center" vertical="center"/>
      <protection locked="0"/>
    </xf>
    <xf numFmtId="14" fontId="26" fillId="0" borderId="73" xfId="0" applyNumberFormat="1" applyFont="1" applyBorder="1" applyAlignment="1" applyProtection="1">
      <alignment horizontal="center" vertical="center"/>
      <protection locked="0"/>
    </xf>
    <xf numFmtId="9" fontId="8" fillId="10" borderId="89" xfId="1" applyFont="1" applyFill="1" applyBorder="1" applyAlignment="1" applyProtection="1">
      <alignment horizontal="center" vertical="center"/>
    </xf>
    <xf numFmtId="0" fontId="29" fillId="38" borderId="85" xfId="0" applyFont="1" applyFill="1" applyBorder="1" applyAlignment="1" applyProtection="1">
      <alignment horizontal="center" vertical="center"/>
    </xf>
    <xf numFmtId="0" fontId="53" fillId="38" borderId="86" xfId="0" applyFont="1" applyFill="1" applyBorder="1" applyAlignment="1" applyProtection="1">
      <alignment horizontal="center" vertical="center"/>
    </xf>
    <xf numFmtId="0" fontId="53" fillId="38" borderId="101" xfId="0" applyFont="1" applyFill="1" applyBorder="1" applyAlignment="1" applyProtection="1">
      <alignment horizontal="center" vertical="center"/>
    </xf>
    <xf numFmtId="0" fontId="83" fillId="10" borderId="29" xfId="0" applyFont="1" applyFill="1" applyBorder="1" applyAlignment="1" applyProtection="1">
      <alignment horizontal="left" vertical="center"/>
    </xf>
    <xf numFmtId="0" fontId="84" fillId="0" borderId="8" xfId="0" applyFont="1" applyFill="1" applyBorder="1" applyAlignment="1" applyProtection="1">
      <alignment horizontal="center" vertical="center"/>
      <protection locked="0"/>
    </xf>
    <xf numFmtId="167" fontId="37" fillId="12" borderId="30" xfId="0" applyNumberFormat="1" applyFont="1" applyFill="1" applyBorder="1" applyAlignment="1" applyProtection="1">
      <alignment horizontal="center" vertical="center"/>
    </xf>
    <xf numFmtId="0" fontId="83" fillId="10" borderId="27" xfId="0" applyFont="1" applyFill="1" applyBorder="1" applyAlignment="1" applyProtection="1">
      <alignment horizontal="left" vertical="center"/>
    </xf>
    <xf numFmtId="0" fontId="84" fillId="0" borderId="11" xfId="0" applyFont="1" applyFill="1" applyBorder="1" applyAlignment="1" applyProtection="1">
      <alignment horizontal="center" vertical="center"/>
      <protection locked="0"/>
    </xf>
    <xf numFmtId="167" fontId="37" fillId="12" borderId="28" xfId="0" applyNumberFormat="1" applyFont="1" applyFill="1" applyBorder="1" applyAlignment="1" applyProtection="1">
      <alignment horizontal="center" vertical="center"/>
    </xf>
    <xf numFmtId="0" fontId="85" fillId="9" borderId="71" xfId="0" applyFont="1" applyFill="1" applyBorder="1" applyAlignment="1" applyProtection="1">
      <alignment horizontal="left" vertical="center" wrapText="1"/>
    </xf>
    <xf numFmtId="167" fontId="37" fillId="38" borderId="74" xfId="0" applyNumberFormat="1" applyFont="1" applyFill="1" applyBorder="1" applyAlignment="1" applyProtection="1">
      <alignment horizontal="center" vertical="center"/>
    </xf>
    <xf numFmtId="0" fontId="86" fillId="34" borderId="20" xfId="0" applyFont="1" applyFill="1" applyBorder="1" applyAlignment="1" applyProtection="1">
      <alignment vertical="center"/>
    </xf>
    <xf numFmtId="0" fontId="88" fillId="34" borderId="93" xfId="0" applyFont="1" applyFill="1" applyBorder="1" applyAlignment="1" applyProtection="1">
      <alignment vertical="center" wrapText="1"/>
    </xf>
    <xf numFmtId="0" fontId="89" fillId="10" borderId="0" xfId="0" applyFont="1" applyFill="1" applyBorder="1" applyAlignment="1" applyProtection="1">
      <alignment vertical="center"/>
    </xf>
    <xf numFmtId="14" fontId="87" fillId="10" borderId="0" xfId="0" applyNumberFormat="1" applyFont="1" applyFill="1" applyBorder="1" applyAlignment="1" applyProtection="1">
      <alignment horizontal="center" vertical="center" wrapText="1"/>
    </xf>
    <xf numFmtId="0" fontId="89" fillId="10" borderId="0" xfId="0" applyFont="1" applyFill="1" applyBorder="1" applyAlignment="1" applyProtection="1">
      <alignment vertical="center" wrapText="1"/>
    </xf>
    <xf numFmtId="4" fontId="90" fillId="10" borderId="0" xfId="3" applyNumberFormat="1" applyFont="1" applyFill="1" applyBorder="1" applyAlignment="1" applyProtection="1">
      <alignment vertical="center" wrapText="1"/>
    </xf>
    <xf numFmtId="3" fontId="90" fillId="10" borderId="0" xfId="3" applyNumberFormat="1" applyFont="1" applyFill="1" applyBorder="1" applyAlignment="1" applyProtection="1">
      <alignment vertical="center" wrapText="1"/>
    </xf>
    <xf numFmtId="0" fontId="91" fillId="12" borderId="24" xfId="0" applyFont="1" applyFill="1" applyBorder="1" applyAlignment="1" applyProtection="1">
      <alignment horizontal="center" vertical="center" wrapText="1"/>
    </xf>
    <xf numFmtId="0" fontId="91" fillId="12" borderId="93" xfId="0" applyFont="1" applyFill="1" applyBorder="1" applyAlignment="1" applyProtection="1">
      <alignment horizontal="center" vertical="center"/>
    </xf>
    <xf numFmtId="0" fontId="92" fillId="12" borderId="93" xfId="0" applyFont="1" applyFill="1" applyBorder="1" applyAlignment="1" applyProtection="1">
      <alignment horizontal="center" vertical="center"/>
    </xf>
    <xf numFmtId="0" fontId="91" fillId="12" borderId="101" xfId="0" applyFont="1" applyFill="1" applyBorder="1" applyAlignment="1" applyProtection="1">
      <alignment horizontal="center" vertical="center"/>
    </xf>
    <xf numFmtId="0" fontId="93" fillId="10" borderId="0" xfId="0" applyFont="1" applyFill="1" applyBorder="1" applyAlignment="1" applyProtection="1">
      <alignment vertical="center"/>
    </xf>
    <xf numFmtId="0" fontId="82" fillId="10" borderId="0" xfId="0" applyFont="1" applyFill="1" applyBorder="1" applyAlignment="1" applyProtection="1">
      <alignment vertical="center"/>
    </xf>
    <xf numFmtId="0" fontId="13" fillId="0" borderId="88" xfId="0" applyFont="1" applyFill="1" applyBorder="1" applyAlignment="1" applyProtection="1">
      <alignment horizontal="center" vertical="center"/>
      <protection locked="0"/>
    </xf>
    <xf numFmtId="0" fontId="13" fillId="0" borderId="66" xfId="0" applyFont="1" applyFill="1" applyBorder="1" applyAlignment="1" applyProtection="1">
      <alignment horizontal="center" vertical="center"/>
      <protection locked="0"/>
    </xf>
    <xf numFmtId="0" fontId="0" fillId="0" borderId="66" xfId="0" applyFont="1" applyBorder="1" applyAlignment="1" applyProtection="1">
      <alignment horizontal="center" vertical="center"/>
      <protection locked="0"/>
    </xf>
    <xf numFmtId="0" fontId="13" fillId="0" borderId="67" xfId="0" applyFont="1" applyBorder="1" applyAlignment="1" applyProtection="1">
      <alignment horizontal="center" vertical="center"/>
      <protection locked="0"/>
    </xf>
    <xf numFmtId="0" fontId="94" fillId="10" borderId="0" xfId="0" applyFont="1" applyFill="1" applyBorder="1" applyAlignment="1" applyProtection="1">
      <alignment vertical="center"/>
    </xf>
    <xf numFmtId="0" fontId="13" fillId="0" borderId="23" xfId="0" applyFont="1" applyFill="1" applyBorder="1" applyAlignment="1" applyProtection="1">
      <alignment horizontal="center" vertical="center"/>
      <protection locked="0"/>
    </xf>
    <xf numFmtId="0" fontId="13" fillId="0" borderId="11" xfId="0" applyFont="1" applyFill="1" applyBorder="1" applyAlignment="1" applyProtection="1">
      <alignment horizontal="center" vertical="center"/>
      <protection locked="0"/>
    </xf>
    <xf numFmtId="0" fontId="0" fillId="0" borderId="11" xfId="0" applyFont="1" applyBorder="1" applyAlignment="1" applyProtection="1">
      <alignment horizontal="center" vertical="center"/>
      <protection locked="0"/>
    </xf>
    <xf numFmtId="0" fontId="13" fillId="0" borderId="28" xfId="0" applyFont="1" applyBorder="1" applyAlignment="1" applyProtection="1">
      <alignment horizontal="center" vertical="center"/>
      <protection locked="0"/>
    </xf>
    <xf numFmtId="0" fontId="13" fillId="0" borderId="14" xfId="0" applyFont="1" applyFill="1" applyBorder="1" applyAlignment="1" applyProtection="1">
      <alignment horizontal="center" vertical="center"/>
      <protection locked="0"/>
    </xf>
    <xf numFmtId="0" fontId="13" fillId="0" borderId="22" xfId="0" applyFont="1" applyFill="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13" fillId="0" borderId="80" xfId="0" applyFont="1" applyBorder="1" applyAlignment="1" applyProtection="1">
      <alignment horizontal="center" vertical="center"/>
      <protection locked="0"/>
    </xf>
    <xf numFmtId="0" fontId="97" fillId="25" borderId="71" xfId="0" applyFont="1" applyFill="1" applyBorder="1" applyAlignment="1" applyProtection="1">
      <alignment horizontal="center" vertical="center" wrapText="1"/>
    </xf>
    <xf numFmtId="0" fontId="97" fillId="25" borderId="73" xfId="0" applyFont="1" applyFill="1" applyBorder="1" applyAlignment="1" applyProtection="1">
      <alignment horizontal="center" vertical="center" wrapText="1"/>
    </xf>
    <xf numFmtId="0" fontId="97" fillId="25" borderId="74" xfId="0" applyFont="1" applyFill="1" applyBorder="1" applyAlignment="1" applyProtection="1">
      <alignment horizontal="center" vertical="center" wrapText="1"/>
    </xf>
    <xf numFmtId="0" fontId="96" fillId="0" borderId="29" xfId="0" applyFont="1" applyBorder="1" applyAlignment="1" applyProtection="1">
      <alignment horizontal="center" vertical="center"/>
      <protection locked="0"/>
    </xf>
    <xf numFmtId="0" fontId="96" fillId="0" borderId="5" xfId="0" applyFont="1" applyBorder="1" applyAlignment="1" applyProtection="1">
      <alignment horizontal="center" vertical="center" wrapText="1"/>
      <protection locked="0"/>
    </xf>
    <xf numFmtId="4" fontId="96" fillId="0" borderId="29" xfId="0" applyNumberFormat="1" applyFont="1" applyBorder="1" applyAlignment="1" applyProtection="1">
      <alignment vertical="center" wrapText="1"/>
      <protection locked="0"/>
    </xf>
    <xf numFmtId="4" fontId="96" fillId="0" borderId="8" xfId="0" applyNumberFormat="1" applyFont="1" applyBorder="1" applyAlignment="1" applyProtection="1">
      <alignment vertical="center" wrapText="1"/>
      <protection locked="0"/>
    </xf>
    <xf numFmtId="4" fontId="96" fillId="0" borderId="8" xfId="0" applyNumberFormat="1" applyFont="1" applyBorder="1" applyAlignment="1" applyProtection="1">
      <alignment vertical="center"/>
      <protection locked="0"/>
    </xf>
    <xf numFmtId="10" fontId="96" fillId="28" borderId="8" xfId="0" applyNumberFormat="1" applyFont="1" applyFill="1" applyBorder="1" applyAlignment="1" applyProtection="1">
      <alignment vertical="center" wrapText="1"/>
    </xf>
    <xf numFmtId="10" fontId="87" fillId="28" borderId="30" xfId="0" applyNumberFormat="1" applyFont="1" applyFill="1" applyBorder="1" applyAlignment="1" applyProtection="1">
      <alignment vertical="center" wrapText="1"/>
    </xf>
    <xf numFmtId="0" fontId="96" fillId="0" borderId="27" xfId="0" applyFont="1" applyBorder="1" applyAlignment="1" applyProtection="1">
      <alignment horizontal="center" vertical="center"/>
      <protection locked="0"/>
    </xf>
    <xf numFmtId="0" fontId="96" fillId="0" borderId="15" xfId="0" applyFont="1" applyBorder="1" applyAlignment="1" applyProtection="1">
      <alignment horizontal="center" vertical="center" wrapText="1"/>
      <protection locked="0"/>
    </xf>
    <xf numFmtId="4" fontId="96" fillId="0" borderId="27" xfId="0" applyNumberFormat="1" applyFont="1" applyBorder="1" applyAlignment="1" applyProtection="1">
      <alignment vertical="center" wrapText="1"/>
      <protection locked="0"/>
    </xf>
    <xf numFmtId="4" fontId="96" fillId="0" borderId="11" xfId="0" applyNumberFormat="1" applyFont="1" applyBorder="1" applyAlignment="1" applyProtection="1">
      <alignment vertical="center" wrapText="1"/>
      <protection locked="0"/>
    </xf>
    <xf numFmtId="4" fontId="96" fillId="0" borderId="11" xfId="0" applyNumberFormat="1" applyFont="1" applyBorder="1" applyAlignment="1" applyProtection="1">
      <alignment vertical="center"/>
      <protection locked="0"/>
    </xf>
    <xf numFmtId="10" fontId="96" fillId="28" borderId="11" xfId="0" applyNumberFormat="1" applyFont="1" applyFill="1" applyBorder="1" applyAlignment="1" applyProtection="1">
      <alignment vertical="center" wrapText="1"/>
    </xf>
    <xf numFmtId="10" fontId="87" fillId="28" borderId="28" xfId="0" applyNumberFormat="1" applyFont="1" applyFill="1" applyBorder="1" applyAlignment="1" applyProtection="1">
      <alignment vertical="center" wrapText="1"/>
    </xf>
    <xf numFmtId="167" fontId="87" fillId="28" borderId="79" xfId="0" applyNumberFormat="1" applyFont="1" applyFill="1" applyBorder="1" applyAlignment="1" applyProtection="1">
      <alignment horizontal="center" vertical="center"/>
    </xf>
    <xf numFmtId="167" fontId="87" fillId="28" borderId="12" xfId="0" applyNumberFormat="1" applyFont="1" applyFill="1" applyBorder="1" applyAlignment="1" applyProtection="1">
      <alignment horizontal="center" vertical="center"/>
    </xf>
    <xf numFmtId="4" fontId="87" fillId="28" borderId="79" xfId="0" applyNumberFormat="1" applyFont="1" applyFill="1" applyBorder="1" applyAlignment="1" applyProtection="1">
      <alignment vertical="center" wrapText="1"/>
    </xf>
    <xf numFmtId="4" fontId="87" fillId="28" borderId="22" xfId="0" applyNumberFormat="1" applyFont="1" applyFill="1" applyBorder="1" applyAlignment="1" applyProtection="1">
      <alignment vertical="center" wrapText="1"/>
    </xf>
    <xf numFmtId="10" fontId="87" fillId="28" borderId="22" xfId="0" applyNumberFormat="1" applyFont="1" applyFill="1" applyBorder="1" applyAlignment="1" applyProtection="1">
      <alignment vertical="center" wrapText="1"/>
    </xf>
    <xf numFmtId="10" fontId="87" fillId="28" borderId="80" xfId="0" applyNumberFormat="1" applyFont="1" applyFill="1" applyBorder="1" applyAlignment="1" applyProtection="1">
      <alignment vertical="center" wrapText="1"/>
    </xf>
    <xf numFmtId="0" fontId="99" fillId="0" borderId="65" xfId="0" applyFont="1" applyFill="1" applyBorder="1" applyAlignment="1" applyProtection="1">
      <alignment horizontal="center" vertical="center"/>
      <protection locked="0"/>
    </xf>
    <xf numFmtId="0" fontId="99" fillId="0" borderId="21" xfId="0" applyFont="1" applyFill="1" applyBorder="1" applyAlignment="1" applyProtection="1">
      <alignment horizontal="center" vertical="center"/>
      <protection locked="0"/>
    </xf>
    <xf numFmtId="4" fontId="96" fillId="0" borderId="65" xfId="0" applyNumberFormat="1" applyFont="1" applyBorder="1" applyAlignment="1" applyProtection="1">
      <alignment vertical="center" wrapText="1"/>
      <protection locked="0"/>
    </xf>
    <xf numFmtId="4" fontId="96" fillId="0" borderId="66" xfId="0" applyNumberFormat="1" applyFont="1" applyBorder="1" applyAlignment="1" applyProtection="1">
      <alignment vertical="center" wrapText="1"/>
      <protection locked="0"/>
    </xf>
    <xf numFmtId="4" fontId="96" fillId="0" borderId="66" xfId="0" applyNumberFormat="1" applyFont="1" applyBorder="1" applyAlignment="1" applyProtection="1">
      <alignment vertical="center"/>
      <protection locked="0"/>
    </xf>
    <xf numFmtId="10" fontId="87" fillId="28" borderId="66" xfId="0" applyNumberFormat="1" applyFont="1" applyFill="1" applyBorder="1" applyAlignment="1" applyProtection="1">
      <alignment vertical="center" wrapText="1"/>
    </xf>
    <xf numFmtId="10" fontId="87" fillId="28" borderId="67" xfId="0" applyNumberFormat="1" applyFont="1" applyFill="1" applyBorder="1" applyAlignment="1" applyProtection="1">
      <alignment vertical="center" wrapText="1"/>
    </xf>
    <xf numFmtId="0" fontId="0" fillId="10" borderId="118" xfId="0" applyFont="1" applyFill="1" applyBorder="1" applyAlignment="1" applyProtection="1">
      <alignment horizontal="center" vertical="center"/>
    </xf>
    <xf numFmtId="0" fontId="99" fillId="0" borderId="71" xfId="0" applyFont="1" applyBorder="1" applyAlignment="1" applyProtection="1">
      <alignment horizontal="center" vertical="center"/>
      <protection locked="0"/>
    </xf>
    <xf numFmtId="0" fontId="96" fillId="0" borderId="95" xfId="0" applyFont="1" applyBorder="1" applyAlignment="1" applyProtection="1">
      <alignment horizontal="center" vertical="center" wrapText="1"/>
      <protection locked="0"/>
    </xf>
    <xf numFmtId="4" fontId="96" fillId="0" borderId="71" xfId="0" applyNumberFormat="1" applyFont="1" applyBorder="1" applyAlignment="1" applyProtection="1">
      <alignment vertical="center" wrapText="1"/>
      <protection locked="0"/>
    </xf>
    <xf numFmtId="4" fontId="96" fillId="0" borderId="73" xfId="0" applyNumberFormat="1" applyFont="1" applyBorder="1" applyAlignment="1" applyProtection="1">
      <alignment vertical="center" wrapText="1"/>
      <protection locked="0"/>
    </xf>
    <xf numFmtId="4" fontId="96" fillId="0" borderId="73" xfId="0" applyNumberFormat="1" applyFont="1" applyBorder="1" applyAlignment="1" applyProtection="1">
      <alignment vertical="center"/>
      <protection locked="0"/>
    </xf>
    <xf numFmtId="10" fontId="87" fillId="28" borderId="73" xfId="0" applyNumberFormat="1" applyFont="1" applyFill="1" applyBorder="1" applyAlignment="1" applyProtection="1">
      <alignment vertical="center" wrapText="1"/>
    </xf>
    <xf numFmtId="10" fontId="96" fillId="28" borderId="74" xfId="0" applyNumberFormat="1" applyFont="1" applyFill="1" applyBorder="1" applyAlignment="1" applyProtection="1">
      <alignment horizontal="center" vertical="center" wrapText="1"/>
    </xf>
    <xf numFmtId="0" fontId="99" fillId="0" borderId="29" xfId="0" applyFont="1" applyBorder="1" applyAlignment="1" applyProtection="1">
      <alignment horizontal="center" vertical="center"/>
      <protection locked="0"/>
    </xf>
    <xf numFmtId="0" fontId="96" fillId="0" borderId="30" xfId="0" applyFont="1" applyBorder="1" applyAlignment="1" applyProtection="1">
      <alignment horizontal="center" vertical="center" wrapText="1"/>
      <protection locked="0"/>
    </xf>
    <xf numFmtId="4" fontId="96" fillId="0" borderId="30" xfId="0" applyNumberFormat="1" applyFont="1" applyBorder="1" applyAlignment="1" applyProtection="1">
      <alignment vertical="center" wrapText="1"/>
      <protection locked="0"/>
    </xf>
    <xf numFmtId="4" fontId="96" fillId="0" borderId="30" xfId="0" applyNumberFormat="1" applyFont="1" applyBorder="1" applyAlignment="1" applyProtection="1">
      <alignment vertical="center"/>
      <protection locked="0"/>
    </xf>
    <xf numFmtId="10" fontId="87" fillId="28" borderId="29" xfId="0" applyNumberFormat="1" applyFont="1" applyFill="1" applyBorder="1" applyAlignment="1" applyProtection="1">
      <alignment vertical="center" wrapText="1"/>
    </xf>
    <xf numFmtId="0" fontId="96" fillId="0" borderId="74" xfId="0" applyFont="1" applyBorder="1" applyAlignment="1" applyProtection="1">
      <alignment horizontal="center" vertical="center" wrapText="1"/>
      <protection locked="0"/>
    </xf>
    <xf numFmtId="4" fontId="96" fillId="0" borderId="74" xfId="0" applyNumberFormat="1" applyFont="1" applyBorder="1" applyAlignment="1" applyProtection="1">
      <alignment vertical="center" wrapText="1"/>
      <protection locked="0"/>
    </xf>
    <xf numFmtId="4" fontId="96" fillId="0" borderId="74" xfId="0" applyNumberFormat="1" applyFont="1" applyBorder="1" applyAlignment="1" applyProtection="1">
      <alignment vertical="center"/>
      <protection locked="0"/>
    </xf>
    <xf numFmtId="10" fontId="87" fillId="28" borderId="71" xfId="0" applyNumberFormat="1" applyFont="1" applyFill="1" applyBorder="1" applyAlignment="1" applyProtection="1">
      <alignment vertical="center" wrapText="1"/>
    </xf>
    <xf numFmtId="0" fontId="99" fillId="0" borderId="92" xfId="0" applyFont="1" applyBorder="1" applyAlignment="1" applyProtection="1">
      <alignment horizontal="center" vertical="center"/>
      <protection locked="0"/>
    </xf>
    <xf numFmtId="0" fontId="96" fillId="0" borderId="101" xfId="0" applyFont="1" applyBorder="1" applyAlignment="1" applyProtection="1">
      <alignment horizontal="center" vertical="center" wrapText="1"/>
      <protection locked="0"/>
    </xf>
    <xf numFmtId="4" fontId="96" fillId="0" borderId="92" xfId="0" applyNumberFormat="1" applyFont="1" applyBorder="1" applyAlignment="1" applyProtection="1">
      <alignment vertical="center" wrapText="1"/>
      <protection locked="0"/>
    </xf>
    <xf numFmtId="4" fontId="96" fillId="0" borderId="101" xfId="0" applyNumberFormat="1" applyFont="1" applyBorder="1" applyAlignment="1" applyProtection="1">
      <alignment vertical="center" wrapText="1"/>
      <protection locked="0"/>
    </xf>
    <xf numFmtId="4" fontId="96" fillId="0" borderId="101" xfId="0" applyNumberFormat="1" applyFont="1" applyBorder="1" applyAlignment="1" applyProtection="1">
      <alignment vertical="center"/>
      <protection locked="0"/>
    </xf>
    <xf numFmtId="10" fontId="87" fillId="28" borderId="92" xfId="0" applyNumberFormat="1" applyFont="1" applyFill="1" applyBorder="1" applyAlignment="1" applyProtection="1">
      <alignment vertical="center" wrapText="1"/>
    </xf>
    <xf numFmtId="10" fontId="96" fillId="28" borderId="101" xfId="0" applyNumberFormat="1" applyFont="1" applyFill="1" applyBorder="1" applyAlignment="1" applyProtection="1">
      <alignment horizontal="center" vertical="center" wrapText="1"/>
    </xf>
    <xf numFmtId="0" fontId="87" fillId="26" borderId="122" xfId="0" applyFont="1" applyFill="1" applyBorder="1" applyAlignment="1" applyProtection="1">
      <alignment horizontal="center" vertical="center" wrapText="1"/>
    </xf>
    <xf numFmtId="0" fontId="87" fillId="26" borderId="123" xfId="0" applyFont="1" applyFill="1" applyBorder="1" applyAlignment="1" applyProtection="1">
      <alignment horizontal="center" vertical="center" wrapText="1"/>
    </xf>
    <xf numFmtId="0" fontId="100" fillId="26" borderId="107" xfId="0" applyFont="1" applyFill="1" applyBorder="1" applyAlignment="1" applyProtection="1">
      <alignment horizontal="center" vertical="center" wrapText="1"/>
    </xf>
    <xf numFmtId="0" fontId="100" fillId="26" borderId="124" xfId="0" applyFont="1" applyFill="1" applyBorder="1" applyAlignment="1" applyProtection="1">
      <alignment horizontal="center" vertical="center" wrapText="1"/>
    </xf>
    <xf numFmtId="0" fontId="100" fillId="26" borderId="125" xfId="0" applyFont="1" applyFill="1" applyBorder="1" applyAlignment="1" applyProtection="1">
      <alignment horizontal="center" vertical="center" wrapText="1"/>
    </xf>
    <xf numFmtId="0" fontId="100" fillId="26" borderId="126" xfId="0" applyFont="1" applyFill="1" applyBorder="1" applyAlignment="1" applyProtection="1">
      <alignment horizontal="center" vertical="center" wrapText="1"/>
    </xf>
    <xf numFmtId="0" fontId="100" fillId="26" borderId="127" xfId="0" applyFont="1" applyFill="1" applyBorder="1" applyAlignment="1" applyProtection="1">
      <alignment horizontal="center" vertical="center" wrapText="1"/>
    </xf>
    <xf numFmtId="0" fontId="100" fillId="26" borderId="123" xfId="0" applyFont="1" applyFill="1" applyBorder="1" applyAlignment="1" applyProtection="1">
      <alignment horizontal="center" vertical="center" wrapText="1"/>
    </xf>
    <xf numFmtId="0" fontId="99" fillId="0" borderId="130" xfId="0" applyFont="1" applyBorder="1" applyAlignment="1" applyProtection="1">
      <alignment horizontal="center" vertical="center"/>
      <protection locked="0"/>
    </xf>
    <xf numFmtId="0" fontId="96" fillId="0" borderId="129" xfId="0" applyFont="1" applyBorder="1" applyAlignment="1" applyProtection="1">
      <alignment horizontal="center" vertical="center" wrapText="1"/>
      <protection locked="0"/>
    </xf>
    <xf numFmtId="4" fontId="96" fillId="0" borderId="128" xfId="0" applyNumberFormat="1" applyFont="1" applyBorder="1" applyAlignment="1" applyProtection="1">
      <alignment vertical="center" wrapText="1"/>
      <protection locked="0"/>
    </xf>
    <xf numFmtId="4" fontId="96" fillId="0" borderId="131" xfId="0" applyNumberFormat="1" applyFont="1" applyBorder="1" applyAlignment="1" applyProtection="1">
      <alignment vertical="center" wrapText="1"/>
      <protection locked="0"/>
    </xf>
    <xf numFmtId="4" fontId="96" fillId="0" borderId="115" xfId="0" applyNumberFormat="1" applyFont="1" applyBorder="1" applyAlignment="1" applyProtection="1">
      <alignment vertical="center" wrapText="1"/>
      <protection locked="0"/>
    </xf>
    <xf numFmtId="10" fontId="96" fillId="28" borderId="115" xfId="0" applyNumberFormat="1" applyFont="1" applyFill="1" applyBorder="1" applyAlignment="1" applyProtection="1">
      <alignment vertical="center" wrapText="1"/>
    </xf>
    <xf numFmtId="10" fontId="99" fillId="28" borderId="132" xfId="0" applyNumberFormat="1" applyFont="1" applyFill="1" applyBorder="1" applyAlignment="1" applyProtection="1">
      <alignment horizontal="center" vertical="center"/>
    </xf>
    <xf numFmtId="0" fontId="99" fillId="0" borderId="136" xfId="0" applyFont="1" applyBorder="1" applyAlignment="1" applyProtection="1">
      <alignment horizontal="center" vertical="center"/>
      <protection locked="0"/>
    </xf>
    <xf numFmtId="0" fontId="96" fillId="0" borderId="137" xfId="0" applyFont="1" applyBorder="1" applyAlignment="1" applyProtection="1">
      <alignment horizontal="center" vertical="center" wrapText="1"/>
      <protection locked="0"/>
    </xf>
    <xf numFmtId="4" fontId="96" fillId="0" borderId="134" xfId="0" applyNumberFormat="1" applyFont="1" applyBorder="1" applyAlignment="1" applyProtection="1">
      <alignment vertical="center" wrapText="1"/>
      <protection locked="0"/>
    </xf>
    <xf numFmtId="4" fontId="96" fillId="0" borderId="138" xfId="0" applyNumberFormat="1" applyFont="1" applyBorder="1" applyAlignment="1" applyProtection="1">
      <alignment vertical="center" wrapText="1"/>
      <protection locked="0"/>
    </xf>
    <xf numFmtId="4" fontId="96" fillId="0" borderId="139" xfId="0" applyNumberFormat="1" applyFont="1" applyBorder="1" applyAlignment="1" applyProtection="1">
      <alignment vertical="center" wrapText="1"/>
      <protection locked="0"/>
    </xf>
    <xf numFmtId="10" fontId="96" fillId="28" borderId="139" xfId="0" applyNumberFormat="1" applyFont="1" applyFill="1" applyBorder="1" applyAlignment="1" applyProtection="1">
      <alignment vertical="center" wrapText="1"/>
    </xf>
    <xf numFmtId="0" fontId="96" fillId="0" borderId="135" xfId="0" applyFont="1" applyBorder="1" applyAlignment="1" applyProtection="1">
      <alignment horizontal="center" vertical="center" wrapText="1"/>
      <protection locked="0"/>
    </xf>
    <xf numFmtId="0" fontId="99" fillId="0" borderId="143" xfId="0" applyFont="1" applyBorder="1" applyAlignment="1" applyProtection="1">
      <alignment horizontal="center" vertical="center"/>
      <protection locked="0"/>
    </xf>
    <xf numFmtId="0" fontId="96" fillId="0" borderId="142" xfId="0" applyFont="1" applyBorder="1" applyAlignment="1" applyProtection="1">
      <alignment horizontal="center" vertical="center" wrapText="1"/>
      <protection locked="0"/>
    </xf>
    <xf numFmtId="4" fontId="96" fillId="0" borderId="141" xfId="0" applyNumberFormat="1" applyFont="1" applyBorder="1" applyAlignment="1" applyProtection="1">
      <alignment vertical="center" wrapText="1"/>
      <protection locked="0"/>
    </xf>
    <xf numFmtId="4" fontId="96" fillId="0" borderId="144" xfId="0" applyNumberFormat="1" applyFont="1" applyBorder="1" applyAlignment="1" applyProtection="1">
      <alignment vertical="center" wrapText="1"/>
      <protection locked="0"/>
    </xf>
    <xf numFmtId="10" fontId="96" fillId="28" borderId="144" xfId="0" applyNumberFormat="1" applyFont="1" applyFill="1" applyBorder="1" applyAlignment="1" applyProtection="1">
      <alignment vertical="center" wrapText="1"/>
    </xf>
    <xf numFmtId="10" fontId="99" fillId="28" borderId="145" xfId="0" applyNumberFormat="1" applyFont="1" applyFill="1" applyBorder="1" applyAlignment="1" applyProtection="1">
      <alignment horizontal="center" vertical="center"/>
    </xf>
    <xf numFmtId="4" fontId="96" fillId="0" borderId="146" xfId="0" applyNumberFormat="1" applyFont="1" applyBorder="1" applyAlignment="1" applyProtection="1">
      <alignment vertical="center" wrapText="1"/>
      <protection locked="0"/>
    </xf>
    <xf numFmtId="0" fontId="99" fillId="0" borderId="147" xfId="0" applyFont="1" applyBorder="1" applyAlignment="1" applyProtection="1">
      <alignment horizontal="center" vertical="center"/>
      <protection locked="0"/>
    </xf>
    <xf numFmtId="4" fontId="96" fillId="0" borderId="148" xfId="0" applyNumberFormat="1" applyFont="1" applyBorder="1" applyAlignment="1" applyProtection="1">
      <alignment vertical="center" wrapText="1"/>
      <protection locked="0"/>
    </xf>
    <xf numFmtId="0" fontId="99" fillId="0" borderId="149" xfId="0" applyFont="1" applyBorder="1" applyAlignment="1" applyProtection="1">
      <alignment horizontal="center" vertical="center"/>
      <protection locked="0"/>
    </xf>
    <xf numFmtId="4" fontId="96" fillId="0" borderId="150" xfId="0" applyNumberFormat="1" applyFont="1" applyBorder="1" applyAlignment="1" applyProtection="1">
      <alignment vertical="center" wrapText="1"/>
      <protection locked="0"/>
    </xf>
    <xf numFmtId="4" fontId="96" fillId="0" borderId="151" xfId="0" applyNumberFormat="1" applyFont="1" applyBorder="1" applyAlignment="1" applyProtection="1">
      <alignment vertical="center" wrapText="1"/>
      <protection locked="0"/>
    </xf>
    <xf numFmtId="4" fontId="96" fillId="0" borderId="152" xfId="0" applyNumberFormat="1" applyFont="1" applyBorder="1" applyAlignment="1" applyProtection="1">
      <alignment vertical="center" wrapText="1"/>
      <protection locked="0"/>
    </xf>
    <xf numFmtId="4" fontId="96" fillId="0" borderId="153" xfId="0" applyNumberFormat="1" applyFont="1" applyBorder="1" applyAlignment="1" applyProtection="1">
      <alignment vertical="center" wrapText="1"/>
      <protection locked="0"/>
    </xf>
    <xf numFmtId="10" fontId="96" fillId="28" borderId="152" xfId="0" applyNumberFormat="1" applyFont="1" applyFill="1" applyBorder="1" applyAlignment="1" applyProtection="1">
      <alignment vertical="center" wrapText="1"/>
    </xf>
    <xf numFmtId="0" fontId="65" fillId="26" borderId="9" xfId="0" applyFont="1" applyFill="1" applyBorder="1" applyAlignment="1" applyProtection="1">
      <alignment horizontal="center" vertical="center" wrapText="1"/>
    </xf>
    <xf numFmtId="0" fontId="65" fillId="26" borderId="157" xfId="0" applyFont="1" applyFill="1" applyBorder="1" applyAlignment="1" applyProtection="1">
      <alignment horizontal="center" vertical="center" wrapText="1"/>
    </xf>
    <xf numFmtId="0" fontId="65" fillId="26" borderId="119" xfId="0" applyFont="1" applyFill="1" applyBorder="1" applyAlignment="1" applyProtection="1">
      <alignment horizontal="center" vertical="center" wrapText="1"/>
    </xf>
    <xf numFmtId="0" fontId="65" fillId="26" borderId="158" xfId="0" applyFont="1" applyFill="1" applyBorder="1" applyAlignment="1" applyProtection="1">
      <alignment horizontal="center" vertical="center" wrapText="1"/>
    </xf>
    <xf numFmtId="0" fontId="65" fillId="26" borderId="159" xfId="0" applyFont="1" applyFill="1" applyBorder="1" applyAlignment="1" applyProtection="1">
      <alignment horizontal="center" vertical="center" wrapText="1"/>
    </xf>
    <xf numFmtId="0" fontId="0" fillId="10" borderId="160" xfId="0" applyFont="1" applyFill="1" applyBorder="1" applyAlignment="1" applyProtection="1">
      <alignment horizontal="center" vertical="center"/>
    </xf>
    <xf numFmtId="4" fontId="96" fillId="0" borderId="114" xfId="0" applyNumberFormat="1" applyFont="1" applyBorder="1" applyAlignment="1" applyProtection="1">
      <alignment vertical="center" wrapText="1"/>
      <protection locked="0"/>
    </xf>
    <xf numFmtId="4" fontId="96" fillId="0" borderId="161" xfId="0" applyNumberFormat="1" applyFont="1" applyBorder="1" applyAlignment="1" applyProtection="1">
      <alignment vertical="center" wrapText="1"/>
      <protection locked="0"/>
    </xf>
    <xf numFmtId="10" fontId="96" fillId="28" borderId="82" xfId="0" applyNumberFormat="1" applyFont="1" applyFill="1" applyBorder="1" applyAlignment="1" applyProtection="1">
      <alignment vertical="center" wrapText="1"/>
    </xf>
    <xf numFmtId="10" fontId="99" fillId="28" borderId="67" xfId="0" applyNumberFormat="1" applyFont="1" applyFill="1" applyBorder="1" applyAlignment="1" applyProtection="1">
      <alignment horizontal="center" vertical="center"/>
    </xf>
    <xf numFmtId="0" fontId="0" fillId="10" borderId="162" xfId="0" applyFont="1" applyFill="1" applyBorder="1" applyAlignment="1" applyProtection="1">
      <alignment horizontal="center" vertical="center"/>
    </xf>
    <xf numFmtId="4" fontId="96" fillId="0" borderId="133" xfId="0" applyNumberFormat="1" applyFont="1" applyBorder="1" applyAlignment="1" applyProtection="1">
      <alignment vertical="center" wrapText="1"/>
      <protection locked="0"/>
    </xf>
    <xf numFmtId="4" fontId="96" fillId="0" borderId="163" xfId="0" applyNumberFormat="1" applyFont="1" applyBorder="1" applyAlignment="1" applyProtection="1">
      <alignment vertical="center" wrapText="1"/>
      <protection locked="0"/>
    </xf>
    <xf numFmtId="10" fontId="96" fillId="28" borderId="32" xfId="0" applyNumberFormat="1" applyFont="1" applyFill="1" applyBorder="1" applyAlignment="1" applyProtection="1">
      <alignment vertical="center" wrapText="1"/>
    </xf>
    <xf numFmtId="10" fontId="99" fillId="28" borderId="28" xfId="0" applyNumberFormat="1" applyFont="1" applyFill="1" applyBorder="1" applyAlignment="1" applyProtection="1">
      <alignment horizontal="center" vertical="center"/>
    </xf>
    <xf numFmtId="4" fontId="96" fillId="0" borderId="164" xfId="0" applyNumberFormat="1" applyFont="1" applyBorder="1" applyAlignment="1" applyProtection="1">
      <alignment vertical="center" wrapText="1"/>
      <protection locked="0"/>
    </xf>
    <xf numFmtId="4" fontId="96" fillId="0" borderId="165" xfId="0" applyNumberFormat="1" applyFont="1" applyBorder="1" applyAlignment="1" applyProtection="1">
      <alignment vertical="center" wrapText="1"/>
      <protection locked="0"/>
    </xf>
    <xf numFmtId="4" fontId="96" fillId="0" borderId="167" xfId="0" applyNumberFormat="1" applyFont="1" applyBorder="1" applyAlignment="1" applyProtection="1">
      <alignment vertical="center" wrapText="1"/>
      <protection locked="0"/>
    </xf>
    <xf numFmtId="10" fontId="96" fillId="28" borderId="77" xfId="0" applyNumberFormat="1" applyFont="1" applyFill="1" applyBorder="1" applyAlignment="1" applyProtection="1">
      <alignment vertical="center" wrapText="1"/>
    </xf>
    <xf numFmtId="10" fontId="99" fillId="28" borderId="80" xfId="0" applyNumberFormat="1" applyFont="1" applyFill="1" applyBorder="1" applyAlignment="1" applyProtection="1">
      <alignment horizontal="center" vertical="center"/>
    </xf>
    <xf numFmtId="4" fontId="96" fillId="0" borderId="32" xfId="0" applyNumberFormat="1" applyFont="1" applyBorder="1" applyAlignment="1" applyProtection="1">
      <alignment vertical="center" wrapText="1"/>
      <protection locked="0"/>
    </xf>
    <xf numFmtId="4" fontId="96" fillId="0" borderId="168" xfId="0" applyNumberFormat="1" applyFont="1" applyBorder="1" applyAlignment="1" applyProtection="1">
      <alignment vertical="center" wrapText="1"/>
      <protection locked="0"/>
    </xf>
    <xf numFmtId="4" fontId="96" fillId="0" borderId="15" xfId="0" applyNumberFormat="1" applyFont="1" applyBorder="1" applyAlignment="1" applyProtection="1">
      <alignment vertical="center" wrapText="1"/>
      <protection locked="0"/>
    </xf>
    <xf numFmtId="4" fontId="96" fillId="0" borderId="81" xfId="0" applyNumberFormat="1" applyFont="1" applyBorder="1" applyAlignment="1" applyProtection="1">
      <alignment vertical="center" wrapText="1"/>
      <protection locked="0"/>
    </xf>
    <xf numFmtId="4" fontId="96" fillId="0" borderId="169" xfId="0" applyNumberFormat="1" applyFont="1" applyBorder="1" applyAlignment="1" applyProtection="1">
      <alignment vertical="center" wrapText="1"/>
      <protection locked="0"/>
    </xf>
    <xf numFmtId="4" fontId="96" fillId="0" borderId="95" xfId="0" applyNumberFormat="1" applyFont="1" applyBorder="1" applyAlignment="1" applyProtection="1">
      <alignment vertical="center" wrapText="1"/>
      <protection locked="0"/>
    </xf>
    <xf numFmtId="10" fontId="96" fillId="28" borderId="81" xfId="0" applyNumberFormat="1" applyFont="1" applyFill="1" applyBorder="1" applyAlignment="1" applyProtection="1">
      <alignment vertical="center" wrapText="1"/>
    </xf>
    <xf numFmtId="10" fontId="99" fillId="28" borderId="74" xfId="0" applyNumberFormat="1" applyFont="1" applyFill="1" applyBorder="1" applyAlignment="1" applyProtection="1">
      <alignment horizontal="center" vertical="center"/>
    </xf>
    <xf numFmtId="4" fontId="96" fillId="0" borderId="29" xfId="0" applyNumberFormat="1" applyFont="1" applyBorder="1" applyAlignment="1" applyProtection="1">
      <alignment horizontal="left" vertical="center" wrapText="1"/>
      <protection locked="0"/>
    </xf>
    <xf numFmtId="10" fontId="96" fillId="28" borderId="17" xfId="0" applyNumberFormat="1" applyFont="1" applyFill="1" applyBorder="1" applyAlignment="1" applyProtection="1">
      <alignment vertical="center" wrapText="1"/>
    </xf>
    <xf numFmtId="10" fontId="99" fillId="28" borderId="64" xfId="0" applyNumberFormat="1" applyFont="1" applyFill="1" applyBorder="1" applyAlignment="1" applyProtection="1">
      <alignment horizontal="center" vertical="center"/>
    </xf>
    <xf numFmtId="4" fontId="96" fillId="0" borderId="27" xfId="0" applyNumberFormat="1" applyFont="1" applyBorder="1" applyAlignment="1" applyProtection="1">
      <alignment horizontal="left" vertical="center" wrapText="1"/>
      <protection locked="0"/>
    </xf>
    <xf numFmtId="4" fontId="96" fillId="0" borderId="28" xfId="0" applyNumberFormat="1" applyFont="1" applyBorder="1" applyAlignment="1" applyProtection="1">
      <alignment vertical="center" wrapText="1"/>
      <protection locked="0"/>
    </xf>
    <xf numFmtId="10" fontId="99" fillId="28" borderId="75" xfId="0" applyNumberFormat="1" applyFont="1" applyFill="1" applyBorder="1" applyAlignment="1" applyProtection="1">
      <alignment horizontal="center" vertical="center"/>
    </xf>
    <xf numFmtId="4" fontId="96" fillId="0" borderId="71" xfId="0" applyNumberFormat="1" applyFont="1" applyBorder="1" applyAlignment="1" applyProtection="1">
      <alignment horizontal="left" vertical="center" wrapText="1"/>
      <protection locked="0"/>
    </xf>
    <xf numFmtId="10" fontId="99" fillId="28" borderId="69" xfId="0" applyNumberFormat="1" applyFont="1" applyFill="1" applyBorder="1" applyAlignment="1" applyProtection="1">
      <alignment horizontal="center" vertical="center"/>
    </xf>
    <xf numFmtId="0" fontId="14" fillId="10" borderId="2" xfId="0" applyFont="1" applyFill="1" applyBorder="1" applyAlignment="1" applyProtection="1">
      <alignment vertical="center" wrapText="1"/>
    </xf>
    <xf numFmtId="0" fontId="14" fillId="10" borderId="0" xfId="0" applyFont="1" applyFill="1" applyBorder="1" applyAlignment="1" applyProtection="1">
      <alignment horizontal="left" vertical="center"/>
    </xf>
    <xf numFmtId="0" fontId="69" fillId="10" borderId="65" xfId="0" applyFont="1" applyFill="1" applyBorder="1" applyAlignment="1" applyProtection="1">
      <alignment horizontal="right" vertical="center" indent="1"/>
    </xf>
    <xf numFmtId="0" fontId="17" fillId="10" borderId="66" xfId="0" applyFont="1" applyFill="1" applyBorder="1" applyAlignment="1" applyProtection="1">
      <alignment horizontal="right" vertical="center"/>
    </xf>
    <xf numFmtId="0" fontId="69" fillId="10" borderId="66" xfId="0" applyFont="1" applyFill="1" applyBorder="1" applyAlignment="1" applyProtection="1">
      <alignment horizontal="right" vertical="center" indent="1"/>
    </xf>
    <xf numFmtId="0" fontId="69" fillId="10" borderId="27" xfId="0" applyFont="1" applyFill="1" applyBorder="1" applyAlignment="1" applyProtection="1">
      <alignment horizontal="right" vertical="center" indent="1"/>
    </xf>
    <xf numFmtId="0" fontId="17" fillId="10" borderId="11" xfId="0" applyFont="1" applyFill="1" applyBorder="1" applyAlignment="1" applyProtection="1">
      <alignment horizontal="right" vertical="center"/>
    </xf>
    <xf numFmtId="0" fontId="69" fillId="10" borderId="11" xfId="0" applyFont="1" applyFill="1" applyBorder="1" applyAlignment="1" applyProtection="1">
      <alignment horizontal="right" vertical="center" indent="1"/>
    </xf>
    <xf numFmtId="0" fontId="69" fillId="10" borderId="71" xfId="0" applyFont="1" applyFill="1" applyBorder="1" applyAlignment="1" applyProtection="1">
      <alignment horizontal="right" vertical="center" indent="1"/>
    </xf>
    <xf numFmtId="0" fontId="17" fillId="10" borderId="73" xfId="0" applyFont="1" applyFill="1" applyBorder="1" applyAlignment="1" applyProtection="1">
      <alignment horizontal="right" vertical="center"/>
    </xf>
    <xf numFmtId="0" fontId="69" fillId="10" borderId="73" xfId="0" applyFont="1" applyFill="1" applyBorder="1" applyAlignment="1" applyProtection="1">
      <alignment horizontal="right" vertical="center" indent="1"/>
    </xf>
    <xf numFmtId="0" fontId="14" fillId="10" borderId="0" xfId="0" applyFont="1" applyFill="1" applyBorder="1" applyAlignment="1" applyProtection="1">
      <alignment horizontal="center" vertical="center" wrapText="1"/>
    </xf>
    <xf numFmtId="1" fontId="68" fillId="10" borderId="0" xfId="0" applyNumberFormat="1" applyFont="1" applyFill="1" applyBorder="1" applyAlignment="1" applyProtection="1">
      <alignment horizontal="center" vertical="center"/>
    </xf>
    <xf numFmtId="0" fontId="50" fillId="10" borderId="65" xfId="0" applyFont="1" applyFill="1" applyBorder="1" applyAlignment="1" applyProtection="1">
      <alignment horizontal="center" vertical="center"/>
    </xf>
    <xf numFmtId="0" fontId="50" fillId="10" borderId="97" xfId="0" applyFont="1" applyFill="1" applyBorder="1" applyAlignment="1" applyProtection="1">
      <alignment horizontal="center" vertical="center"/>
    </xf>
    <xf numFmtId="0" fontId="28" fillId="10" borderId="97" xfId="0" applyFont="1" applyFill="1" applyBorder="1" applyAlignment="1" applyProtection="1">
      <alignment horizontal="center" vertical="center"/>
    </xf>
    <xf numFmtId="0" fontId="28" fillId="10" borderId="98" xfId="0" applyFont="1" applyFill="1" applyBorder="1" applyAlignment="1" applyProtection="1">
      <alignment horizontal="center" vertical="center" wrapText="1"/>
    </xf>
    <xf numFmtId="0" fontId="91" fillId="10" borderId="61" xfId="0" applyFont="1" applyFill="1" applyBorder="1" applyAlignment="1" applyProtection="1">
      <alignment horizontal="center" vertical="center" wrapText="1"/>
    </xf>
    <xf numFmtId="0" fontId="39" fillId="10" borderId="27" xfId="0" applyFont="1" applyFill="1" applyBorder="1" applyAlignment="1" applyProtection="1">
      <alignment horizontal="right" vertical="center"/>
    </xf>
    <xf numFmtId="167" fontId="61" fillId="36" borderId="75" xfId="0" applyNumberFormat="1" applyFont="1" applyFill="1" applyBorder="1" applyAlignment="1" applyProtection="1">
      <alignment horizontal="center" vertical="center" wrapText="1"/>
      <protection locked="0"/>
    </xf>
    <xf numFmtId="167" fontId="61" fillId="10" borderId="75" xfId="0" applyNumberFormat="1" applyFont="1" applyFill="1" applyBorder="1" applyAlignment="1" applyProtection="1">
      <alignment horizontal="center" vertical="center" wrapText="1"/>
    </xf>
    <xf numFmtId="0" fontId="102" fillId="10" borderId="0" xfId="0" applyFont="1" applyFill="1" applyBorder="1" applyAlignment="1" applyProtection="1">
      <alignment vertical="center" wrapText="1"/>
    </xf>
    <xf numFmtId="167" fontId="39" fillId="10" borderId="11" xfId="0" applyNumberFormat="1" applyFont="1" applyFill="1" applyBorder="1" applyAlignment="1" applyProtection="1">
      <alignment horizontal="center" vertical="center"/>
    </xf>
    <xf numFmtId="0" fontId="103" fillId="10" borderId="0" xfId="0" applyFont="1" applyFill="1" applyBorder="1" applyAlignment="1" applyProtection="1">
      <alignment vertical="center" wrapText="1"/>
    </xf>
    <xf numFmtId="0" fontId="13" fillId="10" borderId="0" xfId="0" applyFont="1" applyFill="1" applyBorder="1" applyAlignment="1" applyProtection="1">
      <alignment vertical="center" wrapText="1"/>
    </xf>
    <xf numFmtId="0" fontId="17" fillId="10" borderId="0" xfId="0" applyFont="1" applyFill="1" applyBorder="1" applyAlignment="1" applyProtection="1">
      <alignment vertical="center"/>
    </xf>
    <xf numFmtId="0" fontId="39" fillId="10" borderId="71" xfId="0" applyFont="1" applyFill="1" applyBorder="1" applyAlignment="1" applyProtection="1">
      <alignment horizontal="right" vertical="center"/>
    </xf>
    <xf numFmtId="167" fontId="0" fillId="10" borderId="73" xfId="0" applyNumberFormat="1" applyFill="1" applyBorder="1" applyAlignment="1" applyProtection="1">
      <alignment horizontal="center" vertical="center"/>
    </xf>
    <xf numFmtId="167" fontId="61" fillId="36" borderId="69" xfId="0" applyNumberFormat="1" applyFont="1" applyFill="1" applyBorder="1" applyAlignment="1" applyProtection="1">
      <alignment horizontal="center" vertical="center" wrapText="1"/>
      <protection locked="0"/>
    </xf>
    <xf numFmtId="167" fontId="61" fillId="10" borderId="69" xfId="0" applyNumberFormat="1" applyFont="1" applyFill="1" applyBorder="1" applyAlignment="1" applyProtection="1">
      <alignment horizontal="center" vertical="center" wrapText="1"/>
    </xf>
    <xf numFmtId="0" fontId="14" fillId="10" borderId="48" xfId="0" applyFont="1" applyFill="1" applyBorder="1" applyAlignment="1" applyProtection="1">
      <alignment horizontal="center" vertical="center" wrapText="1"/>
    </xf>
    <xf numFmtId="0" fontId="17" fillId="10" borderId="85" xfId="0" applyFont="1" applyFill="1" applyBorder="1" applyAlignment="1" applyProtection="1">
      <alignment horizontal="right" vertical="center"/>
    </xf>
    <xf numFmtId="0" fontId="19" fillId="10" borderId="60" xfId="0" applyFont="1" applyFill="1" applyBorder="1" applyAlignment="1" applyProtection="1">
      <alignment horizontal="right" vertical="center"/>
    </xf>
    <xf numFmtId="0" fontId="102" fillId="10" borderId="48" xfId="0" applyFont="1" applyFill="1" applyBorder="1" applyAlignment="1" applyProtection="1">
      <alignment vertical="center" wrapText="1"/>
    </xf>
    <xf numFmtId="0" fontId="65" fillId="10" borderId="26" xfId="0" applyFont="1" applyFill="1" applyBorder="1" applyAlignment="1" applyProtection="1">
      <alignment horizontal="center" vertical="center" wrapText="1"/>
    </xf>
    <xf numFmtId="0" fontId="65" fillId="10" borderId="61" xfId="0" applyFont="1" applyFill="1" applyBorder="1" applyAlignment="1" applyProtection="1">
      <alignment horizontal="center" vertical="center" wrapText="1"/>
    </xf>
    <xf numFmtId="0" fontId="103" fillId="10" borderId="48" xfId="0" applyFont="1" applyFill="1" applyBorder="1" applyAlignment="1" applyProtection="1">
      <alignment vertical="center" wrapText="1"/>
    </xf>
    <xf numFmtId="0" fontId="17" fillId="10" borderId="48" xfId="0" applyFont="1" applyFill="1" applyBorder="1" applyAlignment="1" applyProtection="1">
      <alignment horizontal="right" vertical="center"/>
    </xf>
    <xf numFmtId="0" fontId="17" fillId="10" borderId="77" xfId="0" applyFont="1" applyFill="1" applyBorder="1" applyAlignment="1" applyProtection="1">
      <alignment horizontal="right" vertical="center"/>
    </xf>
    <xf numFmtId="0" fontId="13" fillId="10" borderId="48" xfId="0" applyFont="1" applyFill="1" applyBorder="1" applyAlignment="1" applyProtection="1">
      <alignment vertical="center" wrapText="1"/>
    </xf>
    <xf numFmtId="0" fontId="14" fillId="10" borderId="23" xfId="0" applyFont="1" applyFill="1" applyBorder="1" applyAlignment="1" applyProtection="1">
      <alignment vertical="center" wrapText="1"/>
    </xf>
    <xf numFmtId="0" fontId="12" fillId="10" borderId="23" xfId="0" applyFont="1" applyFill="1" applyBorder="1" applyAlignment="1" applyProtection="1">
      <alignment horizontal="left" vertical="center" wrapText="1" indent="1"/>
    </xf>
    <xf numFmtId="0" fontId="12" fillId="10" borderId="72" xfId="0" applyFont="1" applyFill="1" applyBorder="1" applyAlignment="1" applyProtection="1">
      <alignment horizontal="left" vertical="center" wrapText="1" indent="1"/>
    </xf>
    <xf numFmtId="0" fontId="104" fillId="44" borderId="171" xfId="0" applyFont="1" applyFill="1" applyBorder="1" applyAlignment="1" applyProtection="1">
      <alignment horizontal="left" vertical="center"/>
    </xf>
    <xf numFmtId="0" fontId="104" fillId="44" borderId="172" xfId="0" applyFont="1" applyFill="1" applyBorder="1" applyAlignment="1" applyProtection="1">
      <alignment vertical="center"/>
    </xf>
    <xf numFmtId="0" fontId="104" fillId="44" borderId="173" xfId="0" applyFont="1" applyFill="1" applyBorder="1" applyAlignment="1" applyProtection="1">
      <alignment vertical="center"/>
    </xf>
    <xf numFmtId="0" fontId="104" fillId="44" borderId="174" xfId="0" applyFont="1" applyFill="1" applyBorder="1" applyAlignment="1" applyProtection="1">
      <alignment vertical="center"/>
    </xf>
    <xf numFmtId="0" fontId="39" fillId="10" borderId="65" xfId="0" applyFont="1" applyFill="1" applyBorder="1" applyAlignment="1" applyProtection="1">
      <alignment horizontal="center" vertical="center" wrapText="1"/>
    </xf>
    <xf numFmtId="0" fontId="39" fillId="10" borderId="27" xfId="0" applyFont="1" applyFill="1" applyBorder="1" applyAlignment="1" applyProtection="1">
      <alignment horizontal="center" vertical="center" wrapText="1"/>
    </xf>
    <xf numFmtId="0" fontId="0" fillId="10" borderId="48" xfId="0" applyFont="1" applyFill="1" applyBorder="1" applyAlignment="1" applyProtection="1">
      <alignment horizontal="left" vertical="center"/>
    </xf>
    <xf numFmtId="0" fontId="0" fillId="10" borderId="0" xfId="0" applyFont="1" applyFill="1" applyAlignment="1" applyProtection="1">
      <alignment horizontal="left" vertical="center"/>
    </xf>
    <xf numFmtId="0" fontId="0" fillId="10" borderId="20" xfId="0" applyFont="1" applyFill="1" applyBorder="1" applyAlignment="1" applyProtection="1">
      <alignment horizontal="center" vertical="center"/>
    </xf>
    <xf numFmtId="0" fontId="0" fillId="10" borderId="0" xfId="0" applyFont="1" applyFill="1" applyAlignment="1" applyProtection="1">
      <alignment vertical="center"/>
    </xf>
    <xf numFmtId="0" fontId="0" fillId="10" borderId="0" xfId="0" applyFont="1" applyFill="1" applyAlignment="1" applyProtection="1">
      <alignment horizontal="center" vertical="center"/>
    </xf>
    <xf numFmtId="170" fontId="8" fillId="36" borderId="175" xfId="0" applyNumberFormat="1" applyFont="1" applyFill="1" applyBorder="1" applyAlignment="1" applyProtection="1">
      <alignment horizontal="center" vertical="center"/>
      <protection locked="0"/>
    </xf>
    <xf numFmtId="0" fontId="0" fillId="10" borderId="150" xfId="0" applyFont="1" applyFill="1" applyBorder="1" applyAlignment="1" applyProtection="1">
      <alignment horizontal="center" vertical="center"/>
    </xf>
    <xf numFmtId="0" fontId="0" fillId="0" borderId="0" xfId="0" applyFont="1" applyAlignment="1" applyProtection="1">
      <alignment vertical="center"/>
    </xf>
    <xf numFmtId="167" fontId="4" fillId="10" borderId="60" xfId="0" applyNumberFormat="1" applyFont="1" applyFill="1" applyBorder="1" applyAlignment="1" applyProtection="1">
      <alignment horizontal="left" vertical="center" indent="1"/>
    </xf>
    <xf numFmtId="0" fontId="4" fillId="10" borderId="0" xfId="0" applyFont="1" applyFill="1" applyBorder="1" applyAlignment="1" applyProtection="1">
      <alignment vertical="center"/>
    </xf>
    <xf numFmtId="0" fontId="37" fillId="10" borderId="61" xfId="0" applyFont="1" applyFill="1" applyBorder="1" applyAlignment="1" applyProtection="1">
      <alignment horizontal="left" vertical="center" indent="1"/>
    </xf>
    <xf numFmtId="0" fontId="2" fillId="14" borderId="0" xfId="0" applyFont="1" applyFill="1" applyBorder="1" applyAlignment="1" applyProtection="1">
      <alignment vertical="center"/>
    </xf>
    <xf numFmtId="0" fontId="37" fillId="10" borderId="61" xfId="0" applyFont="1" applyFill="1" applyBorder="1" applyAlignment="1" applyProtection="1">
      <alignment horizontal="left" vertical="center" indent="2"/>
    </xf>
    <xf numFmtId="0" fontId="33" fillId="10" borderId="0" xfId="0" applyFont="1" applyFill="1" applyBorder="1" applyAlignment="1" applyProtection="1">
      <alignment horizontal="center" vertical="center" wrapText="1"/>
      <protection locked="0"/>
    </xf>
    <xf numFmtId="0" fontId="4" fillId="14" borderId="15" xfId="0" applyFont="1" applyFill="1" applyBorder="1" applyAlignment="1" applyProtection="1">
      <alignment vertical="center"/>
    </xf>
    <xf numFmtId="0" fontId="4" fillId="14" borderId="16" xfId="0" applyFont="1" applyFill="1" applyBorder="1" applyAlignment="1" applyProtection="1">
      <alignment vertical="center" wrapText="1"/>
    </xf>
    <xf numFmtId="0" fontId="4" fillId="14" borderId="23" xfId="0" applyFont="1" applyFill="1" applyBorder="1" applyAlignment="1" applyProtection="1">
      <alignment vertical="center" wrapText="1"/>
    </xf>
    <xf numFmtId="0" fontId="53" fillId="38" borderId="11" xfId="0" applyFont="1" applyFill="1" applyBorder="1" applyAlignment="1" applyProtection="1">
      <alignment horizontal="center" vertical="center"/>
    </xf>
    <xf numFmtId="0" fontId="53" fillId="38" borderId="15" xfId="0" applyFont="1" applyFill="1" applyBorder="1" applyAlignment="1" applyProtection="1">
      <alignment horizontal="center" vertical="center"/>
    </xf>
    <xf numFmtId="0" fontId="53" fillId="38" borderId="23" xfId="0" applyFont="1" applyFill="1" applyBorder="1" applyAlignment="1" applyProtection="1">
      <alignment horizontal="center" vertical="center"/>
    </xf>
    <xf numFmtId="0" fontId="53" fillId="38" borderId="27" xfId="0" applyFont="1" applyFill="1" applyBorder="1" applyAlignment="1" applyProtection="1">
      <alignment horizontal="center" vertical="center"/>
    </xf>
    <xf numFmtId="0" fontId="0" fillId="36" borderId="8" xfId="0" applyFont="1" applyFill="1" applyBorder="1" applyAlignment="1" applyProtection="1">
      <alignment horizontal="center" vertical="center"/>
      <protection locked="0"/>
    </xf>
    <xf numFmtId="0" fontId="0" fillId="12" borderId="5" xfId="0" applyFont="1" applyFill="1" applyBorder="1" applyAlignment="1" applyProtection="1">
      <alignment horizontal="center" vertical="center"/>
    </xf>
    <xf numFmtId="0" fontId="0" fillId="12" borderId="90" xfId="0" applyFont="1" applyFill="1" applyBorder="1" applyAlignment="1" applyProtection="1">
      <alignment horizontal="center" vertical="center"/>
    </xf>
    <xf numFmtId="167" fontId="37" fillId="12" borderId="76" xfId="0" applyNumberFormat="1" applyFont="1" applyFill="1" applyBorder="1" applyAlignment="1" applyProtection="1">
      <alignment horizontal="center" vertical="center"/>
    </xf>
    <xf numFmtId="0" fontId="2" fillId="3" borderId="9" xfId="0" applyFont="1" applyFill="1" applyBorder="1" applyAlignment="1" applyProtection="1">
      <alignment vertical="center"/>
    </xf>
    <xf numFmtId="0" fontId="2" fillId="3" borderId="2" xfId="0" applyFont="1" applyFill="1" applyBorder="1" applyAlignment="1" applyProtection="1">
      <alignment vertical="center"/>
    </xf>
    <xf numFmtId="0" fontId="2" fillId="3" borderId="10" xfId="0" applyFont="1" applyFill="1" applyBorder="1" applyAlignment="1" applyProtection="1">
      <alignment vertical="center"/>
    </xf>
    <xf numFmtId="0" fontId="0" fillId="12" borderId="4" xfId="0" applyFill="1" applyBorder="1" applyAlignment="1" applyProtection="1">
      <alignment horizontal="center" vertical="center"/>
    </xf>
    <xf numFmtId="0" fontId="0" fillId="12" borderId="82" xfId="0" applyFill="1" applyBorder="1" applyAlignment="1" applyProtection="1">
      <alignment horizontal="center" vertical="center"/>
    </xf>
    <xf numFmtId="0" fontId="0" fillId="12" borderId="88" xfId="0" applyFont="1" applyFill="1" applyBorder="1" applyAlignment="1" applyProtection="1">
      <alignment horizontal="center" vertical="center"/>
    </xf>
    <xf numFmtId="0" fontId="0" fillId="12" borderId="21" xfId="0" applyFont="1" applyFill="1" applyBorder="1" applyAlignment="1" applyProtection="1">
      <alignment horizontal="center" vertical="center"/>
    </xf>
    <xf numFmtId="0" fontId="0" fillId="12" borderId="83" xfId="0" applyFont="1" applyFill="1" applyBorder="1" applyAlignment="1" applyProtection="1">
      <alignment horizontal="center" vertical="center"/>
    </xf>
    <xf numFmtId="0" fontId="0" fillId="12" borderId="16" xfId="0" applyFill="1" applyBorder="1" applyAlignment="1" applyProtection="1">
      <alignment horizontal="center" vertical="center"/>
    </xf>
    <xf numFmtId="0" fontId="0" fillId="12" borderId="32" xfId="0" applyFill="1" applyBorder="1" applyAlignment="1" applyProtection="1">
      <alignment horizontal="center" vertical="center"/>
    </xf>
    <xf numFmtId="0" fontId="0" fillId="12" borderId="23" xfId="0" applyFont="1" applyFill="1" applyBorder="1" applyAlignment="1" applyProtection="1">
      <alignment horizontal="center" vertical="center"/>
    </xf>
    <xf numFmtId="0" fontId="0" fillId="12" borderId="15" xfId="0" applyFont="1" applyFill="1" applyBorder="1" applyAlignment="1" applyProtection="1">
      <alignment horizontal="center" vertical="center"/>
    </xf>
    <xf numFmtId="0" fontId="0" fillId="12" borderId="33" xfId="0" applyFont="1" applyFill="1" applyBorder="1" applyAlignment="1" applyProtection="1">
      <alignment horizontal="center" vertical="center"/>
    </xf>
    <xf numFmtId="167" fontId="37" fillId="12" borderId="75" xfId="0" applyNumberFormat="1" applyFont="1" applyFill="1" applyBorder="1" applyAlignment="1" applyProtection="1">
      <alignment horizontal="center" vertical="center"/>
    </xf>
    <xf numFmtId="0" fontId="4" fillId="9" borderId="81" xfId="0" applyFont="1" applyFill="1" applyBorder="1" applyAlignment="1" applyProtection="1">
      <alignment horizontal="center" vertical="center"/>
    </xf>
    <xf numFmtId="0" fontId="4" fillId="9" borderId="72" xfId="0" applyFont="1" applyFill="1" applyBorder="1" applyAlignment="1" applyProtection="1">
      <alignment horizontal="center" vertical="center"/>
    </xf>
    <xf numFmtId="0" fontId="4" fillId="9" borderId="95" xfId="0" applyFont="1" applyFill="1" applyBorder="1" applyAlignment="1" applyProtection="1">
      <alignment horizontal="center" vertical="center"/>
    </xf>
    <xf numFmtId="167" fontId="4" fillId="9" borderId="89" xfId="0" applyNumberFormat="1" applyFont="1" applyFill="1" applyBorder="1" applyAlignment="1" applyProtection="1">
      <alignment horizontal="center" vertical="center"/>
    </xf>
    <xf numFmtId="167" fontId="37" fillId="38" borderId="69" xfId="0" applyNumberFormat="1" applyFont="1" applyFill="1" applyBorder="1" applyAlignment="1" applyProtection="1">
      <alignment horizontal="center" vertical="center"/>
    </xf>
    <xf numFmtId="0" fontId="4" fillId="9" borderId="89" xfId="0" applyFont="1" applyFill="1" applyBorder="1" applyAlignment="1" applyProtection="1">
      <alignment horizontal="center" vertical="center"/>
    </xf>
    <xf numFmtId="167" fontId="37" fillId="38" borderId="78" xfId="0" applyNumberFormat="1" applyFont="1" applyFill="1" applyBorder="1" applyAlignment="1" applyProtection="1">
      <alignment horizontal="center" vertical="center"/>
    </xf>
    <xf numFmtId="0" fontId="39" fillId="10" borderId="64" xfId="0" applyFont="1" applyFill="1" applyBorder="1" applyAlignment="1" applyProtection="1">
      <alignment vertical="center"/>
    </xf>
    <xf numFmtId="0" fontId="39" fillId="12" borderId="4" xfId="0" applyFont="1" applyFill="1" applyBorder="1" applyAlignment="1" applyProtection="1">
      <alignment vertical="center"/>
    </xf>
    <xf numFmtId="10" fontId="0" fillId="12" borderId="4" xfId="1" applyNumberFormat="1" applyFont="1" applyFill="1" applyBorder="1" applyAlignment="1" applyProtection="1">
      <alignment horizontal="center" vertical="center" shrinkToFit="1"/>
    </xf>
    <xf numFmtId="169" fontId="8" fillId="12" borderId="64" xfId="1" applyNumberFormat="1" applyFont="1" applyFill="1" applyBorder="1" applyAlignment="1" applyProtection="1">
      <alignment horizontal="center" vertical="center" shrinkToFit="1"/>
    </xf>
    <xf numFmtId="0" fontId="39" fillId="10" borderId="75" xfId="0" applyFont="1" applyFill="1" applyBorder="1" applyAlignment="1" applyProtection="1">
      <alignment vertical="center"/>
    </xf>
    <xf numFmtId="0" fontId="39" fillId="12" borderId="16" xfId="0" applyFont="1" applyFill="1" applyBorder="1" applyAlignment="1" applyProtection="1">
      <alignment vertical="center"/>
    </xf>
    <xf numFmtId="10" fontId="0" fillId="12" borderId="16" xfId="1" applyNumberFormat="1" applyFont="1" applyFill="1" applyBorder="1" applyAlignment="1" applyProtection="1">
      <alignment horizontal="center" vertical="center" shrinkToFit="1"/>
    </xf>
    <xf numFmtId="169" fontId="8" fillId="12" borderId="69" xfId="1" applyNumberFormat="1" applyFont="1" applyFill="1" applyBorder="1" applyAlignment="1" applyProtection="1">
      <alignment horizontal="center" vertical="center" shrinkToFit="1"/>
    </xf>
    <xf numFmtId="0" fontId="4" fillId="9" borderId="70" xfId="0" applyFont="1" applyFill="1" applyBorder="1" applyAlignment="1" applyProtection="1">
      <alignment vertical="center"/>
    </xf>
    <xf numFmtId="169" fontId="37" fillId="9" borderId="87" xfId="1" applyNumberFormat="1" applyFont="1" applyFill="1" applyBorder="1" applyAlignment="1" applyProtection="1">
      <alignment horizontal="center" vertical="center" shrinkToFit="1"/>
    </xf>
    <xf numFmtId="0" fontId="0" fillId="12" borderId="4" xfId="0" applyFill="1" applyBorder="1" applyAlignment="1" applyProtection="1">
      <alignment vertical="center"/>
    </xf>
    <xf numFmtId="0" fontId="0" fillId="12" borderId="16" xfId="0" applyFill="1" applyBorder="1" applyAlignment="1" applyProtection="1">
      <alignment vertical="center"/>
    </xf>
    <xf numFmtId="0" fontId="0" fillId="12" borderId="84" xfId="0" applyFont="1" applyFill="1" applyBorder="1" applyAlignment="1" applyProtection="1">
      <alignment horizontal="center" vertical="center"/>
    </xf>
    <xf numFmtId="0" fontId="0" fillId="9" borderId="14" xfId="0" applyFill="1" applyBorder="1" applyAlignment="1" applyProtection="1">
      <alignment vertical="center"/>
    </xf>
    <xf numFmtId="0" fontId="0" fillId="9" borderId="12" xfId="0" applyFill="1" applyBorder="1" applyAlignment="1" applyProtection="1">
      <alignment vertical="center"/>
    </xf>
    <xf numFmtId="167" fontId="4" fillId="9" borderId="84" xfId="0" applyNumberFormat="1" applyFont="1" applyFill="1" applyBorder="1" applyAlignment="1" applyProtection="1">
      <alignment horizontal="center" vertical="center"/>
    </xf>
    <xf numFmtId="0" fontId="0" fillId="12" borderId="21" xfId="0" applyFill="1" applyBorder="1" applyAlignment="1" applyProtection="1">
      <alignment horizontal="center" vertical="center"/>
    </xf>
    <xf numFmtId="0" fontId="0" fillId="12" borderId="15" xfId="0" applyFill="1" applyBorder="1" applyAlignment="1" applyProtection="1">
      <alignment horizontal="center" vertical="center"/>
    </xf>
    <xf numFmtId="0" fontId="0" fillId="12" borderId="88" xfId="0" applyFill="1" applyBorder="1" applyAlignment="1" applyProtection="1">
      <alignment horizontal="center" vertical="center"/>
    </xf>
    <xf numFmtId="0" fontId="0" fillId="12" borderId="23" xfId="0" applyFill="1" applyBorder="1" applyAlignment="1" applyProtection="1">
      <alignment horizontal="center" vertical="center"/>
    </xf>
    <xf numFmtId="167" fontId="4" fillId="9" borderId="6" xfId="0" applyNumberFormat="1" applyFont="1" applyFill="1" applyBorder="1" applyAlignment="1" applyProtection="1">
      <alignment horizontal="center" vertical="center"/>
    </xf>
    <xf numFmtId="167" fontId="4" fillId="9" borderId="113" xfId="0" applyNumberFormat="1" applyFont="1" applyFill="1" applyBorder="1" applyAlignment="1" applyProtection="1">
      <alignment horizontal="center" vertical="center"/>
    </xf>
    <xf numFmtId="167" fontId="4" fillId="9" borderId="91" xfId="0" applyNumberFormat="1" applyFont="1" applyFill="1" applyBorder="1" applyAlignment="1" applyProtection="1">
      <alignment horizontal="center" vertical="center"/>
    </xf>
    <xf numFmtId="167" fontId="4" fillId="9" borderId="7" xfId="0" applyNumberFormat="1" applyFont="1" applyFill="1" applyBorder="1" applyAlignment="1" applyProtection="1">
      <alignment horizontal="center" vertical="center"/>
    </xf>
    <xf numFmtId="167" fontId="4" fillId="9" borderId="70" xfId="0" applyNumberFormat="1" applyFont="1" applyFill="1" applyBorder="1" applyAlignment="1" applyProtection="1">
      <alignment horizontal="center" vertical="center"/>
    </xf>
    <xf numFmtId="167" fontId="0" fillId="12" borderId="4" xfId="0" applyNumberFormat="1" applyFill="1" applyBorder="1" applyAlignment="1" applyProtection="1">
      <alignment horizontal="center" vertical="center"/>
    </xf>
    <xf numFmtId="167" fontId="0" fillId="12" borderId="88" xfId="0" applyNumberFormat="1" applyFill="1" applyBorder="1" applyAlignment="1" applyProtection="1">
      <alignment horizontal="center" vertical="center"/>
    </xf>
    <xf numFmtId="167" fontId="0" fillId="12" borderId="21" xfId="0" applyNumberFormat="1" applyFill="1" applyBorder="1" applyAlignment="1" applyProtection="1">
      <alignment horizontal="center" vertical="center"/>
    </xf>
    <xf numFmtId="167" fontId="0" fillId="12" borderId="83" xfId="0" applyNumberFormat="1" applyFill="1" applyBorder="1" applyAlignment="1" applyProtection="1">
      <alignment horizontal="center" vertical="center"/>
    </xf>
    <xf numFmtId="167" fontId="0" fillId="12" borderId="16" xfId="0" applyNumberFormat="1" applyFill="1" applyBorder="1" applyAlignment="1" applyProtection="1">
      <alignment horizontal="center" vertical="center"/>
    </xf>
    <xf numFmtId="167" fontId="0" fillId="12" borderId="23" xfId="0" applyNumberFormat="1" applyFill="1" applyBorder="1" applyAlignment="1" applyProtection="1">
      <alignment horizontal="center" vertical="center"/>
    </xf>
    <xf numFmtId="167" fontId="0" fillId="12" borderId="15" xfId="0" applyNumberFormat="1" applyFill="1" applyBorder="1" applyAlignment="1" applyProtection="1">
      <alignment horizontal="center" vertical="center"/>
    </xf>
    <xf numFmtId="167" fontId="0" fillId="12" borderId="33" xfId="0" applyNumberFormat="1" applyFill="1" applyBorder="1" applyAlignment="1" applyProtection="1">
      <alignment horizontal="center" vertical="center"/>
    </xf>
    <xf numFmtId="167" fontId="4" fillId="9" borderId="77" xfId="0" applyNumberFormat="1" applyFont="1" applyFill="1" applyBorder="1" applyAlignment="1" applyProtection="1">
      <alignment horizontal="center" vertical="center"/>
    </xf>
    <xf numFmtId="167" fontId="4" fillId="9" borderId="14" xfId="0" applyNumberFormat="1" applyFont="1" applyFill="1" applyBorder="1" applyAlignment="1" applyProtection="1">
      <alignment horizontal="center" vertical="center"/>
    </xf>
    <xf numFmtId="167" fontId="4" fillId="9" borderId="12" xfId="0" applyNumberFormat="1" applyFont="1" applyFill="1" applyBorder="1" applyAlignment="1" applyProtection="1">
      <alignment horizontal="center" vertical="center"/>
    </xf>
    <xf numFmtId="167" fontId="4" fillId="9" borderId="81" xfId="0" applyNumberFormat="1" applyFont="1" applyFill="1" applyBorder="1" applyAlignment="1" applyProtection="1">
      <alignment horizontal="center" vertical="center"/>
    </xf>
    <xf numFmtId="167" fontId="0" fillId="12" borderId="82" xfId="0" applyNumberFormat="1" applyFill="1" applyBorder="1" applyAlignment="1" applyProtection="1">
      <alignment horizontal="center" vertical="center"/>
    </xf>
    <xf numFmtId="167" fontId="0" fillId="12" borderId="32" xfId="0" applyNumberFormat="1" applyFill="1" applyBorder="1" applyAlignment="1" applyProtection="1">
      <alignment horizontal="center" vertical="center"/>
    </xf>
    <xf numFmtId="0" fontId="106" fillId="10" borderId="64" xfId="0" applyFont="1" applyFill="1" applyBorder="1" applyAlignment="1" applyProtection="1">
      <alignment horizontal="left" vertical="center"/>
    </xf>
    <xf numFmtId="0" fontId="106" fillId="10" borderId="75" xfId="0" applyFont="1" applyFill="1" applyBorder="1" applyAlignment="1" applyProtection="1">
      <alignment horizontal="left" vertical="center"/>
    </xf>
    <xf numFmtId="0" fontId="34" fillId="9" borderId="69" xfId="0" applyFont="1" applyFill="1" applyBorder="1" applyAlignment="1" applyProtection="1">
      <alignment vertical="center"/>
    </xf>
    <xf numFmtId="0" fontId="106" fillId="10" borderId="82" xfId="0" applyFont="1" applyFill="1" applyBorder="1" applyAlignment="1" applyProtection="1">
      <alignment horizontal="left" vertical="center"/>
    </xf>
    <xf numFmtId="0" fontId="106" fillId="10" borderId="32" xfId="0" applyFont="1" applyFill="1" applyBorder="1" applyAlignment="1" applyProtection="1">
      <alignment horizontal="left" vertical="center"/>
    </xf>
    <xf numFmtId="0" fontId="34" fillId="9" borderId="77" xfId="0" applyFont="1" applyFill="1" applyBorder="1" applyAlignment="1" applyProtection="1">
      <alignment vertical="center"/>
    </xf>
    <xf numFmtId="167" fontId="8" fillId="12" borderId="82" xfId="0" applyNumberFormat="1" applyFont="1" applyFill="1" applyBorder="1" applyAlignment="1" applyProtection="1">
      <alignment horizontal="center" vertical="center"/>
    </xf>
    <xf numFmtId="167" fontId="8" fillId="12" borderId="88" xfId="0" applyNumberFormat="1" applyFont="1" applyFill="1" applyBorder="1" applyAlignment="1" applyProtection="1">
      <alignment horizontal="center" vertical="center"/>
    </xf>
    <xf numFmtId="167" fontId="8" fillId="12" borderId="21" xfId="0" applyNumberFormat="1" applyFont="1" applyFill="1" applyBorder="1" applyAlignment="1" applyProtection="1">
      <alignment horizontal="center" vertical="center"/>
    </xf>
    <xf numFmtId="167" fontId="8" fillId="12" borderId="32" xfId="0" applyNumberFormat="1" applyFont="1" applyFill="1" applyBorder="1" applyAlignment="1" applyProtection="1">
      <alignment horizontal="center" vertical="center"/>
    </xf>
    <xf numFmtId="167" fontId="8" fillId="12" borderId="23" xfId="0" applyNumberFormat="1" applyFont="1" applyFill="1" applyBorder="1" applyAlignment="1" applyProtection="1">
      <alignment horizontal="center" vertical="center"/>
    </xf>
    <xf numFmtId="167" fontId="8" fillId="12" borderId="15" xfId="0" applyNumberFormat="1" applyFont="1" applyFill="1" applyBorder="1" applyAlignment="1" applyProtection="1">
      <alignment horizontal="center" vertical="center"/>
    </xf>
    <xf numFmtId="167" fontId="37" fillId="12" borderId="83" xfId="0" applyNumberFormat="1" applyFont="1" applyFill="1" applyBorder="1" applyAlignment="1" applyProtection="1">
      <alignment horizontal="center" vertical="center"/>
    </xf>
    <xf numFmtId="167" fontId="37" fillId="12" borderId="33" xfId="0" applyNumberFormat="1" applyFont="1" applyFill="1" applyBorder="1" applyAlignment="1" applyProtection="1">
      <alignment horizontal="center" vertical="center"/>
    </xf>
    <xf numFmtId="0" fontId="4" fillId="9" borderId="32" xfId="0" applyFont="1" applyFill="1" applyBorder="1" applyAlignment="1" applyProtection="1">
      <alignment vertical="center"/>
    </xf>
    <xf numFmtId="167" fontId="4" fillId="9" borderId="32" xfId="0" applyNumberFormat="1" applyFont="1" applyFill="1" applyBorder="1" applyAlignment="1" applyProtection="1">
      <alignment horizontal="center" vertical="center"/>
    </xf>
    <xf numFmtId="167" fontId="4" fillId="9" borderId="23" xfId="0" applyNumberFormat="1" applyFont="1" applyFill="1" applyBorder="1" applyAlignment="1" applyProtection="1">
      <alignment horizontal="center" vertical="center"/>
    </xf>
    <xf numFmtId="167" fontId="4" fillId="9" borderId="11" xfId="0" applyNumberFormat="1" applyFont="1" applyFill="1" applyBorder="1" applyAlignment="1" applyProtection="1">
      <alignment horizontal="center" vertical="center"/>
    </xf>
    <xf numFmtId="167" fontId="4" fillId="9" borderId="15" xfId="0" applyNumberFormat="1" applyFont="1" applyFill="1" applyBorder="1" applyAlignment="1" applyProtection="1">
      <alignment horizontal="center" vertical="center"/>
    </xf>
    <xf numFmtId="167" fontId="4" fillId="9" borderId="33" xfId="0" applyNumberFormat="1" applyFont="1" applyFill="1" applyBorder="1" applyAlignment="1" applyProtection="1">
      <alignment horizontal="center" vertical="center"/>
    </xf>
    <xf numFmtId="167" fontId="37" fillId="38" borderId="33" xfId="0" applyNumberFormat="1" applyFont="1" applyFill="1" applyBorder="1" applyAlignment="1" applyProtection="1">
      <alignment horizontal="center" vertical="center"/>
    </xf>
    <xf numFmtId="167" fontId="37" fillId="38" borderId="89" xfId="0" applyNumberFormat="1" applyFont="1" applyFill="1" applyBorder="1" applyAlignment="1" applyProtection="1">
      <alignment horizontal="center" vertical="center"/>
    </xf>
    <xf numFmtId="0" fontId="57" fillId="10" borderId="7" xfId="0" applyFont="1" applyFill="1" applyBorder="1" applyAlignment="1" applyProtection="1">
      <alignment horizontal="right" vertical="center" wrapText="1"/>
    </xf>
    <xf numFmtId="167" fontId="4" fillId="38" borderId="6" xfId="0" applyNumberFormat="1" applyFont="1" applyFill="1" applyBorder="1" applyAlignment="1" applyProtection="1">
      <alignment horizontal="center" vertical="center"/>
    </xf>
    <xf numFmtId="167" fontId="37" fillId="38" borderId="7" xfId="0" applyNumberFormat="1" applyFont="1" applyFill="1" applyBorder="1" applyAlignment="1" applyProtection="1">
      <alignment horizontal="center" vertical="center"/>
    </xf>
    <xf numFmtId="0" fontId="0" fillId="12" borderId="64" xfId="0" applyFont="1" applyFill="1" applyBorder="1" applyAlignment="1" applyProtection="1">
      <alignment horizontal="left" vertical="center"/>
    </xf>
    <xf numFmtId="10" fontId="0" fillId="12" borderId="5" xfId="1" applyNumberFormat="1" applyFont="1" applyFill="1" applyBorder="1" applyAlignment="1" applyProtection="1">
      <alignment horizontal="center" vertical="center" shrinkToFit="1"/>
    </xf>
    <xf numFmtId="0" fontId="0" fillId="10" borderId="75" xfId="0" applyFont="1" applyFill="1" applyBorder="1" applyAlignment="1" applyProtection="1">
      <alignment horizontal="left" vertical="center"/>
    </xf>
    <xf numFmtId="10" fontId="8" fillId="12" borderId="16" xfId="1" applyNumberFormat="1" applyFont="1" applyFill="1" applyBorder="1" applyAlignment="1" applyProtection="1">
      <alignment horizontal="center" vertical="center" shrinkToFit="1"/>
    </xf>
    <xf numFmtId="10" fontId="0" fillId="12" borderId="15" xfId="1" applyNumberFormat="1" applyFont="1" applyFill="1" applyBorder="1" applyAlignment="1" applyProtection="1">
      <alignment horizontal="center" vertical="center" shrinkToFit="1"/>
    </xf>
    <xf numFmtId="0" fontId="0" fillId="10" borderId="75" xfId="0" applyFill="1" applyBorder="1" applyAlignment="1" applyProtection="1">
      <alignment horizontal="left" vertical="center"/>
    </xf>
    <xf numFmtId="0" fontId="0" fillId="10" borderId="76" xfId="0" applyFont="1" applyFill="1" applyBorder="1" applyAlignment="1" applyProtection="1">
      <alignment horizontal="left" vertical="center"/>
    </xf>
    <xf numFmtId="0" fontId="4" fillId="9" borderId="78" xfId="0" applyFont="1" applyFill="1" applyBorder="1" applyAlignment="1" applyProtection="1">
      <alignment vertical="center"/>
    </xf>
    <xf numFmtId="167" fontId="8" fillId="12" borderId="4" xfId="1" applyNumberFormat="1" applyFont="1" applyFill="1" applyBorder="1" applyAlignment="1" applyProtection="1">
      <alignment horizontal="center" vertical="center" shrinkToFit="1"/>
    </xf>
    <xf numFmtId="167" fontId="0" fillId="12" borderId="4" xfId="1" applyNumberFormat="1" applyFont="1" applyFill="1" applyBorder="1" applyAlignment="1" applyProtection="1">
      <alignment horizontal="center" vertical="center" shrinkToFit="1"/>
    </xf>
    <xf numFmtId="167" fontId="0" fillId="12" borderId="88" xfId="1" applyNumberFormat="1" applyFont="1" applyFill="1" applyBorder="1" applyAlignment="1" applyProtection="1">
      <alignment horizontal="center" vertical="center" shrinkToFit="1"/>
    </xf>
    <xf numFmtId="167" fontId="0" fillId="12" borderId="21" xfId="1" applyNumberFormat="1" applyFont="1" applyFill="1" applyBorder="1" applyAlignment="1" applyProtection="1">
      <alignment horizontal="center" vertical="center" shrinkToFit="1"/>
    </xf>
    <xf numFmtId="167" fontId="0" fillId="12" borderId="83" xfId="1" applyNumberFormat="1" applyFont="1" applyFill="1" applyBorder="1" applyAlignment="1" applyProtection="1">
      <alignment horizontal="center" vertical="center" shrinkToFit="1"/>
    </xf>
    <xf numFmtId="167" fontId="8" fillId="12" borderId="16" xfId="1" applyNumberFormat="1" applyFont="1" applyFill="1" applyBorder="1" applyAlignment="1" applyProtection="1">
      <alignment horizontal="center" vertical="center" shrinkToFit="1"/>
    </xf>
    <xf numFmtId="167" fontId="0" fillId="12" borderId="16" xfId="1" applyNumberFormat="1" applyFont="1" applyFill="1" applyBorder="1" applyAlignment="1" applyProtection="1">
      <alignment horizontal="center" vertical="center" shrinkToFit="1"/>
    </xf>
    <xf numFmtId="167" fontId="0" fillId="12" borderId="15" xfId="1" applyNumberFormat="1" applyFont="1" applyFill="1" applyBorder="1" applyAlignment="1" applyProtection="1">
      <alignment horizontal="center" vertical="center" shrinkToFit="1"/>
    </xf>
    <xf numFmtId="167" fontId="0" fillId="12" borderId="33" xfId="1" applyNumberFormat="1" applyFont="1" applyFill="1" applyBorder="1" applyAlignment="1" applyProtection="1">
      <alignment horizontal="center" vertical="center" shrinkToFit="1"/>
    </xf>
    <xf numFmtId="167" fontId="0" fillId="12" borderId="5" xfId="1" applyNumberFormat="1" applyFont="1" applyFill="1" applyBorder="1" applyAlignment="1" applyProtection="1">
      <alignment horizontal="center" vertical="center" shrinkToFit="1"/>
    </xf>
    <xf numFmtId="167" fontId="0" fillId="12" borderId="90" xfId="1" applyNumberFormat="1" applyFont="1" applyFill="1" applyBorder="1" applyAlignment="1" applyProtection="1">
      <alignment horizontal="center" vertical="center" shrinkToFit="1"/>
    </xf>
    <xf numFmtId="167" fontId="4" fillId="9" borderId="69" xfId="1" applyNumberFormat="1" applyFont="1" applyFill="1" applyBorder="1" applyAlignment="1" applyProtection="1">
      <alignment horizontal="center" vertical="center" shrinkToFit="1"/>
    </xf>
    <xf numFmtId="0" fontId="50" fillId="12" borderId="65" xfId="0" applyFont="1" applyFill="1" applyBorder="1" applyAlignment="1" applyProtection="1">
      <alignment horizontal="center" vertical="center"/>
    </xf>
    <xf numFmtId="0" fontId="50" fillId="12" borderId="21" xfId="0" applyFont="1" applyFill="1" applyBorder="1" applyAlignment="1" applyProtection="1">
      <alignment horizontal="center" vertical="center"/>
    </xf>
    <xf numFmtId="0" fontId="50" fillId="12" borderId="100" xfId="0" applyFont="1" applyFill="1" applyBorder="1" applyAlignment="1" applyProtection="1">
      <alignment horizontal="center" vertical="center" shrinkToFit="1"/>
    </xf>
    <xf numFmtId="0" fontId="50" fillId="12" borderId="97" xfId="0" applyFont="1" applyFill="1" applyBorder="1" applyAlignment="1" applyProtection="1">
      <alignment horizontal="center" vertical="center" shrinkToFit="1"/>
    </xf>
    <xf numFmtId="0" fontId="50" fillId="12" borderId="98" xfId="0" applyFont="1" applyFill="1" applyBorder="1" applyAlignment="1" applyProtection="1">
      <alignment horizontal="center" vertical="center" shrinkToFit="1"/>
    </xf>
    <xf numFmtId="10" fontId="0" fillId="0" borderId="92" xfId="1" applyNumberFormat="1" applyFont="1" applyFill="1" applyBorder="1" applyAlignment="1" applyProtection="1">
      <alignment horizontal="center" vertical="center" shrinkToFit="1"/>
      <protection locked="0"/>
    </xf>
    <xf numFmtId="10" fontId="0" fillId="0" borderId="24" xfId="1" applyNumberFormat="1" applyFont="1" applyFill="1" applyBorder="1" applyAlignment="1" applyProtection="1">
      <alignment horizontal="center" vertical="center" shrinkToFit="1"/>
      <protection locked="0"/>
    </xf>
    <xf numFmtId="10" fontId="0" fillId="0" borderId="10" xfId="1" applyNumberFormat="1" applyFont="1" applyFill="1" applyBorder="1" applyAlignment="1" applyProtection="1">
      <alignment horizontal="center" vertical="center" shrinkToFit="1"/>
      <protection locked="0"/>
    </xf>
    <xf numFmtId="10" fontId="4" fillId="9" borderId="60" xfId="1" applyNumberFormat="1" applyFont="1" applyFill="1" applyBorder="1" applyAlignment="1" applyProtection="1">
      <alignment horizontal="center" vertical="center" shrinkToFit="1"/>
    </xf>
    <xf numFmtId="0" fontId="4" fillId="36" borderId="22" xfId="0" applyFont="1" applyFill="1" applyBorder="1" applyAlignment="1" applyProtection="1">
      <alignment horizontal="center" vertical="center" wrapText="1"/>
      <protection locked="0"/>
    </xf>
    <xf numFmtId="0" fontId="4" fillId="36" borderId="80" xfId="0" applyFont="1" applyFill="1" applyBorder="1" applyAlignment="1" applyProtection="1">
      <alignment horizontal="center" vertical="center" wrapText="1"/>
      <protection locked="0"/>
    </xf>
    <xf numFmtId="0" fontId="4" fillId="12" borderId="77" xfId="0" applyFont="1" applyFill="1" applyBorder="1" applyAlignment="1" applyProtection="1">
      <alignment horizontal="center" vertical="center" wrapText="1"/>
    </xf>
    <xf numFmtId="0" fontId="4" fillId="12" borderId="13" xfId="0" applyFont="1" applyFill="1" applyBorder="1" applyAlignment="1" applyProtection="1">
      <alignment horizontal="center" vertical="center" wrapText="1"/>
    </xf>
    <xf numFmtId="0" fontId="0" fillId="12" borderId="84" xfId="0" applyFill="1" applyBorder="1" applyAlignment="1" applyProtection="1">
      <alignment vertical="center"/>
    </xf>
    <xf numFmtId="0" fontId="53" fillId="38" borderId="94" xfId="0" applyFont="1" applyFill="1" applyBorder="1" applyAlignment="1" applyProtection="1">
      <alignment horizontal="center" vertical="center"/>
    </xf>
    <xf numFmtId="0" fontId="53" fillId="38" borderId="93" xfId="0" applyFont="1" applyFill="1" applyBorder="1" applyAlignment="1" applyProtection="1">
      <alignment horizontal="center" vertical="center"/>
    </xf>
    <xf numFmtId="0" fontId="53" fillId="38" borderId="10" xfId="0" applyFont="1" applyFill="1" applyBorder="1" applyAlignment="1" applyProtection="1">
      <alignment horizontal="center" vertical="center"/>
    </xf>
    <xf numFmtId="168" fontId="53" fillId="38" borderId="10" xfId="3" applyNumberFormat="1" applyFont="1" applyFill="1" applyBorder="1" applyAlignment="1" applyProtection="1">
      <alignment horizontal="center" vertical="center"/>
    </xf>
    <xf numFmtId="0" fontId="0" fillId="12" borderId="72" xfId="0" applyFill="1" applyBorder="1" applyAlignment="1" applyProtection="1">
      <alignment horizontal="center" vertical="center"/>
    </xf>
    <xf numFmtId="0" fontId="29" fillId="38" borderId="24" xfId="0" applyFont="1" applyFill="1" applyBorder="1" applyAlignment="1" applyProtection="1">
      <alignment horizontal="center" vertical="center"/>
    </xf>
    <xf numFmtId="0" fontId="29" fillId="38" borderId="93" xfId="0" applyFont="1" applyFill="1" applyBorder="1" applyAlignment="1" applyProtection="1">
      <alignment horizontal="center" vertical="center"/>
    </xf>
    <xf numFmtId="0" fontId="29" fillId="38" borderId="2" xfId="0" applyFont="1" applyFill="1" applyBorder="1" applyAlignment="1" applyProtection="1">
      <alignment horizontal="center" vertical="center"/>
    </xf>
    <xf numFmtId="0" fontId="29" fillId="38" borderId="60" xfId="0" applyFont="1" applyFill="1" applyBorder="1" applyAlignment="1" applyProtection="1">
      <alignment horizontal="center" vertical="center"/>
    </xf>
    <xf numFmtId="167" fontId="0" fillId="12" borderId="66" xfId="0" applyNumberFormat="1" applyFill="1" applyBorder="1" applyAlignment="1" applyProtection="1">
      <alignment horizontal="center" vertical="center"/>
    </xf>
    <xf numFmtId="167" fontId="0" fillId="12" borderId="11" xfId="0" applyNumberFormat="1" applyFill="1" applyBorder="1" applyAlignment="1" applyProtection="1">
      <alignment horizontal="center" vertical="center"/>
    </xf>
    <xf numFmtId="167" fontId="62" fillId="9" borderId="15" xfId="0" applyNumberFormat="1" applyFont="1" applyFill="1" applyBorder="1" applyAlignment="1" applyProtection="1">
      <alignment horizontal="center" vertical="center"/>
    </xf>
    <xf numFmtId="167" fontId="62" fillId="9" borderId="23" xfId="0" applyNumberFormat="1" applyFont="1" applyFill="1" applyBorder="1" applyAlignment="1" applyProtection="1">
      <alignment horizontal="center" vertical="center"/>
    </xf>
    <xf numFmtId="167" fontId="62" fillId="9" borderId="95" xfId="0" applyNumberFormat="1" applyFont="1" applyFill="1" applyBorder="1" applyAlignment="1" applyProtection="1">
      <alignment horizontal="center" vertical="center"/>
    </xf>
    <xf numFmtId="167" fontId="62" fillId="9" borderId="72" xfId="0" applyNumberFormat="1" applyFont="1" applyFill="1" applyBorder="1" applyAlignment="1" applyProtection="1">
      <alignment horizontal="center" vertical="center"/>
    </xf>
    <xf numFmtId="0" fontId="2" fillId="38" borderId="9" xfId="0" applyFont="1" applyFill="1" applyBorder="1" applyAlignment="1" applyProtection="1">
      <alignment vertical="center"/>
    </xf>
    <xf numFmtId="0" fontId="2" fillId="38" borderId="2" xfId="0" applyFont="1" applyFill="1" applyBorder="1" applyAlignment="1" applyProtection="1">
      <alignment vertical="center"/>
    </xf>
    <xf numFmtId="0" fontId="2" fillId="38" borderId="10" xfId="0" applyFont="1" applyFill="1" applyBorder="1" applyAlignment="1" applyProtection="1">
      <alignment vertical="center"/>
    </xf>
    <xf numFmtId="0" fontId="13" fillId="42" borderId="48" xfId="0" applyFont="1" applyFill="1" applyBorder="1" applyAlignment="1" applyProtection="1">
      <alignment vertical="center"/>
    </xf>
    <xf numFmtId="0" fontId="13" fillId="42" borderId="0" xfId="0" applyFont="1" applyFill="1" applyBorder="1" applyAlignment="1" applyProtection="1">
      <alignment vertical="center"/>
    </xf>
    <xf numFmtId="0" fontId="13" fillId="42" borderId="6" xfId="0" applyFont="1" applyFill="1" applyBorder="1" applyAlignment="1" applyProtection="1">
      <alignment vertical="center"/>
    </xf>
    <xf numFmtId="0" fontId="13" fillId="42" borderId="1" xfId="0" applyFont="1" applyFill="1" applyBorder="1" applyAlignment="1" applyProtection="1">
      <alignment vertical="center"/>
    </xf>
    <xf numFmtId="0" fontId="29" fillId="38" borderId="94" xfId="0" applyFont="1" applyFill="1" applyBorder="1" applyAlignment="1" applyProtection="1">
      <alignment horizontal="center" vertical="center"/>
    </xf>
    <xf numFmtId="0" fontId="14" fillId="12" borderId="92" xfId="0" applyFont="1" applyFill="1" applyBorder="1" applyAlignment="1" applyProtection="1">
      <alignment horizontal="center" vertical="center" wrapText="1"/>
    </xf>
    <xf numFmtId="0" fontId="0" fillId="12" borderId="94" xfId="0" applyFont="1" applyFill="1" applyBorder="1" applyAlignment="1" applyProtection="1">
      <alignment horizontal="center" vertical="center"/>
    </xf>
    <xf numFmtId="0" fontId="0" fillId="12" borderId="101" xfId="0" applyFont="1" applyFill="1" applyBorder="1" applyAlignment="1" applyProtection="1">
      <alignment horizontal="center" vertical="center"/>
    </xf>
    <xf numFmtId="0" fontId="14" fillId="12" borderId="85" xfId="0" applyFont="1" applyFill="1" applyBorder="1" applyAlignment="1" applyProtection="1">
      <alignment vertical="center" wrapText="1"/>
    </xf>
    <xf numFmtId="0" fontId="0" fillId="12" borderId="86" xfId="0" applyFont="1" applyFill="1" applyBorder="1" applyAlignment="1" applyProtection="1">
      <alignment horizontal="center" vertical="center"/>
    </xf>
    <xf numFmtId="0" fontId="0" fillId="12" borderId="87" xfId="0" applyFont="1" applyFill="1" applyBorder="1" applyAlignment="1" applyProtection="1">
      <alignment horizontal="center" vertical="center"/>
    </xf>
    <xf numFmtId="0" fontId="88" fillId="38" borderId="60" xfId="0" applyFont="1" applyFill="1" applyBorder="1" applyAlignment="1" applyProtection="1">
      <alignment horizontal="center" vertical="center"/>
    </xf>
    <xf numFmtId="0" fontId="8" fillId="10" borderId="106" xfId="0" applyFont="1" applyFill="1" applyBorder="1" applyAlignment="1" applyProtection="1">
      <alignment horizontal="center" vertical="center"/>
    </xf>
    <xf numFmtId="0" fontId="8" fillId="0" borderId="106" xfId="0" applyFont="1" applyFill="1" applyBorder="1" applyAlignment="1" applyProtection="1">
      <alignment horizontal="center" vertical="center"/>
      <protection locked="0"/>
    </xf>
    <xf numFmtId="0" fontId="45" fillId="36" borderId="85" xfId="0" applyFont="1" applyFill="1" applyBorder="1" applyAlignment="1" applyProtection="1">
      <alignment horizontal="center" vertical="center"/>
      <protection locked="0"/>
    </xf>
    <xf numFmtId="0" fontId="39" fillId="15" borderId="82" xfId="0" applyFont="1" applyFill="1" applyBorder="1" applyAlignment="1" applyProtection="1">
      <alignment horizontal="center" vertical="center" wrapText="1"/>
    </xf>
    <xf numFmtId="0" fontId="39" fillId="15" borderId="21" xfId="0" applyFont="1" applyFill="1" applyBorder="1" applyAlignment="1" applyProtection="1">
      <alignment horizontal="center" vertical="center" wrapText="1"/>
    </xf>
    <xf numFmtId="0" fontId="39" fillId="15" borderId="67" xfId="0" applyFont="1" applyFill="1" applyBorder="1" applyAlignment="1" applyProtection="1">
      <alignment horizontal="center" vertical="center" wrapText="1"/>
    </xf>
    <xf numFmtId="0" fontId="107" fillId="10" borderId="9" xfId="0" applyFont="1" applyFill="1" applyBorder="1" applyAlignment="1" applyProtection="1">
      <alignment horizontal="center" vertical="center" wrapText="1"/>
    </xf>
    <xf numFmtId="0" fontId="107" fillId="10" borderId="60" xfId="0" applyFont="1" applyFill="1" applyBorder="1" applyAlignment="1" applyProtection="1">
      <alignment horizontal="center" vertical="center" wrapText="1"/>
    </xf>
    <xf numFmtId="0" fontId="28" fillId="12" borderId="82" xfId="0" applyFont="1" applyFill="1" applyBorder="1" applyAlignment="1" applyProtection="1">
      <alignment horizontal="center" vertical="center" wrapText="1"/>
    </xf>
    <xf numFmtId="0" fontId="28" fillId="12" borderId="21" xfId="0" applyFont="1" applyFill="1" applyBorder="1" applyAlignment="1" applyProtection="1">
      <alignment horizontal="center" vertical="center" wrapText="1"/>
    </xf>
    <xf numFmtId="0" fontId="28" fillId="12" borderId="67" xfId="0" applyFont="1" applyFill="1" applyBorder="1" applyAlignment="1" applyProtection="1">
      <alignment horizontal="center" vertical="center" wrapText="1"/>
    </xf>
    <xf numFmtId="0" fontId="91" fillId="12" borderId="32" xfId="0" applyFont="1" applyFill="1" applyBorder="1" applyAlignment="1" applyProtection="1">
      <alignment horizontal="center" vertical="center" wrapText="1"/>
    </xf>
    <xf numFmtId="0" fontId="91" fillId="12" borderId="15" xfId="0" applyFont="1" applyFill="1" applyBorder="1" applyAlignment="1" applyProtection="1">
      <alignment horizontal="center" vertical="center" wrapText="1"/>
    </xf>
    <xf numFmtId="0" fontId="91" fillId="12" borderId="28" xfId="0" applyFont="1" applyFill="1" applyBorder="1" applyAlignment="1" applyProtection="1">
      <alignment horizontal="center" vertical="center" wrapText="1"/>
    </xf>
    <xf numFmtId="0" fontId="75" fillId="0" borderId="81" xfId="0" applyFont="1" applyBorder="1" applyAlignment="1" applyProtection="1">
      <alignment horizontal="center" vertical="center"/>
      <protection locked="0"/>
    </xf>
    <xf numFmtId="0" fontId="75" fillId="0" borderId="95" xfId="0" applyFont="1" applyBorder="1" applyAlignment="1" applyProtection="1">
      <alignment horizontal="center" vertical="center"/>
      <protection locked="0"/>
    </xf>
    <xf numFmtId="0" fontId="75" fillId="0" borderId="74" xfId="0" applyFont="1" applyBorder="1" applyAlignment="1" applyProtection="1">
      <alignment horizontal="center" vertical="center"/>
      <protection locked="0"/>
    </xf>
    <xf numFmtId="0" fontId="60" fillId="12" borderId="9" xfId="0" applyFont="1" applyFill="1" applyBorder="1" applyAlignment="1" applyProtection="1">
      <alignment horizontal="center" vertical="center"/>
    </xf>
    <xf numFmtId="0" fontId="60" fillId="12" borderId="60" xfId="0" applyFont="1" applyFill="1" applyBorder="1" applyAlignment="1" applyProtection="1">
      <alignment horizontal="center" vertical="center"/>
    </xf>
    <xf numFmtId="0" fontId="75" fillId="0" borderId="61" xfId="0" applyFont="1" applyBorder="1" applyAlignment="1" applyProtection="1">
      <alignment horizontal="center" vertical="center" wrapText="1"/>
      <protection locked="0"/>
    </xf>
    <xf numFmtId="0" fontId="0" fillId="10" borderId="26" xfId="0" applyFont="1" applyFill="1" applyBorder="1" applyAlignment="1" applyProtection="1">
      <alignment horizontal="center" vertical="center"/>
    </xf>
    <xf numFmtId="0" fontId="0" fillId="36" borderId="64" xfId="0" applyFont="1" applyFill="1" applyBorder="1" applyAlignment="1" applyProtection="1">
      <alignment horizontal="center" vertical="center"/>
      <protection locked="0"/>
    </xf>
    <xf numFmtId="0" fontId="0" fillId="36" borderId="69" xfId="0" applyFont="1" applyFill="1" applyBorder="1" applyAlignment="1" applyProtection="1">
      <alignment horizontal="center" vertical="center"/>
      <protection locked="0"/>
    </xf>
    <xf numFmtId="0" fontId="69" fillId="10" borderId="29" xfId="0" applyFont="1" applyFill="1" applyBorder="1" applyAlignment="1" applyProtection="1">
      <alignment horizontal="center" vertical="center" wrapText="1"/>
    </xf>
    <xf numFmtId="0" fontId="108" fillId="10" borderId="21" xfId="0" applyFont="1" applyFill="1" applyBorder="1" applyAlignment="1" applyProtection="1">
      <alignment horizontal="center" vertical="center" wrapText="1"/>
    </xf>
    <xf numFmtId="0" fontId="108" fillId="10" borderId="67" xfId="0" applyFont="1" applyFill="1" applyBorder="1" applyAlignment="1" applyProtection="1">
      <alignment horizontal="center" vertical="center" wrapText="1"/>
    </xf>
    <xf numFmtId="0" fontId="60" fillId="10" borderId="0" xfId="0" applyFont="1" applyFill="1" applyBorder="1" applyAlignment="1" applyProtection="1">
      <alignment horizontal="center" vertical="center"/>
    </xf>
    <xf numFmtId="0" fontId="80" fillId="10" borderId="0" xfId="0" applyFont="1" applyFill="1" applyBorder="1" applyAlignment="1" applyProtection="1">
      <alignment horizontal="center" vertical="center" wrapText="1"/>
    </xf>
    <xf numFmtId="0" fontId="78" fillId="10" borderId="0" xfId="0" applyFont="1" applyFill="1" applyBorder="1" applyAlignment="1" applyProtection="1">
      <alignment horizontal="center" vertical="center" wrapText="1"/>
    </xf>
    <xf numFmtId="0" fontId="44" fillId="10" borderId="0" xfId="0" applyFont="1" applyFill="1" applyBorder="1" applyAlignment="1" applyProtection="1">
      <alignment horizontal="center" vertical="center"/>
    </xf>
    <xf numFmtId="0" fontId="91" fillId="43" borderId="85" xfId="0" applyFont="1" applyFill="1" applyBorder="1" applyAlignment="1" applyProtection="1">
      <alignment horizontal="center" vertical="center"/>
    </xf>
    <xf numFmtId="0" fontId="91" fillId="43" borderId="9" xfId="0" applyFont="1" applyFill="1" applyBorder="1" applyAlignment="1" applyProtection="1">
      <alignment horizontal="center" vertical="center"/>
    </xf>
    <xf numFmtId="0" fontId="53" fillId="38" borderId="91" xfId="0" applyFont="1" applyFill="1" applyBorder="1" applyAlignment="1" applyProtection="1">
      <alignment horizontal="center" vertical="center"/>
    </xf>
    <xf numFmtId="0" fontId="53" fillId="38" borderId="92" xfId="0" applyFont="1" applyFill="1" applyBorder="1" applyAlignment="1" applyProtection="1">
      <alignment horizontal="center" vertical="center"/>
    </xf>
    <xf numFmtId="0" fontId="53" fillId="38" borderId="113" xfId="0" applyFont="1" applyFill="1" applyBorder="1" applyAlignment="1" applyProtection="1">
      <alignment horizontal="center" vertical="center"/>
    </xf>
    <xf numFmtId="0" fontId="84" fillId="10" borderId="8" xfId="0" applyFont="1" applyFill="1" applyBorder="1" applyAlignment="1" applyProtection="1">
      <alignment horizontal="center" vertical="center"/>
    </xf>
    <xf numFmtId="0" fontId="84" fillId="10" borderId="11" xfId="0" applyFont="1" applyFill="1" applyBorder="1" applyAlignment="1" applyProtection="1">
      <alignment horizontal="center" vertical="center"/>
    </xf>
    <xf numFmtId="0" fontId="52" fillId="34" borderId="20" xfId="0" applyFont="1" applyFill="1" applyBorder="1" applyAlignment="1" applyProtection="1">
      <alignment vertical="center"/>
    </xf>
    <xf numFmtId="0" fontId="110" fillId="25" borderId="71" xfId="0" applyFont="1" applyFill="1" applyBorder="1" applyAlignment="1" applyProtection="1">
      <alignment horizontal="center" vertical="center" wrapText="1"/>
    </xf>
    <xf numFmtId="0" fontId="110" fillId="25" borderId="73" xfId="0" applyFont="1" applyFill="1" applyBorder="1" applyAlignment="1" applyProtection="1">
      <alignment horizontal="center" vertical="center" wrapText="1"/>
    </xf>
    <xf numFmtId="0" fontId="110" fillId="25" borderId="74" xfId="0" applyFont="1" applyFill="1" applyBorder="1" applyAlignment="1" applyProtection="1">
      <alignment horizontal="center" vertical="center" wrapText="1"/>
    </xf>
    <xf numFmtId="4" fontId="96" fillId="0" borderId="5" xfId="0" applyNumberFormat="1" applyFont="1" applyBorder="1" applyAlignment="1" applyProtection="1">
      <alignment vertical="center"/>
      <protection locked="0"/>
    </xf>
    <xf numFmtId="10" fontId="96" fillId="28" borderId="65" xfId="0" applyNumberFormat="1" applyFont="1" applyFill="1" applyBorder="1" applyAlignment="1" applyProtection="1">
      <alignment vertical="center" wrapText="1"/>
    </xf>
    <xf numFmtId="4" fontId="96" fillId="0" borderId="15" xfId="0" applyNumberFormat="1" applyFont="1" applyBorder="1" applyAlignment="1" applyProtection="1">
      <alignment vertical="center"/>
      <protection locked="0"/>
    </xf>
    <xf numFmtId="10" fontId="96" fillId="28" borderId="27" xfId="0" applyNumberFormat="1" applyFont="1" applyFill="1" applyBorder="1" applyAlignment="1" applyProtection="1">
      <alignment vertical="center" wrapText="1"/>
    </xf>
    <xf numFmtId="0" fontId="96" fillId="0" borderId="79" xfId="0" applyFont="1" applyBorder="1" applyAlignment="1" applyProtection="1">
      <alignment horizontal="center" vertical="center"/>
      <protection locked="0"/>
    </xf>
    <xf numFmtId="0" fontId="96" fillId="0" borderId="12" xfId="0" applyFont="1" applyBorder="1" applyAlignment="1" applyProtection="1">
      <alignment horizontal="center" vertical="center" wrapText="1"/>
      <protection locked="0"/>
    </xf>
    <xf numFmtId="4" fontId="96" fillId="0" borderId="79" xfId="0" applyNumberFormat="1" applyFont="1" applyBorder="1" applyAlignment="1" applyProtection="1">
      <alignment vertical="center" wrapText="1"/>
      <protection locked="0"/>
    </xf>
    <xf numFmtId="4" fontId="96" fillId="0" borderId="22" xfId="0" applyNumberFormat="1" applyFont="1" applyBorder="1" applyAlignment="1" applyProtection="1">
      <alignment vertical="center" wrapText="1"/>
      <protection locked="0"/>
    </xf>
    <xf numFmtId="4" fontId="96" fillId="0" borderId="12" xfId="0" applyNumberFormat="1" applyFont="1" applyBorder="1" applyAlignment="1" applyProtection="1">
      <alignment vertical="center"/>
      <protection locked="0"/>
    </xf>
    <xf numFmtId="10" fontId="96" fillId="28" borderId="79" xfId="0" applyNumberFormat="1" applyFont="1" applyFill="1" applyBorder="1" applyAlignment="1" applyProtection="1">
      <alignment vertical="center" wrapText="1"/>
    </xf>
    <xf numFmtId="167" fontId="87" fillId="28" borderId="92" xfId="0" applyNumberFormat="1" applyFont="1" applyFill="1" applyBorder="1" applyAlignment="1" applyProtection="1">
      <alignment horizontal="center" vertical="center"/>
    </xf>
    <xf numFmtId="167" fontId="87" fillId="28" borderId="93" xfId="0" applyNumberFormat="1" applyFont="1" applyFill="1" applyBorder="1" applyAlignment="1" applyProtection="1">
      <alignment horizontal="center" vertical="center"/>
    </xf>
    <xf numFmtId="4" fontId="87" fillId="28" borderId="92" xfId="0" applyNumberFormat="1" applyFont="1" applyFill="1" applyBorder="1" applyAlignment="1" applyProtection="1">
      <alignment vertical="center" wrapText="1"/>
    </xf>
    <xf numFmtId="4" fontId="87" fillId="28" borderId="94" xfId="0" applyNumberFormat="1" applyFont="1" applyFill="1" applyBorder="1" applyAlignment="1" applyProtection="1">
      <alignment vertical="center" wrapText="1"/>
    </xf>
    <xf numFmtId="4" fontId="87" fillId="28" borderId="93" xfId="0" applyNumberFormat="1" applyFont="1" applyFill="1" applyBorder="1" applyAlignment="1" applyProtection="1">
      <alignment vertical="center" wrapText="1"/>
    </xf>
    <xf numFmtId="10" fontId="87" fillId="28" borderId="101" xfId="0" applyNumberFormat="1" applyFont="1" applyFill="1" applyBorder="1" applyAlignment="1" applyProtection="1">
      <alignment vertical="center" wrapText="1"/>
    </xf>
    <xf numFmtId="0" fontId="0" fillId="10" borderId="64" xfId="0" applyFont="1" applyFill="1" applyBorder="1" applyAlignment="1" applyProtection="1">
      <alignment horizontal="center" vertical="center"/>
    </xf>
    <xf numFmtId="4" fontId="96" fillId="0" borderId="21" xfId="0" applyNumberFormat="1" applyFont="1" applyBorder="1" applyAlignment="1" applyProtection="1">
      <alignment vertical="center"/>
      <protection locked="0"/>
    </xf>
    <xf numFmtId="10" fontId="87" fillId="28" borderId="65" xfId="0" applyNumberFormat="1" applyFont="1" applyFill="1" applyBorder="1" applyAlignment="1" applyProtection="1">
      <alignment vertical="center" wrapText="1"/>
    </xf>
    <xf numFmtId="0" fontId="0" fillId="10" borderId="176" xfId="0" applyFont="1" applyFill="1" applyBorder="1" applyAlignment="1" applyProtection="1">
      <alignment horizontal="center" vertical="center"/>
    </xf>
    <xf numFmtId="4" fontId="96" fillId="0" borderId="95" xfId="0" applyNumberFormat="1" applyFont="1" applyBorder="1" applyAlignment="1" applyProtection="1">
      <alignment vertical="center"/>
      <protection locked="0"/>
    </xf>
    <xf numFmtId="0" fontId="28" fillId="26" borderId="122" xfId="0" applyFont="1" applyFill="1" applyBorder="1" applyAlignment="1" applyProtection="1">
      <alignment horizontal="center" vertical="center" wrapText="1"/>
    </xf>
    <xf numFmtId="0" fontId="28" fillId="26" borderId="123" xfId="0" applyFont="1" applyFill="1" applyBorder="1" applyAlignment="1" applyProtection="1">
      <alignment horizontal="center" vertical="center" wrapText="1"/>
    </xf>
    <xf numFmtId="0" fontId="65" fillId="26" borderId="107" xfId="0" applyFont="1" applyFill="1" applyBorder="1" applyAlignment="1" applyProtection="1">
      <alignment horizontal="center" vertical="center" wrapText="1"/>
    </xf>
    <xf numFmtId="0" fontId="65" fillId="26" borderId="124" xfId="0" applyFont="1" applyFill="1" applyBorder="1" applyAlignment="1" applyProtection="1">
      <alignment horizontal="center" vertical="center" wrapText="1"/>
    </xf>
    <xf numFmtId="0" fontId="65" fillId="26" borderId="125" xfId="0" applyFont="1" applyFill="1" applyBorder="1" applyAlignment="1" applyProtection="1">
      <alignment horizontal="center" vertical="center" wrapText="1"/>
    </xf>
    <xf numFmtId="0" fontId="65" fillId="26" borderId="126" xfId="0" applyFont="1" applyFill="1" applyBorder="1" applyAlignment="1" applyProtection="1">
      <alignment horizontal="center" vertical="center" wrapText="1"/>
    </xf>
    <xf numFmtId="0" fontId="65" fillId="26" borderId="127" xfId="0" applyFont="1" applyFill="1" applyBorder="1" applyAlignment="1" applyProtection="1">
      <alignment horizontal="center" vertical="center" wrapText="1"/>
    </xf>
    <xf numFmtId="0" fontId="65" fillId="26" borderId="123" xfId="0" applyFont="1" applyFill="1" applyBorder="1" applyAlignment="1" applyProtection="1">
      <alignment horizontal="center" vertical="center" wrapText="1"/>
    </xf>
    <xf numFmtId="0" fontId="83" fillId="26" borderId="9" xfId="0" applyFont="1" applyFill="1" applyBorder="1" applyAlignment="1" applyProtection="1">
      <alignment horizontal="center" vertical="center" wrapText="1"/>
    </xf>
    <xf numFmtId="0" fontId="83" fillId="26" borderId="157" xfId="0" applyFont="1" applyFill="1" applyBorder="1" applyAlignment="1" applyProtection="1">
      <alignment horizontal="center" vertical="center" wrapText="1"/>
    </xf>
    <xf numFmtId="0" fontId="83" fillId="26" borderId="119" xfId="0" applyFont="1" applyFill="1" applyBorder="1" applyAlignment="1" applyProtection="1">
      <alignment horizontal="center" vertical="center" wrapText="1"/>
    </xf>
    <xf numFmtId="0" fontId="83" fillId="26" borderId="158" xfId="0" applyFont="1" applyFill="1" applyBorder="1" applyAlignment="1" applyProtection="1">
      <alignment horizontal="center" vertical="center" wrapText="1"/>
    </xf>
    <xf numFmtId="0" fontId="83" fillId="26" borderId="159" xfId="0" applyFont="1" applyFill="1" applyBorder="1" applyAlignment="1" applyProtection="1">
      <alignment horizontal="center" vertical="center" wrapText="1"/>
    </xf>
    <xf numFmtId="4" fontId="96" fillId="0" borderId="82" xfId="0" applyNumberFormat="1" applyFont="1" applyBorder="1" applyAlignment="1" applyProtection="1">
      <alignment vertical="center" wrapText="1"/>
      <protection locked="0"/>
    </xf>
    <xf numFmtId="4" fontId="96" fillId="0" borderId="178" xfId="0" applyNumberFormat="1" applyFont="1" applyBorder="1" applyAlignment="1" applyProtection="1">
      <alignment vertical="center" wrapText="1"/>
      <protection locked="0"/>
    </xf>
    <xf numFmtId="4" fontId="96" fillId="0" borderId="21" xfId="0" applyNumberFormat="1" applyFont="1" applyBorder="1" applyAlignment="1" applyProtection="1">
      <alignment vertical="center" wrapText="1"/>
      <protection locked="0"/>
    </xf>
    <xf numFmtId="0" fontId="0" fillId="10" borderId="75" xfId="0" applyFont="1" applyFill="1" applyBorder="1" applyAlignment="1" applyProtection="1">
      <alignment horizontal="center" vertical="center"/>
    </xf>
    <xf numFmtId="0" fontId="0" fillId="10" borderId="69" xfId="0" applyFont="1" applyFill="1" applyBorder="1" applyAlignment="1" applyProtection="1">
      <alignment horizontal="center" vertical="center"/>
    </xf>
    <xf numFmtId="10" fontId="96" fillId="28" borderId="71" xfId="0" applyNumberFormat="1" applyFont="1" applyFill="1" applyBorder="1" applyAlignment="1" applyProtection="1">
      <alignment vertical="center" wrapText="1"/>
    </xf>
    <xf numFmtId="10" fontId="99" fillId="28" borderId="87" xfId="0" applyNumberFormat="1" applyFont="1" applyFill="1" applyBorder="1" applyAlignment="1" applyProtection="1">
      <alignment horizontal="center" vertical="center"/>
    </xf>
    <xf numFmtId="0" fontId="39" fillId="0" borderId="66" xfId="0" applyFont="1" applyFill="1" applyBorder="1" applyAlignment="1" applyProtection="1">
      <alignment horizontal="center" vertical="center"/>
      <protection locked="0"/>
    </xf>
    <xf numFmtId="14" fontId="26" fillId="0" borderId="67" xfId="0" applyNumberFormat="1" applyFont="1" applyBorder="1" applyAlignment="1" applyProtection="1">
      <alignment horizontal="center" vertical="center"/>
      <protection locked="0"/>
    </xf>
    <xf numFmtId="0" fontId="39" fillId="0" borderId="11" xfId="0" applyFont="1" applyFill="1" applyBorder="1" applyAlignment="1" applyProtection="1">
      <alignment horizontal="center" vertical="center"/>
      <protection locked="0"/>
    </xf>
    <xf numFmtId="14" fontId="26" fillId="0" borderId="28" xfId="0" applyNumberFormat="1" applyFont="1" applyBorder="1" applyAlignment="1" applyProtection="1">
      <alignment horizontal="center" vertical="center"/>
      <protection locked="0"/>
    </xf>
    <xf numFmtId="0" fontId="39" fillId="0" borderId="73" xfId="0" applyFont="1" applyFill="1" applyBorder="1" applyAlignment="1" applyProtection="1">
      <alignment horizontal="center" vertical="center"/>
      <protection locked="0"/>
    </xf>
    <xf numFmtId="14" fontId="26" fillId="0" borderId="74" xfId="0" applyNumberFormat="1" applyFont="1" applyBorder="1" applyAlignment="1" applyProtection="1">
      <alignment horizontal="center" vertical="center"/>
      <protection locked="0"/>
    </xf>
    <xf numFmtId="0" fontId="19" fillId="10" borderId="60" xfId="0" applyFont="1" applyFill="1" applyBorder="1" applyAlignment="1" applyProtection="1">
      <alignment vertical="center"/>
    </xf>
    <xf numFmtId="0" fontId="14" fillId="10" borderId="64" xfId="0" applyFont="1" applyFill="1" applyBorder="1" applyAlignment="1" applyProtection="1">
      <alignment vertical="center" wrapText="1"/>
    </xf>
    <xf numFmtId="0" fontId="12" fillId="10" borderId="75" xfId="0" applyFont="1" applyFill="1" applyBorder="1" applyAlignment="1" applyProtection="1">
      <alignment horizontal="left" vertical="center" wrapText="1" indent="1"/>
    </xf>
    <xf numFmtId="0" fontId="12" fillId="10" borderId="69" xfId="0" applyFont="1" applyFill="1" applyBorder="1" applyAlignment="1" applyProtection="1">
      <alignment horizontal="left" vertical="center" wrapText="1" indent="1"/>
    </xf>
    <xf numFmtId="0" fontId="4" fillId="14" borderId="26" xfId="0" applyFont="1" applyFill="1" applyBorder="1" applyAlignment="1" applyProtection="1">
      <alignment vertical="center" wrapText="1"/>
    </xf>
    <xf numFmtId="0" fontId="4" fillId="14" borderId="25" xfId="0" applyFont="1" applyFill="1" applyBorder="1" applyAlignment="1" applyProtection="1">
      <alignment vertical="center" wrapText="1"/>
    </xf>
    <xf numFmtId="0" fontId="111" fillId="14" borderId="61" xfId="0" applyFont="1" applyFill="1" applyBorder="1" applyAlignment="1" applyProtection="1">
      <alignment horizontal="center" vertical="center"/>
    </xf>
    <xf numFmtId="0" fontId="4" fillId="14" borderId="6" xfId="0" applyFont="1" applyFill="1" applyBorder="1" applyAlignment="1" applyProtection="1">
      <alignment vertical="center" wrapText="1"/>
    </xf>
    <xf numFmtId="0" fontId="4" fillId="14" borderId="7" xfId="0" applyFont="1" applyFill="1" applyBorder="1" applyAlignment="1" applyProtection="1">
      <alignment vertical="center" wrapText="1"/>
    </xf>
    <xf numFmtId="0" fontId="4" fillId="31" borderId="92" xfId="0" applyFont="1" applyFill="1" applyBorder="1" applyAlignment="1" applyProtection="1">
      <alignment horizontal="center" vertical="center" wrapText="1"/>
    </xf>
    <xf numFmtId="0" fontId="4" fillId="31" borderId="94" xfId="0" applyFont="1" applyFill="1" applyBorder="1" applyAlignment="1" applyProtection="1">
      <alignment horizontal="center" vertical="center" wrapText="1"/>
    </xf>
    <xf numFmtId="0" fontId="4" fillId="31" borderId="101" xfId="0" applyFont="1" applyFill="1" applyBorder="1" applyAlignment="1" applyProtection="1">
      <alignment horizontal="center" vertical="center" wrapText="1"/>
    </xf>
    <xf numFmtId="0" fontId="4" fillId="32" borderId="92" xfId="0" applyFont="1" applyFill="1" applyBorder="1" applyAlignment="1" applyProtection="1">
      <alignment horizontal="center" vertical="center" wrapText="1"/>
    </xf>
    <xf numFmtId="0" fontId="4" fillId="32" borderId="94" xfId="0" applyFont="1" applyFill="1" applyBorder="1" applyAlignment="1" applyProtection="1">
      <alignment horizontal="center" vertical="center" wrapText="1"/>
    </xf>
    <xf numFmtId="0" fontId="4" fillId="32" borderId="101" xfId="0" applyFont="1" applyFill="1" applyBorder="1" applyAlignment="1" applyProtection="1">
      <alignment horizontal="center" vertical="center" wrapText="1"/>
    </xf>
    <xf numFmtId="0" fontId="37" fillId="36" borderId="65" xfId="0" applyFont="1" applyFill="1" applyBorder="1" applyAlignment="1" applyProtection="1">
      <alignment horizontal="center" vertical="center" wrapText="1"/>
      <protection locked="0"/>
    </xf>
    <xf numFmtId="0" fontId="0" fillId="36" borderId="67" xfId="0" applyFill="1" applyBorder="1" applyAlignment="1" applyProtection="1">
      <alignment horizontal="center" vertical="center"/>
      <protection locked="0"/>
    </xf>
    <xf numFmtId="167" fontId="4" fillId="12" borderId="64" xfId="0" applyNumberFormat="1" applyFont="1" applyFill="1" applyBorder="1" applyAlignment="1" applyProtection="1">
      <alignment horizontal="center" vertical="center"/>
    </xf>
    <xf numFmtId="0" fontId="39" fillId="10" borderId="3" xfId="0" applyFont="1" applyFill="1" applyBorder="1" applyAlignment="1" applyProtection="1">
      <alignment horizontal="left" vertical="center" wrapText="1" indent="1"/>
    </xf>
    <xf numFmtId="0" fontId="37" fillId="36" borderId="29" xfId="0" applyFont="1" applyFill="1" applyBorder="1" applyAlignment="1" applyProtection="1">
      <alignment horizontal="center" vertical="center" wrapText="1"/>
      <protection locked="0"/>
    </xf>
    <xf numFmtId="0" fontId="0" fillId="36" borderId="8" xfId="0" applyFill="1" applyBorder="1" applyAlignment="1" applyProtection="1">
      <alignment horizontal="center" vertical="center"/>
      <protection locked="0"/>
    </xf>
    <xf numFmtId="0" fontId="0" fillId="36" borderId="30" xfId="0" applyFill="1" applyBorder="1" applyAlignment="1" applyProtection="1">
      <alignment horizontal="center" vertical="center"/>
      <protection locked="0"/>
    </xf>
    <xf numFmtId="167" fontId="0" fillId="12" borderId="75" xfId="0" applyNumberFormat="1" applyFont="1" applyFill="1" applyBorder="1" applyAlignment="1" applyProtection="1">
      <alignment horizontal="center" vertical="center"/>
    </xf>
    <xf numFmtId="0" fontId="39" fillId="10" borderId="13" xfId="0" applyFont="1" applyFill="1" applyBorder="1" applyAlignment="1" applyProtection="1">
      <alignment horizontal="left" vertical="center" wrapText="1" indent="1"/>
    </xf>
    <xf numFmtId="0" fontId="37" fillId="36" borderId="79" xfId="0" applyFont="1" applyFill="1" applyBorder="1" applyAlignment="1" applyProtection="1">
      <alignment horizontal="center" vertical="center" wrapText="1"/>
      <protection locked="0"/>
    </xf>
    <xf numFmtId="0" fontId="0" fillId="36" borderId="22" xfId="0" applyFill="1" applyBorder="1" applyAlignment="1" applyProtection="1">
      <alignment horizontal="center" vertical="center"/>
      <protection locked="0"/>
    </xf>
    <xf numFmtId="0" fontId="0" fillId="36" borderId="80" xfId="0" applyFill="1" applyBorder="1" applyAlignment="1" applyProtection="1">
      <alignment horizontal="center" vertical="center"/>
      <protection locked="0"/>
    </xf>
    <xf numFmtId="167" fontId="0" fillId="12" borderId="78" xfId="0" applyNumberFormat="1" applyFont="1" applyFill="1" applyBorder="1" applyAlignment="1" applyProtection="1">
      <alignment horizontal="center" vertical="center"/>
    </xf>
    <xf numFmtId="0" fontId="4" fillId="9" borderId="60" xfId="0" applyFont="1" applyFill="1" applyBorder="1" applyAlignment="1" applyProtection="1">
      <alignment horizontal="left" vertical="center" wrapText="1"/>
    </xf>
    <xf numFmtId="167" fontId="4" fillId="9" borderId="92" xfId="0" applyNumberFormat="1" applyFont="1" applyFill="1" applyBorder="1" applyAlignment="1" applyProtection="1">
      <alignment horizontal="center" vertical="center"/>
    </xf>
    <xf numFmtId="167" fontId="4" fillId="9" borderId="94" xfId="0" applyNumberFormat="1" applyFont="1" applyFill="1" applyBorder="1" applyAlignment="1" applyProtection="1">
      <alignment horizontal="center" vertical="center"/>
    </xf>
    <xf numFmtId="167" fontId="4" fillId="9" borderId="101" xfId="0" applyNumberFormat="1" applyFont="1" applyFill="1" applyBorder="1" applyAlignment="1" applyProtection="1">
      <alignment horizontal="center" vertical="center"/>
    </xf>
    <xf numFmtId="167" fontId="0" fillId="9" borderId="60" xfId="0" applyNumberFormat="1" applyFont="1" applyFill="1" applyBorder="1" applyAlignment="1" applyProtection="1">
      <alignment horizontal="center" vertical="center"/>
    </xf>
    <xf numFmtId="0" fontId="4" fillId="36" borderId="27" xfId="0" applyFont="1" applyFill="1" applyBorder="1" applyAlignment="1" applyProtection="1">
      <alignment horizontal="left" vertical="center" wrapText="1"/>
      <protection locked="0"/>
    </xf>
    <xf numFmtId="0" fontId="4" fillId="36" borderId="11" xfId="0" applyFont="1" applyFill="1" applyBorder="1" applyAlignment="1" applyProtection="1">
      <alignment horizontal="left" vertical="center" wrapText="1"/>
      <protection locked="0"/>
    </xf>
    <xf numFmtId="0" fontId="4" fillId="36" borderId="28" xfId="0" applyFont="1" applyFill="1" applyBorder="1" applyAlignment="1" applyProtection="1">
      <alignment horizontal="left" vertical="center" wrapText="1"/>
      <protection locked="0"/>
    </xf>
    <xf numFmtId="167" fontId="0" fillId="12" borderId="76" xfId="0" applyNumberFormat="1" applyFont="1" applyFill="1" applyBorder="1" applyAlignment="1" applyProtection="1">
      <alignment horizontal="center" vertical="center"/>
    </xf>
    <xf numFmtId="0" fontId="4" fillId="14" borderId="9" xfId="0" applyFont="1" applyFill="1" applyBorder="1" applyAlignment="1" applyProtection="1">
      <alignment vertical="center" wrapText="1"/>
    </xf>
    <xf numFmtId="0" fontId="4" fillId="14" borderId="10" xfId="0" applyFont="1" applyFill="1" applyBorder="1" applyAlignment="1" applyProtection="1">
      <alignment vertical="center" wrapText="1"/>
    </xf>
    <xf numFmtId="167" fontId="4" fillId="14" borderId="10" xfId="0" applyNumberFormat="1" applyFont="1" applyFill="1" applyBorder="1" applyAlignment="1" applyProtection="1">
      <alignment horizontal="center" vertical="center"/>
    </xf>
    <xf numFmtId="0" fontId="4" fillId="36" borderId="71" xfId="0" applyFont="1" applyFill="1" applyBorder="1" applyAlignment="1" applyProtection="1">
      <alignment horizontal="left" vertical="top" wrapText="1"/>
      <protection locked="0"/>
    </xf>
    <xf numFmtId="0" fontId="4" fillId="36" borderId="73" xfId="0" applyFont="1" applyFill="1" applyBorder="1" applyAlignment="1" applyProtection="1">
      <alignment horizontal="left" vertical="top" wrapText="1"/>
      <protection locked="0"/>
    </xf>
    <xf numFmtId="0" fontId="0" fillId="36" borderId="74" xfId="0" applyFill="1" applyBorder="1" applyAlignment="1" applyProtection="1">
      <alignment horizontal="left" vertical="center"/>
      <protection locked="0"/>
    </xf>
    <xf numFmtId="0" fontId="4" fillId="14" borderId="9" xfId="0" applyFont="1" applyFill="1" applyBorder="1" applyAlignment="1" applyProtection="1">
      <alignment vertical="top" wrapText="1"/>
    </xf>
    <xf numFmtId="0" fontId="4" fillId="14" borderId="24" xfId="0" applyFont="1" applyFill="1" applyBorder="1" applyAlignment="1" applyProtection="1">
      <alignment vertical="top" wrapText="1"/>
    </xf>
    <xf numFmtId="0" fontId="0" fillId="31" borderId="2" xfId="0" applyFill="1" applyBorder="1" applyAlignment="1" applyProtection="1">
      <alignment vertical="center"/>
    </xf>
    <xf numFmtId="0" fontId="4" fillId="31" borderId="2" xfId="0" applyFont="1" applyFill="1" applyBorder="1" applyAlignment="1" applyProtection="1">
      <alignment vertical="top" wrapText="1"/>
    </xf>
    <xf numFmtId="0" fontId="2" fillId="31" borderId="61" xfId="0" applyFont="1" applyFill="1" applyBorder="1" applyAlignment="1" applyProtection="1">
      <alignment horizontal="center" vertical="top" wrapText="1"/>
    </xf>
    <xf numFmtId="0" fontId="2" fillId="32" borderId="61" xfId="0" applyFont="1" applyFill="1" applyBorder="1" applyAlignment="1" applyProtection="1">
      <alignment horizontal="center"/>
    </xf>
    <xf numFmtId="0" fontId="4" fillId="32" borderId="2" xfId="0" applyFont="1" applyFill="1" applyBorder="1" applyAlignment="1" applyProtection="1">
      <alignment vertical="top" wrapText="1"/>
    </xf>
    <xf numFmtId="0" fontId="4" fillId="14" borderId="60" xfId="0" applyFont="1" applyFill="1" applyBorder="1" applyAlignment="1" applyProtection="1">
      <alignment horizontal="center" vertical="top" wrapText="1"/>
    </xf>
    <xf numFmtId="0" fontId="4" fillId="12" borderId="4" xfId="0" applyFont="1" applyFill="1" applyBorder="1" applyAlignment="1" applyProtection="1">
      <alignment vertical="top" wrapText="1"/>
    </xf>
    <xf numFmtId="0" fontId="4" fillId="36" borderId="64" xfId="0" applyFont="1" applyFill="1" applyBorder="1" applyAlignment="1" applyProtection="1">
      <alignment horizontal="center" vertical="center" wrapText="1"/>
      <protection locked="0"/>
    </xf>
    <xf numFmtId="0" fontId="39" fillId="12" borderId="15" xfId="0" applyFont="1" applyFill="1" applyBorder="1" applyAlignment="1" applyProtection="1">
      <alignment vertical="top" wrapText="1"/>
    </xf>
    <xf numFmtId="0" fontId="39" fillId="12" borderId="16" xfId="0" applyFont="1" applyFill="1" applyBorder="1" applyAlignment="1" applyProtection="1">
      <alignment vertical="top" wrapText="1"/>
    </xf>
    <xf numFmtId="0" fontId="4" fillId="36" borderId="75" xfId="0" applyFont="1" applyFill="1" applyBorder="1" applyAlignment="1" applyProtection="1">
      <alignment horizontal="center" vertical="center" wrapText="1"/>
      <protection locked="0"/>
    </xf>
    <xf numFmtId="167" fontId="4" fillId="12" borderId="75" xfId="0" applyNumberFormat="1" applyFont="1" applyFill="1" applyBorder="1" applyAlignment="1" applyProtection="1">
      <alignment horizontal="center" vertical="center"/>
    </xf>
    <xf numFmtId="0" fontId="39" fillId="12" borderId="70" xfId="0" applyFont="1" applyFill="1" applyBorder="1" applyAlignment="1" applyProtection="1">
      <alignment vertical="top" wrapText="1"/>
    </xf>
    <xf numFmtId="167" fontId="4" fillId="12" borderId="69" xfId="0" applyNumberFormat="1" applyFont="1" applyFill="1" applyBorder="1" applyAlignment="1" applyProtection="1">
      <alignment horizontal="center" vertical="center"/>
    </xf>
    <xf numFmtId="0" fontId="4" fillId="9" borderId="9" xfId="0" applyFont="1" applyFill="1" applyBorder="1" applyAlignment="1" applyProtection="1">
      <alignment horizontal="left" vertical="top" wrapText="1"/>
    </xf>
    <xf numFmtId="0" fontId="0" fillId="9" borderId="2" xfId="0" applyFill="1" applyBorder="1" applyAlignment="1" applyProtection="1">
      <alignment vertical="center"/>
    </xf>
    <xf numFmtId="0" fontId="4" fillId="9" borderId="2" xfId="0" applyFont="1" applyFill="1" applyBorder="1" applyAlignment="1" applyProtection="1">
      <alignment vertical="top" wrapText="1"/>
    </xf>
    <xf numFmtId="167" fontId="4" fillId="9" borderId="60" xfId="0" applyNumberFormat="1" applyFont="1" applyFill="1" applyBorder="1" applyAlignment="1" applyProtection="1">
      <alignment horizontal="center" vertical="center"/>
    </xf>
    <xf numFmtId="0" fontId="4" fillId="38" borderId="9" xfId="0" applyFont="1" applyFill="1" applyBorder="1" applyAlignment="1" applyProtection="1">
      <alignment vertical="center" wrapText="1"/>
    </xf>
    <xf numFmtId="0" fontId="4" fillId="38" borderId="24" xfId="0" applyFont="1" applyFill="1" applyBorder="1" applyAlignment="1" applyProtection="1">
      <alignment vertical="center" wrapText="1"/>
    </xf>
    <xf numFmtId="0" fontId="0" fillId="31" borderId="1" xfId="0" applyFill="1" applyBorder="1" applyAlignment="1" applyProtection="1">
      <alignment vertical="center"/>
    </xf>
    <xf numFmtId="0" fontId="4" fillId="31" borderId="1" xfId="0" applyFont="1" applyFill="1" applyBorder="1" applyAlignment="1" applyProtection="1">
      <alignment vertical="top" wrapText="1"/>
    </xf>
    <xf numFmtId="0" fontId="2" fillId="31" borderId="63" xfId="0" applyFont="1" applyFill="1" applyBorder="1" applyAlignment="1" applyProtection="1">
      <alignment horizontal="center" vertical="center" wrapText="1"/>
    </xf>
    <xf numFmtId="0" fontId="2" fillId="32" borderId="63" xfId="0" applyFont="1" applyFill="1" applyBorder="1" applyAlignment="1" applyProtection="1">
      <alignment horizontal="center" vertical="center"/>
    </xf>
    <xf numFmtId="0" fontId="4" fillId="12" borderId="4" xfId="0" applyFont="1" applyFill="1" applyBorder="1" applyAlignment="1" applyProtection="1">
      <alignment horizontal="center" vertical="top" wrapText="1"/>
    </xf>
    <xf numFmtId="0" fontId="39" fillId="12" borderId="11" xfId="0" applyFont="1" applyFill="1" applyBorder="1" applyAlignment="1" applyProtection="1">
      <alignment horizontal="left" vertical="top" wrapText="1"/>
    </xf>
    <xf numFmtId="0" fontId="39" fillId="12" borderId="16" xfId="0" applyFont="1" applyFill="1" applyBorder="1" applyAlignment="1" applyProtection="1">
      <alignment horizontal="left" vertical="top" wrapText="1"/>
    </xf>
    <xf numFmtId="167" fontId="112" fillId="12" borderId="16" xfId="0" applyNumberFormat="1" applyFont="1" applyFill="1" applyBorder="1" applyAlignment="1" applyProtection="1">
      <alignment horizontal="center" vertical="top" wrapText="1"/>
    </xf>
    <xf numFmtId="0" fontId="39" fillId="12" borderId="70" xfId="0" applyFont="1" applyFill="1" applyBorder="1" applyAlignment="1" applyProtection="1">
      <alignment horizontal="left" vertical="top" wrapText="1"/>
    </xf>
    <xf numFmtId="0" fontId="39" fillId="12" borderId="3" xfId="0" applyFont="1" applyFill="1" applyBorder="1" applyAlignment="1" applyProtection="1">
      <alignment vertical="center"/>
    </xf>
    <xf numFmtId="0" fontId="39" fillId="12" borderId="76" xfId="0" applyFont="1" applyFill="1" applyBorder="1" applyAlignment="1" applyProtection="1">
      <alignment vertical="center"/>
    </xf>
    <xf numFmtId="10" fontId="1" fillId="0" borderId="76" xfId="1" applyNumberFormat="1" applyFont="1" applyFill="1" applyBorder="1" applyAlignment="1" applyProtection="1">
      <alignment horizontal="center" vertical="center"/>
      <protection locked="0"/>
    </xf>
    <xf numFmtId="10" fontId="0" fillId="12" borderId="90" xfId="1" applyNumberFormat="1" applyFont="1" applyFill="1" applyBorder="1" applyAlignment="1" applyProtection="1">
      <alignment horizontal="center" vertical="center" shrinkToFit="1"/>
    </xf>
    <xf numFmtId="0" fontId="39" fillId="12" borderId="31" xfId="0" applyFont="1" applyFill="1" applyBorder="1" applyAlignment="1" applyProtection="1">
      <alignment vertical="center"/>
    </xf>
    <xf numFmtId="10" fontId="0" fillId="12" borderId="30" xfId="1" applyNumberFormat="1" applyFont="1" applyFill="1" applyBorder="1" applyAlignment="1" applyProtection="1">
      <alignment horizontal="center" vertical="center" shrinkToFit="1"/>
    </xf>
    <xf numFmtId="169" fontId="0" fillId="12" borderId="30" xfId="1" applyNumberFormat="1" applyFont="1" applyFill="1" applyBorder="1" applyAlignment="1" applyProtection="1">
      <alignment horizontal="center" vertical="center" shrinkToFit="1"/>
    </xf>
    <xf numFmtId="0" fontId="39" fillId="12" borderId="75" xfId="0" applyFont="1" applyFill="1" applyBorder="1" applyAlignment="1" applyProtection="1">
      <alignment vertical="center"/>
    </xf>
    <xf numFmtId="10" fontId="1" fillId="0" borderId="75" xfId="1" applyNumberFormat="1" applyFont="1" applyFill="1" applyBorder="1" applyAlignment="1" applyProtection="1">
      <alignment horizontal="center" vertical="center"/>
      <protection locked="0"/>
    </xf>
    <xf numFmtId="10" fontId="0" fillId="12" borderId="33" xfId="1" applyNumberFormat="1" applyFont="1" applyFill="1" applyBorder="1" applyAlignment="1" applyProtection="1">
      <alignment horizontal="center" vertical="center" shrinkToFit="1"/>
    </xf>
    <xf numFmtId="0" fontId="39" fillId="12" borderId="23" xfId="0" applyFont="1" applyFill="1" applyBorder="1" applyAlignment="1" applyProtection="1">
      <alignment vertical="center"/>
    </xf>
    <xf numFmtId="10" fontId="0" fillId="12" borderId="28" xfId="1" applyNumberFormat="1" applyFont="1" applyFill="1" applyBorder="1" applyAlignment="1" applyProtection="1">
      <alignment horizontal="center" vertical="center" shrinkToFit="1"/>
    </xf>
    <xf numFmtId="169" fontId="1" fillId="12" borderId="67" xfId="1" applyNumberFormat="1" applyFont="1" applyFill="1" applyBorder="1" applyAlignment="1" applyProtection="1">
      <alignment horizontal="center" vertical="center" shrinkToFit="1"/>
    </xf>
    <xf numFmtId="169" fontId="4" fillId="9" borderId="74" xfId="1" applyNumberFormat="1" applyFont="1" applyFill="1" applyBorder="1" applyAlignment="1" applyProtection="1">
      <alignment horizontal="center" vertical="center" shrinkToFit="1"/>
    </xf>
    <xf numFmtId="0" fontId="4" fillId="9" borderId="72" xfId="0" applyFont="1" applyFill="1" applyBorder="1" applyAlignment="1" applyProtection="1">
      <alignment vertical="center"/>
    </xf>
    <xf numFmtId="0" fontId="39" fillId="12" borderId="88" xfId="0" applyFont="1" applyFill="1" applyBorder="1" applyAlignment="1" applyProtection="1">
      <alignment vertical="center"/>
    </xf>
    <xf numFmtId="0" fontId="0" fillId="12" borderId="64" xfId="0" applyFill="1" applyBorder="1" applyAlignment="1" applyProtection="1">
      <alignment horizontal="center" vertical="center"/>
    </xf>
    <xf numFmtId="0" fontId="0" fillId="0" borderId="64" xfId="0" applyFill="1" applyBorder="1" applyAlignment="1" applyProtection="1">
      <alignment horizontal="center" vertical="center"/>
      <protection locked="0"/>
    </xf>
    <xf numFmtId="0" fontId="0" fillId="12" borderId="88" xfId="0" applyFill="1" applyBorder="1" applyAlignment="1" applyProtection="1">
      <alignment vertical="center"/>
    </xf>
    <xf numFmtId="0" fontId="0" fillId="12" borderId="75" xfId="0" applyFill="1" applyBorder="1" applyAlignment="1" applyProtection="1">
      <alignment horizontal="center" vertical="center"/>
    </xf>
    <xf numFmtId="0" fontId="0" fillId="0" borderId="75" xfId="0" applyFill="1" applyBorder="1" applyAlignment="1" applyProtection="1">
      <alignment horizontal="center" vertical="center"/>
      <protection locked="0"/>
    </xf>
    <xf numFmtId="0" fontId="0" fillId="12" borderId="23" xfId="0" applyFill="1" applyBorder="1" applyAlignment="1" applyProtection="1">
      <alignment vertical="center"/>
    </xf>
    <xf numFmtId="0" fontId="0" fillId="9" borderId="78" xfId="0" applyFill="1" applyBorder="1" applyAlignment="1" applyProtection="1">
      <alignment vertical="center"/>
    </xf>
    <xf numFmtId="167" fontId="0" fillId="9" borderId="14" xfId="0" applyNumberFormat="1" applyFill="1" applyBorder="1" applyAlignment="1" applyProtection="1">
      <alignment horizontal="center" vertical="center"/>
    </xf>
    <xf numFmtId="167" fontId="4" fillId="38" borderId="69" xfId="0" applyNumberFormat="1" applyFont="1" applyFill="1" applyBorder="1" applyAlignment="1" applyProtection="1">
      <alignment horizontal="center" vertical="center"/>
    </xf>
    <xf numFmtId="0" fontId="0" fillId="12" borderId="66" xfId="0" applyFont="1" applyFill="1" applyBorder="1" applyAlignment="1" applyProtection="1">
      <alignment horizontal="center" vertical="center"/>
    </xf>
    <xf numFmtId="0" fontId="0" fillId="0" borderId="64" xfId="0" applyFont="1" applyFill="1" applyBorder="1" applyAlignment="1" applyProtection="1">
      <alignment horizontal="center" vertical="center"/>
      <protection locked="0"/>
    </xf>
    <xf numFmtId="0" fontId="0" fillId="12" borderId="67" xfId="0" applyFont="1" applyFill="1" applyBorder="1" applyAlignment="1" applyProtection="1">
      <alignment horizontal="center" vertical="center"/>
    </xf>
    <xf numFmtId="0" fontId="0" fillId="12" borderId="11" xfId="0" applyFont="1" applyFill="1" applyBorder="1" applyAlignment="1" applyProtection="1">
      <alignment horizontal="center" vertical="center"/>
    </xf>
    <xf numFmtId="0" fontId="0" fillId="0" borderId="75" xfId="0" applyFont="1" applyFill="1" applyBorder="1" applyAlignment="1" applyProtection="1">
      <alignment horizontal="center" vertical="center"/>
      <protection locked="0"/>
    </xf>
    <xf numFmtId="0" fontId="0" fillId="12" borderId="28" xfId="0" applyFont="1" applyFill="1" applyBorder="1" applyAlignment="1" applyProtection="1">
      <alignment horizontal="center" vertical="center"/>
    </xf>
    <xf numFmtId="167" fontId="4" fillId="9" borderId="69" xfId="0" applyNumberFormat="1" applyFont="1" applyFill="1" applyBorder="1" applyAlignment="1" applyProtection="1">
      <alignment horizontal="center" vertical="center"/>
    </xf>
    <xf numFmtId="0" fontId="0" fillId="12" borderId="65" xfId="0" applyFill="1" applyBorder="1" applyAlignment="1" applyProtection="1">
      <alignment horizontal="center" vertical="center"/>
    </xf>
    <xf numFmtId="0" fontId="0" fillId="12" borderId="67" xfId="0" applyFill="1" applyBorder="1" applyAlignment="1" applyProtection="1">
      <alignment horizontal="center" vertical="center"/>
    </xf>
    <xf numFmtId="0" fontId="0" fillId="12" borderId="27" xfId="0" applyFill="1" applyBorder="1" applyAlignment="1" applyProtection="1">
      <alignment horizontal="center" vertical="center"/>
    </xf>
    <xf numFmtId="0" fontId="0" fillId="12" borderId="28" xfId="0" applyFill="1" applyBorder="1" applyAlignment="1" applyProtection="1">
      <alignment horizontal="center" vertical="center"/>
    </xf>
    <xf numFmtId="167" fontId="4" fillId="9" borderId="68" xfId="0" applyNumberFormat="1" applyFont="1" applyFill="1" applyBorder="1" applyAlignment="1" applyProtection="1">
      <alignment horizontal="center" vertical="center"/>
    </xf>
    <xf numFmtId="167" fontId="0" fillId="0" borderId="64" xfId="0" applyNumberFormat="1" applyFill="1" applyBorder="1" applyAlignment="1" applyProtection="1">
      <alignment horizontal="center" vertical="center"/>
      <protection locked="0"/>
    </xf>
    <xf numFmtId="167" fontId="0" fillId="12" borderId="67" xfId="0" applyNumberFormat="1" applyFill="1" applyBorder="1" applyAlignment="1" applyProtection="1">
      <alignment horizontal="center" vertical="center"/>
    </xf>
    <xf numFmtId="167" fontId="0" fillId="0" borderId="75" xfId="0" applyNumberFormat="1" applyFill="1" applyBorder="1" applyAlignment="1" applyProtection="1">
      <alignment horizontal="center" vertical="center"/>
      <protection locked="0"/>
    </xf>
    <xf numFmtId="167" fontId="0" fillId="12" borderId="28" xfId="0" applyNumberFormat="1" applyFill="1" applyBorder="1" applyAlignment="1" applyProtection="1">
      <alignment horizontal="center" vertical="center"/>
    </xf>
    <xf numFmtId="167" fontId="0" fillId="12" borderId="65" xfId="0" applyNumberFormat="1" applyFill="1" applyBorder="1" applyAlignment="1" applyProtection="1">
      <alignment horizontal="center" vertical="center"/>
    </xf>
    <xf numFmtId="167" fontId="0" fillId="12" borderId="66" xfId="0" applyNumberFormat="1" applyFont="1" applyFill="1" applyBorder="1" applyAlignment="1" applyProtection="1">
      <alignment horizontal="center" vertical="center"/>
    </xf>
    <xf numFmtId="167" fontId="0" fillId="0" borderId="64" xfId="0" applyNumberFormat="1" applyFont="1" applyFill="1" applyBorder="1" applyAlignment="1" applyProtection="1">
      <alignment horizontal="center" vertical="center"/>
      <protection locked="0"/>
    </xf>
    <xf numFmtId="167" fontId="0" fillId="12" borderId="88" xfId="0" applyNumberFormat="1" applyFont="1" applyFill="1" applyBorder="1" applyAlignment="1" applyProtection="1">
      <alignment horizontal="center" vertical="center"/>
    </xf>
    <xf numFmtId="167" fontId="0" fillId="12" borderId="67" xfId="0" applyNumberFormat="1" applyFont="1" applyFill="1" applyBorder="1" applyAlignment="1" applyProtection="1">
      <alignment horizontal="center" vertical="center"/>
    </xf>
    <xf numFmtId="167" fontId="0" fillId="12" borderId="27" xfId="0" applyNumberFormat="1" applyFill="1" applyBorder="1" applyAlignment="1" applyProtection="1">
      <alignment horizontal="center" vertical="center"/>
    </xf>
    <xf numFmtId="167" fontId="0" fillId="12" borderId="11" xfId="0" applyNumberFormat="1" applyFont="1" applyFill="1" applyBorder="1" applyAlignment="1" applyProtection="1">
      <alignment horizontal="center" vertical="center"/>
    </xf>
    <xf numFmtId="167" fontId="0" fillId="0" borderId="75" xfId="0" applyNumberFormat="1" applyFont="1" applyFill="1" applyBorder="1" applyAlignment="1" applyProtection="1">
      <alignment horizontal="center" vertical="center"/>
      <protection locked="0"/>
    </xf>
    <xf numFmtId="167" fontId="0" fillId="12" borderId="23" xfId="0" applyNumberFormat="1" applyFont="1" applyFill="1" applyBorder="1" applyAlignment="1" applyProtection="1">
      <alignment horizontal="center" vertical="center"/>
    </xf>
    <xf numFmtId="167" fontId="0" fillId="12" borderId="28" xfId="0" applyNumberFormat="1" applyFont="1" applyFill="1" applyBorder="1" applyAlignment="1" applyProtection="1">
      <alignment horizontal="center" vertical="center"/>
    </xf>
    <xf numFmtId="167" fontId="4" fillId="9" borderId="78" xfId="0" applyNumberFormat="1" applyFont="1" applyFill="1" applyBorder="1" applyAlignment="1" applyProtection="1">
      <alignment horizontal="center" vertical="center"/>
    </xf>
    <xf numFmtId="0" fontId="106" fillId="10" borderId="17" xfId="0" applyFont="1" applyFill="1" applyBorder="1" applyAlignment="1" applyProtection="1">
      <alignment horizontal="left" vertical="center"/>
    </xf>
    <xf numFmtId="0" fontId="0" fillId="12" borderId="29" xfId="0" applyFill="1" applyBorder="1" applyAlignment="1" applyProtection="1">
      <alignment horizontal="center" vertical="center"/>
    </xf>
    <xf numFmtId="0" fontId="0" fillId="12" borderId="8" xfId="0" applyFill="1" applyBorder="1" applyAlignment="1" applyProtection="1">
      <alignment horizontal="center" vertical="center"/>
    </xf>
    <xf numFmtId="0" fontId="0" fillId="12" borderId="5" xfId="0" applyFill="1" applyBorder="1" applyAlignment="1" applyProtection="1">
      <alignment horizontal="center" vertical="center"/>
    </xf>
    <xf numFmtId="0" fontId="0" fillId="12" borderId="31" xfId="0" applyFill="1" applyBorder="1" applyAlignment="1" applyProtection="1">
      <alignment horizontal="center" vertical="center"/>
    </xf>
    <xf numFmtId="0" fontId="0" fillId="12" borderId="30" xfId="0" applyFill="1" applyBorder="1" applyAlignment="1" applyProtection="1">
      <alignment horizontal="center" vertical="center"/>
    </xf>
    <xf numFmtId="167" fontId="4" fillId="12" borderId="76" xfId="0" applyNumberFormat="1" applyFont="1" applyFill="1" applyBorder="1" applyAlignment="1" applyProtection="1">
      <alignment horizontal="center" vertical="center"/>
    </xf>
    <xf numFmtId="0" fontId="34" fillId="9" borderId="81" xfId="0" applyFont="1" applyFill="1" applyBorder="1" applyAlignment="1" applyProtection="1">
      <alignment vertical="center"/>
    </xf>
    <xf numFmtId="167" fontId="8" fillId="12" borderId="65" xfId="0" applyNumberFormat="1" applyFont="1" applyFill="1" applyBorder="1" applyAlignment="1" applyProtection="1">
      <alignment horizontal="center" vertical="center"/>
    </xf>
    <xf numFmtId="167" fontId="8" fillId="12" borderId="66" xfId="0" applyNumberFormat="1" applyFont="1" applyFill="1" applyBorder="1" applyAlignment="1" applyProtection="1">
      <alignment horizontal="center" vertical="center"/>
    </xf>
    <xf numFmtId="167" fontId="8" fillId="10" borderId="64" xfId="0" applyNumberFormat="1" applyFont="1" applyFill="1" applyBorder="1" applyAlignment="1" applyProtection="1">
      <alignment horizontal="center" vertical="center"/>
    </xf>
    <xf numFmtId="167" fontId="8" fillId="12" borderId="27" xfId="0" applyNumberFormat="1" applyFont="1" applyFill="1" applyBorder="1" applyAlignment="1" applyProtection="1">
      <alignment horizontal="center" vertical="center"/>
    </xf>
    <xf numFmtId="167" fontId="8" fillId="12" borderId="11" xfId="0" applyNumberFormat="1" applyFont="1" applyFill="1" applyBorder="1" applyAlignment="1" applyProtection="1">
      <alignment horizontal="center" vertical="center"/>
    </xf>
    <xf numFmtId="167" fontId="8" fillId="10" borderId="75" xfId="0" applyNumberFormat="1" applyFont="1" applyFill="1" applyBorder="1" applyAlignment="1" applyProtection="1">
      <alignment horizontal="center" vertical="center"/>
    </xf>
    <xf numFmtId="0" fontId="34" fillId="10" borderId="10" xfId="0" applyFont="1" applyFill="1" applyBorder="1" applyAlignment="1" applyProtection="1">
      <alignment horizontal="right" vertical="center" wrapText="1"/>
    </xf>
    <xf numFmtId="10" fontId="8" fillId="12" borderId="31" xfId="1" applyNumberFormat="1" applyFont="1" applyFill="1" applyBorder="1" applyAlignment="1" applyProtection="1">
      <alignment horizontal="center" vertical="center" shrinkToFit="1"/>
    </xf>
    <xf numFmtId="10" fontId="8" fillId="12" borderId="23" xfId="1" applyNumberFormat="1" applyFont="1" applyFill="1" applyBorder="1" applyAlignment="1" applyProtection="1">
      <alignment horizontal="center" vertical="center" shrinkToFit="1"/>
    </xf>
    <xf numFmtId="10" fontId="0" fillId="12" borderId="11" xfId="1" applyNumberFormat="1" applyFont="1" applyFill="1" applyBorder="1" applyAlignment="1" applyProtection="1">
      <alignment horizontal="center" vertical="center" shrinkToFit="1"/>
    </xf>
    <xf numFmtId="0" fontId="0" fillId="10" borderId="75" xfId="0" applyFill="1" applyBorder="1" applyAlignment="1" applyProtection="1">
      <alignment vertical="center"/>
    </xf>
    <xf numFmtId="167" fontId="8" fillId="12" borderId="31" xfId="1" applyNumberFormat="1" applyFont="1" applyFill="1" applyBorder="1" applyAlignment="1" applyProtection="1">
      <alignment horizontal="center" vertical="center" shrinkToFit="1"/>
    </xf>
    <xf numFmtId="167" fontId="8" fillId="12" borderId="23" xfId="1" applyNumberFormat="1" applyFont="1" applyFill="1" applyBorder="1" applyAlignment="1" applyProtection="1">
      <alignment horizontal="center" vertical="center" shrinkToFit="1"/>
    </xf>
    <xf numFmtId="167" fontId="0" fillId="12" borderId="11" xfId="1" applyNumberFormat="1" applyFont="1" applyFill="1" applyBorder="1" applyAlignment="1" applyProtection="1">
      <alignment horizontal="center" vertical="center" shrinkToFit="1"/>
    </xf>
    <xf numFmtId="0" fontId="19" fillId="31" borderId="66" xfId="0" applyFont="1" applyFill="1" applyBorder="1" applyAlignment="1" applyProtection="1">
      <alignment horizontal="center" vertical="center" wrapText="1"/>
    </xf>
    <xf numFmtId="0" fontId="19" fillId="32" borderId="66" xfId="0" applyFont="1" applyFill="1" applyBorder="1" applyAlignment="1" applyProtection="1">
      <alignment horizontal="center" vertical="center" wrapText="1"/>
    </xf>
    <xf numFmtId="0" fontId="19" fillId="12" borderId="67" xfId="0" applyFont="1" applyFill="1" applyBorder="1" applyAlignment="1" applyProtection="1">
      <alignment horizontal="center" vertical="center" wrapText="1"/>
    </xf>
    <xf numFmtId="0" fontId="52" fillId="34" borderId="83" xfId="0" applyFont="1" applyFill="1" applyBorder="1" applyAlignment="1" applyProtection="1">
      <alignment horizontal="center" vertical="center"/>
    </xf>
    <xf numFmtId="1" fontId="0" fillId="12" borderId="71" xfId="1" applyNumberFormat="1" applyFont="1" applyFill="1" applyBorder="1" applyAlignment="1" applyProtection="1">
      <alignment horizontal="center" vertical="center"/>
    </xf>
    <xf numFmtId="1" fontId="0" fillId="12" borderId="74" xfId="1" applyNumberFormat="1" applyFont="1" applyFill="1" applyBorder="1" applyAlignment="1" applyProtection="1">
      <alignment horizontal="center" vertical="center"/>
    </xf>
    <xf numFmtId="0" fontId="53" fillId="12" borderId="94" xfId="0" applyFont="1" applyFill="1" applyBorder="1" applyAlignment="1" applyProtection="1">
      <alignment horizontal="center" vertical="center"/>
    </xf>
    <xf numFmtId="0" fontId="53" fillId="12" borderId="93" xfId="0" applyFont="1" applyFill="1" applyBorder="1" applyAlignment="1" applyProtection="1">
      <alignment horizontal="center" vertical="center"/>
    </xf>
    <xf numFmtId="0" fontId="53" fillId="12" borderId="2" xfId="0" applyFont="1" applyFill="1" applyBorder="1" applyAlignment="1" applyProtection="1">
      <alignment horizontal="center" vertical="center"/>
    </xf>
    <xf numFmtId="0" fontId="53" fillId="12" borderId="10" xfId="0" applyFont="1" applyFill="1" applyBorder="1" applyAlignment="1" applyProtection="1">
      <alignment horizontal="center" vertical="center"/>
    </xf>
    <xf numFmtId="168" fontId="53" fillId="38" borderId="25" xfId="3" applyNumberFormat="1" applyFont="1" applyFill="1" applyBorder="1" applyAlignment="1" applyProtection="1">
      <alignment horizontal="center" vertical="center"/>
    </xf>
    <xf numFmtId="0" fontId="4" fillId="12" borderId="5" xfId="0" applyFont="1" applyFill="1" applyBorder="1" applyAlignment="1" applyProtection="1">
      <alignment horizontal="center" vertical="center" wrapText="1"/>
    </xf>
    <xf numFmtId="0" fontId="29" fillId="31" borderId="24" xfId="0" applyFont="1" applyFill="1" applyBorder="1" applyAlignment="1" applyProtection="1">
      <alignment horizontal="center" vertical="center"/>
    </xf>
    <xf numFmtId="0" fontId="53" fillId="31" borderId="35" xfId="0" applyFont="1" applyFill="1" applyBorder="1" applyAlignment="1" applyProtection="1">
      <alignment horizontal="center" vertical="center"/>
    </xf>
    <xf numFmtId="0" fontId="53" fillId="32" borderId="35" xfId="0" applyFont="1" applyFill="1" applyBorder="1" applyAlignment="1" applyProtection="1">
      <alignment horizontal="center" vertical="center"/>
    </xf>
    <xf numFmtId="0" fontId="29" fillId="32" borderId="94" xfId="0" applyFont="1" applyFill="1" applyBorder="1" applyAlignment="1" applyProtection="1">
      <alignment horizontal="center" vertical="center"/>
    </xf>
    <xf numFmtId="0" fontId="0" fillId="38" borderId="9" xfId="0" applyFont="1" applyFill="1" applyBorder="1" applyAlignment="1" applyProtection="1">
      <alignment vertical="center"/>
    </xf>
    <xf numFmtId="0" fontId="0" fillId="38" borderId="2" xfId="0" applyFont="1" applyFill="1" applyBorder="1" applyAlignment="1" applyProtection="1">
      <alignment vertical="center"/>
    </xf>
    <xf numFmtId="0" fontId="0" fillId="0" borderId="94" xfId="0" applyFont="1" applyFill="1" applyBorder="1" applyAlignment="1" applyProtection="1">
      <alignment horizontal="center" vertical="center"/>
      <protection locked="0"/>
    </xf>
    <xf numFmtId="0" fontId="0" fillId="0" borderId="86" xfId="0" applyFont="1" applyFill="1" applyBorder="1" applyAlignment="1" applyProtection="1">
      <alignment horizontal="center" vertical="center"/>
      <protection locked="0"/>
    </xf>
    <xf numFmtId="0" fontId="83" fillId="10" borderId="65" xfId="0" applyFont="1" applyFill="1" applyBorder="1" applyAlignment="1" applyProtection="1">
      <alignment horizontal="center" vertical="center" wrapText="1"/>
    </xf>
    <xf numFmtId="0" fontId="83" fillId="10" borderId="66" xfId="0" applyFont="1" applyFill="1" applyBorder="1" applyAlignment="1" applyProtection="1">
      <alignment horizontal="center" vertical="center" wrapText="1"/>
    </xf>
    <xf numFmtId="0" fontId="83" fillId="10" borderId="67" xfId="0" applyFont="1" applyFill="1" applyBorder="1" applyAlignment="1" applyProtection="1">
      <alignment horizontal="center" vertical="center" wrapText="1"/>
    </xf>
    <xf numFmtId="0" fontId="4" fillId="15" borderId="92" xfId="0" applyFont="1" applyFill="1" applyBorder="1" applyAlignment="1" applyProtection="1">
      <alignment horizontal="center" vertical="center" wrapText="1"/>
    </xf>
    <xf numFmtId="0" fontId="4" fillId="15" borderId="94" xfId="0" applyFont="1" applyFill="1" applyBorder="1" applyAlignment="1" applyProtection="1">
      <alignment horizontal="center" vertical="center" wrapText="1"/>
    </xf>
    <xf numFmtId="0" fontId="43" fillId="15" borderId="94" xfId="0" applyFont="1" applyFill="1" applyBorder="1" applyAlignment="1" applyProtection="1">
      <alignment horizontal="center" vertical="center" wrapText="1"/>
    </xf>
    <xf numFmtId="0" fontId="43" fillId="15" borderId="101" xfId="0" applyFont="1" applyFill="1" applyBorder="1" applyAlignment="1" applyProtection="1">
      <alignment horizontal="center" vertical="center" wrapText="1"/>
    </xf>
    <xf numFmtId="0" fontId="17" fillId="10" borderId="114" xfId="0" applyFont="1" applyFill="1" applyBorder="1" applyAlignment="1" applyProtection="1">
      <alignment horizontal="center" vertical="center" wrapText="1"/>
    </xf>
    <xf numFmtId="0" fontId="17" fillId="10" borderId="115" xfId="0" applyFont="1" applyFill="1" applyBorder="1" applyAlignment="1" applyProtection="1">
      <alignment horizontal="center" vertical="center" wrapText="1"/>
    </xf>
    <xf numFmtId="0" fontId="17" fillId="10" borderId="116" xfId="0" applyFont="1" applyFill="1" applyBorder="1" applyAlignment="1" applyProtection="1">
      <alignment horizontal="center" vertical="center" wrapText="1"/>
    </xf>
    <xf numFmtId="0" fontId="43" fillId="12" borderId="82" xfId="0" applyFont="1" applyFill="1" applyBorder="1" applyAlignment="1" applyProtection="1">
      <alignment horizontal="center" vertical="center" wrapText="1"/>
    </xf>
    <xf numFmtId="0" fontId="43" fillId="12" borderId="21" xfId="0" applyFont="1" applyFill="1" applyBorder="1" applyAlignment="1" applyProtection="1">
      <alignment horizontal="center" vertical="center" wrapText="1"/>
    </xf>
    <xf numFmtId="0" fontId="43" fillId="12" borderId="67" xfId="0" applyFont="1" applyFill="1" applyBorder="1" applyAlignment="1" applyProtection="1">
      <alignment horizontal="center" vertical="center" wrapText="1"/>
    </xf>
    <xf numFmtId="0" fontId="10" fillId="12" borderId="32"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28" xfId="0" applyFont="1" applyFill="1" applyBorder="1" applyAlignment="1" applyProtection="1">
      <alignment horizontal="center" vertical="center" wrapText="1"/>
    </xf>
    <xf numFmtId="0" fontId="17" fillId="10" borderId="29" xfId="0" applyFont="1" applyFill="1" applyBorder="1" applyAlignment="1" applyProtection="1">
      <alignment horizontal="center" vertical="center" wrapText="1"/>
    </xf>
    <xf numFmtId="0" fontId="53" fillId="38" borderId="82" xfId="0" applyFont="1" applyFill="1" applyBorder="1" applyAlignment="1" applyProtection="1">
      <alignment horizontal="center" vertical="center"/>
    </xf>
    <xf numFmtId="0" fontId="10" fillId="10" borderId="81" xfId="0" applyFont="1" applyFill="1" applyBorder="1" applyAlignment="1" applyProtection="1">
      <alignment horizontal="right" vertical="center"/>
    </xf>
    <xf numFmtId="0" fontId="81" fillId="14" borderId="71" xfId="0" applyFont="1" applyFill="1" applyBorder="1" applyAlignment="1" applyProtection="1">
      <alignment horizontal="center" vertical="center" shrinkToFit="1"/>
    </xf>
    <xf numFmtId="0" fontId="81" fillId="14" borderId="73" xfId="0" applyFont="1" applyFill="1" applyBorder="1" applyAlignment="1" applyProtection="1">
      <alignment horizontal="center" vertical="center" shrinkToFit="1"/>
    </xf>
    <xf numFmtId="0" fontId="58" fillId="14" borderId="73" xfId="0" applyFont="1" applyFill="1" applyBorder="1" applyAlignment="1" applyProtection="1">
      <alignment horizontal="center" vertical="center" shrinkToFit="1"/>
    </xf>
    <xf numFmtId="0" fontId="58" fillId="14" borderId="74" xfId="0" applyFont="1" applyFill="1" applyBorder="1" applyAlignment="1" applyProtection="1">
      <alignment horizontal="center" vertical="center" shrinkToFit="1"/>
    </xf>
    <xf numFmtId="0" fontId="83" fillId="10" borderId="17" xfId="0" applyFont="1" applyFill="1" applyBorder="1" applyAlignment="1" applyProtection="1">
      <alignment horizontal="left" vertical="center"/>
    </xf>
    <xf numFmtId="0" fontId="84" fillId="0" borderId="29" xfId="0" applyFont="1" applyFill="1" applyBorder="1" applyAlignment="1" applyProtection="1">
      <alignment horizontal="center" vertical="center"/>
      <protection locked="0"/>
    </xf>
    <xf numFmtId="167" fontId="84" fillId="14" borderId="30" xfId="0" applyNumberFormat="1" applyFont="1" applyFill="1" applyBorder="1" applyAlignment="1" applyProtection="1">
      <alignment horizontal="center" vertical="center"/>
    </xf>
    <xf numFmtId="167" fontId="84" fillId="14" borderId="29" xfId="0" applyNumberFormat="1" applyFont="1" applyFill="1" applyBorder="1" applyAlignment="1" applyProtection="1">
      <alignment horizontal="center" vertical="center"/>
    </xf>
    <xf numFmtId="167" fontId="37" fillId="14" borderId="90" xfId="0" applyNumberFormat="1" applyFont="1" applyFill="1" applyBorder="1" applyAlignment="1" applyProtection="1">
      <alignment horizontal="center" vertical="center"/>
    </xf>
    <xf numFmtId="0" fontId="83" fillId="10" borderId="32" xfId="0" applyFont="1" applyFill="1" applyBorder="1" applyAlignment="1" applyProtection="1">
      <alignment horizontal="left" vertical="center"/>
    </xf>
    <xf numFmtId="0" fontId="84" fillId="0" borderId="27" xfId="0" applyFont="1" applyFill="1" applyBorder="1" applyAlignment="1" applyProtection="1">
      <alignment horizontal="center" vertical="center"/>
      <protection locked="0"/>
    </xf>
    <xf numFmtId="167" fontId="84" fillId="14" borderId="28" xfId="0" applyNumberFormat="1" applyFont="1" applyFill="1" applyBorder="1" applyAlignment="1" applyProtection="1">
      <alignment horizontal="center" vertical="center"/>
    </xf>
    <xf numFmtId="167" fontId="84" fillId="14" borderId="27" xfId="0" applyNumberFormat="1" applyFont="1" applyFill="1" applyBorder="1" applyAlignment="1" applyProtection="1">
      <alignment horizontal="center" vertical="center"/>
    </xf>
    <xf numFmtId="167" fontId="37" fillId="14" borderId="33" xfId="0" applyNumberFormat="1" applyFont="1" applyFill="1" applyBorder="1" applyAlignment="1" applyProtection="1">
      <alignment horizontal="center" vertical="center"/>
    </xf>
    <xf numFmtId="0" fontId="85" fillId="9" borderId="81" xfId="0" applyFont="1" applyFill="1" applyBorder="1" applyAlignment="1" applyProtection="1">
      <alignment horizontal="left" vertical="center" wrapText="1"/>
    </xf>
    <xf numFmtId="167" fontId="62" fillId="9" borderId="71" xfId="0" applyNumberFormat="1" applyFont="1" applyFill="1" applyBorder="1" applyAlignment="1" applyProtection="1">
      <alignment horizontal="center" vertical="center"/>
    </xf>
    <xf numFmtId="167" fontId="62" fillId="9" borderId="74" xfId="0" applyNumberFormat="1" applyFont="1" applyFill="1" applyBorder="1" applyAlignment="1" applyProtection="1">
      <alignment horizontal="center" vertical="center"/>
    </xf>
    <xf numFmtId="0" fontId="52" fillId="34" borderId="2" xfId="0" applyFont="1" applyFill="1" applyBorder="1" applyAlignment="1" applyProtection="1">
      <alignment vertical="center"/>
    </xf>
    <xf numFmtId="0" fontId="10" fillId="12" borderId="24" xfId="0" applyFont="1" applyFill="1" applyBorder="1" applyAlignment="1" applyProtection="1">
      <alignment horizontal="center" vertical="center" wrapText="1"/>
    </xf>
    <xf numFmtId="0" fontId="10" fillId="12" borderId="93" xfId="0" applyFont="1" applyFill="1" applyBorder="1" applyAlignment="1" applyProtection="1">
      <alignment horizontal="center" vertical="center"/>
    </xf>
    <xf numFmtId="0" fontId="98" fillId="12" borderId="93" xfId="0" applyFont="1" applyFill="1" applyBorder="1" applyAlignment="1" applyProtection="1">
      <alignment horizontal="center" vertical="center"/>
    </xf>
    <xf numFmtId="0" fontId="10" fillId="12" borderId="101" xfId="0" applyFont="1" applyFill="1" applyBorder="1" applyAlignment="1" applyProtection="1">
      <alignment horizontal="center" vertical="center"/>
    </xf>
    <xf numFmtId="0" fontId="99" fillId="0" borderId="100" xfId="0" applyFont="1" applyFill="1" applyBorder="1" applyAlignment="1" applyProtection="1">
      <alignment horizontal="center" vertical="center"/>
      <protection locked="0"/>
    </xf>
    <xf numFmtId="0" fontId="99" fillId="0" borderId="170" xfId="0" applyFont="1" applyFill="1" applyBorder="1" applyAlignment="1" applyProtection="1">
      <alignment horizontal="center" vertical="center"/>
      <protection locked="0"/>
    </xf>
    <xf numFmtId="4" fontId="96" fillId="0" borderId="100" xfId="0" applyNumberFormat="1" applyFont="1" applyBorder="1" applyAlignment="1" applyProtection="1">
      <alignment vertical="center" wrapText="1"/>
      <protection locked="0"/>
    </xf>
    <xf numFmtId="4" fontId="96" fillId="0" borderId="97" xfId="0" applyNumberFormat="1" applyFont="1" applyBorder="1" applyAlignment="1" applyProtection="1">
      <alignment vertical="center" wrapText="1"/>
      <protection locked="0"/>
    </xf>
    <xf numFmtId="4" fontId="96" fillId="0" borderId="97" xfId="0" applyNumberFormat="1" applyFont="1" applyBorder="1" applyAlignment="1" applyProtection="1">
      <alignment vertical="center"/>
      <protection locked="0"/>
    </xf>
    <xf numFmtId="10" fontId="87" fillId="28" borderId="97" xfId="0" applyNumberFormat="1" applyFont="1" applyFill="1" applyBorder="1" applyAlignment="1" applyProtection="1">
      <alignment vertical="center" wrapText="1"/>
    </xf>
    <xf numFmtId="10" fontId="87" fillId="28" borderId="98" xfId="0" applyNumberFormat="1" applyFont="1" applyFill="1" applyBorder="1" applyAlignment="1" applyProtection="1">
      <alignment vertical="center" wrapText="1"/>
    </xf>
    <xf numFmtId="0" fontId="0" fillId="10" borderId="179" xfId="0" applyFont="1" applyFill="1" applyBorder="1" applyAlignment="1" applyProtection="1">
      <alignment horizontal="center" vertical="center"/>
    </xf>
    <xf numFmtId="0" fontId="99" fillId="12" borderId="92" xfId="0" applyFont="1" applyFill="1" applyBorder="1" applyAlignment="1" applyProtection="1">
      <alignment horizontal="center" vertical="center"/>
    </xf>
    <xf numFmtId="0" fontId="96" fillId="12" borderId="93" xfId="0" applyFont="1" applyFill="1" applyBorder="1" applyAlignment="1" applyProtection="1">
      <alignment horizontal="center" vertical="center" wrapText="1"/>
    </xf>
    <xf numFmtId="4" fontId="96" fillId="12" borderId="92" xfId="0" applyNumberFormat="1" applyFont="1" applyFill="1" applyBorder="1" applyAlignment="1" applyProtection="1">
      <alignment vertical="center" wrapText="1"/>
    </xf>
    <xf numFmtId="4" fontId="96" fillId="12" borderId="94" xfId="0" applyNumberFormat="1" applyFont="1" applyFill="1" applyBorder="1" applyAlignment="1" applyProtection="1">
      <alignment vertical="center" wrapText="1"/>
    </xf>
    <xf numFmtId="4" fontId="96" fillId="12" borderId="94" xfId="0" applyNumberFormat="1" applyFont="1" applyFill="1" applyBorder="1" applyAlignment="1" applyProtection="1">
      <alignment vertical="center"/>
    </xf>
    <xf numFmtId="10" fontId="87" fillId="12" borderId="94" xfId="0" applyNumberFormat="1" applyFont="1" applyFill="1" applyBorder="1" applyAlignment="1" applyProtection="1">
      <alignment vertical="center" wrapText="1"/>
    </xf>
    <xf numFmtId="10" fontId="96" fillId="12" borderId="101" xfId="0" applyNumberFormat="1" applyFont="1" applyFill="1" applyBorder="1" applyAlignment="1" applyProtection="1">
      <alignment horizontal="center" vertical="center" wrapText="1"/>
    </xf>
    <xf numFmtId="0" fontId="113" fillId="26" borderId="122" xfId="0" applyFont="1" applyFill="1" applyBorder="1" applyAlignment="1" applyProtection="1">
      <alignment horizontal="center" vertical="center" wrapText="1"/>
    </xf>
    <xf numFmtId="0" fontId="83" fillId="26" borderId="107" xfId="0" applyFont="1" applyFill="1" applyBorder="1" applyAlignment="1" applyProtection="1">
      <alignment horizontal="center" vertical="center" wrapText="1"/>
    </xf>
    <xf numFmtId="0" fontId="83" fillId="26" borderId="124" xfId="0" applyFont="1" applyFill="1" applyBorder="1" applyAlignment="1" applyProtection="1">
      <alignment horizontal="center" vertical="center" wrapText="1"/>
    </xf>
    <xf numFmtId="0" fontId="83" fillId="26" borderId="125" xfId="0" applyFont="1" applyFill="1" applyBorder="1" applyAlignment="1" applyProtection="1">
      <alignment horizontal="center" vertical="center" wrapText="1"/>
    </xf>
    <xf numFmtId="0" fontId="83" fillId="26" borderId="126" xfId="0" applyFont="1" applyFill="1" applyBorder="1" applyAlignment="1" applyProtection="1">
      <alignment horizontal="center" vertical="center" wrapText="1"/>
    </xf>
    <xf numFmtId="0" fontId="83" fillId="26" borderId="127" xfId="0" applyFont="1" applyFill="1" applyBorder="1" applyAlignment="1" applyProtection="1">
      <alignment horizontal="center" vertical="center" wrapText="1"/>
    </xf>
    <xf numFmtId="0" fontId="83" fillId="26" borderId="123" xfId="0" applyFont="1" applyFill="1" applyBorder="1" applyAlignment="1" applyProtection="1">
      <alignment horizontal="center" vertical="center" wrapText="1"/>
    </xf>
    <xf numFmtId="0" fontId="99" fillId="12" borderId="136" xfId="0" applyFont="1" applyFill="1" applyBorder="1" applyAlignment="1" applyProtection="1">
      <alignment horizontal="center" vertical="center"/>
    </xf>
    <xf numFmtId="0" fontId="96" fillId="12" borderId="135" xfId="0" applyFont="1" applyFill="1" applyBorder="1" applyAlignment="1" applyProtection="1">
      <alignment horizontal="center" vertical="center" wrapText="1"/>
    </xf>
    <xf numFmtId="4" fontId="96" fillId="12" borderId="134" xfId="0" applyNumberFormat="1" applyFont="1" applyFill="1" applyBorder="1" applyAlignment="1" applyProtection="1">
      <alignment vertical="center" wrapText="1"/>
    </xf>
    <xf numFmtId="4" fontId="96" fillId="12" borderId="138" xfId="0" applyNumberFormat="1" applyFont="1" applyFill="1" applyBorder="1" applyAlignment="1" applyProtection="1">
      <alignment vertical="center" wrapText="1"/>
    </xf>
    <xf numFmtId="4" fontId="96" fillId="12" borderId="139" xfId="0" applyNumberFormat="1" applyFont="1" applyFill="1" applyBorder="1" applyAlignment="1" applyProtection="1">
      <alignment vertical="center" wrapText="1"/>
    </xf>
    <xf numFmtId="4" fontId="96" fillId="12" borderId="8" xfId="0" applyNumberFormat="1" applyFont="1" applyFill="1" applyBorder="1" applyAlignment="1" applyProtection="1">
      <alignment vertical="center"/>
    </xf>
    <xf numFmtId="0" fontId="0" fillId="10" borderId="76" xfId="0" applyFont="1" applyFill="1" applyBorder="1" applyAlignment="1" applyProtection="1">
      <alignment horizontal="center" vertical="center"/>
    </xf>
    <xf numFmtId="4" fontId="96" fillId="0" borderId="180" xfId="0" applyNumberFormat="1" applyFont="1" applyBorder="1" applyAlignment="1" applyProtection="1">
      <alignment vertical="center" wrapText="1"/>
      <protection locked="0"/>
    </xf>
    <xf numFmtId="4" fontId="96" fillId="0" borderId="183" xfId="0" applyNumberFormat="1" applyFont="1" applyBorder="1" applyAlignment="1" applyProtection="1">
      <alignment vertical="center" wrapText="1"/>
      <protection locked="0"/>
    </xf>
    <xf numFmtId="4" fontId="96" fillId="0" borderId="184" xfId="0" applyNumberFormat="1" applyFont="1" applyBorder="1" applyAlignment="1" applyProtection="1">
      <alignment vertical="center" wrapText="1"/>
      <protection locked="0"/>
    </xf>
    <xf numFmtId="0" fontId="17" fillId="10" borderId="65" xfId="0" applyFont="1" applyFill="1" applyBorder="1" applyAlignment="1" applyProtection="1">
      <alignment horizontal="right" vertical="center"/>
    </xf>
    <xf numFmtId="0" fontId="17" fillId="10" borderId="66" xfId="0" applyFont="1" applyFill="1" applyBorder="1" applyAlignment="1" applyProtection="1">
      <alignment horizontal="left" vertical="center"/>
    </xf>
    <xf numFmtId="0" fontId="17" fillId="10" borderId="66" xfId="0" applyFont="1" applyFill="1" applyBorder="1" applyAlignment="1" applyProtection="1">
      <alignment vertical="center"/>
    </xf>
    <xf numFmtId="0" fontId="17" fillId="10" borderId="27" xfId="0" applyFont="1" applyFill="1" applyBorder="1" applyAlignment="1" applyProtection="1">
      <alignment horizontal="right" vertical="center"/>
    </xf>
    <xf numFmtId="0" fontId="17" fillId="10" borderId="11" xfId="0" applyFont="1" applyFill="1" applyBorder="1" applyAlignment="1" applyProtection="1">
      <alignment horizontal="left" vertical="center"/>
    </xf>
    <xf numFmtId="0" fontId="17" fillId="10" borderId="11" xfId="0" applyFont="1" applyFill="1" applyBorder="1" applyAlignment="1" applyProtection="1">
      <alignment vertical="center"/>
    </xf>
    <xf numFmtId="0" fontId="17" fillId="10" borderId="71" xfId="0" applyFont="1" applyFill="1" applyBorder="1" applyAlignment="1" applyProtection="1">
      <alignment horizontal="right" vertical="center"/>
    </xf>
    <xf numFmtId="0" fontId="17" fillId="10" borderId="73" xfId="0" applyFont="1" applyFill="1" applyBorder="1" applyAlignment="1" applyProtection="1">
      <alignment horizontal="left" vertical="center"/>
    </xf>
    <xf numFmtId="0" fontId="17" fillId="10" borderId="73" xfId="0" applyFont="1" applyFill="1" applyBorder="1" applyAlignment="1" applyProtection="1">
      <alignment vertical="center"/>
    </xf>
    <xf numFmtId="0" fontId="17" fillId="10" borderId="6" xfId="0" applyFont="1" applyFill="1" applyBorder="1" applyAlignment="1" applyProtection="1">
      <alignment horizontal="right" vertical="center"/>
    </xf>
    <xf numFmtId="0" fontId="17" fillId="10" borderId="81" xfId="0" applyFont="1" applyFill="1" applyBorder="1" applyAlignment="1" applyProtection="1">
      <alignment horizontal="right" vertical="center"/>
    </xf>
    <xf numFmtId="0" fontId="2" fillId="40" borderId="82" xfId="0" applyFont="1" applyFill="1" applyBorder="1" applyAlignment="1" applyProtection="1">
      <alignment horizontal="left" vertical="center" indent="1"/>
    </xf>
    <xf numFmtId="0" fontId="2" fillId="40" borderId="9" xfId="0" applyFont="1" applyFill="1" applyBorder="1" applyAlignment="1" applyProtection="1">
      <alignment horizontal="center" vertical="center"/>
    </xf>
    <xf numFmtId="0" fontId="2" fillId="40" borderId="101" xfId="0" applyFont="1" applyFill="1" applyBorder="1" applyAlignment="1" applyProtection="1">
      <alignment horizontal="center" vertical="center"/>
    </xf>
    <xf numFmtId="0" fontId="51" fillId="10" borderId="0" xfId="0" applyFont="1" applyFill="1" applyBorder="1" applyAlignment="1" applyProtection="1">
      <alignment horizontal="left" vertical="center"/>
    </xf>
    <xf numFmtId="0" fontId="39" fillId="10" borderId="32" xfId="0" applyFont="1" applyFill="1" applyBorder="1" applyAlignment="1" applyProtection="1">
      <alignment horizontal="left" indent="1"/>
    </xf>
    <xf numFmtId="0" fontId="0" fillId="0" borderId="65" xfId="0" applyFont="1" applyFill="1" applyBorder="1" applyAlignment="1" applyProtection="1">
      <alignment horizontal="center"/>
      <protection locked="0"/>
    </xf>
    <xf numFmtId="0" fontId="0" fillId="0" borderId="67" xfId="0" applyFont="1" applyFill="1" applyBorder="1" applyAlignment="1" applyProtection="1">
      <alignment horizontal="center"/>
      <protection locked="0"/>
    </xf>
    <xf numFmtId="49" fontId="68" fillId="0" borderId="0" xfId="0" applyNumberFormat="1" applyFont="1" applyFill="1" applyAlignment="1" applyProtection="1">
      <alignment horizontal="center"/>
    </xf>
    <xf numFmtId="0" fontId="39" fillId="10" borderId="77" xfId="0" applyFont="1" applyFill="1" applyBorder="1" applyAlignment="1" applyProtection="1">
      <alignment horizontal="left" vertical="top" indent="1"/>
    </xf>
    <xf numFmtId="0" fontId="0" fillId="0" borderId="79" xfId="0" applyFont="1" applyFill="1" applyBorder="1" applyAlignment="1" applyProtection="1">
      <alignment horizontal="center" vertical="top"/>
      <protection locked="0"/>
    </xf>
    <xf numFmtId="0" fontId="0" fillId="0" borderId="80" xfId="0" applyFont="1" applyFill="1" applyBorder="1" applyAlignment="1" applyProtection="1">
      <alignment horizontal="center" vertical="top"/>
      <protection locked="0"/>
    </xf>
    <xf numFmtId="0" fontId="4" fillId="9" borderId="9" xfId="0" applyFont="1" applyFill="1" applyBorder="1" applyAlignment="1" applyProtection="1">
      <alignment horizontal="left" vertical="top" indent="1"/>
    </xf>
    <xf numFmtId="167" fontId="4" fillId="9" borderId="92" xfId="0" applyNumberFormat="1" applyFont="1" applyFill="1" applyBorder="1" applyAlignment="1" applyProtection="1">
      <alignment horizontal="center"/>
    </xf>
    <xf numFmtId="167" fontId="4" fillId="9" borderId="101" xfId="0" applyNumberFormat="1" applyFont="1" applyFill="1" applyBorder="1" applyAlignment="1" applyProtection="1">
      <alignment horizontal="center"/>
    </xf>
    <xf numFmtId="167" fontId="4" fillId="10" borderId="48" xfId="0" applyNumberFormat="1" applyFont="1" applyFill="1" applyBorder="1" applyAlignment="1" applyProtection="1"/>
    <xf numFmtId="167" fontId="4" fillId="10" borderId="0" xfId="0" applyNumberFormat="1" applyFont="1" applyFill="1" applyBorder="1" applyAlignment="1" applyProtection="1"/>
    <xf numFmtId="0" fontId="4" fillId="10" borderId="52" xfId="0" applyFont="1" applyFill="1" applyBorder="1" applyAlignment="1" applyProtection="1"/>
    <xf numFmtId="0" fontId="39" fillId="10" borderId="17" xfId="0" applyFont="1" applyFill="1" applyBorder="1" applyAlignment="1" applyProtection="1">
      <alignment horizontal="left" indent="1"/>
    </xf>
    <xf numFmtId="0" fontId="0" fillId="0" borderId="29" xfId="0" applyFill="1" applyBorder="1" applyAlignment="1" applyProtection="1">
      <alignment horizontal="center"/>
      <protection locked="0"/>
    </xf>
    <xf numFmtId="0" fontId="0" fillId="0" borderId="30" xfId="0" applyFill="1" applyBorder="1" applyAlignment="1" applyProtection="1">
      <alignment horizontal="center"/>
      <protection locked="0"/>
    </xf>
    <xf numFmtId="0" fontId="0" fillId="10" borderId="52" xfId="0" applyFont="1" applyFill="1" applyBorder="1" applyAlignment="1" applyProtection="1"/>
    <xf numFmtId="0" fontId="0" fillId="0" borderId="79" xfId="0" applyFill="1" applyBorder="1" applyAlignment="1" applyProtection="1">
      <alignment horizontal="center" vertical="top"/>
      <protection locked="0"/>
    </xf>
    <xf numFmtId="0" fontId="0" fillId="0" borderId="80" xfId="0" applyFill="1" applyBorder="1" applyAlignment="1" applyProtection="1">
      <alignment horizontal="center" vertical="top"/>
      <protection locked="0"/>
    </xf>
    <xf numFmtId="0" fontId="4" fillId="10" borderId="48" xfId="0" applyFont="1" applyFill="1" applyBorder="1" applyAlignment="1" applyProtection="1"/>
    <xf numFmtId="0" fontId="4" fillId="10" borderId="0" xfId="0" applyFont="1" applyFill="1" applyBorder="1" applyAlignment="1" applyProtection="1"/>
    <xf numFmtId="0" fontId="116" fillId="10" borderId="52" xfId="0" applyFont="1" applyFill="1" applyBorder="1" applyAlignment="1" applyProtection="1"/>
    <xf numFmtId="0" fontId="4" fillId="9" borderId="60" xfId="0" applyFont="1" applyFill="1" applyBorder="1" applyAlignment="1" applyProtection="1">
      <alignment horizontal="left" vertical="top" indent="1"/>
    </xf>
    <xf numFmtId="167" fontId="4" fillId="10" borderId="52" xfId="0" applyNumberFormat="1" applyFont="1" applyFill="1" applyBorder="1" applyAlignment="1" applyProtection="1"/>
    <xf numFmtId="0" fontId="0" fillId="10" borderId="61" xfId="0" applyFill="1" applyBorder="1" applyAlignment="1" applyProtection="1">
      <alignment horizontal="center" vertical="center"/>
    </xf>
    <xf numFmtId="0" fontId="0" fillId="0" borderId="85" xfId="0" applyFill="1" applyBorder="1" applyAlignment="1" applyProtection="1">
      <alignment horizontal="center" vertical="center"/>
      <protection locked="0"/>
    </xf>
    <xf numFmtId="0" fontId="0" fillId="0" borderId="87" xfId="0" applyFill="1" applyBorder="1" applyAlignment="1" applyProtection="1">
      <alignment horizontal="center" vertical="center"/>
      <protection locked="0"/>
    </xf>
    <xf numFmtId="0" fontId="0" fillId="10" borderId="7" xfId="0" applyFont="1" applyFill="1" applyBorder="1" applyAlignment="1" applyProtection="1">
      <alignment vertical="center"/>
    </xf>
    <xf numFmtId="0" fontId="5" fillId="40" borderId="26" xfId="0" applyFont="1" applyFill="1" applyBorder="1" applyAlignment="1" applyProtection="1">
      <alignment horizontal="left" vertical="center" indent="1"/>
    </xf>
    <xf numFmtId="0" fontId="5" fillId="40" borderId="170" xfId="0" applyFont="1" applyFill="1" applyBorder="1" applyAlignment="1" applyProtection="1">
      <alignment horizontal="center" vertical="center"/>
    </xf>
    <xf numFmtId="0" fontId="5" fillId="40" borderId="98" xfId="0" applyFont="1" applyFill="1" applyBorder="1" applyAlignment="1" applyProtection="1">
      <alignment horizontal="center" vertical="center"/>
    </xf>
    <xf numFmtId="0" fontId="5" fillId="10" borderId="26" xfId="0" applyFont="1" applyFill="1" applyBorder="1" applyAlignment="1" applyProtection="1">
      <alignment vertical="center"/>
    </xf>
    <xf numFmtId="0" fontId="5" fillId="10" borderId="20" xfId="0" applyFont="1" applyFill="1" applyBorder="1" applyAlignment="1" applyProtection="1">
      <alignment vertical="center"/>
    </xf>
    <xf numFmtId="0" fontId="68" fillId="10" borderId="25" xfId="0" applyFont="1" applyFill="1" applyBorder="1" applyAlignment="1" applyProtection="1">
      <alignment horizontal="center" vertical="center"/>
    </xf>
    <xf numFmtId="0" fontId="39" fillId="12" borderId="65" xfId="0" applyFont="1" applyFill="1" applyBorder="1" applyAlignment="1" applyProtection="1">
      <alignment horizontal="left" wrapText="1" indent="1"/>
    </xf>
    <xf numFmtId="1" fontId="1" fillId="0" borderId="66" xfId="1" applyNumberFormat="1" applyFont="1" applyFill="1" applyBorder="1" applyAlignment="1" applyProtection="1">
      <alignment horizontal="center" vertical="center"/>
      <protection locked="0"/>
    </xf>
    <xf numFmtId="1" fontId="1" fillId="0" borderId="67" xfId="1" applyNumberFormat="1" applyFont="1" applyFill="1" applyBorder="1" applyAlignment="1" applyProtection="1">
      <alignment horizontal="center" vertical="center"/>
      <protection locked="0"/>
    </xf>
    <xf numFmtId="0" fontId="118" fillId="10" borderId="0" xfId="0" applyFont="1" applyFill="1" applyBorder="1" applyAlignment="1" applyProtection="1">
      <alignment vertical="center" wrapText="1"/>
    </xf>
    <xf numFmtId="0" fontId="118" fillId="10" borderId="52" xfId="0" applyFont="1" applyFill="1" applyBorder="1" applyAlignment="1" applyProtection="1">
      <alignment vertical="center" wrapText="1"/>
    </xf>
    <xf numFmtId="0" fontId="39" fillId="12" borderId="71" xfId="0" applyFont="1" applyFill="1" applyBorder="1" applyAlignment="1" applyProtection="1">
      <alignment horizontal="left" wrapText="1" indent="1"/>
    </xf>
    <xf numFmtId="1" fontId="1" fillId="0" borderId="73" xfId="1" applyNumberFormat="1" applyFont="1" applyFill="1" applyBorder="1" applyAlignment="1" applyProtection="1">
      <alignment horizontal="center" vertical="center"/>
      <protection locked="0"/>
    </xf>
    <xf numFmtId="1" fontId="1" fillId="0" borderId="74" xfId="1" applyNumberFormat="1" applyFont="1" applyFill="1" applyBorder="1" applyAlignment="1" applyProtection="1">
      <alignment horizontal="center" vertical="center"/>
      <protection locked="0"/>
    </xf>
    <xf numFmtId="0" fontId="5" fillId="10" borderId="0" xfId="0" applyFont="1" applyFill="1" applyBorder="1" applyAlignment="1" applyProtection="1"/>
    <xf numFmtId="0" fontId="5" fillId="10" borderId="52" xfId="0" applyFont="1" applyFill="1" applyBorder="1" applyAlignment="1" applyProtection="1"/>
    <xf numFmtId="0" fontId="0" fillId="9" borderId="6" xfId="0" applyFont="1" applyFill="1" applyBorder="1" applyAlignment="1" applyProtection="1">
      <alignment horizontal="left" indent="2"/>
    </xf>
    <xf numFmtId="167" fontId="8" fillId="10" borderId="6" xfId="1" applyNumberFormat="1" applyFont="1" applyFill="1" applyBorder="1" applyAlignment="1" applyProtection="1"/>
    <xf numFmtId="167" fontId="8" fillId="10" borderId="1" xfId="1" applyNumberFormat="1" applyFont="1" applyFill="1" applyBorder="1" applyAlignment="1" applyProtection="1"/>
    <xf numFmtId="0" fontId="8" fillId="10" borderId="1" xfId="0" applyFont="1" applyFill="1" applyBorder="1" applyAlignment="1" applyProtection="1"/>
    <xf numFmtId="0" fontId="8" fillId="10" borderId="7" xfId="0" applyFont="1" applyFill="1" applyBorder="1" applyAlignment="1" applyProtection="1"/>
    <xf numFmtId="0" fontId="39" fillId="12" borderId="79" xfId="0" applyFont="1" applyFill="1" applyBorder="1" applyAlignment="1" applyProtection="1">
      <alignment horizontal="left" wrapText="1" indent="1"/>
    </xf>
    <xf numFmtId="1" fontId="1" fillId="0" borderId="11" xfId="1" applyNumberFormat="1" applyFont="1" applyFill="1" applyBorder="1" applyAlignment="1" applyProtection="1">
      <alignment horizontal="center" vertical="center"/>
      <protection locked="0"/>
    </xf>
    <xf numFmtId="1" fontId="1" fillId="0" borderId="28" xfId="1" applyNumberFormat="1" applyFont="1" applyFill="1" applyBorder="1" applyAlignment="1" applyProtection="1">
      <alignment horizontal="center" vertical="center"/>
      <protection locked="0"/>
    </xf>
    <xf numFmtId="0" fontId="0" fillId="9" borderId="60" xfId="0" applyFont="1" applyFill="1" applyBorder="1" applyAlignment="1" applyProtection="1">
      <alignment horizontal="left" indent="2"/>
    </xf>
    <xf numFmtId="0" fontId="8" fillId="10" borderId="0" xfId="0" applyFont="1" applyFill="1" applyBorder="1" applyAlignment="1" applyProtection="1"/>
    <xf numFmtId="0" fontId="118" fillId="10" borderId="20" xfId="0" applyFont="1" applyFill="1" applyBorder="1" applyAlignment="1" applyProtection="1">
      <alignment vertical="center" wrapText="1"/>
    </xf>
    <xf numFmtId="0" fontId="0" fillId="10" borderId="185" xfId="0" applyFont="1" applyFill="1" applyBorder="1" applyAlignment="1" applyProtection="1">
      <alignment horizontal="center" vertical="center"/>
    </xf>
    <xf numFmtId="0" fontId="13" fillId="41" borderId="9" xfId="0" applyFont="1" applyFill="1" applyBorder="1" applyAlignment="1" applyProtection="1">
      <alignment vertical="center"/>
      <protection locked="0"/>
    </xf>
    <xf numFmtId="0" fontId="67" fillId="42" borderId="52" xfId="0" applyFont="1" applyFill="1" applyBorder="1" applyAlignment="1" applyProtection="1">
      <alignment vertical="center"/>
    </xf>
    <xf numFmtId="0" fontId="78" fillId="10" borderId="52" xfId="0" applyFont="1" applyFill="1" applyBorder="1" applyAlignment="1" applyProtection="1">
      <alignment horizontal="left" vertical="center" wrapText="1"/>
    </xf>
    <xf numFmtId="0" fontId="44" fillId="10" borderId="1" xfId="0" applyFont="1" applyFill="1" applyBorder="1" applyAlignment="1" applyProtection="1">
      <alignment horizontal="left" vertical="center"/>
    </xf>
    <xf numFmtId="0" fontId="77" fillId="10" borderId="1" xfId="0" applyFont="1" applyFill="1" applyBorder="1" applyAlignment="1" applyProtection="1">
      <alignment horizontal="left" vertical="center" wrapText="1"/>
    </xf>
    <xf numFmtId="0" fontId="77" fillId="10" borderId="1" xfId="0" applyFont="1" applyFill="1" applyBorder="1" applyAlignment="1" applyProtection="1">
      <alignment horizontal="left" vertical="center"/>
    </xf>
    <xf numFmtId="0" fontId="78" fillId="10" borderId="1" xfId="0" applyFont="1" applyFill="1" applyBorder="1" applyAlignment="1" applyProtection="1">
      <alignment horizontal="left" vertical="center" wrapText="1"/>
    </xf>
    <xf numFmtId="0" fontId="78" fillId="10" borderId="7" xfId="0" applyFont="1" applyFill="1" applyBorder="1" applyAlignment="1" applyProtection="1">
      <alignment horizontal="left" vertical="center" wrapText="1"/>
    </xf>
    <xf numFmtId="0" fontId="5" fillId="40" borderId="61" xfId="0" applyFont="1" applyFill="1" applyBorder="1" applyAlignment="1" applyProtection="1">
      <alignment horizontal="left" vertical="center" indent="2"/>
    </xf>
    <xf numFmtId="0" fontId="17" fillId="10" borderId="88" xfId="0" applyFont="1" applyFill="1" applyBorder="1" applyAlignment="1" applyProtection="1">
      <alignment horizontal="center" vertical="center" wrapText="1"/>
    </xf>
    <xf numFmtId="0" fontId="79" fillId="10" borderId="30" xfId="0" applyFont="1" applyFill="1" applyBorder="1" applyAlignment="1" applyProtection="1">
      <alignment horizontal="center" vertical="center" wrapText="1"/>
    </xf>
    <xf numFmtId="0" fontId="39" fillId="12" borderId="64" xfId="0" applyFont="1" applyFill="1" applyBorder="1" applyAlignment="1" applyProtection="1">
      <alignment horizontal="left" vertical="center" wrapText="1" indent="1"/>
    </xf>
    <xf numFmtId="0" fontId="44" fillId="0" borderId="88" xfId="0" applyFont="1" applyFill="1" applyBorder="1" applyAlignment="1" applyProtection="1">
      <alignment horizontal="center" vertical="center"/>
      <protection locked="0"/>
    </xf>
    <xf numFmtId="0" fontId="44" fillId="0" borderId="66" xfId="0" applyFont="1" applyFill="1" applyBorder="1" applyAlignment="1" applyProtection="1">
      <alignment horizontal="center" vertical="center"/>
      <protection locked="0"/>
    </xf>
    <xf numFmtId="0" fontId="44" fillId="0" borderId="67" xfId="0" applyFont="1" applyFill="1" applyBorder="1" applyAlignment="1" applyProtection="1">
      <alignment horizontal="center" vertical="center"/>
      <protection locked="0"/>
    </xf>
    <xf numFmtId="0" fontId="39" fillId="12" borderId="69" xfId="0" applyFont="1" applyFill="1" applyBorder="1" applyAlignment="1" applyProtection="1">
      <alignment horizontal="left" vertical="center" wrapText="1" indent="1"/>
    </xf>
    <xf numFmtId="0" fontId="44" fillId="0" borderId="72" xfId="0" applyFont="1" applyFill="1" applyBorder="1" applyAlignment="1" applyProtection="1">
      <alignment horizontal="center" vertical="center"/>
      <protection locked="0"/>
    </xf>
    <xf numFmtId="0" fontId="44" fillId="0" borderId="73" xfId="0" applyFont="1" applyFill="1" applyBorder="1" applyAlignment="1" applyProtection="1">
      <alignment horizontal="center" vertical="center"/>
      <protection locked="0"/>
    </xf>
    <xf numFmtId="0" fontId="44" fillId="0" borderId="74" xfId="0" applyFont="1" applyFill="1" applyBorder="1" applyAlignment="1" applyProtection="1">
      <alignment horizontal="center" vertical="center"/>
      <protection locked="0"/>
    </xf>
    <xf numFmtId="0" fontId="17" fillId="10" borderId="96" xfId="0" applyFont="1" applyFill="1" applyBorder="1" applyAlignment="1" applyProtection="1">
      <alignment horizontal="center" vertical="center" wrapText="1"/>
    </xf>
    <xf numFmtId="0" fontId="17" fillId="10" borderId="97" xfId="0" applyFont="1" applyFill="1" applyBorder="1" applyAlignment="1" applyProtection="1">
      <alignment horizontal="center" vertical="center" wrapText="1"/>
    </xf>
    <xf numFmtId="0" fontId="17" fillId="10" borderId="98" xfId="0" applyFont="1" applyFill="1" applyBorder="1" applyAlignment="1" applyProtection="1">
      <alignment horizontal="center" vertical="center" wrapText="1"/>
    </xf>
    <xf numFmtId="0" fontId="5" fillId="40" borderId="60" xfId="0" applyFont="1" applyFill="1" applyBorder="1" applyAlignment="1" applyProtection="1">
      <alignment horizontal="left" vertical="center" indent="2"/>
    </xf>
    <xf numFmtId="0" fontId="5" fillId="40" borderId="2" xfId="0" applyFont="1" applyFill="1" applyBorder="1" applyAlignment="1" applyProtection="1">
      <alignment horizontal="center" vertical="center"/>
    </xf>
    <xf numFmtId="0" fontId="5" fillId="40" borderId="101" xfId="0" applyFont="1" applyFill="1" applyBorder="1" applyAlignment="1" applyProtection="1">
      <alignment horizontal="center" vertical="center"/>
    </xf>
    <xf numFmtId="0" fontId="39" fillId="12" borderId="76" xfId="0" applyFont="1" applyFill="1" applyBorder="1" applyAlignment="1" applyProtection="1">
      <alignment horizontal="left" vertical="center" wrapText="1" indent="1"/>
    </xf>
    <xf numFmtId="1" fontId="1" fillId="0" borderId="31" xfId="1" applyNumberFormat="1" applyFont="1" applyFill="1" applyBorder="1" applyAlignment="1" applyProtection="1">
      <alignment vertical="center"/>
      <protection locked="0"/>
    </xf>
    <xf numFmtId="1" fontId="1" fillId="0" borderId="30" xfId="1" applyNumberFormat="1" applyFont="1" applyFill="1" applyBorder="1" applyAlignment="1" applyProtection="1">
      <alignment vertical="center"/>
      <protection locked="0"/>
    </xf>
    <xf numFmtId="0" fontId="39" fillId="12" borderId="78" xfId="0" applyFont="1" applyFill="1" applyBorder="1" applyAlignment="1" applyProtection="1">
      <alignment horizontal="left" vertical="center" wrapText="1" indent="1"/>
    </xf>
    <xf numFmtId="1" fontId="1" fillId="0" borderId="23" xfId="1" applyNumberFormat="1" applyFont="1" applyFill="1" applyBorder="1" applyAlignment="1" applyProtection="1">
      <alignment vertical="center"/>
      <protection locked="0"/>
    </xf>
    <xf numFmtId="1" fontId="1" fillId="0" borderId="28" xfId="1" applyNumberFormat="1" applyFont="1" applyFill="1" applyBorder="1" applyAlignment="1" applyProtection="1">
      <alignment vertical="center"/>
      <protection locked="0"/>
    </xf>
    <xf numFmtId="0" fontId="10" fillId="10" borderId="94" xfId="0" applyFont="1" applyFill="1" applyBorder="1" applyAlignment="1" applyProtection="1">
      <alignment horizontal="center" vertical="center" wrapText="1"/>
    </xf>
    <xf numFmtId="0" fontId="13" fillId="0" borderId="88" xfId="0" applyFont="1" applyFill="1" applyBorder="1" applyAlignment="1" applyProtection="1">
      <alignment vertical="center"/>
      <protection locked="0"/>
    </xf>
    <xf numFmtId="0" fontId="0" fillId="0" borderId="66" xfId="0" applyFont="1" applyBorder="1" applyAlignment="1" applyProtection="1">
      <alignment vertical="center"/>
      <protection locked="0"/>
    </xf>
    <xf numFmtId="0" fontId="13" fillId="0" borderId="67" xfId="0" applyFont="1" applyBorder="1" applyAlignment="1" applyProtection="1">
      <alignment vertical="center"/>
      <protection locked="0"/>
    </xf>
    <xf numFmtId="0" fontId="13" fillId="0" borderId="23" xfId="0" applyFont="1" applyFill="1" applyBorder="1" applyAlignment="1" applyProtection="1">
      <alignment vertical="center"/>
      <protection locked="0"/>
    </xf>
    <xf numFmtId="0" fontId="0" fillId="0" borderId="11" xfId="0" applyFont="1" applyBorder="1" applyAlignment="1" applyProtection="1">
      <alignment vertical="center"/>
      <protection locked="0"/>
    </xf>
    <xf numFmtId="0" fontId="13" fillId="0" borderId="28" xfId="0" applyFont="1" applyBorder="1" applyAlignment="1" applyProtection="1">
      <alignment vertical="center"/>
      <protection locked="0"/>
    </xf>
    <xf numFmtId="0" fontId="110" fillId="25" borderId="72" xfId="0" applyFont="1" applyFill="1" applyBorder="1" applyAlignment="1" applyProtection="1">
      <alignment horizontal="center" vertical="center" wrapText="1"/>
    </xf>
    <xf numFmtId="10" fontId="96" fillId="28" borderId="31" xfId="0" applyNumberFormat="1" applyFont="1" applyFill="1" applyBorder="1" applyAlignment="1" applyProtection="1">
      <alignment vertical="center" wrapText="1"/>
    </xf>
    <xf numFmtId="4" fontId="96" fillId="0" borderId="28" xfId="0" applyNumberFormat="1" applyFont="1" applyBorder="1" applyAlignment="1" applyProtection="1">
      <alignment vertical="center"/>
      <protection locked="0"/>
    </xf>
    <xf numFmtId="10" fontId="96" fillId="28" borderId="23" xfId="0" applyNumberFormat="1" applyFont="1" applyFill="1" applyBorder="1" applyAlignment="1" applyProtection="1">
      <alignment vertical="center" wrapText="1"/>
    </xf>
    <xf numFmtId="4" fontId="96" fillId="0" borderId="80" xfId="0" applyNumberFormat="1" applyFont="1" applyBorder="1" applyAlignment="1" applyProtection="1">
      <alignment vertical="center" wrapText="1"/>
      <protection locked="0"/>
    </xf>
    <xf numFmtId="4" fontId="96" fillId="0" borderId="80" xfId="0" applyNumberFormat="1" applyFont="1" applyBorder="1" applyAlignment="1" applyProtection="1">
      <alignment vertical="center"/>
      <protection locked="0"/>
    </xf>
    <xf numFmtId="10" fontId="96" fillId="28" borderId="14" xfId="0" applyNumberFormat="1" applyFont="1" applyFill="1" applyBorder="1" applyAlignment="1" applyProtection="1">
      <alignment vertical="center" wrapText="1"/>
    </xf>
    <xf numFmtId="4" fontId="87" fillId="28" borderId="101" xfId="0" applyNumberFormat="1" applyFont="1" applyFill="1" applyBorder="1" applyAlignment="1" applyProtection="1">
      <alignment vertical="center" wrapText="1"/>
    </xf>
    <xf numFmtId="10" fontId="87" fillId="28" borderId="24" xfId="0" applyNumberFormat="1" applyFont="1" applyFill="1" applyBorder="1" applyAlignment="1" applyProtection="1">
      <alignment vertical="center" wrapText="1"/>
    </xf>
    <xf numFmtId="4" fontId="96" fillId="0" borderId="133" xfId="0" applyNumberFormat="1" applyFont="1" applyFill="1" applyBorder="1" applyAlignment="1" applyProtection="1">
      <alignment vertical="center" wrapText="1"/>
      <protection locked="0"/>
    </xf>
    <xf numFmtId="4" fontId="96" fillId="0" borderId="164" xfId="0" applyNumberFormat="1" applyFont="1" applyFill="1" applyBorder="1" applyAlignment="1" applyProtection="1">
      <alignment vertical="center" wrapText="1"/>
      <protection locked="0"/>
    </xf>
    <xf numFmtId="4" fontId="96" fillId="0" borderId="148" xfId="0" applyNumberFormat="1" applyFont="1" applyFill="1" applyBorder="1" applyAlignment="1" applyProtection="1">
      <alignment vertical="center" wrapText="1"/>
      <protection locked="0"/>
    </xf>
    <xf numFmtId="0" fontId="0" fillId="10" borderId="68" xfId="0" applyFont="1" applyFill="1" applyBorder="1" applyAlignment="1" applyProtection="1">
      <alignment horizontal="center" vertical="center"/>
    </xf>
    <xf numFmtId="4" fontId="96" fillId="0" borderId="140" xfId="0" applyNumberFormat="1" applyFont="1" applyBorder="1" applyAlignment="1" applyProtection="1">
      <alignment vertical="center" wrapText="1"/>
      <protection locked="0"/>
    </xf>
    <xf numFmtId="4" fontId="96" fillId="0" borderId="187" xfId="0" applyNumberFormat="1" applyFont="1" applyBorder="1" applyAlignment="1" applyProtection="1">
      <alignment vertical="center" wrapText="1"/>
      <protection locked="0"/>
    </xf>
    <xf numFmtId="4" fontId="96" fillId="0" borderId="188" xfId="0" applyNumberFormat="1" applyFont="1" applyBorder="1" applyAlignment="1" applyProtection="1">
      <alignment vertical="center" wrapText="1"/>
      <protection locked="0"/>
    </xf>
    <xf numFmtId="0" fontId="65" fillId="10" borderId="9" xfId="0" applyFont="1" applyFill="1" applyBorder="1" applyAlignment="1" applyProtection="1">
      <alignment horizontal="center" vertical="center" wrapText="1"/>
    </xf>
    <xf numFmtId="0" fontId="65" fillId="10" borderId="60" xfId="0" applyFont="1" applyFill="1" applyBorder="1" applyAlignment="1" applyProtection="1">
      <alignment horizontal="center" vertical="center" wrapText="1"/>
    </xf>
    <xf numFmtId="167" fontId="61" fillId="36" borderId="76" xfId="0" applyNumberFormat="1" applyFont="1" applyFill="1" applyBorder="1" applyAlignment="1" applyProtection="1">
      <alignment horizontal="center" vertical="center" wrapText="1"/>
      <protection locked="0"/>
    </xf>
    <xf numFmtId="0" fontId="65" fillId="10" borderId="71" xfId="0" applyFont="1" applyFill="1" applyBorder="1" applyAlignment="1" applyProtection="1">
      <alignment horizontal="center" vertical="center" wrapText="1"/>
    </xf>
    <xf numFmtId="0" fontId="65" fillId="10" borderId="95" xfId="0" applyFont="1" applyFill="1" applyBorder="1" applyAlignment="1" applyProtection="1">
      <alignment horizontal="center" vertical="center" wrapText="1"/>
    </xf>
    <xf numFmtId="167" fontId="61" fillId="36" borderId="65" xfId="0" applyNumberFormat="1" applyFont="1" applyFill="1" applyBorder="1" applyAlignment="1" applyProtection="1">
      <alignment horizontal="center" vertical="center" wrapText="1"/>
      <protection locked="0"/>
    </xf>
    <xf numFmtId="167" fontId="61" fillId="36" borderId="27" xfId="0" applyNumberFormat="1" applyFont="1" applyFill="1" applyBorder="1" applyAlignment="1" applyProtection="1">
      <alignment horizontal="center" vertical="center" wrapText="1"/>
      <protection locked="0"/>
    </xf>
    <xf numFmtId="167" fontId="61" fillId="36" borderId="71" xfId="0" applyNumberFormat="1" applyFont="1" applyFill="1" applyBorder="1" applyAlignment="1" applyProtection="1">
      <alignment horizontal="center" vertical="center" wrapText="1"/>
      <protection locked="0"/>
    </xf>
    <xf numFmtId="0" fontId="0" fillId="0" borderId="0" xfId="0" applyAlignment="1"/>
    <xf numFmtId="0" fontId="0" fillId="0" borderId="0" xfId="0" applyAlignment="1">
      <alignment horizontal="left" indent="1"/>
    </xf>
    <xf numFmtId="0" fontId="0" fillId="0" borderId="0" xfId="0" applyAlignment="1">
      <alignment horizontal="left"/>
    </xf>
    <xf numFmtId="0" fontId="61" fillId="0" borderId="0" xfId="0" applyFont="1"/>
    <xf numFmtId="0" fontId="76" fillId="0" borderId="0" xfId="0" applyFont="1" applyBorder="1" applyAlignment="1" applyProtection="1">
      <alignment vertical="center"/>
      <protection locked="0"/>
    </xf>
    <xf numFmtId="0" fontId="0" fillId="0" borderId="0" xfId="0" applyAlignment="1">
      <alignment horizontal="center"/>
    </xf>
    <xf numFmtId="0" fontId="119" fillId="0" borderId="0" xfId="0" applyFont="1" applyFill="1" applyBorder="1" applyAlignment="1" applyProtection="1">
      <alignment horizontal="left" vertical="center"/>
    </xf>
    <xf numFmtId="0" fontId="36" fillId="0" borderId="0" xfId="0" applyFont="1" applyFill="1" applyAlignment="1" applyProtection="1">
      <alignment horizontal="left" vertical="center"/>
    </xf>
    <xf numFmtId="0" fontId="120" fillId="0" borderId="0" xfId="0" applyFont="1" applyFill="1" applyBorder="1" applyAlignment="1" applyProtection="1">
      <alignment horizontal="left" vertical="center"/>
    </xf>
    <xf numFmtId="0" fontId="121" fillId="0" borderId="0" xfId="0" applyFont="1" applyFill="1" applyBorder="1" applyAlignment="1" applyProtection="1">
      <alignment horizontal="left" vertical="center"/>
    </xf>
    <xf numFmtId="0" fontId="123" fillId="0" borderId="0" xfId="0" applyFont="1" applyFill="1" applyBorder="1" applyAlignment="1" applyProtection="1">
      <alignment horizontal="left" vertical="center"/>
    </xf>
    <xf numFmtId="0" fontId="36" fillId="0" borderId="0" xfId="0" applyFont="1" applyAlignment="1" applyProtection="1">
      <alignment horizontal="left" vertical="center"/>
    </xf>
    <xf numFmtId="0" fontId="124" fillId="0" borderId="0" xfId="0" applyFont="1" applyFill="1" applyBorder="1" applyAlignment="1" applyProtection="1">
      <alignment horizontal="left" vertical="center"/>
    </xf>
    <xf numFmtId="0" fontId="125" fillId="0" borderId="0" xfId="0" applyFont="1" applyFill="1" applyBorder="1" applyAlignment="1" applyProtection="1">
      <alignment horizontal="left" vertical="center"/>
    </xf>
    <xf numFmtId="167" fontId="4" fillId="12" borderId="65" xfId="0" applyNumberFormat="1" applyFont="1" applyFill="1" applyBorder="1" applyAlignment="1" applyProtection="1">
      <alignment horizontal="center" vertical="center" wrapText="1"/>
    </xf>
    <xf numFmtId="167" fontId="4" fillId="36" borderId="66" xfId="0" applyNumberFormat="1" applyFont="1" applyFill="1" applyBorder="1" applyAlignment="1" applyProtection="1">
      <alignment horizontal="center" vertical="center" wrapText="1"/>
      <protection locked="0"/>
    </xf>
    <xf numFmtId="167" fontId="4" fillId="36" borderId="21" xfId="0" applyNumberFormat="1" applyFont="1" applyFill="1" applyBorder="1" applyAlignment="1" applyProtection="1">
      <alignment horizontal="center" vertical="center" wrapText="1"/>
      <protection locked="0"/>
    </xf>
    <xf numFmtId="167" fontId="4" fillId="12" borderId="82" xfId="0" applyNumberFormat="1" applyFont="1" applyFill="1" applyBorder="1" applyAlignment="1" applyProtection="1">
      <alignment horizontal="center" vertical="center" wrapText="1"/>
    </xf>
    <xf numFmtId="167" fontId="4" fillId="12" borderId="4" xfId="0" applyNumberFormat="1" applyFont="1" applyFill="1" applyBorder="1" applyAlignment="1" applyProtection="1">
      <alignment horizontal="center" vertical="center" wrapText="1"/>
    </xf>
    <xf numFmtId="167" fontId="4" fillId="36" borderId="11" xfId="0" applyNumberFormat="1" applyFont="1" applyFill="1" applyBorder="1" applyAlignment="1" applyProtection="1">
      <alignment horizontal="center" vertical="center" wrapText="1"/>
      <protection locked="0"/>
    </xf>
    <xf numFmtId="167" fontId="4" fillId="36" borderId="15" xfId="0" applyNumberFormat="1" applyFont="1" applyFill="1" applyBorder="1" applyAlignment="1" applyProtection="1">
      <alignment horizontal="center" vertical="center" wrapText="1"/>
      <protection locked="0"/>
    </xf>
    <xf numFmtId="167" fontId="4" fillId="12" borderId="32" xfId="0" applyNumberFormat="1" applyFont="1" applyFill="1" applyBorder="1" applyAlignment="1" applyProtection="1">
      <alignment horizontal="center" vertical="center" wrapText="1"/>
    </xf>
    <xf numFmtId="167" fontId="4" fillId="12" borderId="16" xfId="0" applyNumberFormat="1" applyFont="1" applyFill="1" applyBorder="1" applyAlignment="1" applyProtection="1">
      <alignment horizontal="center" vertical="center" wrapText="1"/>
    </xf>
    <xf numFmtId="167" fontId="4" fillId="12" borderId="15" xfId="0" applyNumberFormat="1" applyFont="1" applyFill="1" applyBorder="1" applyAlignment="1" applyProtection="1">
      <alignment horizontal="center" vertical="center" wrapText="1"/>
    </xf>
    <xf numFmtId="167" fontId="4" fillId="12" borderId="71" xfId="0" applyNumberFormat="1" applyFont="1" applyFill="1" applyBorder="1" applyAlignment="1" applyProtection="1">
      <alignment horizontal="center" vertical="center" wrapText="1"/>
    </xf>
    <xf numFmtId="167" fontId="4" fillId="36" borderId="73" xfId="0" applyNumberFormat="1" applyFont="1" applyFill="1" applyBorder="1" applyAlignment="1" applyProtection="1">
      <alignment horizontal="center" vertical="center" wrapText="1"/>
      <protection locked="0"/>
    </xf>
    <xf numFmtId="167" fontId="4" fillId="36" borderId="95" xfId="0" applyNumberFormat="1" applyFont="1" applyFill="1" applyBorder="1" applyAlignment="1" applyProtection="1">
      <alignment horizontal="center" vertical="center" wrapText="1"/>
      <protection locked="0"/>
    </xf>
    <xf numFmtId="167" fontId="4" fillId="12" borderId="81" xfId="0" applyNumberFormat="1" applyFont="1" applyFill="1" applyBorder="1" applyAlignment="1" applyProtection="1">
      <alignment horizontal="center" vertical="center" wrapText="1"/>
    </xf>
    <xf numFmtId="167" fontId="4" fillId="12" borderId="70" xfId="0" applyNumberFormat="1" applyFont="1" applyFill="1" applyBorder="1" applyAlignment="1" applyProtection="1">
      <alignment horizontal="center" vertical="center" wrapText="1"/>
    </xf>
    <xf numFmtId="167" fontId="0" fillId="12" borderId="89" xfId="0" applyNumberFormat="1" applyFill="1" applyBorder="1" applyAlignment="1" applyProtection="1">
      <alignment horizontal="center" vertical="center"/>
    </xf>
    <xf numFmtId="167" fontId="4" fillId="12" borderId="66" xfId="0" applyNumberFormat="1" applyFont="1" applyFill="1" applyBorder="1" applyAlignment="1" applyProtection="1">
      <alignment horizontal="center" vertical="center" wrapText="1"/>
    </xf>
    <xf numFmtId="167" fontId="4" fillId="0" borderId="66" xfId="0" applyNumberFormat="1" applyFont="1" applyFill="1" applyBorder="1" applyAlignment="1" applyProtection="1">
      <alignment horizontal="center" vertical="center" wrapText="1"/>
      <protection locked="0"/>
    </xf>
    <xf numFmtId="167" fontId="4" fillId="36" borderId="8" xfId="0" applyNumberFormat="1" applyFont="1" applyFill="1" applyBorder="1" applyAlignment="1" applyProtection="1">
      <alignment horizontal="center" vertical="center" wrapText="1"/>
      <protection locked="0"/>
    </xf>
    <xf numFmtId="167" fontId="0" fillId="0" borderId="8" xfId="0" applyNumberFormat="1" applyFill="1" applyBorder="1" applyAlignment="1" applyProtection="1">
      <alignment horizontal="center" vertical="center"/>
      <protection locked="0"/>
    </xf>
    <xf numFmtId="167" fontId="4" fillId="0" borderId="11" xfId="0" applyNumberFormat="1" applyFont="1" applyFill="1" applyBorder="1" applyAlignment="1" applyProtection="1">
      <alignment horizontal="center" vertical="center" wrapText="1"/>
      <protection locked="0"/>
    </xf>
    <xf numFmtId="167" fontId="4" fillId="12" borderId="73" xfId="0" applyNumberFormat="1" applyFont="1" applyFill="1" applyBorder="1" applyAlignment="1" applyProtection="1">
      <alignment horizontal="center" vertical="center" wrapText="1"/>
    </xf>
    <xf numFmtId="167" fontId="4" fillId="0" borderId="73" xfId="0" applyNumberFormat="1" applyFont="1" applyFill="1" applyBorder="1" applyAlignment="1" applyProtection="1">
      <alignment horizontal="center" vertical="center" wrapText="1"/>
      <protection locked="0"/>
    </xf>
    <xf numFmtId="167" fontId="0" fillId="0" borderId="73" xfId="0" applyNumberFormat="1" applyFill="1" applyBorder="1" applyAlignment="1" applyProtection="1">
      <alignment horizontal="center" vertical="center"/>
      <protection locked="0"/>
    </xf>
    <xf numFmtId="167" fontId="4" fillId="12" borderId="21" xfId="0" applyNumberFormat="1" applyFont="1" applyFill="1" applyBorder="1" applyAlignment="1" applyProtection="1">
      <alignment horizontal="center" vertical="center" wrapText="1"/>
    </xf>
    <xf numFmtId="167" fontId="4" fillId="12" borderId="88" xfId="0" applyNumberFormat="1" applyFont="1" applyFill="1" applyBorder="1" applyAlignment="1" applyProtection="1">
      <alignment horizontal="center" vertical="center" wrapText="1"/>
    </xf>
    <xf numFmtId="167" fontId="4" fillId="12" borderId="23" xfId="0" applyNumberFormat="1" applyFont="1" applyFill="1" applyBorder="1" applyAlignment="1" applyProtection="1">
      <alignment horizontal="center" vertical="center" wrapText="1"/>
    </xf>
    <xf numFmtId="167" fontId="4" fillId="12" borderId="95" xfId="0" applyNumberFormat="1" applyFont="1" applyFill="1" applyBorder="1" applyAlignment="1" applyProtection="1">
      <alignment horizontal="center" vertical="center" wrapText="1"/>
    </xf>
    <xf numFmtId="167" fontId="4" fillId="12" borderId="72" xfId="0" applyNumberFormat="1" applyFont="1" applyFill="1" applyBorder="1" applyAlignment="1" applyProtection="1">
      <alignment horizontal="center" vertical="center" wrapText="1"/>
    </xf>
    <xf numFmtId="0" fontId="126" fillId="0" borderId="0" xfId="0" applyFont="1" applyFill="1" applyBorder="1" applyAlignment="1" applyProtection="1">
      <alignment horizontal="left" vertical="center" wrapText="1"/>
    </xf>
    <xf numFmtId="0" fontId="127" fillId="0" borderId="0" xfId="0" applyFont="1" applyFill="1" applyBorder="1" applyAlignment="1" applyProtection="1">
      <alignment horizontal="left" vertical="center" wrapText="1"/>
      <protection locked="0"/>
    </xf>
    <xf numFmtId="0" fontId="0" fillId="12" borderId="17" xfId="0" applyFill="1" applyBorder="1" applyAlignment="1" applyProtection="1">
      <alignment horizontal="center" vertical="center"/>
    </xf>
    <xf numFmtId="0" fontId="0" fillId="12" borderId="77" xfId="0" applyFill="1" applyBorder="1" applyAlignment="1" applyProtection="1">
      <alignment horizontal="center" vertical="center"/>
    </xf>
    <xf numFmtId="0" fontId="0" fillId="12" borderId="14" xfId="0" applyFill="1" applyBorder="1" applyAlignment="1" applyProtection="1">
      <alignment horizontal="center" vertical="center"/>
    </xf>
    <xf numFmtId="0" fontId="0" fillId="12" borderId="90" xfId="0" applyFill="1" applyBorder="1" applyAlignment="1" applyProtection="1">
      <alignment horizontal="center" vertical="center"/>
    </xf>
    <xf numFmtId="0" fontId="0" fillId="12" borderId="12" xfId="0" applyFill="1" applyBorder="1" applyAlignment="1" applyProtection="1">
      <alignment horizontal="center" vertical="center"/>
    </xf>
    <xf numFmtId="0" fontId="0" fillId="12" borderId="84" xfId="0" applyFill="1" applyBorder="1" applyAlignment="1" applyProtection="1">
      <alignment horizontal="center" vertical="center"/>
    </xf>
    <xf numFmtId="167" fontId="0" fillId="12" borderId="83" xfId="0" applyNumberFormat="1" applyFont="1" applyFill="1" applyBorder="1" applyAlignment="1" applyProtection="1">
      <alignment horizontal="center" vertical="center"/>
    </xf>
    <xf numFmtId="167" fontId="0" fillId="12" borderId="33" xfId="0" applyNumberFormat="1" applyFont="1" applyFill="1" applyBorder="1" applyAlignment="1" applyProtection="1">
      <alignment horizontal="center" vertical="center"/>
    </xf>
    <xf numFmtId="0" fontId="119" fillId="10" borderId="0" xfId="0" applyFont="1" applyFill="1" applyBorder="1" applyAlignment="1" applyProtection="1">
      <alignment horizontal="left"/>
    </xf>
    <xf numFmtId="0" fontId="0" fillId="10" borderId="48" xfId="0" applyFill="1" applyBorder="1" applyAlignment="1" applyProtection="1"/>
    <xf numFmtId="0" fontId="0" fillId="10" borderId="48" xfId="0" applyFill="1" applyBorder="1" applyAlignment="1" applyProtection="1">
      <alignment vertical="top"/>
    </xf>
    <xf numFmtId="0" fontId="0" fillId="10" borderId="0" xfId="0" applyFill="1" applyBorder="1" applyAlignment="1" applyProtection="1"/>
    <xf numFmtId="0" fontId="0" fillId="10" borderId="0" xfId="0" applyFill="1" applyBorder="1" applyAlignment="1" applyProtection="1">
      <alignment vertical="top"/>
    </xf>
    <xf numFmtId="0" fontId="0" fillId="10" borderId="0" xfId="0" applyFont="1" applyFill="1" applyBorder="1" applyAlignment="1" applyProtection="1"/>
    <xf numFmtId="0" fontId="0" fillId="10" borderId="0" xfId="0" applyFont="1" applyFill="1" applyBorder="1" applyAlignment="1" applyProtection="1">
      <alignment vertical="top"/>
    </xf>
    <xf numFmtId="0" fontId="0" fillId="10" borderId="48" xfId="0" applyFont="1" applyFill="1" applyBorder="1" applyAlignment="1" applyProtection="1"/>
    <xf numFmtId="0" fontId="0" fillId="10" borderId="48" xfId="0" applyFont="1" applyFill="1" applyBorder="1" applyAlignment="1" applyProtection="1">
      <alignment vertical="top"/>
    </xf>
    <xf numFmtId="1" fontId="1" fillId="10" borderId="0" xfId="1" applyNumberFormat="1" applyFont="1" applyFill="1" applyBorder="1" applyAlignment="1" applyProtection="1">
      <alignment vertical="center"/>
    </xf>
    <xf numFmtId="0" fontId="13" fillId="42" borderId="26" xfId="0" applyFont="1" applyFill="1" applyBorder="1" applyAlignment="1" applyProtection="1">
      <alignment vertical="center"/>
    </xf>
    <xf numFmtId="0" fontId="13" fillId="42" borderId="20" xfId="0" applyFont="1" applyFill="1" applyBorder="1" applyAlignment="1" applyProtection="1">
      <alignment horizontal="center" vertical="center"/>
    </xf>
    <xf numFmtId="0" fontId="0" fillId="10" borderId="0" xfId="0" applyFont="1" applyFill="1" applyBorder="1" applyAlignment="1" applyProtection="1">
      <alignment vertical="center" wrapText="1"/>
    </xf>
    <xf numFmtId="0" fontId="13" fillId="42" borderId="25" xfId="0" applyFont="1" applyFill="1" applyBorder="1" applyAlignment="1" applyProtection="1">
      <alignment horizontal="center" vertical="center"/>
    </xf>
    <xf numFmtId="0" fontId="0" fillId="10" borderId="52" xfId="0" applyFont="1" applyFill="1" applyBorder="1" applyAlignment="1" applyProtection="1">
      <alignment horizontal="center" vertical="center" wrapText="1"/>
    </xf>
    <xf numFmtId="1" fontId="1" fillId="10" borderId="48" xfId="1" applyNumberFormat="1" applyFont="1" applyFill="1" applyBorder="1" applyAlignment="1" applyProtection="1">
      <alignment vertical="center"/>
    </xf>
    <xf numFmtId="0" fontId="13" fillId="10" borderId="23" xfId="0" applyFont="1" applyFill="1" applyBorder="1" applyAlignment="1" applyProtection="1">
      <alignment vertical="center"/>
    </xf>
    <xf numFmtId="0" fontId="0" fillId="10" borderId="11" xfId="0" applyFont="1" applyFill="1" applyBorder="1" applyAlignment="1" applyProtection="1">
      <alignment vertical="center"/>
    </xf>
    <xf numFmtId="0" fontId="13" fillId="10" borderId="11" xfId="0" applyFont="1" applyFill="1" applyBorder="1" applyAlignment="1" applyProtection="1">
      <alignment vertical="center"/>
    </xf>
    <xf numFmtId="0" fontId="13" fillId="10" borderId="28" xfId="0" applyFont="1" applyFill="1" applyBorder="1" applyAlignment="1" applyProtection="1">
      <alignment vertical="center"/>
    </xf>
    <xf numFmtId="0" fontId="13" fillId="10" borderId="73" xfId="0" applyFont="1" applyFill="1" applyBorder="1" applyAlignment="1" applyProtection="1">
      <alignment vertical="center"/>
    </xf>
    <xf numFmtId="0" fontId="13" fillId="10" borderId="14" xfId="0" applyFont="1" applyFill="1" applyBorder="1" applyAlignment="1" applyProtection="1">
      <alignment vertical="center"/>
    </xf>
    <xf numFmtId="0" fontId="0" fillId="10" borderId="22" xfId="0" applyFont="1" applyFill="1" applyBorder="1" applyAlignment="1" applyProtection="1">
      <alignment vertical="center"/>
    </xf>
    <xf numFmtId="0" fontId="13" fillId="10" borderId="80" xfId="0" applyFont="1" applyFill="1" applyBorder="1" applyAlignment="1" applyProtection="1">
      <alignment vertical="center"/>
    </xf>
    <xf numFmtId="0" fontId="13" fillId="10" borderId="66" xfId="0" applyFont="1" applyFill="1" applyBorder="1" applyAlignment="1" applyProtection="1">
      <alignment vertical="center"/>
    </xf>
    <xf numFmtId="0" fontId="99" fillId="10" borderId="136" xfId="0" applyFont="1" applyFill="1" applyBorder="1" applyAlignment="1" applyProtection="1">
      <alignment horizontal="center" vertical="center"/>
    </xf>
    <xf numFmtId="0" fontId="96" fillId="10" borderId="135" xfId="0" applyFont="1" applyFill="1" applyBorder="1" applyAlignment="1" applyProtection="1">
      <alignment horizontal="center" vertical="center" wrapText="1"/>
    </xf>
    <xf numFmtId="4" fontId="96" fillId="10" borderId="134" xfId="0" applyNumberFormat="1" applyFont="1" applyFill="1" applyBorder="1" applyAlignment="1" applyProtection="1">
      <alignment vertical="center" wrapText="1"/>
    </xf>
    <xf numFmtId="4" fontId="96" fillId="10" borderId="138" xfId="0" applyNumberFormat="1" applyFont="1" applyFill="1" applyBorder="1" applyAlignment="1" applyProtection="1">
      <alignment vertical="center" wrapText="1"/>
    </xf>
    <xf numFmtId="4" fontId="96" fillId="10" borderId="139" xfId="0" applyNumberFormat="1" applyFont="1" applyFill="1" applyBorder="1" applyAlignment="1" applyProtection="1">
      <alignment vertical="center" wrapText="1"/>
    </xf>
    <xf numFmtId="4" fontId="96" fillId="10" borderId="8" xfId="0" applyNumberFormat="1" applyFont="1" applyFill="1" applyBorder="1" applyAlignment="1" applyProtection="1">
      <alignment vertical="center"/>
    </xf>
    <xf numFmtId="0" fontId="99" fillId="10" borderId="143" xfId="0" applyFont="1" applyFill="1" applyBorder="1" applyAlignment="1" applyProtection="1">
      <alignment horizontal="center" vertical="center"/>
    </xf>
    <xf numFmtId="0" fontId="96" fillId="10" borderId="142" xfId="0" applyFont="1" applyFill="1" applyBorder="1" applyAlignment="1" applyProtection="1">
      <alignment horizontal="center" vertical="center" wrapText="1"/>
    </xf>
    <xf numFmtId="4" fontId="96" fillId="10" borderId="141" xfId="0" applyNumberFormat="1" applyFont="1" applyFill="1" applyBorder="1" applyAlignment="1" applyProtection="1">
      <alignment vertical="center" wrapText="1"/>
    </xf>
    <xf numFmtId="4" fontId="96" fillId="10" borderId="144" xfId="0" applyNumberFormat="1" applyFont="1" applyFill="1" applyBorder="1" applyAlignment="1" applyProtection="1">
      <alignment vertical="center" wrapText="1"/>
    </xf>
    <xf numFmtId="0" fontId="99" fillId="10" borderId="130" xfId="0" applyFont="1" applyFill="1" applyBorder="1" applyAlignment="1" applyProtection="1">
      <alignment horizontal="center" vertical="center"/>
    </xf>
    <xf numFmtId="0" fontId="96" fillId="10" borderId="129" xfId="0" applyFont="1" applyFill="1" applyBorder="1" applyAlignment="1" applyProtection="1">
      <alignment horizontal="center" vertical="center" wrapText="1"/>
    </xf>
    <xf numFmtId="4" fontId="96" fillId="10" borderId="128" xfId="0" applyNumberFormat="1" applyFont="1" applyFill="1" applyBorder="1" applyAlignment="1" applyProtection="1">
      <alignment vertical="center" wrapText="1"/>
    </xf>
    <xf numFmtId="4" fontId="96" fillId="10" borderId="115" xfId="0" applyNumberFormat="1" applyFont="1" applyFill="1" applyBorder="1" applyAlignment="1" applyProtection="1">
      <alignment vertical="center" wrapText="1"/>
    </xf>
    <xf numFmtId="4" fontId="96" fillId="10" borderId="146" xfId="0" applyNumberFormat="1" applyFont="1" applyFill="1" applyBorder="1" applyAlignment="1" applyProtection="1">
      <alignment vertical="center" wrapText="1"/>
    </xf>
    <xf numFmtId="167" fontId="61" fillId="10" borderId="76" xfId="0" applyNumberFormat="1" applyFont="1" applyFill="1" applyBorder="1" applyAlignment="1" applyProtection="1">
      <alignment horizontal="center" vertical="center" wrapText="1"/>
    </xf>
    <xf numFmtId="167" fontId="61" fillId="10" borderId="21" xfId="0" applyNumberFormat="1" applyFont="1" applyFill="1" applyBorder="1" applyAlignment="1" applyProtection="1">
      <alignment horizontal="center" vertical="center" wrapText="1"/>
    </xf>
    <xf numFmtId="167" fontId="61" fillId="10" borderId="15" xfId="0" applyNumberFormat="1" applyFont="1" applyFill="1" applyBorder="1" applyAlignment="1" applyProtection="1">
      <alignment horizontal="center" vertical="center" wrapText="1"/>
    </xf>
    <xf numFmtId="167" fontId="61" fillId="10" borderId="95" xfId="0" applyNumberFormat="1" applyFont="1" applyFill="1" applyBorder="1" applyAlignment="1" applyProtection="1">
      <alignment horizontal="center" vertical="center" wrapText="1"/>
    </xf>
    <xf numFmtId="0" fontId="0" fillId="10" borderId="1" xfId="0" applyFill="1" applyBorder="1" applyAlignment="1" applyProtection="1">
      <alignment vertical="center"/>
    </xf>
    <xf numFmtId="0" fontId="0" fillId="10" borderId="6" xfId="0" applyFill="1" applyBorder="1" applyAlignment="1" applyProtection="1">
      <alignment vertical="center"/>
    </xf>
    <xf numFmtId="4" fontId="96" fillId="10" borderId="133" xfId="0" applyNumberFormat="1" applyFont="1" applyFill="1" applyBorder="1" applyAlignment="1" applyProtection="1">
      <alignment vertical="center" wrapText="1"/>
    </xf>
    <xf numFmtId="4" fontId="96" fillId="10" borderId="164" xfId="0" applyNumberFormat="1" applyFont="1" applyFill="1" applyBorder="1" applyAlignment="1" applyProtection="1">
      <alignment vertical="center" wrapText="1"/>
    </xf>
    <xf numFmtId="4" fontId="96" fillId="10" borderId="148" xfId="0" applyNumberFormat="1" applyFont="1" applyFill="1" applyBorder="1" applyAlignment="1" applyProtection="1">
      <alignment vertical="center" wrapText="1"/>
    </xf>
    <xf numFmtId="4" fontId="96" fillId="10" borderId="163" xfId="0" applyNumberFormat="1" applyFont="1" applyFill="1" applyBorder="1" applyAlignment="1" applyProtection="1">
      <alignment vertical="center" wrapText="1"/>
    </xf>
    <xf numFmtId="167" fontId="0" fillId="10" borderId="8" xfId="0" applyNumberFormat="1" applyFill="1" applyBorder="1" applyAlignment="1" applyProtection="1">
      <alignment horizontal="center" vertical="center"/>
    </xf>
    <xf numFmtId="0" fontId="122" fillId="0" borderId="0" xfId="0" applyFont="1" applyFill="1" applyBorder="1" applyAlignment="1" applyProtection="1">
      <alignment horizontal="left" vertical="center" wrapText="1"/>
    </xf>
    <xf numFmtId="0" fontId="39" fillId="10" borderId="77" xfId="0" applyFont="1" applyFill="1" applyBorder="1" applyAlignment="1" applyProtection="1">
      <alignment horizontal="left" vertical="center"/>
    </xf>
    <xf numFmtId="0" fontId="4" fillId="12" borderId="9" xfId="0" applyFont="1" applyFill="1" applyBorder="1" applyAlignment="1" applyProtection="1">
      <alignment horizontal="center" vertical="center" wrapText="1"/>
    </xf>
    <xf numFmtId="0" fontId="4" fillId="12" borderId="2" xfId="0" applyFont="1" applyFill="1" applyBorder="1" applyAlignment="1" applyProtection="1">
      <alignment horizontal="center" vertical="center" wrapText="1"/>
    </xf>
    <xf numFmtId="10" fontId="8" fillId="12" borderId="4" xfId="1" applyNumberFormat="1" applyFont="1" applyFill="1" applyBorder="1" applyAlignment="1" applyProtection="1">
      <alignment horizontal="center" vertical="center" shrinkToFit="1"/>
    </xf>
    <xf numFmtId="10" fontId="0" fillId="12" borderId="88" xfId="1" applyNumberFormat="1" applyFont="1" applyFill="1" applyBorder="1" applyAlignment="1" applyProtection="1">
      <alignment horizontal="center" vertical="center" shrinkToFit="1"/>
    </xf>
    <xf numFmtId="0" fontId="81" fillId="14" borderId="74" xfId="0" applyFont="1" applyFill="1" applyBorder="1" applyAlignment="1" applyProtection="1">
      <alignment horizontal="center" vertical="center"/>
    </xf>
    <xf numFmtId="0" fontId="81" fillId="14" borderId="71" xfId="0" applyFont="1" applyFill="1" applyBorder="1" applyAlignment="1" applyProtection="1">
      <alignment horizontal="center" vertical="center"/>
    </xf>
    <xf numFmtId="0" fontId="13" fillId="36" borderId="8" xfId="0" applyFont="1" applyFill="1" applyBorder="1" applyAlignment="1" applyProtection="1">
      <alignment horizontal="center" vertical="center" wrapText="1"/>
      <protection locked="0"/>
    </xf>
    <xf numFmtId="0" fontId="13" fillId="36" borderId="21" xfId="0" applyFont="1" applyFill="1" applyBorder="1" applyAlignment="1" applyProtection="1">
      <alignment horizontal="center" vertical="center" wrapText="1"/>
      <protection locked="0"/>
    </xf>
    <xf numFmtId="0" fontId="13" fillId="36" borderId="82" xfId="0" applyFont="1" applyFill="1" applyBorder="1" applyAlignment="1" applyProtection="1">
      <alignment horizontal="center" vertical="center" wrapText="1"/>
      <protection locked="0"/>
    </xf>
    <xf numFmtId="0" fontId="43" fillId="36" borderId="11" xfId="0" applyFont="1" applyFill="1" applyBorder="1" applyAlignment="1" applyProtection="1">
      <alignment horizontal="center" vertical="center" wrapText="1"/>
      <protection locked="0"/>
    </xf>
    <xf numFmtId="0" fontId="83" fillId="36" borderId="11" xfId="0" applyFont="1" applyFill="1" applyBorder="1" applyAlignment="1" applyProtection="1">
      <alignment horizontal="center" vertical="center"/>
      <protection locked="0"/>
    </xf>
    <xf numFmtId="0" fontId="13" fillId="36" borderId="15" xfId="0" applyFont="1" applyFill="1" applyBorder="1" applyAlignment="1" applyProtection="1">
      <alignment horizontal="center" vertical="center" wrapText="1"/>
      <protection locked="0"/>
    </xf>
    <xf numFmtId="0" fontId="13" fillId="36" borderId="32" xfId="0" applyFont="1" applyFill="1" applyBorder="1" applyAlignment="1" applyProtection="1">
      <alignment horizontal="center" vertical="center" wrapText="1"/>
      <protection locked="0"/>
    </xf>
    <xf numFmtId="0" fontId="43" fillId="36" borderId="73" xfId="0" applyFont="1" applyFill="1" applyBorder="1" applyAlignment="1" applyProtection="1">
      <alignment horizontal="center" vertical="center" wrapText="1"/>
      <protection locked="0"/>
    </xf>
    <xf numFmtId="0" fontId="83" fillId="36" borderId="73" xfId="0" applyFont="1" applyFill="1" applyBorder="1" applyAlignment="1" applyProtection="1">
      <alignment horizontal="center" vertical="center"/>
      <protection locked="0"/>
    </xf>
    <xf numFmtId="0" fontId="13" fillId="36" borderId="95" xfId="0" applyFont="1" applyFill="1" applyBorder="1" applyAlignment="1" applyProtection="1">
      <alignment horizontal="center" vertical="center" wrapText="1"/>
      <protection locked="0"/>
    </xf>
    <xf numFmtId="0" fontId="13" fillId="36" borderId="81" xfId="0" applyFont="1" applyFill="1" applyBorder="1" applyAlignment="1" applyProtection="1">
      <alignment horizontal="center" vertical="center" wrapText="1"/>
      <protection locked="0"/>
    </xf>
    <xf numFmtId="167" fontId="8" fillId="10" borderId="8" xfId="0" applyNumberFormat="1" applyFont="1" applyFill="1" applyBorder="1" applyAlignment="1" applyProtection="1">
      <alignment horizontal="center" vertical="center"/>
    </xf>
    <xf numFmtId="167" fontId="13" fillId="10" borderId="67" xfId="0" applyNumberFormat="1" applyFont="1" applyFill="1" applyBorder="1" applyAlignment="1" applyProtection="1">
      <alignment horizontal="center" vertical="center" wrapText="1"/>
    </xf>
    <xf numFmtId="167" fontId="13" fillId="10" borderId="28" xfId="0" applyNumberFormat="1" applyFont="1" applyFill="1" applyBorder="1" applyAlignment="1" applyProtection="1">
      <alignment horizontal="center" vertical="center" wrapText="1"/>
    </xf>
    <xf numFmtId="167" fontId="13" fillId="10" borderId="74" xfId="0" applyNumberFormat="1" applyFont="1" applyFill="1" applyBorder="1" applyAlignment="1" applyProtection="1">
      <alignment horizontal="center" vertical="center" wrapText="1"/>
    </xf>
    <xf numFmtId="0" fontId="52" fillId="38" borderId="7" xfId="0" applyFont="1" applyFill="1" applyBorder="1" applyAlignment="1" applyProtection="1">
      <alignment horizontal="center" vertical="center" wrapText="1"/>
    </xf>
    <xf numFmtId="167" fontId="12" fillId="36" borderId="11" xfId="0" applyNumberFormat="1" applyFont="1" applyFill="1" applyBorder="1" applyAlignment="1" applyProtection="1">
      <alignment horizontal="center" vertical="center"/>
      <protection locked="0"/>
    </xf>
    <xf numFmtId="167" fontId="12" fillId="36" borderId="15" xfId="0" applyNumberFormat="1" applyFont="1" applyFill="1" applyBorder="1" applyAlignment="1" applyProtection="1">
      <alignment horizontal="center" vertical="center"/>
      <protection locked="0"/>
    </xf>
    <xf numFmtId="167" fontId="12" fillId="36" borderId="8" xfId="0" applyNumberFormat="1" applyFont="1" applyFill="1" applyBorder="1" applyAlignment="1" applyProtection="1">
      <alignment horizontal="center" vertical="center"/>
      <protection locked="0"/>
    </xf>
    <xf numFmtId="167" fontId="12" fillId="36" borderId="30" xfId="0" applyNumberFormat="1" applyFont="1" applyFill="1" applyBorder="1" applyAlignment="1" applyProtection="1">
      <alignment horizontal="center" vertical="center"/>
      <protection locked="0"/>
    </xf>
    <xf numFmtId="167" fontId="12" fillId="36" borderId="28" xfId="0" applyNumberFormat="1" applyFont="1" applyFill="1" applyBorder="1" applyAlignment="1" applyProtection="1">
      <alignment horizontal="center" vertical="center"/>
      <protection locked="0"/>
    </xf>
    <xf numFmtId="0" fontId="13" fillId="36" borderId="11" xfId="0" applyFont="1" applyFill="1" applyBorder="1" applyAlignment="1" applyProtection="1">
      <alignment horizontal="center" vertical="center" wrapText="1"/>
      <protection locked="0"/>
    </xf>
    <xf numFmtId="0" fontId="13" fillId="36" borderId="11" xfId="0" applyFont="1" applyFill="1" applyBorder="1" applyAlignment="1" applyProtection="1">
      <alignment horizontal="center" vertical="center"/>
      <protection locked="0"/>
    </xf>
    <xf numFmtId="0" fontId="13" fillId="36" borderId="73" xfId="0" applyFont="1" applyFill="1" applyBorder="1" applyAlignment="1" applyProtection="1">
      <alignment horizontal="center" vertical="center" wrapText="1"/>
      <protection locked="0"/>
    </xf>
    <xf numFmtId="0" fontId="13" fillId="36" borderId="73" xfId="0" applyFont="1" applyFill="1" applyBorder="1" applyAlignment="1" applyProtection="1">
      <alignment horizontal="center" vertical="center"/>
      <protection locked="0"/>
    </xf>
    <xf numFmtId="167" fontId="12" fillId="36" borderId="73" xfId="0" applyNumberFormat="1" applyFont="1" applyFill="1" applyBorder="1" applyAlignment="1" applyProtection="1">
      <alignment horizontal="center" vertical="center"/>
      <protection locked="0"/>
    </xf>
    <xf numFmtId="167" fontId="12" fillId="36" borderId="74" xfId="0" applyNumberFormat="1" applyFont="1" applyFill="1" applyBorder="1" applyAlignment="1" applyProtection="1">
      <alignment horizontal="center" vertical="center"/>
      <protection locked="0"/>
    </xf>
    <xf numFmtId="167" fontId="0" fillId="10" borderId="11" xfId="0" applyNumberFormat="1" applyFont="1" applyFill="1" applyBorder="1" applyAlignment="1" applyProtection="1">
      <alignment horizontal="center" vertical="center"/>
    </xf>
    <xf numFmtId="167" fontId="0" fillId="10" borderId="73" xfId="0" applyNumberFormat="1" applyFont="1" applyFill="1" applyBorder="1" applyAlignment="1" applyProtection="1">
      <alignment horizontal="center" vertical="center"/>
    </xf>
    <xf numFmtId="0" fontId="0" fillId="0" borderId="73" xfId="0" applyFont="1" applyFill="1" applyBorder="1" applyAlignment="1" applyProtection="1">
      <alignment horizontal="center" vertical="center"/>
      <protection locked="0"/>
    </xf>
    <xf numFmtId="171" fontId="4" fillId="12" borderId="11" xfId="0" applyNumberFormat="1" applyFont="1" applyFill="1" applyBorder="1" applyAlignment="1" applyProtection="1">
      <alignment horizontal="center" vertical="center" wrapText="1"/>
    </xf>
    <xf numFmtId="171" fontId="4" fillId="12" borderId="15" xfId="0" applyNumberFormat="1" applyFont="1" applyFill="1" applyBorder="1" applyAlignment="1" applyProtection="1">
      <alignment horizontal="center" vertical="center" wrapText="1"/>
    </xf>
    <xf numFmtId="171" fontId="0" fillId="12" borderId="11" xfId="0" applyNumberFormat="1" applyFill="1" applyBorder="1" applyAlignment="1" applyProtection="1">
      <alignment horizontal="center" vertical="center"/>
    </xf>
    <xf numFmtId="171" fontId="4" fillId="12" borderId="27" xfId="0" applyNumberFormat="1" applyFont="1" applyFill="1" applyBorder="1" applyAlignment="1" applyProtection="1">
      <alignment horizontal="center" vertical="center" wrapText="1"/>
    </xf>
    <xf numFmtId="171" fontId="4" fillId="12" borderId="28" xfId="0" applyNumberFormat="1" applyFont="1" applyFill="1" applyBorder="1" applyAlignment="1" applyProtection="1">
      <alignment horizontal="center" vertical="center" wrapText="1"/>
    </xf>
    <xf numFmtId="0" fontId="39" fillId="10" borderId="4" xfId="0" applyFont="1" applyFill="1" applyBorder="1" applyAlignment="1" applyProtection="1">
      <alignment vertical="center"/>
    </xf>
    <xf numFmtId="0" fontId="39" fillId="10" borderId="88" xfId="0" applyFont="1" applyFill="1" applyBorder="1" applyAlignment="1" applyProtection="1">
      <alignment vertical="center"/>
    </xf>
    <xf numFmtId="0" fontId="39" fillId="10" borderId="16" xfId="0" applyFont="1" applyFill="1" applyBorder="1" applyAlignment="1" applyProtection="1">
      <alignment vertical="center"/>
    </xf>
    <xf numFmtId="0" fontId="39" fillId="10" borderId="23" xfId="0" applyFont="1" applyFill="1" applyBorder="1" applyAlignment="1" applyProtection="1">
      <alignment vertical="center"/>
    </xf>
    <xf numFmtId="0" fontId="0" fillId="11" borderId="11" xfId="0" applyFill="1" applyBorder="1" applyAlignment="1">
      <alignment horizontal="center" vertical="center"/>
    </xf>
    <xf numFmtId="0" fontId="0" fillId="11" borderId="15" xfId="0" applyFill="1" applyBorder="1" applyAlignment="1">
      <alignment horizontal="center" vertical="center"/>
    </xf>
    <xf numFmtId="0" fontId="0" fillId="11" borderId="3" xfId="0" applyFill="1" applyBorder="1" applyAlignment="1">
      <alignment horizontal="center" vertical="center"/>
    </xf>
    <xf numFmtId="167" fontId="0" fillId="0" borderId="0" xfId="0" applyNumberFormat="1" applyBorder="1" applyAlignment="1">
      <alignment horizontal="center" vertical="center"/>
    </xf>
    <xf numFmtId="167" fontId="0" fillId="0" borderId="0" xfId="0" applyNumberFormat="1" applyAlignment="1">
      <alignment vertical="center"/>
    </xf>
    <xf numFmtId="0" fontId="14" fillId="0" borderId="85" xfId="0" applyFont="1" applyFill="1" applyBorder="1" applyAlignment="1" applyProtection="1">
      <alignment horizontal="center" vertical="center" wrapText="1"/>
      <protection locked="0"/>
    </xf>
    <xf numFmtId="0" fontId="49" fillId="10" borderId="0" xfId="0" applyFont="1" applyFill="1" applyAlignment="1" applyProtection="1">
      <alignment horizontal="left" vertical="center"/>
      <protection locked="0"/>
    </xf>
    <xf numFmtId="0" fontId="49" fillId="10" borderId="0" xfId="0" applyFont="1" applyFill="1" applyAlignment="1" applyProtection="1">
      <alignment vertical="center"/>
      <protection locked="0"/>
    </xf>
    <xf numFmtId="0" fontId="128" fillId="0" borderId="0" xfId="0" applyFont="1" applyFill="1" applyBorder="1" applyAlignment="1" applyProtection="1">
      <alignment horizontal="left" vertical="center" wrapText="1"/>
      <protection locked="0"/>
    </xf>
    <xf numFmtId="1" fontId="0" fillId="0" borderId="0" xfId="0" applyNumberFormat="1" applyAlignment="1"/>
    <xf numFmtId="0" fontId="131" fillId="0" borderId="0" xfId="0" applyFont="1" applyFill="1" applyBorder="1" applyAlignment="1" applyProtection="1">
      <alignment horizontal="left" vertical="center"/>
    </xf>
    <xf numFmtId="0" fontId="132" fillId="0" borderId="0" xfId="0" applyFont="1" applyFill="1" applyBorder="1" applyAlignment="1" applyProtection="1">
      <alignment horizontal="left" vertical="center"/>
    </xf>
    <xf numFmtId="0" fontId="133" fillId="0" borderId="0" xfId="0" applyFont="1" applyFill="1" applyBorder="1" applyAlignment="1" applyProtection="1">
      <alignment horizontal="left" vertical="center"/>
    </xf>
    <xf numFmtId="0" fontId="134" fillId="0" borderId="0" xfId="0" applyFont="1" applyFill="1" applyAlignment="1" applyProtection="1">
      <alignment horizontal="left" vertical="center"/>
    </xf>
    <xf numFmtId="0" fontId="13" fillId="0" borderId="11" xfId="0" applyFont="1" applyFill="1" applyBorder="1" applyAlignment="1" applyProtection="1">
      <alignment horizontal="center" vertical="center" wrapText="1"/>
    </xf>
    <xf numFmtId="0" fontId="0" fillId="0" borderId="11" xfId="0" applyFill="1" applyBorder="1" applyAlignment="1">
      <alignment horizontal="center" vertical="center"/>
    </xf>
    <xf numFmtId="0" fontId="0" fillId="0" borderId="11" xfId="0" applyBorder="1" applyAlignment="1">
      <alignment vertical="center" wrapText="1"/>
    </xf>
    <xf numFmtId="0" fontId="0" fillId="0" borderId="11" xfId="0" applyFill="1" applyBorder="1" applyAlignment="1">
      <alignment horizontal="center" vertical="center" wrapText="1"/>
    </xf>
    <xf numFmtId="0" fontId="0" fillId="0" borderId="15" xfId="0" applyFill="1" applyBorder="1" applyAlignment="1">
      <alignment horizontal="center" vertical="center" wrapText="1"/>
    </xf>
    <xf numFmtId="0" fontId="0" fillId="11" borderId="11" xfId="0" applyFill="1" applyBorder="1" applyAlignment="1">
      <alignment horizontal="center" vertical="center" wrapText="1"/>
    </xf>
    <xf numFmtId="0" fontId="0" fillId="12" borderId="70" xfId="0" applyFill="1" applyBorder="1" applyAlignment="1" applyProtection="1">
      <alignment horizontal="center" vertical="center"/>
    </xf>
    <xf numFmtId="0" fontId="8" fillId="12" borderId="69" xfId="0" applyFont="1" applyFill="1" applyBorder="1" applyAlignment="1" applyProtection="1">
      <alignment horizontal="center" vertical="center"/>
    </xf>
    <xf numFmtId="0" fontId="8" fillId="12" borderId="71" xfId="0" applyFont="1" applyFill="1" applyBorder="1" applyAlignment="1" applyProtection="1">
      <alignment horizontal="center" vertical="center"/>
    </xf>
    <xf numFmtId="172" fontId="0" fillId="0" borderId="0" xfId="0" applyNumberFormat="1" applyAlignment="1">
      <alignment horizontal="center" vertical="center"/>
    </xf>
    <xf numFmtId="0" fontId="89" fillId="10" borderId="9" xfId="0" applyFont="1" applyFill="1" applyBorder="1" applyAlignment="1" applyProtection="1">
      <alignment vertical="center" wrapText="1"/>
    </xf>
    <xf numFmtId="0" fontId="89" fillId="10" borderId="2" xfId="0" applyFont="1" applyFill="1" applyBorder="1" applyAlignment="1" applyProtection="1">
      <alignment vertical="center" wrapText="1"/>
    </xf>
    <xf numFmtId="0" fontId="89" fillId="10" borderId="0" xfId="0" applyFont="1" applyFill="1" applyBorder="1" applyAlignment="1" applyProtection="1">
      <alignment horizontal="center" vertical="center" wrapText="1"/>
    </xf>
    <xf numFmtId="1" fontId="14" fillId="10" borderId="0" xfId="0" applyNumberFormat="1" applyFont="1" applyFill="1" applyBorder="1" applyAlignment="1" applyProtection="1">
      <alignment horizontal="center" vertical="center" wrapText="1"/>
    </xf>
    <xf numFmtId="1" fontId="89" fillId="10" borderId="0" xfId="0" applyNumberFormat="1" applyFont="1" applyFill="1" applyBorder="1" applyAlignment="1" applyProtection="1">
      <alignment horizontal="center" vertical="center" wrapText="1"/>
    </xf>
    <xf numFmtId="1" fontId="0" fillId="0" borderId="0" xfId="1" applyNumberFormat="1" applyFont="1" applyAlignment="1">
      <alignment horizontal="center" vertical="center"/>
    </xf>
    <xf numFmtId="0" fontId="0" fillId="0" borderId="11" xfId="0" applyFill="1" applyBorder="1" applyAlignment="1">
      <alignment vertical="center" wrapText="1"/>
    </xf>
    <xf numFmtId="0" fontId="26" fillId="0" borderId="11" xfId="0" applyFont="1" applyFill="1" applyBorder="1" applyAlignment="1" applyProtection="1">
      <alignment horizontal="center" vertical="center" wrapText="1"/>
    </xf>
    <xf numFmtId="0" fontId="89" fillId="10" borderId="9" xfId="0" applyFont="1" applyFill="1" applyBorder="1" applyAlignment="1" applyProtection="1">
      <alignment horizontal="center" vertical="center" wrapText="1"/>
    </xf>
    <xf numFmtId="0" fontId="89" fillId="10" borderId="2" xfId="0" applyFont="1" applyFill="1" applyBorder="1" applyAlignment="1" applyProtection="1">
      <alignment horizontal="center" vertical="center" wrapText="1"/>
    </xf>
    <xf numFmtId="0" fontId="89" fillId="10" borderId="10" xfId="0" applyFont="1" applyFill="1" applyBorder="1" applyAlignment="1" applyProtection="1">
      <alignment horizontal="center" vertical="center" wrapText="1"/>
    </xf>
    <xf numFmtId="0" fontId="26" fillId="10" borderId="23" xfId="0" applyFont="1" applyFill="1" applyBorder="1" applyAlignment="1" applyProtection="1">
      <alignment horizontal="center" vertical="center" wrapText="1"/>
    </xf>
    <xf numFmtId="0" fontId="0" fillId="11" borderId="31" xfId="0" applyFill="1" applyBorder="1" applyAlignment="1">
      <alignment horizontal="center" vertical="center" wrapText="1"/>
    </xf>
    <xf numFmtId="0" fontId="5" fillId="0" borderId="0" xfId="0" applyFont="1"/>
    <xf numFmtId="0" fontId="136" fillId="0" borderId="0" xfId="0" applyFont="1" applyAlignment="1" applyProtection="1">
      <alignment vertical="center"/>
    </xf>
    <xf numFmtId="0" fontId="4" fillId="0" borderId="0" xfId="0" applyFont="1"/>
    <xf numFmtId="0" fontId="34" fillId="0" borderId="0" xfId="0" applyFont="1"/>
    <xf numFmtId="0" fontId="82" fillId="10" borderId="75" xfId="0" applyFont="1" applyFill="1" applyBorder="1" applyAlignment="1" applyProtection="1">
      <alignment horizontal="left" vertical="center"/>
    </xf>
    <xf numFmtId="167" fontId="0" fillId="12" borderId="23" xfId="1" applyNumberFormat="1" applyFont="1" applyFill="1" applyBorder="1" applyAlignment="1" applyProtection="1">
      <alignment horizontal="center" vertical="center" shrinkToFit="1"/>
      <protection locked="0"/>
    </xf>
    <xf numFmtId="0" fontId="39" fillId="0" borderId="28" xfId="0" applyFont="1" applyFill="1" applyBorder="1" applyAlignment="1" applyProtection="1">
      <alignment horizontal="left" vertical="center" wrapText="1" indent="1"/>
      <protection locked="0"/>
    </xf>
    <xf numFmtId="0" fontId="39" fillId="0" borderId="30" xfId="0" applyFont="1" applyFill="1" applyBorder="1" applyAlignment="1" applyProtection="1">
      <alignment horizontal="left" vertical="center" wrapText="1" indent="1"/>
      <protection locked="0"/>
    </xf>
    <xf numFmtId="0" fontId="39" fillId="0" borderId="74" xfId="0" applyFont="1" applyFill="1" applyBorder="1" applyAlignment="1" applyProtection="1">
      <alignment horizontal="left" vertical="center" wrapText="1" indent="1"/>
      <protection locked="0"/>
    </xf>
    <xf numFmtId="0" fontId="139" fillId="29" borderId="27" xfId="0" applyFont="1" applyFill="1" applyBorder="1" applyAlignment="1" applyProtection="1">
      <alignment horizontal="center" vertical="center" wrapText="1"/>
    </xf>
    <xf numFmtId="0" fontId="139" fillId="29" borderId="11" xfId="0" applyFont="1" applyFill="1" applyBorder="1" applyAlignment="1" applyProtection="1">
      <alignment horizontal="center" vertical="center" wrapText="1"/>
    </xf>
    <xf numFmtId="0" fontId="138" fillId="30" borderId="11" xfId="0" applyFont="1" applyFill="1" applyBorder="1" applyAlignment="1" applyProtection="1">
      <alignment horizontal="center" vertical="center" wrapText="1"/>
    </xf>
    <xf numFmtId="0" fontId="141" fillId="28" borderId="11" xfId="0" applyFont="1" applyFill="1" applyBorder="1" applyAlignment="1">
      <alignment vertical="center" wrapText="1"/>
    </xf>
    <xf numFmtId="0" fontId="141" fillId="28" borderId="11" xfId="0" applyFont="1" applyFill="1" applyBorder="1" applyAlignment="1">
      <alignment horizontal="center" vertical="center" wrapText="1"/>
    </xf>
    <xf numFmtId="10" fontId="4" fillId="9" borderId="78" xfId="1" applyNumberFormat="1" applyFont="1" applyFill="1" applyBorder="1" applyAlignment="1" applyProtection="1">
      <alignment horizontal="center" vertical="center" shrinkToFit="1"/>
    </xf>
    <xf numFmtId="0" fontId="0" fillId="0" borderId="0" xfId="0"/>
    <xf numFmtId="0" fontId="0" fillId="0" borderId="0" xfId="0" applyBorder="1" applyAlignment="1">
      <alignment horizontal="left"/>
    </xf>
    <xf numFmtId="0" fontId="31" fillId="0" borderId="38" xfId="2" applyFont="1" applyFill="1" applyBorder="1" applyAlignment="1">
      <alignment horizontal="left" wrapText="1"/>
    </xf>
    <xf numFmtId="0" fontId="31" fillId="11" borderId="38" xfId="2" applyFont="1" applyFill="1" applyBorder="1" applyAlignment="1">
      <alignment horizontal="right" wrapText="1"/>
    </xf>
    <xf numFmtId="0" fontId="31" fillId="11" borderId="38" xfId="2" applyFont="1" applyFill="1" applyBorder="1" applyAlignment="1">
      <alignment wrapText="1"/>
    </xf>
    <xf numFmtId="0" fontId="31" fillId="11" borderId="38" xfId="2" applyFont="1" applyFill="1" applyBorder="1" applyAlignment="1">
      <alignment horizontal="center" vertical="center" wrapText="1"/>
    </xf>
    <xf numFmtId="0" fontId="0" fillId="11" borderId="0" xfId="0" applyFill="1"/>
    <xf numFmtId="0" fontId="30" fillId="11" borderId="0" xfId="2" applyFill="1" applyBorder="1"/>
    <xf numFmtId="0" fontId="30" fillId="11" borderId="38" xfId="2" applyFill="1" applyBorder="1"/>
    <xf numFmtId="0" fontId="31" fillId="11" borderId="38" xfId="2" applyFont="1" applyFill="1" applyBorder="1" applyAlignment="1"/>
    <xf numFmtId="0" fontId="0" fillId="11" borderId="38" xfId="0" applyFill="1" applyBorder="1" applyAlignment="1"/>
    <xf numFmtId="0" fontId="31" fillId="11" borderId="0" xfId="2" applyFont="1" applyFill="1" applyBorder="1" applyAlignment="1">
      <alignment horizontal="right" wrapText="1"/>
    </xf>
    <xf numFmtId="0" fontId="142" fillId="11" borderId="38" xfId="2" applyFont="1" applyFill="1" applyBorder="1" applyAlignment="1">
      <alignment horizontal="right" wrapText="1"/>
    </xf>
    <xf numFmtId="0" fontId="142" fillId="11" borderId="38" xfId="2" applyFont="1" applyFill="1" applyBorder="1" applyAlignment="1">
      <alignment wrapText="1"/>
    </xf>
    <xf numFmtId="0" fontId="142" fillId="11" borderId="38" xfId="2" applyFont="1" applyFill="1" applyBorder="1" applyAlignment="1">
      <alignment horizontal="center" vertical="center" wrapText="1"/>
    </xf>
    <xf numFmtId="0" fontId="3" fillId="11" borderId="0" xfId="0" applyFont="1" applyFill="1"/>
    <xf numFmtId="0" fontId="142" fillId="11" borderId="38" xfId="2" applyFont="1" applyFill="1" applyBorder="1" applyAlignment="1"/>
    <xf numFmtId="0" fontId="31" fillId="11" borderId="0" xfId="2" applyFont="1" applyFill="1" applyBorder="1" applyAlignment="1">
      <alignment wrapText="1"/>
    </xf>
    <xf numFmtId="0" fontId="31" fillId="0" borderId="0" xfId="2" applyFont="1" applyFill="1" applyBorder="1" applyAlignment="1">
      <alignment vertical="top" wrapText="1"/>
    </xf>
    <xf numFmtId="0" fontId="4" fillId="36" borderId="0" xfId="0" applyFont="1" applyFill="1" applyBorder="1" applyAlignment="1" applyProtection="1">
      <alignment vertical="center"/>
    </xf>
    <xf numFmtId="0" fontId="4" fillId="2" borderId="52" xfId="0" applyFont="1" applyFill="1" applyBorder="1" applyAlignment="1" applyProtection="1">
      <alignment vertical="center"/>
    </xf>
    <xf numFmtId="0" fontId="0" fillId="0" borderId="82" xfId="0" applyBorder="1" applyAlignment="1">
      <alignment horizontal="center" vertical="center" wrapText="1"/>
    </xf>
    <xf numFmtId="0" fontId="0" fillId="0" borderId="4" xfId="0" applyBorder="1" applyAlignment="1">
      <alignment horizontal="center" vertical="center" wrapText="1"/>
    </xf>
    <xf numFmtId="0" fontId="0" fillId="0" borderId="3" xfId="0" applyBorder="1" applyAlignment="1">
      <alignment horizontal="left" vertical="center"/>
    </xf>
    <xf numFmtId="0" fontId="0" fillId="0" borderId="4" xfId="0" applyBorder="1" applyAlignment="1">
      <alignment horizontal="left" vertical="center"/>
    </xf>
    <xf numFmtId="0" fontId="0" fillId="10" borderId="4" xfId="0" applyFill="1" applyBorder="1" applyAlignment="1">
      <alignment horizontal="left" vertical="center"/>
    </xf>
    <xf numFmtId="0" fontId="4" fillId="10" borderId="4" xfId="0" applyFont="1" applyFill="1" applyBorder="1" applyAlignment="1">
      <alignment vertical="center"/>
    </xf>
    <xf numFmtId="0" fontId="4" fillId="0" borderId="4" xfId="0" applyFont="1" applyBorder="1" applyAlignment="1">
      <alignment vertical="center"/>
    </xf>
    <xf numFmtId="0" fontId="0" fillId="10" borderId="4" xfId="0" applyFill="1" applyBorder="1" applyAlignment="1">
      <alignment vertical="center"/>
    </xf>
    <xf numFmtId="0" fontId="0" fillId="15" borderId="4" xfId="0" applyFill="1" applyBorder="1" applyAlignment="1">
      <alignment vertical="center"/>
    </xf>
    <xf numFmtId="0" fontId="0" fillId="14" borderId="4" xfId="0" applyFill="1" applyBorder="1" applyAlignment="1">
      <alignment vertical="center"/>
    </xf>
    <xf numFmtId="0" fontId="0" fillId="12" borderId="4" xfId="0" applyFill="1" applyBorder="1" applyAlignment="1">
      <alignment vertical="center"/>
    </xf>
    <xf numFmtId="0" fontId="0" fillId="13" borderId="8" xfId="0" applyFill="1" applyBorder="1" applyAlignment="1">
      <alignment horizontal="center" vertical="center"/>
    </xf>
    <xf numFmtId="0" fontId="0" fillId="11" borderId="8" xfId="0" applyFill="1" applyBorder="1" applyAlignment="1">
      <alignment horizontal="center" vertical="center"/>
    </xf>
    <xf numFmtId="0" fontId="0" fillId="0" borderId="3" xfId="0" applyBorder="1" applyAlignment="1">
      <alignment horizontal="center" vertical="center"/>
    </xf>
    <xf numFmtId="0" fontId="0" fillId="11" borderId="5" xfId="0" applyFill="1" applyBorder="1" applyAlignment="1">
      <alignment horizontal="center" vertical="center"/>
    </xf>
    <xf numFmtId="0" fontId="0" fillId="11" borderId="3" xfId="0" applyFill="1" applyBorder="1" applyAlignment="1">
      <alignment horizontal="center" vertical="center"/>
    </xf>
    <xf numFmtId="0" fontId="0" fillId="0" borderId="6" xfId="0" applyBorder="1" applyAlignment="1">
      <alignment horizontal="center" vertical="center"/>
    </xf>
    <xf numFmtId="0" fontId="0" fillId="0" borderId="1" xfId="0" applyBorder="1" applyAlignment="1">
      <alignment horizontal="center" vertical="center"/>
    </xf>
    <xf numFmtId="0" fontId="0" fillId="0" borderId="7" xfId="0" applyBorder="1" applyAlignment="1">
      <alignment horizontal="center" vertical="center"/>
    </xf>
    <xf numFmtId="0" fontId="11" fillId="19" borderId="11" xfId="0" applyFont="1" applyFill="1" applyBorder="1" applyAlignment="1" applyProtection="1">
      <alignment horizontal="center" vertical="center" wrapText="1"/>
    </xf>
    <xf numFmtId="0" fontId="12" fillId="10" borderId="11" xfId="0" applyFont="1" applyFill="1" applyBorder="1" applyAlignment="1" applyProtection="1">
      <alignment horizontal="center" vertical="center" wrapText="1"/>
    </xf>
    <xf numFmtId="0" fontId="0" fillId="18" borderId="11" xfId="0" applyFill="1" applyBorder="1" applyAlignment="1">
      <alignment horizontal="center" vertical="center"/>
    </xf>
    <xf numFmtId="0" fontId="0" fillId="18" borderId="12" xfId="0" applyFill="1" applyBorder="1" applyAlignment="1">
      <alignment horizontal="center" vertical="center"/>
    </xf>
    <xf numFmtId="0" fontId="0" fillId="18" borderId="13" xfId="0" applyFill="1" applyBorder="1" applyAlignment="1">
      <alignment horizontal="center" vertical="center"/>
    </xf>
    <xf numFmtId="0" fontId="0" fillId="18" borderId="14" xfId="0" applyFill="1" applyBorder="1" applyAlignment="1">
      <alignment horizontal="center" vertical="center"/>
    </xf>
    <xf numFmtId="0" fontId="0" fillId="18" borderId="5" xfId="0" applyFill="1" applyBorder="1" applyAlignment="1">
      <alignment horizontal="center" vertical="center"/>
    </xf>
    <xf numFmtId="0" fontId="0" fillId="18" borderId="3" xfId="0" applyFill="1" applyBorder="1" applyAlignment="1">
      <alignment horizontal="center" vertical="center"/>
    </xf>
    <xf numFmtId="0" fontId="0" fillId="18" borderId="31" xfId="0" applyFill="1" applyBorder="1" applyAlignment="1">
      <alignment horizontal="center" vertical="center"/>
    </xf>
    <xf numFmtId="0" fontId="0" fillId="5" borderId="15" xfId="0" applyFill="1" applyBorder="1" applyAlignment="1">
      <alignment horizontal="center" vertical="center"/>
    </xf>
    <xf numFmtId="0" fontId="0" fillId="5" borderId="16" xfId="0" applyFill="1" applyBorder="1" applyAlignment="1">
      <alignment horizontal="center" vertical="center"/>
    </xf>
    <xf numFmtId="0" fontId="10" fillId="12" borderId="17" xfId="0" applyFont="1" applyFill="1" applyBorder="1" applyAlignment="1" applyProtection="1">
      <alignment vertical="center" wrapText="1"/>
    </xf>
    <xf numFmtId="0" fontId="10" fillId="12" borderId="3" xfId="0" applyFont="1" applyFill="1" applyBorder="1" applyAlignment="1" applyProtection="1">
      <alignment vertical="center" wrapText="1"/>
    </xf>
    <xf numFmtId="0" fontId="0" fillId="16" borderId="0" xfId="0" applyFill="1" applyBorder="1" applyAlignment="1">
      <alignment horizontal="center" vertical="center"/>
    </xf>
    <xf numFmtId="0" fontId="0" fillId="17" borderId="9" xfId="0" applyFill="1" applyBorder="1" applyAlignment="1">
      <alignment horizontal="center" vertical="center"/>
    </xf>
    <xf numFmtId="0" fontId="0" fillId="17" borderId="2" xfId="0" applyFill="1" applyBorder="1" applyAlignment="1">
      <alignment horizontal="center" vertical="center"/>
    </xf>
    <xf numFmtId="0" fontId="0" fillId="17" borderId="10" xfId="0" applyFill="1" applyBorder="1" applyAlignment="1">
      <alignment horizontal="center" vertical="center"/>
    </xf>
    <xf numFmtId="0" fontId="0" fillId="4" borderId="9" xfId="0" applyFill="1" applyBorder="1" applyAlignment="1">
      <alignment horizontal="center" vertical="center"/>
    </xf>
    <xf numFmtId="0" fontId="0" fillId="4" borderId="2" xfId="0" applyFill="1" applyBorder="1" applyAlignment="1">
      <alignment horizontal="center" vertical="center"/>
    </xf>
    <xf numFmtId="0" fontId="0" fillId="4" borderId="10" xfId="0" applyFill="1" applyBorder="1" applyAlignment="1">
      <alignment horizontal="center" vertical="center"/>
    </xf>
    <xf numFmtId="0" fontId="0" fillId="0" borderId="11" xfId="0" applyBorder="1" applyAlignment="1">
      <alignment horizontal="center" vertical="center" wrapText="1"/>
    </xf>
    <xf numFmtId="0" fontId="140" fillId="2" borderId="29" xfId="0" applyFont="1" applyFill="1" applyBorder="1" applyAlignment="1">
      <alignment horizontal="center" vertical="center" wrapText="1"/>
    </xf>
    <xf numFmtId="0" fontId="140" fillId="2" borderId="8" xfId="0" applyFont="1" applyFill="1" applyBorder="1" applyAlignment="1">
      <alignment horizontal="center" vertical="center" wrapText="1"/>
    </xf>
    <xf numFmtId="0" fontId="0" fillId="8" borderId="8" xfId="0" applyFill="1" applyBorder="1" applyAlignment="1">
      <alignment horizontal="center" vertical="center" wrapText="1"/>
    </xf>
    <xf numFmtId="0" fontId="0" fillId="8" borderId="30" xfId="0" applyFill="1" applyBorder="1" applyAlignment="1">
      <alignment horizontal="center" vertical="center" wrapText="1"/>
    </xf>
    <xf numFmtId="0" fontId="13" fillId="20" borderId="11" xfId="0" applyFont="1" applyFill="1" applyBorder="1" applyAlignment="1" applyProtection="1">
      <alignment horizontal="center" vertical="center"/>
    </xf>
    <xf numFmtId="0" fontId="0" fillId="21" borderId="11" xfId="0" applyFill="1" applyBorder="1" applyAlignment="1">
      <alignment vertical="center"/>
    </xf>
    <xf numFmtId="0" fontId="0" fillId="21" borderId="5" xfId="0" applyFill="1" applyBorder="1" applyAlignment="1">
      <alignment vertical="center"/>
    </xf>
    <xf numFmtId="0" fontId="0" fillId="21" borderId="3" xfId="0" applyFill="1" applyBorder="1" applyAlignment="1">
      <alignment vertical="center"/>
    </xf>
    <xf numFmtId="0" fontId="0" fillId="10" borderId="32" xfId="0" applyFont="1" applyFill="1" applyBorder="1" applyAlignment="1" applyProtection="1">
      <alignment horizontal="center" vertical="center"/>
    </xf>
    <xf numFmtId="0" fontId="0" fillId="10" borderId="16" xfId="0" applyFont="1" applyFill="1" applyBorder="1" applyAlignment="1" applyProtection="1">
      <alignment horizontal="center" vertical="center"/>
    </xf>
    <xf numFmtId="0" fontId="0" fillId="10" borderId="33" xfId="0" applyFont="1" applyFill="1" applyBorder="1" applyAlignment="1" applyProtection="1">
      <alignment horizontal="center" vertical="center"/>
    </xf>
    <xf numFmtId="0" fontId="0" fillId="10" borderId="11" xfId="0" applyFont="1" applyFill="1" applyBorder="1" applyAlignment="1" applyProtection="1">
      <alignment horizontal="center" vertical="center"/>
    </xf>
    <xf numFmtId="0" fontId="13" fillId="20" borderId="22" xfId="0" applyFont="1" applyFill="1" applyBorder="1" applyAlignment="1" applyProtection="1">
      <alignment horizontal="center" vertical="center" wrapText="1"/>
    </xf>
    <xf numFmtId="0" fontId="13" fillId="20" borderId="8" xfId="0" applyFont="1" applyFill="1" applyBorder="1" applyAlignment="1" applyProtection="1">
      <alignment horizontal="center" vertical="center" wrapText="1"/>
    </xf>
    <xf numFmtId="0" fontId="13" fillId="26" borderId="8" xfId="0" applyFont="1" applyFill="1" applyBorder="1" applyAlignment="1" applyProtection="1">
      <alignment horizontal="center" vertical="center" wrapText="1"/>
    </xf>
    <xf numFmtId="0" fontId="11" fillId="19" borderId="8" xfId="0" applyFont="1" applyFill="1" applyBorder="1" applyAlignment="1" applyProtection="1">
      <alignment horizontal="center" vertical="center" wrapText="1"/>
    </xf>
    <xf numFmtId="0" fontId="12" fillId="10" borderId="8" xfId="0" applyFont="1" applyFill="1" applyBorder="1" applyAlignment="1" applyProtection="1">
      <alignment horizontal="center" vertical="center" wrapText="1"/>
    </xf>
    <xf numFmtId="0" fontId="0" fillId="18" borderId="8" xfId="0" applyFill="1" applyBorder="1" applyAlignment="1">
      <alignment horizontal="center" vertical="center"/>
    </xf>
    <xf numFmtId="0" fontId="0" fillId="18" borderId="18" xfId="0" applyFill="1" applyBorder="1" applyAlignment="1">
      <alignment horizontal="center" vertical="center"/>
    </xf>
    <xf numFmtId="0" fontId="0" fillId="18" borderId="0" xfId="0" applyFill="1" applyBorder="1" applyAlignment="1">
      <alignment horizontal="center" vertical="center"/>
    </xf>
    <xf numFmtId="0" fontId="0" fillId="18" borderId="19" xfId="0" applyFill="1" applyBorder="1" applyAlignment="1">
      <alignment horizontal="center" vertical="center"/>
    </xf>
    <xf numFmtId="0" fontId="0" fillId="5" borderId="5" xfId="0" applyFill="1" applyBorder="1" applyAlignment="1">
      <alignment horizontal="center" vertical="center"/>
    </xf>
    <xf numFmtId="0" fontId="0" fillId="5" borderId="3" xfId="0" applyFill="1" applyBorder="1" applyAlignment="1">
      <alignment horizontal="center" vertical="center"/>
    </xf>
    <xf numFmtId="0" fontId="13" fillId="12" borderId="17" xfId="0" applyFont="1" applyFill="1" applyBorder="1" applyAlignment="1" applyProtection="1">
      <alignment vertical="center" wrapText="1"/>
    </xf>
    <xf numFmtId="0" fontId="13" fillId="12" borderId="3" xfId="0" applyFont="1" applyFill="1" applyBorder="1" applyAlignment="1" applyProtection="1">
      <alignment vertical="center" wrapText="1"/>
    </xf>
    <xf numFmtId="0" fontId="14" fillId="10" borderId="11" xfId="0" applyFont="1" applyFill="1" applyBorder="1" applyAlignment="1" applyProtection="1">
      <alignment vertical="center" wrapText="1"/>
    </xf>
    <xf numFmtId="0" fontId="14" fillId="10" borderId="5" xfId="0" applyFont="1" applyFill="1" applyBorder="1" applyAlignment="1" applyProtection="1">
      <alignment vertical="center" wrapText="1"/>
    </xf>
    <xf numFmtId="0" fontId="14" fillId="10" borderId="3" xfId="0" applyFont="1" applyFill="1" applyBorder="1" applyAlignment="1" applyProtection="1">
      <alignment vertical="center" wrapText="1"/>
    </xf>
    <xf numFmtId="0" fontId="14" fillId="10" borderId="3" xfId="0" applyFont="1" applyFill="1" applyBorder="1" applyAlignment="1" applyProtection="1">
      <alignment horizontal="left" vertical="center" wrapText="1"/>
    </xf>
    <xf numFmtId="0" fontId="0" fillId="0" borderId="8" xfId="0" applyBorder="1" applyAlignment="1">
      <alignment horizontal="center" vertical="center" wrapText="1"/>
    </xf>
    <xf numFmtId="0" fontId="13" fillId="27" borderId="11" xfId="0" applyFont="1" applyFill="1" applyBorder="1" applyAlignment="1" applyProtection="1">
      <alignment horizontal="center" vertical="center" wrapText="1"/>
    </xf>
    <xf numFmtId="0" fontId="0" fillId="0" borderId="11" xfId="0" applyFill="1" applyBorder="1" applyAlignment="1">
      <alignment horizontal="center" vertical="center"/>
    </xf>
    <xf numFmtId="0" fontId="0" fillId="10" borderId="11" xfId="0" applyFill="1" applyBorder="1" applyAlignment="1" applyProtection="1">
      <alignment horizontal="center" vertical="center" wrapText="1"/>
    </xf>
    <xf numFmtId="0" fontId="13" fillId="20" borderId="8" xfId="0" applyFont="1" applyFill="1" applyBorder="1" applyAlignment="1" applyProtection="1">
      <alignment horizontal="center" vertical="center"/>
    </xf>
    <xf numFmtId="0" fontId="0" fillId="21" borderId="8" xfId="0" applyFill="1" applyBorder="1" applyAlignment="1">
      <alignment vertical="center"/>
    </xf>
    <xf numFmtId="0" fontId="0" fillId="5" borderId="21" xfId="0" applyFill="1" applyBorder="1" applyAlignment="1">
      <alignment horizontal="center" vertical="center"/>
    </xf>
    <xf numFmtId="0" fontId="0" fillId="5" borderId="4" xfId="0" applyFill="1" applyBorder="1" applyAlignment="1">
      <alignment horizontal="center" vertical="center"/>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14" fillId="10" borderId="8" xfId="0" applyFont="1" applyFill="1" applyBorder="1" applyAlignment="1" applyProtection="1">
      <alignment vertical="center" wrapText="1"/>
    </xf>
    <xf numFmtId="0" fontId="0" fillId="12" borderId="11" xfId="0" applyFill="1" applyBorder="1" applyAlignment="1">
      <alignment horizontal="center" vertical="center"/>
    </xf>
    <xf numFmtId="0" fontId="8" fillId="0" borderId="11" xfId="0" applyFont="1" applyFill="1" applyBorder="1" applyAlignment="1">
      <alignment horizontal="center" vertical="center"/>
    </xf>
    <xf numFmtId="0" fontId="8" fillId="0" borderId="22" xfId="0" applyFont="1" applyFill="1" applyBorder="1" applyAlignment="1">
      <alignment horizontal="center" vertical="center"/>
    </xf>
    <xf numFmtId="0" fontId="0" fillId="0" borderId="3" xfId="0" applyBorder="1" applyAlignment="1">
      <alignment horizontal="center" vertical="center" wrapText="1"/>
    </xf>
    <xf numFmtId="0" fontId="0" fillId="0" borderId="11" xfId="0" applyBorder="1" applyAlignment="1">
      <alignment horizontal="center" vertical="center"/>
    </xf>
    <xf numFmtId="0" fontId="0" fillId="0" borderId="15" xfId="0" applyBorder="1" applyAlignment="1">
      <alignment horizontal="center" vertical="center"/>
    </xf>
    <xf numFmtId="0" fontId="0" fillId="0" borderId="0" xfId="0" applyBorder="1" applyAlignment="1">
      <alignment horizontal="center" vertical="center" wrapText="1"/>
    </xf>
    <xf numFmtId="0" fontId="0" fillId="0" borderId="15" xfId="0" applyFill="1" applyBorder="1" applyAlignment="1">
      <alignment horizontal="center" vertical="center"/>
    </xf>
    <xf numFmtId="0" fontId="8" fillId="0" borderId="15" xfId="0" applyFont="1" applyFill="1" applyBorder="1" applyAlignment="1">
      <alignment horizontal="center" vertical="center"/>
    </xf>
    <xf numFmtId="0" fontId="8" fillId="0" borderId="16" xfId="0" applyFont="1" applyFill="1" applyBorder="1" applyAlignment="1">
      <alignment horizontal="center" vertical="center"/>
    </xf>
    <xf numFmtId="0" fontId="8" fillId="0" borderId="23" xfId="0" applyFont="1" applyFill="1" applyBorder="1" applyAlignment="1">
      <alignment horizontal="center" vertical="center"/>
    </xf>
    <xf numFmtId="0" fontId="0" fillId="22" borderId="11" xfId="0" applyFill="1" applyBorder="1" applyAlignment="1">
      <alignment horizontal="center" vertical="center"/>
    </xf>
    <xf numFmtId="0" fontId="0" fillId="0" borderId="9" xfId="0" applyBorder="1" applyAlignment="1">
      <alignment horizontal="center" vertical="center"/>
    </xf>
    <xf numFmtId="0" fontId="0" fillId="0" borderId="2" xfId="0" applyBorder="1" applyAlignment="1">
      <alignment horizontal="center" vertical="center"/>
    </xf>
    <xf numFmtId="0" fontId="0" fillId="0" borderId="10" xfId="0" applyBorder="1" applyAlignment="1">
      <alignment horizontal="center" vertical="center"/>
    </xf>
    <xf numFmtId="0" fontId="0" fillId="0" borderId="16" xfId="0" applyBorder="1" applyAlignment="1">
      <alignment horizontal="center" vertical="center"/>
    </xf>
    <xf numFmtId="0" fontId="8" fillId="12" borderId="11" xfId="0" applyFont="1" applyFill="1" applyBorder="1" applyAlignment="1">
      <alignment horizontal="center" vertical="center"/>
    </xf>
    <xf numFmtId="0" fontId="0" fillId="11" borderId="11" xfId="0" applyFill="1" applyBorder="1" applyAlignment="1">
      <alignment horizontal="center" vertical="center" wrapText="1"/>
    </xf>
    <xf numFmtId="0" fontId="0" fillId="11" borderId="15" xfId="0" applyFill="1" applyBorder="1" applyAlignment="1">
      <alignment horizontal="center" vertical="center" wrapText="1"/>
    </xf>
    <xf numFmtId="0" fontId="0" fillId="0" borderId="15" xfId="0" applyFont="1" applyFill="1" applyBorder="1" applyAlignment="1">
      <alignment horizontal="center" vertical="center"/>
    </xf>
    <xf numFmtId="0" fontId="0" fillId="0" borderId="16" xfId="0" applyFont="1" applyFill="1" applyBorder="1" applyAlignment="1">
      <alignment horizontal="center" vertical="center"/>
    </xf>
    <xf numFmtId="0" fontId="0" fillId="0" borderId="23" xfId="0" applyFont="1" applyFill="1" applyBorder="1" applyAlignment="1">
      <alignment horizontal="center" vertical="center"/>
    </xf>
    <xf numFmtId="0" fontId="0" fillId="0" borderId="23" xfId="0" applyBorder="1" applyAlignment="1">
      <alignment horizontal="center" vertical="center" wrapText="1"/>
    </xf>
    <xf numFmtId="0" fontId="0" fillId="0" borderId="9" xfId="0" applyBorder="1" applyAlignment="1">
      <alignment horizontal="center" vertical="center" wrapText="1"/>
    </xf>
    <xf numFmtId="0" fontId="0" fillId="0" borderId="2" xfId="0" applyBorder="1" applyAlignment="1">
      <alignment horizontal="center" vertical="center" wrapText="1"/>
    </xf>
    <xf numFmtId="0" fontId="0" fillId="0" borderId="24" xfId="0" applyBorder="1" applyAlignment="1">
      <alignment horizontal="center" vertical="center"/>
    </xf>
    <xf numFmtId="0" fontId="0" fillId="0" borderId="23" xfId="0" applyBorder="1" applyAlignment="1">
      <alignment horizontal="center" vertical="center"/>
    </xf>
    <xf numFmtId="0" fontId="0" fillId="22" borderId="15" xfId="0" applyFill="1" applyBorder="1" applyAlignment="1">
      <alignment horizontal="center" vertical="center" wrapText="1"/>
    </xf>
    <xf numFmtId="0" fontId="0" fillId="22" borderId="16" xfId="0" applyFill="1" applyBorder="1" applyAlignment="1">
      <alignment horizontal="center" vertical="center" wrapText="1"/>
    </xf>
    <xf numFmtId="0" fontId="0" fillId="22" borderId="23" xfId="0" applyFill="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3" fillId="0" borderId="23" xfId="0" applyFont="1" applyBorder="1" applyAlignment="1">
      <alignment horizontal="center" vertical="center" wrapText="1"/>
    </xf>
    <xf numFmtId="0" fontId="0" fillId="5" borderId="15" xfId="0" applyFill="1" applyBorder="1" applyAlignment="1">
      <alignment horizontal="center" vertical="center" wrapText="1"/>
    </xf>
    <xf numFmtId="0" fontId="0" fillId="5" borderId="16" xfId="0" applyFill="1" applyBorder="1" applyAlignment="1">
      <alignment horizontal="center" vertical="center" wrapText="1"/>
    </xf>
    <xf numFmtId="0" fontId="0" fillId="5" borderId="23" xfId="0" applyFill="1" applyBorder="1" applyAlignment="1">
      <alignment horizontal="center" vertical="center" wrapText="1"/>
    </xf>
    <xf numFmtId="0" fontId="0" fillId="5" borderId="11" xfId="0" applyFill="1" applyBorder="1" applyAlignment="1">
      <alignment horizontal="center" vertical="center"/>
    </xf>
    <xf numFmtId="0" fontId="0" fillId="5" borderId="11" xfId="0" applyFill="1" applyBorder="1" applyAlignment="1">
      <alignment horizontal="center" vertical="center" wrapText="1"/>
    </xf>
    <xf numFmtId="0" fontId="0" fillId="0" borderId="11" xfId="0" applyBorder="1" applyAlignment="1">
      <alignment horizontal="left" vertical="center" wrapText="1"/>
    </xf>
    <xf numFmtId="0" fontId="0" fillId="11" borderId="23" xfId="0" applyFill="1" applyBorder="1" applyAlignment="1">
      <alignment horizontal="center" vertical="center"/>
    </xf>
    <xf numFmtId="0" fontId="0" fillId="11" borderId="11" xfId="0" applyFill="1" applyBorder="1" applyAlignment="1">
      <alignment horizontal="center" vertical="center"/>
    </xf>
    <xf numFmtId="0" fontId="0" fillId="11" borderId="15" xfId="0" applyFill="1" applyBorder="1" applyAlignment="1">
      <alignment horizontal="center" vertical="center"/>
    </xf>
    <xf numFmtId="0" fontId="0" fillId="11" borderId="16" xfId="0" applyFill="1" applyBorder="1" applyAlignment="1">
      <alignment horizontal="center" vertical="center"/>
    </xf>
    <xf numFmtId="0" fontId="0" fillId="0" borderId="15" xfId="0" applyFill="1" applyBorder="1" applyAlignment="1">
      <alignment horizontal="center" vertical="center" wrapText="1"/>
    </xf>
    <xf numFmtId="0" fontId="0" fillId="0" borderId="16" xfId="0" applyFill="1" applyBorder="1" applyAlignment="1">
      <alignment horizontal="center" vertical="center" wrapText="1"/>
    </xf>
    <xf numFmtId="0" fontId="0" fillId="23" borderId="26" xfId="0" applyFill="1" applyBorder="1" applyAlignment="1">
      <alignment horizontal="center" vertical="center"/>
    </xf>
    <xf numFmtId="0" fontId="0" fillId="23" borderId="20" xfId="0" applyFill="1" applyBorder="1" applyAlignment="1">
      <alignment horizontal="center" vertical="center"/>
    </xf>
    <xf numFmtId="0" fontId="0" fillId="11" borderId="26" xfId="0" applyFill="1" applyBorder="1" applyAlignment="1">
      <alignment horizontal="center" vertical="center"/>
    </xf>
    <xf numFmtId="0" fontId="0" fillId="11" borderId="20" xfId="0" applyFill="1" applyBorder="1" applyAlignment="1">
      <alignment horizontal="center" vertical="center"/>
    </xf>
    <xf numFmtId="0" fontId="0" fillId="11" borderId="25" xfId="0" applyFill="1" applyBorder="1" applyAlignment="1">
      <alignment horizontal="center" vertical="center"/>
    </xf>
    <xf numFmtId="0" fontId="0" fillId="23" borderId="25" xfId="0" applyFill="1" applyBorder="1" applyAlignment="1">
      <alignment horizontal="center" vertical="center"/>
    </xf>
    <xf numFmtId="0" fontId="0" fillId="0" borderId="11" xfId="0" applyFill="1" applyBorder="1" applyAlignment="1">
      <alignment horizontal="center" vertical="center" wrapText="1"/>
    </xf>
    <xf numFmtId="0" fontId="0" fillId="10" borderId="11" xfId="0" applyFill="1" applyBorder="1" applyAlignment="1">
      <alignment horizontal="center" vertical="center"/>
    </xf>
    <xf numFmtId="0" fontId="0" fillId="10" borderId="15" xfId="0" applyFill="1" applyBorder="1" applyAlignment="1">
      <alignment horizontal="center" vertical="center"/>
    </xf>
    <xf numFmtId="0" fontId="0" fillId="24" borderId="27" xfId="0" applyFill="1" applyBorder="1" applyAlignment="1">
      <alignment horizontal="center" vertical="center"/>
    </xf>
    <xf numFmtId="0" fontId="0" fillId="24" borderId="11" xfId="0" applyFill="1" applyBorder="1" applyAlignment="1">
      <alignment horizontal="center" vertical="center"/>
    </xf>
    <xf numFmtId="0" fontId="0" fillId="24" borderId="28" xfId="0" applyFill="1" applyBorder="1" applyAlignment="1">
      <alignment horizontal="center" vertical="center"/>
    </xf>
    <xf numFmtId="0" fontId="0" fillId="11" borderId="27" xfId="0" applyFill="1" applyBorder="1" applyAlignment="1">
      <alignment horizontal="center" vertical="center"/>
    </xf>
    <xf numFmtId="0" fontId="0" fillId="11" borderId="28" xfId="0" applyFill="1" applyBorder="1" applyAlignment="1">
      <alignment horizontal="center" vertical="center"/>
    </xf>
    <xf numFmtId="0" fontId="0" fillId="10" borderId="8" xfId="0" applyFill="1" applyBorder="1" applyAlignment="1">
      <alignment horizontal="center" vertical="center" wrapText="1"/>
    </xf>
    <xf numFmtId="0" fontId="0" fillId="10" borderId="5" xfId="0" applyFill="1" applyBorder="1" applyAlignment="1">
      <alignment horizontal="center" vertical="center" wrapText="1"/>
    </xf>
    <xf numFmtId="0" fontId="139" fillId="5" borderId="11" xfId="0" applyFont="1" applyFill="1" applyBorder="1" applyAlignment="1">
      <alignment horizontal="center" vertical="center"/>
    </xf>
    <xf numFmtId="0" fontId="0" fillId="0" borderId="22" xfId="0" applyBorder="1" applyAlignment="1">
      <alignment horizontal="center" vertical="center" wrapText="1"/>
    </xf>
    <xf numFmtId="0" fontId="0" fillId="2" borderId="8" xfId="0" applyFill="1" applyBorder="1" applyAlignment="1">
      <alignment horizontal="center" vertical="center" wrapText="1"/>
    </xf>
    <xf numFmtId="0" fontId="0" fillId="2" borderId="30" xfId="0" applyFill="1" applyBorder="1" applyAlignment="1">
      <alignment horizontal="center" vertical="center" wrapText="1"/>
    </xf>
    <xf numFmtId="0" fontId="0" fillId="0" borderId="11" xfId="0" applyFont="1" applyBorder="1" applyAlignment="1">
      <alignment horizontal="center" vertical="center"/>
    </xf>
    <xf numFmtId="0" fontId="0" fillId="0" borderId="11" xfId="0" applyFont="1" applyBorder="1" applyAlignment="1">
      <alignment vertical="center" wrapText="1"/>
    </xf>
    <xf numFmtId="0" fontId="13" fillId="10" borderId="11" xfId="0" applyFont="1" applyFill="1" applyBorder="1" applyAlignment="1" applyProtection="1">
      <alignment horizontal="center" vertical="center" wrapText="1"/>
    </xf>
    <xf numFmtId="0" fontId="0" fillId="2" borderId="11" xfId="0" applyFont="1" applyFill="1" applyBorder="1" applyAlignment="1">
      <alignment horizontal="center" vertical="center" wrapText="1"/>
    </xf>
    <xf numFmtId="0" fontId="15" fillId="25" borderId="11" xfId="0" applyFont="1" applyFill="1" applyBorder="1" applyAlignment="1" applyProtection="1">
      <alignment horizontal="center" vertical="center" wrapText="1"/>
    </xf>
    <xf numFmtId="0" fontId="15" fillId="25" borderId="11" xfId="0" applyFont="1" applyFill="1" applyBorder="1" applyAlignment="1" applyProtection="1">
      <alignment horizontal="center" vertical="center"/>
    </xf>
    <xf numFmtId="0" fontId="14" fillId="10" borderId="11" xfId="0" applyFont="1" applyFill="1" applyBorder="1" applyAlignment="1" applyProtection="1">
      <alignment horizontal="center" vertical="center" wrapText="1"/>
    </xf>
    <xf numFmtId="0" fontId="14" fillId="10" borderId="15" xfId="0" applyFont="1" applyFill="1" applyBorder="1" applyAlignment="1" applyProtection="1">
      <alignment horizontal="center" vertical="center" wrapText="1"/>
    </xf>
    <xf numFmtId="0" fontId="13" fillId="20" borderId="11" xfId="0" applyFont="1" applyFill="1" applyBorder="1" applyAlignment="1" applyProtection="1">
      <alignment horizontal="center" vertical="center" wrapText="1"/>
    </xf>
    <xf numFmtId="0" fontId="0" fillId="0" borderId="15" xfId="0" applyFont="1" applyBorder="1" applyAlignment="1">
      <alignment horizontal="center" vertical="center"/>
    </xf>
    <xf numFmtId="0" fontId="0" fillId="0" borderId="11" xfId="0" applyBorder="1" applyAlignment="1">
      <alignment vertical="center" wrapText="1"/>
    </xf>
    <xf numFmtId="0" fontId="0" fillId="0" borderId="15" xfId="0" applyBorder="1" applyAlignment="1">
      <alignment vertical="center" wrapText="1"/>
    </xf>
    <xf numFmtId="0" fontId="0" fillId="18" borderId="23" xfId="0" applyFill="1" applyBorder="1" applyAlignment="1">
      <alignment horizontal="center" vertical="center"/>
    </xf>
    <xf numFmtId="0" fontId="0" fillId="0" borderId="16" xfId="0" applyFont="1" applyBorder="1" applyAlignment="1">
      <alignment horizontal="center" vertical="center"/>
    </xf>
    <xf numFmtId="0" fontId="0" fillId="0" borderId="23" xfId="0" applyFont="1" applyBorder="1" applyAlignment="1">
      <alignment horizontal="center" vertical="center"/>
    </xf>
    <xf numFmtId="0" fontId="0" fillId="0" borderId="11" xfId="0" applyFont="1" applyBorder="1" applyAlignment="1">
      <alignment horizontal="center" vertical="center" wrapText="1"/>
    </xf>
    <xf numFmtId="0" fontId="12" fillId="10" borderId="15" xfId="0" applyFont="1" applyFill="1" applyBorder="1" applyAlignment="1" applyProtection="1">
      <alignment horizontal="center" vertical="center" wrapText="1"/>
    </xf>
    <xf numFmtId="0" fontId="0" fillId="10" borderId="12" xfId="0" applyFill="1" applyBorder="1" applyAlignment="1">
      <alignment horizontal="center" vertical="center" wrapText="1"/>
    </xf>
    <xf numFmtId="0" fontId="0" fillId="10" borderId="13" xfId="0" applyFill="1" applyBorder="1" applyAlignment="1">
      <alignment horizontal="center" vertical="center" wrapText="1"/>
    </xf>
    <xf numFmtId="0" fontId="0" fillId="10" borderId="14" xfId="0" applyFill="1" applyBorder="1" applyAlignment="1">
      <alignment horizontal="center" vertical="center" wrapText="1"/>
    </xf>
    <xf numFmtId="0" fontId="16" fillId="10" borderId="15" xfId="0" applyFont="1" applyFill="1" applyBorder="1" applyAlignment="1" applyProtection="1">
      <alignment horizontal="center" vertical="center" wrapText="1"/>
    </xf>
    <xf numFmtId="0" fontId="16" fillId="10" borderId="16" xfId="0" applyFont="1" applyFill="1" applyBorder="1" applyAlignment="1" applyProtection="1">
      <alignment horizontal="center" vertical="center" wrapText="1"/>
    </xf>
    <xf numFmtId="0" fontId="13" fillId="0" borderId="11" xfId="0" applyFont="1" applyFill="1" applyBorder="1" applyAlignment="1" applyProtection="1">
      <alignment horizontal="center" vertical="center"/>
    </xf>
    <xf numFmtId="0" fontId="13" fillId="0" borderId="11" xfId="0" applyFont="1" applyFill="1" applyBorder="1" applyAlignment="1" applyProtection="1">
      <alignment horizontal="center" vertical="center" wrapText="1"/>
    </xf>
    <xf numFmtId="0" fontId="16" fillId="10" borderId="23" xfId="0" applyFont="1" applyFill="1" applyBorder="1" applyAlignment="1" applyProtection="1">
      <alignment horizontal="center" vertical="center" wrapText="1"/>
    </xf>
    <xf numFmtId="0" fontId="12" fillId="10" borderId="23" xfId="0" applyFont="1" applyFill="1" applyBorder="1" applyAlignment="1" applyProtection="1">
      <alignment horizontal="center" vertical="center" wrapText="1"/>
    </xf>
    <xf numFmtId="0" fontId="13" fillId="0" borderId="23" xfId="0" applyFont="1" applyFill="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8" fillId="0" borderId="11" xfId="0" applyFont="1" applyFill="1" applyBorder="1" applyAlignment="1" applyProtection="1">
      <alignment horizontal="center" vertical="center"/>
    </xf>
    <xf numFmtId="0" fontId="17" fillId="0" borderId="22" xfId="0" applyFont="1" applyFill="1" applyBorder="1" applyAlignment="1" applyProtection="1">
      <alignment horizontal="center" vertical="center" wrapText="1"/>
    </xf>
    <xf numFmtId="0" fontId="17" fillId="0" borderId="8" xfId="0" applyFont="1" applyFill="1" applyBorder="1" applyAlignment="1" applyProtection="1">
      <alignment horizontal="center" vertical="center" wrapText="1"/>
    </xf>
    <xf numFmtId="0" fontId="13" fillId="20" borderId="21" xfId="0" applyFont="1" applyFill="1" applyBorder="1" applyAlignment="1" applyProtection="1">
      <alignment horizontal="center" vertical="center"/>
    </xf>
    <xf numFmtId="0" fontId="13" fillId="20" borderId="4" xfId="0" applyFont="1" applyFill="1" applyBorder="1" applyAlignment="1" applyProtection="1">
      <alignment horizontal="center" vertical="center"/>
    </xf>
    <xf numFmtId="0" fontId="0" fillId="0" borderId="20" xfId="0" applyBorder="1" applyAlignment="1">
      <alignment horizontal="center" vertical="center" wrapText="1"/>
    </xf>
    <xf numFmtId="0" fontId="0" fillId="0" borderId="96" xfId="0" applyBorder="1" applyAlignment="1">
      <alignment horizontal="center" vertical="center" wrapText="1"/>
    </xf>
    <xf numFmtId="0" fontId="0" fillId="0" borderId="19" xfId="0" applyBorder="1" applyAlignment="1">
      <alignment horizontal="center" vertical="center" wrapText="1"/>
    </xf>
    <xf numFmtId="0" fontId="13" fillId="20" borderId="15" xfId="0" applyFont="1" applyFill="1" applyBorder="1" applyAlignment="1" applyProtection="1">
      <alignment horizontal="center" vertical="center"/>
    </xf>
    <xf numFmtId="0" fontId="13" fillId="20" borderId="16" xfId="0" applyFont="1" applyFill="1" applyBorder="1" applyAlignment="1" applyProtection="1">
      <alignment horizontal="center" vertical="center"/>
    </xf>
    <xf numFmtId="0" fontId="0" fillId="21" borderId="21" xfId="0" applyFill="1" applyBorder="1" applyAlignment="1">
      <alignment horizontal="center" vertical="center"/>
    </xf>
    <xf numFmtId="0" fontId="0" fillId="21" borderId="4" xfId="0" applyFill="1" applyBorder="1" applyAlignment="1">
      <alignment horizontal="center" vertical="center"/>
    </xf>
    <xf numFmtId="0" fontId="0" fillId="10" borderId="15" xfId="0" applyFont="1" applyFill="1" applyBorder="1" applyAlignment="1" applyProtection="1">
      <alignment horizontal="center" vertical="center"/>
    </xf>
    <xf numFmtId="0" fontId="0" fillId="10" borderId="66" xfId="0" applyFill="1" applyBorder="1" applyAlignment="1">
      <alignment horizontal="center" vertical="center" wrapText="1"/>
    </xf>
    <xf numFmtId="0" fontId="0" fillId="10" borderId="11" xfId="0" applyFill="1" applyBorder="1" applyAlignment="1">
      <alignment horizontal="center" vertical="center" wrapText="1"/>
    </xf>
    <xf numFmtId="0" fontId="0" fillId="21" borderId="170" xfId="0" applyFill="1" applyBorder="1" applyAlignment="1">
      <alignment horizontal="center" vertical="center"/>
    </xf>
    <xf numFmtId="0" fontId="0" fillId="0" borderId="170" xfId="0" applyBorder="1" applyAlignment="1">
      <alignment horizontal="center" vertical="center" wrapText="1"/>
    </xf>
    <xf numFmtId="0" fontId="0" fillId="0" borderId="5" xfId="0" applyBorder="1" applyAlignment="1">
      <alignment horizontal="center" vertical="center" wrapText="1"/>
    </xf>
    <xf numFmtId="0" fontId="0" fillId="0" borderId="31" xfId="0" applyBorder="1" applyAlignment="1">
      <alignment horizontal="center" vertical="center" wrapText="1"/>
    </xf>
    <xf numFmtId="0" fontId="0" fillId="21" borderId="3" xfId="0" applyFill="1" applyBorder="1" applyAlignment="1">
      <alignment horizontal="center" vertical="center"/>
    </xf>
    <xf numFmtId="0" fontId="0" fillId="0" borderId="66" xfId="0" applyBorder="1" applyAlignment="1">
      <alignment horizontal="center" vertical="center" wrapText="1"/>
    </xf>
    <xf numFmtId="0" fontId="129" fillId="0" borderId="0" xfId="0" applyFont="1" applyAlignment="1">
      <alignment horizontal="left" vertical="center" wrapText="1"/>
    </xf>
    <xf numFmtId="0" fontId="130" fillId="0" borderId="0" xfId="0" applyFont="1" applyAlignment="1">
      <alignment horizontal="right" vertical="top"/>
    </xf>
    <xf numFmtId="0" fontId="0" fillId="2" borderId="53" xfId="0" applyFill="1" applyBorder="1" applyAlignment="1">
      <alignment horizontal="left" indent="1"/>
    </xf>
    <xf numFmtId="0" fontId="0" fillId="2" borderId="2" xfId="0" applyFill="1" applyBorder="1" applyAlignment="1">
      <alignment horizontal="left" indent="1"/>
    </xf>
    <xf numFmtId="0" fontId="0" fillId="2" borderId="57" xfId="0" applyFill="1" applyBorder="1" applyAlignment="1">
      <alignment horizontal="left" indent="1"/>
    </xf>
    <xf numFmtId="0" fontId="34" fillId="2" borderId="9" xfId="0" applyFont="1" applyFill="1" applyBorder="1" applyAlignment="1">
      <alignment horizontal="center"/>
    </xf>
    <xf numFmtId="0" fontId="34" fillId="2" borderId="2" xfId="0" applyFont="1" applyFill="1" applyBorder="1" applyAlignment="1">
      <alignment horizontal="center"/>
    </xf>
    <xf numFmtId="0" fontId="34" fillId="2" borderId="10" xfId="0" applyFont="1" applyFill="1" applyBorder="1" applyAlignment="1">
      <alignment horizontal="center"/>
    </xf>
    <xf numFmtId="0" fontId="0" fillId="2" borderId="55" xfId="0" applyFill="1" applyBorder="1" applyAlignment="1">
      <alignment horizontal="left" indent="1"/>
    </xf>
    <xf numFmtId="0" fontId="0" fillId="2" borderId="25" xfId="0" applyFill="1" applyBorder="1" applyAlignment="1">
      <alignment horizontal="left" indent="1"/>
    </xf>
    <xf numFmtId="0" fontId="3" fillId="24" borderId="45" xfId="0" applyFont="1" applyFill="1" applyBorder="1" applyAlignment="1">
      <alignment horizontal="center"/>
    </xf>
    <xf numFmtId="0" fontId="3" fillId="24" borderId="46" xfId="0" applyFont="1" applyFill="1" applyBorder="1" applyAlignment="1">
      <alignment horizontal="center"/>
    </xf>
    <xf numFmtId="0" fontId="33" fillId="0" borderId="1" xfId="0" applyFont="1" applyBorder="1" applyAlignment="1">
      <alignment horizontal="left" vertical="center" wrapText="1" indent="1"/>
    </xf>
    <xf numFmtId="0" fontId="34" fillId="2" borderId="26" xfId="0" applyFont="1" applyFill="1" applyBorder="1" applyAlignment="1"/>
    <xf numFmtId="0" fontId="34" fillId="2" borderId="20" xfId="0" applyFont="1" applyFill="1" applyBorder="1" applyAlignment="1"/>
    <xf numFmtId="0" fontId="34" fillId="2" borderId="25" xfId="0" applyFont="1" applyFill="1" applyBorder="1" applyAlignment="1"/>
    <xf numFmtId="0" fontId="35" fillId="2" borderId="50" xfId="0" applyFont="1" applyFill="1" applyBorder="1" applyAlignment="1">
      <alignment horizontal="left"/>
    </xf>
    <xf numFmtId="0" fontId="35" fillId="2" borderId="51" xfId="0" applyFont="1" applyFill="1" applyBorder="1" applyAlignment="1">
      <alignment horizontal="left"/>
    </xf>
    <xf numFmtId="0" fontId="0" fillId="2" borderId="54" xfId="0" applyFill="1" applyBorder="1" applyAlignment="1">
      <alignment horizontal="left" indent="1"/>
    </xf>
    <xf numFmtId="0" fontId="40" fillId="10" borderId="0" xfId="0" applyFont="1" applyFill="1" applyAlignment="1" applyProtection="1">
      <alignment horizontal="center" vertical="center"/>
    </xf>
    <xf numFmtId="0" fontId="41" fillId="10" borderId="0" xfId="0" applyFont="1" applyFill="1" applyAlignment="1" applyProtection="1">
      <alignment horizontal="center" vertical="center"/>
    </xf>
    <xf numFmtId="0" fontId="42" fillId="10" borderId="0" xfId="0" applyFont="1" applyFill="1" applyAlignment="1" applyProtection="1">
      <alignment horizontal="center" vertical="center"/>
    </xf>
    <xf numFmtId="0" fontId="34" fillId="3" borderId="0" xfId="0" applyFont="1" applyFill="1" applyAlignment="1" applyProtection="1">
      <alignment horizontal="left" vertical="center"/>
    </xf>
    <xf numFmtId="0" fontId="2" fillId="14" borderId="26" xfId="0" applyFont="1" applyFill="1" applyBorder="1" applyAlignment="1" applyProtection="1">
      <alignment horizontal="left" vertical="center"/>
    </xf>
    <xf numFmtId="0" fontId="2" fillId="14" borderId="25" xfId="0" applyFont="1" applyFill="1" applyBorder="1" applyAlignment="1" applyProtection="1">
      <alignment horizontal="left" vertical="center"/>
    </xf>
    <xf numFmtId="0" fontId="4" fillId="15" borderId="9" xfId="0" applyFont="1" applyFill="1" applyBorder="1" applyAlignment="1" applyProtection="1">
      <alignment horizontal="left" vertical="center" indent="1"/>
    </xf>
    <xf numFmtId="0" fontId="4" fillId="15" borderId="20" xfId="0" applyFont="1" applyFill="1" applyBorder="1" applyAlignment="1" applyProtection="1">
      <alignment horizontal="left" vertical="center" indent="1"/>
    </xf>
    <xf numFmtId="0" fontId="4" fillId="15" borderId="2" xfId="0" applyFont="1" applyFill="1" applyBorder="1" applyAlignment="1" applyProtection="1">
      <alignment horizontal="left" vertical="center" indent="1"/>
    </xf>
    <xf numFmtId="0" fontId="4" fillId="15" borderId="10" xfId="0" applyFont="1" applyFill="1" applyBorder="1" applyAlignment="1" applyProtection="1">
      <alignment horizontal="left" vertical="center" indent="1"/>
    </xf>
    <xf numFmtId="0" fontId="2" fillId="14" borderId="6" xfId="0" applyFont="1" applyFill="1" applyBorder="1" applyAlignment="1" applyProtection="1">
      <alignment horizontal="left" vertical="center"/>
    </xf>
    <xf numFmtId="0" fontId="2" fillId="14" borderId="7" xfId="0" applyFont="1" applyFill="1" applyBorder="1" applyAlignment="1" applyProtection="1">
      <alignment horizontal="left" vertical="center"/>
    </xf>
    <xf numFmtId="0" fontId="48" fillId="11" borderId="9" xfId="0" applyFont="1" applyFill="1" applyBorder="1" applyAlignment="1" applyProtection="1">
      <alignment horizontal="center" vertical="center" wrapText="1"/>
    </xf>
    <xf numFmtId="0" fontId="48" fillId="11" borderId="2" xfId="0" applyFont="1" applyFill="1" applyBorder="1" applyAlignment="1" applyProtection="1">
      <alignment horizontal="center" vertical="center" wrapText="1"/>
    </xf>
    <xf numFmtId="0" fontId="48" fillId="11" borderId="10" xfId="0" applyFont="1" applyFill="1" applyBorder="1" applyAlignment="1" applyProtection="1">
      <alignment horizontal="center" vertical="center" wrapText="1"/>
    </xf>
    <xf numFmtId="0" fontId="51" fillId="3" borderId="9" xfId="0" applyFont="1" applyFill="1" applyBorder="1" applyAlignment="1" applyProtection="1">
      <alignment horizontal="left" vertical="center"/>
    </xf>
    <xf numFmtId="0" fontId="51" fillId="3" borderId="2" xfId="0" applyFont="1" applyFill="1" applyBorder="1" applyAlignment="1" applyProtection="1">
      <alignment horizontal="left" vertical="center"/>
    </xf>
    <xf numFmtId="0" fontId="51" fillId="3" borderId="10" xfId="0" applyFont="1" applyFill="1" applyBorder="1" applyAlignment="1" applyProtection="1">
      <alignment horizontal="left" vertical="center"/>
    </xf>
    <xf numFmtId="0" fontId="0" fillId="10" borderId="61" xfId="0" applyFill="1" applyBorder="1" applyAlignment="1" applyProtection="1">
      <alignment horizontal="center" vertical="center"/>
    </xf>
    <xf numFmtId="0" fontId="0" fillId="10" borderId="63" xfId="0" applyFill="1" applyBorder="1" applyAlignment="1" applyProtection="1">
      <alignment horizontal="center" vertical="center"/>
    </xf>
    <xf numFmtId="0" fontId="0" fillId="10" borderId="68" xfId="0" applyFill="1" applyBorder="1" applyAlignment="1" applyProtection="1">
      <alignment horizontal="center" vertical="center"/>
    </xf>
    <xf numFmtId="0" fontId="37" fillId="14" borderId="9" xfId="0" applyFont="1" applyFill="1" applyBorder="1" applyAlignment="1" applyProtection="1">
      <alignment horizontal="left" vertical="center"/>
    </xf>
    <xf numFmtId="0" fontId="37" fillId="14" borderId="2" xfId="0" applyFont="1" applyFill="1" applyBorder="1" applyAlignment="1" applyProtection="1">
      <alignment horizontal="left" vertical="center"/>
    </xf>
    <xf numFmtId="0" fontId="37" fillId="14" borderId="10" xfId="0" applyFont="1" applyFill="1" applyBorder="1" applyAlignment="1" applyProtection="1">
      <alignment horizontal="left" vertical="center"/>
    </xf>
    <xf numFmtId="0" fontId="0" fillId="10" borderId="48" xfId="0" applyFill="1" applyBorder="1" applyAlignment="1" applyProtection="1">
      <alignment horizontal="center" vertical="center"/>
    </xf>
    <xf numFmtId="0" fontId="0" fillId="10" borderId="6" xfId="0" applyFill="1" applyBorder="1" applyAlignment="1" applyProtection="1">
      <alignment horizontal="center" vertical="center"/>
    </xf>
    <xf numFmtId="0" fontId="2" fillId="14" borderId="48" xfId="0" applyFont="1" applyFill="1" applyBorder="1" applyAlignment="1" applyProtection="1">
      <alignment horizontal="left" vertical="center"/>
    </xf>
    <xf numFmtId="0" fontId="2" fillId="14" borderId="52" xfId="0" applyFont="1" applyFill="1" applyBorder="1" applyAlignment="1" applyProtection="1">
      <alignment horizontal="left" vertical="center"/>
    </xf>
    <xf numFmtId="0" fontId="37" fillId="15" borderId="9" xfId="0" applyFont="1" applyFill="1" applyBorder="1" applyAlignment="1" applyProtection="1">
      <alignment horizontal="left" vertical="center" indent="1"/>
    </xf>
    <xf numFmtId="0" fontId="37" fillId="15" borderId="2" xfId="0" applyFont="1" applyFill="1" applyBorder="1" applyAlignment="1" applyProtection="1">
      <alignment horizontal="left" vertical="center" indent="1"/>
    </xf>
    <xf numFmtId="0" fontId="2" fillId="14" borderId="9" xfId="0" applyFont="1" applyFill="1" applyBorder="1" applyAlignment="1" applyProtection="1">
      <alignment horizontal="right" vertical="center" indent="1"/>
    </xf>
    <xf numFmtId="0" fontId="2" fillId="14" borderId="10" xfId="0" applyFont="1" applyFill="1" applyBorder="1" applyAlignment="1" applyProtection="1">
      <alignment horizontal="right" vertical="center" indent="1"/>
    </xf>
    <xf numFmtId="0" fontId="37" fillId="15" borderId="10" xfId="0" applyFont="1" applyFill="1" applyBorder="1" applyAlignment="1" applyProtection="1">
      <alignment horizontal="left" vertical="center" indent="1"/>
    </xf>
    <xf numFmtId="0" fontId="44" fillId="37" borderId="0" xfId="0" applyFont="1" applyFill="1" applyBorder="1" applyAlignment="1" applyProtection="1">
      <alignment horizontal="center" vertical="center" wrapText="1"/>
    </xf>
    <xf numFmtId="0" fontId="4" fillId="15" borderId="1" xfId="0" applyFont="1" applyFill="1" applyBorder="1" applyAlignment="1" applyProtection="1">
      <alignment horizontal="left" vertical="center" indent="1"/>
    </xf>
    <xf numFmtId="167" fontId="4" fillId="15" borderId="9" xfId="0" applyNumberFormat="1" applyFont="1" applyFill="1" applyBorder="1" applyAlignment="1" applyProtection="1">
      <alignment horizontal="left" vertical="center" indent="1"/>
    </xf>
    <xf numFmtId="167" fontId="4" fillId="15" borderId="10" xfId="0" applyNumberFormat="1" applyFont="1" applyFill="1" applyBorder="1" applyAlignment="1" applyProtection="1">
      <alignment horizontal="left" vertical="center" indent="1"/>
    </xf>
    <xf numFmtId="0" fontId="0" fillId="10" borderId="82" xfId="0" applyFill="1" applyBorder="1" applyAlignment="1" applyProtection="1">
      <alignment horizontal="center" vertical="center"/>
    </xf>
    <xf numFmtId="0" fontId="0" fillId="10" borderId="32" xfId="0" applyFill="1" applyBorder="1" applyAlignment="1" applyProtection="1">
      <alignment horizontal="center" vertical="center"/>
    </xf>
    <xf numFmtId="0" fontId="0" fillId="10" borderId="81" xfId="0" applyFill="1" applyBorder="1" applyAlignment="1" applyProtection="1">
      <alignment horizontal="center" vertical="center"/>
    </xf>
    <xf numFmtId="0" fontId="4" fillId="10" borderId="17" xfId="0" applyFont="1" applyFill="1" applyBorder="1" applyAlignment="1" applyProtection="1">
      <alignment horizontal="left" vertical="center" wrapText="1"/>
    </xf>
    <xf numFmtId="0" fontId="4" fillId="10" borderId="32" xfId="0" applyFont="1" applyFill="1" applyBorder="1" applyAlignment="1" applyProtection="1">
      <alignment horizontal="left" vertical="center" wrapText="1"/>
    </xf>
    <xf numFmtId="0" fontId="4" fillId="10" borderId="81" xfId="0" applyFont="1" applyFill="1" applyBorder="1" applyAlignment="1" applyProtection="1">
      <alignment horizontal="left" vertical="center" wrapText="1"/>
    </xf>
    <xf numFmtId="0" fontId="39" fillId="10" borderId="65" xfId="0" applyFont="1" applyFill="1" applyBorder="1" applyAlignment="1" applyProtection="1">
      <alignment horizontal="left" vertical="center"/>
    </xf>
    <xf numFmtId="0" fontId="39" fillId="10" borderId="66" xfId="0" applyFont="1" applyFill="1" applyBorder="1" applyAlignment="1" applyProtection="1">
      <alignment horizontal="left" vertical="center"/>
    </xf>
    <xf numFmtId="0" fontId="0" fillId="10" borderId="66" xfId="0" applyFill="1" applyBorder="1" applyAlignment="1" applyProtection="1">
      <alignment horizontal="center" vertical="center"/>
    </xf>
    <xf numFmtId="0" fontId="39" fillId="10" borderId="27" xfId="0" applyFont="1" applyFill="1" applyBorder="1" applyAlignment="1" applyProtection="1">
      <alignment horizontal="left" vertical="center"/>
    </xf>
    <xf numFmtId="0" fontId="39" fillId="10" borderId="11" xfId="0" applyFont="1" applyFill="1" applyBorder="1" applyAlignment="1" applyProtection="1">
      <alignment horizontal="left" vertical="center"/>
    </xf>
    <xf numFmtId="0" fontId="0" fillId="10" borderId="11" xfId="0" applyFill="1" applyBorder="1" applyAlignment="1" applyProtection="1">
      <alignment horizontal="center" vertical="center"/>
    </xf>
    <xf numFmtId="0" fontId="4" fillId="9" borderId="79" xfId="0" applyFont="1" applyFill="1" applyBorder="1" applyAlignment="1" applyProtection="1">
      <alignment horizontal="left" vertical="center"/>
    </xf>
    <xf numFmtId="0" fontId="4" fillId="9" borderId="22" xfId="0" applyFont="1" applyFill="1" applyBorder="1" applyAlignment="1" applyProtection="1">
      <alignment horizontal="left" vertical="center"/>
    </xf>
    <xf numFmtId="0" fontId="0" fillId="10" borderId="61" xfId="0" quotePrefix="1" applyFill="1" applyBorder="1" applyAlignment="1" applyProtection="1">
      <alignment horizontal="center" vertical="center"/>
    </xf>
    <xf numFmtId="0" fontId="0" fillId="10" borderId="63" xfId="0" quotePrefix="1" applyFill="1" applyBorder="1" applyAlignment="1" applyProtection="1">
      <alignment horizontal="center" vertical="center"/>
    </xf>
    <xf numFmtId="0" fontId="0" fillId="10" borderId="68" xfId="0" quotePrefix="1" applyFill="1" applyBorder="1" applyAlignment="1" applyProtection="1">
      <alignment horizontal="center" vertical="center"/>
    </xf>
    <xf numFmtId="0" fontId="4" fillId="10" borderId="48" xfId="0" applyFont="1" applyFill="1" applyBorder="1" applyAlignment="1" applyProtection="1">
      <alignment horizontal="left" vertical="center" wrapText="1"/>
    </xf>
    <xf numFmtId="0" fontId="4" fillId="10" borderId="6" xfId="0" applyFont="1" applyFill="1" applyBorder="1" applyAlignment="1" applyProtection="1">
      <alignment horizontal="left" vertical="center" wrapText="1"/>
    </xf>
    <xf numFmtId="0" fontId="0" fillId="10" borderId="82" xfId="0" quotePrefix="1" applyFill="1" applyBorder="1" applyAlignment="1" applyProtection="1">
      <alignment horizontal="center" vertical="center"/>
    </xf>
    <xf numFmtId="0" fontId="0" fillId="10" borderId="32" xfId="0" quotePrefix="1" applyFill="1" applyBorder="1" applyAlignment="1" applyProtection="1">
      <alignment horizontal="center" vertical="center"/>
    </xf>
    <xf numFmtId="0" fontId="0" fillId="10" borderId="77" xfId="0" quotePrefix="1" applyFill="1" applyBorder="1" applyAlignment="1" applyProtection="1">
      <alignment horizontal="center" vertical="center"/>
    </xf>
    <xf numFmtId="0" fontId="4" fillId="9" borderId="71" xfId="0" applyFont="1" applyFill="1" applyBorder="1" applyAlignment="1" applyProtection="1">
      <alignment horizontal="left" vertical="center"/>
    </xf>
    <xf numFmtId="0" fontId="4" fillId="9" borderId="73" xfId="0" applyFont="1" applyFill="1" applyBorder="1" applyAlignment="1" applyProtection="1">
      <alignment horizontal="left" vertical="center"/>
    </xf>
    <xf numFmtId="0" fontId="4" fillId="10" borderId="26" xfId="0" applyFont="1" applyFill="1" applyBorder="1" applyAlignment="1" applyProtection="1">
      <alignment horizontal="left" vertical="center" wrapText="1"/>
    </xf>
    <xf numFmtId="0" fontId="57" fillId="10" borderId="9" xfId="0" applyFont="1" applyFill="1" applyBorder="1" applyAlignment="1" applyProtection="1">
      <alignment horizontal="left" vertical="center" wrapText="1"/>
    </xf>
    <xf numFmtId="0" fontId="57" fillId="10" borderId="2" xfId="0" applyFont="1" applyFill="1" applyBorder="1" applyAlignment="1" applyProtection="1">
      <alignment horizontal="left" vertical="center" wrapText="1"/>
    </xf>
    <xf numFmtId="0" fontId="57" fillId="10" borderId="10" xfId="0" applyFont="1" applyFill="1" applyBorder="1" applyAlignment="1" applyProtection="1">
      <alignment horizontal="left" vertical="center" wrapText="1"/>
    </xf>
    <xf numFmtId="167" fontId="4" fillId="0" borderId="9" xfId="0" applyNumberFormat="1" applyFont="1" applyFill="1" applyBorder="1" applyAlignment="1" applyProtection="1">
      <alignment horizontal="center" vertical="center"/>
      <protection locked="0"/>
    </xf>
    <xf numFmtId="167" fontId="4" fillId="0" borderId="10" xfId="0" applyNumberFormat="1" applyFont="1" applyFill="1" applyBorder="1" applyAlignment="1" applyProtection="1">
      <alignment horizontal="center" vertical="center"/>
      <protection locked="0"/>
    </xf>
    <xf numFmtId="0" fontId="37" fillId="10" borderId="9" xfId="0" applyFont="1" applyFill="1" applyBorder="1" applyAlignment="1" applyProtection="1">
      <alignment horizontal="left" vertical="center" wrapText="1"/>
    </xf>
    <xf numFmtId="0" fontId="37" fillId="10" borderId="2" xfId="0" applyFont="1" applyFill="1" applyBorder="1" applyAlignment="1" applyProtection="1">
      <alignment horizontal="left" vertical="center" wrapText="1"/>
    </xf>
    <xf numFmtId="0" fontId="37" fillId="10" borderId="10" xfId="0" applyFont="1" applyFill="1" applyBorder="1" applyAlignment="1" applyProtection="1">
      <alignment horizontal="left" vertical="center" wrapText="1"/>
    </xf>
    <xf numFmtId="0" fontId="58" fillId="10" borderId="26" xfId="0" applyFont="1" applyFill="1" applyBorder="1" applyAlignment="1" applyProtection="1">
      <alignment horizontal="left" vertical="center" wrapText="1"/>
    </xf>
    <xf numFmtId="0" fontId="58" fillId="10" borderId="6" xfId="0" applyFont="1" applyFill="1" applyBorder="1" applyAlignment="1" applyProtection="1">
      <alignment horizontal="left" vertical="center" wrapText="1"/>
    </xf>
    <xf numFmtId="0" fontId="58" fillId="10" borderId="48" xfId="0" applyFont="1" applyFill="1" applyBorder="1" applyAlignment="1" applyProtection="1">
      <alignment horizontal="left" vertical="center" wrapText="1"/>
    </xf>
    <xf numFmtId="14" fontId="4" fillId="0" borderId="9" xfId="0" applyNumberFormat="1" applyFont="1" applyFill="1" applyBorder="1" applyAlignment="1" applyProtection="1">
      <alignment horizontal="center" vertical="center"/>
      <protection locked="0"/>
    </xf>
    <xf numFmtId="14" fontId="4" fillId="0" borderId="10" xfId="0" applyNumberFormat="1" applyFont="1" applyFill="1" applyBorder="1" applyAlignment="1" applyProtection="1">
      <alignment horizontal="center" vertical="center"/>
      <protection locked="0"/>
    </xf>
    <xf numFmtId="0" fontId="51" fillId="3" borderId="48" xfId="0" applyFont="1" applyFill="1" applyBorder="1" applyAlignment="1" applyProtection="1">
      <alignment horizontal="left" vertical="center" wrapText="1"/>
    </xf>
    <xf numFmtId="0" fontId="51" fillId="3" borderId="0" xfId="0" applyFont="1" applyFill="1" applyBorder="1" applyAlignment="1" applyProtection="1">
      <alignment horizontal="left" vertical="center" wrapText="1"/>
    </xf>
    <xf numFmtId="0" fontId="0" fillId="10" borderId="26" xfId="0" applyFill="1" applyBorder="1" applyAlignment="1" applyProtection="1">
      <alignment horizontal="center" vertical="center"/>
    </xf>
    <xf numFmtId="0" fontId="4" fillId="10" borderId="9" xfId="0" applyFont="1" applyFill="1" applyBorder="1" applyAlignment="1" applyProtection="1">
      <alignment horizontal="left" vertical="center" wrapText="1"/>
    </xf>
    <xf numFmtId="0" fontId="4" fillId="10" borderId="2" xfId="0" applyFont="1" applyFill="1" applyBorder="1" applyAlignment="1" applyProtection="1">
      <alignment horizontal="left" vertical="center" wrapText="1"/>
    </xf>
    <xf numFmtId="0" fontId="0" fillId="10" borderId="81" xfId="0" applyFont="1" applyFill="1" applyBorder="1" applyAlignment="1" applyProtection="1">
      <alignment horizontal="right" vertical="center" wrapText="1" indent="1"/>
    </xf>
    <xf numFmtId="0" fontId="0" fillId="10" borderId="89" xfId="0" applyFont="1" applyFill="1" applyBorder="1" applyAlignment="1" applyProtection="1">
      <alignment horizontal="right" vertical="center" wrapText="1" indent="1"/>
    </xf>
    <xf numFmtId="0" fontId="4" fillId="12" borderId="92" xfId="0" applyFont="1" applyFill="1" applyBorder="1" applyAlignment="1" applyProtection="1">
      <alignment horizontal="left" vertical="center" wrapText="1" indent="1"/>
    </xf>
    <xf numFmtId="0" fontId="4" fillId="12" borderId="93" xfId="0" applyFont="1" applyFill="1" applyBorder="1" applyAlignment="1" applyProtection="1">
      <alignment horizontal="left" vertical="center" wrapText="1" indent="1"/>
    </xf>
    <xf numFmtId="0" fontId="0" fillId="10" borderId="82" xfId="0" applyFont="1" applyFill="1" applyBorder="1" applyAlignment="1" applyProtection="1">
      <alignment horizontal="right" vertical="center" wrapText="1" indent="1"/>
    </xf>
    <xf numFmtId="0" fontId="0" fillId="10" borderId="83" xfId="0" applyFont="1" applyFill="1" applyBorder="1" applyAlignment="1" applyProtection="1">
      <alignment horizontal="right" vertical="center" wrapText="1" indent="1"/>
    </xf>
    <xf numFmtId="0" fontId="0" fillId="10" borderId="32" xfId="0" applyFont="1" applyFill="1" applyBorder="1" applyAlignment="1" applyProtection="1">
      <alignment horizontal="right" vertical="center" wrapText="1" indent="1"/>
    </xf>
    <xf numFmtId="0" fontId="0" fillId="10" borderId="33" xfId="0" applyFont="1" applyFill="1" applyBorder="1" applyAlignment="1" applyProtection="1">
      <alignment horizontal="right" vertical="center" wrapText="1" indent="1"/>
    </xf>
    <xf numFmtId="0" fontId="0" fillId="10" borderId="16" xfId="0" applyFont="1" applyFill="1" applyBorder="1" applyAlignment="1" applyProtection="1">
      <alignment horizontal="right" vertical="center" wrapText="1" indent="1"/>
    </xf>
    <xf numFmtId="0" fontId="60" fillId="39" borderId="9" xfId="0" applyFont="1" applyFill="1" applyBorder="1" applyAlignment="1" applyProtection="1">
      <alignment vertical="center" wrapText="1"/>
    </xf>
    <xf numFmtId="0" fontId="60" fillId="39" borderId="2" xfId="0" applyFont="1" applyFill="1" applyBorder="1" applyAlignment="1" applyProtection="1">
      <alignment vertical="center" wrapText="1"/>
    </xf>
    <xf numFmtId="0" fontId="60" fillId="39" borderId="20" xfId="0" applyFont="1" applyFill="1" applyBorder="1" applyAlignment="1" applyProtection="1">
      <alignment vertical="center" wrapText="1"/>
    </xf>
    <xf numFmtId="0" fontId="60" fillId="39" borderId="10" xfId="0" applyFont="1" applyFill="1" applyBorder="1" applyAlignment="1" applyProtection="1">
      <alignment vertical="center" wrapText="1"/>
    </xf>
    <xf numFmtId="0" fontId="4" fillId="10" borderId="9" xfId="0" applyFont="1" applyFill="1" applyBorder="1" applyAlignment="1" applyProtection="1">
      <alignment horizontal="left" vertical="center" wrapText="1" indent="1"/>
    </xf>
    <xf numFmtId="0" fontId="4" fillId="10" borderId="7" xfId="0" applyFont="1" applyFill="1" applyBorder="1" applyAlignment="1" applyProtection="1">
      <alignment horizontal="left" vertical="center" wrapText="1" indent="1"/>
    </xf>
    <xf numFmtId="0" fontId="4" fillId="10" borderId="9" xfId="0" applyFont="1" applyFill="1" applyBorder="1" applyAlignment="1" applyProtection="1">
      <alignment vertical="center" wrapText="1"/>
    </xf>
    <xf numFmtId="0" fontId="4" fillId="10" borderId="2" xfId="0" applyFont="1" applyFill="1" applyBorder="1" applyAlignment="1" applyProtection="1">
      <alignment vertical="center" wrapText="1"/>
    </xf>
    <xf numFmtId="0" fontId="4" fillId="10" borderId="7" xfId="0" applyFont="1" applyFill="1" applyBorder="1" applyAlignment="1" applyProtection="1">
      <alignment vertical="center" wrapText="1"/>
    </xf>
    <xf numFmtId="0" fontId="4" fillId="10" borderId="67" xfId="0" applyFont="1" applyFill="1" applyBorder="1" applyAlignment="1" applyProtection="1">
      <alignment horizontal="left" vertical="center" wrapText="1" indent="2"/>
    </xf>
    <xf numFmtId="0" fontId="4" fillId="10" borderId="30" xfId="0" applyFont="1" applyFill="1" applyBorder="1" applyAlignment="1" applyProtection="1">
      <alignment horizontal="left" vertical="center" wrapText="1" indent="2"/>
    </xf>
    <xf numFmtId="0" fontId="4" fillId="10" borderId="28" xfId="0" applyFont="1" applyFill="1" applyBorder="1" applyAlignment="1" applyProtection="1">
      <alignment horizontal="left" vertical="center" wrapText="1" indent="2"/>
    </xf>
    <xf numFmtId="0" fontId="4" fillId="10" borderId="74" xfId="0" applyFont="1" applyFill="1" applyBorder="1" applyAlignment="1" applyProtection="1">
      <alignment horizontal="left" vertical="center" wrapText="1" indent="2"/>
    </xf>
    <xf numFmtId="0" fontId="19" fillId="10" borderId="65" xfId="0" applyFont="1" applyFill="1" applyBorder="1" applyAlignment="1" applyProtection="1">
      <alignment horizontal="right" vertical="center" wrapText="1" indent="1"/>
    </xf>
    <xf numFmtId="0" fontId="19" fillId="10" borderId="66" xfId="0" applyFont="1" applyFill="1" applyBorder="1" applyAlignment="1" applyProtection="1">
      <alignment horizontal="right" vertical="center" wrapText="1" indent="1"/>
    </xf>
    <xf numFmtId="0" fontId="19" fillId="10" borderId="27" xfId="0" applyFont="1" applyFill="1" applyBorder="1" applyAlignment="1" applyProtection="1">
      <alignment horizontal="right" vertical="center" wrapText="1" indent="1"/>
    </xf>
    <xf numFmtId="0" fontId="19" fillId="10" borderId="11" xfId="0" applyFont="1" applyFill="1" applyBorder="1" applyAlignment="1" applyProtection="1">
      <alignment horizontal="right" vertical="center" wrapText="1" indent="1"/>
    </xf>
    <xf numFmtId="0" fontId="19" fillId="10" borderId="71" xfId="0" applyFont="1" applyFill="1" applyBorder="1" applyAlignment="1" applyProtection="1">
      <alignment horizontal="right" vertical="center" wrapText="1" indent="1"/>
    </xf>
    <xf numFmtId="0" fontId="19" fillId="10" borderId="73" xfId="0" applyFont="1" applyFill="1" applyBorder="1" applyAlignment="1" applyProtection="1">
      <alignment horizontal="right" vertical="center" wrapText="1" indent="1"/>
    </xf>
    <xf numFmtId="0" fontId="4" fillId="10" borderId="65" xfId="0" applyFont="1" applyFill="1" applyBorder="1" applyAlignment="1" applyProtection="1">
      <alignment horizontal="left" vertical="center" wrapText="1" indent="2"/>
    </xf>
    <xf numFmtId="0" fontId="4" fillId="10" borderId="27" xfId="0" applyFont="1" applyFill="1" applyBorder="1" applyAlignment="1" applyProtection="1">
      <alignment horizontal="left" vertical="center" wrapText="1" indent="2"/>
    </xf>
    <xf numFmtId="0" fontId="4" fillId="10" borderId="71" xfId="0" applyFont="1" applyFill="1" applyBorder="1" applyAlignment="1" applyProtection="1">
      <alignment horizontal="left" vertical="center" wrapText="1" indent="2"/>
    </xf>
    <xf numFmtId="0" fontId="61" fillId="10" borderId="61" xfId="0" applyFont="1" applyFill="1" applyBorder="1" applyAlignment="1" applyProtection="1">
      <alignment horizontal="center" vertical="center"/>
    </xf>
    <xf numFmtId="0" fontId="61" fillId="10" borderId="63" xfId="0" applyFont="1" applyFill="1" applyBorder="1" applyAlignment="1" applyProtection="1">
      <alignment horizontal="center" vertical="center"/>
    </xf>
    <xf numFmtId="0" fontId="62" fillId="10" borderId="9" xfId="0" applyFont="1" applyFill="1" applyBorder="1" applyAlignment="1" applyProtection="1">
      <alignment horizontal="left" vertical="center" wrapText="1"/>
    </xf>
    <xf numFmtId="0" fontId="62" fillId="10" borderId="2" xfId="0" applyFont="1" applyFill="1" applyBorder="1" applyAlignment="1" applyProtection="1">
      <alignment horizontal="left" vertical="center" wrapText="1"/>
    </xf>
    <xf numFmtId="0" fontId="62" fillId="10" borderId="24" xfId="0" applyFont="1" applyFill="1" applyBorder="1" applyAlignment="1" applyProtection="1">
      <alignment horizontal="left" vertical="center" wrapText="1"/>
    </xf>
    <xf numFmtId="0" fontId="62" fillId="10" borderId="82" xfId="0" applyFont="1" applyFill="1" applyBorder="1" applyAlignment="1" applyProtection="1">
      <alignment horizontal="center" vertical="center"/>
    </xf>
    <xf numFmtId="0" fontId="62" fillId="10" borderId="32" xfId="0" applyFont="1" applyFill="1" applyBorder="1" applyAlignment="1" applyProtection="1">
      <alignment horizontal="center" vertical="center"/>
    </xf>
    <xf numFmtId="0" fontId="62" fillId="10" borderId="81" xfId="0" applyFont="1" applyFill="1" applyBorder="1" applyAlignment="1" applyProtection="1">
      <alignment horizontal="center" vertical="center"/>
    </xf>
    <xf numFmtId="0" fontId="63" fillId="10" borderId="26" xfId="0" applyFont="1" applyFill="1" applyBorder="1" applyAlignment="1" applyProtection="1">
      <alignment horizontal="left" vertical="center" wrapText="1"/>
    </xf>
    <xf numFmtId="0" fontId="63" fillId="10" borderId="48" xfId="0" applyFont="1" applyFill="1" applyBorder="1" applyAlignment="1" applyProtection="1">
      <alignment horizontal="left" vertical="center" wrapText="1"/>
    </xf>
    <xf numFmtId="0" fontId="63" fillId="10" borderId="17" xfId="0" applyFont="1" applyFill="1" applyBorder="1" applyAlignment="1" applyProtection="1">
      <alignment horizontal="left" vertical="center" wrapText="1"/>
    </xf>
    <xf numFmtId="0" fontId="64" fillId="10" borderId="77" xfId="0" applyFont="1" applyFill="1" applyBorder="1" applyAlignment="1" applyProtection="1">
      <alignment horizontal="left" vertical="center" wrapText="1"/>
    </xf>
    <xf numFmtId="0" fontId="64" fillId="10" borderId="48" xfId="0" applyFont="1" applyFill="1" applyBorder="1" applyAlignment="1" applyProtection="1">
      <alignment horizontal="left" vertical="center" wrapText="1"/>
    </xf>
    <xf numFmtId="0" fontId="64" fillId="10" borderId="17" xfId="0" applyFont="1" applyFill="1" applyBorder="1" applyAlignment="1" applyProtection="1">
      <alignment horizontal="left" vertical="center" wrapText="1"/>
    </xf>
    <xf numFmtId="0" fontId="63" fillId="10" borderId="77" xfId="0" applyFont="1" applyFill="1" applyBorder="1" applyAlignment="1" applyProtection="1">
      <alignment horizontal="left" vertical="center" wrapText="1"/>
    </xf>
    <xf numFmtId="0" fontId="63" fillId="10" borderId="6" xfId="0" applyFont="1" applyFill="1" applyBorder="1" applyAlignment="1" applyProtection="1">
      <alignment horizontal="left" vertical="center" wrapText="1"/>
    </xf>
    <xf numFmtId="0" fontId="61" fillId="10" borderId="68" xfId="0" applyFont="1" applyFill="1" applyBorder="1" applyAlignment="1" applyProtection="1">
      <alignment horizontal="center" vertical="center"/>
    </xf>
    <xf numFmtId="0" fontId="62" fillId="10" borderId="9" xfId="0" applyFont="1" applyFill="1" applyBorder="1" applyAlignment="1" applyProtection="1">
      <alignment vertical="center" wrapText="1"/>
    </xf>
    <xf numFmtId="0" fontId="62" fillId="10" borderId="2" xfId="0" applyFont="1" applyFill="1" applyBorder="1" applyAlignment="1" applyProtection="1">
      <alignment vertical="center" wrapText="1"/>
    </xf>
    <xf numFmtId="0" fontId="62" fillId="10" borderId="24" xfId="0" applyFont="1" applyFill="1" applyBorder="1" applyAlignment="1" applyProtection="1">
      <alignment vertical="center" wrapText="1"/>
    </xf>
    <xf numFmtId="0" fontId="62" fillId="10" borderId="17" xfId="0" applyFont="1" applyFill="1" applyBorder="1" applyAlignment="1" applyProtection="1">
      <alignment horizontal="center" vertical="center"/>
    </xf>
    <xf numFmtId="0" fontId="14" fillId="10" borderId="0" xfId="0" applyFont="1" applyFill="1" applyBorder="1" applyAlignment="1" applyProtection="1">
      <alignment horizontal="left" vertical="center" wrapText="1"/>
    </xf>
    <xf numFmtId="0" fontId="14" fillId="10" borderId="9" xfId="0" applyFont="1" applyFill="1" applyBorder="1" applyAlignment="1" applyProtection="1">
      <alignment horizontal="left" vertical="center" wrapText="1"/>
    </xf>
    <xf numFmtId="0" fontId="14" fillId="10" borderId="2" xfId="0" applyFont="1" applyFill="1" applyBorder="1" applyAlignment="1" applyProtection="1">
      <alignment horizontal="left" vertical="center" wrapText="1"/>
    </xf>
    <xf numFmtId="0" fontId="14" fillId="10" borderId="10" xfId="0" applyFont="1" applyFill="1" applyBorder="1" applyAlignment="1" applyProtection="1">
      <alignment horizontal="left" vertical="center" wrapText="1"/>
    </xf>
    <xf numFmtId="0" fontId="0" fillId="40" borderId="9" xfId="0" applyFont="1" applyFill="1" applyBorder="1" applyAlignment="1" applyProtection="1">
      <alignment horizontal="center" vertical="center"/>
    </xf>
    <xf numFmtId="0" fontId="0" fillId="40" borderId="2" xfId="0" applyFont="1" applyFill="1" applyBorder="1" applyAlignment="1" applyProtection="1">
      <alignment horizontal="center" vertical="center"/>
    </xf>
    <xf numFmtId="0" fontId="0" fillId="40" borderId="10" xfId="0" applyFont="1" applyFill="1" applyBorder="1" applyAlignment="1" applyProtection="1">
      <alignment horizontal="center" vertical="center"/>
    </xf>
    <xf numFmtId="0" fontId="4" fillId="10" borderId="25" xfId="0" applyFont="1" applyFill="1" applyBorder="1" applyAlignment="1" applyProtection="1">
      <alignment horizontal="left" vertical="center" wrapText="1"/>
    </xf>
    <xf numFmtId="0" fontId="4" fillId="10" borderId="52" xfId="0" applyFont="1" applyFill="1" applyBorder="1" applyAlignment="1" applyProtection="1">
      <alignment horizontal="left" vertical="center" wrapText="1"/>
    </xf>
    <xf numFmtId="0" fontId="2" fillId="38" borderId="9" xfId="0" applyFont="1" applyFill="1" applyBorder="1" applyAlignment="1" applyProtection="1">
      <alignment horizontal="center" vertical="center"/>
    </xf>
    <xf numFmtId="0" fontId="2" fillId="38" borderId="2" xfId="0" applyFont="1" applyFill="1" applyBorder="1" applyAlignment="1" applyProtection="1">
      <alignment horizontal="center" vertical="center"/>
    </xf>
    <xf numFmtId="0" fontId="2" fillId="38" borderId="10" xfId="0" applyFont="1" applyFill="1" applyBorder="1" applyAlignment="1" applyProtection="1">
      <alignment horizontal="center" vertical="center"/>
    </xf>
    <xf numFmtId="0" fontId="51" fillId="3" borderId="9" xfId="0" applyFont="1" applyFill="1" applyBorder="1" applyAlignment="1" applyProtection="1">
      <alignment horizontal="left" vertical="center" wrapText="1"/>
    </xf>
    <xf numFmtId="0" fontId="51" fillId="3" borderId="2" xfId="0" applyFont="1" applyFill="1" applyBorder="1" applyAlignment="1" applyProtection="1">
      <alignment horizontal="left" vertical="center" wrapText="1"/>
    </xf>
    <xf numFmtId="0" fontId="14" fillId="10" borderId="107" xfId="0" applyFont="1" applyFill="1" applyBorder="1" applyAlignment="1" applyProtection="1">
      <alignment horizontal="left" vertical="center" wrapText="1"/>
    </xf>
    <xf numFmtId="0" fontId="14" fillId="10" borderId="108" xfId="0" applyFont="1" applyFill="1" applyBorder="1" applyAlignment="1" applyProtection="1">
      <alignment horizontal="left" vertical="center" wrapText="1"/>
    </xf>
    <xf numFmtId="0" fontId="14" fillId="10" borderId="109" xfId="0" applyFont="1" applyFill="1" applyBorder="1" applyAlignment="1" applyProtection="1">
      <alignment horizontal="left" vertical="center" wrapText="1"/>
    </xf>
    <xf numFmtId="0" fontId="14" fillId="10" borderId="110" xfId="0" applyFont="1" applyFill="1" applyBorder="1" applyAlignment="1" applyProtection="1">
      <alignment horizontal="left" vertical="center" wrapText="1"/>
    </xf>
    <xf numFmtId="0" fontId="14" fillId="10" borderId="111" xfId="0" applyFont="1" applyFill="1" applyBorder="1" applyAlignment="1" applyProtection="1">
      <alignment horizontal="left" vertical="center" wrapText="1"/>
    </xf>
    <xf numFmtId="0" fontId="14" fillId="10" borderId="112" xfId="0" applyFont="1" applyFill="1" applyBorder="1" applyAlignment="1" applyProtection="1">
      <alignment horizontal="left" vertical="center" wrapText="1"/>
    </xf>
    <xf numFmtId="0" fontId="14" fillId="10" borderId="6" xfId="0" applyFont="1" applyFill="1" applyBorder="1" applyAlignment="1" applyProtection="1">
      <alignment horizontal="left" vertical="center" wrapText="1"/>
    </xf>
    <xf numFmtId="0" fontId="14" fillId="10" borderId="1" xfId="0" applyFont="1" applyFill="1" applyBorder="1" applyAlignment="1" applyProtection="1">
      <alignment horizontal="left" vertical="center" wrapText="1"/>
    </xf>
    <xf numFmtId="0" fontId="0" fillId="10" borderId="64" xfId="0" applyFont="1" applyFill="1" applyBorder="1" applyAlignment="1" applyProtection="1">
      <alignment horizontal="center" vertical="center"/>
    </xf>
    <xf numFmtId="0" fontId="0" fillId="10" borderId="69" xfId="0" applyFont="1" applyFill="1" applyBorder="1" applyAlignment="1" applyProtection="1">
      <alignment horizontal="center" vertical="center"/>
    </xf>
    <xf numFmtId="0" fontId="14" fillId="10" borderId="26" xfId="0" applyFont="1" applyFill="1" applyBorder="1" applyAlignment="1" applyProtection="1">
      <alignment vertical="center" wrapText="1"/>
    </xf>
    <xf numFmtId="0" fontId="14" fillId="10" borderId="20" xfId="0" applyFont="1" applyFill="1" applyBorder="1" applyAlignment="1" applyProtection="1">
      <alignment vertical="center" wrapText="1"/>
    </xf>
    <xf numFmtId="0" fontId="14" fillId="10" borderId="25" xfId="0" applyFont="1" applyFill="1" applyBorder="1" applyAlignment="1" applyProtection="1">
      <alignment vertical="center" wrapText="1"/>
    </xf>
    <xf numFmtId="0" fontId="14" fillId="10" borderId="6" xfId="0" applyFont="1" applyFill="1" applyBorder="1" applyAlignment="1" applyProtection="1">
      <alignment vertical="center" wrapText="1"/>
    </xf>
    <xf numFmtId="0" fontId="14" fillId="10" borderId="1" xfId="0" applyFont="1" applyFill="1" applyBorder="1" applyAlignment="1" applyProtection="1">
      <alignment vertical="center" wrapText="1"/>
    </xf>
    <xf numFmtId="0" fontId="14" fillId="10" borderId="7" xfId="0" applyFont="1" applyFill="1" applyBorder="1" applyAlignment="1" applyProtection="1">
      <alignment vertical="center" wrapText="1"/>
    </xf>
    <xf numFmtId="0" fontId="14" fillId="10" borderId="102" xfId="0" applyFont="1" applyFill="1" applyBorder="1" applyAlignment="1" applyProtection="1">
      <alignment horizontal="left" vertical="center" wrapText="1"/>
    </xf>
    <xf numFmtId="0" fontId="14" fillId="10" borderId="103" xfId="0" applyFont="1" applyFill="1" applyBorder="1" applyAlignment="1" applyProtection="1">
      <alignment horizontal="left" vertical="center" wrapText="1"/>
    </xf>
    <xf numFmtId="0" fontId="43" fillId="42" borderId="82" xfId="0" applyFont="1" applyFill="1" applyBorder="1" applyAlignment="1" applyProtection="1">
      <alignment vertical="center"/>
    </xf>
    <xf numFmtId="0" fontId="43" fillId="42" borderId="4" xfId="0" applyFont="1" applyFill="1" applyBorder="1" applyAlignment="1" applyProtection="1">
      <alignment vertical="center"/>
    </xf>
    <xf numFmtId="0" fontId="61" fillId="0" borderId="81" xfId="0" applyFont="1" applyFill="1" applyBorder="1" applyAlignment="1" applyProtection="1">
      <alignment vertical="center" wrapText="1"/>
      <protection locked="0"/>
    </xf>
    <xf numFmtId="0" fontId="61" fillId="0" borderId="70" xfId="0" applyFont="1" applyFill="1" applyBorder="1" applyAlignment="1" applyProtection="1">
      <alignment vertical="center" wrapText="1"/>
      <protection locked="0"/>
    </xf>
    <xf numFmtId="0" fontId="0" fillId="10" borderId="26" xfId="0" applyFont="1" applyFill="1" applyBorder="1" applyAlignment="1" applyProtection="1">
      <alignment horizontal="center" vertical="center"/>
    </xf>
    <xf numFmtId="0" fontId="0" fillId="10" borderId="6" xfId="0" applyFont="1" applyFill="1" applyBorder="1" applyAlignment="1" applyProtection="1">
      <alignment horizontal="center" vertical="center"/>
    </xf>
    <xf numFmtId="0" fontId="14" fillId="10" borderId="9" xfId="0" applyFont="1" applyFill="1" applyBorder="1" applyAlignment="1" applyProtection="1">
      <alignment vertical="center" wrapText="1"/>
    </xf>
    <xf numFmtId="0" fontId="14" fillId="10" borderId="2" xfId="0" applyFont="1" applyFill="1" applyBorder="1" applyAlignment="1" applyProtection="1">
      <alignment vertical="center" wrapText="1"/>
    </xf>
    <xf numFmtId="0" fontId="14" fillId="10" borderId="10" xfId="0" applyFont="1" applyFill="1" applyBorder="1" applyAlignment="1" applyProtection="1">
      <alignment vertical="center" wrapText="1"/>
    </xf>
    <xf numFmtId="0" fontId="13" fillId="10" borderId="6" xfId="0" applyFont="1" applyFill="1" applyBorder="1" applyAlignment="1" applyProtection="1">
      <alignment horizontal="center" vertical="center"/>
    </xf>
    <xf numFmtId="0" fontId="13" fillId="10" borderId="1" xfId="0" applyFont="1" applyFill="1" applyBorder="1" applyAlignment="1" applyProtection="1">
      <alignment horizontal="center" vertical="center"/>
    </xf>
    <xf numFmtId="0" fontId="0" fillId="10" borderId="61" xfId="0" applyFont="1" applyFill="1" applyBorder="1" applyAlignment="1" applyProtection="1">
      <alignment horizontal="center" vertical="center"/>
    </xf>
    <xf numFmtId="0" fontId="0" fillId="10" borderId="68" xfId="0" applyFont="1" applyFill="1" applyBorder="1" applyAlignment="1" applyProtection="1">
      <alignment horizontal="center" vertical="center"/>
    </xf>
    <xf numFmtId="0" fontId="14" fillId="10" borderId="26" xfId="0" applyFont="1" applyFill="1" applyBorder="1" applyAlignment="1" applyProtection="1">
      <alignment horizontal="left" vertical="center" wrapText="1"/>
    </xf>
    <xf numFmtId="0" fontId="14" fillId="10" borderId="25" xfId="0" applyFont="1" applyFill="1" applyBorder="1" applyAlignment="1" applyProtection="1">
      <alignment horizontal="left" vertical="center" wrapText="1"/>
    </xf>
    <xf numFmtId="0" fontId="14" fillId="10" borderId="48" xfId="0" applyFont="1" applyFill="1" applyBorder="1" applyAlignment="1" applyProtection="1">
      <alignment horizontal="left" vertical="center" wrapText="1"/>
    </xf>
    <xf numFmtId="0" fontId="14" fillId="10" borderId="52" xfId="0" applyFont="1" applyFill="1" applyBorder="1" applyAlignment="1" applyProtection="1">
      <alignment horizontal="left" vertical="center" wrapText="1"/>
    </xf>
    <xf numFmtId="0" fontId="71" fillId="10" borderId="9" xfId="0" applyFont="1" applyFill="1" applyBorder="1" applyAlignment="1" applyProtection="1">
      <alignment vertical="center" wrapText="1"/>
    </xf>
    <xf numFmtId="0" fontId="71" fillId="10" borderId="2" xfId="0" applyFont="1" applyFill="1" applyBorder="1" applyAlignment="1" applyProtection="1">
      <alignment vertical="center" wrapText="1"/>
    </xf>
    <xf numFmtId="0" fontId="71" fillId="10" borderId="10" xfId="0" applyFont="1" applyFill="1" applyBorder="1" applyAlignment="1" applyProtection="1">
      <alignment vertical="center" wrapText="1"/>
    </xf>
    <xf numFmtId="0" fontId="73" fillId="10" borderId="9" xfId="0" applyFont="1" applyFill="1" applyBorder="1" applyAlignment="1" applyProtection="1">
      <alignment vertical="center" wrapText="1"/>
    </xf>
    <xf numFmtId="0" fontId="73" fillId="10" borderId="2" xfId="0" applyFont="1" applyFill="1" applyBorder="1" applyAlignment="1" applyProtection="1">
      <alignment vertical="center" wrapText="1"/>
    </xf>
    <xf numFmtId="0" fontId="73" fillId="10" borderId="10" xfId="0" applyFont="1" applyFill="1" applyBorder="1" applyAlignment="1" applyProtection="1">
      <alignment vertical="center" wrapText="1"/>
    </xf>
    <xf numFmtId="0" fontId="0" fillId="10" borderId="63" xfId="0" applyFont="1" applyFill="1" applyBorder="1" applyAlignment="1" applyProtection="1">
      <alignment horizontal="center" vertical="center"/>
    </xf>
    <xf numFmtId="0" fontId="71" fillId="10" borderId="26" xfId="0" applyFont="1" applyFill="1" applyBorder="1" applyAlignment="1" applyProtection="1">
      <alignment vertical="center" wrapText="1"/>
    </xf>
    <xf numFmtId="0" fontId="71" fillId="10" borderId="25" xfId="0" applyFont="1" applyFill="1" applyBorder="1" applyAlignment="1" applyProtection="1">
      <alignment vertical="center" wrapText="1"/>
    </xf>
    <xf numFmtId="0" fontId="71" fillId="10" borderId="48" xfId="0" applyFont="1" applyFill="1" applyBorder="1" applyAlignment="1" applyProtection="1">
      <alignment vertical="center" wrapText="1"/>
    </xf>
    <xf numFmtId="0" fontId="71" fillId="10" borderId="52" xfId="0" applyFont="1" applyFill="1" applyBorder="1" applyAlignment="1" applyProtection="1">
      <alignment vertical="center" wrapText="1"/>
    </xf>
    <xf numFmtId="0" fontId="71" fillId="10" borderId="6" xfId="0" applyFont="1" applyFill="1" applyBorder="1" applyAlignment="1" applyProtection="1">
      <alignment vertical="center" wrapText="1"/>
    </xf>
    <xf numFmtId="0" fontId="71" fillId="10" borderId="7" xfId="0" applyFont="1" applyFill="1" applyBorder="1" applyAlignment="1" applyProtection="1">
      <alignment vertical="center" wrapText="1"/>
    </xf>
    <xf numFmtId="0" fontId="43" fillId="10" borderId="76" xfId="0" applyFont="1" applyFill="1" applyBorder="1" applyAlignment="1" applyProtection="1">
      <alignment horizontal="center" vertical="center" wrapText="1"/>
    </xf>
    <xf numFmtId="0" fontId="43" fillId="10" borderId="69" xfId="0" applyFont="1" applyFill="1" applyBorder="1" applyAlignment="1" applyProtection="1">
      <alignment horizontal="center" vertical="center" wrapText="1"/>
    </xf>
    <xf numFmtId="0" fontId="14" fillId="10" borderId="20" xfId="0" applyFont="1" applyFill="1" applyBorder="1" applyAlignment="1" applyProtection="1">
      <alignment horizontal="left" vertical="center" wrapText="1"/>
    </xf>
    <xf numFmtId="0" fontId="0" fillId="10" borderId="48" xfId="0" applyFont="1" applyFill="1" applyBorder="1" applyAlignment="1" applyProtection="1">
      <alignment horizontal="center" vertical="center"/>
    </xf>
    <xf numFmtId="0" fontId="14" fillId="10" borderId="48" xfId="0" applyFont="1" applyFill="1" applyBorder="1" applyAlignment="1" applyProtection="1">
      <alignment vertical="center" wrapText="1"/>
    </xf>
    <xf numFmtId="0" fontId="14" fillId="10" borderId="0" xfId="0" applyFont="1" applyFill="1" applyBorder="1" applyAlignment="1" applyProtection="1">
      <alignment vertical="center" wrapText="1"/>
    </xf>
    <xf numFmtId="0" fontId="14" fillId="10" borderId="52" xfId="0" applyFont="1" applyFill="1" applyBorder="1" applyAlignment="1" applyProtection="1">
      <alignment vertical="center" wrapText="1"/>
    </xf>
    <xf numFmtId="0" fontId="71" fillId="10" borderId="20" xfId="0" applyFont="1" applyFill="1" applyBorder="1" applyAlignment="1" applyProtection="1">
      <alignment vertical="center" wrapText="1"/>
    </xf>
    <xf numFmtId="0" fontId="71" fillId="10" borderId="0" xfId="0" applyFont="1" applyFill="1" applyBorder="1" applyAlignment="1" applyProtection="1">
      <alignment vertical="center" wrapText="1"/>
    </xf>
    <xf numFmtId="0" fontId="37" fillId="12" borderId="61" xfId="0" applyFont="1" applyFill="1" applyBorder="1" applyAlignment="1" applyProtection="1">
      <alignment horizontal="center" vertical="center"/>
    </xf>
    <xf numFmtId="0" fontId="37" fillId="12" borderId="68" xfId="0" applyFont="1" applyFill="1" applyBorder="1" applyAlignment="1" applyProtection="1">
      <alignment horizontal="center" vertical="center"/>
    </xf>
    <xf numFmtId="0" fontId="10" fillId="43" borderId="93" xfId="0" applyFont="1" applyFill="1" applyBorder="1" applyAlignment="1" applyProtection="1">
      <alignment horizontal="center" vertical="center"/>
    </xf>
    <xf numFmtId="0" fontId="10" fillId="43" borderId="2" xfId="0" applyFont="1" applyFill="1" applyBorder="1" applyAlignment="1" applyProtection="1">
      <alignment horizontal="center" vertical="center"/>
    </xf>
    <xf numFmtId="0" fontId="10" fillId="43" borderId="10" xfId="0" applyFont="1" applyFill="1" applyBorder="1" applyAlignment="1" applyProtection="1">
      <alignment horizontal="center" vertical="center"/>
    </xf>
    <xf numFmtId="0" fontId="17" fillId="10" borderId="65" xfId="0" applyFont="1" applyFill="1" applyBorder="1" applyAlignment="1" applyProtection="1">
      <alignment horizontal="left" vertical="center" indent="6"/>
    </xf>
    <xf numFmtId="0" fontId="17" fillId="10" borderId="66" xfId="0" applyFont="1" applyFill="1" applyBorder="1" applyAlignment="1" applyProtection="1">
      <alignment horizontal="left" vertical="center" indent="6"/>
    </xf>
    <xf numFmtId="0" fontId="17" fillId="10" borderId="21" xfId="0" applyFont="1" applyFill="1" applyBorder="1" applyAlignment="1" applyProtection="1">
      <alignment horizontal="left" vertical="center" indent="6"/>
    </xf>
    <xf numFmtId="43" fontId="19" fillId="0" borderId="66" xfId="3" applyNumberFormat="1" applyFont="1" applyBorder="1" applyAlignment="1" applyProtection="1">
      <alignment horizontal="center" vertical="center"/>
      <protection locked="0"/>
    </xf>
    <xf numFmtId="43" fontId="19" fillId="0" borderId="67" xfId="3" applyNumberFormat="1" applyFont="1" applyBorder="1" applyAlignment="1" applyProtection="1">
      <alignment horizontal="center" vertical="center"/>
      <protection locked="0"/>
    </xf>
    <xf numFmtId="0" fontId="17" fillId="10" borderId="27" xfId="0" applyFont="1" applyFill="1" applyBorder="1" applyAlignment="1" applyProtection="1">
      <alignment horizontal="left" vertical="center" indent="6"/>
    </xf>
    <xf numFmtId="0" fontId="17" fillId="10" borderId="11" xfId="0" applyFont="1" applyFill="1" applyBorder="1" applyAlignment="1" applyProtection="1">
      <alignment horizontal="left" vertical="center" indent="6"/>
    </xf>
    <xf numFmtId="0" fontId="17" fillId="10" borderId="15" xfId="0" applyFont="1" applyFill="1" applyBorder="1" applyAlignment="1" applyProtection="1">
      <alignment horizontal="left" vertical="center" indent="6"/>
    </xf>
    <xf numFmtId="43" fontId="19" fillId="0" borderId="11" xfId="3" applyNumberFormat="1" applyFont="1" applyBorder="1" applyAlignment="1" applyProtection="1">
      <alignment horizontal="center" vertical="center"/>
      <protection locked="0"/>
    </xf>
    <xf numFmtId="43" fontId="19" fillId="0" borderId="28" xfId="3" applyNumberFormat="1" applyFont="1" applyBorder="1" applyAlignment="1" applyProtection="1">
      <alignment horizontal="center" vertical="center"/>
      <protection locked="0"/>
    </xf>
    <xf numFmtId="0" fontId="17" fillId="10" borderId="71" xfId="0" applyFont="1" applyFill="1" applyBorder="1" applyAlignment="1" applyProtection="1">
      <alignment horizontal="left" vertical="center" indent="6"/>
    </xf>
    <xf numFmtId="0" fontId="17" fillId="10" borderId="73" xfId="0" applyFont="1" applyFill="1" applyBorder="1" applyAlignment="1" applyProtection="1">
      <alignment horizontal="left" vertical="center" indent="6"/>
    </xf>
    <xf numFmtId="0" fontId="17" fillId="10" borderId="95" xfId="0" applyFont="1" applyFill="1" applyBorder="1" applyAlignment="1" applyProtection="1">
      <alignment horizontal="left" vertical="center" indent="6"/>
    </xf>
    <xf numFmtId="43" fontId="19" fillId="0" borderId="73" xfId="3" applyNumberFormat="1" applyFont="1" applyBorder="1" applyAlignment="1" applyProtection="1">
      <alignment horizontal="center" vertical="center"/>
      <protection locked="0"/>
    </xf>
    <xf numFmtId="43" fontId="19" fillId="0" borderId="74" xfId="3" applyNumberFormat="1" applyFont="1" applyBorder="1" applyAlignment="1" applyProtection="1">
      <alignment horizontal="center" vertical="center"/>
      <protection locked="0"/>
    </xf>
    <xf numFmtId="0" fontId="14" fillId="10" borderId="65" xfId="0" applyFont="1" applyFill="1" applyBorder="1" applyAlignment="1" applyProtection="1">
      <alignment horizontal="left" vertical="center" indent="1"/>
    </xf>
    <xf numFmtId="0" fontId="14" fillId="10" borderId="66" xfId="0" applyFont="1" applyFill="1" applyBorder="1" applyAlignment="1" applyProtection="1">
      <alignment horizontal="left" vertical="center" indent="1"/>
    </xf>
    <xf numFmtId="0" fontId="14" fillId="10" borderId="67" xfId="0" applyFont="1" applyFill="1" applyBorder="1" applyAlignment="1" applyProtection="1">
      <alignment horizontal="left" vertical="center" indent="1"/>
    </xf>
    <xf numFmtId="0" fontId="14" fillId="10" borderId="71" xfId="0" applyFont="1" applyFill="1" applyBorder="1" applyAlignment="1" applyProtection="1">
      <alignment horizontal="left" vertical="center" indent="1"/>
    </xf>
    <xf numFmtId="0" fontId="14" fillId="10" borderId="73" xfId="0" applyFont="1" applyFill="1" applyBorder="1" applyAlignment="1" applyProtection="1">
      <alignment horizontal="left" vertical="center" indent="1"/>
    </xf>
    <xf numFmtId="0" fontId="14" fillId="10" borderId="74" xfId="0" applyFont="1" applyFill="1" applyBorder="1" applyAlignment="1" applyProtection="1">
      <alignment horizontal="left" vertical="center" indent="1"/>
    </xf>
    <xf numFmtId="0" fontId="29" fillId="40" borderId="9" xfId="0" applyFont="1" applyFill="1" applyBorder="1" applyAlignment="1" applyProtection="1">
      <alignment horizontal="center" vertical="center"/>
    </xf>
    <xf numFmtId="0" fontId="29" fillId="40" borderId="2" xfId="0" applyFont="1" applyFill="1" applyBorder="1" applyAlignment="1" applyProtection="1">
      <alignment horizontal="center" vertical="center"/>
    </xf>
    <xf numFmtId="0" fontId="29" fillId="40" borderId="10" xfId="0" applyFont="1" applyFill="1" applyBorder="1" applyAlignment="1" applyProtection="1">
      <alignment horizontal="center" vertical="center"/>
    </xf>
    <xf numFmtId="0" fontId="14" fillId="10" borderId="63" xfId="0" applyFont="1" applyFill="1" applyBorder="1" applyAlignment="1" applyProtection="1">
      <alignment horizontal="left" vertical="center" wrapText="1"/>
    </xf>
    <xf numFmtId="0" fontId="14" fillId="10" borderId="68" xfId="0" applyFont="1" applyFill="1" applyBorder="1" applyAlignment="1" applyProtection="1">
      <alignment horizontal="left" vertical="center" wrapText="1"/>
    </xf>
    <xf numFmtId="0" fontId="27" fillId="10" borderId="26" xfId="0" applyFont="1" applyFill="1" applyBorder="1" applyAlignment="1" applyProtection="1">
      <alignment vertical="center" wrapText="1"/>
    </xf>
    <xf numFmtId="0" fontId="27" fillId="10" borderId="20" xfId="0" applyFont="1" applyFill="1" applyBorder="1" applyAlignment="1" applyProtection="1">
      <alignment vertical="center" wrapText="1"/>
    </xf>
    <xf numFmtId="0" fontId="87" fillId="0" borderId="94" xfId="0" applyFont="1" applyBorder="1" applyAlignment="1" applyProtection="1">
      <alignment horizontal="center" vertical="center" wrapText="1"/>
      <protection locked="0"/>
    </xf>
    <xf numFmtId="14" fontId="87" fillId="0" borderId="9" xfId="0" applyNumberFormat="1" applyFont="1" applyBorder="1" applyAlignment="1" applyProtection="1">
      <alignment horizontal="center" vertical="center" wrapText="1"/>
      <protection locked="0"/>
    </xf>
    <xf numFmtId="14" fontId="87" fillId="0" borderId="10" xfId="0" applyNumberFormat="1" applyFont="1" applyBorder="1" applyAlignment="1" applyProtection="1">
      <alignment horizontal="center" vertical="center" wrapText="1"/>
      <protection locked="0"/>
    </xf>
    <xf numFmtId="0" fontId="12" fillId="10" borderId="48" xfId="0" applyFont="1" applyFill="1" applyBorder="1" applyAlignment="1" applyProtection="1">
      <alignment horizontal="center" vertical="center"/>
    </xf>
    <xf numFmtId="0" fontId="14" fillId="10" borderId="65" xfId="0" applyFont="1" applyFill="1" applyBorder="1" applyAlignment="1" applyProtection="1">
      <alignment vertical="center" wrapText="1"/>
    </xf>
    <xf numFmtId="0" fontId="14" fillId="10" borderId="66" xfId="0" applyFont="1" applyFill="1" applyBorder="1" applyAlignment="1" applyProtection="1">
      <alignment vertical="center" wrapText="1"/>
    </xf>
    <xf numFmtId="0" fontId="14" fillId="10" borderId="67" xfId="0" applyFont="1" applyFill="1" applyBorder="1" applyAlignment="1" applyProtection="1">
      <alignment vertical="center" wrapText="1"/>
    </xf>
    <xf numFmtId="0" fontId="14" fillId="10" borderId="71" xfId="0" applyFont="1" applyFill="1" applyBorder="1" applyAlignment="1" applyProtection="1">
      <alignment vertical="center" wrapText="1"/>
    </xf>
    <xf numFmtId="0" fontId="14" fillId="10" borderId="73" xfId="0" applyFont="1" applyFill="1" applyBorder="1" applyAlignment="1" applyProtection="1">
      <alignment vertical="center" wrapText="1"/>
    </xf>
    <xf numFmtId="0" fontId="14" fillId="10" borderId="74" xfId="0" applyFont="1" applyFill="1" applyBorder="1" applyAlignment="1" applyProtection="1">
      <alignment vertical="center" wrapText="1"/>
    </xf>
    <xf numFmtId="0" fontId="29" fillId="34" borderId="4" xfId="0" applyFont="1" applyFill="1" applyBorder="1" applyAlignment="1" applyProtection="1">
      <alignment horizontal="center" vertical="center"/>
    </xf>
    <xf numFmtId="0" fontId="29" fillId="34" borderId="82" xfId="0" applyFont="1" applyFill="1" applyBorder="1" applyAlignment="1" applyProtection="1">
      <alignment horizontal="center" vertical="center"/>
    </xf>
    <xf numFmtId="0" fontId="29" fillId="34" borderId="83" xfId="0" applyFont="1" applyFill="1" applyBorder="1" applyAlignment="1" applyProtection="1">
      <alignment horizontal="center" vertical="center"/>
    </xf>
    <xf numFmtId="3" fontId="54" fillId="0" borderId="81" xfId="3" applyNumberFormat="1" applyFont="1" applyBorder="1" applyAlignment="1" applyProtection="1">
      <alignment horizontal="center" vertical="center"/>
      <protection locked="0"/>
    </xf>
    <xf numFmtId="3" fontId="54" fillId="0" borderId="89" xfId="3" applyNumberFormat="1" applyFont="1" applyBorder="1" applyAlignment="1" applyProtection="1">
      <alignment horizontal="center" vertical="center"/>
      <protection locked="0"/>
    </xf>
    <xf numFmtId="0" fontId="10" fillId="12" borderId="85" xfId="0" applyFont="1" applyFill="1" applyBorder="1" applyAlignment="1" applyProtection="1">
      <alignment vertical="center" wrapText="1"/>
    </xf>
    <xf numFmtId="0" fontId="10" fillId="12" borderId="86" xfId="0" applyFont="1" applyFill="1" applyBorder="1" applyAlignment="1" applyProtection="1">
      <alignment vertical="center" wrapText="1"/>
    </xf>
    <xf numFmtId="0" fontId="10" fillId="12" borderId="87" xfId="0" applyFont="1" applyFill="1" applyBorder="1" applyAlignment="1" applyProtection="1">
      <alignment vertical="center" wrapText="1"/>
    </xf>
    <xf numFmtId="0" fontId="17" fillId="10" borderId="65" xfId="0" applyFont="1" applyFill="1" applyBorder="1" applyAlignment="1" applyProtection="1">
      <alignment horizontal="left" vertical="center" wrapText="1" indent="2"/>
    </xf>
    <xf numFmtId="0" fontId="17" fillId="10" borderId="66" xfId="0" applyFont="1" applyFill="1" applyBorder="1" applyAlignment="1" applyProtection="1">
      <alignment horizontal="left" vertical="center" wrapText="1" indent="2"/>
    </xf>
    <xf numFmtId="0" fontId="17" fillId="10" borderId="67" xfId="0" applyFont="1" applyFill="1" applyBorder="1" applyAlignment="1" applyProtection="1">
      <alignment horizontal="left" vertical="center" wrapText="1" indent="2"/>
    </xf>
    <xf numFmtId="0" fontId="17" fillId="10" borderId="27" xfId="0" applyFont="1" applyFill="1" applyBorder="1" applyAlignment="1" applyProtection="1">
      <alignment horizontal="left" vertical="center" wrapText="1" indent="2"/>
    </xf>
    <xf numFmtId="0" fontId="17" fillId="10" borderId="11" xfId="0" applyFont="1" applyFill="1" applyBorder="1" applyAlignment="1" applyProtection="1">
      <alignment horizontal="left" vertical="center" wrapText="1" indent="2"/>
    </xf>
    <xf numFmtId="0" fontId="17" fillId="10" borderId="28" xfId="0" applyFont="1" applyFill="1" applyBorder="1" applyAlignment="1" applyProtection="1">
      <alignment horizontal="left" vertical="center" wrapText="1" indent="2"/>
    </xf>
    <xf numFmtId="0" fontId="17" fillId="10" borderId="71" xfId="0" applyFont="1" applyFill="1" applyBorder="1" applyAlignment="1" applyProtection="1">
      <alignment horizontal="left" vertical="center" wrapText="1" indent="2"/>
    </xf>
    <xf numFmtId="0" fontId="17" fillId="10" borderId="73" xfId="0" applyFont="1" applyFill="1" applyBorder="1" applyAlignment="1" applyProtection="1">
      <alignment horizontal="left" vertical="center" wrapText="1" indent="2"/>
    </xf>
    <xf numFmtId="0" fontId="17" fillId="10" borderId="74" xfId="0" applyFont="1" applyFill="1" applyBorder="1" applyAlignment="1" applyProtection="1">
      <alignment horizontal="left" vertical="center" wrapText="1" indent="2"/>
    </xf>
    <xf numFmtId="10" fontId="13" fillId="0" borderId="70" xfId="1" applyNumberFormat="1" applyFont="1" applyBorder="1" applyAlignment="1" applyProtection="1">
      <alignment horizontal="center" vertical="center"/>
      <protection locked="0"/>
    </xf>
    <xf numFmtId="10" fontId="13" fillId="0" borderId="81" xfId="1" applyNumberFormat="1" applyFont="1" applyBorder="1" applyAlignment="1" applyProtection="1">
      <alignment horizontal="center" vertical="center"/>
      <protection locked="0"/>
    </xf>
    <xf numFmtId="10" fontId="13" fillId="0" borderId="89" xfId="1" applyNumberFormat="1" applyFont="1" applyBorder="1" applyAlignment="1" applyProtection="1">
      <alignment horizontal="center" vertical="center"/>
      <protection locked="0"/>
    </xf>
    <xf numFmtId="0" fontId="43" fillId="14" borderId="4" xfId="0" applyFont="1" applyFill="1" applyBorder="1" applyAlignment="1" applyProtection="1">
      <alignment horizontal="center" vertical="center" wrapText="1"/>
    </xf>
    <xf numFmtId="0" fontId="29" fillId="34" borderId="82" xfId="0" applyFont="1" applyFill="1" applyBorder="1" applyAlignment="1" applyProtection="1">
      <alignment horizontal="center" vertical="center" wrapText="1"/>
    </xf>
    <xf numFmtId="0" fontId="29" fillId="34" borderId="83" xfId="0" applyFont="1" applyFill="1" applyBorder="1" applyAlignment="1" applyProtection="1">
      <alignment horizontal="center" vertical="center" wrapText="1"/>
    </xf>
    <xf numFmtId="4" fontId="54" fillId="14" borderId="70" xfId="3" applyNumberFormat="1" applyFont="1" applyFill="1" applyBorder="1" applyAlignment="1" applyProtection="1">
      <alignment horizontal="center" vertical="center"/>
    </xf>
    <xf numFmtId="4" fontId="54" fillId="0" borderId="81" xfId="3" applyNumberFormat="1" applyFont="1" applyBorder="1" applyAlignment="1" applyProtection="1">
      <alignment horizontal="center" vertical="center"/>
      <protection locked="0"/>
    </xf>
    <xf numFmtId="4" fontId="54" fillId="0" borderId="70" xfId="3" applyNumberFormat="1" applyFont="1" applyBorder="1" applyAlignment="1" applyProtection="1">
      <alignment horizontal="center" vertical="center"/>
      <protection locked="0"/>
    </xf>
    <xf numFmtId="0" fontId="17" fillId="10" borderId="9" xfId="0" applyFont="1" applyFill="1" applyBorder="1" applyAlignment="1" applyProtection="1">
      <alignment horizontal="left" vertical="center" wrapText="1" indent="2"/>
    </xf>
    <xf numFmtId="0" fontId="17" fillId="10" borderId="2" xfId="0" applyFont="1" applyFill="1" applyBorder="1" applyAlignment="1" applyProtection="1">
      <alignment horizontal="left" vertical="center" wrapText="1" indent="2"/>
    </xf>
    <xf numFmtId="0" fontId="17" fillId="10" borderId="10" xfId="0" applyFont="1" applyFill="1" applyBorder="1" applyAlignment="1" applyProtection="1">
      <alignment horizontal="left" vertical="center" wrapText="1" indent="2"/>
    </xf>
    <xf numFmtId="0" fontId="98" fillId="28" borderId="9" xfId="0" applyFont="1" applyFill="1" applyBorder="1" applyAlignment="1" applyProtection="1">
      <alignment horizontal="center" vertical="center" wrapText="1"/>
    </xf>
    <xf numFmtId="0" fontId="98" fillId="28" borderId="2" xfId="0" applyFont="1" applyFill="1" applyBorder="1" applyAlignment="1" applyProtection="1">
      <alignment horizontal="center" vertical="center" wrapText="1"/>
    </xf>
    <xf numFmtId="0" fontId="98" fillId="28" borderId="10" xfId="0" applyFont="1" applyFill="1" applyBorder="1" applyAlignment="1" applyProtection="1">
      <alignment horizontal="center" vertical="center" wrapText="1"/>
    </xf>
    <xf numFmtId="0" fontId="14" fillId="10" borderId="119" xfId="0" applyFont="1" applyFill="1" applyBorder="1" applyAlignment="1" applyProtection="1">
      <alignment horizontal="left" vertical="center" wrapText="1"/>
    </xf>
    <xf numFmtId="0" fontId="14" fillId="12" borderId="9" xfId="0" applyFont="1" applyFill="1" applyBorder="1" applyAlignment="1" applyProtection="1">
      <alignment horizontal="left" vertical="center" wrapText="1"/>
    </xf>
    <xf numFmtId="0" fontId="14" fillId="12" borderId="2" xfId="0" applyFont="1" applyFill="1" applyBorder="1" applyAlignment="1" applyProtection="1">
      <alignment horizontal="left" vertical="center" wrapText="1"/>
    </xf>
    <xf numFmtId="0" fontId="14" fillId="12" borderId="10" xfId="0" applyFont="1" applyFill="1" applyBorder="1" applyAlignment="1" applyProtection="1">
      <alignment horizontal="left" vertical="center" wrapText="1"/>
    </xf>
    <xf numFmtId="0" fontId="17" fillId="10" borderId="82" xfId="0" applyFont="1" applyFill="1" applyBorder="1" applyAlignment="1" applyProtection="1">
      <alignment horizontal="left" vertical="center" wrapText="1" indent="2"/>
    </xf>
    <xf numFmtId="0" fontId="17" fillId="10" borderId="4" xfId="0" applyFont="1" applyFill="1" applyBorder="1" applyAlignment="1" applyProtection="1">
      <alignment horizontal="left" vertical="center" wrapText="1" indent="2"/>
    </xf>
    <xf numFmtId="0" fontId="17" fillId="10" borderId="83" xfId="0" applyFont="1" applyFill="1" applyBorder="1" applyAlignment="1" applyProtection="1">
      <alignment horizontal="left" vertical="center" wrapText="1" indent="2"/>
    </xf>
    <xf numFmtId="0" fontId="17" fillId="10" borderId="81" xfId="0" applyFont="1" applyFill="1" applyBorder="1" applyAlignment="1" applyProtection="1">
      <alignment horizontal="left" vertical="center" wrapText="1" indent="2"/>
    </xf>
    <xf numFmtId="0" fontId="17" fillId="10" borderId="70" xfId="0" applyFont="1" applyFill="1" applyBorder="1" applyAlignment="1" applyProtection="1">
      <alignment horizontal="left" vertical="center" wrapText="1" indent="2"/>
    </xf>
    <xf numFmtId="0" fontId="17" fillId="10" borderId="89" xfId="0" applyFont="1" applyFill="1" applyBorder="1" applyAlignment="1" applyProtection="1">
      <alignment horizontal="left" vertical="center" wrapText="1" indent="2"/>
    </xf>
    <xf numFmtId="0" fontId="95" fillId="19" borderId="65" xfId="0" applyFont="1" applyFill="1" applyBorder="1" applyAlignment="1" applyProtection="1">
      <alignment horizontal="center" vertical="center" wrapText="1"/>
    </xf>
    <xf numFmtId="0" fontId="96" fillId="0" borderId="21" xfId="0" applyFont="1" applyBorder="1" applyAlignment="1" applyProtection="1">
      <alignment vertical="center"/>
    </xf>
    <xf numFmtId="0" fontId="95" fillId="19" borderId="65" xfId="0" applyFont="1" applyFill="1" applyBorder="1" applyAlignment="1" applyProtection="1">
      <alignment horizontal="center" vertical="center"/>
    </xf>
    <xf numFmtId="0" fontId="95" fillId="19" borderId="66" xfId="0" applyFont="1" applyFill="1" applyBorder="1" applyAlignment="1" applyProtection="1">
      <alignment horizontal="center" vertical="center"/>
    </xf>
    <xf numFmtId="0" fontId="95" fillId="19" borderId="67" xfId="0" applyFont="1" applyFill="1" applyBorder="1" applyAlignment="1" applyProtection="1">
      <alignment horizontal="center" vertical="center"/>
    </xf>
    <xf numFmtId="0" fontId="95" fillId="25" borderId="27" xfId="0" applyFont="1" applyFill="1" applyBorder="1" applyAlignment="1" applyProtection="1">
      <alignment horizontal="center" vertical="center"/>
    </xf>
    <xf numFmtId="0" fontId="95" fillId="25" borderId="71" xfId="0" applyFont="1" applyFill="1" applyBorder="1" applyAlignment="1" applyProtection="1">
      <alignment horizontal="center" vertical="center"/>
    </xf>
    <xf numFmtId="0" fontId="95" fillId="25" borderId="15" xfId="0" applyFont="1" applyFill="1" applyBorder="1" applyAlignment="1" applyProtection="1">
      <alignment horizontal="center" vertical="center" wrapText="1"/>
    </xf>
    <xf numFmtId="0" fontId="95" fillId="25" borderId="95" xfId="0" applyFont="1" applyFill="1" applyBorder="1" applyAlignment="1" applyProtection="1">
      <alignment horizontal="center" vertical="center" wrapText="1"/>
    </xf>
    <xf numFmtId="0" fontId="95" fillId="25" borderId="27" xfId="0" applyFont="1" applyFill="1" applyBorder="1" applyAlignment="1" applyProtection="1">
      <alignment horizontal="center" vertical="center" wrapText="1"/>
    </xf>
    <xf numFmtId="0" fontId="95" fillId="25" borderId="11" xfId="0" applyFont="1" applyFill="1" applyBorder="1" applyAlignment="1" applyProtection="1">
      <alignment horizontal="center" vertical="center" wrapText="1"/>
    </xf>
    <xf numFmtId="0" fontId="95" fillId="25" borderId="28" xfId="0" applyFont="1" applyFill="1" applyBorder="1" applyAlignment="1" applyProtection="1">
      <alignment horizontal="center" vertical="center" wrapText="1"/>
    </xf>
    <xf numFmtId="0" fontId="17" fillId="10" borderId="9" xfId="0" applyFont="1" applyFill="1" applyBorder="1" applyAlignment="1" applyProtection="1">
      <alignment horizontal="left" vertical="center" indent="2"/>
    </xf>
    <xf numFmtId="0" fontId="17" fillId="10" borderId="2" xfId="0" applyFont="1" applyFill="1" applyBorder="1" applyAlignment="1" applyProtection="1">
      <alignment horizontal="left" vertical="center" indent="2"/>
    </xf>
    <xf numFmtId="0" fontId="17" fillId="10" borderId="10" xfId="0" applyFont="1" applyFill="1" applyBorder="1" applyAlignment="1" applyProtection="1">
      <alignment horizontal="left" vertical="center" indent="2"/>
    </xf>
    <xf numFmtId="0" fontId="43" fillId="12" borderId="26" xfId="0" applyFont="1" applyFill="1" applyBorder="1" applyAlignment="1" applyProtection="1">
      <alignment horizontal="center" vertical="center" wrapText="1"/>
    </xf>
    <xf numFmtId="0" fontId="43" fillId="12" borderId="20" xfId="0" applyFont="1" applyFill="1" applyBorder="1" applyAlignment="1" applyProtection="1">
      <alignment horizontal="center" vertical="center" wrapText="1"/>
    </xf>
    <xf numFmtId="0" fontId="43" fillId="12" borderId="25" xfId="0" applyFont="1" applyFill="1" applyBorder="1" applyAlignment="1" applyProtection="1">
      <alignment horizontal="center" vertical="center" wrapText="1"/>
    </xf>
    <xf numFmtId="0" fontId="43" fillId="12" borderId="48" xfId="0" applyFont="1" applyFill="1" applyBorder="1" applyAlignment="1" applyProtection="1">
      <alignment horizontal="center" vertical="center" wrapText="1"/>
    </xf>
    <xf numFmtId="0" fontId="43" fillId="12" borderId="0" xfId="0" applyFont="1" applyFill="1" applyBorder="1" applyAlignment="1" applyProtection="1">
      <alignment horizontal="center" vertical="center" wrapText="1"/>
    </xf>
    <xf numFmtId="0" fontId="43" fillId="12" borderId="52" xfId="0" applyFont="1" applyFill="1" applyBorder="1" applyAlignment="1" applyProtection="1">
      <alignment horizontal="center" vertical="center" wrapText="1"/>
    </xf>
    <xf numFmtId="0" fontId="43" fillId="12" borderId="6" xfId="0" applyFont="1" applyFill="1" applyBorder="1" applyAlignment="1" applyProtection="1">
      <alignment horizontal="center" vertical="center" wrapText="1"/>
    </xf>
    <xf numFmtId="0" fontId="43" fillId="12" borderId="1" xfId="0" applyFont="1" applyFill="1" applyBorder="1" applyAlignment="1" applyProtection="1">
      <alignment horizontal="center" vertical="center" wrapText="1"/>
    </xf>
    <xf numFmtId="0" fontId="43" fillId="12" borderId="7" xfId="0" applyFont="1" applyFill="1" applyBorder="1" applyAlignment="1" applyProtection="1">
      <alignment horizontal="center" vertical="center" wrapText="1"/>
    </xf>
    <xf numFmtId="0" fontId="87" fillId="20" borderId="48" xfId="0" applyFont="1" applyFill="1" applyBorder="1" applyAlignment="1" applyProtection="1">
      <alignment horizontal="center" vertical="center" wrapText="1"/>
    </xf>
    <xf numFmtId="0" fontId="87" fillId="20" borderId="52" xfId="0" applyFont="1" applyFill="1" applyBorder="1" applyAlignment="1" applyProtection="1">
      <alignment horizontal="center" vertical="center" wrapText="1"/>
    </xf>
    <xf numFmtId="0" fontId="87" fillId="20" borderId="102" xfId="0" applyFont="1" applyFill="1" applyBorder="1" applyAlignment="1" applyProtection="1">
      <alignment horizontal="center" vertical="center" wrapText="1"/>
    </xf>
    <xf numFmtId="0" fontId="87" fillId="20" borderId="120" xfId="0" applyFont="1" applyFill="1" applyBorder="1" applyAlignment="1" applyProtection="1">
      <alignment horizontal="center" vertical="center" wrapText="1"/>
    </xf>
    <xf numFmtId="0" fontId="87" fillId="20" borderId="6" xfId="0" applyFont="1" applyFill="1" applyBorder="1" applyAlignment="1" applyProtection="1">
      <alignment horizontal="center" vertical="center"/>
    </xf>
    <xf numFmtId="0" fontId="87" fillId="20" borderId="1" xfId="0" applyFont="1" applyFill="1" applyBorder="1" applyAlignment="1" applyProtection="1">
      <alignment horizontal="center" vertical="center"/>
    </xf>
    <xf numFmtId="0" fontId="87" fillId="20" borderId="7" xfId="0" applyFont="1" applyFill="1" applyBorder="1" applyAlignment="1" applyProtection="1">
      <alignment horizontal="center" vertical="center"/>
    </xf>
    <xf numFmtId="0" fontId="87" fillId="26" borderId="102" xfId="0" applyFont="1" applyFill="1" applyBorder="1" applyAlignment="1" applyProtection="1">
      <alignment horizontal="center" vertical="center" wrapText="1"/>
    </xf>
    <xf numFmtId="0" fontId="87" fillId="26" borderId="103" xfId="0" applyFont="1" applyFill="1" applyBorder="1" applyAlignment="1" applyProtection="1">
      <alignment horizontal="center" vertical="center" wrapText="1"/>
    </xf>
    <xf numFmtId="0" fontId="87" fillId="26" borderId="9" xfId="0" applyFont="1" applyFill="1" applyBorder="1" applyAlignment="1" applyProtection="1">
      <alignment horizontal="center" vertical="center" wrapText="1"/>
    </xf>
    <xf numFmtId="0" fontId="87" fillId="26" borderId="10" xfId="0" applyFont="1" applyFill="1" applyBorder="1" applyAlignment="1" applyProtection="1">
      <alignment horizontal="center" vertical="center" wrapText="1"/>
    </xf>
    <xf numFmtId="0" fontId="87" fillId="26" borderId="121" xfId="0" applyFont="1" applyFill="1" applyBorder="1" applyAlignment="1" applyProtection="1">
      <alignment horizontal="center" vertical="center" wrapText="1"/>
    </xf>
    <xf numFmtId="0" fontId="17" fillId="10" borderId="114" xfId="0" applyFont="1" applyFill="1" applyBorder="1" applyAlignment="1" applyProtection="1">
      <alignment horizontal="left" vertical="center" indent="2"/>
    </xf>
    <xf numFmtId="0" fontId="17" fillId="10" borderId="128" xfId="0" applyFont="1" applyFill="1" applyBorder="1" applyAlignment="1" applyProtection="1">
      <alignment horizontal="left" vertical="center" indent="2"/>
    </xf>
    <xf numFmtId="0" fontId="17" fillId="10" borderId="129" xfId="0" applyFont="1" applyFill="1" applyBorder="1" applyAlignment="1" applyProtection="1">
      <alignment horizontal="left" vertical="center" indent="2"/>
    </xf>
    <xf numFmtId="0" fontId="17" fillId="10" borderId="133" xfId="0" applyFont="1" applyFill="1" applyBorder="1" applyAlignment="1" applyProtection="1">
      <alignment horizontal="left" vertical="center" indent="2"/>
    </xf>
    <xf numFmtId="0" fontId="17" fillId="10" borderId="134" xfId="0" applyFont="1" applyFill="1" applyBorder="1" applyAlignment="1" applyProtection="1">
      <alignment horizontal="left" vertical="center" indent="2"/>
    </xf>
    <xf numFmtId="0" fontId="17" fillId="10" borderId="135" xfId="0" applyFont="1" applyFill="1" applyBorder="1" applyAlignment="1" applyProtection="1">
      <alignment horizontal="left" vertical="center" indent="2"/>
    </xf>
    <xf numFmtId="0" fontId="17" fillId="10" borderId="133" xfId="0" applyFont="1" applyFill="1" applyBorder="1" applyAlignment="1" applyProtection="1">
      <alignment horizontal="left" vertical="center" wrapText="1" indent="2"/>
    </xf>
    <xf numFmtId="0" fontId="17" fillId="10" borderId="134" xfId="0" applyFont="1" applyFill="1" applyBorder="1" applyAlignment="1" applyProtection="1">
      <alignment horizontal="left" vertical="center" wrapText="1" indent="2"/>
    </xf>
    <xf numFmtId="0" fontId="17" fillId="10" borderId="135" xfId="0" applyFont="1" applyFill="1" applyBorder="1" applyAlignment="1" applyProtection="1">
      <alignment horizontal="left" vertical="center" wrapText="1" indent="2"/>
    </xf>
    <xf numFmtId="0" fontId="17" fillId="10" borderId="140" xfId="0" applyFont="1" applyFill="1" applyBorder="1" applyAlignment="1" applyProtection="1">
      <alignment horizontal="left" vertical="center" wrapText="1" indent="2"/>
    </xf>
    <xf numFmtId="0" fontId="17" fillId="10" borderId="141" xfId="0" applyFont="1" applyFill="1" applyBorder="1" applyAlignment="1" applyProtection="1">
      <alignment horizontal="left" vertical="center" wrapText="1" indent="2"/>
    </xf>
    <xf numFmtId="0" fontId="17" fillId="10" borderId="142" xfId="0" applyFont="1" applyFill="1" applyBorder="1" applyAlignment="1" applyProtection="1">
      <alignment horizontal="left" vertical="center" wrapText="1" indent="2"/>
    </xf>
    <xf numFmtId="0" fontId="29" fillId="34" borderId="9" xfId="0" applyFont="1" applyFill="1" applyBorder="1" applyAlignment="1" applyProtection="1">
      <alignment horizontal="left" vertical="center" wrapText="1"/>
    </xf>
    <xf numFmtId="0" fontId="29" fillId="34" borderId="2" xfId="0" applyFont="1" applyFill="1" applyBorder="1" applyAlignment="1" applyProtection="1">
      <alignment horizontal="left" vertical="center" wrapText="1"/>
    </xf>
    <xf numFmtId="0" fontId="29" fillId="34" borderId="10" xfId="0" applyFont="1" applyFill="1" applyBorder="1" applyAlignment="1" applyProtection="1">
      <alignment horizontal="left" vertical="center" wrapText="1"/>
    </xf>
    <xf numFmtId="0" fontId="17" fillId="10" borderId="114" xfId="0" applyFont="1" applyFill="1" applyBorder="1" applyAlignment="1" applyProtection="1">
      <alignment horizontal="left" vertical="center" wrapText="1" indent="2"/>
    </xf>
    <xf numFmtId="0" fontId="17" fillId="10" borderId="128" xfId="0" applyFont="1" applyFill="1" applyBorder="1" applyAlignment="1" applyProtection="1">
      <alignment horizontal="left" vertical="center" wrapText="1" indent="2"/>
    </xf>
    <xf numFmtId="0" fontId="17" fillId="10" borderId="129" xfId="0" applyFont="1" applyFill="1" applyBorder="1" applyAlignment="1" applyProtection="1">
      <alignment horizontal="left" vertical="center" wrapText="1" indent="2"/>
    </xf>
    <xf numFmtId="0" fontId="17" fillId="10" borderId="140" xfId="0" applyFont="1" applyFill="1" applyBorder="1" applyAlignment="1" applyProtection="1">
      <alignment horizontal="left" vertical="center" indent="2"/>
    </xf>
    <xf numFmtId="0" fontId="17" fillId="10" borderId="141" xfId="0" applyFont="1" applyFill="1" applyBorder="1" applyAlignment="1" applyProtection="1">
      <alignment horizontal="left" vertical="center" indent="2"/>
    </xf>
    <xf numFmtId="0" fontId="17" fillId="10" borderId="142" xfId="0" applyFont="1" applyFill="1" applyBorder="1" applyAlignment="1" applyProtection="1">
      <alignment horizontal="left" vertical="center" indent="2"/>
    </xf>
    <xf numFmtId="0" fontId="20" fillId="10" borderId="114" xfId="0" applyFont="1" applyFill="1" applyBorder="1" applyAlignment="1" applyProtection="1">
      <alignment horizontal="left" vertical="center" wrapText="1" indent="2"/>
    </xf>
    <xf numFmtId="0" fontId="20" fillId="10" borderId="128" xfId="0" applyFont="1" applyFill="1" applyBorder="1" applyAlignment="1" applyProtection="1">
      <alignment horizontal="left" vertical="center" wrapText="1" indent="2"/>
    </xf>
    <xf numFmtId="0" fontId="20" fillId="10" borderId="129" xfId="0" applyFont="1" applyFill="1" applyBorder="1" applyAlignment="1" applyProtection="1">
      <alignment horizontal="left" vertical="center" wrapText="1" indent="2"/>
    </xf>
    <xf numFmtId="0" fontId="101" fillId="0" borderId="114" xfId="0" applyFont="1" applyFill="1" applyBorder="1" applyAlignment="1" applyProtection="1">
      <alignment horizontal="center" vertical="center" wrapText="1"/>
      <protection locked="0"/>
    </xf>
    <xf numFmtId="0" fontId="101" fillId="0" borderId="129" xfId="0" applyFont="1" applyFill="1" applyBorder="1" applyAlignment="1" applyProtection="1">
      <alignment horizontal="center" vertical="center" wrapText="1"/>
      <protection locked="0"/>
    </xf>
    <xf numFmtId="0" fontId="20" fillId="10" borderId="133" xfId="0" applyFont="1" applyFill="1" applyBorder="1" applyAlignment="1" applyProtection="1">
      <alignment horizontal="left" vertical="center" wrapText="1" indent="2"/>
    </xf>
    <xf numFmtId="0" fontId="20" fillId="10" borderId="134" xfId="0" applyFont="1" applyFill="1" applyBorder="1" applyAlignment="1" applyProtection="1">
      <alignment horizontal="left" vertical="center" wrapText="1" indent="2"/>
    </xf>
    <xf numFmtId="0" fontId="20" fillId="10" borderId="135" xfId="0" applyFont="1" applyFill="1" applyBorder="1" applyAlignment="1" applyProtection="1">
      <alignment horizontal="left" vertical="center" wrapText="1" indent="2"/>
    </xf>
    <xf numFmtId="0" fontId="101" fillId="0" borderId="133" xfId="0" applyFont="1" applyFill="1" applyBorder="1" applyAlignment="1" applyProtection="1">
      <alignment horizontal="center" vertical="center" wrapText="1"/>
      <protection locked="0"/>
    </xf>
    <xf numFmtId="0" fontId="101" fillId="0" borderId="135" xfId="0" applyFont="1" applyFill="1" applyBorder="1" applyAlignment="1" applyProtection="1">
      <alignment horizontal="center" vertical="center" wrapText="1"/>
      <protection locked="0"/>
    </xf>
    <xf numFmtId="0" fontId="37" fillId="12" borderId="26" xfId="0" applyFont="1" applyFill="1" applyBorder="1" applyAlignment="1" applyProtection="1">
      <alignment horizontal="center" vertical="center"/>
    </xf>
    <xf numFmtId="0" fontId="37" fillId="12" borderId="20" xfId="0" applyFont="1" applyFill="1" applyBorder="1" applyAlignment="1" applyProtection="1">
      <alignment horizontal="center" vertical="center"/>
    </xf>
    <xf numFmtId="0" fontId="37" fillId="12" borderId="25" xfId="0" applyFont="1" applyFill="1" applyBorder="1" applyAlignment="1" applyProtection="1">
      <alignment horizontal="center" vertical="center"/>
    </xf>
    <xf numFmtId="0" fontId="37" fillId="12" borderId="48" xfId="0" applyFont="1" applyFill="1" applyBorder="1" applyAlignment="1" applyProtection="1">
      <alignment horizontal="center" vertical="center"/>
    </xf>
    <xf numFmtId="0" fontId="37" fillId="12" borderId="0" xfId="0" applyFont="1" applyFill="1" applyBorder="1" applyAlignment="1" applyProtection="1">
      <alignment horizontal="center" vertical="center"/>
    </xf>
    <xf numFmtId="0" fontId="37" fillId="12" borderId="52" xfId="0" applyFont="1" applyFill="1" applyBorder="1" applyAlignment="1" applyProtection="1">
      <alignment horizontal="center" vertical="center"/>
    </xf>
    <xf numFmtId="0" fontId="37" fillId="12" borderId="6" xfId="0" applyFont="1" applyFill="1" applyBorder="1" applyAlignment="1" applyProtection="1">
      <alignment horizontal="center" vertical="center"/>
    </xf>
    <xf numFmtId="0" fontId="37" fillId="12" borderId="1" xfId="0" applyFont="1" applyFill="1" applyBorder="1" applyAlignment="1" applyProtection="1">
      <alignment horizontal="center" vertical="center"/>
    </xf>
    <xf numFmtId="0" fontId="37" fillId="12" borderId="7" xfId="0" applyFont="1" applyFill="1" applyBorder="1" applyAlignment="1" applyProtection="1">
      <alignment horizontal="center" vertical="center"/>
    </xf>
    <xf numFmtId="0" fontId="28" fillId="20" borderId="26" xfId="0" applyFont="1" applyFill="1" applyBorder="1" applyAlignment="1" applyProtection="1">
      <alignment horizontal="center" vertical="center" wrapText="1"/>
    </xf>
    <xf numFmtId="0" fontId="28" fillId="20" borderId="25" xfId="0" applyFont="1" applyFill="1" applyBorder="1" applyAlignment="1" applyProtection="1">
      <alignment horizontal="center" vertical="center" wrapText="1"/>
    </xf>
    <xf numFmtId="0" fontId="28" fillId="20" borderId="48" xfId="0" applyFont="1" applyFill="1" applyBorder="1" applyAlignment="1" applyProtection="1">
      <alignment horizontal="center" vertical="center" wrapText="1"/>
    </xf>
    <xf numFmtId="0" fontId="28" fillId="20" borderId="52" xfId="0" applyFont="1" applyFill="1" applyBorder="1" applyAlignment="1" applyProtection="1">
      <alignment horizontal="center" vertical="center" wrapText="1"/>
    </xf>
    <xf numFmtId="0" fontId="28" fillId="20" borderId="6" xfId="0" applyFont="1" applyFill="1" applyBorder="1" applyAlignment="1" applyProtection="1">
      <alignment horizontal="center" vertical="center" wrapText="1"/>
    </xf>
    <xf numFmtId="0" fontId="28" fillId="20" borderId="7" xfId="0" applyFont="1" applyFill="1" applyBorder="1" applyAlignment="1" applyProtection="1">
      <alignment horizontal="center" vertical="center" wrapText="1"/>
    </xf>
    <xf numFmtId="0" fontId="28" fillId="20" borderId="109" xfId="0" applyFont="1" applyFill="1" applyBorder="1" applyAlignment="1" applyProtection="1">
      <alignment horizontal="center" vertical="center"/>
    </xf>
    <xf numFmtId="0" fontId="28" fillId="20" borderId="110" xfId="0" applyFont="1" applyFill="1" applyBorder="1" applyAlignment="1" applyProtection="1">
      <alignment horizontal="center" vertical="center"/>
    </xf>
    <xf numFmtId="0" fontId="28" fillId="20" borderId="154" xfId="0" applyFont="1" applyFill="1" applyBorder="1" applyAlignment="1" applyProtection="1">
      <alignment horizontal="center" vertical="center"/>
    </xf>
    <xf numFmtId="0" fontId="28" fillId="26" borderId="107" xfId="0" applyFont="1" applyFill="1" applyBorder="1" applyAlignment="1" applyProtection="1">
      <alignment horizontal="center" vertical="center" wrapText="1"/>
    </xf>
    <xf numFmtId="0" fontId="28" fillId="26" borderId="155" xfId="0" applyFont="1" applyFill="1" applyBorder="1" applyAlignment="1" applyProtection="1">
      <alignment horizontal="center" vertical="center" wrapText="1"/>
    </xf>
    <xf numFmtId="0" fontId="28" fillId="26" borderId="127" xfId="0" applyFont="1" applyFill="1" applyBorder="1" applyAlignment="1" applyProtection="1">
      <alignment horizontal="center" vertical="center" wrapText="1"/>
    </xf>
    <xf numFmtId="0" fontId="28" fillId="26" borderId="156" xfId="0" applyFont="1" applyFill="1" applyBorder="1" applyAlignment="1" applyProtection="1">
      <alignment horizontal="center" vertical="center" wrapText="1"/>
    </xf>
    <xf numFmtId="0" fontId="20" fillId="10" borderId="133" xfId="0" applyFont="1" applyFill="1" applyBorder="1" applyAlignment="1" applyProtection="1">
      <alignment horizontal="left" vertical="center" indent="2"/>
    </xf>
    <xf numFmtId="0" fontId="20" fillId="10" borderId="134" xfId="0" applyFont="1" applyFill="1" applyBorder="1" applyAlignment="1" applyProtection="1">
      <alignment horizontal="left" vertical="center" indent="2"/>
    </xf>
    <xf numFmtId="0" fontId="20" fillId="10" borderId="135" xfId="0" applyFont="1" applyFill="1" applyBorder="1" applyAlignment="1" applyProtection="1">
      <alignment horizontal="left" vertical="center" indent="2"/>
    </xf>
    <xf numFmtId="0" fontId="101" fillId="0" borderId="133" xfId="0" applyFont="1" applyFill="1" applyBorder="1" applyAlignment="1" applyProtection="1">
      <alignment horizontal="center" vertical="center"/>
      <protection locked="0"/>
    </xf>
    <xf numFmtId="0" fontId="101" fillId="0" borderId="135" xfId="0" applyFont="1" applyFill="1" applyBorder="1" applyAlignment="1" applyProtection="1">
      <alignment horizontal="center" vertical="center"/>
      <protection locked="0"/>
    </xf>
    <xf numFmtId="0" fontId="20" fillId="10" borderId="165" xfId="0" applyFont="1" applyFill="1" applyBorder="1" applyAlignment="1" applyProtection="1">
      <alignment horizontal="left" vertical="center" wrapText="1" indent="2"/>
    </xf>
    <xf numFmtId="0" fontId="20" fillId="10" borderId="150" xfId="0" applyFont="1" applyFill="1" applyBorder="1" applyAlignment="1" applyProtection="1">
      <alignment horizontal="left" vertical="center" wrapText="1" indent="2"/>
    </xf>
    <xf numFmtId="0" fontId="20" fillId="10" borderId="166" xfId="0" applyFont="1" applyFill="1" applyBorder="1" applyAlignment="1" applyProtection="1">
      <alignment horizontal="left" vertical="center" wrapText="1" indent="2"/>
    </xf>
    <xf numFmtId="0" fontId="101" fillId="0" borderId="165" xfId="0" applyFont="1" applyFill="1" applyBorder="1" applyAlignment="1" applyProtection="1">
      <alignment horizontal="center" vertical="center" wrapText="1"/>
      <protection locked="0"/>
    </xf>
    <xf numFmtId="0" fontId="101" fillId="0" borderId="166" xfId="0" applyFont="1" applyFill="1" applyBorder="1" applyAlignment="1" applyProtection="1">
      <alignment horizontal="center" vertical="center" wrapText="1"/>
      <protection locked="0"/>
    </xf>
    <xf numFmtId="0" fontId="20" fillId="10" borderId="32" xfId="0" applyFont="1" applyFill="1" applyBorder="1" applyAlignment="1" applyProtection="1">
      <alignment horizontal="left" vertical="center" wrapText="1" indent="2"/>
    </xf>
    <xf numFmtId="0" fontId="20" fillId="10" borderId="16" xfId="0" applyFont="1" applyFill="1" applyBorder="1" applyAlignment="1" applyProtection="1">
      <alignment horizontal="left" vertical="center" wrapText="1" indent="2"/>
    </xf>
    <xf numFmtId="0" fontId="20" fillId="10" borderId="33" xfId="0" applyFont="1" applyFill="1" applyBorder="1" applyAlignment="1" applyProtection="1">
      <alignment horizontal="left" vertical="center" wrapText="1" indent="2"/>
    </xf>
    <xf numFmtId="0" fontId="101" fillId="0" borderId="32" xfId="0" applyFont="1" applyFill="1" applyBorder="1" applyAlignment="1" applyProtection="1">
      <alignment horizontal="center" vertical="center" wrapText="1"/>
      <protection locked="0"/>
    </xf>
    <xf numFmtId="0" fontId="101" fillId="0" borderId="33" xfId="0" applyFont="1" applyFill="1" applyBorder="1" applyAlignment="1" applyProtection="1">
      <alignment horizontal="center" vertical="center" wrapText="1"/>
      <protection locked="0"/>
    </xf>
    <xf numFmtId="0" fontId="20" fillId="10" borderId="81" xfId="0" applyFont="1" applyFill="1" applyBorder="1" applyAlignment="1" applyProtection="1">
      <alignment horizontal="left" vertical="center" wrapText="1" indent="2"/>
    </xf>
    <xf numFmtId="0" fontId="20" fillId="10" borderId="70" xfId="0" applyFont="1" applyFill="1" applyBorder="1" applyAlignment="1" applyProtection="1">
      <alignment horizontal="left" vertical="center" wrapText="1" indent="2"/>
    </xf>
    <xf numFmtId="0" fontId="20" fillId="10" borderId="89" xfId="0" applyFont="1" applyFill="1" applyBorder="1" applyAlignment="1" applyProtection="1">
      <alignment horizontal="left" vertical="center" wrapText="1" indent="2"/>
    </xf>
    <xf numFmtId="0" fontId="101" fillId="0" borderId="81" xfId="0" applyFont="1" applyFill="1" applyBorder="1" applyAlignment="1" applyProtection="1">
      <alignment horizontal="center" vertical="center" wrapText="1"/>
      <protection locked="0"/>
    </xf>
    <xf numFmtId="0" fontId="101" fillId="0" borderId="89" xfId="0" applyFont="1" applyFill="1" applyBorder="1" applyAlignment="1" applyProtection="1">
      <alignment horizontal="center" vertical="center" wrapText="1"/>
      <protection locked="0"/>
    </xf>
    <xf numFmtId="0" fontId="0" fillId="10" borderId="162" xfId="0" applyFont="1" applyFill="1" applyBorder="1" applyAlignment="1" applyProtection="1">
      <alignment horizontal="center" vertical="center"/>
    </xf>
    <xf numFmtId="0" fontId="29" fillId="34" borderId="6" xfId="0" applyFont="1" applyFill="1" applyBorder="1" applyAlignment="1" applyProtection="1">
      <alignment vertical="center" wrapText="1"/>
    </xf>
    <xf numFmtId="0" fontId="29" fillId="34" borderId="1" xfId="0" applyFont="1" applyFill="1" applyBorder="1" applyAlignment="1" applyProtection="1">
      <alignment vertical="center" wrapText="1"/>
    </xf>
    <xf numFmtId="0" fontId="29" fillId="34" borderId="7" xfId="0" applyFont="1" applyFill="1" applyBorder="1" applyAlignment="1" applyProtection="1">
      <alignment vertical="center" wrapText="1"/>
    </xf>
    <xf numFmtId="0" fontId="14" fillId="0" borderId="82" xfId="0" applyFont="1" applyBorder="1" applyAlignment="1" applyProtection="1">
      <alignment horizontal="center" vertical="center" wrapText="1"/>
      <protection locked="0"/>
    </xf>
    <xf numFmtId="0" fontId="14" fillId="0" borderId="4" xfId="0" applyFont="1" applyBorder="1" applyAlignment="1" applyProtection="1">
      <alignment horizontal="center" vertical="center" wrapText="1"/>
      <protection locked="0"/>
    </xf>
    <xf numFmtId="0" fontId="14" fillId="0" borderId="83" xfId="0" applyFont="1" applyBorder="1" applyAlignment="1" applyProtection="1">
      <alignment horizontal="center" vertical="center" wrapText="1"/>
      <protection locked="0"/>
    </xf>
    <xf numFmtId="0" fontId="14" fillId="0" borderId="32" xfId="0" applyFont="1" applyBorder="1" applyAlignment="1" applyProtection="1">
      <alignment horizontal="center" vertical="center" wrapText="1"/>
      <protection locked="0"/>
    </xf>
    <xf numFmtId="0" fontId="14" fillId="0" borderId="16" xfId="0" applyFont="1" applyBorder="1" applyAlignment="1" applyProtection="1">
      <alignment horizontal="center" vertical="center" wrapText="1"/>
      <protection locked="0"/>
    </xf>
    <xf numFmtId="0" fontId="14" fillId="0" borderId="33" xfId="0" applyFont="1" applyBorder="1" applyAlignment="1" applyProtection="1">
      <alignment horizontal="center" vertical="center" wrapText="1"/>
      <protection locked="0"/>
    </xf>
    <xf numFmtId="0" fontId="14" fillId="0" borderId="81" xfId="0" applyFont="1" applyBorder="1" applyAlignment="1" applyProtection="1">
      <alignment horizontal="center" vertical="center" wrapText="1"/>
      <protection locked="0"/>
    </xf>
    <xf numFmtId="0" fontId="14" fillId="0" borderId="70" xfId="0" applyFont="1" applyBorder="1" applyAlignment="1" applyProtection="1">
      <alignment horizontal="center" vertical="center" wrapText="1"/>
      <protection locked="0"/>
    </xf>
    <xf numFmtId="0" fontId="14" fillId="0" borderId="89" xfId="0" applyFont="1" applyBorder="1" applyAlignment="1" applyProtection="1">
      <alignment horizontal="center" vertical="center" wrapText="1"/>
      <protection locked="0"/>
    </xf>
    <xf numFmtId="0" fontId="14" fillId="0" borderId="26" xfId="0" applyFont="1" applyBorder="1" applyAlignment="1" applyProtection="1">
      <alignment horizontal="center" vertical="center" wrapText="1"/>
      <protection locked="0"/>
    </xf>
    <xf numFmtId="0" fontId="14" fillId="0" borderId="25" xfId="0" applyFont="1" applyBorder="1" applyAlignment="1" applyProtection="1">
      <alignment horizontal="center" vertical="center" wrapText="1"/>
      <protection locked="0"/>
    </xf>
    <xf numFmtId="0" fontId="0" fillId="10" borderId="25" xfId="0" applyFont="1" applyFill="1" applyBorder="1" applyAlignment="1" applyProtection="1">
      <alignment horizontal="center" vertical="center"/>
    </xf>
    <xf numFmtId="0" fontId="0" fillId="10" borderId="52" xfId="0" applyFont="1" applyFill="1" applyBorder="1" applyAlignment="1" applyProtection="1">
      <alignment horizontal="center" vertical="center"/>
    </xf>
    <xf numFmtId="0" fontId="0" fillId="10" borderId="7" xfId="0" applyFont="1" applyFill="1" applyBorder="1" applyAlignment="1" applyProtection="1">
      <alignment horizontal="center" vertical="center"/>
    </xf>
    <xf numFmtId="0" fontId="14" fillId="10" borderId="100" xfId="0" applyFont="1" applyFill="1" applyBorder="1" applyAlignment="1" applyProtection="1">
      <alignment horizontal="left" vertical="center"/>
    </xf>
    <xf numFmtId="0" fontId="14" fillId="10" borderId="97" xfId="0" applyFont="1" applyFill="1" applyBorder="1" applyAlignment="1" applyProtection="1">
      <alignment horizontal="left" vertical="center"/>
    </xf>
    <xf numFmtId="0" fontId="14" fillId="10" borderId="98" xfId="0" applyFont="1" applyFill="1" applyBorder="1" applyAlignment="1" applyProtection="1">
      <alignment horizontal="left" vertical="center"/>
    </xf>
    <xf numFmtId="0" fontId="12" fillId="36" borderId="66" xfId="0" applyFont="1" applyFill="1" applyBorder="1" applyAlignment="1" applyProtection="1">
      <alignment horizontal="center" vertical="center"/>
      <protection locked="0"/>
    </xf>
    <xf numFmtId="0" fontId="12" fillId="36" borderId="11" xfId="0" applyFont="1" applyFill="1" applyBorder="1" applyAlignment="1" applyProtection="1">
      <alignment horizontal="center" vertical="center"/>
      <protection locked="0"/>
    </xf>
    <xf numFmtId="0" fontId="12" fillId="36" borderId="73" xfId="0" applyFont="1" applyFill="1" applyBorder="1" applyAlignment="1" applyProtection="1">
      <alignment horizontal="center" vertical="center"/>
      <protection locked="0"/>
    </xf>
    <xf numFmtId="0" fontId="43" fillId="10" borderId="6" xfId="0" applyFont="1" applyFill="1" applyBorder="1" applyAlignment="1" applyProtection="1">
      <alignment horizontal="left" vertical="center" wrapText="1"/>
    </xf>
    <xf numFmtId="0" fontId="43" fillId="10" borderId="1" xfId="0" applyFont="1" applyFill="1" applyBorder="1" applyAlignment="1" applyProtection="1">
      <alignment horizontal="left" vertical="center" wrapText="1"/>
    </xf>
    <xf numFmtId="0" fontId="43" fillId="10" borderId="7" xfId="0" applyFont="1" applyFill="1" applyBorder="1" applyAlignment="1" applyProtection="1">
      <alignment horizontal="left" vertical="center" wrapText="1"/>
    </xf>
    <xf numFmtId="0" fontId="28" fillId="10" borderId="6" xfId="0" applyFont="1" applyFill="1" applyBorder="1" applyAlignment="1" applyProtection="1">
      <alignment horizontal="center" vertical="center" wrapText="1"/>
    </xf>
    <xf numFmtId="0" fontId="28" fillId="10" borderId="7" xfId="0" applyFont="1" applyFill="1" applyBorder="1" applyAlignment="1" applyProtection="1">
      <alignment horizontal="center" vertical="center" wrapText="1"/>
    </xf>
    <xf numFmtId="0" fontId="135" fillId="10" borderId="26" xfId="0" applyFont="1" applyFill="1" applyBorder="1" applyAlignment="1" applyProtection="1">
      <alignment horizontal="left" vertical="center" wrapText="1"/>
    </xf>
    <xf numFmtId="0" fontId="135" fillId="10" borderId="20" xfId="0" applyFont="1" applyFill="1" applyBorder="1" applyAlignment="1" applyProtection="1">
      <alignment horizontal="left" vertical="center" wrapText="1"/>
    </xf>
    <xf numFmtId="0" fontId="14" fillId="36" borderId="9" xfId="0" applyFont="1" applyFill="1" applyBorder="1" applyAlignment="1" applyProtection="1">
      <alignment horizontal="left" vertical="center" wrapText="1"/>
      <protection locked="0"/>
    </xf>
    <xf numFmtId="0" fontId="14" fillId="36" borderId="10" xfId="0" applyFont="1" applyFill="1" applyBorder="1" applyAlignment="1" applyProtection="1">
      <alignment horizontal="left" vertical="center" wrapText="1"/>
      <protection locked="0"/>
    </xf>
    <xf numFmtId="0" fontId="14" fillId="10" borderId="92" xfId="0" applyFont="1" applyFill="1" applyBorder="1" applyAlignment="1" applyProtection="1">
      <alignment horizontal="left" vertical="center" wrapText="1"/>
    </xf>
    <xf numFmtId="0" fontId="14" fillId="10" borderId="94" xfId="0" applyFont="1" applyFill="1" applyBorder="1" applyAlignment="1" applyProtection="1">
      <alignment horizontal="left" vertical="center" wrapText="1"/>
    </xf>
    <xf numFmtId="0" fontId="14" fillId="10" borderId="101" xfId="0" applyFont="1" applyFill="1" applyBorder="1" applyAlignment="1" applyProtection="1">
      <alignment horizontal="left" vertical="center" wrapText="1"/>
    </xf>
    <xf numFmtId="0" fontId="0" fillId="0" borderId="9" xfId="0" applyFill="1" applyBorder="1" applyAlignment="1" applyProtection="1">
      <alignment horizontal="left" vertical="center"/>
      <protection locked="0"/>
    </xf>
    <xf numFmtId="0" fontId="0" fillId="0" borderId="10" xfId="0" applyFill="1" applyBorder="1" applyAlignment="1" applyProtection="1">
      <alignment horizontal="left" vertical="center"/>
      <protection locked="0"/>
    </xf>
    <xf numFmtId="0" fontId="0" fillId="0" borderId="2" xfId="0" applyFill="1" applyBorder="1" applyAlignment="1" applyProtection="1">
      <alignment horizontal="center" vertical="center"/>
      <protection locked="0"/>
    </xf>
    <xf numFmtId="0" fontId="0" fillId="0" borderId="10" xfId="0" applyFill="1" applyBorder="1" applyAlignment="1" applyProtection="1">
      <alignment horizontal="center" vertical="center"/>
      <protection locked="0"/>
    </xf>
    <xf numFmtId="0" fontId="25" fillId="10" borderId="65" xfId="0" applyFont="1" applyFill="1" applyBorder="1" applyAlignment="1" applyProtection="1">
      <alignment horizontal="center" vertical="center"/>
    </xf>
    <xf numFmtId="0" fontId="25" fillId="10" borderId="71" xfId="0" applyFont="1" applyFill="1" applyBorder="1" applyAlignment="1" applyProtection="1">
      <alignment horizontal="center" vertical="center"/>
    </xf>
    <xf numFmtId="0" fontId="25" fillId="10" borderId="66" xfId="0" applyFont="1" applyFill="1" applyBorder="1" applyAlignment="1" applyProtection="1">
      <alignment horizontal="center" vertical="center"/>
    </xf>
    <xf numFmtId="0" fontId="25" fillId="10" borderId="73" xfId="0" applyFont="1" applyFill="1" applyBorder="1" applyAlignment="1" applyProtection="1">
      <alignment horizontal="center" vertical="center"/>
    </xf>
    <xf numFmtId="0" fontId="26" fillId="10" borderId="66" xfId="0" applyFont="1" applyFill="1" applyBorder="1" applyAlignment="1" applyProtection="1">
      <alignment horizontal="center" vertical="center" wrapText="1"/>
    </xf>
    <xf numFmtId="0" fontId="26" fillId="10" borderId="73" xfId="0" applyFont="1" applyFill="1" applyBorder="1" applyAlignment="1" applyProtection="1">
      <alignment horizontal="center" vertical="center" wrapText="1"/>
    </xf>
    <xf numFmtId="0" fontId="26" fillId="10" borderId="170" xfId="0" applyFont="1" applyFill="1" applyBorder="1" applyAlignment="1" applyProtection="1">
      <alignment horizontal="center" vertical="center" wrapText="1"/>
    </xf>
    <xf numFmtId="0" fontId="26" fillId="10" borderId="91" xfId="0" applyFont="1" applyFill="1" applyBorder="1" applyAlignment="1" applyProtection="1">
      <alignment horizontal="center" vertical="center" wrapText="1"/>
    </xf>
    <xf numFmtId="0" fontId="26" fillId="10" borderId="9" xfId="0" applyFont="1" applyFill="1" applyBorder="1" applyAlignment="1" applyProtection="1">
      <alignment horizontal="center" vertical="center" wrapText="1"/>
    </xf>
    <xf numFmtId="0" fontId="26" fillId="10" borderId="10" xfId="0" applyFont="1" applyFill="1" applyBorder="1" applyAlignment="1" applyProtection="1">
      <alignment horizontal="center" vertical="center" wrapText="1"/>
    </xf>
    <xf numFmtId="0" fontId="43" fillId="20" borderId="9" xfId="0" applyFont="1" applyFill="1" applyBorder="1" applyAlignment="1" applyProtection="1">
      <alignment horizontal="center" vertical="center"/>
    </xf>
    <xf numFmtId="0" fontId="43" fillId="20" borderId="2" xfId="0" applyFont="1" applyFill="1" applyBorder="1" applyAlignment="1" applyProtection="1">
      <alignment horizontal="center" vertical="center"/>
    </xf>
    <xf numFmtId="0" fontId="43" fillId="20" borderId="10" xfId="0" applyFont="1" applyFill="1" applyBorder="1" applyAlignment="1" applyProtection="1">
      <alignment horizontal="center" vertical="center"/>
    </xf>
    <xf numFmtId="0" fontId="98" fillId="10" borderId="9" xfId="0" applyFont="1" applyFill="1" applyBorder="1" applyAlignment="1" applyProtection="1">
      <alignment horizontal="center" vertical="center" wrapText="1"/>
    </xf>
    <xf numFmtId="0" fontId="98" fillId="10" borderId="2" xfId="0" applyFont="1" applyFill="1" applyBorder="1" applyAlignment="1" applyProtection="1">
      <alignment horizontal="center" vertical="center" wrapText="1"/>
    </xf>
    <xf numFmtId="0" fontId="12" fillId="0" borderId="82" xfId="0" applyFont="1" applyBorder="1" applyAlignment="1" applyProtection="1">
      <alignment horizontal="center" vertical="center" wrapText="1"/>
      <protection locked="0"/>
    </xf>
    <xf numFmtId="0" fontId="12" fillId="0" borderId="83" xfId="0" applyFont="1" applyBorder="1" applyAlignment="1" applyProtection="1">
      <alignment horizontal="center" vertical="center" wrapText="1"/>
      <protection locked="0"/>
    </xf>
    <xf numFmtId="0" fontId="12" fillId="0" borderId="4" xfId="0" applyFont="1" applyBorder="1" applyAlignment="1" applyProtection="1">
      <alignment horizontal="center" vertical="center" wrapText="1"/>
      <protection locked="0"/>
    </xf>
    <xf numFmtId="0" fontId="12" fillId="0" borderId="81" xfId="0" applyFont="1" applyBorder="1" applyAlignment="1" applyProtection="1">
      <alignment horizontal="center" vertical="center" wrapText="1"/>
      <protection locked="0"/>
    </xf>
    <xf numFmtId="0" fontId="12" fillId="0" borderId="89" xfId="0" applyFont="1" applyBorder="1" applyAlignment="1" applyProtection="1">
      <alignment horizontal="center" vertical="center" wrapText="1"/>
      <protection locked="0"/>
    </xf>
    <xf numFmtId="0" fontId="12" fillId="0" borderId="70" xfId="0" applyFont="1" applyBorder="1" applyAlignment="1" applyProtection="1">
      <alignment horizontal="center" vertical="center" wrapText="1"/>
      <protection locked="0"/>
    </xf>
    <xf numFmtId="0" fontId="39" fillId="0" borderId="15" xfId="0" applyFont="1" applyBorder="1" applyAlignment="1" applyProtection="1">
      <alignment vertical="center" wrapText="1"/>
      <protection locked="0"/>
    </xf>
    <xf numFmtId="0" fontId="39" fillId="0" borderId="33" xfId="0" applyFont="1" applyBorder="1" applyAlignment="1" applyProtection="1">
      <alignment vertical="center" wrapText="1"/>
      <protection locked="0"/>
    </xf>
    <xf numFmtId="0" fontId="39" fillId="0" borderId="32" xfId="0" applyFont="1" applyBorder="1" applyAlignment="1" applyProtection="1">
      <alignment horizontal="left" vertical="center" wrapText="1"/>
      <protection locked="0"/>
    </xf>
    <xf numFmtId="0" fontId="39" fillId="0" borderId="16" xfId="0" applyFont="1" applyBorder="1" applyAlignment="1" applyProtection="1">
      <alignment horizontal="left" vertical="center" wrapText="1"/>
      <protection locked="0"/>
    </xf>
    <xf numFmtId="0" fontId="67" fillId="44" borderId="9" xfId="0" applyFont="1" applyFill="1" applyBorder="1" applyAlignment="1" applyProtection="1">
      <alignment horizontal="left" vertical="center"/>
    </xf>
    <xf numFmtId="0" fontId="67" fillId="44" borderId="2" xfId="0" applyFont="1" applyFill="1" applyBorder="1" applyAlignment="1" applyProtection="1">
      <alignment horizontal="left" vertical="center"/>
    </xf>
    <xf numFmtId="0" fontId="67" fillId="44" borderId="10" xfId="0" applyFont="1" applyFill="1" applyBorder="1" applyAlignment="1" applyProtection="1">
      <alignment horizontal="left" vertical="center"/>
    </xf>
    <xf numFmtId="0" fontId="14" fillId="10" borderId="114" xfId="0" applyFont="1" applyFill="1" applyBorder="1" applyAlignment="1" applyProtection="1">
      <alignment horizontal="left" vertical="center"/>
    </xf>
    <xf numFmtId="0" fontId="14" fillId="10" borderId="128" xfId="0" applyFont="1" applyFill="1" applyBorder="1" applyAlignment="1" applyProtection="1">
      <alignment horizontal="left" vertical="center"/>
    </xf>
    <xf numFmtId="0" fontId="14" fillId="10" borderId="129" xfId="0" applyFont="1" applyFill="1" applyBorder="1" applyAlignment="1" applyProtection="1">
      <alignment horizontal="left" vertical="center"/>
    </xf>
    <xf numFmtId="0" fontId="39" fillId="0" borderId="21" xfId="0" applyFont="1" applyBorder="1" applyAlignment="1" applyProtection="1">
      <alignment vertical="center" wrapText="1"/>
      <protection locked="0"/>
    </xf>
    <xf numFmtId="0" fontId="39" fillId="0" borderId="83" xfId="0" applyFont="1" applyBorder="1" applyAlignment="1" applyProtection="1">
      <alignment vertical="center" wrapText="1"/>
      <protection locked="0"/>
    </xf>
    <xf numFmtId="0" fontId="39" fillId="0" borderId="82" xfId="0" applyFont="1" applyBorder="1" applyAlignment="1" applyProtection="1">
      <alignment horizontal="left" vertical="center" wrapText="1"/>
      <protection locked="0"/>
    </xf>
    <xf numFmtId="0" fontId="39" fillId="0" borderId="4" xfId="0" applyFont="1" applyBorder="1" applyAlignment="1" applyProtection="1">
      <alignment horizontal="left" vertical="center" wrapText="1"/>
      <protection locked="0"/>
    </xf>
    <xf numFmtId="0" fontId="0" fillId="10" borderId="150" xfId="0" applyFill="1" applyBorder="1" applyAlignment="1" applyProtection="1">
      <alignment horizontal="center" vertical="center"/>
    </xf>
    <xf numFmtId="0" fontId="17" fillId="0" borderId="165" xfId="0" applyFont="1" applyBorder="1" applyAlignment="1" applyProtection="1">
      <alignment horizontal="left" vertical="center" wrapText="1"/>
      <protection locked="0"/>
    </xf>
    <xf numFmtId="0" fontId="17" fillId="0" borderId="150" xfId="0" applyFont="1" applyBorder="1" applyAlignment="1" applyProtection="1">
      <alignment horizontal="left" vertical="center" wrapText="1"/>
      <protection locked="0"/>
    </xf>
    <xf numFmtId="0" fontId="17" fillId="0" borderId="166" xfId="0" applyFont="1" applyBorder="1" applyAlignment="1" applyProtection="1">
      <alignment horizontal="left" vertical="center" wrapText="1"/>
      <protection locked="0"/>
    </xf>
    <xf numFmtId="0" fontId="39" fillId="0" borderId="165" xfId="0" applyFont="1" applyBorder="1" applyAlignment="1" applyProtection="1">
      <alignment horizontal="left" vertical="center" wrapText="1"/>
      <protection locked="0"/>
    </xf>
    <xf numFmtId="0" fontId="39" fillId="0" borderId="150" xfId="0" applyFont="1" applyBorder="1" applyAlignment="1" applyProtection="1">
      <alignment horizontal="left" vertical="center" wrapText="1"/>
      <protection locked="0"/>
    </xf>
    <xf numFmtId="0" fontId="39" fillId="0" borderId="166" xfId="0" applyFont="1" applyBorder="1" applyAlignment="1" applyProtection="1">
      <alignment horizontal="left" vertical="center" wrapText="1"/>
      <protection locked="0"/>
    </xf>
    <xf numFmtId="0" fontId="8" fillId="36" borderId="175" xfId="0" applyFont="1" applyFill="1" applyBorder="1" applyAlignment="1" applyProtection="1">
      <alignment horizontal="center" vertical="center"/>
      <protection locked="0"/>
    </xf>
    <xf numFmtId="0" fontId="2" fillId="14" borderId="0" xfId="0" applyFont="1" applyFill="1" applyAlignment="1" applyProtection="1">
      <alignment horizontal="left" vertical="center"/>
    </xf>
    <xf numFmtId="0" fontId="4" fillId="10" borderId="9" xfId="0" applyFont="1" applyFill="1" applyBorder="1" applyAlignment="1" applyProtection="1">
      <alignment horizontal="left" vertical="center" indent="1"/>
    </xf>
    <xf numFmtId="0" fontId="4" fillId="10" borderId="2" xfId="0" applyFont="1" applyFill="1" applyBorder="1" applyAlignment="1" applyProtection="1">
      <alignment horizontal="left" vertical="center" indent="1"/>
    </xf>
    <xf numFmtId="0" fontId="4" fillId="10" borderId="10" xfId="0" applyFont="1" applyFill="1" applyBorder="1" applyAlignment="1" applyProtection="1">
      <alignment horizontal="left" vertical="center" indent="1"/>
    </xf>
    <xf numFmtId="0" fontId="2" fillId="14" borderId="0" xfId="0" applyFont="1" applyFill="1" applyBorder="1" applyAlignment="1" applyProtection="1">
      <alignment horizontal="left" vertical="center"/>
    </xf>
    <xf numFmtId="0" fontId="51" fillId="3" borderId="20" xfId="0" applyFont="1" applyFill="1" applyBorder="1" applyAlignment="1" applyProtection="1">
      <alignment horizontal="left" vertical="center"/>
    </xf>
    <xf numFmtId="0" fontId="51" fillId="3" borderId="25" xfId="0" applyFont="1" applyFill="1" applyBorder="1" applyAlignment="1" applyProtection="1">
      <alignment horizontal="left" vertical="center"/>
    </xf>
    <xf numFmtId="0" fontId="4" fillId="14" borderId="6" xfId="0" applyFont="1" applyFill="1" applyBorder="1" applyAlignment="1" applyProtection="1">
      <alignment horizontal="center" vertical="center" wrapText="1"/>
    </xf>
    <xf numFmtId="0" fontId="4" fillId="14" borderId="1" xfId="0" applyFont="1" applyFill="1" applyBorder="1" applyAlignment="1" applyProtection="1">
      <alignment horizontal="center" vertical="center" wrapText="1"/>
    </xf>
    <xf numFmtId="0" fontId="4" fillId="14" borderId="113" xfId="0" applyFont="1" applyFill="1" applyBorder="1" applyAlignment="1" applyProtection="1">
      <alignment horizontal="center" vertical="center" wrapText="1"/>
    </xf>
    <xf numFmtId="0" fontId="37" fillId="10" borderId="9" xfId="0" applyFont="1" applyFill="1" applyBorder="1" applyAlignment="1" applyProtection="1">
      <alignment horizontal="left" vertical="center" indent="1"/>
    </xf>
    <xf numFmtId="0" fontId="37" fillId="10" borderId="10" xfId="0" applyFont="1" applyFill="1" applyBorder="1" applyAlignment="1" applyProtection="1">
      <alignment horizontal="left" vertical="center" indent="1"/>
    </xf>
    <xf numFmtId="167" fontId="4" fillId="10" borderId="9" xfId="0" applyNumberFormat="1" applyFont="1" applyFill="1" applyBorder="1" applyAlignment="1" applyProtection="1">
      <alignment horizontal="left" vertical="center" indent="1"/>
    </xf>
    <xf numFmtId="167" fontId="4" fillId="10" borderId="10" xfId="0" applyNumberFormat="1" applyFont="1" applyFill="1" applyBorder="1" applyAlignment="1" applyProtection="1">
      <alignment horizontal="left" vertical="center" indent="1"/>
    </xf>
    <xf numFmtId="0" fontId="57" fillId="10" borderId="1" xfId="0" applyFont="1" applyFill="1" applyBorder="1" applyAlignment="1" applyProtection="1">
      <alignment horizontal="left" vertical="center" wrapText="1"/>
    </xf>
    <xf numFmtId="0" fontId="57" fillId="10" borderId="7" xfId="0" applyFont="1" applyFill="1" applyBorder="1" applyAlignment="1" applyProtection="1">
      <alignment horizontal="left" vertical="center" wrapText="1"/>
    </xf>
    <xf numFmtId="167" fontId="4" fillId="0" borderId="6" xfId="0" applyNumberFormat="1" applyFont="1" applyFill="1" applyBorder="1" applyAlignment="1" applyProtection="1">
      <alignment horizontal="center" vertical="center"/>
      <protection locked="0"/>
    </xf>
    <xf numFmtId="167" fontId="4" fillId="0" borderId="7" xfId="0" applyNumberFormat="1" applyFont="1" applyFill="1" applyBorder="1" applyAlignment="1" applyProtection="1">
      <alignment horizontal="center" vertical="center"/>
      <protection locked="0"/>
    </xf>
    <xf numFmtId="14" fontId="4" fillId="0" borderId="6" xfId="0" applyNumberFormat="1" applyFont="1" applyFill="1" applyBorder="1" applyAlignment="1" applyProtection="1">
      <alignment horizontal="center" vertical="center"/>
      <protection locked="0"/>
    </xf>
    <xf numFmtId="14" fontId="4" fillId="0" borderId="7" xfId="0" applyNumberFormat="1" applyFont="1" applyFill="1" applyBorder="1" applyAlignment="1" applyProtection="1">
      <alignment horizontal="center" vertical="center"/>
      <protection locked="0"/>
    </xf>
    <xf numFmtId="0" fontId="3" fillId="10" borderId="61" xfId="0" applyFont="1" applyFill="1" applyBorder="1" applyAlignment="1" applyProtection="1">
      <alignment horizontal="center" vertical="center"/>
    </xf>
    <xf numFmtId="0" fontId="3" fillId="10" borderId="63" xfId="0" applyFont="1" applyFill="1" applyBorder="1" applyAlignment="1" applyProtection="1">
      <alignment horizontal="center" vertical="center"/>
    </xf>
    <xf numFmtId="0" fontId="3" fillId="10" borderId="68" xfId="0" applyFont="1" applyFill="1" applyBorder="1" applyAlignment="1" applyProtection="1">
      <alignment horizontal="center" vertical="center"/>
    </xf>
    <xf numFmtId="0" fontId="34" fillId="10" borderId="61" xfId="0" applyFont="1" applyFill="1" applyBorder="1" applyAlignment="1" applyProtection="1">
      <alignment horizontal="left" vertical="top" wrapText="1"/>
    </xf>
    <xf numFmtId="0" fontId="34" fillId="10" borderId="63" xfId="0" applyFont="1" applyFill="1" applyBorder="1" applyAlignment="1" applyProtection="1">
      <alignment horizontal="left" vertical="top" wrapText="1"/>
    </xf>
    <xf numFmtId="0" fontId="34" fillId="10" borderId="68" xfId="0" applyFont="1" applyFill="1" applyBorder="1" applyAlignment="1" applyProtection="1">
      <alignment horizontal="left" vertical="top" wrapText="1"/>
    </xf>
    <xf numFmtId="0" fontId="4" fillId="10" borderId="20" xfId="0" applyFont="1" applyFill="1" applyBorder="1" applyAlignment="1" applyProtection="1">
      <alignment horizontal="left" vertical="center" wrapText="1"/>
    </xf>
    <xf numFmtId="0" fontId="4" fillId="10" borderId="1" xfId="0" applyFont="1" applyFill="1" applyBorder="1" applyAlignment="1" applyProtection="1">
      <alignment horizontal="left" vertical="center" wrapText="1"/>
    </xf>
    <xf numFmtId="0" fontId="39" fillId="10" borderId="9" xfId="0" applyFont="1" applyFill="1" applyBorder="1" applyAlignment="1" applyProtection="1">
      <alignment horizontal="left" vertical="center" wrapText="1" indent="2"/>
    </xf>
    <xf numFmtId="0" fontId="39" fillId="10" borderId="2" xfId="0" applyFont="1" applyFill="1" applyBorder="1" applyAlignment="1" applyProtection="1">
      <alignment horizontal="left" vertical="center" wrapText="1" indent="2"/>
    </xf>
    <xf numFmtId="0" fontId="19" fillId="10" borderId="81" xfId="0" applyFont="1" applyFill="1" applyBorder="1" applyAlignment="1" applyProtection="1">
      <alignment horizontal="right" vertical="center" wrapText="1" indent="1"/>
    </xf>
    <xf numFmtId="0" fontId="19" fillId="10" borderId="70" xfId="0" applyFont="1" applyFill="1" applyBorder="1" applyAlignment="1" applyProtection="1">
      <alignment horizontal="right" vertical="center" wrapText="1" indent="1"/>
    </xf>
    <xf numFmtId="0" fontId="19" fillId="10" borderId="82" xfId="0" applyFont="1" applyFill="1" applyBorder="1" applyAlignment="1" applyProtection="1">
      <alignment horizontal="right" vertical="center" wrapText="1" indent="1"/>
    </xf>
    <xf numFmtId="0" fontId="19" fillId="10" borderId="4" xfId="0" applyFont="1" applyFill="1" applyBorder="1" applyAlignment="1" applyProtection="1">
      <alignment horizontal="right" vertical="center" wrapText="1" indent="1"/>
    </xf>
    <xf numFmtId="0" fontId="19" fillId="10" borderId="32" xfId="0" applyFont="1" applyFill="1" applyBorder="1" applyAlignment="1" applyProtection="1">
      <alignment horizontal="right" vertical="center" wrapText="1" indent="1"/>
    </xf>
    <xf numFmtId="0" fontId="19" fillId="10" borderId="16" xfId="0" applyFont="1" applyFill="1" applyBorder="1" applyAlignment="1" applyProtection="1">
      <alignment horizontal="right" vertical="center" wrapText="1" indent="1"/>
    </xf>
    <xf numFmtId="0" fontId="62" fillId="10" borderId="10" xfId="0" applyFont="1" applyFill="1" applyBorder="1" applyAlignment="1" applyProtection="1">
      <alignment horizontal="left" vertical="center" wrapText="1"/>
    </xf>
    <xf numFmtId="0" fontId="81" fillId="12" borderId="9" xfId="0" applyFont="1" applyFill="1" applyBorder="1" applyAlignment="1" applyProtection="1">
      <alignment horizontal="left" vertical="center" wrapText="1"/>
    </xf>
    <xf numFmtId="0" fontId="81" fillId="12" borderId="2" xfId="0" applyFont="1" applyFill="1" applyBorder="1" applyAlignment="1" applyProtection="1">
      <alignment horizontal="left" vertical="center" wrapText="1"/>
    </xf>
    <xf numFmtId="0" fontId="81" fillId="12" borderId="24" xfId="0" applyFont="1" applyFill="1" applyBorder="1" applyAlignment="1" applyProtection="1">
      <alignment horizontal="left" vertical="center" wrapText="1"/>
    </xf>
    <xf numFmtId="0" fontId="51" fillId="3" borderId="26" xfId="0" applyFont="1" applyFill="1" applyBorder="1" applyAlignment="1" applyProtection="1">
      <alignment horizontal="left" vertical="center" wrapText="1"/>
    </xf>
    <xf numFmtId="0" fontId="51" fillId="3" borderId="20" xfId="0" applyFont="1" applyFill="1" applyBorder="1" applyAlignment="1" applyProtection="1">
      <alignment horizontal="left" vertical="center" wrapText="1"/>
    </xf>
    <xf numFmtId="0" fontId="0" fillId="38" borderId="9" xfId="0" applyFont="1" applyFill="1" applyBorder="1" applyAlignment="1" applyProtection="1">
      <alignment horizontal="center" vertical="center"/>
    </xf>
    <xf numFmtId="0" fontId="0" fillId="38" borderId="2" xfId="0" applyFont="1" applyFill="1" applyBorder="1" applyAlignment="1" applyProtection="1">
      <alignment horizontal="center" vertical="center"/>
    </xf>
    <xf numFmtId="0" fontId="0" fillId="38" borderId="10" xfId="0" applyFont="1" applyFill="1" applyBorder="1" applyAlignment="1" applyProtection="1">
      <alignment horizontal="center" vertical="center"/>
    </xf>
    <xf numFmtId="0" fontId="14" fillId="10" borderId="7" xfId="0" applyFont="1" applyFill="1" applyBorder="1" applyAlignment="1" applyProtection="1">
      <alignment horizontal="left" vertical="center" wrapText="1"/>
    </xf>
    <xf numFmtId="0" fontId="78" fillId="10" borderId="0" xfId="0" applyFont="1" applyFill="1" applyBorder="1" applyAlignment="1" applyProtection="1">
      <alignment horizontal="center" vertical="center" wrapText="1"/>
    </xf>
    <xf numFmtId="0" fontId="0" fillId="10" borderId="104" xfId="0" applyFont="1" applyFill="1" applyBorder="1" applyAlignment="1" applyProtection="1">
      <alignment horizontal="center" vertical="center"/>
    </xf>
    <xf numFmtId="0" fontId="71" fillId="10" borderId="1" xfId="0" applyFont="1" applyFill="1" applyBorder="1" applyAlignment="1" applyProtection="1">
      <alignment vertical="center" wrapText="1"/>
    </xf>
    <xf numFmtId="0" fontId="14" fillId="10" borderId="82" xfId="0" applyFont="1" applyFill="1" applyBorder="1" applyAlignment="1" applyProtection="1">
      <alignment horizontal="left" vertical="center" wrapText="1"/>
    </xf>
    <xf numFmtId="0" fontId="14" fillId="10" borderId="4" xfId="0" applyFont="1" applyFill="1" applyBorder="1" applyAlignment="1" applyProtection="1">
      <alignment horizontal="left" vertical="center" wrapText="1"/>
    </xf>
    <xf numFmtId="0" fontId="14" fillId="10" borderId="81" xfId="0" applyFont="1" applyFill="1" applyBorder="1" applyAlignment="1" applyProtection="1">
      <alignment horizontal="left" vertical="center" wrapText="1"/>
    </xf>
    <xf numFmtId="0" fontId="14" fillId="10" borderId="70" xfId="0" applyFont="1" applyFill="1" applyBorder="1" applyAlignment="1" applyProtection="1">
      <alignment horizontal="left" vertical="center" wrapText="1"/>
    </xf>
    <xf numFmtId="0" fontId="14" fillId="10" borderId="96" xfId="0" applyFont="1" applyFill="1" applyBorder="1" applyAlignment="1" applyProtection="1">
      <alignment horizontal="left" vertical="center" wrapText="1"/>
    </xf>
    <xf numFmtId="0" fontId="14" fillId="10" borderId="113" xfId="0" applyFont="1" applyFill="1" applyBorder="1" applyAlignment="1" applyProtection="1">
      <alignment horizontal="left" vertical="center" wrapText="1"/>
    </xf>
    <xf numFmtId="0" fontId="71" fillId="10" borderId="26" xfId="0" applyFont="1" applyFill="1" applyBorder="1" applyAlignment="1" applyProtection="1">
      <alignment horizontal="center" vertical="center" wrapText="1"/>
    </xf>
    <xf numFmtId="0" fontId="71" fillId="10" borderId="25" xfId="0" applyFont="1" applyFill="1" applyBorder="1" applyAlignment="1" applyProtection="1">
      <alignment horizontal="center" vertical="center" wrapText="1"/>
    </xf>
    <xf numFmtId="0" fontId="71" fillId="10" borderId="48" xfId="0" applyFont="1" applyFill="1" applyBorder="1" applyAlignment="1" applyProtection="1">
      <alignment horizontal="center" vertical="center" wrapText="1"/>
    </xf>
    <xf numFmtId="0" fontId="71" fillId="10" borderId="52" xfId="0" applyFont="1" applyFill="1" applyBorder="1" applyAlignment="1" applyProtection="1">
      <alignment horizontal="center" vertical="center" wrapText="1"/>
    </xf>
    <xf numFmtId="0" fontId="71" fillId="10" borderId="6" xfId="0" applyFont="1" applyFill="1" applyBorder="1" applyAlignment="1" applyProtection="1">
      <alignment horizontal="center" vertical="center" wrapText="1"/>
    </xf>
    <xf numFmtId="0" fontId="71" fillId="10" borderId="7" xfId="0" applyFont="1" applyFill="1" applyBorder="1" applyAlignment="1" applyProtection="1">
      <alignment horizontal="center" vertical="center" wrapText="1"/>
    </xf>
    <xf numFmtId="0" fontId="28" fillId="12" borderId="64" xfId="0" applyFont="1" applyFill="1" applyBorder="1" applyAlignment="1" applyProtection="1">
      <alignment horizontal="center" vertical="center" wrapText="1"/>
    </xf>
    <xf numFmtId="0" fontId="28" fillId="12" borderId="69" xfId="0" applyFont="1" applyFill="1" applyBorder="1" applyAlignment="1" applyProtection="1">
      <alignment horizontal="center" vertical="center" wrapText="1"/>
    </xf>
    <xf numFmtId="0" fontId="14" fillId="10" borderId="48" xfId="0" applyFont="1" applyFill="1" applyBorder="1" applyAlignment="1" applyProtection="1">
      <alignment horizontal="center" vertical="center" wrapText="1"/>
    </xf>
    <xf numFmtId="0" fontId="14" fillId="10" borderId="0" xfId="0" applyFont="1" applyFill="1" applyBorder="1" applyAlignment="1" applyProtection="1">
      <alignment horizontal="center" vertical="center" wrapText="1"/>
    </xf>
    <xf numFmtId="0" fontId="88" fillId="40" borderId="9" xfId="0" applyFont="1" applyFill="1" applyBorder="1" applyAlignment="1" applyProtection="1">
      <alignment horizontal="center" vertical="center"/>
    </xf>
    <xf numFmtId="0" fontId="88" fillId="40" borderId="2" xfId="0" applyFont="1" applyFill="1" applyBorder="1" applyAlignment="1" applyProtection="1">
      <alignment horizontal="center" vertical="center"/>
    </xf>
    <xf numFmtId="0" fontId="88" fillId="40" borderId="10" xfId="0" applyFont="1" applyFill="1" applyBorder="1" applyAlignment="1" applyProtection="1">
      <alignment horizontal="center" vertical="center"/>
    </xf>
    <xf numFmtId="0" fontId="50" fillId="12" borderId="61" xfId="0" applyFont="1" applyFill="1" applyBorder="1" applyAlignment="1" applyProtection="1">
      <alignment horizontal="center" vertical="center"/>
    </xf>
    <xf numFmtId="0" fontId="50" fillId="12" borderId="68" xfId="0" applyFont="1" applyFill="1" applyBorder="1" applyAlignment="1" applyProtection="1">
      <alignment horizontal="center" vertical="center"/>
    </xf>
    <xf numFmtId="0" fontId="91" fillId="43" borderId="93" xfId="0" applyFont="1" applyFill="1" applyBorder="1" applyAlignment="1" applyProtection="1">
      <alignment horizontal="center" vertical="center"/>
    </xf>
    <xf numFmtId="0" fontId="91" fillId="43" borderId="2" xfId="0" applyFont="1" applyFill="1" applyBorder="1" applyAlignment="1" applyProtection="1">
      <alignment horizontal="center" vertical="center"/>
    </xf>
    <xf numFmtId="0" fontId="91" fillId="43" borderId="10" xfId="0" applyFont="1" applyFill="1" applyBorder="1" applyAlignment="1" applyProtection="1">
      <alignment horizontal="center" vertical="center"/>
    </xf>
    <xf numFmtId="14" fontId="87" fillId="0" borderId="119" xfId="0" applyNumberFormat="1" applyFont="1" applyBorder="1" applyAlignment="1" applyProtection="1">
      <alignment horizontal="center" vertical="center" wrapText="1"/>
      <protection locked="0"/>
    </xf>
    <xf numFmtId="14" fontId="87" fillId="0" borderId="2" xfId="0" applyNumberFormat="1" applyFont="1" applyBorder="1" applyAlignment="1" applyProtection="1">
      <alignment horizontal="center" vertical="center" wrapText="1"/>
      <protection locked="0"/>
    </xf>
    <xf numFmtId="0" fontId="17" fillId="10" borderId="32" xfId="0" applyFont="1" applyFill="1" applyBorder="1" applyAlignment="1" applyProtection="1">
      <alignment horizontal="left" vertical="center" wrapText="1" indent="2"/>
    </xf>
    <xf numFmtId="0" fontId="17" fillId="10" borderId="16" xfId="0" applyFont="1" applyFill="1" applyBorder="1" applyAlignment="1" applyProtection="1">
      <alignment horizontal="left" vertical="center" wrapText="1" indent="2"/>
    </xf>
    <xf numFmtId="0" fontId="17" fillId="10" borderId="33" xfId="0" applyFont="1" applyFill="1" applyBorder="1" applyAlignment="1" applyProtection="1">
      <alignment horizontal="left" vertical="center" wrapText="1" indent="2"/>
    </xf>
    <xf numFmtId="0" fontId="17" fillId="10" borderId="77" xfId="0" applyFont="1" applyFill="1" applyBorder="1" applyAlignment="1" applyProtection="1">
      <alignment horizontal="left" vertical="center" wrapText="1" indent="2"/>
    </xf>
    <xf numFmtId="0" fontId="17" fillId="10" borderId="13" xfId="0" applyFont="1" applyFill="1" applyBorder="1" applyAlignment="1" applyProtection="1">
      <alignment horizontal="left" vertical="center" wrapText="1" indent="2"/>
    </xf>
    <xf numFmtId="0" fontId="17" fillId="10" borderId="84" xfId="0" applyFont="1" applyFill="1" applyBorder="1" applyAlignment="1" applyProtection="1">
      <alignment horizontal="left" vertical="center" wrapText="1" indent="2"/>
    </xf>
    <xf numFmtId="0" fontId="14" fillId="10" borderId="83" xfId="0" applyFont="1" applyFill="1" applyBorder="1" applyAlignment="1" applyProtection="1">
      <alignment horizontal="left" vertical="center" wrapText="1"/>
    </xf>
    <xf numFmtId="0" fontId="14" fillId="10" borderId="177" xfId="0" applyFont="1" applyFill="1" applyBorder="1" applyAlignment="1" applyProtection="1">
      <alignment horizontal="left" vertical="center" wrapText="1"/>
    </xf>
    <xf numFmtId="0" fontId="14" fillId="10" borderId="89" xfId="0" applyFont="1" applyFill="1" applyBorder="1" applyAlignment="1" applyProtection="1">
      <alignment horizontal="left" vertical="center" wrapText="1"/>
    </xf>
    <xf numFmtId="0" fontId="109" fillId="19" borderId="65" xfId="0" applyFont="1" applyFill="1" applyBorder="1" applyAlignment="1" applyProtection="1">
      <alignment horizontal="center" vertical="center" wrapText="1"/>
    </xf>
    <xf numFmtId="0" fontId="26" fillId="0" borderId="21" xfId="0" applyFont="1" applyBorder="1" applyAlignment="1" applyProtection="1">
      <alignment vertical="center"/>
    </xf>
    <xf numFmtId="0" fontId="67" fillId="19" borderId="65" xfId="0" applyFont="1" applyFill="1" applyBorder="1" applyAlignment="1" applyProtection="1">
      <alignment horizontal="center" vertical="center"/>
    </xf>
    <xf numFmtId="0" fontId="67" fillId="19" borderId="66" xfId="0" applyFont="1" applyFill="1" applyBorder="1" applyAlignment="1" applyProtection="1">
      <alignment horizontal="center" vertical="center"/>
    </xf>
    <xf numFmtId="0" fontId="67" fillId="19" borderId="67" xfId="0" applyFont="1" applyFill="1" applyBorder="1" applyAlignment="1" applyProtection="1">
      <alignment horizontal="center" vertical="center"/>
    </xf>
    <xf numFmtId="0" fontId="67" fillId="25" borderId="27" xfId="0" applyFont="1" applyFill="1" applyBorder="1" applyAlignment="1" applyProtection="1">
      <alignment horizontal="center" vertical="center"/>
    </xf>
    <xf numFmtId="0" fontId="67" fillId="25" borderId="71" xfId="0" applyFont="1" applyFill="1" applyBorder="1" applyAlignment="1" applyProtection="1">
      <alignment horizontal="center" vertical="center"/>
    </xf>
    <xf numFmtId="0" fontId="67" fillId="25" borderId="15" xfId="0" applyFont="1" applyFill="1" applyBorder="1" applyAlignment="1" applyProtection="1">
      <alignment horizontal="center" vertical="center" wrapText="1"/>
    </xf>
    <xf numFmtId="0" fontId="67" fillId="25" borderId="95" xfId="0" applyFont="1" applyFill="1" applyBorder="1" applyAlignment="1" applyProtection="1">
      <alignment horizontal="center" vertical="center" wrapText="1"/>
    </xf>
    <xf numFmtId="0" fontId="67" fillId="25" borderId="27" xfId="0" applyFont="1" applyFill="1" applyBorder="1" applyAlignment="1" applyProtection="1">
      <alignment horizontal="center" vertical="center" wrapText="1"/>
    </xf>
    <xf numFmtId="0" fontId="67" fillId="25" borderId="11" xfId="0" applyFont="1" applyFill="1" applyBorder="1" applyAlignment="1" applyProtection="1">
      <alignment horizontal="center" vertical="center" wrapText="1"/>
    </xf>
    <xf numFmtId="0" fontId="67" fillId="25" borderId="28" xfId="0" applyFont="1" applyFill="1" applyBorder="1" applyAlignment="1" applyProtection="1">
      <alignment horizontal="center" vertical="center" wrapText="1"/>
    </xf>
    <xf numFmtId="0" fontId="17" fillId="10" borderId="82" xfId="0" applyFont="1" applyFill="1" applyBorder="1" applyAlignment="1" applyProtection="1">
      <alignment horizontal="left" vertical="center" indent="2"/>
    </xf>
    <xf numFmtId="0" fontId="17" fillId="10" borderId="4" xfId="0" applyFont="1" applyFill="1" applyBorder="1" applyAlignment="1" applyProtection="1">
      <alignment horizontal="left" vertical="center" indent="2"/>
    </xf>
    <xf numFmtId="0" fontId="17" fillId="10" borderId="83" xfId="0" applyFont="1" applyFill="1" applyBorder="1" applyAlignment="1" applyProtection="1">
      <alignment horizontal="left" vertical="center" indent="2"/>
    </xf>
    <xf numFmtId="0" fontId="28" fillId="20" borderId="102" xfId="0" applyFont="1" applyFill="1" applyBorder="1" applyAlignment="1" applyProtection="1">
      <alignment horizontal="center" vertical="center" wrapText="1"/>
    </xf>
    <xf numFmtId="0" fontId="28" fillId="20" borderId="120" xfId="0" applyFont="1" applyFill="1" applyBorder="1" applyAlignment="1" applyProtection="1">
      <alignment horizontal="center" vertical="center" wrapText="1"/>
    </xf>
    <xf numFmtId="0" fontId="28" fillId="20" borderId="6" xfId="0" applyFont="1" applyFill="1" applyBorder="1" applyAlignment="1" applyProtection="1">
      <alignment horizontal="center" vertical="center"/>
    </xf>
    <xf numFmtId="0" fontId="28" fillId="20" borderId="1" xfId="0" applyFont="1" applyFill="1" applyBorder="1" applyAlignment="1" applyProtection="1">
      <alignment horizontal="center" vertical="center"/>
    </xf>
    <xf numFmtId="0" fontId="28" fillId="20" borderId="7" xfId="0" applyFont="1" applyFill="1" applyBorder="1" applyAlignment="1" applyProtection="1">
      <alignment horizontal="center" vertical="center"/>
    </xf>
    <xf numFmtId="0" fontId="28" fillId="26" borderId="102" xfId="0" applyFont="1" applyFill="1" applyBorder="1" applyAlignment="1" applyProtection="1">
      <alignment horizontal="center" vertical="center" wrapText="1"/>
    </xf>
    <xf numFmtId="0" fontId="28" fillId="26" borderId="103" xfId="0" applyFont="1" applyFill="1" applyBorder="1" applyAlignment="1" applyProtection="1">
      <alignment horizontal="center" vertical="center" wrapText="1"/>
    </xf>
    <xf numFmtId="0" fontId="28" fillId="26" borderId="9" xfId="0" applyFont="1" applyFill="1" applyBorder="1" applyAlignment="1" applyProtection="1">
      <alignment horizontal="center" vertical="center" wrapText="1"/>
    </xf>
    <xf numFmtId="0" fontId="28" fillId="26" borderId="10" xfId="0" applyFont="1" applyFill="1" applyBorder="1" applyAlignment="1" applyProtection="1">
      <alignment horizontal="center" vertical="center" wrapText="1"/>
    </xf>
    <xf numFmtId="0" fontId="28" fillId="26" borderId="121" xfId="0" applyFont="1" applyFill="1" applyBorder="1" applyAlignment="1" applyProtection="1">
      <alignment horizontal="center" vertical="center" wrapText="1"/>
    </xf>
    <xf numFmtId="0" fontId="12" fillId="10" borderId="82" xfId="0" applyFont="1" applyFill="1" applyBorder="1" applyAlignment="1" applyProtection="1">
      <alignment horizontal="left" vertical="center" wrapText="1" indent="1"/>
    </xf>
    <xf numFmtId="0" fontId="12" fillId="10" borderId="4" xfId="0" applyFont="1" applyFill="1" applyBorder="1" applyAlignment="1" applyProtection="1">
      <alignment horizontal="left" vertical="center" wrapText="1" indent="1"/>
    </xf>
    <xf numFmtId="0" fontId="12" fillId="10" borderId="83" xfId="0" applyFont="1" applyFill="1" applyBorder="1" applyAlignment="1" applyProtection="1">
      <alignment horizontal="left" vertical="center" wrapText="1" indent="1"/>
    </xf>
    <xf numFmtId="0" fontId="101" fillId="0" borderId="82" xfId="0" applyFont="1" applyFill="1" applyBorder="1" applyAlignment="1" applyProtection="1">
      <alignment horizontal="center" vertical="center" wrapText="1"/>
      <protection locked="0"/>
    </xf>
    <xf numFmtId="0" fontId="101" fillId="0" borderId="83" xfId="0" applyFont="1" applyFill="1" applyBorder="1" applyAlignment="1" applyProtection="1">
      <alignment horizontal="center" vertical="center" wrapText="1"/>
      <protection locked="0"/>
    </xf>
    <xf numFmtId="0" fontId="12" fillId="10" borderId="32" xfId="0" applyFont="1" applyFill="1" applyBorder="1" applyAlignment="1" applyProtection="1">
      <alignment horizontal="left" vertical="center" wrapText="1" indent="1"/>
    </xf>
    <xf numFmtId="0" fontId="12" fillId="10" borderId="16" xfId="0" applyFont="1" applyFill="1" applyBorder="1" applyAlignment="1" applyProtection="1">
      <alignment horizontal="left" vertical="center" wrapText="1" indent="1"/>
    </xf>
    <xf numFmtId="0" fontId="12" fillId="10" borderId="33" xfId="0" applyFont="1" applyFill="1" applyBorder="1" applyAlignment="1" applyProtection="1">
      <alignment horizontal="left" vertical="center" wrapText="1" indent="1"/>
    </xf>
    <xf numFmtId="0" fontId="87" fillId="20" borderId="26" xfId="0" applyFont="1" applyFill="1" applyBorder="1" applyAlignment="1" applyProtection="1">
      <alignment horizontal="center" vertical="center" wrapText="1"/>
    </xf>
    <xf numFmtId="0" fontId="87" fillId="20" borderId="25" xfId="0" applyFont="1" applyFill="1" applyBorder="1" applyAlignment="1" applyProtection="1">
      <alignment horizontal="center" vertical="center" wrapText="1"/>
    </xf>
    <xf numFmtId="0" fontId="87" fillId="20" borderId="6" xfId="0" applyFont="1" applyFill="1" applyBorder="1" applyAlignment="1" applyProtection="1">
      <alignment horizontal="center" vertical="center" wrapText="1"/>
    </xf>
    <xf numFmtId="0" fontId="87" fillId="20" borderId="7" xfId="0" applyFont="1" applyFill="1" applyBorder="1" applyAlignment="1" applyProtection="1">
      <alignment horizontal="center" vertical="center" wrapText="1"/>
    </xf>
    <xf numFmtId="0" fontId="43" fillId="20" borderId="109" xfId="0" applyFont="1" applyFill="1" applyBorder="1" applyAlignment="1" applyProtection="1">
      <alignment horizontal="center" vertical="center"/>
    </xf>
    <xf numFmtId="0" fontId="43" fillId="20" borderId="110" xfId="0" applyFont="1" applyFill="1" applyBorder="1" applyAlignment="1" applyProtection="1">
      <alignment horizontal="center" vertical="center"/>
    </xf>
    <xf numFmtId="0" fontId="43" fillId="20" borderId="154" xfId="0" applyFont="1" applyFill="1" applyBorder="1" applyAlignment="1" applyProtection="1">
      <alignment horizontal="center" vertical="center"/>
    </xf>
    <xf numFmtId="0" fontId="43" fillId="26" borderId="107" xfId="0" applyFont="1" applyFill="1" applyBorder="1" applyAlignment="1" applyProtection="1">
      <alignment horizontal="center" vertical="center" wrapText="1"/>
    </xf>
    <xf numFmtId="0" fontId="43" fillId="26" borderId="155" xfId="0" applyFont="1" applyFill="1" applyBorder="1" applyAlignment="1" applyProtection="1">
      <alignment horizontal="center" vertical="center" wrapText="1"/>
    </xf>
    <xf numFmtId="0" fontId="43" fillId="26" borderId="127" xfId="0" applyFont="1" applyFill="1" applyBorder="1" applyAlignment="1" applyProtection="1">
      <alignment horizontal="center" vertical="center" wrapText="1"/>
    </xf>
    <xf numFmtId="0" fontId="43" fillId="26" borderId="156" xfId="0" applyFont="1" applyFill="1" applyBorder="1" applyAlignment="1" applyProtection="1">
      <alignment horizontal="center" vertical="center" wrapText="1"/>
    </xf>
    <xf numFmtId="0" fontId="12" fillId="10" borderId="32" xfId="0" applyFont="1" applyFill="1" applyBorder="1" applyAlignment="1" applyProtection="1">
      <alignment horizontal="left" vertical="center" indent="1"/>
    </xf>
    <xf numFmtId="0" fontId="12" fillId="10" borderId="16" xfId="0" applyFont="1" applyFill="1" applyBorder="1" applyAlignment="1" applyProtection="1">
      <alignment horizontal="left" vertical="center" indent="1"/>
    </xf>
    <xf numFmtId="0" fontId="12" fillId="10" borderId="33" xfId="0" applyFont="1" applyFill="1" applyBorder="1" applyAlignment="1" applyProtection="1">
      <alignment horizontal="left" vertical="center" indent="1"/>
    </xf>
    <xf numFmtId="0" fontId="101" fillId="0" borderId="32" xfId="0" applyFont="1" applyFill="1" applyBorder="1" applyAlignment="1" applyProtection="1">
      <alignment horizontal="center" vertical="center"/>
      <protection locked="0"/>
    </xf>
    <xf numFmtId="0" fontId="101" fillId="0" borderId="33" xfId="0" applyFont="1" applyFill="1" applyBorder="1" applyAlignment="1" applyProtection="1">
      <alignment horizontal="center" vertical="center"/>
      <protection locked="0"/>
    </xf>
    <xf numFmtId="0" fontId="20" fillId="10" borderId="81" xfId="0" applyFont="1" applyFill="1" applyBorder="1" applyAlignment="1" applyProtection="1">
      <alignment horizontal="left" vertical="center" wrapText="1" indent="1"/>
    </xf>
    <xf numFmtId="0" fontId="20" fillId="10" borderId="70" xfId="0" applyFont="1" applyFill="1" applyBorder="1" applyAlignment="1" applyProtection="1">
      <alignment horizontal="left" vertical="center" wrapText="1" indent="1"/>
    </xf>
    <xf numFmtId="0" fontId="20" fillId="10" borderId="89" xfId="0" applyFont="1" applyFill="1" applyBorder="1" applyAlignment="1" applyProtection="1">
      <alignment horizontal="left" vertical="center" wrapText="1" indent="1"/>
    </xf>
    <xf numFmtId="0" fontId="29" fillId="34" borderId="10" xfId="0" applyFont="1" applyFill="1" applyBorder="1" applyAlignment="1" applyProtection="1">
      <alignment vertical="center" wrapText="1"/>
    </xf>
    <xf numFmtId="0" fontId="14" fillId="10" borderId="92" xfId="0" applyFont="1" applyFill="1" applyBorder="1" applyAlignment="1" applyProtection="1">
      <alignment horizontal="left" vertical="center"/>
    </xf>
    <xf numFmtId="0" fontId="14" fillId="10" borderId="94" xfId="0" applyFont="1" applyFill="1" applyBorder="1" applyAlignment="1" applyProtection="1">
      <alignment horizontal="left" vertical="center"/>
    </xf>
    <xf numFmtId="0" fontId="14" fillId="10" borderId="101" xfId="0" applyFont="1" applyFill="1" applyBorder="1" applyAlignment="1" applyProtection="1">
      <alignment horizontal="left" vertical="center"/>
    </xf>
    <xf numFmtId="0" fontId="17" fillId="36" borderId="66" xfId="0" applyFont="1" applyFill="1" applyBorder="1" applyAlignment="1" applyProtection="1">
      <alignment horizontal="center" vertical="center"/>
      <protection locked="0"/>
    </xf>
    <xf numFmtId="0" fontId="17" fillId="36" borderId="11" xfId="0" applyFont="1" applyFill="1" applyBorder="1" applyAlignment="1" applyProtection="1">
      <alignment horizontal="center" vertical="center"/>
      <protection locked="0"/>
    </xf>
    <xf numFmtId="0" fontId="17" fillId="36" borderId="73" xfId="0" applyFont="1" applyFill="1" applyBorder="1" applyAlignment="1" applyProtection="1">
      <alignment horizontal="center" vertical="center"/>
      <protection locked="0"/>
    </xf>
    <xf numFmtId="0" fontId="43" fillId="10" borderId="9" xfId="0" applyFont="1" applyFill="1" applyBorder="1" applyAlignment="1" applyProtection="1">
      <alignment horizontal="left" vertical="center" wrapText="1"/>
    </xf>
    <xf numFmtId="0" fontId="43" fillId="10" borderId="2" xfId="0" applyFont="1" applyFill="1" applyBorder="1" applyAlignment="1" applyProtection="1">
      <alignment horizontal="left" vertical="center" wrapText="1"/>
    </xf>
    <xf numFmtId="0" fontId="43" fillId="10" borderId="10" xfId="0" applyFont="1" applyFill="1" applyBorder="1" applyAlignment="1" applyProtection="1">
      <alignment horizontal="left" vertical="center" wrapText="1"/>
    </xf>
    <xf numFmtId="0" fontId="28" fillId="10" borderId="9" xfId="0" applyFont="1" applyFill="1" applyBorder="1" applyAlignment="1" applyProtection="1">
      <alignment horizontal="center" vertical="center" wrapText="1"/>
    </xf>
    <xf numFmtId="0" fontId="28" fillId="10" borderId="10" xfId="0" applyFont="1" applyFill="1" applyBorder="1" applyAlignment="1" applyProtection="1">
      <alignment horizontal="center" vertical="center" wrapText="1"/>
    </xf>
    <xf numFmtId="0" fontId="2" fillId="31" borderId="9" xfId="0" applyFont="1" applyFill="1" applyBorder="1" applyAlignment="1" applyProtection="1">
      <alignment horizontal="right" vertical="center" indent="2"/>
    </xf>
    <xf numFmtId="0" fontId="2" fillId="31" borderId="2" xfId="0" applyFont="1" applyFill="1" applyBorder="1" applyAlignment="1" applyProtection="1">
      <alignment horizontal="right" vertical="center" indent="2"/>
    </xf>
    <xf numFmtId="0" fontId="2" fillId="31" borderId="10" xfId="0" applyFont="1" applyFill="1" applyBorder="1" applyAlignment="1" applyProtection="1">
      <alignment horizontal="right" vertical="center" indent="2"/>
    </xf>
    <xf numFmtId="0" fontId="2" fillId="32" borderId="9" xfId="0" applyFont="1" applyFill="1" applyBorder="1" applyAlignment="1" applyProtection="1">
      <alignment horizontal="left" vertical="center" indent="2"/>
    </xf>
    <xf numFmtId="0" fontId="2" fillId="32" borderId="2" xfId="0" applyFont="1" applyFill="1" applyBorder="1" applyAlignment="1" applyProtection="1">
      <alignment horizontal="left" vertical="center" indent="2"/>
    </xf>
    <xf numFmtId="0" fontId="2" fillId="32" borderId="10" xfId="0" applyFont="1" applyFill="1" applyBorder="1" applyAlignment="1" applyProtection="1">
      <alignment horizontal="left" vertical="center" indent="2"/>
    </xf>
    <xf numFmtId="0" fontId="0" fillId="10" borderId="82" xfId="0" applyFont="1" applyFill="1" applyBorder="1" applyAlignment="1" applyProtection="1">
      <alignment horizontal="left" vertical="center" wrapText="1" indent="2"/>
    </xf>
    <xf numFmtId="0" fontId="0" fillId="10" borderId="83" xfId="0" applyFont="1" applyFill="1" applyBorder="1" applyAlignment="1" applyProtection="1">
      <alignment horizontal="left" vertical="center" wrapText="1" indent="2"/>
    </xf>
    <xf numFmtId="0" fontId="0" fillId="10" borderId="79" xfId="0" applyFont="1" applyFill="1" applyBorder="1" applyAlignment="1" applyProtection="1">
      <alignment horizontal="right" vertical="center" wrapText="1" indent="1"/>
    </xf>
    <xf numFmtId="0" fontId="0" fillId="10" borderId="34" xfId="0" applyFont="1" applyFill="1" applyBorder="1" applyAlignment="1" applyProtection="1">
      <alignment horizontal="right" vertical="center" wrapText="1" indent="1"/>
    </xf>
    <xf numFmtId="0" fontId="0" fillId="10" borderId="48" xfId="0" applyFont="1" applyFill="1" applyBorder="1" applyAlignment="1" applyProtection="1">
      <alignment horizontal="right" vertical="center" wrapText="1" indent="1"/>
    </xf>
    <xf numFmtId="0" fontId="0" fillId="10" borderId="27" xfId="0" applyFont="1" applyFill="1" applyBorder="1" applyAlignment="1" applyProtection="1">
      <alignment horizontal="right" vertical="center" wrapText="1" indent="1"/>
    </xf>
    <xf numFmtId="0" fontId="0" fillId="10" borderId="82" xfId="0" applyFont="1" applyFill="1" applyBorder="1" applyAlignment="1" applyProtection="1">
      <alignment horizontal="left" vertical="center" wrapText="1" indent="3"/>
    </xf>
    <xf numFmtId="0" fontId="0" fillId="10" borderId="4" xfId="0" applyFont="1" applyFill="1" applyBorder="1" applyAlignment="1" applyProtection="1">
      <alignment horizontal="left" vertical="center" wrapText="1" indent="3"/>
    </xf>
    <xf numFmtId="0" fontId="0" fillId="10" borderId="27" xfId="0" applyFont="1" applyFill="1" applyBorder="1" applyAlignment="1" applyProtection="1">
      <alignment horizontal="center" vertical="center" wrapText="1"/>
    </xf>
    <xf numFmtId="0" fontId="0" fillId="10" borderId="81" xfId="0" applyFont="1" applyFill="1" applyBorder="1" applyAlignment="1" applyProtection="1">
      <alignment horizontal="center" vertical="center" wrapText="1"/>
    </xf>
    <xf numFmtId="0" fontId="0" fillId="10" borderId="61" xfId="0" applyFont="1" applyFill="1" applyBorder="1" applyAlignment="1" applyProtection="1">
      <alignment horizontal="center" vertical="center" wrapText="1"/>
    </xf>
    <xf numFmtId="0" fontId="0" fillId="10" borderId="63" xfId="0" applyFont="1" applyFill="1" applyBorder="1" applyAlignment="1" applyProtection="1">
      <alignment horizontal="center" vertical="center" wrapText="1"/>
    </xf>
    <xf numFmtId="0" fontId="0" fillId="10" borderId="68" xfId="0" applyFont="1" applyFill="1" applyBorder="1" applyAlignment="1" applyProtection="1">
      <alignment horizontal="center" vertical="center" wrapText="1"/>
    </xf>
    <xf numFmtId="0" fontId="0" fillId="10" borderId="71" xfId="0" applyFont="1" applyFill="1" applyBorder="1" applyAlignment="1" applyProtection="1">
      <alignment horizontal="right" vertical="center" wrapText="1" indent="1"/>
    </xf>
    <xf numFmtId="0" fontId="34" fillId="10" borderId="48" xfId="0" applyFont="1" applyFill="1" applyBorder="1" applyAlignment="1" applyProtection="1">
      <alignment horizontal="left" vertical="top" wrapText="1"/>
    </xf>
    <xf numFmtId="0" fontId="34" fillId="10" borderId="26" xfId="0" applyFont="1" applyFill="1" applyBorder="1" applyAlignment="1" applyProtection="1">
      <alignment horizontal="left" vertical="top" wrapText="1"/>
    </xf>
    <xf numFmtId="0" fontId="34" fillId="10" borderId="9" xfId="0" applyFont="1" applyFill="1" applyBorder="1" applyAlignment="1" applyProtection="1">
      <alignment horizontal="left" vertical="center" wrapText="1"/>
    </xf>
    <xf numFmtId="0" fontId="34" fillId="10" borderId="2" xfId="0" applyFont="1" applyFill="1" applyBorder="1" applyAlignment="1" applyProtection="1">
      <alignment horizontal="left" vertical="center" wrapText="1"/>
    </xf>
    <xf numFmtId="0" fontId="34" fillId="10" borderId="10" xfId="0" applyFont="1" applyFill="1" applyBorder="1" applyAlignment="1" applyProtection="1">
      <alignment horizontal="left" vertical="center" wrapText="1"/>
    </xf>
    <xf numFmtId="0" fontId="4" fillId="12" borderId="9" xfId="0" applyFont="1" applyFill="1" applyBorder="1" applyAlignment="1" applyProtection="1">
      <alignment horizontal="left" vertical="center" wrapText="1" indent="1"/>
    </xf>
    <xf numFmtId="0" fontId="4" fillId="12" borderId="2" xfId="0" applyFont="1" applyFill="1" applyBorder="1" applyAlignment="1" applyProtection="1">
      <alignment horizontal="left" vertical="center" wrapText="1" indent="1"/>
    </xf>
    <xf numFmtId="0" fontId="4" fillId="12" borderId="24" xfId="0" applyFont="1" applyFill="1" applyBorder="1" applyAlignment="1" applyProtection="1">
      <alignment horizontal="left" vertical="center" wrapText="1" indent="1"/>
    </xf>
    <xf numFmtId="0" fontId="43" fillId="12" borderId="64" xfId="0" applyFont="1" applyFill="1" applyBorder="1" applyAlignment="1" applyProtection="1">
      <alignment horizontal="center" vertical="center" wrapText="1"/>
    </xf>
    <xf numFmtId="0" fontId="43" fillId="12" borderId="69" xfId="0" applyFont="1" applyFill="1" applyBorder="1" applyAlignment="1" applyProtection="1">
      <alignment horizontal="center" vertical="center" wrapText="1"/>
    </xf>
    <xf numFmtId="0" fontId="2" fillId="31" borderId="65" xfId="0" applyFont="1" applyFill="1" applyBorder="1" applyAlignment="1" applyProtection="1">
      <alignment horizontal="right" vertical="center" indent="2"/>
    </xf>
    <xf numFmtId="0" fontId="2" fillId="31" borderId="66" xfId="0" applyFont="1" applyFill="1" applyBorder="1" applyAlignment="1" applyProtection="1">
      <alignment horizontal="right" vertical="center" indent="2"/>
    </xf>
    <xf numFmtId="0" fontId="2" fillId="31" borderId="67" xfId="0" applyFont="1" applyFill="1" applyBorder="1" applyAlignment="1" applyProtection="1">
      <alignment horizontal="right" vertical="center" indent="2"/>
    </xf>
    <xf numFmtId="0" fontId="2" fillId="32" borderId="65" xfId="0" applyFont="1" applyFill="1" applyBorder="1" applyAlignment="1" applyProtection="1">
      <alignment horizontal="left" vertical="center" indent="2"/>
    </xf>
    <xf numFmtId="0" fontId="2" fillId="32" borderId="66" xfId="0" applyFont="1" applyFill="1" applyBorder="1" applyAlignment="1" applyProtection="1">
      <alignment horizontal="left" vertical="center" indent="2"/>
    </xf>
    <xf numFmtId="0" fontId="2" fillId="32" borderId="67" xfId="0" applyFont="1" applyFill="1" applyBorder="1" applyAlignment="1" applyProtection="1">
      <alignment horizontal="left" vertical="center" indent="2"/>
    </xf>
    <xf numFmtId="0" fontId="29" fillId="38" borderId="83" xfId="0" applyFont="1" applyFill="1" applyBorder="1" applyAlignment="1" applyProtection="1">
      <alignment horizontal="center" vertical="center"/>
    </xf>
    <xf numFmtId="0" fontId="29" fillId="38" borderId="89" xfId="0" applyFont="1" applyFill="1" applyBorder="1" applyAlignment="1" applyProtection="1">
      <alignment horizontal="center" vertical="center"/>
    </xf>
    <xf numFmtId="0" fontId="17" fillId="10" borderId="22" xfId="0" applyFont="1" applyFill="1" applyBorder="1" applyAlignment="1" applyProtection="1">
      <alignment horizontal="left" vertical="center" indent="6"/>
    </xf>
    <xf numFmtId="0" fontId="17" fillId="10" borderId="12" xfId="0" applyFont="1" applyFill="1" applyBorder="1" applyAlignment="1" applyProtection="1">
      <alignment horizontal="left" vertical="center" indent="6"/>
    </xf>
    <xf numFmtId="0" fontId="29" fillId="14" borderId="4" xfId="0" applyFont="1" applyFill="1" applyBorder="1" applyAlignment="1" applyProtection="1">
      <alignment horizontal="center" vertical="center" wrapText="1"/>
    </xf>
    <xf numFmtId="0" fontId="43" fillId="20" borderId="48" xfId="0" applyFont="1" applyFill="1" applyBorder="1" applyAlignment="1" applyProtection="1">
      <alignment horizontal="center" vertical="center" wrapText="1"/>
    </xf>
    <xf numFmtId="0" fontId="43" fillId="20" borderId="52" xfId="0" applyFont="1" applyFill="1" applyBorder="1" applyAlignment="1" applyProtection="1">
      <alignment horizontal="center" vertical="center" wrapText="1"/>
    </xf>
    <xf numFmtId="0" fontId="43" fillId="20" borderId="102" xfId="0" applyFont="1" applyFill="1" applyBorder="1" applyAlignment="1" applyProtection="1">
      <alignment horizontal="center" vertical="center" wrapText="1"/>
    </xf>
    <xf numFmtId="0" fontId="43" fillId="20" borderId="120" xfId="0" applyFont="1" applyFill="1" applyBorder="1" applyAlignment="1" applyProtection="1">
      <alignment horizontal="center" vertical="center" wrapText="1"/>
    </xf>
    <xf numFmtId="0" fontId="43" fillId="20" borderId="6" xfId="0" applyFont="1" applyFill="1" applyBorder="1" applyAlignment="1" applyProtection="1">
      <alignment horizontal="center" vertical="center"/>
    </xf>
    <xf numFmtId="0" fontId="43" fillId="20" borderId="1" xfId="0" applyFont="1" applyFill="1" applyBorder="1" applyAlignment="1" applyProtection="1">
      <alignment horizontal="center" vertical="center"/>
    </xf>
    <xf numFmtId="0" fontId="43" fillId="20" borderId="7" xfId="0" applyFont="1" applyFill="1" applyBorder="1" applyAlignment="1" applyProtection="1">
      <alignment horizontal="center" vertical="center"/>
    </xf>
    <xf numFmtId="0" fontId="43" fillId="26" borderId="102" xfId="0" applyFont="1" applyFill="1" applyBorder="1" applyAlignment="1" applyProtection="1">
      <alignment horizontal="center" vertical="center" wrapText="1"/>
    </xf>
    <xf numFmtId="0" fontId="43" fillId="26" borderId="103" xfId="0" applyFont="1" applyFill="1" applyBorder="1" applyAlignment="1" applyProtection="1">
      <alignment horizontal="center" vertical="center" wrapText="1"/>
    </xf>
    <xf numFmtId="0" fontId="43" fillId="26" borderId="9" xfId="0" applyFont="1" applyFill="1" applyBorder="1" applyAlignment="1" applyProtection="1">
      <alignment horizontal="center" vertical="center" wrapText="1"/>
    </xf>
    <xf numFmtId="0" fontId="43" fillId="26" borderId="10" xfId="0" applyFont="1" applyFill="1" applyBorder="1" applyAlignment="1" applyProtection="1">
      <alignment horizontal="center" vertical="center" wrapText="1"/>
    </xf>
    <xf numFmtId="0" fontId="43" fillId="26" borderId="121" xfId="0" applyFont="1" applyFill="1" applyBorder="1" applyAlignment="1" applyProtection="1">
      <alignment horizontal="center" vertical="center" wrapText="1"/>
    </xf>
    <xf numFmtId="0" fontId="12" fillId="10" borderId="114" xfId="0" applyFont="1" applyFill="1" applyBorder="1" applyAlignment="1" applyProtection="1">
      <alignment horizontal="left" vertical="center" wrapText="1" indent="1"/>
    </xf>
    <xf numFmtId="0" fontId="12" fillId="10" borderId="128" xfId="0" applyFont="1" applyFill="1" applyBorder="1" applyAlignment="1" applyProtection="1">
      <alignment horizontal="left" vertical="center" wrapText="1" indent="1"/>
    </xf>
    <xf numFmtId="0" fontId="12" fillId="10" borderId="129" xfId="0" applyFont="1" applyFill="1" applyBorder="1" applyAlignment="1" applyProtection="1">
      <alignment horizontal="left" vertical="center" wrapText="1" indent="1"/>
    </xf>
    <xf numFmtId="0" fontId="12" fillId="10" borderId="133" xfId="0" applyFont="1" applyFill="1" applyBorder="1" applyAlignment="1" applyProtection="1">
      <alignment horizontal="left" vertical="center" wrapText="1" indent="1"/>
    </xf>
    <xf numFmtId="0" fontId="12" fillId="10" borderId="134" xfId="0" applyFont="1" applyFill="1" applyBorder="1" applyAlignment="1" applyProtection="1">
      <alignment horizontal="left" vertical="center" wrapText="1" indent="1"/>
    </xf>
    <xf numFmtId="0" fontId="12" fillId="10" borderId="135" xfId="0" applyFont="1" applyFill="1" applyBorder="1" applyAlignment="1" applyProtection="1">
      <alignment horizontal="left" vertical="center" wrapText="1" indent="1"/>
    </xf>
    <xf numFmtId="0" fontId="12" fillId="10" borderId="133" xfId="0" applyFont="1" applyFill="1" applyBorder="1" applyAlignment="1" applyProtection="1">
      <alignment horizontal="left" vertical="center" indent="1"/>
    </xf>
    <xf numFmtId="0" fontId="12" fillId="10" borderId="134" xfId="0" applyFont="1" applyFill="1" applyBorder="1" applyAlignment="1" applyProtection="1">
      <alignment horizontal="left" vertical="center" indent="1"/>
    </xf>
    <xf numFmtId="0" fontId="12" fillId="10" borderId="135" xfId="0" applyFont="1" applyFill="1" applyBorder="1" applyAlignment="1" applyProtection="1">
      <alignment horizontal="left" vertical="center" indent="1"/>
    </xf>
    <xf numFmtId="0" fontId="12" fillId="10" borderId="180" xfId="0" applyFont="1" applyFill="1" applyBorder="1" applyAlignment="1" applyProtection="1">
      <alignment horizontal="left" vertical="center" wrapText="1" indent="1"/>
    </xf>
    <xf numFmtId="0" fontId="12" fillId="10" borderId="181" xfId="0" applyFont="1" applyFill="1" applyBorder="1" applyAlignment="1" applyProtection="1">
      <alignment horizontal="left" vertical="center" wrapText="1" indent="1"/>
    </xf>
    <xf numFmtId="0" fontId="12" fillId="10" borderId="182" xfId="0" applyFont="1" applyFill="1" applyBorder="1" applyAlignment="1" applyProtection="1">
      <alignment horizontal="left" vertical="center" wrapText="1" indent="1"/>
    </xf>
    <xf numFmtId="0" fontId="101" fillId="0" borderId="180" xfId="0" applyFont="1" applyFill="1" applyBorder="1" applyAlignment="1" applyProtection="1">
      <alignment horizontal="center" vertical="center" wrapText="1"/>
      <protection locked="0"/>
    </xf>
    <xf numFmtId="0" fontId="101" fillId="0" borderId="182" xfId="0" applyFont="1" applyFill="1" applyBorder="1" applyAlignment="1" applyProtection="1">
      <alignment horizontal="center" vertical="center" wrapText="1"/>
      <protection locked="0"/>
    </xf>
    <xf numFmtId="0" fontId="12" fillId="10" borderId="81" xfId="0" applyFont="1" applyFill="1" applyBorder="1" applyAlignment="1" applyProtection="1">
      <alignment horizontal="left" vertical="center" wrapText="1" indent="1"/>
    </xf>
    <xf numFmtId="0" fontId="12" fillId="10" borderId="70" xfId="0" applyFont="1" applyFill="1" applyBorder="1" applyAlignment="1" applyProtection="1">
      <alignment horizontal="left" vertical="center" wrapText="1" indent="1"/>
    </xf>
    <xf numFmtId="0" fontId="12" fillId="10" borderId="89" xfId="0" applyFont="1" applyFill="1" applyBorder="1" applyAlignment="1" applyProtection="1">
      <alignment horizontal="left" vertical="center" wrapText="1" indent="1"/>
    </xf>
    <xf numFmtId="0" fontId="29" fillId="34" borderId="9" xfId="0" applyFont="1" applyFill="1" applyBorder="1" applyAlignment="1" applyProtection="1">
      <alignment vertical="center" wrapText="1"/>
    </xf>
    <xf numFmtId="0" fontId="29" fillId="34" borderId="2" xfId="0" applyFont="1" applyFill="1" applyBorder="1" applyAlignment="1" applyProtection="1">
      <alignment vertical="center" wrapText="1"/>
    </xf>
    <xf numFmtId="0" fontId="4" fillId="10" borderId="26" xfId="0" applyFont="1" applyFill="1" applyBorder="1" applyAlignment="1" applyProtection="1">
      <alignment vertical="center" wrapText="1"/>
    </xf>
    <xf numFmtId="0" fontId="4" fillId="10" borderId="25" xfId="0" applyFont="1" applyFill="1" applyBorder="1" applyAlignment="1" applyProtection="1">
      <alignment vertical="center" wrapText="1"/>
    </xf>
    <xf numFmtId="0" fontId="4" fillId="10" borderId="48" xfId="0" applyFont="1" applyFill="1" applyBorder="1" applyAlignment="1" applyProtection="1">
      <alignment vertical="center" wrapText="1"/>
    </xf>
    <xf numFmtId="0" fontId="4" fillId="10" borderId="52" xfId="0" applyFont="1" applyFill="1" applyBorder="1" applyAlignment="1" applyProtection="1">
      <alignment vertical="center" wrapText="1"/>
    </xf>
    <xf numFmtId="0" fontId="4" fillId="10" borderId="6" xfId="0" applyFont="1" applyFill="1" applyBorder="1" applyAlignment="1" applyProtection="1">
      <alignment vertical="center" wrapText="1"/>
    </xf>
    <xf numFmtId="0" fontId="4" fillId="10" borderId="0" xfId="0" applyFont="1" applyFill="1" applyBorder="1" applyAlignment="1" applyProtection="1">
      <alignment vertical="center" wrapText="1"/>
    </xf>
    <xf numFmtId="0" fontId="4" fillId="10" borderId="20" xfId="0" applyFont="1" applyFill="1" applyBorder="1" applyAlignment="1" applyProtection="1">
      <alignment vertical="center" wrapText="1"/>
    </xf>
    <xf numFmtId="0" fontId="4" fillId="10" borderId="1" xfId="0" applyFont="1" applyFill="1" applyBorder="1" applyAlignment="1" applyProtection="1">
      <alignment vertical="center" wrapText="1"/>
    </xf>
    <xf numFmtId="0" fontId="14" fillId="10" borderId="186" xfId="0" applyFont="1" applyFill="1" applyBorder="1" applyAlignment="1" applyProtection="1">
      <alignment horizontal="left" vertical="center" wrapText="1"/>
    </xf>
    <xf numFmtId="0" fontId="10" fillId="12" borderId="9" xfId="0" applyFont="1" applyFill="1" applyBorder="1" applyAlignment="1" applyProtection="1">
      <alignment horizontal="left" vertical="center" wrapText="1"/>
    </xf>
    <xf numFmtId="0" fontId="10" fillId="12" borderId="24" xfId="0" applyFont="1" applyFill="1" applyBorder="1" applyAlignment="1" applyProtection="1">
      <alignment horizontal="left" vertical="center" wrapText="1"/>
    </xf>
    <xf numFmtId="0" fontId="67" fillId="19" borderId="100" xfId="0" applyFont="1" applyFill="1" applyBorder="1" applyAlignment="1" applyProtection="1">
      <alignment horizontal="center" vertical="center"/>
    </xf>
    <xf numFmtId="0" fontId="67" fillId="19" borderId="97" xfId="0" applyFont="1" applyFill="1" applyBorder="1" applyAlignment="1" applyProtection="1">
      <alignment horizontal="center" vertical="center"/>
    </xf>
    <xf numFmtId="0" fontId="67" fillId="25" borderId="65" xfId="0" applyFont="1" applyFill="1" applyBorder="1" applyAlignment="1" applyProtection="1">
      <alignment horizontal="center" vertical="center" wrapText="1"/>
    </xf>
    <xf numFmtId="0" fontId="67" fillId="25" borderId="67" xfId="0" applyFont="1" applyFill="1" applyBorder="1" applyAlignment="1" applyProtection="1">
      <alignment horizontal="center" vertical="center" wrapText="1"/>
    </xf>
    <xf numFmtId="0" fontId="67" fillId="25" borderId="23" xfId="0" applyFont="1" applyFill="1" applyBorder="1" applyAlignment="1" applyProtection="1">
      <alignment horizontal="center" vertical="center" wrapText="1"/>
    </xf>
    <xf numFmtId="0" fontId="12" fillId="10" borderId="114" xfId="0" applyFont="1" applyFill="1" applyBorder="1" applyAlignment="1" applyProtection="1">
      <alignment horizontal="left" vertical="center" wrapText="1" indent="2"/>
    </xf>
    <xf numFmtId="0" fontId="12" fillId="10" borderId="128" xfId="0" applyFont="1" applyFill="1" applyBorder="1" applyAlignment="1" applyProtection="1">
      <alignment horizontal="left" vertical="center" wrapText="1" indent="2"/>
    </xf>
    <xf numFmtId="0" fontId="12" fillId="10" borderId="129" xfId="0" applyFont="1" applyFill="1" applyBorder="1" applyAlignment="1" applyProtection="1">
      <alignment horizontal="left" vertical="center" wrapText="1" indent="2"/>
    </xf>
    <xf numFmtId="0" fontId="12" fillId="10" borderId="133" xfId="0" applyFont="1" applyFill="1" applyBorder="1" applyAlignment="1" applyProtection="1">
      <alignment horizontal="left" vertical="center" wrapText="1" indent="2"/>
    </xf>
    <xf numFmtId="0" fontId="12" fillId="10" borderId="134" xfId="0" applyFont="1" applyFill="1" applyBorder="1" applyAlignment="1" applyProtection="1">
      <alignment horizontal="left" vertical="center" wrapText="1" indent="2"/>
    </xf>
    <xf numFmtId="0" fontId="12" fillId="10" borderId="135" xfId="0" applyFont="1" applyFill="1" applyBorder="1" applyAlignment="1" applyProtection="1">
      <alignment horizontal="left" vertical="center" wrapText="1" indent="2"/>
    </xf>
    <xf numFmtId="0" fontId="101" fillId="10" borderId="133" xfId="0" applyFont="1" applyFill="1" applyBorder="1" applyAlignment="1" applyProtection="1">
      <alignment horizontal="center" vertical="center" wrapText="1"/>
    </xf>
    <xf numFmtId="0" fontId="101" fillId="10" borderId="135" xfId="0" applyFont="1" applyFill="1" applyBorder="1" applyAlignment="1" applyProtection="1">
      <alignment horizontal="center" vertical="center" wrapText="1"/>
    </xf>
    <xf numFmtId="0" fontId="12" fillId="10" borderId="133" xfId="0" applyFont="1" applyFill="1" applyBorder="1" applyAlignment="1" applyProtection="1">
      <alignment horizontal="left" vertical="center" indent="2"/>
    </xf>
    <xf numFmtId="0" fontId="12" fillId="10" borderId="134" xfId="0" applyFont="1" applyFill="1" applyBorder="1" applyAlignment="1" applyProtection="1">
      <alignment horizontal="left" vertical="center" indent="2"/>
    </xf>
    <xf numFmtId="0" fontId="12" fillId="10" borderId="135" xfId="0" applyFont="1" applyFill="1" applyBorder="1" applyAlignment="1" applyProtection="1">
      <alignment horizontal="left" vertical="center" indent="2"/>
    </xf>
    <xf numFmtId="0" fontId="12" fillId="10" borderId="140" xfId="0" applyFont="1" applyFill="1" applyBorder="1" applyAlignment="1" applyProtection="1">
      <alignment horizontal="left" vertical="center" wrapText="1" indent="2"/>
    </xf>
    <xf numFmtId="0" fontId="12" fillId="10" borderId="141" xfId="0" applyFont="1" applyFill="1" applyBorder="1" applyAlignment="1" applyProtection="1">
      <alignment horizontal="left" vertical="center" wrapText="1" indent="2"/>
    </xf>
    <xf numFmtId="0" fontId="12" fillId="10" borderId="142" xfId="0" applyFont="1" applyFill="1" applyBorder="1" applyAlignment="1" applyProtection="1">
      <alignment horizontal="left" vertical="center" wrapText="1" indent="2"/>
    </xf>
    <xf numFmtId="0" fontId="101" fillId="0" borderId="140" xfId="0" applyFont="1" applyFill="1" applyBorder="1" applyAlignment="1" applyProtection="1">
      <alignment horizontal="center" vertical="center" wrapText="1"/>
      <protection locked="0"/>
    </xf>
    <xf numFmtId="0" fontId="101" fillId="0" borderId="142" xfId="0" applyFont="1" applyFill="1" applyBorder="1" applyAlignment="1" applyProtection="1">
      <alignment horizontal="center" vertical="center" wrapText="1"/>
      <protection locked="0"/>
    </xf>
    <xf numFmtId="0" fontId="28" fillId="10" borderId="65" xfId="0" applyFont="1" applyFill="1" applyBorder="1" applyAlignment="1" applyProtection="1">
      <alignment horizontal="center" vertical="center" wrapText="1"/>
    </xf>
    <xf numFmtId="0" fontId="28" fillId="10" borderId="66" xfId="0" applyFont="1" applyFill="1" applyBorder="1" applyAlignment="1" applyProtection="1">
      <alignment horizontal="center" vertical="center" wrapText="1"/>
    </xf>
    <xf numFmtId="0" fontId="28" fillId="10" borderId="67" xfId="0" applyFont="1" applyFill="1" applyBorder="1" applyAlignment="1" applyProtection="1">
      <alignment horizontal="center" vertical="center" wrapText="1"/>
    </xf>
    <xf numFmtId="0" fontId="28" fillId="10" borderId="71" xfId="0" applyFont="1" applyFill="1" applyBorder="1" applyAlignment="1" applyProtection="1">
      <alignment horizontal="center" vertical="center" wrapText="1"/>
    </xf>
    <xf numFmtId="0" fontId="28" fillId="10" borderId="73" xfId="0" applyFont="1" applyFill="1" applyBorder="1" applyAlignment="1" applyProtection="1">
      <alignment horizontal="center" vertical="center" wrapText="1"/>
    </xf>
    <xf numFmtId="0" fontId="28" fillId="10" borderId="74" xfId="0" applyFont="1" applyFill="1" applyBorder="1" applyAlignment="1" applyProtection="1">
      <alignment horizontal="center" vertical="center" wrapText="1"/>
    </xf>
    <xf numFmtId="0" fontId="102" fillId="0" borderId="65" xfId="0" applyFont="1" applyFill="1" applyBorder="1" applyAlignment="1" applyProtection="1">
      <alignment vertical="center" wrapText="1"/>
      <protection locked="0"/>
    </xf>
    <xf numFmtId="0" fontId="102" fillId="0" borderId="66" xfId="0" applyFont="1" applyFill="1" applyBorder="1" applyAlignment="1" applyProtection="1">
      <alignment vertical="center" wrapText="1"/>
      <protection locked="0"/>
    </xf>
    <xf numFmtId="0" fontId="102" fillId="0" borderId="67" xfId="0" applyFont="1" applyFill="1" applyBorder="1" applyAlignment="1" applyProtection="1">
      <alignment vertical="center" wrapText="1"/>
      <protection locked="0"/>
    </xf>
    <xf numFmtId="0" fontId="102" fillId="0" borderId="27" xfId="0" applyFont="1" applyFill="1" applyBorder="1" applyAlignment="1" applyProtection="1">
      <alignment vertical="center" wrapText="1"/>
      <protection locked="0"/>
    </xf>
    <xf numFmtId="0" fontId="102" fillId="0" borderId="11" xfId="0" applyFont="1" applyFill="1" applyBorder="1" applyAlignment="1" applyProtection="1">
      <alignment vertical="center" wrapText="1"/>
      <protection locked="0"/>
    </xf>
    <xf numFmtId="0" fontId="102" fillId="0" borderId="28" xfId="0" applyFont="1" applyFill="1" applyBorder="1" applyAlignment="1" applyProtection="1">
      <alignment vertical="center" wrapText="1"/>
      <protection locked="0"/>
    </xf>
    <xf numFmtId="0" fontId="102" fillId="0" borderId="71" xfId="0" applyFont="1" applyFill="1" applyBorder="1" applyAlignment="1" applyProtection="1">
      <alignment vertical="center" wrapText="1"/>
      <protection locked="0"/>
    </xf>
    <xf numFmtId="0" fontId="102" fillId="0" borderId="73" xfId="0" applyFont="1" applyFill="1" applyBorder="1" applyAlignment="1" applyProtection="1">
      <alignment vertical="center" wrapText="1"/>
      <protection locked="0"/>
    </xf>
    <xf numFmtId="0" fontId="102" fillId="0" borderId="74" xfId="0" applyFont="1" applyFill="1" applyBorder="1" applyAlignment="1" applyProtection="1">
      <alignment vertical="center" wrapText="1"/>
      <protection locked="0"/>
    </xf>
    <xf numFmtId="0" fontId="98" fillId="10" borderId="6" xfId="0" applyFont="1" applyFill="1" applyBorder="1" applyAlignment="1" applyProtection="1">
      <alignment horizontal="center" vertical="center" wrapText="1"/>
    </xf>
    <xf numFmtId="0" fontId="98" fillId="10" borderId="1" xfId="0" applyFont="1" applyFill="1" applyBorder="1" applyAlignment="1" applyProtection="1">
      <alignment horizontal="center" vertical="center" wrapText="1"/>
    </xf>
    <xf numFmtId="0" fontId="26" fillId="10" borderId="65" xfId="0" applyFont="1" applyFill="1" applyBorder="1" applyAlignment="1" applyProtection="1">
      <alignment horizontal="center" vertical="center" wrapText="1"/>
    </xf>
    <xf numFmtId="0" fontId="26" fillId="10" borderId="21" xfId="0" applyFont="1" applyFill="1" applyBorder="1" applyAlignment="1" applyProtection="1">
      <alignment horizontal="center" vertical="center" wrapText="1"/>
    </xf>
    <xf numFmtId="0" fontId="4" fillId="10" borderId="48" xfId="0" applyFont="1" applyFill="1" applyBorder="1" applyAlignment="1" applyProtection="1">
      <alignment horizontal="center" vertical="center" wrapText="1"/>
    </xf>
    <xf numFmtId="0" fontId="4" fillId="10" borderId="0" xfId="0" applyFont="1" applyFill="1" applyBorder="1" applyAlignment="1" applyProtection="1">
      <alignment horizontal="center" vertical="center" wrapText="1"/>
    </xf>
    <xf numFmtId="0" fontId="4" fillId="12" borderId="48" xfId="0" applyFont="1" applyFill="1" applyBorder="1" applyAlignment="1" applyProtection="1">
      <alignment horizontal="center" vertical="center" wrapText="1"/>
    </xf>
    <xf numFmtId="0" fontId="4" fillId="12" borderId="0" xfId="0" applyFont="1" applyFill="1" applyBorder="1" applyAlignment="1" applyProtection="1">
      <alignment horizontal="center" vertical="center" wrapText="1"/>
    </xf>
  </cellXfs>
  <cellStyles count="4">
    <cellStyle name="Comma 2" xfId="3"/>
    <cellStyle name="Normal" xfId="0" builtinId="0"/>
    <cellStyle name="Normal_Sheet4" xfId="2"/>
    <cellStyle name="Percent" xfId="1" builtinId="5"/>
  </cellStyles>
  <dxfs count="419">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theme="2" tint="-0.499984740745262"/>
      </font>
    </dxf>
    <dxf>
      <font>
        <color theme="2" tint="-0.499984740745262"/>
      </font>
    </dxf>
    <dxf>
      <font>
        <color theme="2" tint="-0.499984740745262"/>
      </font>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theme="2" tint="-0.499984740745262"/>
      </font>
    </dxf>
    <dxf>
      <font>
        <color theme="2" tint="-0.499984740745262"/>
      </font>
    </dxf>
    <dxf>
      <font>
        <color theme="2" tint="-0.499984740745262"/>
      </font>
    </dxf>
    <dxf>
      <font>
        <color theme="2" tint="-0.499984740745262"/>
      </font>
    </dxf>
    <dxf>
      <font>
        <color theme="2" tint="-0.499984740745262"/>
      </font>
    </dxf>
    <dxf>
      <font>
        <color theme="2" tint="-0.499984740745262"/>
      </font>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ill>
        <patternFill patternType="none">
          <bgColor auto="1"/>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ill>
        <patternFill patternType="none">
          <bgColor auto="1"/>
        </patternFill>
      </fill>
    </dxf>
    <dxf>
      <font>
        <color auto="1"/>
      </font>
      <fill>
        <patternFill>
          <bgColor theme="9" tint="0.39994506668294322"/>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theme="2" tint="-0.499984740745262"/>
      </font>
    </dxf>
    <dxf>
      <font>
        <color theme="2" tint="-0.499984740745262"/>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auto="1"/>
      </font>
      <fill>
        <patternFill>
          <bgColor theme="9" tint="0.39994506668294322"/>
        </patternFill>
      </fill>
    </dxf>
    <dxf>
      <fill>
        <patternFill patternType="none">
          <bgColor auto="1"/>
        </patternFill>
      </fill>
    </dxf>
    <dxf>
      <fill>
        <patternFill patternType="none">
          <bgColor auto="1"/>
        </patternFill>
      </fill>
    </dxf>
    <dxf>
      <fill>
        <patternFill>
          <bgColor rgb="FFFF0000"/>
        </patternFill>
      </fill>
    </dxf>
    <dxf>
      <font>
        <color theme="2" tint="-0.499984740745262"/>
      </font>
    </dxf>
    <dxf>
      <font>
        <color theme="2" tint="-0.499984740745262"/>
      </font>
    </dxf>
  </dxfs>
  <tableStyles count="0" defaultTableStyle="TableStyleMedium9" defaultPivotStyle="PivotStyleLight16"/>
  <colors>
    <mruColors>
      <color rgb="FF9D9D9D"/>
      <color rgb="FFA3A3A3"/>
      <color rgb="FFB2B2B2"/>
      <color rgb="FF9B9B9B"/>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7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7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74.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75.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76.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77.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78.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79.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80.xml.rels><?xml version="1.0" encoding="UTF-8" standalone="yes"?>
<Relationships xmlns="http://schemas.openxmlformats.org/package/2006/relationships"><Relationship Id="rId1" Type="http://schemas.openxmlformats.org/officeDocument/2006/relationships/themeOverride" Target="../theme/themeOverride9.xml"/></Relationships>
</file>

<file path=xl/charts/_rels/chart81.xml.rels><?xml version="1.0" encoding="UTF-8" standalone="yes"?>
<Relationships xmlns="http://schemas.openxmlformats.org/package/2006/relationships"><Relationship Id="rId1" Type="http://schemas.openxmlformats.org/officeDocument/2006/relationships/themeOverride" Target="../theme/themeOverride10.xml"/></Relationships>
</file>

<file path=xl/charts/_rels/chart82.xml.rels><?xml version="1.0" encoding="UTF-8" standalone="yes"?>
<Relationships xmlns="http://schemas.openxmlformats.org/package/2006/relationships"><Relationship Id="rId1" Type="http://schemas.openxmlformats.org/officeDocument/2006/relationships/themeOverride" Target="../theme/themeOverride11.xml"/></Relationships>
</file>

<file path=xl/charts/_rels/chart83.xml.rels><?xml version="1.0" encoding="UTF-8" standalone="yes"?>
<Relationships xmlns="http://schemas.openxmlformats.org/package/2006/relationships"><Relationship Id="rId1" Type="http://schemas.openxmlformats.org/officeDocument/2006/relationships/themeOverride" Target="../theme/themeOverride12.xml"/></Relationships>
</file>

<file path=xl/charts/_rels/chart84.xml.rels><?xml version="1.0" encoding="UTF-8" standalone="yes"?>
<Relationships xmlns="http://schemas.openxmlformats.org/package/2006/relationships"><Relationship Id="rId1" Type="http://schemas.openxmlformats.org/officeDocument/2006/relationships/themeOverride" Target="../theme/themeOverride13.xml"/></Relationships>
</file>

<file path=xl/charts/_rels/chart85.xml.rels><?xml version="1.0" encoding="UTF-8" standalone="yes"?>
<Relationships xmlns="http://schemas.openxmlformats.org/package/2006/relationships"><Relationship Id="rId1" Type="http://schemas.openxmlformats.org/officeDocument/2006/relationships/themeOverride" Target="../theme/themeOverride14.xml"/></Relationships>
</file>

<file path=xl/charts/_rels/chart86.xml.rels><?xml version="1.0" encoding="UTF-8" standalone="yes"?>
<Relationships xmlns="http://schemas.openxmlformats.org/package/2006/relationships"><Relationship Id="rId1" Type="http://schemas.openxmlformats.org/officeDocument/2006/relationships/themeOverride" Target="../theme/themeOverride15.xml"/></Relationships>
</file>

<file path=xl/charts/_rels/chart87.xml.rels><?xml version="1.0" encoding="UTF-8" standalone="yes"?>
<Relationships xmlns="http://schemas.openxmlformats.org/package/2006/relationships"><Relationship Id="rId1" Type="http://schemas.openxmlformats.org/officeDocument/2006/relationships/themeOverride" Target="../theme/themeOverride16.xml"/></Relationships>
</file>

<file path=xl/charts/_rels/chart88.xml.rels><?xml version="1.0" encoding="UTF-8" standalone="yes"?>
<Relationships xmlns="http://schemas.openxmlformats.org/package/2006/relationships"><Relationship Id="rId1" Type="http://schemas.openxmlformats.org/officeDocument/2006/relationships/themeOverride" Target="../theme/themeOverride17.xml"/></Relationships>
</file>

<file path=xl/charts/_rels/chart89.xml.rels><?xml version="1.0" encoding="UTF-8" standalone="yes"?>
<Relationships xmlns="http://schemas.openxmlformats.org/package/2006/relationships"><Relationship Id="rId1" Type="http://schemas.openxmlformats.org/officeDocument/2006/relationships/themeOverride" Target="../theme/themeOverride18.xml"/></Relationships>
</file>

<file path=xl/charts/_rels/chart158.xml.rels><?xml version="1.0" encoding="UTF-8" standalone="yes"?>
<Relationships xmlns="http://schemas.openxmlformats.org/package/2006/relationships"><Relationship Id="rId1" Type="http://schemas.openxmlformats.org/officeDocument/2006/relationships/themeOverride" Target="../theme/themeOverride19.xml"/></Relationships>
</file>

<file path=xl/charts/_rels/chart159.xml.rels><?xml version="1.0" encoding="UTF-8" standalone="yes"?>
<Relationships xmlns="http://schemas.openxmlformats.org/package/2006/relationships"><Relationship Id="rId1" Type="http://schemas.openxmlformats.org/officeDocument/2006/relationships/themeOverride" Target="../theme/themeOverride20.xml"/></Relationships>
</file>

<file path=xl/charts/_rels/chart160.xml.rels><?xml version="1.0" encoding="UTF-8" standalone="yes"?>
<Relationships xmlns="http://schemas.openxmlformats.org/package/2006/relationships"><Relationship Id="rId1" Type="http://schemas.openxmlformats.org/officeDocument/2006/relationships/themeOverride" Target="../theme/themeOverride21.xml"/></Relationships>
</file>

<file path=xl/charts/_rels/chart161.xml.rels><?xml version="1.0" encoding="UTF-8" standalone="yes"?>
<Relationships xmlns="http://schemas.openxmlformats.org/package/2006/relationships"><Relationship Id="rId1" Type="http://schemas.openxmlformats.org/officeDocument/2006/relationships/themeOverride" Target="../theme/themeOverride22.xml"/></Relationships>
</file>

<file path=xl/charts/_rels/chart162.xml.rels><?xml version="1.0" encoding="UTF-8" standalone="yes"?>
<Relationships xmlns="http://schemas.openxmlformats.org/package/2006/relationships"><Relationship Id="rId1" Type="http://schemas.openxmlformats.org/officeDocument/2006/relationships/themeOverride" Target="../theme/themeOverride23.xml"/></Relationships>
</file>

<file path=xl/charts/_rels/chart163.xml.rels><?xml version="1.0" encoding="UTF-8" standalone="yes"?>
<Relationships xmlns="http://schemas.openxmlformats.org/package/2006/relationships"><Relationship Id="rId1" Type="http://schemas.openxmlformats.org/officeDocument/2006/relationships/themeOverride" Target="../theme/themeOverride24.xml"/></Relationships>
</file>

<file path=xl/charts/_rels/chart164.xml.rels><?xml version="1.0" encoding="UTF-8" standalone="yes"?>
<Relationships xmlns="http://schemas.openxmlformats.org/package/2006/relationships"><Relationship Id="rId1" Type="http://schemas.openxmlformats.org/officeDocument/2006/relationships/themeOverride" Target="../theme/themeOverride25.xml"/></Relationships>
</file>

<file path=xl/charts/_rels/chart242.xml.rels><?xml version="1.0" encoding="UTF-8" standalone="yes"?>
<Relationships xmlns="http://schemas.openxmlformats.org/package/2006/relationships"><Relationship Id="rId1" Type="http://schemas.openxmlformats.org/officeDocument/2006/relationships/themeOverride" Target="../theme/themeOverride26.xml"/></Relationships>
</file>

<file path=xl/charts/_rels/chart243.xml.rels><?xml version="1.0" encoding="UTF-8" standalone="yes"?>
<Relationships xmlns="http://schemas.openxmlformats.org/package/2006/relationships"><Relationship Id="rId1" Type="http://schemas.openxmlformats.org/officeDocument/2006/relationships/themeOverride" Target="../theme/themeOverride27.xml"/></Relationships>
</file>

<file path=xl/charts/_rels/chart244.xml.rels><?xml version="1.0" encoding="UTF-8" standalone="yes"?>
<Relationships xmlns="http://schemas.openxmlformats.org/package/2006/relationships"><Relationship Id="rId1" Type="http://schemas.openxmlformats.org/officeDocument/2006/relationships/themeOverride" Target="../theme/themeOverride28.xml"/></Relationships>
</file>

<file path=xl/charts/_rels/chart245.xml.rels><?xml version="1.0" encoding="UTF-8" standalone="yes"?>
<Relationships xmlns="http://schemas.openxmlformats.org/package/2006/relationships"><Relationship Id="rId1" Type="http://schemas.openxmlformats.org/officeDocument/2006/relationships/themeOverride" Target="../theme/themeOverride29.xml"/></Relationships>
</file>

<file path=xl/charts/_rels/chart246.xml.rels><?xml version="1.0" encoding="UTF-8" standalone="yes"?>
<Relationships xmlns="http://schemas.openxmlformats.org/package/2006/relationships"><Relationship Id="rId1" Type="http://schemas.openxmlformats.org/officeDocument/2006/relationships/themeOverride" Target="../theme/themeOverride30.xml"/></Relationships>
</file>

<file path=xl/charts/_rels/chart247.xml.rels><?xml version="1.0" encoding="UTF-8" standalone="yes"?>
<Relationships xmlns="http://schemas.openxmlformats.org/package/2006/relationships"><Relationship Id="rId1" Type="http://schemas.openxmlformats.org/officeDocument/2006/relationships/themeOverride" Target="../theme/themeOverride31.xml"/></Relationships>
</file>

<file path=xl/charts/_rels/chart248.xml.rels><?xml version="1.0" encoding="UTF-8" standalone="yes"?>
<Relationships xmlns="http://schemas.openxmlformats.org/package/2006/relationships"><Relationship Id="rId1" Type="http://schemas.openxmlformats.org/officeDocument/2006/relationships/themeOverride" Target="../theme/themeOverride32.xml"/></Relationships>
</file>

<file path=xl/charts/_rels/chart249.xml.rels><?xml version="1.0" encoding="UTF-8" standalone="yes"?>
<Relationships xmlns="http://schemas.openxmlformats.org/package/2006/relationships"><Relationship Id="rId1" Type="http://schemas.openxmlformats.org/officeDocument/2006/relationships/themeOverride" Target="../theme/themeOverride33.xml"/></Relationships>
</file>

<file path=xl/charts/_rels/chart250.xml.rels><?xml version="1.0" encoding="UTF-8" standalone="yes"?>
<Relationships xmlns="http://schemas.openxmlformats.org/package/2006/relationships"><Relationship Id="rId1" Type="http://schemas.openxmlformats.org/officeDocument/2006/relationships/themeOverride" Target="../theme/themeOverride34.xml"/></Relationships>
</file>

<file path=xl/charts/_rels/chart251.xml.rels><?xml version="1.0" encoding="UTF-8" standalone="yes"?>
<Relationships xmlns="http://schemas.openxmlformats.org/package/2006/relationships"><Relationship Id="rId1" Type="http://schemas.openxmlformats.org/officeDocument/2006/relationships/themeOverride" Target="../theme/themeOverride35.xml"/></Relationships>
</file>

<file path=xl/charts/_rels/chart252.xml.rels><?xml version="1.0" encoding="UTF-8" standalone="yes"?>
<Relationships xmlns="http://schemas.openxmlformats.org/package/2006/relationships"><Relationship Id="rId1" Type="http://schemas.openxmlformats.org/officeDocument/2006/relationships/themeOverride" Target="../theme/themeOverride36.xml"/></Relationships>
</file>

<file path=xl/charts/_rels/chart253.xml.rels><?xml version="1.0" encoding="UTF-8" standalone="yes"?>
<Relationships xmlns="http://schemas.openxmlformats.org/package/2006/relationships"><Relationship Id="rId1" Type="http://schemas.openxmlformats.org/officeDocument/2006/relationships/themeOverride" Target="../theme/themeOverride37.xml"/></Relationships>
</file>

<file path=xl/charts/_rels/chart254.xml.rels><?xml version="1.0" encoding="UTF-8" standalone="yes"?>
<Relationships xmlns="http://schemas.openxmlformats.org/package/2006/relationships"><Relationship Id="rId1" Type="http://schemas.openxmlformats.org/officeDocument/2006/relationships/themeOverride" Target="../theme/themeOverride3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Elementary Enrolment</a:t>
            </a:r>
          </a:p>
        </c:rich>
      </c:tx>
      <c:overlay val="0"/>
    </c:title>
    <c:autoTitleDeleted val="0"/>
    <c:plotArea>
      <c:layout/>
      <c:barChart>
        <c:barDir val="col"/>
        <c:grouping val="clustered"/>
        <c:varyColors val="0"/>
        <c:ser>
          <c:idx val="0"/>
          <c:order val="0"/>
          <c:tx>
            <c:strRef>
              <c:f>Elementary!$B$20</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(Elementary!$C$16:$K$16,Elementary!$C$20:$K$21)</c:f>
              <c:strCache>
                <c:ptCount val="9"/>
                <c:pt idx="0">
                  <c:v>SPED (Graded)</c:v>
                </c:pt>
                <c:pt idx="1">
                  <c:v>SPED (Non-Graded)</c:v>
                </c:pt>
                <c:pt idx="2">
                  <c:v>K</c:v>
                </c:pt>
                <c:pt idx="3">
                  <c:v>G1</c:v>
                </c:pt>
                <c:pt idx="4">
                  <c:v>G2</c:v>
                </c:pt>
                <c:pt idx="5">
                  <c:v>G3</c:v>
                </c:pt>
                <c:pt idx="6">
                  <c:v>G4</c:v>
                </c:pt>
                <c:pt idx="7">
                  <c:v>G5</c:v>
                </c:pt>
                <c:pt idx="8">
                  <c:v>G6</c:v>
                </c:pt>
              </c:strCache>
            </c:strRef>
          </c:cat>
          <c:val>
            <c:numRef>
              <c:f>Elementary!$C$20:$K$20</c:f>
              <c:numCache>
                <c:formatCode>General</c:formatCode>
                <c:ptCount val="9"/>
              </c:numCache>
            </c:numRef>
          </c:val>
          <c:extLst>
            <c:ext xmlns:c16="http://schemas.microsoft.com/office/drawing/2014/chart" uri="{C3380CC4-5D6E-409C-BE32-E72D297353CC}">
              <c16:uniqueId val="{00000000-2EF7-4751-9A66-3612725C18E8}"/>
            </c:ext>
          </c:extLst>
        </c:ser>
        <c:ser>
          <c:idx val="1"/>
          <c:order val="1"/>
          <c:tx>
            <c:strRef>
              <c:f>Elementary!$B$21</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(Elementary!$C$16:$K$16,Elementary!$C$20:$K$21)</c:f>
              <c:strCache>
                <c:ptCount val="9"/>
                <c:pt idx="0">
                  <c:v>SPED (Graded)</c:v>
                </c:pt>
                <c:pt idx="1">
                  <c:v>SPED (Non-Graded)</c:v>
                </c:pt>
                <c:pt idx="2">
                  <c:v>K</c:v>
                </c:pt>
                <c:pt idx="3">
                  <c:v>G1</c:v>
                </c:pt>
                <c:pt idx="4">
                  <c:v>G2</c:v>
                </c:pt>
                <c:pt idx="5">
                  <c:v>G3</c:v>
                </c:pt>
                <c:pt idx="6">
                  <c:v>G4</c:v>
                </c:pt>
                <c:pt idx="7">
                  <c:v>G5</c:v>
                </c:pt>
                <c:pt idx="8">
                  <c:v>G6</c:v>
                </c:pt>
              </c:strCache>
            </c:strRef>
          </c:cat>
          <c:val>
            <c:numRef>
              <c:f>Elementary!$C$21:$K$21</c:f>
              <c:numCache>
                <c:formatCode>General</c:formatCode>
                <c:ptCount val="9"/>
              </c:numCache>
            </c:numRef>
          </c:val>
          <c:extLst>
            <c:ext xmlns:c16="http://schemas.microsoft.com/office/drawing/2014/chart" uri="{C3380CC4-5D6E-409C-BE32-E72D297353CC}">
              <c16:uniqueId val="{00000001-2EF7-4751-9A66-3612725C18E8}"/>
            </c:ext>
          </c:extLst>
        </c:ser>
        <c:dLbls>
          <c:showLegendKey val="0"/>
          <c:showVal val="1"/>
          <c:showCatName val="0"/>
          <c:showSerName val="0"/>
          <c:showPercent val="0"/>
          <c:showBubbleSize val="0"/>
        </c:dLbls>
        <c:gapWidth val="150"/>
        <c:overlap val="-25"/>
        <c:axId val="538783008"/>
        <c:axId val="538783400"/>
      </c:barChart>
      <c:catAx>
        <c:axId val="538783008"/>
        <c:scaling>
          <c:orientation val="minMax"/>
        </c:scaling>
        <c:delete val="0"/>
        <c:axPos val="b"/>
        <c:numFmt formatCode="General" sourceLinked="0"/>
        <c:majorTickMark val="none"/>
        <c:minorTickMark val="none"/>
        <c:tickLblPos val="nextTo"/>
        <c:crossAx val="538783400"/>
        <c:crosses val="autoZero"/>
        <c:auto val="1"/>
        <c:lblAlgn val="ctr"/>
        <c:lblOffset val="100"/>
        <c:noMultiLvlLbl val="0"/>
      </c:catAx>
      <c:valAx>
        <c:axId val="538783400"/>
        <c:scaling>
          <c:orientation val="minMax"/>
        </c:scaling>
        <c:delete val="1"/>
        <c:axPos val="l"/>
        <c:numFmt formatCode="General" sourceLinked="1"/>
        <c:majorTickMark val="out"/>
        <c:minorTickMark val="none"/>
        <c:tickLblPos val="none"/>
        <c:crossAx val="538783008"/>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Elementary School Aged</a:t>
            </a:r>
          </a:p>
        </c:rich>
      </c:tx>
      <c:overlay val="0"/>
    </c:title>
    <c:autoTitleDeleted val="0"/>
    <c:plotArea>
      <c:layout/>
      <c:barChart>
        <c:barDir val="col"/>
        <c:grouping val="clustered"/>
        <c:varyColors val="0"/>
        <c:ser>
          <c:idx val="0"/>
          <c:order val="0"/>
          <c:tx>
            <c:strRef>
              <c:f>Elementary!$C$23</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8"/>
              <c:pt idx="0">
                <c:v>SPED</c:v>
              </c:pt>
              <c:pt idx="1">
                <c:v>K</c:v>
              </c:pt>
              <c:pt idx="2">
                <c:v>G1</c:v>
              </c:pt>
              <c:pt idx="3">
                <c:v>G2</c:v>
              </c:pt>
              <c:pt idx="4">
                <c:v>G3</c:v>
              </c:pt>
              <c:pt idx="5">
                <c:v>G4</c:v>
              </c:pt>
              <c:pt idx="6">
                <c:v>G5</c:v>
              </c:pt>
              <c:pt idx="7">
                <c:v>G6</c:v>
              </c:pt>
            </c:strLit>
          </c:cat>
          <c:val>
            <c:numRef>
              <c:f>Elementary!$D$23:$K$23</c:f>
            </c:numRef>
          </c:val>
          <c:extLst>
            <c:ext xmlns:c16="http://schemas.microsoft.com/office/drawing/2014/chart" uri="{C3380CC4-5D6E-409C-BE32-E72D297353CC}">
              <c16:uniqueId val="{00000000-7768-498B-B53A-47A370E3C590}"/>
            </c:ext>
          </c:extLst>
        </c:ser>
        <c:ser>
          <c:idx val="1"/>
          <c:order val="1"/>
          <c:tx>
            <c:strRef>
              <c:f>Elementary!$C$24</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8"/>
              <c:pt idx="0">
                <c:v>SPED</c:v>
              </c:pt>
              <c:pt idx="1">
                <c:v>K</c:v>
              </c:pt>
              <c:pt idx="2">
                <c:v>G1</c:v>
              </c:pt>
              <c:pt idx="3">
                <c:v>G2</c:v>
              </c:pt>
              <c:pt idx="4">
                <c:v>G3</c:v>
              </c:pt>
              <c:pt idx="5">
                <c:v>G4</c:v>
              </c:pt>
              <c:pt idx="6">
                <c:v>G5</c:v>
              </c:pt>
              <c:pt idx="7">
                <c:v>G6</c:v>
              </c:pt>
            </c:strLit>
          </c:cat>
          <c:val>
            <c:numRef>
              <c:f>Elementary!$D$24:$K$24</c:f>
            </c:numRef>
          </c:val>
          <c:extLst>
            <c:ext xmlns:c16="http://schemas.microsoft.com/office/drawing/2014/chart" uri="{C3380CC4-5D6E-409C-BE32-E72D297353CC}">
              <c16:uniqueId val="{00000001-7768-498B-B53A-47A370E3C590}"/>
            </c:ext>
          </c:extLst>
        </c:ser>
        <c:dLbls>
          <c:showLegendKey val="0"/>
          <c:showVal val="1"/>
          <c:showCatName val="0"/>
          <c:showSerName val="0"/>
          <c:showPercent val="0"/>
          <c:showBubbleSize val="0"/>
        </c:dLbls>
        <c:gapWidth val="150"/>
        <c:overlap val="-25"/>
        <c:axId val="538789672"/>
        <c:axId val="538782224"/>
      </c:barChart>
      <c:catAx>
        <c:axId val="538789672"/>
        <c:scaling>
          <c:orientation val="minMax"/>
        </c:scaling>
        <c:delete val="0"/>
        <c:axPos val="b"/>
        <c:numFmt formatCode="General" sourceLinked="1"/>
        <c:majorTickMark val="none"/>
        <c:minorTickMark val="none"/>
        <c:tickLblPos val="nextTo"/>
        <c:crossAx val="538782224"/>
        <c:crosses val="autoZero"/>
        <c:auto val="1"/>
        <c:lblAlgn val="ctr"/>
        <c:lblOffset val="100"/>
        <c:noMultiLvlLbl val="0"/>
      </c:catAx>
      <c:valAx>
        <c:axId val="538782224"/>
        <c:scaling>
          <c:orientation val="minMax"/>
        </c:scaling>
        <c:delete val="1"/>
        <c:axPos val="l"/>
        <c:numFmt formatCode="General" sourceLinked="1"/>
        <c:majorTickMark val="out"/>
        <c:minorTickMark val="none"/>
        <c:tickLblPos val="none"/>
        <c:crossAx val="538789672"/>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Elementary Cohort Survival</a:t>
            </a:r>
          </a:p>
        </c:rich>
      </c:tx>
      <c:overlay val="0"/>
    </c:title>
    <c:autoTitleDeleted val="0"/>
    <c:plotArea>
      <c:layout/>
      <c:barChart>
        <c:barDir val="col"/>
        <c:grouping val="clustered"/>
        <c:varyColors val="0"/>
        <c:ser>
          <c:idx val="0"/>
          <c:order val="0"/>
          <c:tx>
            <c:strRef>
              <c:f>Elementary!$K$16</c:f>
              <c:strCache>
                <c:ptCount val="1"/>
                <c:pt idx="0">
                  <c:v>G6</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Elementary!$C$26:$C$27</c:f>
            </c:multiLvlStrRef>
          </c:cat>
          <c:val>
            <c:numRef>
              <c:f>Elementary!$K$26:$K$27</c:f>
            </c:numRef>
          </c:val>
          <c:extLst>
            <c:ext xmlns:c16="http://schemas.microsoft.com/office/drawing/2014/chart" uri="{C3380CC4-5D6E-409C-BE32-E72D297353CC}">
              <c16:uniqueId val="{00000000-DFB8-43ED-801C-00CDDE4C9A41}"/>
            </c:ext>
          </c:extLst>
        </c:ser>
        <c:dLbls>
          <c:showLegendKey val="0"/>
          <c:showVal val="1"/>
          <c:showCatName val="0"/>
          <c:showSerName val="0"/>
          <c:showPercent val="0"/>
          <c:showBubbleSize val="0"/>
        </c:dLbls>
        <c:gapWidth val="150"/>
        <c:overlap val="-25"/>
        <c:axId val="538784576"/>
        <c:axId val="538790456"/>
      </c:barChart>
      <c:catAx>
        <c:axId val="538784576"/>
        <c:scaling>
          <c:orientation val="minMax"/>
        </c:scaling>
        <c:delete val="0"/>
        <c:axPos val="b"/>
        <c:numFmt formatCode="General" sourceLinked="0"/>
        <c:majorTickMark val="none"/>
        <c:minorTickMark val="none"/>
        <c:tickLblPos val="nextTo"/>
        <c:crossAx val="538790456"/>
        <c:crosses val="autoZero"/>
        <c:auto val="1"/>
        <c:lblAlgn val="ctr"/>
        <c:lblOffset val="100"/>
        <c:noMultiLvlLbl val="0"/>
      </c:catAx>
      <c:valAx>
        <c:axId val="538790456"/>
        <c:scaling>
          <c:orientation val="minMax"/>
        </c:scaling>
        <c:delete val="1"/>
        <c:axPos val="l"/>
        <c:numFmt formatCode="0.00%" sourceLinked="1"/>
        <c:majorTickMark val="out"/>
        <c:minorTickMark val="none"/>
        <c:tickLblPos val="none"/>
        <c:crossAx val="53878457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Elementary Completers</a:t>
            </a:r>
          </a:p>
        </c:rich>
      </c:tx>
      <c:overlay val="0"/>
    </c:title>
    <c:autoTitleDeleted val="0"/>
    <c:plotArea>
      <c:layout/>
      <c:barChart>
        <c:barDir val="col"/>
        <c:grouping val="clustered"/>
        <c:varyColors val="0"/>
        <c:ser>
          <c:idx val="0"/>
          <c:order val="0"/>
          <c:tx>
            <c:strRef>
              <c:f>Elementary!$C$26</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(Elementary!$E$16,Elementary!$K$16)</c:f>
              <c:strCache>
                <c:ptCount val="2"/>
                <c:pt idx="0">
                  <c:v>K</c:v>
                </c:pt>
                <c:pt idx="1">
                  <c:v>G6</c:v>
                </c:pt>
              </c:strCache>
            </c:strRef>
          </c:cat>
          <c:val>
            <c:numRef>
              <c:f>(Elementary!$E$29,Elementary!$K$29)</c:f>
            </c:numRef>
          </c:val>
          <c:extLst>
            <c:ext xmlns:c16="http://schemas.microsoft.com/office/drawing/2014/chart" uri="{C3380CC4-5D6E-409C-BE32-E72D297353CC}">
              <c16:uniqueId val="{00000000-CA08-4ED1-89F8-0F59DECD6CA7}"/>
            </c:ext>
          </c:extLst>
        </c:ser>
        <c:ser>
          <c:idx val="1"/>
          <c:order val="1"/>
          <c:tx>
            <c:strRef>
              <c:f>Elementary!$C$30</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(Elementary!$E$16,Elementary!$K$16)</c:f>
              <c:strCache>
                <c:ptCount val="2"/>
                <c:pt idx="0">
                  <c:v>K</c:v>
                </c:pt>
                <c:pt idx="1">
                  <c:v>G6</c:v>
                </c:pt>
              </c:strCache>
            </c:strRef>
          </c:cat>
          <c:val>
            <c:numRef>
              <c:f>(Elementary!$E$30,Elementary!$K$30)</c:f>
            </c:numRef>
          </c:val>
          <c:extLst>
            <c:ext xmlns:c16="http://schemas.microsoft.com/office/drawing/2014/chart" uri="{C3380CC4-5D6E-409C-BE32-E72D297353CC}">
              <c16:uniqueId val="{00000001-CA08-4ED1-89F8-0F59DECD6CA7}"/>
            </c:ext>
          </c:extLst>
        </c:ser>
        <c:dLbls>
          <c:showLegendKey val="0"/>
          <c:showVal val="1"/>
          <c:showCatName val="0"/>
          <c:showSerName val="0"/>
          <c:showPercent val="0"/>
          <c:showBubbleSize val="0"/>
        </c:dLbls>
        <c:gapWidth val="150"/>
        <c:overlap val="-25"/>
        <c:axId val="538791240"/>
        <c:axId val="538792024"/>
      </c:barChart>
      <c:catAx>
        <c:axId val="538791240"/>
        <c:scaling>
          <c:orientation val="minMax"/>
        </c:scaling>
        <c:delete val="0"/>
        <c:axPos val="b"/>
        <c:numFmt formatCode="General" sourceLinked="0"/>
        <c:majorTickMark val="none"/>
        <c:minorTickMark val="none"/>
        <c:tickLblPos val="nextTo"/>
        <c:crossAx val="538792024"/>
        <c:crosses val="autoZero"/>
        <c:auto val="1"/>
        <c:lblAlgn val="ctr"/>
        <c:lblOffset val="100"/>
        <c:noMultiLvlLbl val="0"/>
      </c:catAx>
      <c:valAx>
        <c:axId val="538792024"/>
        <c:scaling>
          <c:orientation val="minMax"/>
        </c:scaling>
        <c:delete val="1"/>
        <c:axPos val="l"/>
        <c:numFmt formatCode="General" sourceLinked="1"/>
        <c:majorTickMark val="out"/>
        <c:minorTickMark val="none"/>
        <c:tickLblPos val="none"/>
        <c:crossAx val="538791240"/>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Elementary Dropout</a:t>
            </a:r>
          </a:p>
        </c:rich>
      </c:tx>
      <c:overlay val="0"/>
    </c:title>
    <c:autoTitleDeleted val="0"/>
    <c:plotArea>
      <c:layout/>
      <c:barChart>
        <c:barDir val="col"/>
        <c:grouping val="clustered"/>
        <c:varyColors val="0"/>
        <c:ser>
          <c:idx val="0"/>
          <c:order val="0"/>
          <c:tx>
            <c:strRef>
              <c:f>Elementary!$C$32</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Elementary!$D$16:$K$16</c:f>
              <c:strCache>
                <c:ptCount val="8"/>
                <c:pt idx="0">
                  <c:v>SPED (Non-Graded)</c:v>
                </c:pt>
                <c:pt idx="1">
                  <c:v>K</c:v>
                </c:pt>
                <c:pt idx="2">
                  <c:v>G1</c:v>
                </c:pt>
                <c:pt idx="3">
                  <c:v>G2</c:v>
                </c:pt>
                <c:pt idx="4">
                  <c:v>G3</c:v>
                </c:pt>
                <c:pt idx="5">
                  <c:v>G4</c:v>
                </c:pt>
                <c:pt idx="6">
                  <c:v>G5</c:v>
                </c:pt>
                <c:pt idx="7">
                  <c:v>G6</c:v>
                </c:pt>
              </c:strCache>
            </c:strRef>
          </c:cat>
          <c:val>
            <c:numRef>
              <c:f>Elementary!$D$32:$K$32</c:f>
            </c:numRef>
          </c:val>
          <c:extLst>
            <c:ext xmlns:c16="http://schemas.microsoft.com/office/drawing/2014/chart" uri="{C3380CC4-5D6E-409C-BE32-E72D297353CC}">
              <c16:uniqueId val="{00000000-AB0F-4D99-B9AF-FEDA44FB40D9}"/>
            </c:ext>
          </c:extLst>
        </c:ser>
        <c:ser>
          <c:idx val="1"/>
          <c:order val="1"/>
          <c:tx>
            <c:strRef>
              <c:f>Elementary!$C$33</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Elementary!$D$16:$K$16</c:f>
              <c:strCache>
                <c:ptCount val="8"/>
                <c:pt idx="0">
                  <c:v>SPED (Non-Graded)</c:v>
                </c:pt>
                <c:pt idx="1">
                  <c:v>K</c:v>
                </c:pt>
                <c:pt idx="2">
                  <c:v>G1</c:v>
                </c:pt>
                <c:pt idx="3">
                  <c:v>G2</c:v>
                </c:pt>
                <c:pt idx="4">
                  <c:v>G3</c:v>
                </c:pt>
                <c:pt idx="5">
                  <c:v>G4</c:v>
                </c:pt>
                <c:pt idx="6">
                  <c:v>G5</c:v>
                </c:pt>
                <c:pt idx="7">
                  <c:v>G6</c:v>
                </c:pt>
              </c:strCache>
            </c:strRef>
          </c:cat>
          <c:val>
            <c:numRef>
              <c:f>Elementary!$D$33:$K$33</c:f>
            </c:numRef>
          </c:val>
          <c:extLst>
            <c:ext xmlns:c16="http://schemas.microsoft.com/office/drawing/2014/chart" uri="{C3380CC4-5D6E-409C-BE32-E72D297353CC}">
              <c16:uniqueId val="{00000001-AB0F-4D99-B9AF-FEDA44FB40D9}"/>
            </c:ext>
          </c:extLst>
        </c:ser>
        <c:dLbls>
          <c:showLegendKey val="0"/>
          <c:showVal val="1"/>
          <c:showCatName val="0"/>
          <c:showSerName val="0"/>
          <c:showPercent val="0"/>
          <c:showBubbleSize val="0"/>
        </c:dLbls>
        <c:gapWidth val="150"/>
        <c:overlap val="-25"/>
        <c:axId val="538785752"/>
        <c:axId val="538786536"/>
      </c:barChart>
      <c:catAx>
        <c:axId val="538785752"/>
        <c:scaling>
          <c:orientation val="minMax"/>
        </c:scaling>
        <c:delete val="0"/>
        <c:axPos val="b"/>
        <c:numFmt formatCode="General" sourceLinked="1"/>
        <c:majorTickMark val="none"/>
        <c:minorTickMark val="none"/>
        <c:tickLblPos val="nextTo"/>
        <c:crossAx val="538786536"/>
        <c:crosses val="autoZero"/>
        <c:auto val="1"/>
        <c:lblAlgn val="ctr"/>
        <c:lblOffset val="100"/>
        <c:noMultiLvlLbl val="0"/>
      </c:catAx>
      <c:valAx>
        <c:axId val="538786536"/>
        <c:scaling>
          <c:orientation val="minMax"/>
        </c:scaling>
        <c:delete val="1"/>
        <c:axPos val="l"/>
        <c:numFmt formatCode="General" sourceLinked="1"/>
        <c:majorTickMark val="out"/>
        <c:minorTickMark val="none"/>
        <c:tickLblPos val="none"/>
        <c:crossAx val="538785752"/>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Elementary PARDOs</a:t>
            </a:r>
          </a:p>
        </c:rich>
      </c:tx>
      <c:overlay val="0"/>
    </c:title>
    <c:autoTitleDeleted val="0"/>
    <c:plotArea>
      <c:layout/>
      <c:barChart>
        <c:barDir val="col"/>
        <c:grouping val="clustered"/>
        <c:varyColors val="0"/>
        <c:ser>
          <c:idx val="0"/>
          <c:order val="0"/>
          <c:tx>
            <c:strRef>
              <c:f>Elementary!$C$35</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[1]Elementary!$D$16:$K$16</c:f>
              <c:strCache>
                <c:ptCount val="8"/>
                <c:pt idx="0">
                  <c:v>SPED (Non-Graded)</c:v>
                </c:pt>
                <c:pt idx="1">
                  <c:v>K</c:v>
                </c:pt>
                <c:pt idx="2">
                  <c:v>G1</c:v>
                </c:pt>
                <c:pt idx="3">
                  <c:v>G2</c:v>
                </c:pt>
                <c:pt idx="4">
                  <c:v>G3</c:v>
                </c:pt>
                <c:pt idx="5">
                  <c:v>G4</c:v>
                </c:pt>
                <c:pt idx="6">
                  <c:v>G5</c:v>
                </c:pt>
                <c:pt idx="7">
                  <c:v>G6</c:v>
                </c:pt>
              </c:strCache>
            </c:strRef>
          </c:cat>
          <c:val>
            <c:numRef>
              <c:f>Elementary!$D$35:$K$35</c:f>
              <c:numCache>
                <c:formatCode>General</c:formatCode>
                <c:ptCount val="8"/>
              </c:numCache>
            </c:numRef>
          </c:val>
          <c:extLst>
            <c:ext xmlns:c16="http://schemas.microsoft.com/office/drawing/2014/chart" uri="{C3380CC4-5D6E-409C-BE32-E72D297353CC}">
              <c16:uniqueId val="{00000000-3AF3-45D9-8536-3FDF33C67CFA}"/>
            </c:ext>
          </c:extLst>
        </c:ser>
        <c:ser>
          <c:idx val="1"/>
          <c:order val="1"/>
          <c:tx>
            <c:strRef>
              <c:f>Elementary!$C$36</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[1]Elementary!$D$16:$K$16</c:f>
              <c:strCache>
                <c:ptCount val="8"/>
                <c:pt idx="0">
                  <c:v>SPED (Non-Graded)</c:v>
                </c:pt>
                <c:pt idx="1">
                  <c:v>K</c:v>
                </c:pt>
                <c:pt idx="2">
                  <c:v>G1</c:v>
                </c:pt>
                <c:pt idx="3">
                  <c:v>G2</c:v>
                </c:pt>
                <c:pt idx="4">
                  <c:v>G3</c:v>
                </c:pt>
                <c:pt idx="5">
                  <c:v>G4</c:v>
                </c:pt>
                <c:pt idx="6">
                  <c:v>G5</c:v>
                </c:pt>
                <c:pt idx="7">
                  <c:v>G6</c:v>
                </c:pt>
              </c:strCache>
            </c:strRef>
          </c:cat>
          <c:val>
            <c:numRef>
              <c:f>Elementary!$D$36:$K$36</c:f>
              <c:numCache>
                <c:formatCode>General</c:formatCode>
                <c:ptCount val="8"/>
              </c:numCache>
            </c:numRef>
          </c:val>
          <c:extLst>
            <c:ext xmlns:c16="http://schemas.microsoft.com/office/drawing/2014/chart" uri="{C3380CC4-5D6E-409C-BE32-E72D297353CC}">
              <c16:uniqueId val="{00000001-3AF3-45D9-8536-3FDF33C67CFA}"/>
            </c:ext>
          </c:extLst>
        </c:ser>
        <c:dLbls>
          <c:showLegendKey val="0"/>
          <c:showVal val="1"/>
          <c:showCatName val="0"/>
          <c:showSerName val="0"/>
          <c:showPercent val="0"/>
          <c:showBubbleSize val="0"/>
        </c:dLbls>
        <c:gapWidth val="150"/>
        <c:overlap val="-25"/>
        <c:axId val="538792416"/>
        <c:axId val="538793200"/>
      </c:barChart>
      <c:catAx>
        <c:axId val="538792416"/>
        <c:scaling>
          <c:orientation val="minMax"/>
        </c:scaling>
        <c:delete val="0"/>
        <c:axPos val="b"/>
        <c:numFmt formatCode="General" sourceLinked="1"/>
        <c:majorTickMark val="none"/>
        <c:minorTickMark val="none"/>
        <c:tickLblPos val="nextTo"/>
        <c:crossAx val="538793200"/>
        <c:crosses val="autoZero"/>
        <c:auto val="1"/>
        <c:lblAlgn val="ctr"/>
        <c:lblOffset val="100"/>
        <c:noMultiLvlLbl val="0"/>
      </c:catAx>
      <c:valAx>
        <c:axId val="538793200"/>
        <c:scaling>
          <c:orientation val="minMax"/>
        </c:scaling>
        <c:delete val="1"/>
        <c:axPos val="l"/>
        <c:numFmt formatCode="General" sourceLinked="1"/>
        <c:majorTickMark val="out"/>
        <c:minorTickMark val="none"/>
        <c:tickLblPos val="none"/>
        <c:crossAx val="538792416"/>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Elementary Saved PARDOs</a:t>
            </a:r>
          </a:p>
        </c:rich>
      </c:tx>
      <c:overlay val="0"/>
    </c:title>
    <c:autoTitleDeleted val="0"/>
    <c:plotArea>
      <c:layout/>
      <c:barChart>
        <c:barDir val="col"/>
        <c:grouping val="clustered"/>
        <c:varyColors val="0"/>
        <c:ser>
          <c:idx val="0"/>
          <c:order val="0"/>
          <c:tx>
            <c:strRef>
              <c:f>Elementary!$C$38</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[1]Elementary!$D$16:$K$16</c:f>
              <c:strCache>
                <c:ptCount val="8"/>
                <c:pt idx="0">
                  <c:v>SPED (Non-Graded)</c:v>
                </c:pt>
                <c:pt idx="1">
                  <c:v>K</c:v>
                </c:pt>
                <c:pt idx="2">
                  <c:v>G1</c:v>
                </c:pt>
                <c:pt idx="3">
                  <c:v>G2</c:v>
                </c:pt>
                <c:pt idx="4">
                  <c:v>G3</c:v>
                </c:pt>
                <c:pt idx="5">
                  <c:v>G4</c:v>
                </c:pt>
                <c:pt idx="6">
                  <c:v>G5</c:v>
                </c:pt>
                <c:pt idx="7">
                  <c:v>G6</c:v>
                </c:pt>
              </c:strCache>
            </c:strRef>
          </c:cat>
          <c:val>
            <c:numRef>
              <c:f>Elementary!$D$38:$K$38</c:f>
              <c:numCache>
                <c:formatCode>General</c:formatCode>
                <c:ptCount val="8"/>
              </c:numCache>
            </c:numRef>
          </c:val>
          <c:extLst>
            <c:ext xmlns:c16="http://schemas.microsoft.com/office/drawing/2014/chart" uri="{C3380CC4-5D6E-409C-BE32-E72D297353CC}">
              <c16:uniqueId val="{00000000-0424-4831-AD47-66CFED7B214D}"/>
            </c:ext>
          </c:extLst>
        </c:ser>
        <c:ser>
          <c:idx val="1"/>
          <c:order val="1"/>
          <c:tx>
            <c:strRef>
              <c:f>Elementary!$C$39</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[1]Elementary!$D$16:$K$16</c:f>
              <c:strCache>
                <c:ptCount val="8"/>
                <c:pt idx="0">
                  <c:v>SPED (Non-Graded)</c:v>
                </c:pt>
                <c:pt idx="1">
                  <c:v>K</c:v>
                </c:pt>
                <c:pt idx="2">
                  <c:v>G1</c:v>
                </c:pt>
                <c:pt idx="3">
                  <c:v>G2</c:v>
                </c:pt>
                <c:pt idx="4">
                  <c:v>G3</c:v>
                </c:pt>
                <c:pt idx="5">
                  <c:v>G4</c:v>
                </c:pt>
                <c:pt idx="6">
                  <c:v>G5</c:v>
                </c:pt>
                <c:pt idx="7">
                  <c:v>G6</c:v>
                </c:pt>
              </c:strCache>
            </c:strRef>
          </c:cat>
          <c:val>
            <c:numRef>
              <c:f>Elementary!$D$39:$K$39</c:f>
              <c:numCache>
                <c:formatCode>General</c:formatCode>
                <c:ptCount val="8"/>
              </c:numCache>
            </c:numRef>
          </c:val>
          <c:extLst>
            <c:ext xmlns:c16="http://schemas.microsoft.com/office/drawing/2014/chart" uri="{C3380CC4-5D6E-409C-BE32-E72D297353CC}">
              <c16:uniqueId val="{00000001-0424-4831-AD47-66CFED7B214D}"/>
            </c:ext>
          </c:extLst>
        </c:ser>
        <c:dLbls>
          <c:showLegendKey val="0"/>
          <c:showVal val="1"/>
          <c:showCatName val="0"/>
          <c:showSerName val="0"/>
          <c:showPercent val="0"/>
          <c:showBubbleSize val="0"/>
        </c:dLbls>
        <c:gapWidth val="150"/>
        <c:overlap val="-25"/>
        <c:axId val="538785360"/>
        <c:axId val="538784184"/>
      </c:barChart>
      <c:catAx>
        <c:axId val="538785360"/>
        <c:scaling>
          <c:orientation val="minMax"/>
        </c:scaling>
        <c:delete val="0"/>
        <c:axPos val="b"/>
        <c:numFmt formatCode="General" sourceLinked="1"/>
        <c:majorTickMark val="none"/>
        <c:minorTickMark val="none"/>
        <c:tickLblPos val="nextTo"/>
        <c:crossAx val="538784184"/>
        <c:crosses val="autoZero"/>
        <c:auto val="1"/>
        <c:lblAlgn val="ctr"/>
        <c:lblOffset val="100"/>
        <c:noMultiLvlLbl val="0"/>
      </c:catAx>
      <c:valAx>
        <c:axId val="538784184"/>
        <c:scaling>
          <c:orientation val="minMax"/>
        </c:scaling>
        <c:delete val="1"/>
        <c:axPos val="l"/>
        <c:numFmt formatCode="General" sourceLinked="1"/>
        <c:majorTickMark val="out"/>
        <c:minorTickMark val="none"/>
        <c:tickLblPos val="none"/>
        <c:crossAx val="538785360"/>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Elementary No Longer in School (NLS)</a:t>
            </a:r>
          </a:p>
        </c:rich>
      </c:tx>
      <c:overlay val="0"/>
    </c:title>
    <c:autoTitleDeleted val="0"/>
    <c:plotArea>
      <c:layout/>
      <c:barChart>
        <c:barDir val="col"/>
        <c:grouping val="clustered"/>
        <c:varyColors val="0"/>
        <c:ser>
          <c:idx val="0"/>
          <c:order val="0"/>
          <c:tx>
            <c:strRef>
              <c:f>Elementary!$C$41</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[1]Elementary!$D$16:$K$16</c:f>
              <c:strCache>
                <c:ptCount val="8"/>
                <c:pt idx="0">
                  <c:v>SPED (Non-Graded)</c:v>
                </c:pt>
                <c:pt idx="1">
                  <c:v>K</c:v>
                </c:pt>
                <c:pt idx="2">
                  <c:v>G1</c:v>
                </c:pt>
                <c:pt idx="3">
                  <c:v>G2</c:v>
                </c:pt>
                <c:pt idx="4">
                  <c:v>G3</c:v>
                </c:pt>
                <c:pt idx="5">
                  <c:v>G4</c:v>
                </c:pt>
                <c:pt idx="6">
                  <c:v>G5</c:v>
                </c:pt>
                <c:pt idx="7">
                  <c:v>G6</c:v>
                </c:pt>
              </c:strCache>
            </c:strRef>
          </c:cat>
          <c:val>
            <c:numRef>
              <c:f>Elementary!$D$41:$K$41</c:f>
              <c:numCache>
                <c:formatCode>0;;</c:formatCode>
                <c:ptCount val="8"/>
              </c:numCache>
            </c:numRef>
          </c:val>
          <c:extLst>
            <c:ext xmlns:c16="http://schemas.microsoft.com/office/drawing/2014/chart" uri="{C3380CC4-5D6E-409C-BE32-E72D297353CC}">
              <c16:uniqueId val="{00000000-B31A-4DBC-8AD1-D845F0355510}"/>
            </c:ext>
          </c:extLst>
        </c:ser>
        <c:ser>
          <c:idx val="1"/>
          <c:order val="1"/>
          <c:tx>
            <c:strRef>
              <c:f>Elementary!$C$42</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[1]Elementary!$D$16:$K$16</c:f>
              <c:strCache>
                <c:ptCount val="8"/>
                <c:pt idx="0">
                  <c:v>SPED (Non-Graded)</c:v>
                </c:pt>
                <c:pt idx="1">
                  <c:v>K</c:v>
                </c:pt>
                <c:pt idx="2">
                  <c:v>G1</c:v>
                </c:pt>
                <c:pt idx="3">
                  <c:v>G2</c:v>
                </c:pt>
                <c:pt idx="4">
                  <c:v>G3</c:v>
                </c:pt>
                <c:pt idx="5">
                  <c:v>G4</c:v>
                </c:pt>
                <c:pt idx="6">
                  <c:v>G5</c:v>
                </c:pt>
                <c:pt idx="7">
                  <c:v>G6</c:v>
                </c:pt>
              </c:strCache>
            </c:strRef>
          </c:cat>
          <c:val>
            <c:numRef>
              <c:f>Elementary!$D$42:$K$42</c:f>
              <c:numCache>
                <c:formatCode>0;;</c:formatCode>
                <c:ptCount val="8"/>
              </c:numCache>
            </c:numRef>
          </c:val>
          <c:extLst>
            <c:ext xmlns:c16="http://schemas.microsoft.com/office/drawing/2014/chart" uri="{C3380CC4-5D6E-409C-BE32-E72D297353CC}">
              <c16:uniqueId val="{00000001-B31A-4DBC-8AD1-D845F0355510}"/>
            </c:ext>
          </c:extLst>
        </c:ser>
        <c:dLbls>
          <c:showLegendKey val="0"/>
          <c:showVal val="1"/>
          <c:showCatName val="0"/>
          <c:showSerName val="0"/>
          <c:showPercent val="0"/>
          <c:showBubbleSize val="0"/>
        </c:dLbls>
        <c:gapWidth val="150"/>
        <c:overlap val="-25"/>
        <c:axId val="538784968"/>
        <c:axId val="538794376"/>
      </c:barChart>
      <c:catAx>
        <c:axId val="538784968"/>
        <c:scaling>
          <c:orientation val="minMax"/>
        </c:scaling>
        <c:delete val="0"/>
        <c:axPos val="b"/>
        <c:numFmt formatCode="General" sourceLinked="1"/>
        <c:majorTickMark val="none"/>
        <c:minorTickMark val="none"/>
        <c:tickLblPos val="nextTo"/>
        <c:crossAx val="538794376"/>
        <c:crosses val="autoZero"/>
        <c:auto val="1"/>
        <c:lblAlgn val="ctr"/>
        <c:lblOffset val="100"/>
        <c:noMultiLvlLbl val="0"/>
      </c:catAx>
      <c:valAx>
        <c:axId val="538794376"/>
        <c:scaling>
          <c:orientation val="minMax"/>
        </c:scaling>
        <c:delete val="1"/>
        <c:axPos val="l"/>
        <c:numFmt formatCode="0;;" sourceLinked="1"/>
        <c:majorTickMark val="out"/>
        <c:minorTickMark val="none"/>
        <c:tickLblPos val="none"/>
        <c:crossAx val="538784968"/>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Elementary Leavers</a:t>
            </a:r>
          </a:p>
        </c:rich>
      </c:tx>
      <c:overlay val="0"/>
    </c:title>
    <c:autoTitleDeleted val="0"/>
    <c:plotArea>
      <c:layout/>
      <c:barChart>
        <c:barDir val="col"/>
        <c:grouping val="clustered"/>
        <c:varyColors val="0"/>
        <c:ser>
          <c:idx val="0"/>
          <c:order val="0"/>
          <c:tx>
            <c:strRef>
              <c:f>Elementary!$C$44</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Elementary!$D$16:$K$16</c:f>
              <c:strCache>
                <c:ptCount val="8"/>
                <c:pt idx="0">
                  <c:v>SPED (Non-Graded)</c:v>
                </c:pt>
                <c:pt idx="1">
                  <c:v>K</c:v>
                </c:pt>
                <c:pt idx="2">
                  <c:v>G1</c:v>
                </c:pt>
                <c:pt idx="3">
                  <c:v>G2</c:v>
                </c:pt>
                <c:pt idx="4">
                  <c:v>G3</c:v>
                </c:pt>
                <c:pt idx="5">
                  <c:v>G4</c:v>
                </c:pt>
                <c:pt idx="6">
                  <c:v>G5</c:v>
                </c:pt>
                <c:pt idx="7">
                  <c:v>G6</c:v>
                </c:pt>
              </c:strCache>
            </c:strRef>
          </c:cat>
          <c:val>
            <c:numRef>
              <c:f>Elementary!$D$44:$K$44</c:f>
            </c:numRef>
          </c:val>
          <c:extLst>
            <c:ext xmlns:c16="http://schemas.microsoft.com/office/drawing/2014/chart" uri="{C3380CC4-5D6E-409C-BE32-E72D297353CC}">
              <c16:uniqueId val="{00000000-3926-4CB5-9D28-BE44F51A23A4}"/>
            </c:ext>
          </c:extLst>
        </c:ser>
        <c:ser>
          <c:idx val="1"/>
          <c:order val="1"/>
          <c:tx>
            <c:strRef>
              <c:f>Elementary!$C$45</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Elementary!$D$16:$K$16</c:f>
              <c:strCache>
                <c:ptCount val="8"/>
                <c:pt idx="0">
                  <c:v>SPED (Non-Graded)</c:v>
                </c:pt>
                <c:pt idx="1">
                  <c:v>K</c:v>
                </c:pt>
                <c:pt idx="2">
                  <c:v>G1</c:v>
                </c:pt>
                <c:pt idx="3">
                  <c:v>G2</c:v>
                </c:pt>
                <c:pt idx="4">
                  <c:v>G3</c:v>
                </c:pt>
                <c:pt idx="5">
                  <c:v>G4</c:v>
                </c:pt>
                <c:pt idx="6">
                  <c:v>G5</c:v>
                </c:pt>
                <c:pt idx="7">
                  <c:v>G6</c:v>
                </c:pt>
              </c:strCache>
            </c:strRef>
          </c:cat>
          <c:val>
            <c:numRef>
              <c:f>Elementary!$D$45:$K$45</c:f>
            </c:numRef>
          </c:val>
          <c:extLst>
            <c:ext xmlns:c16="http://schemas.microsoft.com/office/drawing/2014/chart" uri="{C3380CC4-5D6E-409C-BE32-E72D297353CC}">
              <c16:uniqueId val="{00000001-3926-4CB5-9D28-BE44F51A23A4}"/>
            </c:ext>
          </c:extLst>
        </c:ser>
        <c:dLbls>
          <c:showLegendKey val="0"/>
          <c:showVal val="1"/>
          <c:showCatName val="0"/>
          <c:showSerName val="0"/>
          <c:showPercent val="0"/>
          <c:showBubbleSize val="0"/>
        </c:dLbls>
        <c:gapWidth val="150"/>
        <c:overlap val="-25"/>
        <c:axId val="538788496"/>
        <c:axId val="538787320"/>
      </c:barChart>
      <c:catAx>
        <c:axId val="538788496"/>
        <c:scaling>
          <c:orientation val="minMax"/>
        </c:scaling>
        <c:delete val="0"/>
        <c:axPos val="b"/>
        <c:numFmt formatCode="General" sourceLinked="1"/>
        <c:majorTickMark val="none"/>
        <c:minorTickMark val="none"/>
        <c:tickLblPos val="nextTo"/>
        <c:crossAx val="538787320"/>
        <c:crosses val="autoZero"/>
        <c:auto val="1"/>
        <c:lblAlgn val="ctr"/>
        <c:lblOffset val="100"/>
        <c:noMultiLvlLbl val="0"/>
      </c:catAx>
      <c:valAx>
        <c:axId val="538787320"/>
        <c:scaling>
          <c:orientation val="minMax"/>
        </c:scaling>
        <c:delete val="1"/>
        <c:axPos val="l"/>
        <c:numFmt formatCode="0;;" sourceLinked="1"/>
        <c:majorTickMark val="out"/>
        <c:minorTickMark val="none"/>
        <c:tickLblPos val="none"/>
        <c:crossAx val="538788496"/>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Elementary Repeaters</a:t>
            </a:r>
          </a:p>
        </c:rich>
      </c:tx>
      <c:overlay val="0"/>
    </c:title>
    <c:autoTitleDeleted val="0"/>
    <c:plotArea>
      <c:layout/>
      <c:barChart>
        <c:barDir val="col"/>
        <c:grouping val="clustered"/>
        <c:varyColors val="0"/>
        <c:ser>
          <c:idx val="0"/>
          <c:order val="0"/>
          <c:tx>
            <c:strRef>
              <c:f>Elementary!$C$47</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Elementary!$D$16:$K$16</c:f>
              <c:strCache>
                <c:ptCount val="8"/>
                <c:pt idx="0">
                  <c:v>SPED (Non-Graded)</c:v>
                </c:pt>
                <c:pt idx="1">
                  <c:v>K</c:v>
                </c:pt>
                <c:pt idx="2">
                  <c:v>G1</c:v>
                </c:pt>
                <c:pt idx="3">
                  <c:v>G2</c:v>
                </c:pt>
                <c:pt idx="4">
                  <c:v>G3</c:v>
                </c:pt>
                <c:pt idx="5">
                  <c:v>G4</c:v>
                </c:pt>
                <c:pt idx="6">
                  <c:v>G5</c:v>
                </c:pt>
                <c:pt idx="7">
                  <c:v>G6</c:v>
                </c:pt>
              </c:strCache>
            </c:strRef>
          </c:cat>
          <c:val>
            <c:numRef>
              <c:f>Elementary!$D$47:$K$47</c:f>
            </c:numRef>
          </c:val>
          <c:extLst>
            <c:ext xmlns:c16="http://schemas.microsoft.com/office/drawing/2014/chart" uri="{C3380CC4-5D6E-409C-BE32-E72D297353CC}">
              <c16:uniqueId val="{00000000-3FBE-4745-9DB7-44F821BFBBEB}"/>
            </c:ext>
          </c:extLst>
        </c:ser>
        <c:ser>
          <c:idx val="1"/>
          <c:order val="1"/>
          <c:tx>
            <c:strRef>
              <c:f>Elementary!$C$48</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Elementary!$D$16:$K$16</c:f>
              <c:strCache>
                <c:ptCount val="8"/>
                <c:pt idx="0">
                  <c:v>SPED (Non-Graded)</c:v>
                </c:pt>
                <c:pt idx="1">
                  <c:v>K</c:v>
                </c:pt>
                <c:pt idx="2">
                  <c:v>G1</c:v>
                </c:pt>
                <c:pt idx="3">
                  <c:v>G2</c:v>
                </c:pt>
                <c:pt idx="4">
                  <c:v>G3</c:v>
                </c:pt>
                <c:pt idx="5">
                  <c:v>G4</c:v>
                </c:pt>
                <c:pt idx="6">
                  <c:v>G5</c:v>
                </c:pt>
                <c:pt idx="7">
                  <c:v>G6</c:v>
                </c:pt>
              </c:strCache>
            </c:strRef>
          </c:cat>
          <c:val>
            <c:numRef>
              <c:f>Elementary!$D$48:$K$48</c:f>
            </c:numRef>
          </c:val>
          <c:extLst>
            <c:ext xmlns:c16="http://schemas.microsoft.com/office/drawing/2014/chart" uri="{C3380CC4-5D6E-409C-BE32-E72D297353CC}">
              <c16:uniqueId val="{00000001-3FBE-4745-9DB7-44F821BFBBEB}"/>
            </c:ext>
          </c:extLst>
        </c:ser>
        <c:dLbls>
          <c:showLegendKey val="0"/>
          <c:showVal val="1"/>
          <c:showCatName val="0"/>
          <c:showSerName val="0"/>
          <c:showPercent val="0"/>
          <c:showBubbleSize val="0"/>
        </c:dLbls>
        <c:gapWidth val="150"/>
        <c:overlap val="-25"/>
        <c:axId val="538788104"/>
        <c:axId val="538797120"/>
      </c:barChart>
      <c:catAx>
        <c:axId val="538788104"/>
        <c:scaling>
          <c:orientation val="minMax"/>
        </c:scaling>
        <c:delete val="0"/>
        <c:axPos val="b"/>
        <c:numFmt formatCode="General" sourceLinked="1"/>
        <c:majorTickMark val="none"/>
        <c:minorTickMark val="none"/>
        <c:tickLblPos val="nextTo"/>
        <c:crossAx val="538797120"/>
        <c:crosses val="autoZero"/>
        <c:auto val="1"/>
        <c:lblAlgn val="ctr"/>
        <c:lblOffset val="100"/>
        <c:noMultiLvlLbl val="0"/>
      </c:catAx>
      <c:valAx>
        <c:axId val="538797120"/>
        <c:scaling>
          <c:orientation val="minMax"/>
        </c:scaling>
        <c:delete val="1"/>
        <c:axPos val="l"/>
        <c:numFmt formatCode="0;;" sourceLinked="1"/>
        <c:majorTickMark val="out"/>
        <c:minorTickMark val="none"/>
        <c:tickLblPos val="none"/>
        <c:crossAx val="538788104"/>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Elementary 100%</a:t>
            </a:r>
            <a:r>
              <a:rPr lang="en-PH" baseline="0"/>
              <a:t> Attendance</a:t>
            </a:r>
            <a:endParaRPr lang="en-PH"/>
          </a:p>
        </c:rich>
      </c:tx>
      <c:overlay val="0"/>
    </c:title>
    <c:autoTitleDeleted val="0"/>
    <c:plotArea>
      <c:layout/>
      <c:barChart>
        <c:barDir val="col"/>
        <c:grouping val="clustered"/>
        <c:varyColors val="0"/>
        <c:ser>
          <c:idx val="0"/>
          <c:order val="0"/>
          <c:tx>
            <c:strRef>
              <c:f>Elementary!$C$50</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[1]Elementary!$D$16:$K$16</c:f>
              <c:strCache>
                <c:ptCount val="8"/>
                <c:pt idx="0">
                  <c:v>SPED (Non-Graded)</c:v>
                </c:pt>
                <c:pt idx="1">
                  <c:v>K</c:v>
                </c:pt>
                <c:pt idx="2">
                  <c:v>G1</c:v>
                </c:pt>
                <c:pt idx="3">
                  <c:v>G2</c:v>
                </c:pt>
                <c:pt idx="4">
                  <c:v>G3</c:v>
                </c:pt>
                <c:pt idx="5">
                  <c:v>G4</c:v>
                </c:pt>
                <c:pt idx="6">
                  <c:v>G5</c:v>
                </c:pt>
                <c:pt idx="7">
                  <c:v>G6</c:v>
                </c:pt>
              </c:strCache>
            </c:strRef>
          </c:cat>
          <c:val>
            <c:numRef>
              <c:f>Elementary!$D$50:$K$50</c:f>
              <c:numCache>
                <c:formatCode>0;;</c:formatCode>
                <c:ptCount val="8"/>
              </c:numCache>
            </c:numRef>
          </c:val>
          <c:extLst>
            <c:ext xmlns:c16="http://schemas.microsoft.com/office/drawing/2014/chart" uri="{C3380CC4-5D6E-409C-BE32-E72D297353CC}">
              <c16:uniqueId val="{00000000-72BE-4E72-A14A-28593E54D79C}"/>
            </c:ext>
          </c:extLst>
        </c:ser>
        <c:ser>
          <c:idx val="1"/>
          <c:order val="1"/>
          <c:tx>
            <c:strRef>
              <c:f>Elementary!$C$51</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[1]Elementary!$D$16:$K$16</c:f>
              <c:strCache>
                <c:ptCount val="8"/>
                <c:pt idx="0">
                  <c:v>SPED (Non-Graded)</c:v>
                </c:pt>
                <c:pt idx="1">
                  <c:v>K</c:v>
                </c:pt>
                <c:pt idx="2">
                  <c:v>G1</c:v>
                </c:pt>
                <c:pt idx="3">
                  <c:v>G2</c:v>
                </c:pt>
                <c:pt idx="4">
                  <c:v>G3</c:v>
                </c:pt>
                <c:pt idx="5">
                  <c:v>G4</c:v>
                </c:pt>
                <c:pt idx="6">
                  <c:v>G5</c:v>
                </c:pt>
                <c:pt idx="7">
                  <c:v>G6</c:v>
                </c:pt>
              </c:strCache>
            </c:strRef>
          </c:cat>
          <c:val>
            <c:numRef>
              <c:f>Elementary!$D$51:$K$51</c:f>
              <c:numCache>
                <c:formatCode>0;;</c:formatCode>
                <c:ptCount val="8"/>
              </c:numCache>
            </c:numRef>
          </c:val>
          <c:extLst>
            <c:ext xmlns:c16="http://schemas.microsoft.com/office/drawing/2014/chart" uri="{C3380CC4-5D6E-409C-BE32-E72D297353CC}">
              <c16:uniqueId val="{00000001-72BE-4E72-A14A-28593E54D79C}"/>
            </c:ext>
          </c:extLst>
        </c:ser>
        <c:dLbls>
          <c:showLegendKey val="0"/>
          <c:showVal val="1"/>
          <c:showCatName val="0"/>
          <c:showSerName val="0"/>
          <c:showPercent val="0"/>
          <c:showBubbleSize val="0"/>
        </c:dLbls>
        <c:gapWidth val="150"/>
        <c:overlap val="-25"/>
        <c:axId val="538796336"/>
        <c:axId val="538806136"/>
      </c:barChart>
      <c:catAx>
        <c:axId val="538796336"/>
        <c:scaling>
          <c:orientation val="minMax"/>
        </c:scaling>
        <c:delete val="0"/>
        <c:axPos val="b"/>
        <c:numFmt formatCode="General" sourceLinked="1"/>
        <c:majorTickMark val="none"/>
        <c:minorTickMark val="none"/>
        <c:tickLblPos val="nextTo"/>
        <c:crossAx val="538806136"/>
        <c:crosses val="autoZero"/>
        <c:auto val="1"/>
        <c:lblAlgn val="ctr"/>
        <c:lblOffset val="100"/>
        <c:noMultiLvlLbl val="0"/>
      </c:catAx>
      <c:valAx>
        <c:axId val="538806136"/>
        <c:scaling>
          <c:orientation val="minMax"/>
        </c:scaling>
        <c:delete val="1"/>
        <c:axPos val="l"/>
        <c:numFmt formatCode="0;;" sourceLinked="1"/>
        <c:majorTickMark val="out"/>
        <c:minorTickMark val="none"/>
        <c:tickLblPos val="none"/>
        <c:crossAx val="538796336"/>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Elementary Incidence of Tardiness</a:t>
            </a:r>
          </a:p>
        </c:rich>
      </c:tx>
      <c:overlay val="0"/>
    </c:title>
    <c:autoTitleDeleted val="0"/>
    <c:plotArea>
      <c:layout/>
      <c:barChart>
        <c:barDir val="col"/>
        <c:grouping val="clustered"/>
        <c:varyColors val="0"/>
        <c:ser>
          <c:idx val="0"/>
          <c:order val="0"/>
          <c:tx>
            <c:strRef>
              <c:f>Elementary!$C$53</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[1]Elementary!$D$16:$K$16</c:f>
              <c:strCache>
                <c:ptCount val="8"/>
                <c:pt idx="0">
                  <c:v>SPED (Non-Graded)</c:v>
                </c:pt>
                <c:pt idx="1">
                  <c:v>K</c:v>
                </c:pt>
                <c:pt idx="2">
                  <c:v>G1</c:v>
                </c:pt>
                <c:pt idx="3">
                  <c:v>G2</c:v>
                </c:pt>
                <c:pt idx="4">
                  <c:v>G3</c:v>
                </c:pt>
                <c:pt idx="5">
                  <c:v>G4</c:v>
                </c:pt>
                <c:pt idx="6">
                  <c:v>G5</c:v>
                </c:pt>
                <c:pt idx="7">
                  <c:v>G6</c:v>
                </c:pt>
              </c:strCache>
            </c:strRef>
          </c:cat>
          <c:val>
            <c:numRef>
              <c:f>Elementary!$D$53:$K$53</c:f>
              <c:numCache>
                <c:formatCode>General</c:formatCode>
                <c:ptCount val="8"/>
              </c:numCache>
            </c:numRef>
          </c:val>
          <c:extLst>
            <c:ext xmlns:c16="http://schemas.microsoft.com/office/drawing/2014/chart" uri="{C3380CC4-5D6E-409C-BE32-E72D297353CC}">
              <c16:uniqueId val="{00000000-4F62-4765-9494-604A99F4ED4D}"/>
            </c:ext>
          </c:extLst>
        </c:ser>
        <c:ser>
          <c:idx val="1"/>
          <c:order val="1"/>
          <c:tx>
            <c:strRef>
              <c:f>Elementary!$C$54</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[1]Elementary!$D$16:$K$16</c:f>
              <c:strCache>
                <c:ptCount val="8"/>
                <c:pt idx="0">
                  <c:v>SPED (Non-Graded)</c:v>
                </c:pt>
                <c:pt idx="1">
                  <c:v>K</c:v>
                </c:pt>
                <c:pt idx="2">
                  <c:v>G1</c:v>
                </c:pt>
                <c:pt idx="3">
                  <c:v>G2</c:v>
                </c:pt>
                <c:pt idx="4">
                  <c:v>G3</c:v>
                </c:pt>
                <c:pt idx="5">
                  <c:v>G4</c:v>
                </c:pt>
                <c:pt idx="6">
                  <c:v>G5</c:v>
                </c:pt>
                <c:pt idx="7">
                  <c:v>G6</c:v>
                </c:pt>
              </c:strCache>
            </c:strRef>
          </c:cat>
          <c:val>
            <c:numRef>
              <c:f>Elementary!$D$54:$K$54</c:f>
              <c:numCache>
                <c:formatCode>General</c:formatCode>
                <c:ptCount val="8"/>
              </c:numCache>
            </c:numRef>
          </c:val>
          <c:extLst>
            <c:ext xmlns:c16="http://schemas.microsoft.com/office/drawing/2014/chart" uri="{C3380CC4-5D6E-409C-BE32-E72D297353CC}">
              <c16:uniqueId val="{00000001-4F62-4765-9494-604A99F4ED4D}"/>
            </c:ext>
          </c:extLst>
        </c:ser>
        <c:dLbls>
          <c:showLegendKey val="0"/>
          <c:showVal val="1"/>
          <c:showCatName val="0"/>
          <c:showSerName val="0"/>
          <c:showPercent val="0"/>
          <c:showBubbleSize val="0"/>
        </c:dLbls>
        <c:gapWidth val="150"/>
        <c:overlap val="-25"/>
        <c:axId val="538801432"/>
        <c:axId val="538799472"/>
      </c:barChart>
      <c:catAx>
        <c:axId val="538801432"/>
        <c:scaling>
          <c:orientation val="minMax"/>
        </c:scaling>
        <c:delete val="0"/>
        <c:axPos val="b"/>
        <c:numFmt formatCode="General" sourceLinked="1"/>
        <c:majorTickMark val="none"/>
        <c:minorTickMark val="none"/>
        <c:tickLblPos val="nextTo"/>
        <c:crossAx val="538799472"/>
        <c:crosses val="autoZero"/>
        <c:auto val="1"/>
        <c:lblAlgn val="ctr"/>
        <c:lblOffset val="100"/>
        <c:noMultiLvlLbl val="0"/>
      </c:catAx>
      <c:valAx>
        <c:axId val="538799472"/>
        <c:scaling>
          <c:orientation val="minMax"/>
        </c:scaling>
        <c:delete val="1"/>
        <c:axPos val="l"/>
        <c:numFmt formatCode="General" sourceLinked="1"/>
        <c:majorTickMark val="out"/>
        <c:minorTickMark val="none"/>
        <c:tickLblPos val="none"/>
        <c:crossAx val="538801432"/>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Elementary Habitual Absenteeism</a:t>
            </a:r>
          </a:p>
        </c:rich>
      </c:tx>
      <c:overlay val="0"/>
    </c:title>
    <c:autoTitleDeleted val="0"/>
    <c:plotArea>
      <c:layout/>
      <c:barChart>
        <c:barDir val="col"/>
        <c:grouping val="clustered"/>
        <c:varyColors val="0"/>
        <c:ser>
          <c:idx val="0"/>
          <c:order val="0"/>
          <c:tx>
            <c:strRef>
              <c:f>Elementary!$C$56</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[1]Elementary!$D$16:$K$16</c:f>
              <c:strCache>
                <c:ptCount val="8"/>
                <c:pt idx="0">
                  <c:v>SPED (Non-Graded)</c:v>
                </c:pt>
                <c:pt idx="1">
                  <c:v>K</c:v>
                </c:pt>
                <c:pt idx="2">
                  <c:v>G1</c:v>
                </c:pt>
                <c:pt idx="3">
                  <c:v>G2</c:v>
                </c:pt>
                <c:pt idx="4">
                  <c:v>G3</c:v>
                </c:pt>
                <c:pt idx="5">
                  <c:v>G4</c:v>
                </c:pt>
                <c:pt idx="6">
                  <c:v>G5</c:v>
                </c:pt>
                <c:pt idx="7">
                  <c:v>G6</c:v>
                </c:pt>
              </c:strCache>
            </c:strRef>
          </c:cat>
          <c:val>
            <c:numRef>
              <c:f>Elementary!$D$56:$K$56</c:f>
              <c:numCache>
                <c:formatCode>0;;</c:formatCode>
                <c:ptCount val="8"/>
              </c:numCache>
            </c:numRef>
          </c:val>
          <c:extLst>
            <c:ext xmlns:c16="http://schemas.microsoft.com/office/drawing/2014/chart" uri="{C3380CC4-5D6E-409C-BE32-E72D297353CC}">
              <c16:uniqueId val="{00000000-3497-4525-871E-5EB4D23BD144}"/>
            </c:ext>
          </c:extLst>
        </c:ser>
        <c:ser>
          <c:idx val="1"/>
          <c:order val="1"/>
          <c:tx>
            <c:strRef>
              <c:f>Elementary!$C$57</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[1]Elementary!$D$16:$K$16</c:f>
              <c:strCache>
                <c:ptCount val="8"/>
                <c:pt idx="0">
                  <c:v>SPED (Non-Graded)</c:v>
                </c:pt>
                <c:pt idx="1">
                  <c:v>K</c:v>
                </c:pt>
                <c:pt idx="2">
                  <c:v>G1</c:v>
                </c:pt>
                <c:pt idx="3">
                  <c:v>G2</c:v>
                </c:pt>
                <c:pt idx="4">
                  <c:v>G3</c:v>
                </c:pt>
                <c:pt idx="5">
                  <c:v>G4</c:v>
                </c:pt>
                <c:pt idx="6">
                  <c:v>G5</c:v>
                </c:pt>
                <c:pt idx="7">
                  <c:v>G6</c:v>
                </c:pt>
              </c:strCache>
            </c:strRef>
          </c:cat>
          <c:val>
            <c:numRef>
              <c:f>Elementary!$D$57:$K$57</c:f>
              <c:numCache>
                <c:formatCode>0;;</c:formatCode>
                <c:ptCount val="8"/>
              </c:numCache>
            </c:numRef>
          </c:val>
          <c:extLst>
            <c:ext xmlns:c16="http://schemas.microsoft.com/office/drawing/2014/chart" uri="{C3380CC4-5D6E-409C-BE32-E72D297353CC}">
              <c16:uniqueId val="{00000001-3497-4525-871E-5EB4D23BD144}"/>
            </c:ext>
          </c:extLst>
        </c:ser>
        <c:dLbls>
          <c:showLegendKey val="0"/>
          <c:showVal val="1"/>
          <c:showCatName val="0"/>
          <c:showSerName val="0"/>
          <c:showPercent val="0"/>
          <c:showBubbleSize val="0"/>
        </c:dLbls>
        <c:gapWidth val="150"/>
        <c:overlap val="-25"/>
        <c:axId val="538798688"/>
        <c:axId val="538801824"/>
      </c:barChart>
      <c:catAx>
        <c:axId val="538798688"/>
        <c:scaling>
          <c:orientation val="minMax"/>
        </c:scaling>
        <c:delete val="0"/>
        <c:axPos val="b"/>
        <c:numFmt formatCode="General" sourceLinked="1"/>
        <c:majorTickMark val="none"/>
        <c:minorTickMark val="none"/>
        <c:tickLblPos val="nextTo"/>
        <c:crossAx val="538801824"/>
        <c:crosses val="autoZero"/>
        <c:auto val="1"/>
        <c:lblAlgn val="ctr"/>
        <c:lblOffset val="100"/>
        <c:noMultiLvlLbl val="0"/>
      </c:catAx>
      <c:valAx>
        <c:axId val="538801824"/>
        <c:scaling>
          <c:orientation val="minMax"/>
        </c:scaling>
        <c:delete val="1"/>
        <c:axPos val="l"/>
        <c:numFmt formatCode="0;;" sourceLinked="1"/>
        <c:majorTickMark val="out"/>
        <c:minorTickMark val="none"/>
        <c:tickLblPos val="none"/>
        <c:crossAx val="538798688"/>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Elementary Nutritional Status (BMI)</a:t>
            </a:r>
          </a:p>
        </c:rich>
      </c:tx>
      <c:overlay val="0"/>
    </c:title>
    <c:autoTitleDeleted val="0"/>
    <c:plotArea>
      <c:layout/>
      <c:barChart>
        <c:barDir val="col"/>
        <c:grouping val="clustered"/>
        <c:varyColors val="0"/>
        <c:ser>
          <c:idx val="0"/>
          <c:order val="0"/>
          <c:tx>
            <c:strRef>
              <c:f>Elementary!$D$16</c:f>
              <c:strCache>
                <c:ptCount val="1"/>
                <c:pt idx="0">
                  <c:v>SPED (Non-Graded)</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(Elementary!$C$59:$C$60,Elementary!$C$62:$C$63,Elementary!$C$65:$C$66,Elementary!$C$68:$C$69,Elementary!$C$71:$C$72)</c:f>
              <c:strCache>
                <c:ptCount val="10"/>
                <c:pt idx="0">
                  <c:v>Severely Wasted Male</c:v>
                </c:pt>
                <c:pt idx="1">
                  <c:v>Severely Wasted Female</c:v>
                </c:pt>
                <c:pt idx="2">
                  <c:v>Wasted Male</c:v>
                </c:pt>
                <c:pt idx="3">
                  <c:v>Wasted Female</c:v>
                </c:pt>
                <c:pt idx="4">
                  <c:v>Normal Male</c:v>
                </c:pt>
                <c:pt idx="5">
                  <c:v>Normal Female</c:v>
                </c:pt>
                <c:pt idx="6">
                  <c:v>Overweight Male</c:v>
                </c:pt>
                <c:pt idx="7">
                  <c:v>Overweight Female</c:v>
                </c:pt>
                <c:pt idx="8">
                  <c:v>Obese Male</c:v>
                </c:pt>
                <c:pt idx="9">
                  <c:v>Obese Female</c:v>
                </c:pt>
              </c:strCache>
            </c:strRef>
          </c:cat>
          <c:val>
            <c:numRef>
              <c:f>(Elementary!$D$59:$D$60,Elementary!$D$62:$D$63,Elementary!$D$65:$D$66,Elementary!$D$68:$D$69,Elementary!$D$71:$D$72)</c:f>
              <c:numCache>
                <c:formatCode>0;;</c:formatCode>
                <c:ptCount val="10"/>
                <c:pt idx="4">
                  <c:v>0</c:v>
                </c:pt>
                <c:pt idx="5">
                  <c:v>0</c:v>
                </c:pt>
              </c:numCache>
            </c:numRef>
          </c:val>
          <c:extLst>
            <c:ext xmlns:c16="http://schemas.microsoft.com/office/drawing/2014/chart" uri="{C3380CC4-5D6E-409C-BE32-E72D297353CC}">
              <c16:uniqueId val="{00000000-6ED3-422C-A8D8-3FE0F268A6B1}"/>
            </c:ext>
          </c:extLst>
        </c:ser>
        <c:ser>
          <c:idx val="1"/>
          <c:order val="1"/>
          <c:tx>
            <c:strRef>
              <c:f>Elementary!$E$16</c:f>
              <c:strCache>
                <c:ptCount val="1"/>
                <c:pt idx="0">
                  <c:v>K</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(Elementary!$C$59:$C$60,Elementary!$C$62:$C$63,Elementary!$C$65:$C$66,Elementary!$C$68:$C$69,Elementary!$C$71:$C$72)</c:f>
              <c:strCache>
                <c:ptCount val="10"/>
                <c:pt idx="0">
                  <c:v>Severely Wasted Male</c:v>
                </c:pt>
                <c:pt idx="1">
                  <c:v>Severely Wasted Female</c:v>
                </c:pt>
                <c:pt idx="2">
                  <c:v>Wasted Male</c:v>
                </c:pt>
                <c:pt idx="3">
                  <c:v>Wasted Female</c:v>
                </c:pt>
                <c:pt idx="4">
                  <c:v>Normal Male</c:v>
                </c:pt>
                <c:pt idx="5">
                  <c:v>Normal Female</c:v>
                </c:pt>
                <c:pt idx="6">
                  <c:v>Overweight Male</c:v>
                </c:pt>
                <c:pt idx="7">
                  <c:v>Overweight Female</c:v>
                </c:pt>
                <c:pt idx="8">
                  <c:v>Obese Male</c:v>
                </c:pt>
                <c:pt idx="9">
                  <c:v>Obese Female</c:v>
                </c:pt>
              </c:strCache>
            </c:strRef>
          </c:cat>
          <c:val>
            <c:numRef>
              <c:f>(Elementary!$E$59:$E$60,Elementary!$E$62:$E$63,Elementary!$E$65:$E$66,Elementary!$E$68:$E$69,Elementary!$E$71:$E$72)</c:f>
              <c:numCache>
                <c:formatCode>0;;</c:formatCode>
                <c:ptCount val="10"/>
                <c:pt idx="4">
                  <c:v>0</c:v>
                </c:pt>
                <c:pt idx="5">
                  <c:v>0</c:v>
                </c:pt>
              </c:numCache>
            </c:numRef>
          </c:val>
          <c:extLst>
            <c:ext xmlns:c16="http://schemas.microsoft.com/office/drawing/2014/chart" uri="{C3380CC4-5D6E-409C-BE32-E72D297353CC}">
              <c16:uniqueId val="{00000000-0EBE-4D78-AC7E-76D143088501}"/>
            </c:ext>
          </c:extLst>
        </c:ser>
        <c:ser>
          <c:idx val="2"/>
          <c:order val="2"/>
          <c:tx>
            <c:strRef>
              <c:f>Elementary!$F$16</c:f>
              <c:strCache>
                <c:ptCount val="1"/>
                <c:pt idx="0">
                  <c:v>G1</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(Elementary!$C$59:$C$60,Elementary!$C$62:$C$63,Elementary!$C$65:$C$66,Elementary!$C$68:$C$69,Elementary!$C$71:$C$72)</c:f>
              <c:strCache>
                <c:ptCount val="10"/>
                <c:pt idx="0">
                  <c:v>Severely Wasted Male</c:v>
                </c:pt>
                <c:pt idx="1">
                  <c:v>Severely Wasted Female</c:v>
                </c:pt>
                <c:pt idx="2">
                  <c:v>Wasted Male</c:v>
                </c:pt>
                <c:pt idx="3">
                  <c:v>Wasted Female</c:v>
                </c:pt>
                <c:pt idx="4">
                  <c:v>Normal Male</c:v>
                </c:pt>
                <c:pt idx="5">
                  <c:v>Normal Female</c:v>
                </c:pt>
                <c:pt idx="6">
                  <c:v>Overweight Male</c:v>
                </c:pt>
                <c:pt idx="7">
                  <c:v>Overweight Female</c:v>
                </c:pt>
                <c:pt idx="8">
                  <c:v>Obese Male</c:v>
                </c:pt>
                <c:pt idx="9">
                  <c:v>Obese Female</c:v>
                </c:pt>
              </c:strCache>
            </c:strRef>
          </c:cat>
          <c:val>
            <c:numRef>
              <c:f>(Elementary!$F$59:$F$60,Elementary!$F$62:$F$63,Elementary!$F$65:$F$66,Elementary!$F$68:$F$69,Elementary!$F$71:$F$72)</c:f>
              <c:numCache>
                <c:formatCode>0;;</c:formatCode>
                <c:ptCount val="10"/>
                <c:pt idx="4">
                  <c:v>0</c:v>
                </c:pt>
                <c:pt idx="5">
                  <c:v>0</c:v>
                </c:pt>
              </c:numCache>
            </c:numRef>
          </c:val>
          <c:extLst>
            <c:ext xmlns:c16="http://schemas.microsoft.com/office/drawing/2014/chart" uri="{C3380CC4-5D6E-409C-BE32-E72D297353CC}">
              <c16:uniqueId val="{00000001-0EBE-4D78-AC7E-76D143088501}"/>
            </c:ext>
          </c:extLst>
        </c:ser>
        <c:ser>
          <c:idx val="3"/>
          <c:order val="3"/>
          <c:tx>
            <c:strRef>
              <c:f>Elementary!$G$16</c:f>
              <c:strCache>
                <c:ptCount val="1"/>
                <c:pt idx="0">
                  <c:v>G2</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(Elementary!$C$59:$C$60,Elementary!$C$62:$C$63,Elementary!$C$65:$C$66,Elementary!$C$68:$C$69,Elementary!$C$71:$C$72)</c:f>
              <c:strCache>
                <c:ptCount val="10"/>
                <c:pt idx="0">
                  <c:v>Severely Wasted Male</c:v>
                </c:pt>
                <c:pt idx="1">
                  <c:v>Severely Wasted Female</c:v>
                </c:pt>
                <c:pt idx="2">
                  <c:v>Wasted Male</c:v>
                </c:pt>
                <c:pt idx="3">
                  <c:v>Wasted Female</c:v>
                </c:pt>
                <c:pt idx="4">
                  <c:v>Normal Male</c:v>
                </c:pt>
                <c:pt idx="5">
                  <c:v>Normal Female</c:v>
                </c:pt>
                <c:pt idx="6">
                  <c:v>Overweight Male</c:v>
                </c:pt>
                <c:pt idx="7">
                  <c:v>Overweight Female</c:v>
                </c:pt>
                <c:pt idx="8">
                  <c:v>Obese Male</c:v>
                </c:pt>
                <c:pt idx="9">
                  <c:v>Obese Female</c:v>
                </c:pt>
              </c:strCache>
            </c:strRef>
          </c:cat>
          <c:val>
            <c:numRef>
              <c:f>(Elementary!$G$59:$G$60,Elementary!$G$62:$G$63,Elementary!$G$65:$G$66,Elementary!$G$68:$G$69,Elementary!$G$71:$G$72)</c:f>
              <c:numCache>
                <c:formatCode>0;;</c:formatCode>
                <c:ptCount val="10"/>
                <c:pt idx="4">
                  <c:v>0</c:v>
                </c:pt>
                <c:pt idx="5">
                  <c:v>0</c:v>
                </c:pt>
              </c:numCache>
            </c:numRef>
          </c:val>
          <c:extLst>
            <c:ext xmlns:c16="http://schemas.microsoft.com/office/drawing/2014/chart" uri="{C3380CC4-5D6E-409C-BE32-E72D297353CC}">
              <c16:uniqueId val="{00000002-0EBE-4D78-AC7E-76D143088501}"/>
            </c:ext>
          </c:extLst>
        </c:ser>
        <c:ser>
          <c:idx val="4"/>
          <c:order val="4"/>
          <c:tx>
            <c:strRef>
              <c:f>Elementary!$H$16</c:f>
              <c:strCache>
                <c:ptCount val="1"/>
                <c:pt idx="0">
                  <c:v>G3</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(Elementary!$C$59:$C$60,Elementary!$C$62:$C$63,Elementary!$C$65:$C$66,Elementary!$C$68:$C$69,Elementary!$C$71:$C$72)</c:f>
              <c:strCache>
                <c:ptCount val="10"/>
                <c:pt idx="0">
                  <c:v>Severely Wasted Male</c:v>
                </c:pt>
                <c:pt idx="1">
                  <c:v>Severely Wasted Female</c:v>
                </c:pt>
                <c:pt idx="2">
                  <c:v>Wasted Male</c:v>
                </c:pt>
                <c:pt idx="3">
                  <c:v>Wasted Female</c:v>
                </c:pt>
                <c:pt idx="4">
                  <c:v>Normal Male</c:v>
                </c:pt>
                <c:pt idx="5">
                  <c:v>Normal Female</c:v>
                </c:pt>
                <c:pt idx="6">
                  <c:v>Overweight Male</c:v>
                </c:pt>
                <c:pt idx="7">
                  <c:v>Overweight Female</c:v>
                </c:pt>
                <c:pt idx="8">
                  <c:v>Obese Male</c:v>
                </c:pt>
                <c:pt idx="9">
                  <c:v>Obese Female</c:v>
                </c:pt>
              </c:strCache>
            </c:strRef>
          </c:cat>
          <c:val>
            <c:numRef>
              <c:f>(Elementary!$H$59:$H$60,Elementary!$H$62:$H$63,Elementary!$H$65:$H$66,Elementary!$H$68:$H$69,Elementary!$H$71:$H$72)</c:f>
              <c:numCache>
                <c:formatCode>0;;</c:formatCode>
                <c:ptCount val="10"/>
                <c:pt idx="4">
                  <c:v>0</c:v>
                </c:pt>
                <c:pt idx="5">
                  <c:v>0</c:v>
                </c:pt>
              </c:numCache>
            </c:numRef>
          </c:val>
          <c:extLst>
            <c:ext xmlns:c16="http://schemas.microsoft.com/office/drawing/2014/chart" uri="{C3380CC4-5D6E-409C-BE32-E72D297353CC}">
              <c16:uniqueId val="{00000003-0EBE-4D78-AC7E-76D143088501}"/>
            </c:ext>
          </c:extLst>
        </c:ser>
        <c:ser>
          <c:idx val="5"/>
          <c:order val="5"/>
          <c:tx>
            <c:strRef>
              <c:f>Elementary!$I$16</c:f>
              <c:strCache>
                <c:ptCount val="1"/>
                <c:pt idx="0">
                  <c:v>G4</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(Elementary!$C$59:$C$60,Elementary!$C$62:$C$63,Elementary!$C$65:$C$66,Elementary!$C$68:$C$69,Elementary!$C$71:$C$72)</c:f>
              <c:strCache>
                <c:ptCount val="10"/>
                <c:pt idx="0">
                  <c:v>Severely Wasted Male</c:v>
                </c:pt>
                <c:pt idx="1">
                  <c:v>Severely Wasted Female</c:v>
                </c:pt>
                <c:pt idx="2">
                  <c:v>Wasted Male</c:v>
                </c:pt>
                <c:pt idx="3">
                  <c:v>Wasted Female</c:v>
                </c:pt>
                <c:pt idx="4">
                  <c:v>Normal Male</c:v>
                </c:pt>
                <c:pt idx="5">
                  <c:v>Normal Female</c:v>
                </c:pt>
                <c:pt idx="6">
                  <c:v>Overweight Male</c:v>
                </c:pt>
                <c:pt idx="7">
                  <c:v>Overweight Female</c:v>
                </c:pt>
                <c:pt idx="8">
                  <c:v>Obese Male</c:v>
                </c:pt>
                <c:pt idx="9">
                  <c:v>Obese Female</c:v>
                </c:pt>
              </c:strCache>
            </c:strRef>
          </c:cat>
          <c:val>
            <c:numRef>
              <c:f>(Elementary!$I$59:$I$60,Elementary!$I$62:$I$63,Elementary!$I$65:$I$66,Elementary!$I$68:$I$69,Elementary!$I$71:$I$72)</c:f>
              <c:numCache>
                <c:formatCode>0;;</c:formatCode>
                <c:ptCount val="10"/>
                <c:pt idx="4">
                  <c:v>0</c:v>
                </c:pt>
                <c:pt idx="5">
                  <c:v>0</c:v>
                </c:pt>
              </c:numCache>
            </c:numRef>
          </c:val>
          <c:extLst>
            <c:ext xmlns:c16="http://schemas.microsoft.com/office/drawing/2014/chart" uri="{C3380CC4-5D6E-409C-BE32-E72D297353CC}">
              <c16:uniqueId val="{00000004-0EBE-4D78-AC7E-76D143088501}"/>
            </c:ext>
          </c:extLst>
        </c:ser>
        <c:ser>
          <c:idx val="6"/>
          <c:order val="6"/>
          <c:tx>
            <c:strRef>
              <c:f>Elementary!$J$16</c:f>
              <c:strCache>
                <c:ptCount val="1"/>
                <c:pt idx="0">
                  <c:v>G5</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(Elementary!$C$59:$C$60,Elementary!$C$62:$C$63,Elementary!$C$65:$C$66,Elementary!$C$68:$C$69,Elementary!$C$71:$C$72)</c:f>
              <c:strCache>
                <c:ptCount val="10"/>
                <c:pt idx="0">
                  <c:v>Severely Wasted Male</c:v>
                </c:pt>
                <c:pt idx="1">
                  <c:v>Severely Wasted Female</c:v>
                </c:pt>
                <c:pt idx="2">
                  <c:v>Wasted Male</c:v>
                </c:pt>
                <c:pt idx="3">
                  <c:v>Wasted Female</c:v>
                </c:pt>
                <c:pt idx="4">
                  <c:v>Normal Male</c:v>
                </c:pt>
                <c:pt idx="5">
                  <c:v>Normal Female</c:v>
                </c:pt>
                <c:pt idx="6">
                  <c:v>Overweight Male</c:v>
                </c:pt>
                <c:pt idx="7">
                  <c:v>Overweight Female</c:v>
                </c:pt>
                <c:pt idx="8">
                  <c:v>Obese Male</c:v>
                </c:pt>
                <c:pt idx="9">
                  <c:v>Obese Female</c:v>
                </c:pt>
              </c:strCache>
            </c:strRef>
          </c:cat>
          <c:val>
            <c:numRef>
              <c:f>(Elementary!$J$59:$J$60,Elementary!$J$62:$J$63,Elementary!$J$65:$J$66,Elementary!$J$68:$J$69,Elementary!$J$71:$J$72)</c:f>
              <c:numCache>
                <c:formatCode>0;;</c:formatCode>
                <c:ptCount val="10"/>
                <c:pt idx="4">
                  <c:v>0</c:v>
                </c:pt>
                <c:pt idx="5">
                  <c:v>0</c:v>
                </c:pt>
              </c:numCache>
            </c:numRef>
          </c:val>
          <c:extLst>
            <c:ext xmlns:c16="http://schemas.microsoft.com/office/drawing/2014/chart" uri="{C3380CC4-5D6E-409C-BE32-E72D297353CC}">
              <c16:uniqueId val="{00000005-0EBE-4D78-AC7E-76D143088501}"/>
            </c:ext>
          </c:extLst>
        </c:ser>
        <c:ser>
          <c:idx val="7"/>
          <c:order val="7"/>
          <c:tx>
            <c:strRef>
              <c:f>Elementary!$K$16</c:f>
              <c:strCache>
                <c:ptCount val="1"/>
                <c:pt idx="0">
                  <c:v>G6</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(Elementary!$C$59:$C$60,Elementary!$C$62:$C$63,Elementary!$C$65:$C$66,Elementary!$C$68:$C$69,Elementary!$C$71:$C$72)</c:f>
              <c:strCache>
                <c:ptCount val="10"/>
                <c:pt idx="0">
                  <c:v>Severely Wasted Male</c:v>
                </c:pt>
                <c:pt idx="1">
                  <c:v>Severely Wasted Female</c:v>
                </c:pt>
                <c:pt idx="2">
                  <c:v>Wasted Male</c:v>
                </c:pt>
                <c:pt idx="3">
                  <c:v>Wasted Female</c:v>
                </c:pt>
                <c:pt idx="4">
                  <c:v>Normal Male</c:v>
                </c:pt>
                <c:pt idx="5">
                  <c:v>Normal Female</c:v>
                </c:pt>
                <c:pt idx="6">
                  <c:v>Overweight Male</c:v>
                </c:pt>
                <c:pt idx="7">
                  <c:v>Overweight Female</c:v>
                </c:pt>
                <c:pt idx="8">
                  <c:v>Obese Male</c:v>
                </c:pt>
                <c:pt idx="9">
                  <c:v>Obese Female</c:v>
                </c:pt>
              </c:strCache>
            </c:strRef>
          </c:cat>
          <c:val>
            <c:numRef>
              <c:f>(Elementary!$K$59:$K$60,Elementary!$K$62:$K$63,Elementary!$K$65:$K$66,Elementary!$K$68:$K$69,Elementary!$K$71:$K$72)</c:f>
              <c:numCache>
                <c:formatCode>0;;</c:formatCode>
                <c:ptCount val="10"/>
                <c:pt idx="4">
                  <c:v>0</c:v>
                </c:pt>
                <c:pt idx="5">
                  <c:v>0</c:v>
                </c:pt>
              </c:numCache>
            </c:numRef>
          </c:val>
          <c:extLst>
            <c:ext xmlns:c16="http://schemas.microsoft.com/office/drawing/2014/chart" uri="{C3380CC4-5D6E-409C-BE32-E72D297353CC}">
              <c16:uniqueId val="{00000006-0EBE-4D78-AC7E-76D143088501}"/>
            </c:ext>
          </c:extLst>
        </c:ser>
        <c:dLbls>
          <c:showLegendKey val="0"/>
          <c:showVal val="1"/>
          <c:showCatName val="0"/>
          <c:showSerName val="0"/>
          <c:showPercent val="0"/>
          <c:showBubbleSize val="0"/>
        </c:dLbls>
        <c:gapWidth val="150"/>
        <c:overlap val="-25"/>
        <c:axId val="538798296"/>
        <c:axId val="538806528"/>
      </c:barChart>
      <c:catAx>
        <c:axId val="538798296"/>
        <c:scaling>
          <c:orientation val="minMax"/>
        </c:scaling>
        <c:delete val="0"/>
        <c:axPos val="b"/>
        <c:numFmt formatCode="General" sourceLinked="1"/>
        <c:majorTickMark val="none"/>
        <c:minorTickMark val="none"/>
        <c:tickLblPos val="nextTo"/>
        <c:crossAx val="538806528"/>
        <c:crosses val="autoZero"/>
        <c:auto val="1"/>
        <c:lblAlgn val="ctr"/>
        <c:lblOffset val="100"/>
        <c:noMultiLvlLbl val="0"/>
      </c:catAx>
      <c:valAx>
        <c:axId val="538806528"/>
        <c:scaling>
          <c:orientation val="minMax"/>
        </c:scaling>
        <c:delete val="1"/>
        <c:axPos val="l"/>
        <c:numFmt formatCode="0;;" sourceLinked="1"/>
        <c:majorTickMark val="out"/>
        <c:minorTickMark val="none"/>
        <c:tickLblPos val="none"/>
        <c:crossAx val="538798296"/>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Elementary Nutritional Status (Height)</a:t>
            </a:r>
          </a:p>
        </c:rich>
      </c:tx>
      <c:overlay val="0"/>
    </c:title>
    <c:autoTitleDeleted val="0"/>
    <c:plotArea>
      <c:layout/>
      <c:barChart>
        <c:barDir val="col"/>
        <c:grouping val="clustered"/>
        <c:varyColors val="0"/>
        <c:ser>
          <c:idx val="0"/>
          <c:order val="0"/>
          <c:tx>
            <c:strRef>
              <c:f>Elementary!$D$16</c:f>
              <c:strCache>
                <c:ptCount val="1"/>
                <c:pt idx="0">
                  <c:v>SPED (Non-Graded)</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(Elementary!$C$74:$C$75,Elementary!$C$77:$C$78,Elementary!$C$80:$C$81,Elementary!$C$83:$C$84)</c:f>
              <c:strCache>
                <c:ptCount val="8"/>
                <c:pt idx="0">
                  <c:v>Severely Stunted Male</c:v>
                </c:pt>
                <c:pt idx="1">
                  <c:v>Severely Stunted Female</c:v>
                </c:pt>
                <c:pt idx="2">
                  <c:v>Stunted Male</c:v>
                </c:pt>
                <c:pt idx="3">
                  <c:v>Stunted Female</c:v>
                </c:pt>
                <c:pt idx="4">
                  <c:v>Normal Male</c:v>
                </c:pt>
                <c:pt idx="5">
                  <c:v>Normal Female</c:v>
                </c:pt>
                <c:pt idx="6">
                  <c:v>Tall Male</c:v>
                </c:pt>
                <c:pt idx="7">
                  <c:v>Tall Female</c:v>
                </c:pt>
              </c:strCache>
            </c:strRef>
          </c:cat>
          <c:val>
            <c:numRef>
              <c:f>(Elementary!$D$74:$D$75,Elementary!$D$77:$D$78,Elementary!$D$80:$D$81,Elementary!$D$83:$D$84)</c:f>
              <c:numCache>
                <c:formatCode>0;;</c:formatCode>
                <c:ptCount val="8"/>
                <c:pt idx="4">
                  <c:v>0</c:v>
                </c:pt>
                <c:pt idx="5">
                  <c:v>0</c:v>
                </c:pt>
              </c:numCache>
            </c:numRef>
          </c:val>
          <c:extLst>
            <c:ext xmlns:c16="http://schemas.microsoft.com/office/drawing/2014/chart" uri="{C3380CC4-5D6E-409C-BE32-E72D297353CC}">
              <c16:uniqueId val="{00000000-75C0-45CA-8FDF-714DAA33B606}"/>
            </c:ext>
          </c:extLst>
        </c:ser>
        <c:ser>
          <c:idx val="1"/>
          <c:order val="1"/>
          <c:tx>
            <c:strRef>
              <c:f>Elementary!$E$16</c:f>
              <c:strCache>
                <c:ptCount val="1"/>
                <c:pt idx="0">
                  <c:v>K</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(Elementary!$C$74:$C$75,Elementary!$C$77:$C$78,Elementary!$C$80:$C$81,Elementary!$C$83:$C$84)</c:f>
              <c:strCache>
                <c:ptCount val="8"/>
                <c:pt idx="0">
                  <c:v>Severely Stunted Male</c:v>
                </c:pt>
                <c:pt idx="1">
                  <c:v>Severely Stunted Female</c:v>
                </c:pt>
                <c:pt idx="2">
                  <c:v>Stunted Male</c:v>
                </c:pt>
                <c:pt idx="3">
                  <c:v>Stunted Female</c:v>
                </c:pt>
                <c:pt idx="4">
                  <c:v>Normal Male</c:v>
                </c:pt>
                <c:pt idx="5">
                  <c:v>Normal Female</c:v>
                </c:pt>
                <c:pt idx="6">
                  <c:v>Tall Male</c:v>
                </c:pt>
                <c:pt idx="7">
                  <c:v>Tall Female</c:v>
                </c:pt>
              </c:strCache>
            </c:strRef>
          </c:cat>
          <c:val>
            <c:numRef>
              <c:f>(Elementary!$E$74:$E$75,Elementary!$E$77:$E$78,Elementary!$E$80:$E$81,Elementary!$E$83:$E$84)</c:f>
              <c:numCache>
                <c:formatCode>0;;</c:formatCode>
                <c:ptCount val="8"/>
                <c:pt idx="4">
                  <c:v>0</c:v>
                </c:pt>
                <c:pt idx="5">
                  <c:v>0</c:v>
                </c:pt>
              </c:numCache>
            </c:numRef>
          </c:val>
          <c:extLst>
            <c:ext xmlns:c16="http://schemas.microsoft.com/office/drawing/2014/chart" uri="{C3380CC4-5D6E-409C-BE32-E72D297353CC}">
              <c16:uniqueId val="{00000001-75C0-45CA-8FDF-714DAA33B606}"/>
            </c:ext>
          </c:extLst>
        </c:ser>
        <c:ser>
          <c:idx val="2"/>
          <c:order val="2"/>
          <c:tx>
            <c:strRef>
              <c:f>Elementary!$F$16</c:f>
              <c:strCache>
                <c:ptCount val="1"/>
                <c:pt idx="0">
                  <c:v>G1</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(Elementary!$C$74:$C$75,Elementary!$C$77:$C$78,Elementary!$C$80:$C$81,Elementary!$C$83:$C$84)</c:f>
              <c:strCache>
                <c:ptCount val="8"/>
                <c:pt idx="0">
                  <c:v>Severely Stunted Male</c:v>
                </c:pt>
                <c:pt idx="1">
                  <c:v>Severely Stunted Female</c:v>
                </c:pt>
                <c:pt idx="2">
                  <c:v>Stunted Male</c:v>
                </c:pt>
                <c:pt idx="3">
                  <c:v>Stunted Female</c:v>
                </c:pt>
                <c:pt idx="4">
                  <c:v>Normal Male</c:v>
                </c:pt>
                <c:pt idx="5">
                  <c:v>Normal Female</c:v>
                </c:pt>
                <c:pt idx="6">
                  <c:v>Tall Male</c:v>
                </c:pt>
                <c:pt idx="7">
                  <c:v>Tall Female</c:v>
                </c:pt>
              </c:strCache>
            </c:strRef>
          </c:cat>
          <c:val>
            <c:numRef>
              <c:f>(Elementary!$F$74:$F$75,Elementary!$F$77:$F$78,Elementary!$F$80:$F$81,Elementary!$F$83:$F$84)</c:f>
              <c:numCache>
                <c:formatCode>0;;</c:formatCode>
                <c:ptCount val="8"/>
                <c:pt idx="4">
                  <c:v>0</c:v>
                </c:pt>
                <c:pt idx="5">
                  <c:v>0</c:v>
                </c:pt>
              </c:numCache>
            </c:numRef>
          </c:val>
          <c:extLst>
            <c:ext xmlns:c16="http://schemas.microsoft.com/office/drawing/2014/chart" uri="{C3380CC4-5D6E-409C-BE32-E72D297353CC}">
              <c16:uniqueId val="{00000000-34A3-4B64-9733-982D27D1CD6A}"/>
            </c:ext>
          </c:extLst>
        </c:ser>
        <c:ser>
          <c:idx val="3"/>
          <c:order val="3"/>
          <c:tx>
            <c:strRef>
              <c:f>Elementary!$G$16</c:f>
              <c:strCache>
                <c:ptCount val="1"/>
                <c:pt idx="0">
                  <c:v>G2</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(Elementary!$C$74:$C$75,Elementary!$C$77:$C$78,Elementary!$C$80:$C$81,Elementary!$C$83:$C$84)</c:f>
              <c:strCache>
                <c:ptCount val="8"/>
                <c:pt idx="0">
                  <c:v>Severely Stunted Male</c:v>
                </c:pt>
                <c:pt idx="1">
                  <c:v>Severely Stunted Female</c:v>
                </c:pt>
                <c:pt idx="2">
                  <c:v>Stunted Male</c:v>
                </c:pt>
                <c:pt idx="3">
                  <c:v>Stunted Female</c:v>
                </c:pt>
                <c:pt idx="4">
                  <c:v>Normal Male</c:v>
                </c:pt>
                <c:pt idx="5">
                  <c:v>Normal Female</c:v>
                </c:pt>
                <c:pt idx="6">
                  <c:v>Tall Male</c:v>
                </c:pt>
                <c:pt idx="7">
                  <c:v>Tall Female</c:v>
                </c:pt>
              </c:strCache>
            </c:strRef>
          </c:cat>
          <c:val>
            <c:numRef>
              <c:f>(Elementary!$G$74:$G$75,Elementary!$G$77:$G$78,Elementary!$G$80:$G$81,Elementary!$G$83:$G$84)</c:f>
              <c:numCache>
                <c:formatCode>0;;</c:formatCode>
                <c:ptCount val="8"/>
                <c:pt idx="4">
                  <c:v>0</c:v>
                </c:pt>
                <c:pt idx="5">
                  <c:v>0</c:v>
                </c:pt>
              </c:numCache>
            </c:numRef>
          </c:val>
          <c:extLst>
            <c:ext xmlns:c16="http://schemas.microsoft.com/office/drawing/2014/chart" uri="{C3380CC4-5D6E-409C-BE32-E72D297353CC}">
              <c16:uniqueId val="{00000001-34A3-4B64-9733-982D27D1CD6A}"/>
            </c:ext>
          </c:extLst>
        </c:ser>
        <c:ser>
          <c:idx val="4"/>
          <c:order val="4"/>
          <c:tx>
            <c:strRef>
              <c:f>Elementary!$H$16</c:f>
              <c:strCache>
                <c:ptCount val="1"/>
                <c:pt idx="0">
                  <c:v>G3</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(Elementary!$C$74:$C$75,Elementary!$C$77:$C$78,Elementary!$C$80:$C$81,Elementary!$C$83:$C$84)</c:f>
              <c:strCache>
                <c:ptCount val="8"/>
                <c:pt idx="0">
                  <c:v>Severely Stunted Male</c:v>
                </c:pt>
                <c:pt idx="1">
                  <c:v>Severely Stunted Female</c:v>
                </c:pt>
                <c:pt idx="2">
                  <c:v>Stunted Male</c:v>
                </c:pt>
                <c:pt idx="3">
                  <c:v>Stunted Female</c:v>
                </c:pt>
                <c:pt idx="4">
                  <c:v>Normal Male</c:v>
                </c:pt>
                <c:pt idx="5">
                  <c:v>Normal Female</c:v>
                </c:pt>
                <c:pt idx="6">
                  <c:v>Tall Male</c:v>
                </c:pt>
                <c:pt idx="7">
                  <c:v>Tall Female</c:v>
                </c:pt>
              </c:strCache>
            </c:strRef>
          </c:cat>
          <c:val>
            <c:numRef>
              <c:f>(Elementary!$H$74:$H$75,Elementary!$H$77:$H$78,Elementary!$H$80:$H$81,Elementary!$H$83:$H$84)</c:f>
              <c:numCache>
                <c:formatCode>0;;</c:formatCode>
                <c:ptCount val="8"/>
                <c:pt idx="4">
                  <c:v>0</c:v>
                </c:pt>
                <c:pt idx="5">
                  <c:v>0</c:v>
                </c:pt>
              </c:numCache>
            </c:numRef>
          </c:val>
          <c:extLst>
            <c:ext xmlns:c16="http://schemas.microsoft.com/office/drawing/2014/chart" uri="{C3380CC4-5D6E-409C-BE32-E72D297353CC}">
              <c16:uniqueId val="{00000002-34A3-4B64-9733-982D27D1CD6A}"/>
            </c:ext>
          </c:extLst>
        </c:ser>
        <c:ser>
          <c:idx val="5"/>
          <c:order val="5"/>
          <c:tx>
            <c:strRef>
              <c:f>Elementary!$I$16</c:f>
              <c:strCache>
                <c:ptCount val="1"/>
                <c:pt idx="0">
                  <c:v>G4</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(Elementary!$C$74:$C$75,Elementary!$C$77:$C$78,Elementary!$C$80:$C$81,Elementary!$C$83:$C$84)</c:f>
              <c:strCache>
                <c:ptCount val="8"/>
                <c:pt idx="0">
                  <c:v>Severely Stunted Male</c:v>
                </c:pt>
                <c:pt idx="1">
                  <c:v>Severely Stunted Female</c:v>
                </c:pt>
                <c:pt idx="2">
                  <c:v>Stunted Male</c:v>
                </c:pt>
                <c:pt idx="3">
                  <c:v>Stunted Female</c:v>
                </c:pt>
                <c:pt idx="4">
                  <c:v>Normal Male</c:v>
                </c:pt>
                <c:pt idx="5">
                  <c:v>Normal Female</c:v>
                </c:pt>
                <c:pt idx="6">
                  <c:v>Tall Male</c:v>
                </c:pt>
                <c:pt idx="7">
                  <c:v>Tall Female</c:v>
                </c:pt>
              </c:strCache>
            </c:strRef>
          </c:cat>
          <c:val>
            <c:numRef>
              <c:f>(Elementary!$I$74:$I$75,Elementary!$I$77:$I$78,Elementary!$I$80:$I$81,Elementary!$I$83:$I$84)</c:f>
              <c:numCache>
                <c:formatCode>0;;</c:formatCode>
                <c:ptCount val="8"/>
                <c:pt idx="4">
                  <c:v>0</c:v>
                </c:pt>
                <c:pt idx="5">
                  <c:v>0</c:v>
                </c:pt>
              </c:numCache>
            </c:numRef>
          </c:val>
          <c:extLst>
            <c:ext xmlns:c16="http://schemas.microsoft.com/office/drawing/2014/chart" uri="{C3380CC4-5D6E-409C-BE32-E72D297353CC}">
              <c16:uniqueId val="{00000003-34A3-4B64-9733-982D27D1CD6A}"/>
            </c:ext>
          </c:extLst>
        </c:ser>
        <c:ser>
          <c:idx val="6"/>
          <c:order val="6"/>
          <c:tx>
            <c:strRef>
              <c:f>Elementary!$J$16</c:f>
              <c:strCache>
                <c:ptCount val="1"/>
                <c:pt idx="0">
                  <c:v>G5</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(Elementary!$C$74:$C$75,Elementary!$C$77:$C$78,Elementary!$C$80:$C$81,Elementary!$C$83:$C$84)</c:f>
              <c:strCache>
                <c:ptCount val="8"/>
                <c:pt idx="0">
                  <c:v>Severely Stunted Male</c:v>
                </c:pt>
                <c:pt idx="1">
                  <c:v>Severely Stunted Female</c:v>
                </c:pt>
                <c:pt idx="2">
                  <c:v>Stunted Male</c:v>
                </c:pt>
                <c:pt idx="3">
                  <c:v>Stunted Female</c:v>
                </c:pt>
                <c:pt idx="4">
                  <c:v>Normal Male</c:v>
                </c:pt>
                <c:pt idx="5">
                  <c:v>Normal Female</c:v>
                </c:pt>
                <c:pt idx="6">
                  <c:v>Tall Male</c:v>
                </c:pt>
                <c:pt idx="7">
                  <c:v>Tall Female</c:v>
                </c:pt>
              </c:strCache>
            </c:strRef>
          </c:cat>
          <c:val>
            <c:numRef>
              <c:f>(Elementary!$J$74:$J$75,Elementary!$J$77:$J$78,Elementary!$J$80:$J$81,Elementary!$J$83:$J$84)</c:f>
              <c:numCache>
                <c:formatCode>0;;</c:formatCode>
                <c:ptCount val="8"/>
                <c:pt idx="4">
                  <c:v>0</c:v>
                </c:pt>
                <c:pt idx="5">
                  <c:v>0</c:v>
                </c:pt>
              </c:numCache>
            </c:numRef>
          </c:val>
          <c:extLst>
            <c:ext xmlns:c16="http://schemas.microsoft.com/office/drawing/2014/chart" uri="{C3380CC4-5D6E-409C-BE32-E72D297353CC}">
              <c16:uniqueId val="{00000004-34A3-4B64-9733-982D27D1CD6A}"/>
            </c:ext>
          </c:extLst>
        </c:ser>
        <c:ser>
          <c:idx val="7"/>
          <c:order val="7"/>
          <c:tx>
            <c:strRef>
              <c:f>Elementary!$K$16</c:f>
              <c:strCache>
                <c:ptCount val="1"/>
                <c:pt idx="0">
                  <c:v>G6</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(Elementary!$C$74:$C$75,Elementary!$C$77:$C$78,Elementary!$C$80:$C$81,Elementary!$C$83:$C$84)</c:f>
              <c:strCache>
                <c:ptCount val="8"/>
                <c:pt idx="0">
                  <c:v>Severely Stunted Male</c:v>
                </c:pt>
                <c:pt idx="1">
                  <c:v>Severely Stunted Female</c:v>
                </c:pt>
                <c:pt idx="2">
                  <c:v>Stunted Male</c:v>
                </c:pt>
                <c:pt idx="3">
                  <c:v>Stunted Female</c:v>
                </c:pt>
                <c:pt idx="4">
                  <c:v>Normal Male</c:v>
                </c:pt>
                <c:pt idx="5">
                  <c:v>Normal Female</c:v>
                </c:pt>
                <c:pt idx="6">
                  <c:v>Tall Male</c:v>
                </c:pt>
                <c:pt idx="7">
                  <c:v>Tall Female</c:v>
                </c:pt>
              </c:strCache>
            </c:strRef>
          </c:cat>
          <c:val>
            <c:numRef>
              <c:f>(Elementary!$K$74:$K$75,Elementary!$K$77:$K$78,Elementary!$K$80:$K$81,Elementary!$K$83:$K$84)</c:f>
              <c:numCache>
                <c:formatCode>0;;</c:formatCode>
                <c:ptCount val="8"/>
                <c:pt idx="4">
                  <c:v>0</c:v>
                </c:pt>
                <c:pt idx="5">
                  <c:v>0</c:v>
                </c:pt>
              </c:numCache>
            </c:numRef>
          </c:val>
          <c:extLst>
            <c:ext xmlns:c16="http://schemas.microsoft.com/office/drawing/2014/chart" uri="{C3380CC4-5D6E-409C-BE32-E72D297353CC}">
              <c16:uniqueId val="{00000005-34A3-4B64-9733-982D27D1CD6A}"/>
            </c:ext>
          </c:extLst>
        </c:ser>
        <c:dLbls>
          <c:showLegendKey val="0"/>
          <c:showVal val="1"/>
          <c:showCatName val="0"/>
          <c:showSerName val="0"/>
          <c:showPercent val="0"/>
          <c:showBubbleSize val="0"/>
        </c:dLbls>
        <c:gapWidth val="150"/>
        <c:overlap val="-25"/>
        <c:axId val="538800256"/>
        <c:axId val="538803000"/>
      </c:barChart>
      <c:catAx>
        <c:axId val="538800256"/>
        <c:scaling>
          <c:orientation val="minMax"/>
        </c:scaling>
        <c:delete val="0"/>
        <c:axPos val="b"/>
        <c:numFmt formatCode="General" sourceLinked="1"/>
        <c:majorTickMark val="none"/>
        <c:minorTickMark val="none"/>
        <c:tickLblPos val="nextTo"/>
        <c:crossAx val="538803000"/>
        <c:crosses val="autoZero"/>
        <c:auto val="1"/>
        <c:lblAlgn val="ctr"/>
        <c:lblOffset val="100"/>
        <c:noMultiLvlLbl val="0"/>
      </c:catAx>
      <c:valAx>
        <c:axId val="538803000"/>
        <c:scaling>
          <c:orientation val="minMax"/>
        </c:scaling>
        <c:delete val="1"/>
        <c:axPos val="l"/>
        <c:numFmt formatCode="0;;" sourceLinked="1"/>
        <c:majorTickMark val="out"/>
        <c:minorTickMark val="none"/>
        <c:tickLblPos val="none"/>
        <c:crossAx val="538800256"/>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MTB-MLE Quarterly MPS</a:t>
            </a:r>
          </a:p>
        </c:rich>
      </c:tx>
      <c:overlay val="0"/>
    </c:title>
    <c:autoTitleDeleted val="0"/>
    <c:plotArea>
      <c:layout/>
      <c:barChart>
        <c:barDir val="col"/>
        <c:grouping val="clustered"/>
        <c:varyColors val="0"/>
        <c:ser>
          <c:idx val="0"/>
          <c:order val="0"/>
          <c:tx>
            <c:strRef>
              <c:f>Elementary!$B$89</c:f>
              <c:strCache>
                <c:ptCount val="1"/>
                <c:pt idx="0">
                  <c:v>MTB-MLE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[1]Elementary!$F$16:$H$16</c:f>
              <c:strCache>
                <c:ptCount val="3"/>
                <c:pt idx="0">
                  <c:v>G1</c:v>
                </c:pt>
                <c:pt idx="1">
                  <c:v>G2</c:v>
                </c:pt>
                <c:pt idx="2">
                  <c:v>G3</c:v>
                </c:pt>
              </c:strCache>
            </c:strRef>
          </c:cat>
          <c:val>
            <c:numRef>
              <c:f>Elementary!$F$89:$H$89</c:f>
              <c:numCache>
                <c:formatCode>0.00%</c:formatCode>
                <c:ptCount val="3"/>
              </c:numCache>
            </c:numRef>
          </c:val>
          <c:extLst>
            <c:ext xmlns:c16="http://schemas.microsoft.com/office/drawing/2014/chart" uri="{C3380CC4-5D6E-409C-BE32-E72D297353CC}">
              <c16:uniqueId val="{00000000-283E-44C7-A2E4-7CF80C0746E2}"/>
            </c:ext>
          </c:extLst>
        </c:ser>
        <c:dLbls>
          <c:showLegendKey val="0"/>
          <c:showVal val="1"/>
          <c:showCatName val="0"/>
          <c:showSerName val="0"/>
          <c:showPercent val="0"/>
          <c:showBubbleSize val="0"/>
        </c:dLbls>
        <c:gapWidth val="150"/>
        <c:overlap val="-25"/>
        <c:axId val="538800648"/>
        <c:axId val="538802216"/>
      </c:barChart>
      <c:catAx>
        <c:axId val="538800648"/>
        <c:scaling>
          <c:orientation val="minMax"/>
        </c:scaling>
        <c:delete val="0"/>
        <c:axPos val="b"/>
        <c:numFmt formatCode="General" sourceLinked="1"/>
        <c:majorTickMark val="none"/>
        <c:minorTickMark val="none"/>
        <c:tickLblPos val="nextTo"/>
        <c:crossAx val="538802216"/>
        <c:crosses val="autoZero"/>
        <c:auto val="1"/>
        <c:lblAlgn val="ctr"/>
        <c:lblOffset val="100"/>
        <c:noMultiLvlLbl val="0"/>
      </c:catAx>
      <c:valAx>
        <c:axId val="538802216"/>
        <c:scaling>
          <c:orientation val="minMax"/>
        </c:scaling>
        <c:delete val="1"/>
        <c:axPos val="l"/>
        <c:numFmt formatCode="0.00%" sourceLinked="1"/>
        <c:majorTickMark val="out"/>
        <c:minorTickMark val="none"/>
        <c:tickLblPos val="none"/>
        <c:crossAx val="538800648"/>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English Quarterly MPS</a:t>
            </a:r>
          </a:p>
        </c:rich>
      </c:tx>
      <c:overlay val="0"/>
    </c:title>
    <c:autoTitleDeleted val="0"/>
    <c:plotArea>
      <c:layout/>
      <c:barChart>
        <c:barDir val="col"/>
        <c:grouping val="clustered"/>
        <c:varyColors val="0"/>
        <c:ser>
          <c:idx val="0"/>
          <c:order val="0"/>
          <c:tx>
            <c:strRef>
              <c:f>Elementary!$B$90</c:f>
              <c:strCache>
                <c:ptCount val="1"/>
                <c:pt idx="0">
                  <c:v>English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[1]Elementary!$F$16:$K$16</c:f>
              <c:strCache>
                <c:ptCount val="6"/>
                <c:pt idx="0">
                  <c:v>G1</c:v>
                </c:pt>
                <c:pt idx="1">
                  <c:v>G2</c:v>
                </c:pt>
                <c:pt idx="2">
                  <c:v>G3</c:v>
                </c:pt>
                <c:pt idx="3">
                  <c:v>G4</c:v>
                </c:pt>
                <c:pt idx="4">
                  <c:v>G5</c:v>
                </c:pt>
                <c:pt idx="5">
                  <c:v>G6</c:v>
                </c:pt>
              </c:strCache>
            </c:strRef>
          </c:cat>
          <c:val>
            <c:numRef>
              <c:f>Elementary!$F$90:$K$90</c:f>
              <c:numCache>
                <c:formatCode>0.00%</c:formatCode>
                <c:ptCount val="6"/>
              </c:numCache>
            </c:numRef>
          </c:val>
          <c:extLst>
            <c:ext xmlns:c16="http://schemas.microsoft.com/office/drawing/2014/chart" uri="{C3380CC4-5D6E-409C-BE32-E72D297353CC}">
              <c16:uniqueId val="{00000000-CE42-466F-B184-3ACBADCF0107}"/>
            </c:ext>
          </c:extLst>
        </c:ser>
        <c:dLbls>
          <c:showLegendKey val="0"/>
          <c:showVal val="1"/>
          <c:showCatName val="0"/>
          <c:showSerName val="0"/>
          <c:showPercent val="0"/>
          <c:showBubbleSize val="0"/>
        </c:dLbls>
        <c:gapWidth val="150"/>
        <c:overlap val="-25"/>
        <c:axId val="538802608"/>
        <c:axId val="538803392"/>
      </c:barChart>
      <c:catAx>
        <c:axId val="538802608"/>
        <c:scaling>
          <c:orientation val="minMax"/>
        </c:scaling>
        <c:delete val="0"/>
        <c:axPos val="b"/>
        <c:numFmt formatCode="General" sourceLinked="1"/>
        <c:majorTickMark val="none"/>
        <c:minorTickMark val="none"/>
        <c:tickLblPos val="nextTo"/>
        <c:crossAx val="538803392"/>
        <c:crosses val="autoZero"/>
        <c:auto val="1"/>
        <c:lblAlgn val="ctr"/>
        <c:lblOffset val="100"/>
        <c:noMultiLvlLbl val="0"/>
      </c:catAx>
      <c:valAx>
        <c:axId val="538803392"/>
        <c:scaling>
          <c:orientation val="minMax"/>
        </c:scaling>
        <c:delete val="1"/>
        <c:axPos val="l"/>
        <c:numFmt formatCode="0.00%" sourceLinked="1"/>
        <c:majorTickMark val="out"/>
        <c:minorTickMark val="none"/>
        <c:tickLblPos val="none"/>
        <c:crossAx val="538802608"/>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Math Quarterly MPS</a:t>
            </a:r>
          </a:p>
        </c:rich>
      </c:tx>
      <c:overlay val="0"/>
    </c:title>
    <c:autoTitleDeleted val="0"/>
    <c:plotArea>
      <c:layout/>
      <c:barChart>
        <c:barDir val="col"/>
        <c:grouping val="clustered"/>
        <c:varyColors val="0"/>
        <c:ser>
          <c:idx val="0"/>
          <c:order val="0"/>
          <c:tx>
            <c:strRef>
              <c:f>Elementary!$B$91</c:f>
              <c:strCache>
                <c:ptCount val="1"/>
                <c:pt idx="0">
                  <c:v>Math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[1]Elementary!$F$16:$K$16</c:f>
              <c:strCache>
                <c:ptCount val="6"/>
                <c:pt idx="0">
                  <c:v>G1</c:v>
                </c:pt>
                <c:pt idx="1">
                  <c:v>G2</c:v>
                </c:pt>
                <c:pt idx="2">
                  <c:v>G3</c:v>
                </c:pt>
                <c:pt idx="3">
                  <c:v>G4</c:v>
                </c:pt>
                <c:pt idx="4">
                  <c:v>G5</c:v>
                </c:pt>
                <c:pt idx="5">
                  <c:v>G6</c:v>
                </c:pt>
              </c:strCache>
            </c:strRef>
          </c:cat>
          <c:val>
            <c:numRef>
              <c:f>Elementary!$F$91:$K$91</c:f>
              <c:numCache>
                <c:formatCode>0.00%</c:formatCode>
                <c:ptCount val="6"/>
              </c:numCache>
            </c:numRef>
          </c:val>
          <c:extLst>
            <c:ext xmlns:c16="http://schemas.microsoft.com/office/drawing/2014/chart" uri="{C3380CC4-5D6E-409C-BE32-E72D297353CC}">
              <c16:uniqueId val="{00000000-EF10-42FF-B614-D4E716911BAE}"/>
            </c:ext>
          </c:extLst>
        </c:ser>
        <c:dLbls>
          <c:showLegendKey val="0"/>
          <c:showVal val="1"/>
          <c:showCatName val="0"/>
          <c:showSerName val="0"/>
          <c:showPercent val="0"/>
          <c:showBubbleSize val="0"/>
        </c:dLbls>
        <c:gapWidth val="150"/>
        <c:overlap val="-25"/>
        <c:axId val="538803784"/>
        <c:axId val="538797904"/>
      </c:barChart>
      <c:catAx>
        <c:axId val="538803784"/>
        <c:scaling>
          <c:orientation val="minMax"/>
        </c:scaling>
        <c:delete val="0"/>
        <c:axPos val="b"/>
        <c:numFmt formatCode="General" sourceLinked="1"/>
        <c:majorTickMark val="none"/>
        <c:minorTickMark val="none"/>
        <c:tickLblPos val="nextTo"/>
        <c:crossAx val="538797904"/>
        <c:crosses val="autoZero"/>
        <c:auto val="1"/>
        <c:lblAlgn val="ctr"/>
        <c:lblOffset val="100"/>
        <c:noMultiLvlLbl val="0"/>
      </c:catAx>
      <c:valAx>
        <c:axId val="538797904"/>
        <c:scaling>
          <c:orientation val="minMax"/>
        </c:scaling>
        <c:delete val="1"/>
        <c:axPos val="l"/>
        <c:numFmt formatCode="0.00%" sourceLinked="1"/>
        <c:majorTickMark val="out"/>
        <c:minorTickMark val="none"/>
        <c:tickLblPos val="none"/>
        <c:crossAx val="5388037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Science</a:t>
            </a:r>
            <a:r>
              <a:rPr lang="en-PH" baseline="0"/>
              <a:t> </a:t>
            </a:r>
            <a:r>
              <a:rPr lang="en-PH"/>
              <a:t>Quarterly MPS</a:t>
            </a:r>
          </a:p>
        </c:rich>
      </c:tx>
      <c:overlay val="0"/>
    </c:title>
    <c:autoTitleDeleted val="0"/>
    <c:plotArea>
      <c:layout/>
      <c:barChart>
        <c:barDir val="col"/>
        <c:grouping val="clustered"/>
        <c:varyColors val="0"/>
        <c:ser>
          <c:idx val="0"/>
          <c:order val="0"/>
          <c:tx>
            <c:strRef>
              <c:f>Elementary!$B$92</c:f>
              <c:strCache>
                <c:ptCount val="1"/>
                <c:pt idx="0">
                  <c:v>Science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[1]Elementary!$G$16:$K$16</c:f>
              <c:strCache>
                <c:ptCount val="5"/>
                <c:pt idx="0">
                  <c:v>G2</c:v>
                </c:pt>
                <c:pt idx="1">
                  <c:v>G3</c:v>
                </c:pt>
                <c:pt idx="2">
                  <c:v>G4</c:v>
                </c:pt>
                <c:pt idx="3">
                  <c:v>G5</c:v>
                </c:pt>
                <c:pt idx="4">
                  <c:v>G6</c:v>
                </c:pt>
              </c:strCache>
            </c:strRef>
          </c:cat>
          <c:val>
            <c:numRef>
              <c:f>Elementary!$G$92:$K$92</c:f>
              <c:numCache>
                <c:formatCode>0.00%</c:formatCode>
                <c:ptCount val="5"/>
              </c:numCache>
            </c:numRef>
          </c:val>
          <c:extLst>
            <c:ext xmlns:c16="http://schemas.microsoft.com/office/drawing/2014/chart" uri="{C3380CC4-5D6E-409C-BE32-E72D297353CC}">
              <c16:uniqueId val="{00000000-8B5F-4390-9536-532BC463B73B}"/>
            </c:ext>
          </c:extLst>
        </c:ser>
        <c:dLbls>
          <c:showLegendKey val="0"/>
          <c:showVal val="1"/>
          <c:showCatName val="0"/>
          <c:showSerName val="0"/>
          <c:showPercent val="0"/>
          <c:showBubbleSize val="0"/>
        </c:dLbls>
        <c:gapWidth val="150"/>
        <c:overlap val="-25"/>
        <c:axId val="538806920"/>
        <c:axId val="538794768"/>
      </c:barChart>
      <c:catAx>
        <c:axId val="538806920"/>
        <c:scaling>
          <c:orientation val="minMax"/>
        </c:scaling>
        <c:delete val="0"/>
        <c:axPos val="b"/>
        <c:numFmt formatCode="General" sourceLinked="1"/>
        <c:majorTickMark val="none"/>
        <c:minorTickMark val="none"/>
        <c:tickLblPos val="nextTo"/>
        <c:crossAx val="538794768"/>
        <c:crosses val="autoZero"/>
        <c:auto val="1"/>
        <c:lblAlgn val="ctr"/>
        <c:lblOffset val="100"/>
        <c:noMultiLvlLbl val="0"/>
      </c:catAx>
      <c:valAx>
        <c:axId val="538794768"/>
        <c:scaling>
          <c:orientation val="minMax"/>
        </c:scaling>
        <c:delete val="1"/>
        <c:axPos val="l"/>
        <c:numFmt formatCode="0.00%" sourceLinked="1"/>
        <c:majorTickMark val="out"/>
        <c:minorTickMark val="none"/>
        <c:tickLblPos val="none"/>
        <c:crossAx val="53880692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Filipino Quarterly MPS</a:t>
            </a:r>
          </a:p>
        </c:rich>
      </c:tx>
      <c:overlay val="0"/>
    </c:title>
    <c:autoTitleDeleted val="0"/>
    <c:plotArea>
      <c:layout/>
      <c:barChart>
        <c:barDir val="col"/>
        <c:grouping val="clustered"/>
        <c:varyColors val="0"/>
        <c:ser>
          <c:idx val="0"/>
          <c:order val="0"/>
          <c:tx>
            <c:strRef>
              <c:f>Elementary!$B$93</c:f>
              <c:strCache>
                <c:ptCount val="1"/>
                <c:pt idx="0">
                  <c:v>Filipino</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[1]Elementary!$F$16:$K$16</c:f>
              <c:strCache>
                <c:ptCount val="6"/>
                <c:pt idx="0">
                  <c:v>G1</c:v>
                </c:pt>
                <c:pt idx="1">
                  <c:v>G2</c:v>
                </c:pt>
                <c:pt idx="2">
                  <c:v>G3</c:v>
                </c:pt>
                <c:pt idx="3">
                  <c:v>G4</c:v>
                </c:pt>
                <c:pt idx="4">
                  <c:v>G5</c:v>
                </c:pt>
                <c:pt idx="5">
                  <c:v>G6</c:v>
                </c:pt>
              </c:strCache>
            </c:strRef>
          </c:cat>
          <c:val>
            <c:numRef>
              <c:f>Elementary!$F$93:$K$93</c:f>
              <c:numCache>
                <c:formatCode>0.00%</c:formatCode>
                <c:ptCount val="6"/>
              </c:numCache>
            </c:numRef>
          </c:val>
          <c:extLst>
            <c:ext xmlns:c16="http://schemas.microsoft.com/office/drawing/2014/chart" uri="{C3380CC4-5D6E-409C-BE32-E72D297353CC}">
              <c16:uniqueId val="{00000000-694D-448D-A4F1-645A784D0070}"/>
            </c:ext>
          </c:extLst>
        </c:ser>
        <c:dLbls>
          <c:showLegendKey val="0"/>
          <c:showVal val="1"/>
          <c:showCatName val="0"/>
          <c:showSerName val="0"/>
          <c:showPercent val="0"/>
          <c:showBubbleSize val="0"/>
        </c:dLbls>
        <c:gapWidth val="150"/>
        <c:overlap val="-25"/>
        <c:axId val="538795944"/>
        <c:axId val="538819464"/>
      </c:barChart>
      <c:catAx>
        <c:axId val="538795944"/>
        <c:scaling>
          <c:orientation val="minMax"/>
        </c:scaling>
        <c:delete val="0"/>
        <c:axPos val="b"/>
        <c:numFmt formatCode="General" sourceLinked="1"/>
        <c:majorTickMark val="none"/>
        <c:minorTickMark val="none"/>
        <c:tickLblPos val="nextTo"/>
        <c:crossAx val="538819464"/>
        <c:crosses val="autoZero"/>
        <c:auto val="1"/>
        <c:lblAlgn val="ctr"/>
        <c:lblOffset val="100"/>
        <c:noMultiLvlLbl val="0"/>
      </c:catAx>
      <c:valAx>
        <c:axId val="538819464"/>
        <c:scaling>
          <c:orientation val="minMax"/>
        </c:scaling>
        <c:delete val="1"/>
        <c:axPos val="l"/>
        <c:numFmt formatCode="0.00%" sourceLinked="1"/>
        <c:majorTickMark val="out"/>
        <c:minorTickMark val="none"/>
        <c:tickLblPos val="none"/>
        <c:crossAx val="53879594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Aral. Pan. Quarterly MPS</a:t>
            </a:r>
          </a:p>
        </c:rich>
      </c:tx>
      <c:overlay val="0"/>
    </c:title>
    <c:autoTitleDeleted val="0"/>
    <c:plotArea>
      <c:layout/>
      <c:barChart>
        <c:barDir val="col"/>
        <c:grouping val="clustered"/>
        <c:varyColors val="0"/>
        <c:ser>
          <c:idx val="0"/>
          <c:order val="0"/>
          <c:tx>
            <c:strRef>
              <c:f>Elementary!$B$94</c:f>
              <c:strCache>
                <c:ptCount val="1"/>
                <c:pt idx="0">
                  <c:v>AP</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[1]Elementary!$F$16:$K$16</c:f>
              <c:strCache>
                <c:ptCount val="6"/>
                <c:pt idx="0">
                  <c:v>G1</c:v>
                </c:pt>
                <c:pt idx="1">
                  <c:v>G2</c:v>
                </c:pt>
                <c:pt idx="2">
                  <c:v>G3</c:v>
                </c:pt>
                <c:pt idx="3">
                  <c:v>G4</c:v>
                </c:pt>
                <c:pt idx="4">
                  <c:v>G5</c:v>
                </c:pt>
                <c:pt idx="5">
                  <c:v>G6</c:v>
                </c:pt>
              </c:strCache>
            </c:strRef>
          </c:cat>
          <c:val>
            <c:numRef>
              <c:f>Elementary!$F$94:$K$94</c:f>
              <c:numCache>
                <c:formatCode>0.00%</c:formatCode>
                <c:ptCount val="6"/>
              </c:numCache>
            </c:numRef>
          </c:val>
          <c:extLst>
            <c:ext xmlns:c16="http://schemas.microsoft.com/office/drawing/2014/chart" uri="{C3380CC4-5D6E-409C-BE32-E72D297353CC}">
              <c16:uniqueId val="{00000000-B46E-4BC8-88AD-65AF0A3F446C}"/>
            </c:ext>
          </c:extLst>
        </c:ser>
        <c:dLbls>
          <c:showLegendKey val="0"/>
          <c:showVal val="1"/>
          <c:showCatName val="0"/>
          <c:showSerName val="0"/>
          <c:showPercent val="0"/>
          <c:showBubbleSize val="0"/>
        </c:dLbls>
        <c:gapWidth val="150"/>
        <c:overlap val="-25"/>
        <c:axId val="538811624"/>
        <c:axId val="538810448"/>
      </c:barChart>
      <c:catAx>
        <c:axId val="538811624"/>
        <c:scaling>
          <c:orientation val="minMax"/>
        </c:scaling>
        <c:delete val="0"/>
        <c:axPos val="b"/>
        <c:numFmt formatCode="General" sourceLinked="1"/>
        <c:majorTickMark val="none"/>
        <c:minorTickMark val="none"/>
        <c:tickLblPos val="nextTo"/>
        <c:crossAx val="538810448"/>
        <c:crosses val="autoZero"/>
        <c:auto val="1"/>
        <c:lblAlgn val="ctr"/>
        <c:lblOffset val="100"/>
        <c:noMultiLvlLbl val="0"/>
      </c:catAx>
      <c:valAx>
        <c:axId val="538810448"/>
        <c:scaling>
          <c:orientation val="minMax"/>
        </c:scaling>
        <c:delete val="1"/>
        <c:axPos val="l"/>
        <c:numFmt formatCode="0.00%" sourceLinked="1"/>
        <c:majorTickMark val="out"/>
        <c:minorTickMark val="none"/>
        <c:tickLblPos val="none"/>
        <c:crossAx val="53881162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MAPEH Quarterly MPS</a:t>
            </a:r>
          </a:p>
        </c:rich>
      </c:tx>
      <c:overlay val="0"/>
    </c:title>
    <c:autoTitleDeleted val="0"/>
    <c:plotArea>
      <c:layout/>
      <c:barChart>
        <c:barDir val="col"/>
        <c:grouping val="clustered"/>
        <c:varyColors val="0"/>
        <c:ser>
          <c:idx val="0"/>
          <c:order val="0"/>
          <c:tx>
            <c:strRef>
              <c:f>Elementary!$B$95</c:f>
              <c:strCache>
                <c:ptCount val="1"/>
                <c:pt idx="0">
                  <c:v>MAPEH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[1]Elementary!$F$16:$K$16</c:f>
              <c:strCache>
                <c:ptCount val="6"/>
                <c:pt idx="0">
                  <c:v>G1</c:v>
                </c:pt>
                <c:pt idx="1">
                  <c:v>G2</c:v>
                </c:pt>
                <c:pt idx="2">
                  <c:v>G3</c:v>
                </c:pt>
                <c:pt idx="3">
                  <c:v>G4</c:v>
                </c:pt>
                <c:pt idx="4">
                  <c:v>G5</c:v>
                </c:pt>
                <c:pt idx="5">
                  <c:v>G6</c:v>
                </c:pt>
              </c:strCache>
            </c:strRef>
          </c:cat>
          <c:val>
            <c:numRef>
              <c:f>Elementary!$F$95:$K$95</c:f>
              <c:numCache>
                <c:formatCode>0.00%</c:formatCode>
                <c:ptCount val="6"/>
              </c:numCache>
            </c:numRef>
          </c:val>
          <c:extLst>
            <c:ext xmlns:c16="http://schemas.microsoft.com/office/drawing/2014/chart" uri="{C3380CC4-5D6E-409C-BE32-E72D297353CC}">
              <c16:uniqueId val="{00000000-33FF-4B3E-BC68-848D58F53DE6}"/>
            </c:ext>
          </c:extLst>
        </c:ser>
        <c:dLbls>
          <c:showLegendKey val="0"/>
          <c:showVal val="1"/>
          <c:showCatName val="0"/>
          <c:showSerName val="0"/>
          <c:showPercent val="0"/>
          <c:showBubbleSize val="0"/>
        </c:dLbls>
        <c:gapWidth val="150"/>
        <c:overlap val="-25"/>
        <c:axId val="538810840"/>
        <c:axId val="538818288"/>
      </c:barChart>
      <c:catAx>
        <c:axId val="538810840"/>
        <c:scaling>
          <c:orientation val="minMax"/>
        </c:scaling>
        <c:delete val="0"/>
        <c:axPos val="b"/>
        <c:numFmt formatCode="General" sourceLinked="1"/>
        <c:majorTickMark val="none"/>
        <c:minorTickMark val="none"/>
        <c:tickLblPos val="nextTo"/>
        <c:crossAx val="538818288"/>
        <c:crosses val="autoZero"/>
        <c:auto val="1"/>
        <c:lblAlgn val="ctr"/>
        <c:lblOffset val="100"/>
        <c:noMultiLvlLbl val="0"/>
      </c:catAx>
      <c:valAx>
        <c:axId val="538818288"/>
        <c:scaling>
          <c:orientation val="minMax"/>
        </c:scaling>
        <c:delete val="1"/>
        <c:axPos val="l"/>
        <c:numFmt formatCode="0.00%" sourceLinked="1"/>
        <c:majorTickMark val="out"/>
        <c:minorTickMark val="none"/>
        <c:tickLblPos val="none"/>
        <c:crossAx val="53881084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TLE Quarterly MPS</a:t>
            </a:r>
          </a:p>
        </c:rich>
      </c:tx>
      <c:overlay val="0"/>
    </c:title>
    <c:autoTitleDeleted val="0"/>
    <c:plotArea>
      <c:layout/>
      <c:barChart>
        <c:barDir val="col"/>
        <c:grouping val="clustered"/>
        <c:varyColors val="0"/>
        <c:ser>
          <c:idx val="0"/>
          <c:order val="0"/>
          <c:tx>
            <c:strRef>
              <c:f>Elementary!$B$96</c:f>
              <c:strCache>
                <c:ptCount val="1"/>
                <c:pt idx="0">
                  <c:v>TLE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[1]Elementary!$I$16:$K$16</c:f>
              <c:strCache>
                <c:ptCount val="3"/>
                <c:pt idx="0">
                  <c:v>G4</c:v>
                </c:pt>
                <c:pt idx="1">
                  <c:v>G5</c:v>
                </c:pt>
                <c:pt idx="2">
                  <c:v>G6</c:v>
                </c:pt>
              </c:strCache>
            </c:strRef>
          </c:cat>
          <c:val>
            <c:numRef>
              <c:f>Elementary!$I$96:$K$96</c:f>
              <c:numCache>
                <c:formatCode>0.00%</c:formatCode>
                <c:ptCount val="3"/>
              </c:numCache>
            </c:numRef>
          </c:val>
          <c:extLst>
            <c:ext xmlns:c16="http://schemas.microsoft.com/office/drawing/2014/chart" uri="{C3380CC4-5D6E-409C-BE32-E72D297353CC}">
              <c16:uniqueId val="{00000000-9AD5-4E7E-9079-699A6F5BDB58}"/>
            </c:ext>
          </c:extLst>
        </c:ser>
        <c:dLbls>
          <c:showLegendKey val="0"/>
          <c:showVal val="1"/>
          <c:showCatName val="0"/>
          <c:showSerName val="0"/>
          <c:showPercent val="0"/>
          <c:showBubbleSize val="0"/>
        </c:dLbls>
        <c:gapWidth val="150"/>
        <c:overlap val="-25"/>
        <c:axId val="538815152"/>
        <c:axId val="538813976"/>
      </c:barChart>
      <c:catAx>
        <c:axId val="538815152"/>
        <c:scaling>
          <c:orientation val="minMax"/>
        </c:scaling>
        <c:delete val="0"/>
        <c:axPos val="b"/>
        <c:numFmt formatCode="General" sourceLinked="1"/>
        <c:majorTickMark val="none"/>
        <c:minorTickMark val="none"/>
        <c:tickLblPos val="nextTo"/>
        <c:crossAx val="538813976"/>
        <c:crosses val="autoZero"/>
        <c:auto val="1"/>
        <c:lblAlgn val="ctr"/>
        <c:lblOffset val="100"/>
        <c:noMultiLvlLbl val="0"/>
      </c:catAx>
      <c:valAx>
        <c:axId val="538813976"/>
        <c:scaling>
          <c:orientation val="minMax"/>
        </c:scaling>
        <c:delete val="1"/>
        <c:axPos val="l"/>
        <c:numFmt formatCode="0.00%" sourceLinked="1"/>
        <c:majorTickMark val="out"/>
        <c:minorTickMark val="none"/>
        <c:tickLblPos val="none"/>
        <c:crossAx val="53881515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TLE Quarterly MPS</a:t>
            </a:r>
          </a:p>
        </c:rich>
      </c:tx>
      <c:overlay val="0"/>
    </c:title>
    <c:autoTitleDeleted val="0"/>
    <c:plotArea>
      <c:layout/>
      <c:barChart>
        <c:barDir val="col"/>
        <c:grouping val="clustered"/>
        <c:varyColors val="0"/>
        <c:ser>
          <c:idx val="0"/>
          <c:order val="0"/>
          <c:tx>
            <c:strRef>
              <c:f>Elementary!$B$97</c:f>
              <c:strCache>
                <c:ptCount val="1"/>
                <c:pt idx="0">
                  <c:v>ESP</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[1]Elementary!$F$16:$K$16</c:f>
              <c:strCache>
                <c:ptCount val="6"/>
                <c:pt idx="0">
                  <c:v>G1</c:v>
                </c:pt>
                <c:pt idx="1">
                  <c:v>G2</c:v>
                </c:pt>
                <c:pt idx="2">
                  <c:v>G3</c:v>
                </c:pt>
                <c:pt idx="3">
                  <c:v>G4</c:v>
                </c:pt>
                <c:pt idx="4">
                  <c:v>G5</c:v>
                </c:pt>
                <c:pt idx="5">
                  <c:v>G6</c:v>
                </c:pt>
              </c:strCache>
            </c:strRef>
          </c:cat>
          <c:val>
            <c:numRef>
              <c:f>Elementary!$F$97:$K$97</c:f>
              <c:numCache>
                <c:formatCode>0.00%</c:formatCode>
                <c:ptCount val="6"/>
              </c:numCache>
            </c:numRef>
          </c:val>
          <c:extLst>
            <c:ext xmlns:c16="http://schemas.microsoft.com/office/drawing/2014/chart" uri="{C3380CC4-5D6E-409C-BE32-E72D297353CC}">
              <c16:uniqueId val="{00000000-3B82-4480-B7C2-185D74635B6A}"/>
            </c:ext>
          </c:extLst>
        </c:ser>
        <c:dLbls>
          <c:showLegendKey val="0"/>
          <c:showVal val="1"/>
          <c:showCatName val="0"/>
          <c:showSerName val="0"/>
          <c:showPercent val="0"/>
          <c:showBubbleSize val="0"/>
        </c:dLbls>
        <c:gapWidth val="150"/>
        <c:overlap val="-25"/>
        <c:axId val="538818680"/>
        <c:axId val="538817112"/>
      </c:barChart>
      <c:catAx>
        <c:axId val="538818680"/>
        <c:scaling>
          <c:orientation val="minMax"/>
        </c:scaling>
        <c:delete val="0"/>
        <c:axPos val="b"/>
        <c:numFmt formatCode="General" sourceLinked="1"/>
        <c:majorTickMark val="none"/>
        <c:minorTickMark val="none"/>
        <c:tickLblPos val="nextTo"/>
        <c:crossAx val="538817112"/>
        <c:crosses val="autoZero"/>
        <c:auto val="1"/>
        <c:lblAlgn val="ctr"/>
        <c:lblOffset val="100"/>
        <c:noMultiLvlLbl val="0"/>
      </c:catAx>
      <c:valAx>
        <c:axId val="538817112"/>
        <c:scaling>
          <c:orientation val="minMax"/>
        </c:scaling>
        <c:delete val="1"/>
        <c:axPos val="l"/>
        <c:numFmt formatCode="0.00%" sourceLinked="1"/>
        <c:majorTickMark val="out"/>
        <c:minorTickMark val="none"/>
        <c:tickLblPos val="none"/>
        <c:crossAx val="53881868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MTB-MLE - Academic Assessment Pecentage of Passing</a:t>
            </a:r>
          </a:p>
        </c:rich>
      </c:tx>
      <c:overlay val="0"/>
    </c:title>
    <c:autoTitleDeleted val="0"/>
    <c:plotArea>
      <c:layout/>
      <c:barChart>
        <c:barDir val="col"/>
        <c:grouping val="clustered"/>
        <c:varyColors val="0"/>
        <c:ser>
          <c:idx val="0"/>
          <c:order val="0"/>
          <c:tx>
            <c:strRef>
              <c:f>Elementary!$B$100</c:f>
              <c:strCache>
                <c:ptCount val="1"/>
                <c:pt idx="0">
                  <c:v>MTB-MLE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[1]Elementary!$F$16:$H$16</c:f>
              <c:strCache>
                <c:ptCount val="3"/>
                <c:pt idx="0">
                  <c:v>G1</c:v>
                </c:pt>
                <c:pt idx="1">
                  <c:v>G2</c:v>
                </c:pt>
                <c:pt idx="2">
                  <c:v>G3</c:v>
                </c:pt>
              </c:strCache>
            </c:strRef>
          </c:cat>
          <c:val>
            <c:numRef>
              <c:f>Elementary!$F$100:$H$100</c:f>
              <c:numCache>
                <c:formatCode>0.00%</c:formatCode>
                <c:ptCount val="3"/>
              </c:numCache>
            </c:numRef>
          </c:val>
          <c:extLst>
            <c:ext xmlns:c16="http://schemas.microsoft.com/office/drawing/2014/chart" uri="{C3380CC4-5D6E-409C-BE32-E72D297353CC}">
              <c16:uniqueId val="{00000000-2E3C-4FF5-BC59-CB397BE7F5D6}"/>
            </c:ext>
          </c:extLst>
        </c:ser>
        <c:dLbls>
          <c:showLegendKey val="0"/>
          <c:showVal val="1"/>
          <c:showCatName val="0"/>
          <c:showSerName val="0"/>
          <c:showPercent val="0"/>
          <c:showBubbleSize val="0"/>
        </c:dLbls>
        <c:gapWidth val="150"/>
        <c:overlap val="-25"/>
        <c:axId val="538809272"/>
        <c:axId val="538814368"/>
      </c:barChart>
      <c:catAx>
        <c:axId val="538809272"/>
        <c:scaling>
          <c:orientation val="minMax"/>
        </c:scaling>
        <c:delete val="0"/>
        <c:axPos val="b"/>
        <c:numFmt formatCode="General" sourceLinked="1"/>
        <c:majorTickMark val="none"/>
        <c:minorTickMark val="none"/>
        <c:tickLblPos val="nextTo"/>
        <c:crossAx val="538814368"/>
        <c:crosses val="autoZero"/>
        <c:auto val="1"/>
        <c:lblAlgn val="ctr"/>
        <c:lblOffset val="100"/>
        <c:noMultiLvlLbl val="0"/>
      </c:catAx>
      <c:valAx>
        <c:axId val="538814368"/>
        <c:scaling>
          <c:orientation val="minMax"/>
        </c:scaling>
        <c:delete val="1"/>
        <c:axPos val="l"/>
        <c:numFmt formatCode="0.00%" sourceLinked="1"/>
        <c:majorTickMark val="out"/>
        <c:minorTickMark val="none"/>
        <c:tickLblPos val="none"/>
        <c:crossAx val="53880927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English - Academic Assessment Pecentage of Passing</a:t>
            </a:r>
            <a:endParaRPr lang="en-PH">
              <a:effectLst/>
            </a:endParaRPr>
          </a:p>
        </c:rich>
      </c:tx>
      <c:overlay val="0"/>
    </c:title>
    <c:autoTitleDeleted val="0"/>
    <c:plotArea>
      <c:layout/>
      <c:barChart>
        <c:barDir val="col"/>
        <c:grouping val="clustered"/>
        <c:varyColors val="0"/>
        <c:ser>
          <c:idx val="0"/>
          <c:order val="0"/>
          <c:tx>
            <c:strRef>
              <c:f>Elementary!$B$101</c:f>
              <c:strCache>
                <c:ptCount val="1"/>
                <c:pt idx="0">
                  <c:v>English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[1]Elementary!$F$16:$K$16</c:f>
              <c:strCache>
                <c:ptCount val="6"/>
                <c:pt idx="0">
                  <c:v>G1</c:v>
                </c:pt>
                <c:pt idx="1">
                  <c:v>G2</c:v>
                </c:pt>
                <c:pt idx="2">
                  <c:v>G3</c:v>
                </c:pt>
                <c:pt idx="3">
                  <c:v>G4</c:v>
                </c:pt>
                <c:pt idx="4">
                  <c:v>G5</c:v>
                </c:pt>
                <c:pt idx="5">
                  <c:v>G6</c:v>
                </c:pt>
              </c:strCache>
            </c:strRef>
          </c:cat>
          <c:val>
            <c:numRef>
              <c:f>Elementary!$F$101:$K$101</c:f>
              <c:numCache>
                <c:formatCode>0.00%</c:formatCode>
                <c:ptCount val="6"/>
              </c:numCache>
            </c:numRef>
          </c:val>
          <c:extLst>
            <c:ext xmlns:c16="http://schemas.microsoft.com/office/drawing/2014/chart" uri="{C3380CC4-5D6E-409C-BE32-E72D297353CC}">
              <c16:uniqueId val="{00000000-A350-400C-8C47-92F144049B4E}"/>
            </c:ext>
          </c:extLst>
        </c:ser>
        <c:dLbls>
          <c:showLegendKey val="0"/>
          <c:showVal val="1"/>
          <c:showCatName val="0"/>
          <c:showSerName val="0"/>
          <c:showPercent val="0"/>
          <c:showBubbleSize val="0"/>
        </c:dLbls>
        <c:gapWidth val="150"/>
        <c:overlap val="-25"/>
        <c:axId val="538807704"/>
        <c:axId val="538816328"/>
      </c:barChart>
      <c:catAx>
        <c:axId val="538807704"/>
        <c:scaling>
          <c:orientation val="minMax"/>
        </c:scaling>
        <c:delete val="0"/>
        <c:axPos val="b"/>
        <c:numFmt formatCode="General" sourceLinked="1"/>
        <c:majorTickMark val="none"/>
        <c:minorTickMark val="none"/>
        <c:tickLblPos val="nextTo"/>
        <c:crossAx val="538816328"/>
        <c:crosses val="autoZero"/>
        <c:auto val="1"/>
        <c:lblAlgn val="ctr"/>
        <c:lblOffset val="100"/>
        <c:noMultiLvlLbl val="0"/>
      </c:catAx>
      <c:valAx>
        <c:axId val="538816328"/>
        <c:scaling>
          <c:orientation val="minMax"/>
        </c:scaling>
        <c:delete val="1"/>
        <c:axPos val="l"/>
        <c:numFmt formatCode="0.00%" sourceLinked="1"/>
        <c:majorTickMark val="out"/>
        <c:minorTickMark val="none"/>
        <c:tickLblPos val="none"/>
        <c:crossAx val="53880770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Math- Academic Assessment Pecentage of Passing</a:t>
            </a:r>
            <a:endParaRPr lang="en-PH">
              <a:effectLst/>
            </a:endParaRPr>
          </a:p>
        </c:rich>
      </c:tx>
      <c:overlay val="0"/>
    </c:title>
    <c:autoTitleDeleted val="0"/>
    <c:plotArea>
      <c:layout/>
      <c:barChart>
        <c:barDir val="col"/>
        <c:grouping val="clustered"/>
        <c:varyColors val="0"/>
        <c:ser>
          <c:idx val="0"/>
          <c:order val="0"/>
          <c:tx>
            <c:strRef>
              <c:f>Elementary!$B$102</c:f>
              <c:strCache>
                <c:ptCount val="1"/>
                <c:pt idx="0">
                  <c:v>Math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[1]Elementary!$F$16:$K$16</c:f>
              <c:strCache>
                <c:ptCount val="6"/>
                <c:pt idx="0">
                  <c:v>G1</c:v>
                </c:pt>
                <c:pt idx="1">
                  <c:v>G2</c:v>
                </c:pt>
                <c:pt idx="2">
                  <c:v>G3</c:v>
                </c:pt>
                <c:pt idx="3">
                  <c:v>G4</c:v>
                </c:pt>
                <c:pt idx="4">
                  <c:v>G5</c:v>
                </c:pt>
                <c:pt idx="5">
                  <c:v>G6</c:v>
                </c:pt>
              </c:strCache>
            </c:strRef>
          </c:cat>
          <c:val>
            <c:numRef>
              <c:f>Elementary!$F$102:$K$102</c:f>
              <c:numCache>
                <c:formatCode>0.00%</c:formatCode>
                <c:ptCount val="6"/>
              </c:numCache>
            </c:numRef>
          </c:val>
          <c:extLst>
            <c:ext xmlns:c16="http://schemas.microsoft.com/office/drawing/2014/chart" uri="{C3380CC4-5D6E-409C-BE32-E72D297353CC}">
              <c16:uniqueId val="{00000000-5212-4A20-972A-45FDDE0DF345}"/>
            </c:ext>
          </c:extLst>
        </c:ser>
        <c:dLbls>
          <c:showLegendKey val="0"/>
          <c:showVal val="1"/>
          <c:showCatName val="0"/>
          <c:showSerName val="0"/>
          <c:showPercent val="0"/>
          <c:showBubbleSize val="0"/>
        </c:dLbls>
        <c:gapWidth val="150"/>
        <c:overlap val="-25"/>
        <c:axId val="538809664"/>
        <c:axId val="538810056"/>
      </c:barChart>
      <c:catAx>
        <c:axId val="538809664"/>
        <c:scaling>
          <c:orientation val="minMax"/>
        </c:scaling>
        <c:delete val="0"/>
        <c:axPos val="b"/>
        <c:numFmt formatCode="General" sourceLinked="1"/>
        <c:majorTickMark val="none"/>
        <c:minorTickMark val="none"/>
        <c:tickLblPos val="nextTo"/>
        <c:crossAx val="538810056"/>
        <c:crosses val="autoZero"/>
        <c:auto val="1"/>
        <c:lblAlgn val="ctr"/>
        <c:lblOffset val="100"/>
        <c:noMultiLvlLbl val="0"/>
      </c:catAx>
      <c:valAx>
        <c:axId val="538810056"/>
        <c:scaling>
          <c:orientation val="minMax"/>
        </c:scaling>
        <c:delete val="1"/>
        <c:axPos val="l"/>
        <c:numFmt formatCode="0.00%" sourceLinked="1"/>
        <c:majorTickMark val="out"/>
        <c:minorTickMark val="none"/>
        <c:tickLblPos val="none"/>
        <c:crossAx val="53880966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Science - Academic Assessment Pecentage of Passing</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tx>
            <c:strRef>
              <c:f>Elementary!$B$103</c:f>
              <c:strCache>
                <c:ptCount val="1"/>
                <c:pt idx="0">
                  <c:v>Science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[1]Elementary!$G$16:$K$16</c:f>
              <c:strCache>
                <c:ptCount val="5"/>
                <c:pt idx="0">
                  <c:v>G2</c:v>
                </c:pt>
                <c:pt idx="1">
                  <c:v>G3</c:v>
                </c:pt>
                <c:pt idx="2">
                  <c:v>G4</c:v>
                </c:pt>
                <c:pt idx="3">
                  <c:v>G5</c:v>
                </c:pt>
                <c:pt idx="4">
                  <c:v>G6</c:v>
                </c:pt>
              </c:strCache>
            </c:strRef>
          </c:cat>
          <c:val>
            <c:numRef>
              <c:f>Elementary!$G$103:$K$103</c:f>
              <c:numCache>
                <c:formatCode>0.00%</c:formatCode>
                <c:ptCount val="5"/>
              </c:numCache>
            </c:numRef>
          </c:val>
          <c:extLst>
            <c:ext xmlns:c16="http://schemas.microsoft.com/office/drawing/2014/chart" uri="{C3380CC4-5D6E-409C-BE32-E72D297353CC}">
              <c16:uniqueId val="{00000000-C5F7-43C2-A96C-14812B38F5A3}"/>
            </c:ext>
          </c:extLst>
        </c:ser>
        <c:dLbls>
          <c:showLegendKey val="0"/>
          <c:showVal val="1"/>
          <c:showCatName val="0"/>
          <c:showSerName val="0"/>
          <c:showPercent val="0"/>
          <c:showBubbleSize val="0"/>
        </c:dLbls>
        <c:gapWidth val="150"/>
        <c:overlap val="-25"/>
        <c:axId val="538808096"/>
        <c:axId val="538811232"/>
      </c:barChart>
      <c:catAx>
        <c:axId val="538808096"/>
        <c:scaling>
          <c:orientation val="minMax"/>
        </c:scaling>
        <c:delete val="0"/>
        <c:axPos val="b"/>
        <c:numFmt formatCode="General" sourceLinked="1"/>
        <c:majorTickMark val="none"/>
        <c:minorTickMark val="none"/>
        <c:tickLblPos val="nextTo"/>
        <c:crossAx val="538811232"/>
        <c:crosses val="autoZero"/>
        <c:auto val="1"/>
        <c:lblAlgn val="ctr"/>
        <c:lblOffset val="100"/>
        <c:noMultiLvlLbl val="0"/>
      </c:catAx>
      <c:valAx>
        <c:axId val="538811232"/>
        <c:scaling>
          <c:orientation val="minMax"/>
        </c:scaling>
        <c:delete val="1"/>
        <c:axPos val="l"/>
        <c:numFmt formatCode="0.00%" sourceLinked="1"/>
        <c:majorTickMark val="out"/>
        <c:minorTickMark val="none"/>
        <c:tickLblPos val="none"/>
        <c:crossAx val="53880809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Filipino - Academic Assessment Pecentage of Passing</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tx>
            <c:strRef>
              <c:f>Elementary!$B$104</c:f>
              <c:strCache>
                <c:ptCount val="1"/>
                <c:pt idx="0">
                  <c:v>Filipino</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[1]Elementary!$F$16:$K$16</c:f>
              <c:strCache>
                <c:ptCount val="6"/>
                <c:pt idx="0">
                  <c:v>G1</c:v>
                </c:pt>
                <c:pt idx="1">
                  <c:v>G2</c:v>
                </c:pt>
                <c:pt idx="2">
                  <c:v>G3</c:v>
                </c:pt>
                <c:pt idx="3">
                  <c:v>G4</c:v>
                </c:pt>
                <c:pt idx="4">
                  <c:v>G5</c:v>
                </c:pt>
                <c:pt idx="5">
                  <c:v>G6</c:v>
                </c:pt>
              </c:strCache>
            </c:strRef>
          </c:cat>
          <c:val>
            <c:numRef>
              <c:f>Elementary!$F$104:$K$104</c:f>
              <c:numCache>
                <c:formatCode>0.00%</c:formatCode>
                <c:ptCount val="6"/>
              </c:numCache>
            </c:numRef>
          </c:val>
          <c:extLst>
            <c:ext xmlns:c16="http://schemas.microsoft.com/office/drawing/2014/chart" uri="{C3380CC4-5D6E-409C-BE32-E72D297353CC}">
              <c16:uniqueId val="{00000000-4100-4F2C-BD0B-E2CBF27D3FD8}"/>
            </c:ext>
          </c:extLst>
        </c:ser>
        <c:dLbls>
          <c:showLegendKey val="0"/>
          <c:showVal val="1"/>
          <c:showCatName val="0"/>
          <c:showSerName val="0"/>
          <c:showPercent val="0"/>
          <c:showBubbleSize val="0"/>
        </c:dLbls>
        <c:gapWidth val="150"/>
        <c:overlap val="-25"/>
        <c:axId val="538817896"/>
        <c:axId val="538819072"/>
      </c:barChart>
      <c:catAx>
        <c:axId val="538817896"/>
        <c:scaling>
          <c:orientation val="minMax"/>
        </c:scaling>
        <c:delete val="0"/>
        <c:axPos val="b"/>
        <c:numFmt formatCode="General" sourceLinked="1"/>
        <c:majorTickMark val="none"/>
        <c:minorTickMark val="none"/>
        <c:tickLblPos val="nextTo"/>
        <c:crossAx val="538819072"/>
        <c:crosses val="autoZero"/>
        <c:auto val="1"/>
        <c:lblAlgn val="ctr"/>
        <c:lblOffset val="100"/>
        <c:noMultiLvlLbl val="0"/>
      </c:catAx>
      <c:valAx>
        <c:axId val="538819072"/>
        <c:scaling>
          <c:orientation val="minMax"/>
        </c:scaling>
        <c:delete val="1"/>
        <c:axPos val="l"/>
        <c:numFmt formatCode="0.00%" sourceLinked="1"/>
        <c:majorTickMark val="out"/>
        <c:minorTickMark val="none"/>
        <c:tickLblPos val="none"/>
        <c:crossAx val="53881789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Aral. Pan. - Academic Assessment Pecentage of Passing</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tx>
            <c:strRef>
              <c:f>Elementary!$B$105</c:f>
              <c:strCache>
                <c:ptCount val="1"/>
                <c:pt idx="0">
                  <c:v>AP</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[1]Elementary!$F$16:$K$16</c:f>
              <c:strCache>
                <c:ptCount val="6"/>
                <c:pt idx="0">
                  <c:v>G1</c:v>
                </c:pt>
                <c:pt idx="1">
                  <c:v>G2</c:v>
                </c:pt>
                <c:pt idx="2">
                  <c:v>G3</c:v>
                </c:pt>
                <c:pt idx="3">
                  <c:v>G4</c:v>
                </c:pt>
                <c:pt idx="4">
                  <c:v>G5</c:v>
                </c:pt>
                <c:pt idx="5">
                  <c:v>G6</c:v>
                </c:pt>
              </c:strCache>
            </c:strRef>
          </c:cat>
          <c:val>
            <c:numRef>
              <c:f>Elementary!$F$105:$K$105</c:f>
              <c:numCache>
                <c:formatCode>0.00%</c:formatCode>
                <c:ptCount val="6"/>
              </c:numCache>
            </c:numRef>
          </c:val>
          <c:extLst>
            <c:ext xmlns:c16="http://schemas.microsoft.com/office/drawing/2014/chart" uri="{C3380CC4-5D6E-409C-BE32-E72D297353CC}">
              <c16:uniqueId val="{00000000-D2C9-4891-9919-210F1DB9D752}"/>
            </c:ext>
          </c:extLst>
        </c:ser>
        <c:dLbls>
          <c:showLegendKey val="0"/>
          <c:showVal val="1"/>
          <c:showCatName val="0"/>
          <c:showSerName val="0"/>
          <c:showPercent val="0"/>
          <c:showBubbleSize val="0"/>
        </c:dLbls>
        <c:gapWidth val="150"/>
        <c:overlap val="-25"/>
        <c:axId val="538813192"/>
        <c:axId val="538814760"/>
      </c:barChart>
      <c:catAx>
        <c:axId val="538813192"/>
        <c:scaling>
          <c:orientation val="minMax"/>
        </c:scaling>
        <c:delete val="0"/>
        <c:axPos val="b"/>
        <c:numFmt formatCode="General" sourceLinked="1"/>
        <c:majorTickMark val="none"/>
        <c:minorTickMark val="none"/>
        <c:tickLblPos val="nextTo"/>
        <c:crossAx val="538814760"/>
        <c:crosses val="autoZero"/>
        <c:auto val="1"/>
        <c:lblAlgn val="ctr"/>
        <c:lblOffset val="100"/>
        <c:noMultiLvlLbl val="0"/>
      </c:catAx>
      <c:valAx>
        <c:axId val="538814760"/>
        <c:scaling>
          <c:orientation val="minMax"/>
        </c:scaling>
        <c:delete val="1"/>
        <c:axPos val="l"/>
        <c:numFmt formatCode="0.00%" sourceLinked="1"/>
        <c:majorTickMark val="out"/>
        <c:minorTickMark val="none"/>
        <c:tickLblPos val="none"/>
        <c:crossAx val="53881319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MAPEH - Academic Assessment Pecentage of Passing</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tx>
            <c:strRef>
              <c:f>Elementary!$B$106</c:f>
              <c:strCache>
                <c:ptCount val="1"/>
                <c:pt idx="0">
                  <c:v>MAPEH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[1]Elementary!$F$16:$K$16</c:f>
              <c:strCache>
                <c:ptCount val="6"/>
                <c:pt idx="0">
                  <c:v>G1</c:v>
                </c:pt>
                <c:pt idx="1">
                  <c:v>G2</c:v>
                </c:pt>
                <c:pt idx="2">
                  <c:v>G3</c:v>
                </c:pt>
                <c:pt idx="3">
                  <c:v>G4</c:v>
                </c:pt>
                <c:pt idx="4">
                  <c:v>G5</c:v>
                </c:pt>
                <c:pt idx="5">
                  <c:v>G6</c:v>
                </c:pt>
              </c:strCache>
            </c:strRef>
          </c:cat>
          <c:val>
            <c:numRef>
              <c:f>Elementary!$F$106:$K$106</c:f>
              <c:numCache>
                <c:formatCode>0.00%</c:formatCode>
                <c:ptCount val="6"/>
              </c:numCache>
            </c:numRef>
          </c:val>
          <c:extLst>
            <c:ext xmlns:c16="http://schemas.microsoft.com/office/drawing/2014/chart" uri="{C3380CC4-5D6E-409C-BE32-E72D297353CC}">
              <c16:uniqueId val="{00000000-BF58-4558-A75E-04ED11C10B62}"/>
            </c:ext>
          </c:extLst>
        </c:ser>
        <c:dLbls>
          <c:showLegendKey val="0"/>
          <c:showVal val="1"/>
          <c:showCatName val="0"/>
          <c:showSerName val="0"/>
          <c:showPercent val="0"/>
          <c:showBubbleSize val="0"/>
        </c:dLbls>
        <c:gapWidth val="150"/>
        <c:overlap val="-25"/>
        <c:axId val="538831616"/>
        <c:axId val="538827696"/>
      </c:barChart>
      <c:catAx>
        <c:axId val="538831616"/>
        <c:scaling>
          <c:orientation val="minMax"/>
        </c:scaling>
        <c:delete val="0"/>
        <c:axPos val="b"/>
        <c:numFmt formatCode="General" sourceLinked="1"/>
        <c:majorTickMark val="none"/>
        <c:minorTickMark val="none"/>
        <c:tickLblPos val="nextTo"/>
        <c:crossAx val="538827696"/>
        <c:crosses val="autoZero"/>
        <c:auto val="1"/>
        <c:lblAlgn val="ctr"/>
        <c:lblOffset val="100"/>
        <c:noMultiLvlLbl val="0"/>
      </c:catAx>
      <c:valAx>
        <c:axId val="538827696"/>
        <c:scaling>
          <c:orientation val="minMax"/>
        </c:scaling>
        <c:delete val="1"/>
        <c:axPos val="l"/>
        <c:numFmt formatCode="0.00%" sourceLinked="1"/>
        <c:majorTickMark val="out"/>
        <c:minorTickMark val="none"/>
        <c:tickLblPos val="none"/>
        <c:crossAx val="53883161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TLE - Academic Assessment Pecentage of Passing</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tx>
            <c:strRef>
              <c:f>Elementary!$B$107</c:f>
              <c:strCache>
                <c:ptCount val="1"/>
                <c:pt idx="0">
                  <c:v>TLE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[1]Elementary!$I$16:$K$16</c:f>
              <c:strCache>
                <c:ptCount val="3"/>
                <c:pt idx="0">
                  <c:v>G4</c:v>
                </c:pt>
                <c:pt idx="1">
                  <c:v>G5</c:v>
                </c:pt>
                <c:pt idx="2">
                  <c:v>G6</c:v>
                </c:pt>
              </c:strCache>
            </c:strRef>
          </c:cat>
          <c:val>
            <c:numRef>
              <c:f>Elementary!$I$107:$K$107</c:f>
              <c:numCache>
                <c:formatCode>0.00%</c:formatCode>
                <c:ptCount val="3"/>
              </c:numCache>
            </c:numRef>
          </c:val>
          <c:extLst>
            <c:ext xmlns:c16="http://schemas.microsoft.com/office/drawing/2014/chart" uri="{C3380CC4-5D6E-409C-BE32-E72D297353CC}">
              <c16:uniqueId val="{00000000-315D-4FAA-BD89-CF226D2DFF47}"/>
            </c:ext>
          </c:extLst>
        </c:ser>
        <c:dLbls>
          <c:showLegendKey val="0"/>
          <c:showVal val="1"/>
          <c:showCatName val="0"/>
          <c:showSerName val="0"/>
          <c:showPercent val="0"/>
          <c:showBubbleSize val="0"/>
        </c:dLbls>
        <c:gapWidth val="150"/>
        <c:overlap val="-25"/>
        <c:axId val="538820640"/>
        <c:axId val="538821424"/>
      </c:barChart>
      <c:catAx>
        <c:axId val="538820640"/>
        <c:scaling>
          <c:orientation val="minMax"/>
        </c:scaling>
        <c:delete val="0"/>
        <c:axPos val="b"/>
        <c:numFmt formatCode="General" sourceLinked="1"/>
        <c:majorTickMark val="none"/>
        <c:minorTickMark val="none"/>
        <c:tickLblPos val="nextTo"/>
        <c:crossAx val="538821424"/>
        <c:crosses val="autoZero"/>
        <c:auto val="1"/>
        <c:lblAlgn val="ctr"/>
        <c:lblOffset val="100"/>
        <c:noMultiLvlLbl val="0"/>
      </c:catAx>
      <c:valAx>
        <c:axId val="538821424"/>
        <c:scaling>
          <c:orientation val="minMax"/>
        </c:scaling>
        <c:delete val="1"/>
        <c:axPos val="l"/>
        <c:numFmt formatCode="0.00%" sourceLinked="1"/>
        <c:majorTickMark val="out"/>
        <c:minorTickMark val="none"/>
        <c:tickLblPos val="none"/>
        <c:crossAx val="53882064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ESP - Academic Assessment Pecentage of Passing</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tx>
            <c:strRef>
              <c:f>Elementary!$B$108</c:f>
              <c:strCache>
                <c:ptCount val="1"/>
                <c:pt idx="0">
                  <c:v>ESP</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[1]Elementary!$F$16:$K$16</c:f>
              <c:strCache>
                <c:ptCount val="6"/>
                <c:pt idx="0">
                  <c:v>G1</c:v>
                </c:pt>
                <c:pt idx="1">
                  <c:v>G2</c:v>
                </c:pt>
                <c:pt idx="2">
                  <c:v>G3</c:v>
                </c:pt>
                <c:pt idx="3">
                  <c:v>G4</c:v>
                </c:pt>
                <c:pt idx="4">
                  <c:v>G5</c:v>
                </c:pt>
                <c:pt idx="5">
                  <c:v>G6</c:v>
                </c:pt>
              </c:strCache>
            </c:strRef>
          </c:cat>
          <c:val>
            <c:numRef>
              <c:f>Elementary!$F$108:$K$108</c:f>
              <c:numCache>
                <c:formatCode>0.00%</c:formatCode>
                <c:ptCount val="6"/>
              </c:numCache>
            </c:numRef>
          </c:val>
          <c:extLst>
            <c:ext xmlns:c16="http://schemas.microsoft.com/office/drawing/2014/chart" uri="{C3380CC4-5D6E-409C-BE32-E72D297353CC}">
              <c16:uniqueId val="{00000000-DA96-4B61-A801-4B72430B3BFE}"/>
            </c:ext>
          </c:extLst>
        </c:ser>
        <c:dLbls>
          <c:showLegendKey val="0"/>
          <c:showVal val="1"/>
          <c:showCatName val="0"/>
          <c:showSerName val="0"/>
          <c:showPercent val="0"/>
          <c:showBubbleSize val="0"/>
        </c:dLbls>
        <c:gapWidth val="150"/>
        <c:overlap val="-25"/>
        <c:axId val="538830048"/>
        <c:axId val="538830832"/>
      </c:barChart>
      <c:catAx>
        <c:axId val="538830048"/>
        <c:scaling>
          <c:orientation val="minMax"/>
        </c:scaling>
        <c:delete val="0"/>
        <c:axPos val="b"/>
        <c:numFmt formatCode="General" sourceLinked="1"/>
        <c:majorTickMark val="none"/>
        <c:minorTickMark val="none"/>
        <c:tickLblPos val="nextTo"/>
        <c:crossAx val="538830832"/>
        <c:crosses val="autoZero"/>
        <c:auto val="1"/>
        <c:lblAlgn val="ctr"/>
        <c:lblOffset val="100"/>
        <c:noMultiLvlLbl val="0"/>
      </c:catAx>
      <c:valAx>
        <c:axId val="538830832"/>
        <c:scaling>
          <c:orientation val="minMax"/>
        </c:scaling>
        <c:delete val="1"/>
        <c:axPos val="l"/>
        <c:numFmt formatCode="0.00%" sourceLinked="1"/>
        <c:majorTickMark val="out"/>
        <c:minorTickMark val="none"/>
        <c:tickLblPos val="none"/>
        <c:crossAx val="538830048"/>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MTB-MLE - Least Learned</a:t>
            </a:r>
            <a:r>
              <a:rPr lang="en-PH" baseline="0"/>
              <a:t> Competencies</a:t>
            </a:r>
            <a:endParaRPr lang="en-PH"/>
          </a:p>
        </c:rich>
      </c:tx>
      <c:overlay val="0"/>
    </c:title>
    <c:autoTitleDeleted val="0"/>
    <c:plotArea>
      <c:layout/>
      <c:barChart>
        <c:barDir val="col"/>
        <c:grouping val="clustered"/>
        <c:varyColors val="0"/>
        <c:ser>
          <c:idx val="0"/>
          <c:order val="0"/>
          <c:tx>
            <c:strRef>
              <c:f>Elementary!$B$111</c:f>
              <c:strCache>
                <c:ptCount val="1"/>
                <c:pt idx="0">
                  <c:v>MTB-MLE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[1]Elementary!$F$16:$H$16</c:f>
              <c:strCache>
                <c:ptCount val="3"/>
                <c:pt idx="0">
                  <c:v>G1</c:v>
                </c:pt>
                <c:pt idx="1">
                  <c:v>G2</c:v>
                </c:pt>
                <c:pt idx="2">
                  <c:v>G3</c:v>
                </c:pt>
              </c:strCache>
            </c:strRef>
          </c:cat>
          <c:val>
            <c:numRef>
              <c:f>Elementary!$F$111:$H$111</c:f>
              <c:numCache>
                <c:formatCode>0;;</c:formatCode>
                <c:ptCount val="3"/>
              </c:numCache>
            </c:numRef>
          </c:val>
          <c:extLst>
            <c:ext xmlns:c16="http://schemas.microsoft.com/office/drawing/2014/chart" uri="{C3380CC4-5D6E-409C-BE32-E72D297353CC}">
              <c16:uniqueId val="{00000000-521E-4D5A-82B6-7DFC142715A0}"/>
            </c:ext>
          </c:extLst>
        </c:ser>
        <c:dLbls>
          <c:showLegendKey val="0"/>
          <c:showVal val="1"/>
          <c:showCatName val="0"/>
          <c:showSerName val="0"/>
          <c:showPercent val="0"/>
          <c:showBubbleSize val="0"/>
        </c:dLbls>
        <c:gapWidth val="150"/>
        <c:overlap val="-25"/>
        <c:axId val="538822992"/>
        <c:axId val="538823776"/>
      </c:barChart>
      <c:catAx>
        <c:axId val="538822992"/>
        <c:scaling>
          <c:orientation val="minMax"/>
        </c:scaling>
        <c:delete val="0"/>
        <c:axPos val="b"/>
        <c:numFmt formatCode="General" sourceLinked="1"/>
        <c:majorTickMark val="none"/>
        <c:minorTickMark val="none"/>
        <c:tickLblPos val="nextTo"/>
        <c:crossAx val="538823776"/>
        <c:crosses val="autoZero"/>
        <c:auto val="1"/>
        <c:lblAlgn val="ctr"/>
        <c:lblOffset val="100"/>
        <c:noMultiLvlLbl val="0"/>
      </c:catAx>
      <c:valAx>
        <c:axId val="538823776"/>
        <c:scaling>
          <c:orientation val="minMax"/>
        </c:scaling>
        <c:delete val="1"/>
        <c:axPos val="l"/>
        <c:numFmt formatCode="0;;" sourceLinked="1"/>
        <c:majorTickMark val="out"/>
        <c:minorTickMark val="none"/>
        <c:tickLblPos val="none"/>
        <c:crossAx val="53882299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TLE - Least Learned Competencies</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tx>
            <c:strRef>
              <c:f>Elementary!$B$118</c:f>
              <c:strCache>
                <c:ptCount val="1"/>
                <c:pt idx="0">
                  <c:v>TLE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[1]Elementary!$I$16:$K$16</c:f>
              <c:strCache>
                <c:ptCount val="3"/>
                <c:pt idx="0">
                  <c:v>G4</c:v>
                </c:pt>
                <c:pt idx="1">
                  <c:v>G5</c:v>
                </c:pt>
                <c:pt idx="2">
                  <c:v>G6</c:v>
                </c:pt>
              </c:strCache>
            </c:strRef>
          </c:cat>
          <c:val>
            <c:numRef>
              <c:f>Elementary!$I$118:$K$118</c:f>
              <c:numCache>
                <c:formatCode>0;;</c:formatCode>
                <c:ptCount val="3"/>
              </c:numCache>
            </c:numRef>
          </c:val>
          <c:extLst>
            <c:ext xmlns:c16="http://schemas.microsoft.com/office/drawing/2014/chart" uri="{C3380CC4-5D6E-409C-BE32-E72D297353CC}">
              <c16:uniqueId val="{00000000-9A22-4F72-961B-4B5B90A0BDDE}"/>
            </c:ext>
          </c:extLst>
        </c:ser>
        <c:dLbls>
          <c:showLegendKey val="0"/>
          <c:showVal val="1"/>
          <c:showCatName val="0"/>
          <c:showSerName val="0"/>
          <c:showPercent val="0"/>
          <c:showBubbleSize val="0"/>
        </c:dLbls>
        <c:gapWidth val="150"/>
        <c:overlap val="-25"/>
        <c:axId val="538824952"/>
        <c:axId val="538828872"/>
      </c:barChart>
      <c:catAx>
        <c:axId val="538824952"/>
        <c:scaling>
          <c:orientation val="minMax"/>
        </c:scaling>
        <c:delete val="0"/>
        <c:axPos val="b"/>
        <c:numFmt formatCode="General" sourceLinked="1"/>
        <c:majorTickMark val="none"/>
        <c:minorTickMark val="none"/>
        <c:tickLblPos val="nextTo"/>
        <c:crossAx val="538828872"/>
        <c:crosses val="autoZero"/>
        <c:auto val="1"/>
        <c:lblAlgn val="ctr"/>
        <c:lblOffset val="100"/>
        <c:noMultiLvlLbl val="0"/>
      </c:catAx>
      <c:valAx>
        <c:axId val="538828872"/>
        <c:scaling>
          <c:orientation val="minMax"/>
        </c:scaling>
        <c:delete val="1"/>
        <c:axPos val="l"/>
        <c:numFmt formatCode="0;;" sourceLinked="1"/>
        <c:majorTickMark val="out"/>
        <c:minorTickMark val="none"/>
        <c:tickLblPos val="none"/>
        <c:crossAx val="53882495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English - </a:t>
            </a:r>
            <a:r>
              <a:rPr lang="en-PH" sz="1800" b="1" i="0" u="none" strike="noStrike" baseline="0">
                <a:effectLst/>
              </a:rPr>
              <a:t>Least Learned Competencies</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tx>
            <c:strRef>
              <c:f>Elementary!$B$112</c:f>
              <c:strCache>
                <c:ptCount val="1"/>
                <c:pt idx="0">
                  <c:v>English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[1]Elementary!$F$16:$K$16</c:f>
              <c:strCache>
                <c:ptCount val="6"/>
                <c:pt idx="0">
                  <c:v>G1</c:v>
                </c:pt>
                <c:pt idx="1">
                  <c:v>G2</c:v>
                </c:pt>
                <c:pt idx="2">
                  <c:v>G3</c:v>
                </c:pt>
                <c:pt idx="3">
                  <c:v>G4</c:v>
                </c:pt>
                <c:pt idx="4">
                  <c:v>G5</c:v>
                </c:pt>
                <c:pt idx="5">
                  <c:v>G6</c:v>
                </c:pt>
              </c:strCache>
            </c:strRef>
          </c:cat>
          <c:val>
            <c:numRef>
              <c:f>Elementary!$F$112:$K$112</c:f>
              <c:numCache>
                <c:formatCode>0;;</c:formatCode>
                <c:ptCount val="6"/>
              </c:numCache>
            </c:numRef>
          </c:val>
          <c:extLst>
            <c:ext xmlns:c16="http://schemas.microsoft.com/office/drawing/2014/chart" uri="{C3380CC4-5D6E-409C-BE32-E72D297353CC}">
              <c16:uniqueId val="{00000000-1CC2-4531-A75B-578B73CED9D4}"/>
            </c:ext>
          </c:extLst>
        </c:ser>
        <c:dLbls>
          <c:showLegendKey val="0"/>
          <c:showVal val="1"/>
          <c:showCatName val="0"/>
          <c:showSerName val="0"/>
          <c:showPercent val="0"/>
          <c:showBubbleSize val="0"/>
        </c:dLbls>
        <c:gapWidth val="150"/>
        <c:overlap val="-25"/>
        <c:axId val="538830440"/>
        <c:axId val="538821032"/>
      </c:barChart>
      <c:catAx>
        <c:axId val="538830440"/>
        <c:scaling>
          <c:orientation val="minMax"/>
        </c:scaling>
        <c:delete val="0"/>
        <c:axPos val="b"/>
        <c:numFmt formatCode="General" sourceLinked="1"/>
        <c:majorTickMark val="none"/>
        <c:minorTickMark val="none"/>
        <c:tickLblPos val="nextTo"/>
        <c:crossAx val="538821032"/>
        <c:crosses val="autoZero"/>
        <c:auto val="1"/>
        <c:lblAlgn val="ctr"/>
        <c:lblOffset val="100"/>
        <c:noMultiLvlLbl val="0"/>
      </c:catAx>
      <c:valAx>
        <c:axId val="538821032"/>
        <c:scaling>
          <c:orientation val="minMax"/>
        </c:scaling>
        <c:delete val="1"/>
        <c:axPos val="l"/>
        <c:numFmt formatCode="0;;" sourceLinked="1"/>
        <c:majorTickMark val="out"/>
        <c:minorTickMark val="none"/>
        <c:tickLblPos val="none"/>
        <c:crossAx val="53883044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Math - </a:t>
            </a:r>
            <a:r>
              <a:rPr lang="en-PH" sz="1800" b="1" i="0" u="none" strike="noStrike" baseline="0">
                <a:effectLst/>
              </a:rPr>
              <a:t>Least Learned Competencies</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tx>
            <c:strRef>
              <c:f>Elementary!$B$113</c:f>
              <c:strCache>
                <c:ptCount val="1"/>
                <c:pt idx="0">
                  <c:v>Math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[1]Elementary!$F$16:$K$16</c:f>
              <c:strCache>
                <c:ptCount val="6"/>
                <c:pt idx="0">
                  <c:v>G1</c:v>
                </c:pt>
                <c:pt idx="1">
                  <c:v>G2</c:v>
                </c:pt>
                <c:pt idx="2">
                  <c:v>G3</c:v>
                </c:pt>
                <c:pt idx="3">
                  <c:v>G4</c:v>
                </c:pt>
                <c:pt idx="4">
                  <c:v>G5</c:v>
                </c:pt>
                <c:pt idx="5">
                  <c:v>G6</c:v>
                </c:pt>
              </c:strCache>
            </c:strRef>
          </c:cat>
          <c:val>
            <c:numRef>
              <c:f>Elementary!$F$113:$K$113</c:f>
              <c:numCache>
                <c:formatCode>0;;</c:formatCode>
                <c:ptCount val="6"/>
              </c:numCache>
            </c:numRef>
          </c:val>
          <c:extLst>
            <c:ext xmlns:c16="http://schemas.microsoft.com/office/drawing/2014/chart" uri="{C3380CC4-5D6E-409C-BE32-E72D297353CC}">
              <c16:uniqueId val="{00000000-B3CB-4D7C-8989-0CF626A0232F}"/>
            </c:ext>
          </c:extLst>
        </c:ser>
        <c:dLbls>
          <c:showLegendKey val="0"/>
          <c:showVal val="1"/>
          <c:showCatName val="0"/>
          <c:showSerName val="0"/>
          <c:showPercent val="0"/>
          <c:showBubbleSize val="0"/>
        </c:dLbls>
        <c:gapWidth val="150"/>
        <c:overlap val="-25"/>
        <c:axId val="538822208"/>
        <c:axId val="538822600"/>
      </c:barChart>
      <c:catAx>
        <c:axId val="538822208"/>
        <c:scaling>
          <c:orientation val="minMax"/>
        </c:scaling>
        <c:delete val="0"/>
        <c:axPos val="b"/>
        <c:numFmt formatCode="General" sourceLinked="1"/>
        <c:majorTickMark val="none"/>
        <c:minorTickMark val="none"/>
        <c:tickLblPos val="nextTo"/>
        <c:crossAx val="538822600"/>
        <c:crosses val="autoZero"/>
        <c:auto val="1"/>
        <c:lblAlgn val="ctr"/>
        <c:lblOffset val="100"/>
        <c:noMultiLvlLbl val="0"/>
      </c:catAx>
      <c:valAx>
        <c:axId val="538822600"/>
        <c:scaling>
          <c:orientation val="minMax"/>
        </c:scaling>
        <c:delete val="1"/>
        <c:axPos val="l"/>
        <c:numFmt formatCode="0;;" sourceLinked="1"/>
        <c:majorTickMark val="out"/>
        <c:minorTickMark val="none"/>
        <c:tickLblPos val="none"/>
        <c:crossAx val="538822208"/>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Science - </a:t>
            </a:r>
            <a:r>
              <a:rPr lang="en-PH" sz="1800" b="1" i="0" u="none" strike="noStrike" baseline="0">
                <a:effectLst/>
              </a:rPr>
              <a:t>Least Learned Competencies</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tx>
            <c:strRef>
              <c:f>Elementary!$B$114</c:f>
              <c:strCache>
                <c:ptCount val="1"/>
                <c:pt idx="0">
                  <c:v>Science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[1]Elementary!$G$16:$K$16</c:f>
              <c:strCache>
                <c:ptCount val="5"/>
                <c:pt idx="0">
                  <c:v>G2</c:v>
                </c:pt>
                <c:pt idx="1">
                  <c:v>G3</c:v>
                </c:pt>
                <c:pt idx="2">
                  <c:v>G4</c:v>
                </c:pt>
                <c:pt idx="3">
                  <c:v>G5</c:v>
                </c:pt>
                <c:pt idx="4">
                  <c:v>G6</c:v>
                </c:pt>
              </c:strCache>
            </c:strRef>
          </c:cat>
          <c:val>
            <c:numRef>
              <c:f>Elementary!$G$114:$K$114</c:f>
              <c:numCache>
                <c:formatCode>0;;</c:formatCode>
                <c:ptCount val="5"/>
              </c:numCache>
            </c:numRef>
          </c:val>
          <c:extLst>
            <c:ext xmlns:c16="http://schemas.microsoft.com/office/drawing/2014/chart" uri="{C3380CC4-5D6E-409C-BE32-E72D297353CC}">
              <c16:uniqueId val="{00000000-762C-48EB-997B-C0D0C9415CA9}"/>
            </c:ext>
          </c:extLst>
        </c:ser>
        <c:dLbls>
          <c:showLegendKey val="0"/>
          <c:showVal val="1"/>
          <c:showCatName val="0"/>
          <c:showSerName val="0"/>
          <c:showPercent val="0"/>
          <c:showBubbleSize val="0"/>
        </c:dLbls>
        <c:gapWidth val="150"/>
        <c:overlap val="-25"/>
        <c:axId val="538825344"/>
        <c:axId val="538824560"/>
      </c:barChart>
      <c:catAx>
        <c:axId val="538825344"/>
        <c:scaling>
          <c:orientation val="minMax"/>
        </c:scaling>
        <c:delete val="0"/>
        <c:axPos val="b"/>
        <c:numFmt formatCode="General" sourceLinked="1"/>
        <c:majorTickMark val="none"/>
        <c:minorTickMark val="none"/>
        <c:tickLblPos val="nextTo"/>
        <c:crossAx val="538824560"/>
        <c:crosses val="autoZero"/>
        <c:auto val="1"/>
        <c:lblAlgn val="ctr"/>
        <c:lblOffset val="100"/>
        <c:noMultiLvlLbl val="0"/>
      </c:catAx>
      <c:valAx>
        <c:axId val="538824560"/>
        <c:scaling>
          <c:orientation val="minMax"/>
        </c:scaling>
        <c:delete val="1"/>
        <c:axPos val="l"/>
        <c:numFmt formatCode="0;;" sourceLinked="1"/>
        <c:majorTickMark val="out"/>
        <c:minorTickMark val="none"/>
        <c:tickLblPos val="none"/>
        <c:crossAx val="53882534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Filipino - </a:t>
            </a:r>
            <a:r>
              <a:rPr lang="en-PH" sz="1800" b="1" i="0" u="none" strike="noStrike" baseline="0">
                <a:effectLst/>
              </a:rPr>
              <a:t>Least Learned Competencies</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tx>
            <c:strRef>
              <c:f>Elementary!$B$115</c:f>
              <c:strCache>
                <c:ptCount val="1"/>
                <c:pt idx="0">
                  <c:v>Filipino</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[1]Elementary!$F$16:$K$16</c:f>
              <c:strCache>
                <c:ptCount val="6"/>
                <c:pt idx="0">
                  <c:v>G1</c:v>
                </c:pt>
                <c:pt idx="1">
                  <c:v>G2</c:v>
                </c:pt>
                <c:pt idx="2">
                  <c:v>G3</c:v>
                </c:pt>
                <c:pt idx="3">
                  <c:v>G4</c:v>
                </c:pt>
                <c:pt idx="4">
                  <c:v>G5</c:v>
                </c:pt>
                <c:pt idx="5">
                  <c:v>G6</c:v>
                </c:pt>
              </c:strCache>
            </c:strRef>
          </c:cat>
          <c:val>
            <c:numRef>
              <c:f>Elementary!$F$115:$K$115</c:f>
              <c:numCache>
                <c:formatCode>0;;</c:formatCode>
                <c:ptCount val="6"/>
              </c:numCache>
            </c:numRef>
          </c:val>
          <c:extLst>
            <c:ext xmlns:c16="http://schemas.microsoft.com/office/drawing/2014/chart" uri="{C3380CC4-5D6E-409C-BE32-E72D297353CC}">
              <c16:uniqueId val="{00000000-C0D2-4187-808C-7B80C96DEF10}"/>
            </c:ext>
          </c:extLst>
        </c:ser>
        <c:dLbls>
          <c:showLegendKey val="0"/>
          <c:showVal val="1"/>
          <c:showCatName val="0"/>
          <c:showSerName val="0"/>
          <c:showPercent val="0"/>
          <c:showBubbleSize val="0"/>
        </c:dLbls>
        <c:gapWidth val="150"/>
        <c:overlap val="-25"/>
        <c:axId val="538825736"/>
        <c:axId val="538831224"/>
      </c:barChart>
      <c:catAx>
        <c:axId val="538825736"/>
        <c:scaling>
          <c:orientation val="minMax"/>
        </c:scaling>
        <c:delete val="0"/>
        <c:axPos val="b"/>
        <c:numFmt formatCode="General" sourceLinked="1"/>
        <c:majorTickMark val="none"/>
        <c:minorTickMark val="none"/>
        <c:tickLblPos val="nextTo"/>
        <c:crossAx val="538831224"/>
        <c:crosses val="autoZero"/>
        <c:auto val="1"/>
        <c:lblAlgn val="ctr"/>
        <c:lblOffset val="100"/>
        <c:noMultiLvlLbl val="0"/>
      </c:catAx>
      <c:valAx>
        <c:axId val="538831224"/>
        <c:scaling>
          <c:orientation val="minMax"/>
        </c:scaling>
        <c:delete val="1"/>
        <c:axPos val="l"/>
        <c:numFmt formatCode="0;;" sourceLinked="1"/>
        <c:majorTickMark val="out"/>
        <c:minorTickMark val="none"/>
        <c:tickLblPos val="none"/>
        <c:crossAx val="53882573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MAPEH - </a:t>
            </a:r>
            <a:r>
              <a:rPr lang="en-PH" sz="1800" b="1" i="0" u="none" strike="noStrike" baseline="0">
                <a:effectLst/>
              </a:rPr>
              <a:t>Least Learned Competencies</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tx>
            <c:strRef>
              <c:f>Elementary!$B$117</c:f>
              <c:strCache>
                <c:ptCount val="1"/>
                <c:pt idx="0">
                  <c:v>MAPEH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[1]Elementary!$F$16:$K$16</c:f>
              <c:strCache>
                <c:ptCount val="6"/>
                <c:pt idx="0">
                  <c:v>G1</c:v>
                </c:pt>
                <c:pt idx="1">
                  <c:v>G2</c:v>
                </c:pt>
                <c:pt idx="2">
                  <c:v>G3</c:v>
                </c:pt>
                <c:pt idx="3">
                  <c:v>G4</c:v>
                </c:pt>
                <c:pt idx="4">
                  <c:v>G5</c:v>
                </c:pt>
                <c:pt idx="5">
                  <c:v>G6</c:v>
                </c:pt>
              </c:strCache>
            </c:strRef>
          </c:cat>
          <c:val>
            <c:numRef>
              <c:f>Elementary!$F$117:$K$117</c:f>
              <c:numCache>
                <c:formatCode>0;;</c:formatCode>
                <c:ptCount val="6"/>
              </c:numCache>
            </c:numRef>
          </c:val>
          <c:extLst>
            <c:ext xmlns:c16="http://schemas.microsoft.com/office/drawing/2014/chart" uri="{C3380CC4-5D6E-409C-BE32-E72D297353CC}">
              <c16:uniqueId val="{00000000-987C-4062-9B3B-1A44DB6DF66E}"/>
            </c:ext>
          </c:extLst>
        </c:ser>
        <c:dLbls>
          <c:showLegendKey val="0"/>
          <c:showVal val="1"/>
          <c:showCatName val="0"/>
          <c:showSerName val="0"/>
          <c:showPercent val="0"/>
          <c:showBubbleSize val="0"/>
        </c:dLbls>
        <c:gapWidth val="150"/>
        <c:overlap val="-25"/>
        <c:axId val="538832008"/>
        <c:axId val="538820248"/>
      </c:barChart>
      <c:catAx>
        <c:axId val="538832008"/>
        <c:scaling>
          <c:orientation val="minMax"/>
        </c:scaling>
        <c:delete val="0"/>
        <c:axPos val="b"/>
        <c:numFmt formatCode="General" sourceLinked="1"/>
        <c:majorTickMark val="none"/>
        <c:minorTickMark val="none"/>
        <c:tickLblPos val="nextTo"/>
        <c:crossAx val="538820248"/>
        <c:crosses val="autoZero"/>
        <c:auto val="1"/>
        <c:lblAlgn val="ctr"/>
        <c:lblOffset val="100"/>
        <c:noMultiLvlLbl val="0"/>
      </c:catAx>
      <c:valAx>
        <c:axId val="538820248"/>
        <c:scaling>
          <c:orientation val="minMax"/>
        </c:scaling>
        <c:delete val="1"/>
        <c:axPos val="l"/>
        <c:numFmt formatCode="0;;" sourceLinked="1"/>
        <c:majorTickMark val="out"/>
        <c:minorTickMark val="none"/>
        <c:tickLblPos val="none"/>
        <c:crossAx val="538832008"/>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ESP - </a:t>
            </a:r>
            <a:r>
              <a:rPr lang="en-PH" sz="1800" b="1" i="0" u="none" strike="noStrike" baseline="0">
                <a:effectLst/>
              </a:rPr>
              <a:t>Least Learned Competencies</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tx>
            <c:strRef>
              <c:f>Elementary!$B$119</c:f>
              <c:strCache>
                <c:ptCount val="1"/>
                <c:pt idx="0">
                  <c:v>ESP</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[1]Elementary!$F$16:$K$16</c:f>
              <c:strCache>
                <c:ptCount val="6"/>
                <c:pt idx="0">
                  <c:v>G1</c:v>
                </c:pt>
                <c:pt idx="1">
                  <c:v>G2</c:v>
                </c:pt>
                <c:pt idx="2">
                  <c:v>G3</c:v>
                </c:pt>
                <c:pt idx="3">
                  <c:v>G4</c:v>
                </c:pt>
                <c:pt idx="4">
                  <c:v>G5</c:v>
                </c:pt>
                <c:pt idx="5">
                  <c:v>G6</c:v>
                </c:pt>
              </c:strCache>
            </c:strRef>
          </c:cat>
          <c:val>
            <c:numRef>
              <c:f>Elementary!$F$119:$K$119</c:f>
              <c:numCache>
                <c:formatCode>0;;</c:formatCode>
                <c:ptCount val="6"/>
              </c:numCache>
            </c:numRef>
          </c:val>
          <c:extLst>
            <c:ext xmlns:c16="http://schemas.microsoft.com/office/drawing/2014/chart" uri="{C3380CC4-5D6E-409C-BE32-E72D297353CC}">
              <c16:uniqueId val="{00000000-B809-4B64-AA98-EBE0CE09A70E}"/>
            </c:ext>
          </c:extLst>
        </c:ser>
        <c:dLbls>
          <c:showLegendKey val="0"/>
          <c:showVal val="1"/>
          <c:showCatName val="0"/>
          <c:showSerName val="0"/>
          <c:showPercent val="0"/>
          <c:showBubbleSize val="0"/>
        </c:dLbls>
        <c:gapWidth val="150"/>
        <c:overlap val="-25"/>
        <c:axId val="538840632"/>
        <c:axId val="538839456"/>
      </c:barChart>
      <c:catAx>
        <c:axId val="538840632"/>
        <c:scaling>
          <c:orientation val="minMax"/>
        </c:scaling>
        <c:delete val="0"/>
        <c:axPos val="b"/>
        <c:numFmt formatCode="General" sourceLinked="1"/>
        <c:majorTickMark val="none"/>
        <c:minorTickMark val="none"/>
        <c:tickLblPos val="nextTo"/>
        <c:crossAx val="538839456"/>
        <c:crosses val="autoZero"/>
        <c:auto val="1"/>
        <c:lblAlgn val="ctr"/>
        <c:lblOffset val="100"/>
        <c:noMultiLvlLbl val="0"/>
      </c:catAx>
      <c:valAx>
        <c:axId val="538839456"/>
        <c:scaling>
          <c:orientation val="minMax"/>
        </c:scaling>
        <c:delete val="1"/>
        <c:axPos val="l"/>
        <c:numFmt formatCode="0;;" sourceLinked="1"/>
        <c:majorTickMark val="out"/>
        <c:minorTickMark val="none"/>
        <c:tickLblPos val="none"/>
        <c:crossAx val="53884063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Below 100 % Competency coverage (</a:t>
            </a:r>
            <a:r>
              <a:rPr lang="en-PH" sz="1800" b="1" i="0" u="none" strike="noStrike" baseline="0">
                <a:effectLst/>
              </a:rPr>
              <a:t>Elementary)</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Elementary!$C$121:$K$121</c:f>
              <c:strCache>
                <c:ptCount val="9"/>
                <c:pt idx="0">
                  <c:v>MTB-MLE</c:v>
                </c:pt>
                <c:pt idx="1">
                  <c:v>English</c:v>
                </c:pt>
                <c:pt idx="2">
                  <c:v>Math</c:v>
                </c:pt>
                <c:pt idx="3">
                  <c:v>Science</c:v>
                </c:pt>
                <c:pt idx="4">
                  <c:v>Filipino</c:v>
                </c:pt>
                <c:pt idx="5">
                  <c:v>AP</c:v>
                </c:pt>
                <c:pt idx="6">
                  <c:v>MAPEH</c:v>
                </c:pt>
                <c:pt idx="7">
                  <c:v>TLE</c:v>
                </c:pt>
                <c:pt idx="8">
                  <c:v>ESP</c:v>
                </c:pt>
              </c:strCache>
            </c:strRef>
          </c:cat>
          <c:val>
            <c:numRef>
              <c:f>Elementary!$C$122:$K$122</c:f>
              <c:numCache>
                <c:formatCode>0</c:formatCode>
                <c:ptCount val="9"/>
              </c:numCache>
            </c:numRef>
          </c:val>
          <c:extLst>
            <c:ext xmlns:c16="http://schemas.microsoft.com/office/drawing/2014/chart" uri="{C3380CC4-5D6E-409C-BE32-E72D297353CC}">
              <c16:uniqueId val="{00000000-F289-4213-A7CE-5B947F334DC9}"/>
            </c:ext>
          </c:extLst>
        </c:ser>
        <c:dLbls>
          <c:showLegendKey val="0"/>
          <c:showVal val="1"/>
          <c:showCatName val="0"/>
          <c:showSerName val="0"/>
          <c:showPercent val="0"/>
          <c:showBubbleSize val="0"/>
        </c:dLbls>
        <c:gapWidth val="150"/>
        <c:overlap val="-25"/>
        <c:axId val="538841024"/>
        <c:axId val="538833576"/>
      </c:barChart>
      <c:catAx>
        <c:axId val="538841024"/>
        <c:scaling>
          <c:orientation val="minMax"/>
        </c:scaling>
        <c:delete val="0"/>
        <c:axPos val="b"/>
        <c:numFmt formatCode="General" sourceLinked="1"/>
        <c:majorTickMark val="none"/>
        <c:minorTickMark val="none"/>
        <c:tickLblPos val="nextTo"/>
        <c:crossAx val="538833576"/>
        <c:crosses val="autoZero"/>
        <c:auto val="1"/>
        <c:lblAlgn val="ctr"/>
        <c:lblOffset val="100"/>
        <c:noMultiLvlLbl val="0"/>
      </c:catAx>
      <c:valAx>
        <c:axId val="538833576"/>
        <c:scaling>
          <c:orientation val="minMax"/>
        </c:scaling>
        <c:delete val="1"/>
        <c:axPos val="l"/>
        <c:numFmt formatCode="0" sourceLinked="1"/>
        <c:majorTickMark val="out"/>
        <c:minorTickMark val="none"/>
        <c:tickLblPos val="none"/>
        <c:crossAx val="53884102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Classes Implementing Contextualized Curriculum (</a:t>
            </a:r>
            <a:r>
              <a:rPr lang="en-PH" sz="1800" b="1" i="0" u="none" strike="noStrike" baseline="0">
                <a:effectLst/>
              </a:rPr>
              <a:t>Elementary)</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Elementary!$C$123:$K$123</c:f>
              <c:strCache>
                <c:ptCount val="9"/>
                <c:pt idx="0">
                  <c:v>MTB-MLE</c:v>
                </c:pt>
                <c:pt idx="1">
                  <c:v>English</c:v>
                </c:pt>
                <c:pt idx="2">
                  <c:v>Math</c:v>
                </c:pt>
                <c:pt idx="3">
                  <c:v>Science</c:v>
                </c:pt>
                <c:pt idx="4">
                  <c:v>Filipino</c:v>
                </c:pt>
                <c:pt idx="5">
                  <c:v>AP</c:v>
                </c:pt>
                <c:pt idx="6">
                  <c:v>MAPEH</c:v>
                </c:pt>
                <c:pt idx="7">
                  <c:v>TLE</c:v>
                </c:pt>
                <c:pt idx="8">
                  <c:v>ESP</c:v>
                </c:pt>
              </c:strCache>
            </c:strRef>
          </c:cat>
          <c:val>
            <c:numRef>
              <c:f>Elementary!$C$124:$K$124</c:f>
              <c:numCache>
                <c:formatCode>0</c:formatCode>
                <c:ptCount val="9"/>
              </c:numCache>
            </c:numRef>
          </c:val>
          <c:extLst>
            <c:ext xmlns:c16="http://schemas.microsoft.com/office/drawing/2014/chart" uri="{C3380CC4-5D6E-409C-BE32-E72D297353CC}">
              <c16:uniqueId val="{00000000-632B-46DB-990E-434ED81A0132}"/>
            </c:ext>
          </c:extLst>
        </c:ser>
        <c:dLbls>
          <c:showLegendKey val="0"/>
          <c:showVal val="1"/>
          <c:showCatName val="0"/>
          <c:showSerName val="0"/>
          <c:showPercent val="0"/>
          <c:showBubbleSize val="0"/>
        </c:dLbls>
        <c:gapWidth val="150"/>
        <c:overlap val="-25"/>
        <c:axId val="538841416"/>
        <c:axId val="538837888"/>
      </c:barChart>
      <c:catAx>
        <c:axId val="538841416"/>
        <c:scaling>
          <c:orientation val="minMax"/>
        </c:scaling>
        <c:delete val="0"/>
        <c:axPos val="b"/>
        <c:numFmt formatCode="General" sourceLinked="1"/>
        <c:majorTickMark val="none"/>
        <c:minorTickMark val="none"/>
        <c:tickLblPos val="nextTo"/>
        <c:crossAx val="538837888"/>
        <c:crosses val="autoZero"/>
        <c:auto val="1"/>
        <c:lblAlgn val="ctr"/>
        <c:lblOffset val="100"/>
        <c:noMultiLvlLbl val="0"/>
      </c:catAx>
      <c:valAx>
        <c:axId val="538837888"/>
        <c:scaling>
          <c:orientation val="minMax"/>
        </c:scaling>
        <c:delete val="1"/>
        <c:axPos val="l"/>
        <c:numFmt formatCode="0" sourceLinked="1"/>
        <c:majorTickMark val="out"/>
        <c:minorTickMark val="none"/>
        <c:tickLblPos val="none"/>
        <c:crossAx val="53884141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NAT</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Elementary!$D$128:$H$128</c:f>
            </c:numRef>
          </c:val>
          <c:extLst>
            <c:ext xmlns:c15="http://schemas.microsoft.com/office/drawing/2012/chart" uri="{02D57815-91ED-43cb-92C2-25804820EDAC}">
              <c15:filteredCategoryTitle>
                <c15:cat>
                  <c:multiLvlStrRef>
                    <c:extLst xmlns:c16="http://schemas.microsoft.com/office/drawing/2014/chart">
                      <c:ext uri="{02D57815-91ED-43cb-92C2-25804820EDAC}">
                        <c15:formulaRef>
                          <c15:sqref>Elementary!$D$126:$H$126</c15:sqref>
                        </c15:formulaRef>
                      </c:ext>
                    </c:extLst>
                  </c:multiLvlStrRef>
                </c15:cat>
              </c15:filteredCategoryTitle>
            </c:ext>
            <c:ext xmlns:c16="http://schemas.microsoft.com/office/drawing/2014/chart" uri="{C3380CC4-5D6E-409C-BE32-E72D297353CC}">
              <c16:uniqueId val="{00000000-BA13-47E2-8F7C-4076F079CBA4}"/>
            </c:ext>
          </c:extLst>
        </c:ser>
        <c:dLbls>
          <c:showLegendKey val="0"/>
          <c:showVal val="1"/>
          <c:showCatName val="0"/>
          <c:showSerName val="0"/>
          <c:showPercent val="0"/>
          <c:showBubbleSize val="0"/>
        </c:dLbls>
        <c:gapWidth val="150"/>
        <c:overlap val="-25"/>
        <c:axId val="538833968"/>
        <c:axId val="538842200"/>
      </c:barChart>
      <c:catAx>
        <c:axId val="538833968"/>
        <c:scaling>
          <c:orientation val="minMax"/>
        </c:scaling>
        <c:delete val="0"/>
        <c:axPos val="b"/>
        <c:numFmt formatCode="General" sourceLinked="1"/>
        <c:majorTickMark val="none"/>
        <c:minorTickMark val="none"/>
        <c:tickLblPos val="nextTo"/>
        <c:crossAx val="538842200"/>
        <c:crosses val="autoZero"/>
        <c:auto val="1"/>
        <c:lblAlgn val="ctr"/>
        <c:lblOffset val="100"/>
        <c:noMultiLvlLbl val="0"/>
      </c:catAx>
      <c:valAx>
        <c:axId val="538842200"/>
        <c:scaling>
          <c:orientation val="minMax"/>
        </c:scaling>
        <c:delete val="1"/>
        <c:axPos val="l"/>
        <c:numFmt formatCode="0.00%" sourceLinked="1"/>
        <c:majorTickMark val="out"/>
        <c:minorTickMark val="none"/>
        <c:tickLblPos val="none"/>
        <c:crossAx val="538833968"/>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ELLNA</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(Elementary!$C$126:$E$126,Elementary!$G$126)</c:f>
            </c:multiLvlStrRef>
          </c:cat>
          <c:val>
            <c:numRef>
              <c:f>(Elementary!$C$127:$E$127,Elementary!$G$127)</c:f>
            </c:numRef>
          </c:val>
          <c:extLst>
            <c:ext xmlns:c16="http://schemas.microsoft.com/office/drawing/2014/chart" uri="{C3380CC4-5D6E-409C-BE32-E72D297353CC}">
              <c16:uniqueId val="{00000000-1060-48C8-8947-663F7BF57BAB}"/>
            </c:ext>
          </c:extLst>
        </c:ser>
        <c:dLbls>
          <c:showLegendKey val="0"/>
          <c:showVal val="1"/>
          <c:showCatName val="0"/>
          <c:showSerName val="0"/>
          <c:showPercent val="0"/>
          <c:showBubbleSize val="0"/>
        </c:dLbls>
        <c:gapWidth val="150"/>
        <c:overlap val="-25"/>
        <c:axId val="538835536"/>
        <c:axId val="538843376"/>
      </c:barChart>
      <c:catAx>
        <c:axId val="538835536"/>
        <c:scaling>
          <c:orientation val="minMax"/>
        </c:scaling>
        <c:delete val="0"/>
        <c:axPos val="b"/>
        <c:numFmt formatCode="General" sourceLinked="1"/>
        <c:majorTickMark val="none"/>
        <c:minorTickMark val="none"/>
        <c:tickLblPos val="nextTo"/>
        <c:crossAx val="538843376"/>
        <c:crosses val="autoZero"/>
        <c:auto val="1"/>
        <c:lblAlgn val="ctr"/>
        <c:lblOffset val="100"/>
        <c:noMultiLvlLbl val="0"/>
      </c:catAx>
      <c:valAx>
        <c:axId val="538843376"/>
        <c:scaling>
          <c:orientation val="minMax"/>
        </c:scaling>
        <c:delete val="1"/>
        <c:axPos val="l"/>
        <c:numFmt formatCode="0.00%" sourceLinked="1"/>
        <c:majorTickMark val="out"/>
        <c:minorTickMark val="none"/>
        <c:tickLblPos val="none"/>
        <c:crossAx val="53883553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  G1 (English)</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29E-4003-82C1-9D2845C11C26}"/>
                </c:ext>
              </c:extLst>
            </c:dLbl>
            <c:dLbl>
              <c:idx val="1"/>
              <c:layout>
                <c:manualLayout>
                  <c:x val="0.11612614829396328"/>
                  <c:y val="-6.290932501361858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29E-4003-82C1-9D2845C11C26}"/>
                </c:ext>
              </c:extLst>
            </c:dLbl>
            <c:dLbl>
              <c:idx val="2"/>
              <c:layout>
                <c:manualLayout>
                  <c:x val="0.20289800688976395"/>
                  <c:y val="9.255128014658546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29E-4003-82C1-9D2845C11C26}"/>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29E-4003-82C1-9D2845C11C26}"/>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ElemGraph!$G$582:$G$585</c:f>
              <c:strCache>
                <c:ptCount val="4"/>
                <c:pt idx="0">
                  <c:v>Non-Reader</c:v>
                </c:pt>
                <c:pt idx="1">
                  <c:v>Frustration</c:v>
                </c:pt>
                <c:pt idx="2">
                  <c:v>Instructional</c:v>
                </c:pt>
                <c:pt idx="3">
                  <c:v>Independent</c:v>
                </c:pt>
              </c:strCache>
            </c:strRef>
          </c:cat>
          <c:val>
            <c:numRef>
              <c:f>ElemGraph!$H$582:$H$585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4-429E-4003-82C1-9D2845C11C26}"/>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a:t>
            </a:r>
            <a:r>
              <a:rPr lang="en-PH" baseline="0">
                <a:effectLst/>
              </a:rPr>
              <a:t> G2</a:t>
            </a:r>
            <a:r>
              <a:rPr lang="en-PH">
                <a:effectLst/>
              </a:rPr>
              <a:t> (English)</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B256-4C5C-AB5E-BE9433477A2A}"/>
                </c:ext>
              </c:extLst>
            </c:dLbl>
            <c:dLbl>
              <c:idx val="1"/>
              <c:layout>
                <c:manualLayout>
                  <c:x val="2.062573353455343E-2"/>
                  <c:y val="-4.7274636125029844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256-4C5C-AB5E-BE9433477A2A}"/>
                </c:ext>
              </c:extLst>
            </c:dLbl>
            <c:dLbl>
              <c:idx val="2"/>
              <c:layout>
                <c:manualLayout>
                  <c:x val="1.5570165671074578E-2"/>
                  <c:y val="3.921813409687425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B256-4C5C-AB5E-BE9433477A2A}"/>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256-4C5C-AB5E-BE9433477A2A}"/>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ElemGraph!$G$582:$G$585</c:f>
              <c:strCache>
                <c:ptCount val="4"/>
                <c:pt idx="0">
                  <c:v>Non-Reader</c:v>
                </c:pt>
                <c:pt idx="1">
                  <c:v>Frustration</c:v>
                </c:pt>
                <c:pt idx="2">
                  <c:v>Instructional</c:v>
                </c:pt>
                <c:pt idx="3">
                  <c:v>Independent</c:v>
                </c:pt>
              </c:strCache>
            </c:strRef>
          </c:cat>
          <c:val>
            <c:numRef>
              <c:f>ElemGraph!$I$582:$I$585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4-B256-4C5C-AB5E-BE9433477A2A}"/>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a:t>
            </a:r>
            <a:r>
              <a:rPr lang="en-PH" baseline="0">
                <a:effectLst/>
              </a:rPr>
              <a:t> G3</a:t>
            </a:r>
            <a:r>
              <a:rPr lang="en-PH">
                <a:effectLst/>
              </a:rPr>
              <a:t> (English)</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38247478085"/>
          <c:y val="0.36067115246957765"/>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7728-4228-98C8-80DBE8DBF8BA}"/>
                </c:ext>
              </c:extLst>
            </c:dLbl>
            <c:dLbl>
              <c:idx val="1"/>
              <c:layout>
                <c:manualLayout>
                  <c:x val="2.062573353455343E-2"/>
                  <c:y val="-4.7274636125029844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728-4228-98C8-80DBE8DBF8BA}"/>
                </c:ext>
              </c:extLst>
            </c:dLbl>
            <c:dLbl>
              <c:idx val="2"/>
              <c:layout>
                <c:manualLayout>
                  <c:x val="1.5570165671074578E-2"/>
                  <c:y val="3.921813409687425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7728-4228-98C8-80DBE8DBF8BA}"/>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728-4228-98C8-80DBE8DBF8BA}"/>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ElemGraph!$G$582:$G$585</c:f>
              <c:strCache>
                <c:ptCount val="4"/>
                <c:pt idx="0">
                  <c:v>Non-Reader</c:v>
                </c:pt>
                <c:pt idx="1">
                  <c:v>Frustration</c:v>
                </c:pt>
                <c:pt idx="2">
                  <c:v>Instructional</c:v>
                </c:pt>
                <c:pt idx="3">
                  <c:v>Independent</c:v>
                </c:pt>
              </c:strCache>
            </c:strRef>
          </c:cat>
          <c:val>
            <c:numRef>
              <c:f>ElemGraph!$J$582:$J$585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4-7728-4228-98C8-80DBE8DBF8BA}"/>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a:t>
            </a:r>
            <a:r>
              <a:rPr lang="en-PH" baseline="0">
                <a:effectLst/>
              </a:rPr>
              <a:t> G4</a:t>
            </a:r>
            <a:r>
              <a:rPr lang="en-PH">
                <a:effectLst/>
              </a:rPr>
              <a:t> (English)</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194-4200-9876-77330C9D0E1C}"/>
                </c:ext>
              </c:extLst>
            </c:dLbl>
            <c:dLbl>
              <c:idx val="1"/>
              <c:layout>
                <c:manualLayout>
                  <c:x val="2.062573353455343E-2"/>
                  <c:y val="-4.7274636125029844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194-4200-9876-77330C9D0E1C}"/>
                </c:ext>
              </c:extLst>
            </c:dLbl>
            <c:dLbl>
              <c:idx val="2"/>
              <c:layout>
                <c:manualLayout>
                  <c:x val="1.5570165671074578E-2"/>
                  <c:y val="3.921813409687425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194-4200-9876-77330C9D0E1C}"/>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194-4200-9876-77330C9D0E1C}"/>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ElemGraph!$G$582:$G$585</c:f>
              <c:strCache>
                <c:ptCount val="4"/>
                <c:pt idx="0">
                  <c:v>Non-Reader</c:v>
                </c:pt>
                <c:pt idx="1">
                  <c:v>Frustration</c:v>
                </c:pt>
                <c:pt idx="2">
                  <c:v>Instructional</c:v>
                </c:pt>
                <c:pt idx="3">
                  <c:v>Independent</c:v>
                </c:pt>
              </c:strCache>
            </c:strRef>
          </c:cat>
          <c:val>
            <c:numRef>
              <c:f>ElemGraph!$K$582:$K$585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4-C194-4200-9876-77330C9D0E1C}"/>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a:t>
            </a:r>
            <a:r>
              <a:rPr lang="en-PH" baseline="0">
                <a:effectLst/>
              </a:rPr>
              <a:t> G5</a:t>
            </a:r>
            <a:r>
              <a:rPr lang="en-PH">
                <a:effectLst/>
              </a:rPr>
              <a:t> (English)</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D4A0-41AE-9EA6-E96B019F8292}"/>
                </c:ext>
              </c:extLst>
            </c:dLbl>
            <c:dLbl>
              <c:idx val="1"/>
              <c:layout>
                <c:manualLayout>
                  <c:x val="2.062573353455343E-2"/>
                  <c:y val="-4.7274636125029844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4A0-41AE-9EA6-E96B019F8292}"/>
                </c:ext>
              </c:extLst>
            </c:dLbl>
            <c:dLbl>
              <c:idx val="2"/>
              <c:layout>
                <c:manualLayout>
                  <c:x val="1.5570165671074578E-2"/>
                  <c:y val="3.921813409687425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D4A0-41AE-9EA6-E96B019F8292}"/>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D4A0-41AE-9EA6-E96B019F8292}"/>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ElemGraph!$G$582:$G$585</c:f>
              <c:strCache>
                <c:ptCount val="4"/>
                <c:pt idx="0">
                  <c:v>Non-Reader</c:v>
                </c:pt>
                <c:pt idx="1">
                  <c:v>Frustration</c:v>
                </c:pt>
                <c:pt idx="2">
                  <c:v>Instructional</c:v>
                </c:pt>
                <c:pt idx="3">
                  <c:v>Independent</c:v>
                </c:pt>
              </c:strCache>
            </c:strRef>
          </c:cat>
          <c:val>
            <c:numRef>
              <c:f>ElemGraph!$L$582:$L$585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4-D4A0-41AE-9EA6-E96B019F8292}"/>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a:t>
            </a:r>
            <a:r>
              <a:rPr lang="en-PH" baseline="0">
                <a:effectLst/>
              </a:rPr>
              <a:t> G6</a:t>
            </a:r>
            <a:r>
              <a:rPr lang="en-PH">
                <a:effectLst/>
              </a:rPr>
              <a:t> (English)</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EDA2-48F0-B786-3112F54BA085}"/>
                </c:ext>
              </c:extLst>
            </c:dLbl>
            <c:dLbl>
              <c:idx val="1"/>
              <c:layout>
                <c:manualLayout>
                  <c:x val="2.062573353455343E-2"/>
                  <c:y val="-4.7274636125029844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DA2-48F0-B786-3112F54BA085}"/>
                </c:ext>
              </c:extLst>
            </c:dLbl>
            <c:dLbl>
              <c:idx val="2"/>
              <c:layout>
                <c:manualLayout>
                  <c:x val="1.5570165671074578E-2"/>
                  <c:y val="3.921813409687425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DA2-48F0-B786-3112F54BA085}"/>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DA2-48F0-B786-3112F54BA085}"/>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ElemGraph!$G$582:$G$585</c:f>
              <c:strCache>
                <c:ptCount val="4"/>
                <c:pt idx="0">
                  <c:v>Non-Reader</c:v>
                </c:pt>
                <c:pt idx="1">
                  <c:v>Frustration</c:v>
                </c:pt>
                <c:pt idx="2">
                  <c:v>Instructional</c:v>
                </c:pt>
                <c:pt idx="3">
                  <c:v>Independent</c:v>
                </c:pt>
              </c:strCache>
            </c:strRef>
          </c:cat>
          <c:val>
            <c:numRef>
              <c:f>ElemGraph!$M$582:$M$585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4-EDA2-48F0-B786-3112F54BA085}"/>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Total</a:t>
            </a:r>
            <a:r>
              <a:rPr lang="en-PH" baseline="0">
                <a:effectLst/>
              </a:rPr>
              <a:t> </a:t>
            </a:r>
            <a:r>
              <a:rPr lang="en-PH">
                <a:effectLst/>
              </a:rPr>
              <a:t>Elementary Reading Level (English)</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8698384087531239"/>
                  <c:y val="-2.1482223812932483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93C-404C-A6B4-ABF485CB96AA}"/>
                </c:ext>
              </c:extLst>
            </c:dLbl>
            <c:dLbl>
              <c:idx val="1"/>
              <c:layout>
                <c:manualLayout>
                  <c:x val="-5.1663346298580146E-2"/>
                  <c:y val="-2.412140300644237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93C-404C-A6B4-ABF485CB96AA}"/>
                </c:ext>
              </c:extLst>
            </c:dLbl>
            <c:dLbl>
              <c:idx val="2"/>
              <c:layout>
                <c:manualLayout>
                  <c:x val="5.9747019574360509E-2"/>
                  <c:y val="7.3157528036268238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93C-404C-A6B4-ABF485CB96AA}"/>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93C-404C-A6B4-ABF485CB96AA}"/>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ElemGraph!$G$582:$G$585</c:f>
              <c:strCache>
                <c:ptCount val="4"/>
                <c:pt idx="0">
                  <c:v>Non-Reader</c:v>
                </c:pt>
                <c:pt idx="1">
                  <c:v>Frustration</c:v>
                </c:pt>
                <c:pt idx="2">
                  <c:v>Instructional</c:v>
                </c:pt>
                <c:pt idx="3">
                  <c:v>Independent</c:v>
                </c:pt>
              </c:strCache>
            </c:strRef>
          </c:cat>
          <c:val>
            <c:numRef>
              <c:f>ElemGraph!$N$582:$N$585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4-C93C-404C-A6B4-ABF485CB96AA}"/>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  G1 (Filipino)</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A10E-4C0A-8EC3-65531A986581}"/>
                </c:ext>
              </c:extLst>
            </c:dLbl>
            <c:dLbl>
              <c:idx val="1"/>
              <c:layout>
                <c:manualLayout>
                  <c:x val="0.11612614829396328"/>
                  <c:y val="-6.290932501361858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10E-4C0A-8EC3-65531A986581}"/>
                </c:ext>
              </c:extLst>
            </c:dLbl>
            <c:dLbl>
              <c:idx val="2"/>
              <c:layout>
                <c:manualLayout>
                  <c:x val="0.20289800688976395"/>
                  <c:y val="9.255128014658546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A10E-4C0A-8EC3-65531A986581}"/>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10E-4C0A-8EC3-65531A986581}"/>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ElemGraph!$G$612:$G$615</c:f>
              <c:strCache>
                <c:ptCount val="4"/>
                <c:pt idx="0">
                  <c:v>Non-Reader</c:v>
                </c:pt>
                <c:pt idx="1">
                  <c:v>Frustration</c:v>
                </c:pt>
                <c:pt idx="2">
                  <c:v>Instructional</c:v>
                </c:pt>
                <c:pt idx="3">
                  <c:v>Independent</c:v>
                </c:pt>
              </c:strCache>
            </c:strRef>
          </c:cat>
          <c:val>
            <c:numRef>
              <c:f>ElemGraph!$H$612:$H$615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4-A10E-4C0A-8EC3-65531A986581}"/>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a:t>
            </a:r>
            <a:r>
              <a:rPr lang="en-PH" baseline="0">
                <a:effectLst/>
              </a:rPr>
              <a:t> G2</a:t>
            </a:r>
            <a:r>
              <a:rPr lang="en-PH">
                <a:effectLst/>
              </a:rPr>
              <a:t> (Filipino)</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AFEA-47DC-99DC-535DCE8199AA}"/>
                </c:ext>
              </c:extLst>
            </c:dLbl>
            <c:dLbl>
              <c:idx val="1"/>
              <c:layout>
                <c:manualLayout>
                  <c:x val="4.5615532998134287E-3"/>
                  <c:y val="-4.8363827248866648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FEA-47DC-99DC-535DCE8199AA}"/>
                </c:ext>
              </c:extLst>
            </c:dLbl>
            <c:dLbl>
              <c:idx val="2"/>
              <c:layout>
                <c:manualLayout>
                  <c:x val="0.18022863105967182"/>
                  <c:y val="2.952116439990455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AFEA-47DC-99DC-535DCE8199AA}"/>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FEA-47DC-99DC-535DCE8199AA}"/>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ElemGraph!$G$612:$G$615</c:f>
              <c:strCache>
                <c:ptCount val="4"/>
                <c:pt idx="0">
                  <c:v>Non-Reader</c:v>
                </c:pt>
                <c:pt idx="1">
                  <c:v>Frustration</c:v>
                </c:pt>
                <c:pt idx="2">
                  <c:v>Instructional</c:v>
                </c:pt>
                <c:pt idx="3">
                  <c:v>Independent</c:v>
                </c:pt>
              </c:strCache>
            </c:strRef>
          </c:cat>
          <c:val>
            <c:numRef>
              <c:f>ElemGraph!$I$612:$I$615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4-AFEA-47DC-99DC-535DCE8199AA}"/>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a:t>
            </a:r>
            <a:r>
              <a:rPr lang="en-PH" baseline="0">
                <a:effectLst/>
              </a:rPr>
              <a:t> G3</a:t>
            </a:r>
            <a:r>
              <a:rPr lang="en-PH">
                <a:effectLst/>
              </a:rPr>
              <a:t> (</a:t>
            </a:r>
            <a:r>
              <a:rPr lang="en-PH" sz="1800" b="1" i="0" u="none" strike="noStrike" baseline="0">
                <a:effectLst/>
              </a:rPr>
              <a:t>Filipino</a:t>
            </a:r>
            <a:r>
              <a:rPr lang="en-PH">
                <a:effectLst/>
              </a:rPr>
              <a:t>)</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99BA-4E1F-A676-8F3152C0A147}"/>
                </c:ext>
              </c:extLst>
            </c:dLbl>
            <c:dLbl>
              <c:idx val="1"/>
              <c:layout>
                <c:manualLayout>
                  <c:x val="2.062573353455343E-2"/>
                  <c:y val="-4.7274636125029844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9BA-4E1F-A676-8F3152C0A147}"/>
                </c:ext>
              </c:extLst>
            </c:dLbl>
            <c:dLbl>
              <c:idx val="2"/>
              <c:layout>
                <c:manualLayout>
                  <c:x val="1.5570165671074578E-2"/>
                  <c:y val="3.921813409687425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99BA-4E1F-A676-8F3152C0A147}"/>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9BA-4E1F-A676-8F3152C0A147}"/>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ElemGraph!$G$612:$G$615</c:f>
              <c:strCache>
                <c:ptCount val="4"/>
                <c:pt idx="0">
                  <c:v>Non-Reader</c:v>
                </c:pt>
                <c:pt idx="1">
                  <c:v>Frustration</c:v>
                </c:pt>
                <c:pt idx="2">
                  <c:v>Instructional</c:v>
                </c:pt>
                <c:pt idx="3">
                  <c:v>Independent</c:v>
                </c:pt>
              </c:strCache>
            </c:strRef>
          </c:cat>
          <c:val>
            <c:numRef>
              <c:f>ElemGraph!$J$612:$J$615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4-99BA-4E1F-A676-8F3152C0A147}"/>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a:t>
            </a:r>
            <a:r>
              <a:rPr lang="en-PH" baseline="0">
                <a:effectLst/>
              </a:rPr>
              <a:t> G4</a:t>
            </a:r>
            <a:r>
              <a:rPr lang="en-PH">
                <a:effectLst/>
              </a:rPr>
              <a:t> (</a:t>
            </a:r>
            <a:r>
              <a:rPr lang="en-PH" sz="1800" b="1" i="0" u="none" strike="noStrike" baseline="0">
                <a:effectLst/>
              </a:rPr>
              <a:t>Filipino</a:t>
            </a:r>
            <a:r>
              <a:rPr lang="en-PH">
                <a:effectLst/>
              </a:rPr>
              <a:t>)</a:t>
            </a:r>
          </a:p>
        </c:rich>
      </c:tx>
      <c:layout>
        <c:manualLayout>
          <c:xMode val="edge"/>
          <c:yMode val="edge"/>
          <c:x val="1.053758340448408E-2"/>
          <c:y val="1.4911190646623721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B0D0-4ACE-B043-A1B08DE40D84}"/>
                </c:ext>
              </c:extLst>
            </c:dLbl>
            <c:dLbl>
              <c:idx val="1"/>
              <c:layout>
                <c:manualLayout>
                  <c:x val="2.062573353455343E-2"/>
                  <c:y val="-4.7274636125029844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0D0-4ACE-B043-A1B08DE40D84}"/>
                </c:ext>
              </c:extLst>
            </c:dLbl>
            <c:dLbl>
              <c:idx val="2"/>
              <c:layout>
                <c:manualLayout>
                  <c:x val="1.5570165671074578E-2"/>
                  <c:y val="3.921813409687425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B0D0-4ACE-B043-A1B08DE40D84}"/>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0D0-4ACE-B043-A1B08DE40D84}"/>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ElemGraph!$G$612:$G$615</c:f>
              <c:strCache>
                <c:ptCount val="4"/>
                <c:pt idx="0">
                  <c:v>Non-Reader</c:v>
                </c:pt>
                <c:pt idx="1">
                  <c:v>Frustration</c:v>
                </c:pt>
                <c:pt idx="2">
                  <c:v>Instructional</c:v>
                </c:pt>
                <c:pt idx="3">
                  <c:v>Independent</c:v>
                </c:pt>
              </c:strCache>
            </c:strRef>
          </c:cat>
          <c:val>
            <c:numRef>
              <c:f>ElemGraph!$K$612:$K$615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4-B0D0-4ACE-B043-A1B08DE40D84}"/>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a:t>
            </a:r>
            <a:r>
              <a:rPr lang="en-PH" baseline="0">
                <a:effectLst/>
              </a:rPr>
              <a:t> G5</a:t>
            </a:r>
            <a:r>
              <a:rPr lang="en-PH">
                <a:effectLst/>
              </a:rPr>
              <a:t> (</a:t>
            </a:r>
            <a:r>
              <a:rPr lang="en-PH" sz="1800" b="1" i="0" u="none" strike="noStrike" baseline="0">
                <a:effectLst/>
              </a:rPr>
              <a:t>Filipino</a:t>
            </a:r>
            <a:r>
              <a:rPr lang="en-PH">
                <a:effectLst/>
              </a:rPr>
              <a:t>)</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330F-45F9-B14A-D64047FB8E19}"/>
                </c:ext>
              </c:extLst>
            </c:dLbl>
            <c:dLbl>
              <c:idx val="1"/>
              <c:layout>
                <c:manualLayout>
                  <c:x val="2.062573353455343E-2"/>
                  <c:y val="-4.7274636125029844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30F-45F9-B14A-D64047FB8E19}"/>
                </c:ext>
              </c:extLst>
            </c:dLbl>
            <c:dLbl>
              <c:idx val="2"/>
              <c:layout>
                <c:manualLayout>
                  <c:x val="1.5570165671074578E-2"/>
                  <c:y val="3.921813409687425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30F-45F9-B14A-D64047FB8E19}"/>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30F-45F9-B14A-D64047FB8E19}"/>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ElemGraph!$G$612:$G$615</c:f>
              <c:strCache>
                <c:ptCount val="4"/>
                <c:pt idx="0">
                  <c:v>Non-Reader</c:v>
                </c:pt>
                <c:pt idx="1">
                  <c:v>Frustration</c:v>
                </c:pt>
                <c:pt idx="2">
                  <c:v>Instructional</c:v>
                </c:pt>
                <c:pt idx="3">
                  <c:v>Independent</c:v>
                </c:pt>
              </c:strCache>
            </c:strRef>
          </c:cat>
          <c:val>
            <c:numRef>
              <c:f>ElemGraph!$L$612:$L$615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4-330F-45F9-B14A-D64047FB8E19}"/>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a:t>
            </a:r>
            <a:r>
              <a:rPr lang="en-PH" baseline="0">
                <a:effectLst/>
              </a:rPr>
              <a:t> G6</a:t>
            </a:r>
            <a:r>
              <a:rPr lang="en-PH">
                <a:effectLst/>
              </a:rPr>
              <a:t> (</a:t>
            </a:r>
            <a:r>
              <a:rPr lang="en-PH" sz="1800" b="1" i="0" u="none" strike="noStrike" baseline="0">
                <a:effectLst/>
              </a:rPr>
              <a:t>Filipino</a:t>
            </a:r>
            <a:r>
              <a:rPr lang="en-PH">
                <a:effectLst/>
              </a:rPr>
              <a:t>)</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3ADA-49C5-8CB0-C27D10D62D16}"/>
                </c:ext>
              </c:extLst>
            </c:dLbl>
            <c:dLbl>
              <c:idx val="1"/>
              <c:layout>
                <c:manualLayout>
                  <c:x val="2.062573353455343E-2"/>
                  <c:y val="-4.7274636125029844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ADA-49C5-8CB0-C27D10D62D16}"/>
                </c:ext>
              </c:extLst>
            </c:dLbl>
            <c:dLbl>
              <c:idx val="2"/>
              <c:layout>
                <c:manualLayout>
                  <c:x val="1.5570165671074578E-2"/>
                  <c:y val="3.921813409687425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ADA-49C5-8CB0-C27D10D62D16}"/>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ADA-49C5-8CB0-C27D10D62D16}"/>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ElemGraph!$G$612:$G$615</c:f>
              <c:strCache>
                <c:ptCount val="4"/>
                <c:pt idx="0">
                  <c:v>Non-Reader</c:v>
                </c:pt>
                <c:pt idx="1">
                  <c:v>Frustration</c:v>
                </c:pt>
                <c:pt idx="2">
                  <c:v>Instructional</c:v>
                </c:pt>
                <c:pt idx="3">
                  <c:v>Independent</c:v>
                </c:pt>
              </c:strCache>
            </c:strRef>
          </c:cat>
          <c:val>
            <c:numRef>
              <c:f>ElemGraph!$M$612:$M$615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4-3ADA-49C5-8CB0-C27D10D62D16}"/>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Total</a:t>
            </a:r>
            <a:r>
              <a:rPr lang="en-PH" baseline="0">
                <a:effectLst/>
              </a:rPr>
              <a:t> </a:t>
            </a:r>
            <a:r>
              <a:rPr lang="en-PH">
                <a:effectLst/>
              </a:rPr>
              <a:t>Elementary Reading Level (</a:t>
            </a:r>
            <a:r>
              <a:rPr lang="en-PH" sz="1800" b="1" i="0" u="none" strike="noStrike" baseline="0">
                <a:effectLst/>
              </a:rPr>
              <a:t>Filipino</a:t>
            </a:r>
            <a:r>
              <a:rPr lang="en-PH">
                <a:effectLst/>
              </a:rPr>
              <a:t>)</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8698384087531239"/>
                  <c:y val="-2.1482223812932483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B7F9-433F-A945-4136645D09D2}"/>
                </c:ext>
              </c:extLst>
            </c:dLbl>
            <c:dLbl>
              <c:idx val="1"/>
              <c:layout>
                <c:manualLayout>
                  <c:x val="4.5615532998134287E-3"/>
                  <c:y val="-3.866685755189693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7F9-433F-A945-4136645D09D2}"/>
                </c:ext>
              </c:extLst>
            </c:dLbl>
            <c:dLbl>
              <c:idx val="2"/>
              <c:layout>
                <c:manualLayout>
                  <c:x val="0.22440565411251304"/>
                  <c:y val="3.43696492483894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B7F9-433F-A945-4136645D09D2}"/>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7F9-433F-A945-4136645D09D2}"/>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ElemGraph!$G$612:$G$615</c:f>
              <c:strCache>
                <c:ptCount val="4"/>
                <c:pt idx="0">
                  <c:v>Non-Reader</c:v>
                </c:pt>
                <c:pt idx="1">
                  <c:v>Frustration</c:v>
                </c:pt>
                <c:pt idx="2">
                  <c:v>Instructional</c:v>
                </c:pt>
                <c:pt idx="3">
                  <c:v>Independent</c:v>
                </c:pt>
              </c:strCache>
            </c:strRef>
          </c:cat>
          <c:val>
            <c:numRef>
              <c:f>ElemGraph!$N$612:$N$615</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4-B7F9-433F-A945-4136645D09D2}"/>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Total</a:t>
            </a:r>
            <a:r>
              <a:rPr lang="en-PH" baseline="0">
                <a:effectLst/>
              </a:rPr>
              <a:t> </a:t>
            </a:r>
            <a:r>
              <a:rPr lang="en-PH">
                <a:effectLst/>
              </a:rPr>
              <a:t>Elementary Non-Numerates</a:t>
            </a:r>
          </a:p>
        </c:rich>
      </c:tx>
      <c:layout>
        <c:manualLayout>
          <c:xMode val="edge"/>
          <c:yMode val="edge"/>
          <c:x val="5.5496830019535282E-3"/>
          <c:y val="3.657361011691807E-4"/>
        </c:manualLayout>
      </c:layout>
      <c:overlay val="0"/>
    </c:title>
    <c:autoTitleDeleted val="0"/>
    <c:plotArea>
      <c:layout>
        <c:manualLayout>
          <c:layoutTarget val="inner"/>
          <c:xMode val="edge"/>
          <c:yMode val="edge"/>
          <c:x val="0.1640350435647599"/>
          <c:y val="0.14100424719637331"/>
          <c:w val="0.52548160931938304"/>
          <c:h val="0.83694889047959986"/>
        </c:manualLayout>
      </c:layout>
      <c:pieChart>
        <c:varyColors val="1"/>
        <c:ser>
          <c:idx val="0"/>
          <c:order val="0"/>
          <c:dLbls>
            <c:dLbl>
              <c:idx val="0"/>
              <c:layout>
                <c:manualLayout>
                  <c:x val="-4.0865063099989211E-2"/>
                  <c:y val="6.0882080649009809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E765-4B49-81DC-E94F33AE6F3B}"/>
                </c:ext>
              </c:extLst>
            </c:dLbl>
            <c:dLbl>
              <c:idx val="1"/>
              <c:layout>
                <c:manualLayout>
                  <c:x val="-0.1263363654885605"/>
                  <c:y val="0.126181627296587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765-4B49-81DC-E94F33AE6F3B}"/>
                </c:ext>
              </c:extLst>
            </c:dLbl>
            <c:dLbl>
              <c:idx val="2"/>
              <c:layout>
                <c:manualLayout>
                  <c:x val="-0.17133259027553063"/>
                  <c:y val="-4.4182295394893838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765-4B49-81DC-E94F33AE6F3B}"/>
                </c:ext>
              </c:extLst>
            </c:dLbl>
            <c:dLbl>
              <c:idx val="3"/>
              <c:layout>
                <c:manualLayout>
                  <c:x val="-0.10397631802873956"/>
                  <c:y val="-0.12614497733237889"/>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765-4B49-81DC-E94F33AE6F3B}"/>
                </c:ext>
              </c:extLst>
            </c:dLbl>
            <c:dLbl>
              <c:idx val="5"/>
              <c:layout>
                <c:manualLayout>
                  <c:x val="0.17225482088711519"/>
                  <c:y val="0.1665966117871630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E765-4B49-81DC-E94F33AE6F3B}"/>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ElemGraph!$K$641:$P$641</c:f>
              <c:strCache>
                <c:ptCount val="6"/>
                <c:pt idx="0">
                  <c:v>G1</c:v>
                </c:pt>
                <c:pt idx="1">
                  <c:v>G2</c:v>
                </c:pt>
                <c:pt idx="2">
                  <c:v>G3</c:v>
                </c:pt>
                <c:pt idx="3">
                  <c:v>G4</c:v>
                </c:pt>
                <c:pt idx="4">
                  <c:v>G5</c:v>
                </c:pt>
                <c:pt idx="5">
                  <c:v>G6</c:v>
                </c:pt>
              </c:strCache>
            </c:strRef>
          </c:cat>
          <c:val>
            <c:numRef>
              <c:f>ElemGraph!$K$648:$P$648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5-E765-4B49-81DC-E94F33AE6F3B}"/>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Non-Numerates</a:t>
            </a:r>
          </a:p>
        </c:rich>
      </c:tx>
      <c:overlay val="0"/>
    </c:title>
    <c:autoTitleDeleted val="0"/>
    <c:plotArea>
      <c:layout/>
      <c:barChart>
        <c:barDir val="col"/>
        <c:grouping val="clustered"/>
        <c:varyColors val="0"/>
        <c:ser>
          <c:idx val="0"/>
          <c:order val="0"/>
          <c:tx>
            <c:strRef>
              <c:f>ElemGraph!$J$646</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ElemGraph!$K$641:$P$641</c:f>
              <c:strCache>
                <c:ptCount val="6"/>
                <c:pt idx="0">
                  <c:v>G1</c:v>
                </c:pt>
                <c:pt idx="1">
                  <c:v>G2</c:v>
                </c:pt>
                <c:pt idx="2">
                  <c:v>G3</c:v>
                </c:pt>
                <c:pt idx="3">
                  <c:v>G4</c:v>
                </c:pt>
                <c:pt idx="4">
                  <c:v>G5</c:v>
                </c:pt>
                <c:pt idx="5">
                  <c:v>G6</c:v>
                </c:pt>
              </c:strCache>
            </c:strRef>
          </c:cat>
          <c:val>
            <c:numRef>
              <c:f>ElemGraph!$K$646:$P$646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BB9-4F00-B7BF-037AD01B223D}"/>
            </c:ext>
          </c:extLst>
        </c:ser>
        <c:ser>
          <c:idx val="1"/>
          <c:order val="1"/>
          <c:tx>
            <c:strRef>
              <c:f>ElemGraph!$J$647</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ElemGraph!$K$641:$P$641</c:f>
              <c:strCache>
                <c:ptCount val="6"/>
                <c:pt idx="0">
                  <c:v>G1</c:v>
                </c:pt>
                <c:pt idx="1">
                  <c:v>G2</c:v>
                </c:pt>
                <c:pt idx="2">
                  <c:v>G3</c:v>
                </c:pt>
                <c:pt idx="3">
                  <c:v>G4</c:v>
                </c:pt>
                <c:pt idx="4">
                  <c:v>G5</c:v>
                </c:pt>
                <c:pt idx="5">
                  <c:v>G6</c:v>
                </c:pt>
              </c:strCache>
            </c:strRef>
          </c:cat>
          <c:val>
            <c:numRef>
              <c:f>ElemGraph!$K$647:$P$647</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CBB9-4F00-B7BF-037AD01B223D}"/>
            </c:ext>
          </c:extLst>
        </c:ser>
        <c:dLbls>
          <c:showLegendKey val="0"/>
          <c:showVal val="1"/>
          <c:showCatName val="0"/>
          <c:showSerName val="0"/>
          <c:showPercent val="0"/>
          <c:showBubbleSize val="0"/>
        </c:dLbls>
        <c:gapWidth val="150"/>
        <c:overlap val="-25"/>
        <c:axId val="369521304"/>
        <c:axId val="369516992"/>
      </c:barChart>
      <c:catAx>
        <c:axId val="369521304"/>
        <c:scaling>
          <c:orientation val="minMax"/>
        </c:scaling>
        <c:delete val="0"/>
        <c:axPos val="b"/>
        <c:numFmt formatCode="General" sourceLinked="0"/>
        <c:majorTickMark val="none"/>
        <c:minorTickMark val="none"/>
        <c:tickLblPos val="nextTo"/>
        <c:crossAx val="369516992"/>
        <c:crosses val="autoZero"/>
        <c:auto val="1"/>
        <c:lblAlgn val="ctr"/>
        <c:lblOffset val="100"/>
        <c:noMultiLvlLbl val="0"/>
      </c:catAx>
      <c:valAx>
        <c:axId val="369516992"/>
        <c:scaling>
          <c:orientation val="minMax"/>
        </c:scaling>
        <c:delete val="1"/>
        <c:axPos val="l"/>
        <c:numFmt formatCode="General" sourceLinked="1"/>
        <c:majorTickMark val="out"/>
        <c:minorTickMark val="none"/>
        <c:tickLblPos val="none"/>
        <c:crossAx val="369521304"/>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Early Enrolment</a:t>
            </a:r>
          </a:p>
        </c:rich>
      </c:tx>
      <c:overlay val="0"/>
    </c:title>
    <c:autoTitleDeleted val="0"/>
    <c:plotArea>
      <c:layout/>
      <c:barChart>
        <c:barDir val="col"/>
        <c:grouping val="clustered"/>
        <c:varyColors val="0"/>
        <c:ser>
          <c:idx val="0"/>
          <c:order val="0"/>
          <c:tx>
            <c:strRef>
              <c:f>[1]Elementary!$C$296</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[1]Elementary!$D$296:$K$296</c:f>
              <c:numCache>
                <c:formatCode>General</c:formatCode>
                <c:ptCount val="8"/>
              </c:numCache>
            </c:numRef>
          </c:val>
          <c:extLst>
            <c:ext xmlns:c15="http://schemas.microsoft.com/office/drawing/2012/chart" uri="{02D57815-91ED-43cb-92C2-25804820EDAC}">
              <c15:filteredCategoryTitle>
                <c15:cat>
                  <c:strRef>
                    <c:extLst xmlns:c16="http://schemas.microsoft.com/office/drawing/2014/chart">
                      <c:ext uri="{02D57815-91ED-43cb-92C2-25804820EDAC}">
                        <c15:formulaRef>
                          <c15:sqref>Elementary!$D$295:$K$295</c15:sqref>
                        </c15:formulaRef>
                      </c:ext>
                    </c:extLst>
                    <c:strCache>
                      <c:ptCount val="8"/>
                      <c:pt idx="0">
                        <c:v>SPED</c:v>
                      </c:pt>
                      <c:pt idx="1">
                        <c:v>K</c:v>
                      </c:pt>
                      <c:pt idx="2">
                        <c:v>G1</c:v>
                      </c:pt>
                      <c:pt idx="3">
                        <c:v>G2</c:v>
                      </c:pt>
                      <c:pt idx="4">
                        <c:v>G3</c:v>
                      </c:pt>
                      <c:pt idx="5">
                        <c:v>G4</c:v>
                      </c:pt>
                      <c:pt idx="6">
                        <c:v>G5</c:v>
                      </c:pt>
                      <c:pt idx="7">
                        <c:v>G6</c:v>
                      </c:pt>
                    </c:strCache>
                  </c:strRef>
                </c15:cat>
              </c15:filteredCategoryTitle>
            </c:ext>
            <c:ext xmlns:c16="http://schemas.microsoft.com/office/drawing/2014/chart" uri="{C3380CC4-5D6E-409C-BE32-E72D297353CC}">
              <c16:uniqueId val="{00000000-4A3D-4096-A181-4BEA949B2F4C}"/>
            </c:ext>
          </c:extLst>
        </c:ser>
        <c:ser>
          <c:idx val="1"/>
          <c:order val="1"/>
          <c:tx>
            <c:strRef>
              <c:f>[1]Elementary!$C$297</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[1]Elementary!$D$297:$K$297</c:f>
              <c:numCache>
                <c:formatCode>General</c:formatCode>
                <c:ptCount val="8"/>
              </c:numCache>
            </c:numRef>
          </c:val>
          <c:extLst>
            <c:ext xmlns:c15="http://schemas.microsoft.com/office/drawing/2012/chart" uri="{02D57815-91ED-43cb-92C2-25804820EDAC}">
              <c15:filteredCategoryTitle>
                <c15:cat>
                  <c:strRef>
                    <c:extLst xmlns:c16="http://schemas.microsoft.com/office/drawing/2014/chart">
                      <c:ext uri="{02D57815-91ED-43cb-92C2-25804820EDAC}">
                        <c15:formulaRef>
                          <c15:sqref>Elementary!$D$295:$K$295</c15:sqref>
                        </c15:formulaRef>
                      </c:ext>
                    </c:extLst>
                    <c:strCache>
                      <c:ptCount val="8"/>
                      <c:pt idx="0">
                        <c:v>SPED</c:v>
                      </c:pt>
                      <c:pt idx="1">
                        <c:v>K</c:v>
                      </c:pt>
                      <c:pt idx="2">
                        <c:v>G1</c:v>
                      </c:pt>
                      <c:pt idx="3">
                        <c:v>G2</c:v>
                      </c:pt>
                      <c:pt idx="4">
                        <c:v>G3</c:v>
                      </c:pt>
                      <c:pt idx="5">
                        <c:v>G4</c:v>
                      </c:pt>
                      <c:pt idx="6">
                        <c:v>G5</c:v>
                      </c:pt>
                      <c:pt idx="7">
                        <c:v>G6</c:v>
                      </c:pt>
                    </c:strCache>
                  </c:strRef>
                </c15:cat>
              </c15:filteredCategoryTitle>
            </c:ext>
            <c:ext xmlns:c16="http://schemas.microsoft.com/office/drawing/2014/chart" uri="{C3380CC4-5D6E-409C-BE32-E72D297353CC}">
              <c16:uniqueId val="{00000001-4A3D-4096-A181-4BEA949B2F4C}"/>
            </c:ext>
          </c:extLst>
        </c:ser>
        <c:dLbls>
          <c:showLegendKey val="0"/>
          <c:showVal val="1"/>
          <c:showCatName val="0"/>
          <c:showSerName val="0"/>
          <c:showPercent val="0"/>
          <c:showBubbleSize val="0"/>
        </c:dLbls>
        <c:gapWidth val="150"/>
        <c:overlap val="-25"/>
        <c:axId val="369518952"/>
        <c:axId val="369522088"/>
      </c:barChart>
      <c:catAx>
        <c:axId val="369518952"/>
        <c:scaling>
          <c:orientation val="minMax"/>
        </c:scaling>
        <c:delete val="0"/>
        <c:axPos val="b"/>
        <c:numFmt formatCode="General" sourceLinked="0"/>
        <c:majorTickMark val="none"/>
        <c:minorTickMark val="none"/>
        <c:tickLblPos val="nextTo"/>
        <c:crossAx val="369522088"/>
        <c:crosses val="autoZero"/>
        <c:auto val="1"/>
        <c:lblAlgn val="ctr"/>
        <c:lblOffset val="100"/>
        <c:noMultiLvlLbl val="0"/>
      </c:catAx>
      <c:valAx>
        <c:axId val="369522088"/>
        <c:scaling>
          <c:orientation val="minMax"/>
        </c:scaling>
        <c:delete val="1"/>
        <c:axPos val="l"/>
        <c:numFmt formatCode="General" sourceLinked="1"/>
        <c:majorTickMark val="out"/>
        <c:minorTickMark val="none"/>
        <c:tickLblPos val="none"/>
        <c:crossAx val="369518952"/>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Percentage of Stakeholders' Participation</a:t>
            </a: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(Elementary!$E$300:$F$300,Elementary!$G$300:$H$300,Elementary!$I$300:$J$300)</c:f>
              <c:strCache>
                <c:ptCount val="5"/>
                <c:pt idx="0">
                  <c:v>Co-Curricular Activities</c:v>
                </c:pt>
                <c:pt idx="2">
                  <c:v>Extra Co-Curricular Activities</c:v>
                </c:pt>
                <c:pt idx="4">
                  <c:v>Meeting &amp; Assemblies</c:v>
                </c:pt>
              </c:strCache>
            </c:strRef>
          </c:cat>
          <c:val>
            <c:numRef>
              <c:f>(Elementary!$E$301:$F$301,Elementary!$G$301:$H$301,Elementary!$I$301:$J$301)</c:f>
              <c:numCache>
                <c:formatCode>0.00%</c:formatCode>
                <c:ptCount val="6"/>
              </c:numCache>
            </c:numRef>
          </c:val>
          <c:extLst>
            <c:ext xmlns:c16="http://schemas.microsoft.com/office/drawing/2014/chart" uri="{C3380CC4-5D6E-409C-BE32-E72D297353CC}">
              <c16:uniqueId val="{00000000-37D5-4EEF-8E9B-8474278823C6}"/>
            </c:ext>
          </c:extLst>
        </c:ser>
        <c:dLbls>
          <c:showLegendKey val="0"/>
          <c:showVal val="1"/>
          <c:showCatName val="0"/>
          <c:showSerName val="0"/>
          <c:showPercent val="0"/>
          <c:showBubbleSize val="0"/>
        </c:dLbls>
        <c:gapWidth val="150"/>
        <c:overlap val="-25"/>
        <c:axId val="369520912"/>
        <c:axId val="369525224"/>
      </c:barChart>
      <c:catAx>
        <c:axId val="369520912"/>
        <c:scaling>
          <c:orientation val="minMax"/>
        </c:scaling>
        <c:delete val="0"/>
        <c:axPos val="b"/>
        <c:numFmt formatCode="General" sourceLinked="0"/>
        <c:majorTickMark val="none"/>
        <c:minorTickMark val="none"/>
        <c:tickLblPos val="nextTo"/>
        <c:crossAx val="369525224"/>
        <c:crosses val="autoZero"/>
        <c:auto val="1"/>
        <c:lblAlgn val="ctr"/>
        <c:lblOffset val="100"/>
        <c:noMultiLvlLbl val="0"/>
      </c:catAx>
      <c:valAx>
        <c:axId val="369525224"/>
        <c:scaling>
          <c:orientation val="minMax"/>
        </c:scaling>
        <c:delete val="1"/>
        <c:axPos val="l"/>
        <c:numFmt formatCode="0.00%" sourceLinked="1"/>
        <c:majorTickMark val="out"/>
        <c:minorTickMark val="none"/>
        <c:tickLblPos val="none"/>
        <c:crossAx val="36952091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Nutritional Status (BMI)</a:t>
            </a:r>
          </a:p>
        </c:rich>
      </c:tx>
      <c:overlay val="0"/>
    </c:title>
    <c:autoTitleDeleted val="0"/>
    <c:plotArea>
      <c:layout/>
      <c:pieChart>
        <c:varyColors val="1"/>
        <c:ser>
          <c:idx val="0"/>
          <c:order val="0"/>
          <c:tx>
            <c:strRef>
              <c:f>ElemGraph!$O$188</c:f>
              <c:strCache>
                <c:ptCount val="1"/>
                <c:pt idx="0">
                  <c:v>Total</c:v>
                </c:pt>
              </c:strCache>
            </c:strRef>
          </c:tx>
          <c:dLbls>
            <c:dLbl>
              <c:idx val="0"/>
              <c:layout>
                <c:manualLayout>
                  <c:x val="-8.6613845144357021E-2"/>
                  <c:y val="0.20958005249343836"/>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94F4-4980-A796-6083A11F8820}"/>
                </c:ext>
              </c:extLst>
            </c:dLbl>
            <c:dLbl>
              <c:idx val="3"/>
              <c:layout>
                <c:manualLayout>
                  <c:x val="-7.1694225721784771E-2"/>
                  <c:y val="3.754738990959463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4F4-4980-A796-6083A11F8820}"/>
                </c:ext>
              </c:extLst>
            </c:dLbl>
            <c:dLbl>
              <c:idx val="4"/>
              <c:layout>
                <c:manualLayout>
                  <c:x val="0.23249059492563429"/>
                  <c:y val="8.417177019539227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94F4-4980-A796-6083A11F8820}"/>
                </c:ext>
              </c:extLst>
            </c:dLbl>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cat>
            <c:strRef>
              <c:f>ElemGraph!$N$189:$N$193</c:f>
              <c:strCache>
                <c:ptCount val="5"/>
                <c:pt idx="0">
                  <c:v>Severely Wasted</c:v>
                </c:pt>
                <c:pt idx="1">
                  <c:v>Wasted</c:v>
                </c:pt>
                <c:pt idx="2">
                  <c:v>Normal</c:v>
                </c:pt>
                <c:pt idx="3">
                  <c:v>OverWeight</c:v>
                </c:pt>
                <c:pt idx="4">
                  <c:v>Obese</c:v>
                </c:pt>
              </c:strCache>
            </c:strRef>
          </c:cat>
          <c:val>
            <c:numRef>
              <c:f>ElemGraph!$O$189:$O$193</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3-94F4-4980-A796-6083A11F8820}"/>
            </c:ext>
          </c:extLst>
        </c:ser>
        <c:dLbls>
          <c:showLegendKey val="0"/>
          <c:showVal val="0"/>
          <c:showCatName val="0"/>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Nutritional Status (Height)</a:t>
            </a:r>
          </a:p>
        </c:rich>
      </c:tx>
      <c:overlay val="0"/>
    </c:title>
    <c:autoTitleDeleted val="0"/>
    <c:plotArea>
      <c:layout/>
      <c:pieChart>
        <c:varyColors val="1"/>
        <c:ser>
          <c:idx val="0"/>
          <c:order val="0"/>
          <c:tx>
            <c:strRef>
              <c:f>ElemGraph!$O$196</c:f>
              <c:strCache>
                <c:ptCount val="1"/>
                <c:pt idx="0">
                  <c:v>Total</c:v>
                </c:pt>
              </c:strCache>
            </c:strRef>
          </c:tx>
          <c:dLbls>
            <c:dLbl>
              <c:idx val="0"/>
              <c:layout>
                <c:manualLayout>
                  <c:x val="-0.11161373578302712"/>
                  <c:y val="0.16791338582677179"/>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0CCC-4537-A9C8-4888A95E6494}"/>
                </c:ext>
              </c:extLst>
            </c:dLbl>
            <c:dLbl>
              <c:idx val="3"/>
              <c:layout>
                <c:manualLayout>
                  <c:x val="-6.8916447944007031E-2"/>
                  <c:y val="-8.7489063867016627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CCC-4537-A9C8-4888A95E6494}"/>
                </c:ext>
              </c:extLst>
            </c:dLbl>
            <c:dLbl>
              <c:idx val="4"/>
              <c:layout>
                <c:manualLayout>
                  <c:x val="0.23249059492563429"/>
                  <c:y val="8.417177019539227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CCC-4537-A9C8-4888A95E6494}"/>
                </c:ext>
              </c:extLst>
            </c:dLbl>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cat>
            <c:strRef>
              <c:f>ElemGraph!$N$197:$N$200</c:f>
              <c:strCache>
                <c:ptCount val="4"/>
                <c:pt idx="0">
                  <c:v>Severely Stunted</c:v>
                </c:pt>
                <c:pt idx="1">
                  <c:v>Stunted</c:v>
                </c:pt>
                <c:pt idx="2">
                  <c:v>Normal</c:v>
                </c:pt>
                <c:pt idx="3">
                  <c:v>Tall</c:v>
                </c:pt>
              </c:strCache>
            </c:strRef>
          </c:cat>
          <c:val>
            <c:numRef>
              <c:f>ElemGraph!$O$197:$O$200</c:f>
              <c:numCache>
                <c:formatCode>General</c:formatCode>
                <c:ptCount val="4"/>
                <c:pt idx="0">
                  <c:v>0</c:v>
                </c:pt>
                <c:pt idx="1">
                  <c:v>0</c:v>
                </c:pt>
                <c:pt idx="2">
                  <c:v>1137</c:v>
                </c:pt>
                <c:pt idx="3">
                  <c:v>0</c:v>
                </c:pt>
              </c:numCache>
            </c:numRef>
          </c:val>
          <c:extLst>
            <c:ext xmlns:c16="http://schemas.microsoft.com/office/drawing/2014/chart" uri="{C3380CC4-5D6E-409C-BE32-E72D297353CC}">
              <c16:uniqueId val="{00000003-0CCC-4537-A9C8-4888A95E6494}"/>
            </c:ext>
          </c:extLst>
        </c:ser>
        <c:dLbls>
          <c:showLegendKey val="0"/>
          <c:showVal val="0"/>
          <c:showCatName val="0"/>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Number of Promotees</a:t>
            </a:r>
          </a:p>
        </c:rich>
      </c:tx>
      <c:overlay val="0"/>
    </c:title>
    <c:autoTitleDeleted val="0"/>
    <c:plotArea>
      <c:layout/>
      <c:barChart>
        <c:barDir val="col"/>
        <c:grouping val="clustered"/>
        <c:varyColors val="0"/>
        <c:ser>
          <c:idx val="0"/>
          <c:order val="0"/>
          <c:tx>
            <c:strRef>
              <c:f>Elementary!$C$239</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7"/>
              <c:pt idx="0">
                <c:v>K</c:v>
              </c:pt>
              <c:pt idx="1">
                <c:v>G1</c:v>
              </c:pt>
              <c:pt idx="2">
                <c:v>G2</c:v>
              </c:pt>
              <c:pt idx="3">
                <c:v>G3</c:v>
              </c:pt>
              <c:pt idx="4">
                <c:v>G4</c:v>
              </c:pt>
              <c:pt idx="5">
                <c:v>G5</c:v>
              </c:pt>
              <c:pt idx="6">
                <c:v>G6</c:v>
              </c:pt>
            </c:strLit>
          </c:cat>
          <c:val>
            <c:numRef>
              <c:f>Elementary!$E$239:$K$239</c:f>
            </c:numRef>
          </c:val>
          <c:extLst>
            <c:ext xmlns:c16="http://schemas.microsoft.com/office/drawing/2014/chart" uri="{C3380CC4-5D6E-409C-BE32-E72D297353CC}">
              <c16:uniqueId val="{00000000-EBFD-40D7-9AEB-0015054E858B}"/>
            </c:ext>
          </c:extLst>
        </c:ser>
        <c:ser>
          <c:idx val="1"/>
          <c:order val="1"/>
          <c:tx>
            <c:strRef>
              <c:f>Elementary!$C$240</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7"/>
              <c:pt idx="0">
                <c:v>K</c:v>
              </c:pt>
              <c:pt idx="1">
                <c:v>G1</c:v>
              </c:pt>
              <c:pt idx="2">
                <c:v>G2</c:v>
              </c:pt>
              <c:pt idx="3">
                <c:v>G3</c:v>
              </c:pt>
              <c:pt idx="4">
                <c:v>G4</c:v>
              </c:pt>
              <c:pt idx="5">
                <c:v>G5</c:v>
              </c:pt>
              <c:pt idx="6">
                <c:v>G6</c:v>
              </c:pt>
            </c:strLit>
          </c:cat>
          <c:val>
            <c:numRef>
              <c:f>Elementary!$E$240:$K$240</c:f>
            </c:numRef>
          </c:val>
          <c:extLst>
            <c:ext xmlns:c16="http://schemas.microsoft.com/office/drawing/2014/chart" uri="{C3380CC4-5D6E-409C-BE32-E72D297353CC}">
              <c16:uniqueId val="{00000001-EBFD-40D7-9AEB-0015054E858B}"/>
            </c:ext>
          </c:extLst>
        </c:ser>
        <c:dLbls>
          <c:showLegendKey val="0"/>
          <c:showVal val="1"/>
          <c:showCatName val="0"/>
          <c:showSerName val="0"/>
          <c:showPercent val="0"/>
          <c:showBubbleSize val="0"/>
        </c:dLbls>
        <c:gapWidth val="150"/>
        <c:overlap val="-25"/>
        <c:axId val="369521696"/>
        <c:axId val="369524440"/>
      </c:barChart>
      <c:catAx>
        <c:axId val="369521696"/>
        <c:scaling>
          <c:orientation val="minMax"/>
        </c:scaling>
        <c:delete val="0"/>
        <c:axPos val="b"/>
        <c:numFmt formatCode="General" sourceLinked="0"/>
        <c:majorTickMark val="none"/>
        <c:minorTickMark val="none"/>
        <c:tickLblPos val="nextTo"/>
        <c:crossAx val="369524440"/>
        <c:crosses val="autoZero"/>
        <c:auto val="1"/>
        <c:lblAlgn val="ctr"/>
        <c:lblOffset val="100"/>
        <c:noMultiLvlLbl val="0"/>
      </c:catAx>
      <c:valAx>
        <c:axId val="369524440"/>
        <c:scaling>
          <c:orientation val="minMax"/>
        </c:scaling>
        <c:delete val="1"/>
        <c:axPos val="l"/>
        <c:numFmt formatCode="General" sourceLinked="1"/>
        <c:majorTickMark val="out"/>
        <c:minorTickMark val="none"/>
        <c:tickLblPos val="none"/>
        <c:crossAx val="369521696"/>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Elementary!$B$286</c:f>
              <c:strCache>
                <c:ptCount val="1"/>
                <c:pt idx="0">
                  <c:v>No. of Learners Treated for Illnesses</c:v>
                </c:pt>
              </c:strCache>
            </c:strRef>
          </c:tx>
          <c:dLbls>
            <c:dLbl>
              <c:idx val="2"/>
              <c:layout>
                <c:manualLayout>
                  <c:x val="-0.19635164597560315"/>
                  <c:y val="7.572033013945549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3AC9-4041-8702-41774B8B991D}"/>
                </c:ext>
              </c:extLst>
            </c:dLbl>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cat>
            <c:strRef>
              <c:f>Elementary!$E$286:$G$286</c:f>
              <c:strCache>
                <c:ptCount val="3"/>
                <c:pt idx="0">
                  <c:v>Schistosomiasis</c:v>
                </c:pt>
                <c:pt idx="1">
                  <c:v>Filariasis</c:v>
                </c:pt>
                <c:pt idx="2">
                  <c:v>Common Illnesses</c:v>
                </c:pt>
              </c:strCache>
            </c:strRef>
          </c:cat>
          <c:val>
            <c:numRef>
              <c:f>Elementary!$E$287:$G$287</c:f>
              <c:numCache>
                <c:formatCode>General</c:formatCode>
                <c:ptCount val="3"/>
              </c:numCache>
            </c:numRef>
          </c:val>
          <c:extLst>
            <c:ext xmlns:c16="http://schemas.microsoft.com/office/drawing/2014/chart" uri="{C3380CC4-5D6E-409C-BE32-E72D297353CC}">
              <c16:uniqueId val="{00000001-3AC9-4041-8702-41774B8B991D}"/>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Teachers' Trainings</a:t>
            </a:r>
          </a:p>
        </c:rich>
      </c:tx>
      <c:overlay val="0"/>
    </c:title>
    <c:autoTitleDeleted val="0"/>
    <c:plotArea>
      <c:layout/>
      <c:barChart>
        <c:barDir val="col"/>
        <c:grouping val="clustered"/>
        <c:varyColors val="0"/>
        <c:ser>
          <c:idx val="0"/>
          <c:order val="0"/>
          <c:tx>
            <c:strRef>
              <c:f>Elementary!$B$246</c:f>
              <c:strCache>
                <c:ptCount val="1"/>
                <c:pt idx="0">
                  <c:v>No. of Teachers trained on K to 12 Implementation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Elementary!$E$245:$K$245</c:f>
              <c:strCache>
                <c:ptCount val="7"/>
                <c:pt idx="0">
                  <c:v>SPED/K</c:v>
                </c:pt>
                <c:pt idx="1">
                  <c:v>G1</c:v>
                </c:pt>
                <c:pt idx="2">
                  <c:v>G2</c:v>
                </c:pt>
                <c:pt idx="3">
                  <c:v>G3</c:v>
                </c:pt>
                <c:pt idx="4">
                  <c:v>G4</c:v>
                </c:pt>
                <c:pt idx="5">
                  <c:v>G5</c:v>
                </c:pt>
                <c:pt idx="6">
                  <c:v>G6</c:v>
                </c:pt>
              </c:strCache>
            </c:strRef>
          </c:cat>
          <c:val>
            <c:numRef>
              <c:f>Elementary!$E$246:$K$246</c:f>
              <c:numCache>
                <c:formatCode>General</c:formatCode>
                <c:ptCount val="7"/>
              </c:numCache>
            </c:numRef>
          </c:val>
          <c:extLst>
            <c:ext xmlns:c16="http://schemas.microsoft.com/office/drawing/2014/chart" uri="{C3380CC4-5D6E-409C-BE32-E72D297353CC}">
              <c16:uniqueId val="{00000000-265B-4BA6-B6FE-20503B749B20}"/>
            </c:ext>
          </c:extLst>
        </c:ser>
        <c:ser>
          <c:idx val="1"/>
          <c:order val="1"/>
          <c:tx>
            <c:strRef>
              <c:f>Elementary!$B$247</c:f>
              <c:strCache>
                <c:ptCount val="1"/>
                <c:pt idx="0">
                  <c:v>No. of Teachers Attended LAC Session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Elementary!$E$245:$K$245</c:f>
              <c:strCache>
                <c:ptCount val="7"/>
                <c:pt idx="0">
                  <c:v>SPED/K</c:v>
                </c:pt>
                <c:pt idx="1">
                  <c:v>G1</c:v>
                </c:pt>
                <c:pt idx="2">
                  <c:v>G2</c:v>
                </c:pt>
                <c:pt idx="3">
                  <c:v>G3</c:v>
                </c:pt>
                <c:pt idx="4">
                  <c:v>G4</c:v>
                </c:pt>
                <c:pt idx="5">
                  <c:v>G5</c:v>
                </c:pt>
                <c:pt idx="6">
                  <c:v>G6</c:v>
                </c:pt>
              </c:strCache>
            </c:strRef>
          </c:cat>
          <c:val>
            <c:numRef>
              <c:f>Elementary!$E$247:$K$247</c:f>
              <c:numCache>
                <c:formatCode>General</c:formatCode>
                <c:ptCount val="7"/>
              </c:numCache>
            </c:numRef>
          </c:val>
          <c:extLst>
            <c:ext xmlns:c16="http://schemas.microsoft.com/office/drawing/2014/chart" uri="{C3380CC4-5D6E-409C-BE32-E72D297353CC}">
              <c16:uniqueId val="{00000001-265B-4BA6-B6FE-20503B749B20}"/>
            </c:ext>
          </c:extLst>
        </c:ser>
        <c:ser>
          <c:idx val="2"/>
          <c:order val="2"/>
          <c:tx>
            <c:strRef>
              <c:f>Elementary!$B$248</c:f>
              <c:strCache>
                <c:ptCount val="1"/>
                <c:pt idx="0">
                  <c:v>No. of Teachers Attended INSET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Elementary!$E$245:$K$245</c:f>
              <c:strCache>
                <c:ptCount val="7"/>
                <c:pt idx="0">
                  <c:v>SPED/K</c:v>
                </c:pt>
                <c:pt idx="1">
                  <c:v>G1</c:v>
                </c:pt>
                <c:pt idx="2">
                  <c:v>G2</c:v>
                </c:pt>
                <c:pt idx="3">
                  <c:v>G3</c:v>
                </c:pt>
                <c:pt idx="4">
                  <c:v>G4</c:v>
                </c:pt>
                <c:pt idx="5">
                  <c:v>G5</c:v>
                </c:pt>
                <c:pt idx="6">
                  <c:v>G6</c:v>
                </c:pt>
              </c:strCache>
            </c:strRef>
          </c:cat>
          <c:val>
            <c:numRef>
              <c:f>Elementary!$E$248:$K$248</c:f>
              <c:numCache>
                <c:formatCode>General</c:formatCode>
                <c:ptCount val="7"/>
              </c:numCache>
            </c:numRef>
          </c:val>
          <c:extLst>
            <c:ext xmlns:c16="http://schemas.microsoft.com/office/drawing/2014/chart" uri="{C3380CC4-5D6E-409C-BE32-E72D297353CC}">
              <c16:uniqueId val="{00000002-265B-4BA6-B6FE-20503B749B20}"/>
            </c:ext>
          </c:extLst>
        </c:ser>
        <c:ser>
          <c:idx val="3"/>
          <c:order val="3"/>
          <c:tx>
            <c:strRef>
              <c:f>Elementary!$B$249</c:f>
              <c:strCache>
                <c:ptCount val="1"/>
                <c:pt idx="0">
                  <c:v>No. of Teachers Attended Other Trainings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Elementary!$E$245:$K$245</c:f>
              <c:strCache>
                <c:ptCount val="7"/>
                <c:pt idx="0">
                  <c:v>SPED/K</c:v>
                </c:pt>
                <c:pt idx="1">
                  <c:v>G1</c:v>
                </c:pt>
                <c:pt idx="2">
                  <c:v>G2</c:v>
                </c:pt>
                <c:pt idx="3">
                  <c:v>G3</c:v>
                </c:pt>
                <c:pt idx="4">
                  <c:v>G4</c:v>
                </c:pt>
                <c:pt idx="5">
                  <c:v>G5</c:v>
                </c:pt>
                <c:pt idx="6">
                  <c:v>G6</c:v>
                </c:pt>
              </c:strCache>
            </c:strRef>
          </c:cat>
          <c:val>
            <c:numRef>
              <c:f>Elementary!$E$249:$K$249</c:f>
              <c:numCache>
                <c:formatCode>General</c:formatCode>
                <c:ptCount val="7"/>
              </c:numCache>
            </c:numRef>
          </c:val>
          <c:extLst>
            <c:ext xmlns:c16="http://schemas.microsoft.com/office/drawing/2014/chart" uri="{C3380CC4-5D6E-409C-BE32-E72D297353CC}">
              <c16:uniqueId val="{00000003-265B-4BA6-B6FE-20503B749B20}"/>
            </c:ext>
          </c:extLst>
        </c:ser>
        <c:dLbls>
          <c:showLegendKey val="0"/>
          <c:showVal val="1"/>
          <c:showCatName val="0"/>
          <c:showSerName val="0"/>
          <c:showPercent val="0"/>
          <c:showBubbleSize val="0"/>
        </c:dLbls>
        <c:gapWidth val="150"/>
        <c:overlap val="-25"/>
        <c:axId val="369522480"/>
        <c:axId val="369517776"/>
      </c:barChart>
      <c:catAx>
        <c:axId val="369522480"/>
        <c:scaling>
          <c:orientation val="minMax"/>
        </c:scaling>
        <c:delete val="0"/>
        <c:axPos val="b"/>
        <c:numFmt formatCode="General" sourceLinked="1"/>
        <c:majorTickMark val="none"/>
        <c:minorTickMark val="none"/>
        <c:tickLblPos val="nextTo"/>
        <c:crossAx val="369517776"/>
        <c:crosses val="autoZero"/>
        <c:auto val="1"/>
        <c:lblAlgn val="ctr"/>
        <c:lblOffset val="100"/>
        <c:noMultiLvlLbl val="0"/>
      </c:catAx>
      <c:valAx>
        <c:axId val="369517776"/>
        <c:scaling>
          <c:orientation val="minMax"/>
        </c:scaling>
        <c:delete val="1"/>
        <c:axPos val="l"/>
        <c:numFmt formatCode="General" sourceLinked="1"/>
        <c:majorTickMark val="out"/>
        <c:minorTickMark val="none"/>
        <c:tickLblPos val="none"/>
        <c:crossAx val="369522480"/>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Number of Classroom</a:t>
            </a:r>
          </a:p>
        </c:rich>
      </c:tx>
      <c:overlay val="0"/>
    </c:title>
    <c:autoTitleDeleted val="0"/>
    <c:plotArea>
      <c:layout>
        <c:manualLayout>
          <c:layoutTarget val="inner"/>
          <c:xMode val="edge"/>
          <c:yMode val="edge"/>
          <c:x val="0.23625437445319342"/>
          <c:y val="0.24786599591717706"/>
          <c:w val="0.45804702537182851"/>
          <c:h val="0.75213400408282294"/>
        </c:manualLayout>
      </c:layout>
      <c:pieChart>
        <c:varyColors val="1"/>
        <c:ser>
          <c:idx val="0"/>
          <c:order val="0"/>
          <c:dLbls>
            <c:dLbl>
              <c:idx val="1"/>
              <c:layout>
                <c:manualLayout>
                  <c:x val="-0.12015802712160979"/>
                  <c:y val="7.636227763196269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ECE8-47C9-BB54-1C6E5D9FB0AA}"/>
                </c:ext>
              </c:extLst>
            </c:dLbl>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val>
            <c:numRef>
              <c:f>Elementary!$E$252:$H$252</c:f>
            </c:numRef>
          </c:val>
          <c:extLst>
            <c:ext xmlns:c15="http://schemas.microsoft.com/office/drawing/2012/chart" uri="{02D57815-91ED-43cb-92C2-25804820EDAC}">
              <c15:filteredCategoryTitle>
                <c15:cat>
                  <c:multiLvlStrRef>
                    <c:extLst xmlns:c16="http://schemas.microsoft.com/office/drawing/2014/chart">
                      <c:ext uri="{02D57815-91ED-43cb-92C2-25804820EDAC}">
                        <c15:formulaRef>
                          <c15:sqref>Elementary!$E$251:$H$251</c15:sqref>
                        </c15:formulaRef>
                      </c:ext>
                    </c:extLst>
                  </c:multiLvlStrRef>
                </c15:cat>
              </c15:filteredCategoryTitle>
            </c:ext>
            <c:ext xmlns:c16="http://schemas.microsoft.com/office/drawing/2014/chart" uri="{C3380CC4-5D6E-409C-BE32-E72D297353CC}">
              <c16:uniqueId val="{00000001-ECE8-47C9-BB54-1C6E5D9FB0AA}"/>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Teachers with IPCR</a:t>
            </a:r>
          </a:p>
        </c:rich>
      </c:tx>
      <c:overlay val="0"/>
    </c:title>
    <c:autoTitleDeleted val="0"/>
    <c:plotArea>
      <c:layout>
        <c:manualLayout>
          <c:layoutTarget val="inner"/>
          <c:xMode val="edge"/>
          <c:yMode val="edge"/>
          <c:x val="0.29736548556430464"/>
          <c:y val="0.33119932925051038"/>
          <c:w val="0.38860258092738431"/>
          <c:h val="0.64767096821230674"/>
        </c:manualLayout>
      </c:layout>
      <c:pieChart>
        <c:varyColors val="1"/>
        <c:ser>
          <c:idx val="0"/>
          <c:order val="0"/>
          <c:dLbls>
            <c:dLbl>
              <c:idx val="0"/>
              <c:layout>
                <c:manualLayout>
                  <c:x val="-1.6339020122484688E-2"/>
                  <c:y val="-2.5096237970253735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9849-4AB4-B81B-3FCDA54277C8}"/>
                </c:ext>
              </c:extLst>
            </c:dLbl>
            <c:dLbl>
              <c:idx val="1"/>
              <c:layout>
                <c:manualLayout>
                  <c:x val="6.4981408573928284E-2"/>
                  <c:y val="4.5966389617964419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849-4AB4-B81B-3FCDA54277C8}"/>
                </c:ext>
              </c:extLst>
            </c:dLbl>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val>
            <c:numRef>
              <c:f>Elementary!$E$270:$I$270</c:f>
            </c:numRef>
          </c:val>
          <c:extLst>
            <c:ext xmlns:c15="http://schemas.microsoft.com/office/drawing/2012/chart" uri="{02D57815-91ED-43cb-92C2-25804820EDAC}">
              <c15:filteredCategoryTitle>
                <c15:cat>
                  <c:multiLvlStrRef>
                    <c:extLst xmlns:c16="http://schemas.microsoft.com/office/drawing/2014/chart">
                      <c:ext uri="{02D57815-91ED-43cb-92C2-25804820EDAC}">
                        <c15:formulaRef>
                          <c15:sqref>Elementary!$E$269:$I$269</c15:sqref>
                        </c15:formulaRef>
                      </c:ext>
                    </c:extLst>
                  </c:multiLvlStrRef>
                </c15:cat>
              </c15:filteredCategoryTitle>
            </c:ext>
            <c:ext xmlns:c16="http://schemas.microsoft.com/office/drawing/2014/chart" uri="{C3380CC4-5D6E-409C-BE32-E72D297353CC}">
              <c16:uniqueId val="{00000002-9849-4AB4-B81B-3FCDA54277C8}"/>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Elementary!$B$288</c:f>
              <c:strCache>
                <c:ptCount val="1"/>
                <c:pt idx="0">
                  <c:v>No. of Learner/s Victims of Child Abuse</c:v>
                </c:pt>
              </c:strCache>
            </c:strRef>
          </c:tx>
          <c:dLbls>
            <c:dLbl>
              <c:idx val="2"/>
              <c:layout>
                <c:manualLayout>
                  <c:x val="0.22578184591914569"/>
                  <c:y val="-2.066521202921926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0AAD-4DBA-BEE5-F61DF9C70D94}"/>
                </c:ext>
              </c:extLst>
            </c:dLbl>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cat>
            <c:strRef>
              <c:f>Elementary!$E$288:$G$288</c:f>
              <c:strCache>
                <c:ptCount val="3"/>
                <c:pt idx="0">
                  <c:v>Sexual Abuse</c:v>
                </c:pt>
                <c:pt idx="1">
                  <c:v>Bullying</c:v>
                </c:pt>
                <c:pt idx="2">
                  <c:v>Verbal Abuse</c:v>
                </c:pt>
              </c:strCache>
            </c:strRef>
          </c:cat>
          <c:val>
            <c:numRef>
              <c:f>Elementary!$E$289:$G$289</c:f>
              <c:numCache>
                <c:formatCode>General</c:formatCode>
                <c:ptCount val="3"/>
              </c:numCache>
            </c:numRef>
          </c:val>
          <c:extLst>
            <c:ext xmlns:c16="http://schemas.microsoft.com/office/drawing/2014/chart" uri="{C3380CC4-5D6E-409C-BE32-E72D297353CC}">
              <c16:uniqueId val="{00000001-0AAD-4DBA-BEE5-F61DF9C70D94}"/>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overlay val="0"/>
    </c:title>
    <c:autoTitleDeleted val="0"/>
    <c:plotArea>
      <c:layout>
        <c:manualLayout>
          <c:layoutTarget val="inner"/>
          <c:xMode val="edge"/>
          <c:yMode val="edge"/>
          <c:x val="4.8336176727909012E-2"/>
          <c:y val="8.5828958880140041E-2"/>
          <c:w val="0.49138035870516195"/>
          <c:h val="0.81896726450860313"/>
        </c:manualLayout>
      </c:layout>
      <c:pieChart>
        <c:varyColors val="1"/>
        <c:ser>
          <c:idx val="0"/>
          <c:order val="0"/>
          <c:tx>
            <c:strRef>
              <c:f>Elementary!$D$129</c:f>
              <c:strCache>
                <c:ptCount val="1"/>
                <c:pt idx="0">
                  <c:v>MTB-MLE</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Elementary!$B$130:$B$136</c:f>
            </c:multiLvlStrRef>
          </c:cat>
          <c:val>
            <c:numRef>
              <c:f>Elementary!$D$130:$D$136</c:f>
            </c:numRef>
          </c:val>
          <c:extLst>
            <c:ext xmlns:c16="http://schemas.microsoft.com/office/drawing/2014/chart" uri="{C3380CC4-5D6E-409C-BE32-E72D297353CC}">
              <c16:uniqueId val="{00000000-1263-4D7A-8E9C-33B6E775AA06}"/>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2694138232720931"/>
          <c:y val="0.16610855934674826"/>
          <c:w val="0.35386286089238866"/>
          <c:h val="0.7631379410906971"/>
        </c:manualLayout>
      </c:layout>
      <c:overlay val="0"/>
      <c:txPr>
        <a:bodyPr/>
        <a:lstStyle/>
        <a:p>
          <a:pPr rtl="0">
            <a:defRPr sz="9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overlay val="0"/>
    </c:title>
    <c:autoTitleDeleted val="0"/>
    <c:plotArea>
      <c:layout>
        <c:manualLayout>
          <c:layoutTarget val="inner"/>
          <c:xMode val="edge"/>
          <c:yMode val="edge"/>
          <c:x val="5.6669510061242337E-2"/>
          <c:y val="0.13212525517643631"/>
          <c:w val="0.49138035870516195"/>
          <c:h val="0.81896726450860313"/>
        </c:manualLayout>
      </c:layout>
      <c:pieChart>
        <c:varyColors val="1"/>
        <c:ser>
          <c:idx val="2"/>
          <c:order val="0"/>
          <c:tx>
            <c:strRef>
              <c:f>Elementary!$E$129</c:f>
              <c:strCache>
                <c:ptCount val="1"/>
                <c:pt idx="0">
                  <c:v>English</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Elementary!$B$130:$B$136</c:f>
            </c:multiLvlStrRef>
          </c:cat>
          <c:val>
            <c:numRef>
              <c:f>Elementary!$E$130:$E$136</c:f>
            </c:numRef>
          </c:val>
          <c:extLst>
            <c:ext xmlns:c16="http://schemas.microsoft.com/office/drawing/2014/chart" uri="{C3380CC4-5D6E-409C-BE32-E72D297353CC}">
              <c16:uniqueId val="{00000000-30E2-4CBC-9BC2-5BAD40A6F1A1}"/>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6583027121609819"/>
          <c:y val="0.24018263342082241"/>
          <c:w val="0.36750306211723538"/>
          <c:h val="0.55655621172353453"/>
        </c:manualLayout>
      </c:layout>
      <c:overlay val="0"/>
      <c:txPr>
        <a:bodyPr/>
        <a:lstStyle/>
        <a:p>
          <a:pPr>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overlay val="0"/>
    </c:title>
    <c:autoTitleDeleted val="0"/>
    <c:plotArea>
      <c:layout>
        <c:manualLayout>
          <c:layoutTarget val="inner"/>
          <c:xMode val="edge"/>
          <c:yMode val="edge"/>
          <c:x val="5.6669510061242337E-2"/>
          <c:y val="0.13212525517643631"/>
          <c:w val="0.49138035870516195"/>
          <c:h val="0.81896726450860313"/>
        </c:manualLayout>
      </c:layout>
      <c:pieChart>
        <c:varyColors val="1"/>
        <c:ser>
          <c:idx val="3"/>
          <c:order val="0"/>
          <c:tx>
            <c:strRef>
              <c:f>Elementary!$F$129</c:f>
              <c:strCache>
                <c:ptCount val="1"/>
                <c:pt idx="0">
                  <c:v>Math</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Elementary!$B$130:$B$136</c:f>
            </c:multiLvlStrRef>
          </c:cat>
          <c:val>
            <c:numRef>
              <c:f>Elementary!$F$130:$F$136</c:f>
            </c:numRef>
          </c:val>
          <c:extLst>
            <c:ext xmlns:c16="http://schemas.microsoft.com/office/drawing/2014/chart" uri="{C3380CC4-5D6E-409C-BE32-E72D297353CC}">
              <c16:uniqueId val="{00000000-531F-4AD0-9734-06976D4A39D2}"/>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6583027121609819"/>
          <c:y val="0.24018263342082241"/>
          <c:w val="0.31472528433945779"/>
          <c:h val="0.46859324876057146"/>
        </c:manualLayout>
      </c:layout>
      <c:overlay val="0"/>
      <c:txPr>
        <a:bodyPr/>
        <a:lstStyle/>
        <a:p>
          <a:pPr>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overlay val="0"/>
    </c:title>
    <c:autoTitleDeleted val="0"/>
    <c:plotArea>
      <c:layout>
        <c:manualLayout>
          <c:layoutTarget val="inner"/>
          <c:xMode val="edge"/>
          <c:yMode val="edge"/>
          <c:x val="5.6669510061242337E-2"/>
          <c:y val="0.13212525517643631"/>
          <c:w val="0.49138035870516195"/>
          <c:h val="0.81896726450860313"/>
        </c:manualLayout>
      </c:layout>
      <c:pieChart>
        <c:varyColors val="1"/>
        <c:ser>
          <c:idx val="4"/>
          <c:order val="0"/>
          <c:tx>
            <c:strRef>
              <c:f>Elementary!$G$129</c:f>
              <c:strCache>
                <c:ptCount val="1"/>
                <c:pt idx="0">
                  <c:v>Filipino</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Elementary!$B$130:$B$136</c:f>
            </c:multiLvlStrRef>
          </c:cat>
          <c:val>
            <c:numRef>
              <c:f>Elementary!$G$130:$G$136</c:f>
            </c:numRef>
          </c:val>
          <c:extLst>
            <c:ext xmlns:c16="http://schemas.microsoft.com/office/drawing/2014/chart" uri="{C3380CC4-5D6E-409C-BE32-E72D297353CC}">
              <c16:uniqueId val="{00000000-C1E7-4F80-8837-F4B92641DC7C}"/>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6583027121609819"/>
          <c:y val="0.24018263342082241"/>
          <c:w val="0.31472528433945779"/>
          <c:h val="0.46859324876057146"/>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overlay val="0"/>
    </c:title>
    <c:autoTitleDeleted val="0"/>
    <c:plotArea>
      <c:layout>
        <c:manualLayout>
          <c:layoutTarget val="inner"/>
          <c:xMode val="edge"/>
          <c:yMode val="edge"/>
          <c:x val="9.0002843394575691E-2"/>
          <c:y val="0.15527340332458442"/>
          <c:w val="0.49138035870516195"/>
          <c:h val="0.81896726450860313"/>
        </c:manualLayout>
      </c:layout>
      <c:pieChart>
        <c:varyColors val="1"/>
        <c:ser>
          <c:idx val="1"/>
          <c:order val="0"/>
          <c:tx>
            <c:strRef>
              <c:f>Elementary!$D$137</c:f>
              <c:strCache>
                <c:ptCount val="1"/>
                <c:pt idx="0">
                  <c:v>English</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Elementary!$B$138:$B$144</c:f>
            </c:multiLvlStrRef>
          </c:cat>
          <c:val>
            <c:numRef>
              <c:f>Elementary!$D$138:$D$144</c:f>
            </c:numRef>
          </c:val>
          <c:extLst>
            <c:ext xmlns:c16="http://schemas.microsoft.com/office/drawing/2014/chart" uri="{C3380CC4-5D6E-409C-BE32-E72D297353CC}">
              <c16:uniqueId val="{00000000-B8BA-4735-9D87-A6772F946FF7}"/>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380524934383206"/>
          <c:y val="0.26796041119860037"/>
          <c:w val="0.31472528433945779"/>
          <c:h val="0.46859324876057146"/>
        </c:manualLayout>
      </c:layout>
      <c:overlay val="0"/>
      <c:txPr>
        <a:bodyPr/>
        <a:lstStyle/>
        <a:p>
          <a:pPr>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overlay val="0"/>
    </c:title>
    <c:autoTitleDeleted val="0"/>
    <c:plotArea>
      <c:layout>
        <c:manualLayout>
          <c:layoutTarget val="inner"/>
          <c:xMode val="edge"/>
          <c:yMode val="edge"/>
          <c:x val="5.6669510061242337E-2"/>
          <c:y val="0.13212525517643631"/>
          <c:w val="0.49138035870516195"/>
          <c:h val="0.81896726450860313"/>
        </c:manualLayout>
      </c:layout>
      <c:pieChart>
        <c:varyColors val="1"/>
        <c:ser>
          <c:idx val="2"/>
          <c:order val="0"/>
          <c:tx>
            <c:strRef>
              <c:f>Elementary!$E$137</c:f>
              <c:strCache>
                <c:ptCount val="1"/>
                <c:pt idx="0">
                  <c:v>Math</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Elementary!$B$138:$B$144</c:f>
            </c:multiLvlStrRef>
          </c:cat>
          <c:val>
            <c:numRef>
              <c:f>Elementary!$E$138:$E$144</c:f>
            </c:numRef>
          </c:val>
          <c:extLst>
            <c:ext xmlns:c16="http://schemas.microsoft.com/office/drawing/2014/chart" uri="{C3380CC4-5D6E-409C-BE32-E72D297353CC}">
              <c16:uniqueId val="{00000000-7AAC-48D8-B00B-4CDE771EC3CA}"/>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6583027121609819"/>
          <c:y val="0.24018263342082241"/>
          <c:w val="0.31472528433945779"/>
          <c:h val="0.46859324876057146"/>
        </c:manualLayout>
      </c:layout>
      <c:overlay val="0"/>
      <c:txPr>
        <a:bodyPr/>
        <a:lstStyle/>
        <a:p>
          <a:pPr>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overlay val="0"/>
    </c:title>
    <c:autoTitleDeleted val="0"/>
    <c:plotArea>
      <c:layout>
        <c:manualLayout>
          <c:layoutTarget val="inner"/>
          <c:xMode val="edge"/>
          <c:yMode val="edge"/>
          <c:x val="5.6669510061242337E-2"/>
          <c:y val="0.13212525517643631"/>
          <c:w val="0.49138035870516195"/>
          <c:h val="0.81896726450860313"/>
        </c:manualLayout>
      </c:layout>
      <c:pieChart>
        <c:varyColors val="1"/>
        <c:ser>
          <c:idx val="2"/>
          <c:order val="0"/>
          <c:tx>
            <c:strRef>
              <c:f>Elementary!$F$137</c:f>
              <c:strCache>
                <c:ptCount val="1"/>
                <c:pt idx="0">
                  <c:v>Science</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Elementary!$B$138:$B$144</c:f>
            </c:multiLvlStrRef>
          </c:cat>
          <c:val>
            <c:numRef>
              <c:f>Elementary!$F$138:$F$144</c:f>
            </c:numRef>
          </c:val>
          <c:extLst>
            <c:ext xmlns:c16="http://schemas.microsoft.com/office/drawing/2014/chart" uri="{C3380CC4-5D6E-409C-BE32-E72D297353CC}">
              <c16:uniqueId val="{00000000-A255-427F-B1F9-B0AAC9462E2D}"/>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6583027121609819"/>
          <c:y val="0.24018263342082241"/>
          <c:w val="0.31472528433945779"/>
          <c:h val="0.46859324876057146"/>
        </c:manualLayout>
      </c:layout>
      <c:overlay val="0"/>
      <c:txPr>
        <a:bodyPr/>
        <a:lstStyle/>
        <a:p>
          <a:pPr>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overlay val="0"/>
    </c:title>
    <c:autoTitleDeleted val="0"/>
    <c:plotArea>
      <c:layout>
        <c:manualLayout>
          <c:layoutTarget val="inner"/>
          <c:xMode val="edge"/>
          <c:yMode val="edge"/>
          <c:x val="5.6669510061242337E-2"/>
          <c:y val="0.13212525517643631"/>
          <c:w val="0.49138035870516195"/>
          <c:h val="0.81896726450860313"/>
        </c:manualLayout>
      </c:layout>
      <c:pieChart>
        <c:varyColors val="1"/>
        <c:ser>
          <c:idx val="4"/>
          <c:order val="0"/>
          <c:tx>
            <c:strRef>
              <c:f>Elementary!$G$137</c:f>
              <c:strCache>
                <c:ptCount val="1"/>
                <c:pt idx="0">
                  <c:v>Filipino</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Elementary!$B$138:$B$144</c:f>
            </c:multiLvlStrRef>
          </c:cat>
          <c:val>
            <c:numRef>
              <c:f>Elementary!$G$138:$G$144</c:f>
            </c:numRef>
          </c:val>
          <c:extLst>
            <c:ext xmlns:c16="http://schemas.microsoft.com/office/drawing/2014/chart" uri="{C3380CC4-5D6E-409C-BE32-E72D297353CC}">
              <c16:uniqueId val="{00000000-F7FB-44C5-9B7E-C06B19FEFB0B}"/>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6583027121609819"/>
          <c:y val="0.24018263342082241"/>
          <c:w val="0.31472528433945779"/>
          <c:h val="0.46859324876057146"/>
        </c:manualLayout>
      </c:layout>
      <c:overlay val="0"/>
      <c:txPr>
        <a:bodyPr/>
        <a:lstStyle/>
        <a:p>
          <a:pPr>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overlay val="0"/>
    </c:title>
    <c:autoTitleDeleted val="0"/>
    <c:plotArea>
      <c:layout>
        <c:manualLayout>
          <c:layoutTarget val="inner"/>
          <c:xMode val="edge"/>
          <c:yMode val="edge"/>
          <c:x val="5.6669510061242337E-2"/>
          <c:y val="0.13212525517643631"/>
          <c:w val="0.49138035870516195"/>
          <c:h val="0.81896726450860313"/>
        </c:manualLayout>
      </c:layout>
      <c:pieChart>
        <c:varyColors val="1"/>
        <c:ser>
          <c:idx val="5"/>
          <c:order val="0"/>
          <c:tx>
            <c:strRef>
              <c:f>Elementary!$H$137</c:f>
              <c:strCache>
                <c:ptCount val="1"/>
                <c:pt idx="0">
                  <c:v>AP</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Elementary!$B$138:$B$144</c:f>
            </c:multiLvlStrRef>
          </c:cat>
          <c:val>
            <c:numRef>
              <c:f>Elementary!$H$138:$H$144</c:f>
            </c:numRef>
          </c:val>
          <c:extLst>
            <c:ext xmlns:c16="http://schemas.microsoft.com/office/drawing/2014/chart" uri="{C3380CC4-5D6E-409C-BE32-E72D297353CC}">
              <c16:uniqueId val="{00000000-DD86-4607-A7B7-0AF688C36D40}"/>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6583027121609819"/>
          <c:y val="0.24018263342082241"/>
          <c:w val="0.31472528433945779"/>
          <c:h val="0.46859324876057146"/>
        </c:manualLayout>
      </c:layout>
      <c:overlay val="0"/>
      <c:txPr>
        <a:bodyPr/>
        <a:lstStyle/>
        <a:p>
          <a:pPr>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clustered"/>
        <c:varyColors val="0"/>
        <c:ser>
          <c:idx val="2"/>
          <c:order val="0"/>
          <c:tx>
            <c:strRef>
              <c:f>Elementary!$F$145</c:f>
              <c:strCache>
                <c:ptCount val="1"/>
                <c:pt idx="0">
                  <c:v>G1</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Elementary!$B$146:$C$152</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MTB-MLE</c:v>
                  </c:pt>
                </c:lvl>
              </c:multiLvlStrCache>
            </c:multiLvlStrRef>
          </c:cat>
          <c:val>
            <c:numRef>
              <c:f>Elementary!$F$146:$F$152</c:f>
              <c:numCache>
                <c:formatCode>0;;</c:formatCode>
                <c:ptCount val="7"/>
                <c:pt idx="3" formatCode="0_);[Red]\(0\)">
                  <c:v>0</c:v>
                </c:pt>
              </c:numCache>
            </c:numRef>
          </c:val>
          <c:extLst>
            <c:ext xmlns:c16="http://schemas.microsoft.com/office/drawing/2014/chart" uri="{C3380CC4-5D6E-409C-BE32-E72D297353CC}">
              <c16:uniqueId val="{00000000-DD0E-4AD4-872E-D87F26B75918}"/>
            </c:ext>
          </c:extLst>
        </c:ser>
        <c:ser>
          <c:idx val="3"/>
          <c:order val="1"/>
          <c:tx>
            <c:strRef>
              <c:f>Elementary!$G$145</c:f>
              <c:strCache>
                <c:ptCount val="1"/>
                <c:pt idx="0">
                  <c:v>G2</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Elementary!$B$146:$C$152</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MTB-MLE</c:v>
                  </c:pt>
                </c:lvl>
              </c:multiLvlStrCache>
            </c:multiLvlStrRef>
          </c:cat>
          <c:val>
            <c:numRef>
              <c:f>Elementary!$G$146:$G$152</c:f>
              <c:numCache>
                <c:formatCode>0;;</c:formatCode>
                <c:ptCount val="7"/>
                <c:pt idx="3" formatCode="0_);[Red]\(0\)">
                  <c:v>0</c:v>
                </c:pt>
              </c:numCache>
            </c:numRef>
          </c:val>
          <c:extLst>
            <c:ext xmlns:c16="http://schemas.microsoft.com/office/drawing/2014/chart" uri="{C3380CC4-5D6E-409C-BE32-E72D297353CC}">
              <c16:uniqueId val="{00000001-DD0E-4AD4-872E-D87F26B75918}"/>
            </c:ext>
          </c:extLst>
        </c:ser>
        <c:ser>
          <c:idx val="4"/>
          <c:order val="2"/>
          <c:tx>
            <c:strRef>
              <c:f>Elementary!$H$145</c:f>
              <c:strCache>
                <c:ptCount val="1"/>
                <c:pt idx="0">
                  <c:v>G3</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Elementary!$B$146:$C$152</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MTB-MLE</c:v>
                  </c:pt>
                </c:lvl>
              </c:multiLvlStrCache>
            </c:multiLvlStrRef>
          </c:cat>
          <c:val>
            <c:numRef>
              <c:f>Elementary!$H$146:$H$152</c:f>
              <c:numCache>
                <c:formatCode>0;;</c:formatCode>
                <c:ptCount val="7"/>
                <c:pt idx="3" formatCode="0_);[Red]\(0\)">
                  <c:v>0</c:v>
                </c:pt>
              </c:numCache>
            </c:numRef>
          </c:val>
          <c:extLst>
            <c:ext xmlns:c16="http://schemas.microsoft.com/office/drawing/2014/chart" uri="{C3380CC4-5D6E-409C-BE32-E72D297353CC}">
              <c16:uniqueId val="{00000002-DD0E-4AD4-872E-D87F26B75918}"/>
            </c:ext>
          </c:extLst>
        </c:ser>
        <c:dLbls>
          <c:showLegendKey val="0"/>
          <c:showVal val="1"/>
          <c:showCatName val="0"/>
          <c:showSerName val="0"/>
          <c:showPercent val="0"/>
          <c:showBubbleSize val="0"/>
        </c:dLbls>
        <c:gapWidth val="150"/>
        <c:overlap val="-25"/>
        <c:axId val="369534240"/>
        <c:axId val="369530712"/>
      </c:barChart>
      <c:catAx>
        <c:axId val="369534240"/>
        <c:scaling>
          <c:orientation val="minMax"/>
        </c:scaling>
        <c:delete val="0"/>
        <c:axPos val="b"/>
        <c:numFmt formatCode="General" sourceLinked="0"/>
        <c:majorTickMark val="none"/>
        <c:minorTickMark val="none"/>
        <c:tickLblPos val="nextTo"/>
        <c:txPr>
          <a:bodyPr/>
          <a:lstStyle/>
          <a:p>
            <a:pPr>
              <a:defRPr sz="700"/>
            </a:pPr>
            <a:endParaRPr lang="en-US"/>
          </a:p>
        </c:txPr>
        <c:crossAx val="369530712"/>
        <c:crosses val="autoZero"/>
        <c:auto val="1"/>
        <c:lblAlgn val="ctr"/>
        <c:lblOffset val="100"/>
        <c:noMultiLvlLbl val="0"/>
      </c:catAx>
      <c:valAx>
        <c:axId val="369530712"/>
        <c:scaling>
          <c:orientation val="minMax"/>
        </c:scaling>
        <c:delete val="1"/>
        <c:axPos val="l"/>
        <c:numFmt formatCode="0;;" sourceLinked="1"/>
        <c:majorTickMark val="none"/>
        <c:minorTickMark val="none"/>
        <c:tickLblPos val="none"/>
        <c:crossAx val="369534240"/>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clustered"/>
        <c:varyColors val="0"/>
        <c:ser>
          <c:idx val="2"/>
          <c:order val="0"/>
          <c:tx>
            <c:strRef>
              <c:f>Elementary!$F$145</c:f>
              <c:strCache>
                <c:ptCount val="1"/>
                <c:pt idx="0">
                  <c:v>G1</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Elementary!$B$153:$C$159</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English</c:v>
                  </c:pt>
                </c:lvl>
              </c:multiLvlStrCache>
            </c:multiLvlStrRef>
          </c:cat>
          <c:val>
            <c:numRef>
              <c:f>Elementary!$F$153:$F$159</c:f>
              <c:numCache>
                <c:formatCode>0.00%</c:formatCode>
                <c:ptCount val="7"/>
                <c:pt idx="3" formatCode="0_);[Red]\(0\)">
                  <c:v>0</c:v>
                </c:pt>
              </c:numCache>
            </c:numRef>
          </c:val>
          <c:extLst>
            <c:ext xmlns:c16="http://schemas.microsoft.com/office/drawing/2014/chart" uri="{C3380CC4-5D6E-409C-BE32-E72D297353CC}">
              <c16:uniqueId val="{00000000-33A4-407C-8FF8-E2A93411CF0C}"/>
            </c:ext>
          </c:extLst>
        </c:ser>
        <c:ser>
          <c:idx val="3"/>
          <c:order val="1"/>
          <c:tx>
            <c:strRef>
              <c:f>Elementary!$G$145</c:f>
              <c:strCache>
                <c:ptCount val="1"/>
                <c:pt idx="0">
                  <c:v>G2</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Elementary!$B$153:$C$159</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English</c:v>
                  </c:pt>
                </c:lvl>
              </c:multiLvlStrCache>
            </c:multiLvlStrRef>
          </c:cat>
          <c:val>
            <c:numRef>
              <c:f>Elementary!$G$153:$G$159</c:f>
              <c:numCache>
                <c:formatCode>0;;</c:formatCode>
                <c:ptCount val="7"/>
                <c:pt idx="3" formatCode="0_);[Red]\(0\)">
                  <c:v>0</c:v>
                </c:pt>
              </c:numCache>
            </c:numRef>
          </c:val>
          <c:extLst>
            <c:ext xmlns:c16="http://schemas.microsoft.com/office/drawing/2014/chart" uri="{C3380CC4-5D6E-409C-BE32-E72D297353CC}">
              <c16:uniqueId val="{00000001-33A4-407C-8FF8-E2A93411CF0C}"/>
            </c:ext>
          </c:extLst>
        </c:ser>
        <c:ser>
          <c:idx val="4"/>
          <c:order val="2"/>
          <c:tx>
            <c:strRef>
              <c:f>Elementary!$H$145</c:f>
              <c:strCache>
                <c:ptCount val="1"/>
                <c:pt idx="0">
                  <c:v>G3</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Elementary!$B$153:$C$159</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English</c:v>
                  </c:pt>
                </c:lvl>
              </c:multiLvlStrCache>
            </c:multiLvlStrRef>
          </c:cat>
          <c:val>
            <c:numRef>
              <c:f>Elementary!$H$153:$H$159</c:f>
              <c:numCache>
                <c:formatCode>0;;</c:formatCode>
                <c:ptCount val="7"/>
                <c:pt idx="3" formatCode="0_);[Red]\(0\)">
                  <c:v>0</c:v>
                </c:pt>
              </c:numCache>
            </c:numRef>
          </c:val>
          <c:extLst>
            <c:ext xmlns:c16="http://schemas.microsoft.com/office/drawing/2014/chart" uri="{C3380CC4-5D6E-409C-BE32-E72D297353CC}">
              <c16:uniqueId val="{00000002-33A4-407C-8FF8-E2A93411CF0C}"/>
            </c:ext>
          </c:extLst>
        </c:ser>
        <c:ser>
          <c:idx val="5"/>
          <c:order val="3"/>
          <c:tx>
            <c:strRef>
              <c:f>Elementary!$I$145</c:f>
              <c:strCache>
                <c:ptCount val="1"/>
                <c:pt idx="0">
                  <c:v>G4</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Elementary!$B$153:$C$159</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English</c:v>
                  </c:pt>
                </c:lvl>
              </c:multiLvlStrCache>
            </c:multiLvlStrRef>
          </c:cat>
          <c:val>
            <c:numRef>
              <c:f>Elementary!$I$153:$I$159</c:f>
              <c:numCache>
                <c:formatCode>0;;</c:formatCode>
                <c:ptCount val="7"/>
                <c:pt idx="3" formatCode="0_);[Red]\(0\)">
                  <c:v>0</c:v>
                </c:pt>
              </c:numCache>
            </c:numRef>
          </c:val>
          <c:extLst>
            <c:ext xmlns:c16="http://schemas.microsoft.com/office/drawing/2014/chart" uri="{C3380CC4-5D6E-409C-BE32-E72D297353CC}">
              <c16:uniqueId val="{00000003-33A4-407C-8FF8-E2A93411CF0C}"/>
            </c:ext>
          </c:extLst>
        </c:ser>
        <c:ser>
          <c:idx val="6"/>
          <c:order val="4"/>
          <c:tx>
            <c:strRef>
              <c:f>Elementary!$J$145</c:f>
              <c:strCache>
                <c:ptCount val="1"/>
                <c:pt idx="0">
                  <c:v>G5</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Elementary!$B$153:$C$159</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English</c:v>
                  </c:pt>
                </c:lvl>
              </c:multiLvlStrCache>
            </c:multiLvlStrRef>
          </c:cat>
          <c:val>
            <c:numRef>
              <c:f>Elementary!$J$153:$J$159</c:f>
              <c:numCache>
                <c:formatCode>0;;</c:formatCode>
                <c:ptCount val="7"/>
                <c:pt idx="3" formatCode="0_);[Red]\(0\)">
                  <c:v>0</c:v>
                </c:pt>
              </c:numCache>
            </c:numRef>
          </c:val>
          <c:extLst>
            <c:ext xmlns:c16="http://schemas.microsoft.com/office/drawing/2014/chart" uri="{C3380CC4-5D6E-409C-BE32-E72D297353CC}">
              <c16:uniqueId val="{00000004-33A4-407C-8FF8-E2A93411CF0C}"/>
            </c:ext>
          </c:extLst>
        </c:ser>
        <c:ser>
          <c:idx val="7"/>
          <c:order val="5"/>
          <c:tx>
            <c:strRef>
              <c:f>Elementary!$K$145</c:f>
              <c:strCache>
                <c:ptCount val="1"/>
                <c:pt idx="0">
                  <c:v>G6</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Elementary!$B$153:$C$159</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English</c:v>
                  </c:pt>
                </c:lvl>
              </c:multiLvlStrCache>
            </c:multiLvlStrRef>
          </c:cat>
          <c:val>
            <c:numRef>
              <c:f>Elementary!$K$153:$K$159</c:f>
              <c:numCache>
                <c:formatCode>0;;</c:formatCode>
                <c:ptCount val="7"/>
                <c:pt idx="3" formatCode="0_);[Red]\(0\)">
                  <c:v>0</c:v>
                </c:pt>
              </c:numCache>
            </c:numRef>
          </c:val>
          <c:extLst>
            <c:ext xmlns:c16="http://schemas.microsoft.com/office/drawing/2014/chart" uri="{C3380CC4-5D6E-409C-BE32-E72D297353CC}">
              <c16:uniqueId val="{00000005-33A4-407C-8FF8-E2A93411CF0C}"/>
            </c:ext>
          </c:extLst>
        </c:ser>
        <c:dLbls>
          <c:showLegendKey val="0"/>
          <c:showVal val="1"/>
          <c:showCatName val="0"/>
          <c:showSerName val="0"/>
          <c:showPercent val="0"/>
          <c:showBubbleSize val="0"/>
        </c:dLbls>
        <c:gapWidth val="150"/>
        <c:overlap val="-25"/>
        <c:axId val="369539336"/>
        <c:axId val="369541296"/>
      </c:barChart>
      <c:catAx>
        <c:axId val="369539336"/>
        <c:scaling>
          <c:orientation val="minMax"/>
        </c:scaling>
        <c:delete val="0"/>
        <c:axPos val="b"/>
        <c:numFmt formatCode="General" sourceLinked="0"/>
        <c:majorTickMark val="none"/>
        <c:minorTickMark val="none"/>
        <c:tickLblPos val="nextTo"/>
        <c:txPr>
          <a:bodyPr/>
          <a:lstStyle/>
          <a:p>
            <a:pPr>
              <a:defRPr sz="700"/>
            </a:pPr>
            <a:endParaRPr lang="en-US"/>
          </a:p>
        </c:txPr>
        <c:crossAx val="369541296"/>
        <c:crosses val="autoZero"/>
        <c:auto val="1"/>
        <c:lblAlgn val="ctr"/>
        <c:lblOffset val="100"/>
        <c:noMultiLvlLbl val="0"/>
      </c:catAx>
      <c:valAx>
        <c:axId val="369541296"/>
        <c:scaling>
          <c:orientation val="minMax"/>
        </c:scaling>
        <c:delete val="1"/>
        <c:axPos val="l"/>
        <c:numFmt formatCode="0.00%" sourceLinked="1"/>
        <c:majorTickMark val="none"/>
        <c:minorTickMark val="none"/>
        <c:tickLblPos val="none"/>
        <c:crossAx val="369539336"/>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clustered"/>
        <c:varyColors val="0"/>
        <c:ser>
          <c:idx val="1"/>
          <c:order val="0"/>
          <c:tx>
            <c:strRef>
              <c:f>Elementary!$F$145</c:f>
              <c:strCache>
                <c:ptCount val="1"/>
                <c:pt idx="0">
                  <c:v>G1</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Elementary!$B$160:$C$166</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Filipino</c:v>
                  </c:pt>
                </c:lvl>
              </c:multiLvlStrCache>
            </c:multiLvlStrRef>
          </c:cat>
          <c:val>
            <c:numRef>
              <c:f>Elementary!$F$160:$F$166</c:f>
              <c:numCache>
                <c:formatCode>0;;</c:formatCode>
                <c:ptCount val="7"/>
                <c:pt idx="3" formatCode="0_);[Red]\(0\)">
                  <c:v>0</c:v>
                </c:pt>
              </c:numCache>
            </c:numRef>
          </c:val>
          <c:extLst>
            <c:ext xmlns:c16="http://schemas.microsoft.com/office/drawing/2014/chart" uri="{C3380CC4-5D6E-409C-BE32-E72D297353CC}">
              <c16:uniqueId val="{00000000-3D60-474A-9A33-B224A5FE067D}"/>
            </c:ext>
          </c:extLst>
        </c:ser>
        <c:ser>
          <c:idx val="3"/>
          <c:order val="1"/>
          <c:tx>
            <c:strRef>
              <c:f>Elementary!$G$145</c:f>
              <c:strCache>
                <c:ptCount val="1"/>
                <c:pt idx="0">
                  <c:v>G2</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Elementary!$B$160:$C$166</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Filipino</c:v>
                  </c:pt>
                </c:lvl>
              </c:multiLvlStrCache>
            </c:multiLvlStrRef>
          </c:cat>
          <c:val>
            <c:numRef>
              <c:f>Elementary!$G$160:$G$166</c:f>
              <c:numCache>
                <c:formatCode>0;;</c:formatCode>
                <c:ptCount val="7"/>
                <c:pt idx="3" formatCode="0_);[Red]\(0\)">
                  <c:v>0</c:v>
                </c:pt>
              </c:numCache>
            </c:numRef>
          </c:val>
          <c:extLst>
            <c:ext xmlns:c16="http://schemas.microsoft.com/office/drawing/2014/chart" uri="{C3380CC4-5D6E-409C-BE32-E72D297353CC}">
              <c16:uniqueId val="{00000001-3D60-474A-9A33-B224A5FE067D}"/>
            </c:ext>
          </c:extLst>
        </c:ser>
        <c:ser>
          <c:idx val="4"/>
          <c:order val="2"/>
          <c:tx>
            <c:strRef>
              <c:f>Elementary!$H$145</c:f>
              <c:strCache>
                <c:ptCount val="1"/>
                <c:pt idx="0">
                  <c:v>G3</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Elementary!$B$160:$C$166</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Filipino</c:v>
                  </c:pt>
                </c:lvl>
              </c:multiLvlStrCache>
            </c:multiLvlStrRef>
          </c:cat>
          <c:val>
            <c:numRef>
              <c:f>Elementary!$H$160:$H$166</c:f>
              <c:numCache>
                <c:formatCode>0;;</c:formatCode>
                <c:ptCount val="7"/>
                <c:pt idx="3" formatCode="0_);[Red]\(0\)">
                  <c:v>0</c:v>
                </c:pt>
              </c:numCache>
            </c:numRef>
          </c:val>
          <c:extLst>
            <c:ext xmlns:c16="http://schemas.microsoft.com/office/drawing/2014/chart" uri="{C3380CC4-5D6E-409C-BE32-E72D297353CC}">
              <c16:uniqueId val="{00000002-3D60-474A-9A33-B224A5FE067D}"/>
            </c:ext>
          </c:extLst>
        </c:ser>
        <c:ser>
          <c:idx val="5"/>
          <c:order val="3"/>
          <c:tx>
            <c:strRef>
              <c:f>Elementary!$I$145</c:f>
              <c:strCache>
                <c:ptCount val="1"/>
                <c:pt idx="0">
                  <c:v>G4</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Elementary!$B$160:$C$166</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Filipino</c:v>
                  </c:pt>
                </c:lvl>
              </c:multiLvlStrCache>
            </c:multiLvlStrRef>
          </c:cat>
          <c:val>
            <c:numRef>
              <c:f>Elementary!$I$160:$I$166</c:f>
              <c:numCache>
                <c:formatCode>0;;</c:formatCode>
                <c:ptCount val="7"/>
                <c:pt idx="3" formatCode="0_);[Red]\(0\)">
                  <c:v>0</c:v>
                </c:pt>
              </c:numCache>
            </c:numRef>
          </c:val>
          <c:extLst>
            <c:ext xmlns:c16="http://schemas.microsoft.com/office/drawing/2014/chart" uri="{C3380CC4-5D6E-409C-BE32-E72D297353CC}">
              <c16:uniqueId val="{00000003-3D60-474A-9A33-B224A5FE067D}"/>
            </c:ext>
          </c:extLst>
        </c:ser>
        <c:ser>
          <c:idx val="6"/>
          <c:order val="4"/>
          <c:tx>
            <c:strRef>
              <c:f>Elementary!$J$145</c:f>
              <c:strCache>
                <c:ptCount val="1"/>
                <c:pt idx="0">
                  <c:v>G5</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Elementary!$B$160:$C$166</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Filipino</c:v>
                  </c:pt>
                </c:lvl>
              </c:multiLvlStrCache>
            </c:multiLvlStrRef>
          </c:cat>
          <c:val>
            <c:numRef>
              <c:f>Elementary!$J$160:$J$166</c:f>
              <c:numCache>
                <c:formatCode>0;;</c:formatCode>
                <c:ptCount val="7"/>
                <c:pt idx="3" formatCode="0_);[Red]\(0\)">
                  <c:v>0</c:v>
                </c:pt>
              </c:numCache>
            </c:numRef>
          </c:val>
          <c:extLst>
            <c:ext xmlns:c16="http://schemas.microsoft.com/office/drawing/2014/chart" uri="{C3380CC4-5D6E-409C-BE32-E72D297353CC}">
              <c16:uniqueId val="{00000004-3D60-474A-9A33-B224A5FE067D}"/>
            </c:ext>
          </c:extLst>
        </c:ser>
        <c:ser>
          <c:idx val="7"/>
          <c:order val="5"/>
          <c:tx>
            <c:strRef>
              <c:f>Elementary!$K$145</c:f>
              <c:strCache>
                <c:ptCount val="1"/>
                <c:pt idx="0">
                  <c:v>G6</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Elementary!$B$160:$C$166</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Filipino</c:v>
                  </c:pt>
                </c:lvl>
              </c:multiLvlStrCache>
            </c:multiLvlStrRef>
          </c:cat>
          <c:val>
            <c:numRef>
              <c:f>Elementary!$K$160:$K$166</c:f>
              <c:numCache>
                <c:formatCode>0;;</c:formatCode>
                <c:ptCount val="7"/>
                <c:pt idx="3" formatCode="0_);[Red]\(0\)">
                  <c:v>0</c:v>
                </c:pt>
              </c:numCache>
            </c:numRef>
          </c:val>
          <c:extLst>
            <c:ext xmlns:c16="http://schemas.microsoft.com/office/drawing/2014/chart" uri="{C3380CC4-5D6E-409C-BE32-E72D297353CC}">
              <c16:uniqueId val="{00000005-3D60-474A-9A33-B224A5FE067D}"/>
            </c:ext>
          </c:extLst>
        </c:ser>
        <c:dLbls>
          <c:showLegendKey val="0"/>
          <c:showVal val="1"/>
          <c:showCatName val="0"/>
          <c:showSerName val="0"/>
          <c:showPercent val="0"/>
          <c:showBubbleSize val="0"/>
        </c:dLbls>
        <c:gapWidth val="150"/>
        <c:overlap val="-25"/>
        <c:axId val="369533064"/>
        <c:axId val="369538552"/>
      </c:barChart>
      <c:catAx>
        <c:axId val="369533064"/>
        <c:scaling>
          <c:orientation val="minMax"/>
        </c:scaling>
        <c:delete val="0"/>
        <c:axPos val="b"/>
        <c:numFmt formatCode="General" sourceLinked="0"/>
        <c:majorTickMark val="none"/>
        <c:minorTickMark val="none"/>
        <c:tickLblPos val="nextTo"/>
        <c:txPr>
          <a:bodyPr/>
          <a:lstStyle/>
          <a:p>
            <a:pPr>
              <a:defRPr sz="700"/>
            </a:pPr>
            <a:endParaRPr lang="en-US"/>
          </a:p>
        </c:txPr>
        <c:crossAx val="369538552"/>
        <c:crosses val="autoZero"/>
        <c:auto val="1"/>
        <c:lblAlgn val="ctr"/>
        <c:lblOffset val="100"/>
        <c:noMultiLvlLbl val="0"/>
      </c:catAx>
      <c:valAx>
        <c:axId val="369538552"/>
        <c:scaling>
          <c:orientation val="minMax"/>
        </c:scaling>
        <c:delete val="1"/>
        <c:axPos val="l"/>
        <c:numFmt formatCode="0;;" sourceLinked="1"/>
        <c:majorTickMark val="none"/>
        <c:minorTickMark val="none"/>
        <c:tickLblPos val="none"/>
        <c:crossAx val="369533064"/>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clustered"/>
        <c:varyColors val="0"/>
        <c:ser>
          <c:idx val="2"/>
          <c:order val="0"/>
          <c:tx>
            <c:strRef>
              <c:f>Elementary!$F$145</c:f>
              <c:strCache>
                <c:ptCount val="1"/>
                <c:pt idx="0">
                  <c:v>G1</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Elementary!$B$167:$C$173</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Mathematics</c:v>
                  </c:pt>
                </c:lvl>
              </c:multiLvlStrCache>
            </c:multiLvlStrRef>
          </c:cat>
          <c:val>
            <c:numRef>
              <c:f>Elementary!$F$167:$F$173</c:f>
              <c:numCache>
                <c:formatCode>0;;</c:formatCode>
                <c:ptCount val="7"/>
                <c:pt idx="3" formatCode="0_);[Red]\(0\)">
                  <c:v>0</c:v>
                </c:pt>
              </c:numCache>
            </c:numRef>
          </c:val>
          <c:extLst>
            <c:ext xmlns:c16="http://schemas.microsoft.com/office/drawing/2014/chart" uri="{C3380CC4-5D6E-409C-BE32-E72D297353CC}">
              <c16:uniqueId val="{00000000-C6B8-4CA5-83C5-EDFF0DDBCA43}"/>
            </c:ext>
          </c:extLst>
        </c:ser>
        <c:ser>
          <c:idx val="3"/>
          <c:order val="1"/>
          <c:tx>
            <c:strRef>
              <c:f>Elementary!$G$145</c:f>
              <c:strCache>
                <c:ptCount val="1"/>
                <c:pt idx="0">
                  <c:v>G2</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Elementary!$B$167:$C$173</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Mathematics</c:v>
                  </c:pt>
                </c:lvl>
              </c:multiLvlStrCache>
            </c:multiLvlStrRef>
          </c:cat>
          <c:val>
            <c:numRef>
              <c:f>Elementary!$G$167:$G$173</c:f>
              <c:numCache>
                <c:formatCode>0;;</c:formatCode>
                <c:ptCount val="7"/>
                <c:pt idx="3" formatCode="0_);[Red]\(0\)">
                  <c:v>0</c:v>
                </c:pt>
              </c:numCache>
            </c:numRef>
          </c:val>
          <c:extLst>
            <c:ext xmlns:c16="http://schemas.microsoft.com/office/drawing/2014/chart" uri="{C3380CC4-5D6E-409C-BE32-E72D297353CC}">
              <c16:uniqueId val="{00000001-C6B8-4CA5-83C5-EDFF0DDBCA43}"/>
            </c:ext>
          </c:extLst>
        </c:ser>
        <c:ser>
          <c:idx val="4"/>
          <c:order val="2"/>
          <c:tx>
            <c:strRef>
              <c:f>Elementary!$H$145</c:f>
              <c:strCache>
                <c:ptCount val="1"/>
                <c:pt idx="0">
                  <c:v>G3</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Elementary!$B$167:$C$173</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Mathematics</c:v>
                  </c:pt>
                </c:lvl>
              </c:multiLvlStrCache>
            </c:multiLvlStrRef>
          </c:cat>
          <c:val>
            <c:numRef>
              <c:f>Elementary!$H$167:$H$173</c:f>
              <c:numCache>
                <c:formatCode>0;;</c:formatCode>
                <c:ptCount val="7"/>
                <c:pt idx="3" formatCode="0_);[Red]\(0\)">
                  <c:v>0</c:v>
                </c:pt>
              </c:numCache>
            </c:numRef>
          </c:val>
          <c:extLst>
            <c:ext xmlns:c16="http://schemas.microsoft.com/office/drawing/2014/chart" uri="{C3380CC4-5D6E-409C-BE32-E72D297353CC}">
              <c16:uniqueId val="{00000002-C6B8-4CA5-83C5-EDFF0DDBCA43}"/>
            </c:ext>
          </c:extLst>
        </c:ser>
        <c:ser>
          <c:idx val="5"/>
          <c:order val="3"/>
          <c:tx>
            <c:strRef>
              <c:f>Elementary!$I$145</c:f>
              <c:strCache>
                <c:ptCount val="1"/>
                <c:pt idx="0">
                  <c:v>G4</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Elementary!$B$167:$C$173</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Mathematics</c:v>
                  </c:pt>
                </c:lvl>
              </c:multiLvlStrCache>
            </c:multiLvlStrRef>
          </c:cat>
          <c:val>
            <c:numRef>
              <c:f>Elementary!$I$167:$I$173</c:f>
              <c:numCache>
                <c:formatCode>0;;</c:formatCode>
                <c:ptCount val="7"/>
                <c:pt idx="3" formatCode="0_);[Red]\(0\)">
                  <c:v>0</c:v>
                </c:pt>
              </c:numCache>
            </c:numRef>
          </c:val>
          <c:extLst>
            <c:ext xmlns:c16="http://schemas.microsoft.com/office/drawing/2014/chart" uri="{C3380CC4-5D6E-409C-BE32-E72D297353CC}">
              <c16:uniqueId val="{00000003-C6B8-4CA5-83C5-EDFF0DDBCA43}"/>
            </c:ext>
          </c:extLst>
        </c:ser>
        <c:ser>
          <c:idx val="6"/>
          <c:order val="4"/>
          <c:tx>
            <c:strRef>
              <c:f>Elementary!$J$145</c:f>
              <c:strCache>
                <c:ptCount val="1"/>
                <c:pt idx="0">
                  <c:v>G5</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Elementary!$B$167:$C$173</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Mathematics</c:v>
                  </c:pt>
                </c:lvl>
              </c:multiLvlStrCache>
            </c:multiLvlStrRef>
          </c:cat>
          <c:val>
            <c:numRef>
              <c:f>Elementary!$J$167:$J$173</c:f>
              <c:numCache>
                <c:formatCode>0;;</c:formatCode>
                <c:ptCount val="7"/>
                <c:pt idx="3" formatCode="0_);[Red]\(0\)">
                  <c:v>0</c:v>
                </c:pt>
              </c:numCache>
            </c:numRef>
          </c:val>
          <c:extLst>
            <c:ext xmlns:c16="http://schemas.microsoft.com/office/drawing/2014/chart" uri="{C3380CC4-5D6E-409C-BE32-E72D297353CC}">
              <c16:uniqueId val="{00000004-C6B8-4CA5-83C5-EDFF0DDBCA43}"/>
            </c:ext>
          </c:extLst>
        </c:ser>
        <c:ser>
          <c:idx val="7"/>
          <c:order val="5"/>
          <c:tx>
            <c:strRef>
              <c:f>Elementary!$K$145</c:f>
              <c:strCache>
                <c:ptCount val="1"/>
                <c:pt idx="0">
                  <c:v>G6</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Elementary!$B$167:$C$173</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Mathematics</c:v>
                  </c:pt>
                </c:lvl>
              </c:multiLvlStrCache>
            </c:multiLvlStrRef>
          </c:cat>
          <c:val>
            <c:numRef>
              <c:f>Elementary!$K$167:$K$173</c:f>
              <c:numCache>
                <c:formatCode>0;;</c:formatCode>
                <c:ptCount val="7"/>
                <c:pt idx="3" formatCode="0_);[Red]\(0\)">
                  <c:v>0</c:v>
                </c:pt>
              </c:numCache>
            </c:numRef>
          </c:val>
          <c:extLst>
            <c:ext xmlns:c16="http://schemas.microsoft.com/office/drawing/2014/chart" uri="{C3380CC4-5D6E-409C-BE32-E72D297353CC}">
              <c16:uniqueId val="{00000005-C6B8-4CA5-83C5-EDFF0DDBCA43}"/>
            </c:ext>
          </c:extLst>
        </c:ser>
        <c:dLbls>
          <c:showLegendKey val="0"/>
          <c:showVal val="1"/>
          <c:showCatName val="0"/>
          <c:showSerName val="0"/>
          <c:showPercent val="0"/>
          <c:showBubbleSize val="0"/>
        </c:dLbls>
        <c:gapWidth val="150"/>
        <c:overlap val="-25"/>
        <c:axId val="369529536"/>
        <c:axId val="369534632"/>
      </c:barChart>
      <c:catAx>
        <c:axId val="369529536"/>
        <c:scaling>
          <c:orientation val="minMax"/>
        </c:scaling>
        <c:delete val="0"/>
        <c:axPos val="b"/>
        <c:numFmt formatCode="General" sourceLinked="0"/>
        <c:majorTickMark val="none"/>
        <c:minorTickMark val="none"/>
        <c:tickLblPos val="nextTo"/>
        <c:txPr>
          <a:bodyPr/>
          <a:lstStyle/>
          <a:p>
            <a:pPr>
              <a:defRPr sz="700"/>
            </a:pPr>
            <a:endParaRPr lang="en-US"/>
          </a:p>
        </c:txPr>
        <c:crossAx val="369534632"/>
        <c:crosses val="autoZero"/>
        <c:auto val="1"/>
        <c:lblAlgn val="ctr"/>
        <c:lblOffset val="100"/>
        <c:noMultiLvlLbl val="0"/>
      </c:catAx>
      <c:valAx>
        <c:axId val="369534632"/>
        <c:scaling>
          <c:orientation val="minMax"/>
        </c:scaling>
        <c:delete val="1"/>
        <c:axPos val="l"/>
        <c:numFmt formatCode="0;;" sourceLinked="1"/>
        <c:majorTickMark val="none"/>
        <c:minorTickMark val="none"/>
        <c:tickLblPos val="none"/>
        <c:crossAx val="369529536"/>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clustered"/>
        <c:varyColors val="0"/>
        <c:ser>
          <c:idx val="3"/>
          <c:order val="0"/>
          <c:tx>
            <c:strRef>
              <c:f>Elementary!$G$145</c:f>
              <c:strCache>
                <c:ptCount val="1"/>
                <c:pt idx="0">
                  <c:v>G2</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Elementary!$B$174:$C$180</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Science</c:v>
                  </c:pt>
                </c:lvl>
              </c:multiLvlStrCache>
            </c:multiLvlStrRef>
          </c:cat>
          <c:val>
            <c:numRef>
              <c:f>Elementary!$G$174:$G$180</c:f>
              <c:numCache>
                <c:formatCode>0;;</c:formatCode>
                <c:ptCount val="7"/>
              </c:numCache>
            </c:numRef>
          </c:val>
          <c:extLst>
            <c:ext xmlns:c16="http://schemas.microsoft.com/office/drawing/2014/chart" uri="{C3380CC4-5D6E-409C-BE32-E72D297353CC}">
              <c16:uniqueId val="{00000000-1D69-49E1-AF9A-5C70B687E3BC}"/>
            </c:ext>
          </c:extLst>
        </c:ser>
        <c:ser>
          <c:idx val="4"/>
          <c:order val="1"/>
          <c:tx>
            <c:strRef>
              <c:f>Elementary!$H$145</c:f>
              <c:strCache>
                <c:ptCount val="1"/>
                <c:pt idx="0">
                  <c:v>G3</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Elementary!$B$174:$C$180</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Science</c:v>
                  </c:pt>
                </c:lvl>
              </c:multiLvlStrCache>
            </c:multiLvlStrRef>
          </c:cat>
          <c:val>
            <c:numRef>
              <c:f>Elementary!$H$174:$H$180</c:f>
              <c:numCache>
                <c:formatCode>0;;</c:formatCode>
                <c:ptCount val="7"/>
                <c:pt idx="3" formatCode="0_);[Red]\(0\)">
                  <c:v>0</c:v>
                </c:pt>
              </c:numCache>
            </c:numRef>
          </c:val>
          <c:extLst>
            <c:ext xmlns:c16="http://schemas.microsoft.com/office/drawing/2014/chart" uri="{C3380CC4-5D6E-409C-BE32-E72D297353CC}">
              <c16:uniqueId val="{00000001-1D69-49E1-AF9A-5C70B687E3BC}"/>
            </c:ext>
          </c:extLst>
        </c:ser>
        <c:ser>
          <c:idx val="5"/>
          <c:order val="2"/>
          <c:tx>
            <c:strRef>
              <c:f>Elementary!$I$145</c:f>
              <c:strCache>
                <c:ptCount val="1"/>
                <c:pt idx="0">
                  <c:v>G4</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Elementary!$B$174:$C$180</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Science</c:v>
                  </c:pt>
                </c:lvl>
              </c:multiLvlStrCache>
            </c:multiLvlStrRef>
          </c:cat>
          <c:val>
            <c:numRef>
              <c:f>Elementary!$I$174:$I$180</c:f>
              <c:numCache>
                <c:formatCode>0;;</c:formatCode>
                <c:ptCount val="7"/>
                <c:pt idx="3" formatCode="0_);[Red]\(0\)">
                  <c:v>0</c:v>
                </c:pt>
              </c:numCache>
            </c:numRef>
          </c:val>
          <c:extLst>
            <c:ext xmlns:c16="http://schemas.microsoft.com/office/drawing/2014/chart" uri="{C3380CC4-5D6E-409C-BE32-E72D297353CC}">
              <c16:uniqueId val="{00000002-1D69-49E1-AF9A-5C70B687E3BC}"/>
            </c:ext>
          </c:extLst>
        </c:ser>
        <c:ser>
          <c:idx val="6"/>
          <c:order val="3"/>
          <c:tx>
            <c:strRef>
              <c:f>Elementary!$J$145</c:f>
              <c:strCache>
                <c:ptCount val="1"/>
                <c:pt idx="0">
                  <c:v>G5</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Elementary!$B$174:$C$180</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Science</c:v>
                  </c:pt>
                </c:lvl>
              </c:multiLvlStrCache>
            </c:multiLvlStrRef>
          </c:cat>
          <c:val>
            <c:numRef>
              <c:f>Elementary!$J$174:$J$180</c:f>
              <c:numCache>
                <c:formatCode>0;;</c:formatCode>
                <c:ptCount val="7"/>
                <c:pt idx="3" formatCode="0_);[Red]\(0\)">
                  <c:v>0</c:v>
                </c:pt>
              </c:numCache>
            </c:numRef>
          </c:val>
          <c:extLst>
            <c:ext xmlns:c16="http://schemas.microsoft.com/office/drawing/2014/chart" uri="{C3380CC4-5D6E-409C-BE32-E72D297353CC}">
              <c16:uniqueId val="{00000003-1D69-49E1-AF9A-5C70B687E3BC}"/>
            </c:ext>
          </c:extLst>
        </c:ser>
        <c:ser>
          <c:idx val="7"/>
          <c:order val="4"/>
          <c:tx>
            <c:strRef>
              <c:f>Elementary!$K$145</c:f>
              <c:strCache>
                <c:ptCount val="1"/>
                <c:pt idx="0">
                  <c:v>G6</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Elementary!$B$174:$C$180</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Science</c:v>
                  </c:pt>
                </c:lvl>
              </c:multiLvlStrCache>
            </c:multiLvlStrRef>
          </c:cat>
          <c:val>
            <c:numRef>
              <c:f>Elementary!$K$174:$K$180</c:f>
              <c:numCache>
                <c:formatCode>0;;</c:formatCode>
                <c:ptCount val="7"/>
                <c:pt idx="3" formatCode="0_);[Red]\(0\)">
                  <c:v>0</c:v>
                </c:pt>
              </c:numCache>
            </c:numRef>
          </c:val>
          <c:extLst>
            <c:ext xmlns:c16="http://schemas.microsoft.com/office/drawing/2014/chart" uri="{C3380CC4-5D6E-409C-BE32-E72D297353CC}">
              <c16:uniqueId val="{00000004-1D69-49E1-AF9A-5C70B687E3BC}"/>
            </c:ext>
          </c:extLst>
        </c:ser>
        <c:dLbls>
          <c:showLegendKey val="0"/>
          <c:showVal val="1"/>
          <c:showCatName val="0"/>
          <c:showSerName val="0"/>
          <c:showPercent val="0"/>
          <c:showBubbleSize val="0"/>
        </c:dLbls>
        <c:gapWidth val="150"/>
        <c:overlap val="-25"/>
        <c:axId val="369529928"/>
        <c:axId val="369531104"/>
      </c:barChart>
      <c:catAx>
        <c:axId val="369529928"/>
        <c:scaling>
          <c:orientation val="minMax"/>
        </c:scaling>
        <c:delete val="0"/>
        <c:axPos val="b"/>
        <c:numFmt formatCode="General" sourceLinked="0"/>
        <c:majorTickMark val="none"/>
        <c:minorTickMark val="none"/>
        <c:tickLblPos val="nextTo"/>
        <c:txPr>
          <a:bodyPr/>
          <a:lstStyle/>
          <a:p>
            <a:pPr>
              <a:defRPr sz="700"/>
            </a:pPr>
            <a:endParaRPr lang="en-US"/>
          </a:p>
        </c:txPr>
        <c:crossAx val="369531104"/>
        <c:crosses val="autoZero"/>
        <c:auto val="1"/>
        <c:lblAlgn val="ctr"/>
        <c:lblOffset val="100"/>
        <c:noMultiLvlLbl val="0"/>
      </c:catAx>
      <c:valAx>
        <c:axId val="369531104"/>
        <c:scaling>
          <c:orientation val="minMax"/>
        </c:scaling>
        <c:delete val="1"/>
        <c:axPos val="l"/>
        <c:numFmt formatCode="0;;" sourceLinked="1"/>
        <c:majorTickMark val="none"/>
        <c:minorTickMark val="none"/>
        <c:tickLblPos val="none"/>
        <c:crossAx val="369529928"/>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clustered"/>
        <c:varyColors val="0"/>
        <c:ser>
          <c:idx val="0"/>
          <c:order val="0"/>
          <c:tx>
            <c:strRef>
              <c:f>Elementary!$E$145</c:f>
              <c:strCache>
                <c:ptCount val="1"/>
                <c:pt idx="0">
                  <c:v>K</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Elementary!$B$181:$C$187</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Aral. Panlipunan</c:v>
                  </c:pt>
                </c:lvl>
              </c:multiLvlStrCache>
            </c:multiLvlStrRef>
          </c:cat>
          <c:val>
            <c:numRef>
              <c:f>Elementary!$E$181:$E$187</c:f>
              <c:numCache>
                <c:formatCode>0;;</c:formatCode>
                <c:ptCount val="7"/>
              </c:numCache>
            </c:numRef>
          </c:val>
          <c:extLst>
            <c:ext xmlns:c16="http://schemas.microsoft.com/office/drawing/2014/chart" uri="{C3380CC4-5D6E-409C-BE32-E72D297353CC}">
              <c16:uniqueId val="{00000000-C452-494E-A776-EA7CF1B93D8C}"/>
            </c:ext>
          </c:extLst>
        </c:ser>
        <c:ser>
          <c:idx val="2"/>
          <c:order val="1"/>
          <c:tx>
            <c:strRef>
              <c:f>Elementary!$F$145</c:f>
              <c:strCache>
                <c:ptCount val="1"/>
                <c:pt idx="0">
                  <c:v>G1</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Elementary!$B$181:$C$187</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Aral. Panlipunan</c:v>
                  </c:pt>
                </c:lvl>
              </c:multiLvlStrCache>
            </c:multiLvlStrRef>
          </c:cat>
          <c:val>
            <c:numRef>
              <c:f>Elementary!$F$181:$F$187</c:f>
              <c:numCache>
                <c:formatCode>0;;</c:formatCode>
                <c:ptCount val="7"/>
                <c:pt idx="3" formatCode="0_);[Red]\(0\)">
                  <c:v>0</c:v>
                </c:pt>
              </c:numCache>
            </c:numRef>
          </c:val>
          <c:extLst>
            <c:ext xmlns:c16="http://schemas.microsoft.com/office/drawing/2014/chart" uri="{C3380CC4-5D6E-409C-BE32-E72D297353CC}">
              <c16:uniqueId val="{00000001-C452-494E-A776-EA7CF1B93D8C}"/>
            </c:ext>
          </c:extLst>
        </c:ser>
        <c:ser>
          <c:idx val="3"/>
          <c:order val="2"/>
          <c:tx>
            <c:strRef>
              <c:f>Elementary!$G$145</c:f>
              <c:strCache>
                <c:ptCount val="1"/>
                <c:pt idx="0">
                  <c:v>G2</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Elementary!$B$181:$C$187</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Aral. Panlipunan</c:v>
                  </c:pt>
                </c:lvl>
              </c:multiLvlStrCache>
            </c:multiLvlStrRef>
          </c:cat>
          <c:val>
            <c:numRef>
              <c:f>Elementary!$G$181:$G$187</c:f>
              <c:numCache>
                <c:formatCode>0;;</c:formatCode>
                <c:ptCount val="7"/>
                <c:pt idx="3" formatCode="0_);[Red]\(0\)">
                  <c:v>0</c:v>
                </c:pt>
              </c:numCache>
            </c:numRef>
          </c:val>
          <c:extLst>
            <c:ext xmlns:c16="http://schemas.microsoft.com/office/drawing/2014/chart" uri="{C3380CC4-5D6E-409C-BE32-E72D297353CC}">
              <c16:uniqueId val="{00000002-C452-494E-A776-EA7CF1B93D8C}"/>
            </c:ext>
          </c:extLst>
        </c:ser>
        <c:ser>
          <c:idx val="4"/>
          <c:order val="3"/>
          <c:tx>
            <c:strRef>
              <c:f>Elementary!$H$145</c:f>
              <c:strCache>
                <c:ptCount val="1"/>
                <c:pt idx="0">
                  <c:v>G3</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Elementary!$B$181:$C$187</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Aral. Panlipunan</c:v>
                  </c:pt>
                </c:lvl>
              </c:multiLvlStrCache>
            </c:multiLvlStrRef>
          </c:cat>
          <c:val>
            <c:numRef>
              <c:f>Elementary!$H$181:$H$187</c:f>
              <c:numCache>
                <c:formatCode>0;;</c:formatCode>
                <c:ptCount val="7"/>
                <c:pt idx="3" formatCode="0_);[Red]\(0\)">
                  <c:v>0</c:v>
                </c:pt>
              </c:numCache>
            </c:numRef>
          </c:val>
          <c:extLst>
            <c:ext xmlns:c16="http://schemas.microsoft.com/office/drawing/2014/chart" uri="{C3380CC4-5D6E-409C-BE32-E72D297353CC}">
              <c16:uniqueId val="{00000003-C452-494E-A776-EA7CF1B93D8C}"/>
            </c:ext>
          </c:extLst>
        </c:ser>
        <c:ser>
          <c:idx val="5"/>
          <c:order val="4"/>
          <c:tx>
            <c:strRef>
              <c:f>Elementary!$I$145</c:f>
              <c:strCache>
                <c:ptCount val="1"/>
                <c:pt idx="0">
                  <c:v>G4</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Elementary!$B$181:$C$187</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Aral. Panlipunan</c:v>
                  </c:pt>
                </c:lvl>
              </c:multiLvlStrCache>
            </c:multiLvlStrRef>
          </c:cat>
          <c:val>
            <c:numRef>
              <c:f>Elementary!$I$181:$I$187</c:f>
              <c:numCache>
                <c:formatCode>0;;</c:formatCode>
                <c:ptCount val="7"/>
                <c:pt idx="3" formatCode="0_);[Red]\(0\)">
                  <c:v>0</c:v>
                </c:pt>
              </c:numCache>
            </c:numRef>
          </c:val>
          <c:extLst>
            <c:ext xmlns:c16="http://schemas.microsoft.com/office/drawing/2014/chart" uri="{C3380CC4-5D6E-409C-BE32-E72D297353CC}">
              <c16:uniqueId val="{00000004-C452-494E-A776-EA7CF1B93D8C}"/>
            </c:ext>
          </c:extLst>
        </c:ser>
        <c:ser>
          <c:idx val="6"/>
          <c:order val="5"/>
          <c:tx>
            <c:strRef>
              <c:f>Elementary!$J$145</c:f>
              <c:strCache>
                <c:ptCount val="1"/>
                <c:pt idx="0">
                  <c:v>G5</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Elementary!$B$181:$C$187</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Aral. Panlipunan</c:v>
                  </c:pt>
                </c:lvl>
              </c:multiLvlStrCache>
            </c:multiLvlStrRef>
          </c:cat>
          <c:val>
            <c:numRef>
              <c:f>Elementary!$J$181:$J$187</c:f>
              <c:numCache>
                <c:formatCode>0;;</c:formatCode>
                <c:ptCount val="7"/>
                <c:pt idx="3" formatCode="0_);[Red]\(0\)">
                  <c:v>0</c:v>
                </c:pt>
              </c:numCache>
            </c:numRef>
          </c:val>
          <c:extLst>
            <c:ext xmlns:c16="http://schemas.microsoft.com/office/drawing/2014/chart" uri="{C3380CC4-5D6E-409C-BE32-E72D297353CC}">
              <c16:uniqueId val="{00000005-C452-494E-A776-EA7CF1B93D8C}"/>
            </c:ext>
          </c:extLst>
        </c:ser>
        <c:ser>
          <c:idx val="7"/>
          <c:order val="6"/>
          <c:tx>
            <c:strRef>
              <c:f>Elementary!$K$145</c:f>
              <c:strCache>
                <c:ptCount val="1"/>
                <c:pt idx="0">
                  <c:v>G6</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Elementary!$B$181:$C$187</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Aral. Panlipunan</c:v>
                  </c:pt>
                </c:lvl>
              </c:multiLvlStrCache>
            </c:multiLvlStrRef>
          </c:cat>
          <c:val>
            <c:numRef>
              <c:f>Elementary!$K$181:$K$187</c:f>
              <c:numCache>
                <c:formatCode>0;;</c:formatCode>
                <c:ptCount val="7"/>
                <c:pt idx="3" formatCode="0_);[Red]\(0\)">
                  <c:v>0</c:v>
                </c:pt>
              </c:numCache>
            </c:numRef>
          </c:val>
          <c:extLst>
            <c:ext xmlns:c16="http://schemas.microsoft.com/office/drawing/2014/chart" uri="{C3380CC4-5D6E-409C-BE32-E72D297353CC}">
              <c16:uniqueId val="{00000006-C452-494E-A776-EA7CF1B93D8C}"/>
            </c:ext>
          </c:extLst>
        </c:ser>
        <c:dLbls>
          <c:showLegendKey val="0"/>
          <c:showVal val="1"/>
          <c:showCatName val="0"/>
          <c:showSerName val="0"/>
          <c:showPercent val="0"/>
          <c:showBubbleSize val="0"/>
        </c:dLbls>
        <c:gapWidth val="150"/>
        <c:overlap val="-25"/>
        <c:axId val="369531888"/>
        <c:axId val="369539728"/>
      </c:barChart>
      <c:catAx>
        <c:axId val="369531888"/>
        <c:scaling>
          <c:orientation val="minMax"/>
        </c:scaling>
        <c:delete val="0"/>
        <c:axPos val="b"/>
        <c:numFmt formatCode="General" sourceLinked="0"/>
        <c:majorTickMark val="none"/>
        <c:minorTickMark val="none"/>
        <c:tickLblPos val="nextTo"/>
        <c:txPr>
          <a:bodyPr/>
          <a:lstStyle/>
          <a:p>
            <a:pPr>
              <a:defRPr sz="700"/>
            </a:pPr>
            <a:endParaRPr lang="en-US"/>
          </a:p>
        </c:txPr>
        <c:crossAx val="369539728"/>
        <c:crosses val="autoZero"/>
        <c:auto val="1"/>
        <c:lblAlgn val="ctr"/>
        <c:lblOffset val="100"/>
        <c:noMultiLvlLbl val="0"/>
      </c:catAx>
      <c:valAx>
        <c:axId val="369539728"/>
        <c:scaling>
          <c:orientation val="minMax"/>
        </c:scaling>
        <c:delete val="1"/>
        <c:axPos val="l"/>
        <c:numFmt formatCode="0;;" sourceLinked="1"/>
        <c:majorTickMark val="none"/>
        <c:minorTickMark val="none"/>
        <c:tickLblPos val="none"/>
        <c:crossAx val="369531888"/>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clustered"/>
        <c:varyColors val="0"/>
        <c:ser>
          <c:idx val="5"/>
          <c:order val="0"/>
          <c:tx>
            <c:strRef>
              <c:f>Elementary!$I$145</c:f>
              <c:strCache>
                <c:ptCount val="1"/>
                <c:pt idx="0">
                  <c:v>G4</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Elementary!$B$188:$C$194</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EPP/TLE</c:v>
                  </c:pt>
                </c:lvl>
              </c:multiLvlStrCache>
            </c:multiLvlStrRef>
          </c:cat>
          <c:val>
            <c:numRef>
              <c:f>Elementary!$I$188:$I$194</c:f>
              <c:numCache>
                <c:formatCode>0;;</c:formatCode>
                <c:ptCount val="7"/>
                <c:pt idx="3" formatCode="0_);[Red]\(0\)">
                  <c:v>0</c:v>
                </c:pt>
              </c:numCache>
            </c:numRef>
          </c:val>
          <c:extLst>
            <c:ext xmlns:c16="http://schemas.microsoft.com/office/drawing/2014/chart" uri="{C3380CC4-5D6E-409C-BE32-E72D297353CC}">
              <c16:uniqueId val="{00000000-1CA0-4F67-85C1-956C32AA65BA}"/>
            </c:ext>
          </c:extLst>
        </c:ser>
        <c:ser>
          <c:idx val="6"/>
          <c:order val="1"/>
          <c:tx>
            <c:strRef>
              <c:f>Elementary!$J$145</c:f>
              <c:strCache>
                <c:ptCount val="1"/>
                <c:pt idx="0">
                  <c:v>G5</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Elementary!$B$188:$C$194</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EPP/TLE</c:v>
                  </c:pt>
                </c:lvl>
              </c:multiLvlStrCache>
            </c:multiLvlStrRef>
          </c:cat>
          <c:val>
            <c:numRef>
              <c:f>Elementary!$J$188:$J$194</c:f>
              <c:numCache>
                <c:formatCode>0;;</c:formatCode>
                <c:ptCount val="7"/>
                <c:pt idx="3" formatCode="0_);[Red]\(0\)">
                  <c:v>0</c:v>
                </c:pt>
              </c:numCache>
            </c:numRef>
          </c:val>
          <c:extLst>
            <c:ext xmlns:c16="http://schemas.microsoft.com/office/drawing/2014/chart" uri="{C3380CC4-5D6E-409C-BE32-E72D297353CC}">
              <c16:uniqueId val="{00000001-1CA0-4F67-85C1-956C32AA65BA}"/>
            </c:ext>
          </c:extLst>
        </c:ser>
        <c:ser>
          <c:idx val="7"/>
          <c:order val="2"/>
          <c:tx>
            <c:strRef>
              <c:f>Elementary!$K$145</c:f>
              <c:strCache>
                <c:ptCount val="1"/>
                <c:pt idx="0">
                  <c:v>G6</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Elementary!$B$188:$C$194</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EPP/TLE</c:v>
                  </c:pt>
                </c:lvl>
              </c:multiLvlStrCache>
            </c:multiLvlStrRef>
          </c:cat>
          <c:val>
            <c:numRef>
              <c:f>Elementary!$K$188:$K$194</c:f>
              <c:numCache>
                <c:formatCode>0;;</c:formatCode>
                <c:ptCount val="7"/>
                <c:pt idx="3" formatCode="0_);[Red]\(0\)">
                  <c:v>0</c:v>
                </c:pt>
              </c:numCache>
            </c:numRef>
          </c:val>
          <c:extLst>
            <c:ext xmlns:c16="http://schemas.microsoft.com/office/drawing/2014/chart" uri="{C3380CC4-5D6E-409C-BE32-E72D297353CC}">
              <c16:uniqueId val="{00000002-1CA0-4F67-85C1-956C32AA65BA}"/>
            </c:ext>
          </c:extLst>
        </c:ser>
        <c:dLbls>
          <c:showLegendKey val="0"/>
          <c:showVal val="1"/>
          <c:showCatName val="0"/>
          <c:showSerName val="0"/>
          <c:showPercent val="0"/>
          <c:showBubbleSize val="0"/>
        </c:dLbls>
        <c:gapWidth val="150"/>
        <c:overlap val="-25"/>
        <c:axId val="369532280"/>
        <c:axId val="369535024"/>
      </c:barChart>
      <c:catAx>
        <c:axId val="369532280"/>
        <c:scaling>
          <c:orientation val="minMax"/>
        </c:scaling>
        <c:delete val="0"/>
        <c:axPos val="b"/>
        <c:numFmt formatCode="General" sourceLinked="0"/>
        <c:majorTickMark val="none"/>
        <c:minorTickMark val="none"/>
        <c:tickLblPos val="nextTo"/>
        <c:txPr>
          <a:bodyPr/>
          <a:lstStyle/>
          <a:p>
            <a:pPr>
              <a:defRPr sz="700"/>
            </a:pPr>
            <a:endParaRPr lang="en-US"/>
          </a:p>
        </c:txPr>
        <c:crossAx val="369535024"/>
        <c:crosses val="autoZero"/>
        <c:auto val="1"/>
        <c:lblAlgn val="ctr"/>
        <c:lblOffset val="100"/>
        <c:noMultiLvlLbl val="0"/>
      </c:catAx>
      <c:valAx>
        <c:axId val="369535024"/>
        <c:scaling>
          <c:orientation val="minMax"/>
        </c:scaling>
        <c:delete val="1"/>
        <c:axPos val="l"/>
        <c:numFmt formatCode="0;;" sourceLinked="1"/>
        <c:majorTickMark val="none"/>
        <c:minorTickMark val="none"/>
        <c:tickLblPos val="none"/>
        <c:crossAx val="369532280"/>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clustered"/>
        <c:varyColors val="0"/>
        <c:ser>
          <c:idx val="1"/>
          <c:order val="0"/>
          <c:tx>
            <c:strRef>
              <c:f>Elementary!$F$145</c:f>
              <c:strCache>
                <c:ptCount val="1"/>
                <c:pt idx="0">
                  <c:v>G1</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Elementary!$B$195:$C$201</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ESP</c:v>
                  </c:pt>
                </c:lvl>
              </c:multiLvlStrCache>
            </c:multiLvlStrRef>
          </c:cat>
          <c:val>
            <c:numRef>
              <c:f>Elementary!$F$195:$F$201</c:f>
              <c:numCache>
                <c:formatCode>0;;</c:formatCode>
                <c:ptCount val="7"/>
                <c:pt idx="3" formatCode="0_);[Red]\(0\)">
                  <c:v>0</c:v>
                </c:pt>
              </c:numCache>
            </c:numRef>
          </c:val>
          <c:extLst>
            <c:ext xmlns:c16="http://schemas.microsoft.com/office/drawing/2014/chart" uri="{C3380CC4-5D6E-409C-BE32-E72D297353CC}">
              <c16:uniqueId val="{00000000-41F5-48DF-8ECB-B022075D4377}"/>
            </c:ext>
          </c:extLst>
        </c:ser>
        <c:ser>
          <c:idx val="2"/>
          <c:order val="1"/>
          <c:tx>
            <c:strRef>
              <c:f>Elementary!$G$145</c:f>
              <c:strCache>
                <c:ptCount val="1"/>
                <c:pt idx="0">
                  <c:v>G2</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Elementary!$B$195:$C$201</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ESP</c:v>
                  </c:pt>
                </c:lvl>
              </c:multiLvlStrCache>
            </c:multiLvlStrRef>
          </c:cat>
          <c:val>
            <c:numRef>
              <c:f>Elementary!$G$195:$G$201</c:f>
              <c:numCache>
                <c:formatCode>0;;</c:formatCode>
                <c:ptCount val="7"/>
                <c:pt idx="3" formatCode="0_);[Red]\(0\)">
                  <c:v>0</c:v>
                </c:pt>
              </c:numCache>
            </c:numRef>
          </c:val>
          <c:extLst>
            <c:ext xmlns:c16="http://schemas.microsoft.com/office/drawing/2014/chart" uri="{C3380CC4-5D6E-409C-BE32-E72D297353CC}">
              <c16:uniqueId val="{00000001-41F5-48DF-8ECB-B022075D4377}"/>
            </c:ext>
          </c:extLst>
        </c:ser>
        <c:ser>
          <c:idx val="3"/>
          <c:order val="2"/>
          <c:tx>
            <c:strRef>
              <c:f>Elementary!$H$145</c:f>
              <c:strCache>
                <c:ptCount val="1"/>
                <c:pt idx="0">
                  <c:v>G3</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Elementary!$B$195:$C$201</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ESP</c:v>
                  </c:pt>
                </c:lvl>
              </c:multiLvlStrCache>
            </c:multiLvlStrRef>
          </c:cat>
          <c:val>
            <c:numRef>
              <c:f>Elementary!$H$195:$H$201</c:f>
              <c:numCache>
                <c:formatCode>0;;</c:formatCode>
                <c:ptCount val="7"/>
                <c:pt idx="3" formatCode="0_);[Red]\(0\)">
                  <c:v>0</c:v>
                </c:pt>
              </c:numCache>
            </c:numRef>
          </c:val>
          <c:extLst>
            <c:ext xmlns:c16="http://schemas.microsoft.com/office/drawing/2014/chart" uri="{C3380CC4-5D6E-409C-BE32-E72D297353CC}">
              <c16:uniqueId val="{00000002-41F5-48DF-8ECB-B022075D4377}"/>
            </c:ext>
          </c:extLst>
        </c:ser>
        <c:ser>
          <c:idx val="4"/>
          <c:order val="3"/>
          <c:tx>
            <c:strRef>
              <c:f>Elementary!$I$145</c:f>
              <c:strCache>
                <c:ptCount val="1"/>
                <c:pt idx="0">
                  <c:v>G4</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Elementary!$B$195:$C$201</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ESP</c:v>
                  </c:pt>
                </c:lvl>
              </c:multiLvlStrCache>
            </c:multiLvlStrRef>
          </c:cat>
          <c:val>
            <c:numRef>
              <c:f>Elementary!$I$195:$I$201</c:f>
              <c:numCache>
                <c:formatCode>0;;</c:formatCode>
                <c:ptCount val="7"/>
                <c:pt idx="3" formatCode="0_);[Red]\(0\)">
                  <c:v>0</c:v>
                </c:pt>
              </c:numCache>
            </c:numRef>
          </c:val>
          <c:extLst>
            <c:ext xmlns:c16="http://schemas.microsoft.com/office/drawing/2014/chart" uri="{C3380CC4-5D6E-409C-BE32-E72D297353CC}">
              <c16:uniqueId val="{00000003-41F5-48DF-8ECB-B022075D4377}"/>
            </c:ext>
          </c:extLst>
        </c:ser>
        <c:ser>
          <c:idx val="6"/>
          <c:order val="4"/>
          <c:tx>
            <c:strRef>
              <c:f>Elementary!$J$145</c:f>
              <c:strCache>
                <c:ptCount val="1"/>
                <c:pt idx="0">
                  <c:v>G5</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Elementary!$B$195:$C$201</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ESP</c:v>
                  </c:pt>
                </c:lvl>
              </c:multiLvlStrCache>
            </c:multiLvlStrRef>
          </c:cat>
          <c:val>
            <c:numRef>
              <c:f>Elementary!$J$195:$J$201</c:f>
              <c:numCache>
                <c:formatCode>0;;</c:formatCode>
                <c:ptCount val="7"/>
                <c:pt idx="3" formatCode="0_);[Red]\(0\)">
                  <c:v>0</c:v>
                </c:pt>
              </c:numCache>
            </c:numRef>
          </c:val>
          <c:extLst>
            <c:ext xmlns:c16="http://schemas.microsoft.com/office/drawing/2014/chart" uri="{C3380CC4-5D6E-409C-BE32-E72D297353CC}">
              <c16:uniqueId val="{00000004-41F5-48DF-8ECB-B022075D4377}"/>
            </c:ext>
          </c:extLst>
        </c:ser>
        <c:ser>
          <c:idx val="7"/>
          <c:order val="5"/>
          <c:tx>
            <c:strRef>
              <c:f>Elementary!$K$145</c:f>
              <c:strCache>
                <c:ptCount val="1"/>
                <c:pt idx="0">
                  <c:v>G6</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Elementary!$B$195:$C$201</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ESP</c:v>
                  </c:pt>
                </c:lvl>
              </c:multiLvlStrCache>
            </c:multiLvlStrRef>
          </c:cat>
          <c:val>
            <c:numRef>
              <c:f>Elementary!$K$195:$K$201</c:f>
              <c:numCache>
                <c:formatCode>0;;</c:formatCode>
                <c:ptCount val="7"/>
                <c:pt idx="3" formatCode="0_);[Red]\(0\)">
                  <c:v>0</c:v>
                </c:pt>
              </c:numCache>
            </c:numRef>
          </c:val>
          <c:extLst>
            <c:ext xmlns:c16="http://schemas.microsoft.com/office/drawing/2014/chart" uri="{C3380CC4-5D6E-409C-BE32-E72D297353CC}">
              <c16:uniqueId val="{00000005-41F5-48DF-8ECB-B022075D4377}"/>
            </c:ext>
          </c:extLst>
        </c:ser>
        <c:dLbls>
          <c:showLegendKey val="0"/>
          <c:showVal val="1"/>
          <c:showCatName val="0"/>
          <c:showSerName val="0"/>
          <c:showPercent val="0"/>
          <c:showBubbleSize val="0"/>
        </c:dLbls>
        <c:gapWidth val="150"/>
        <c:overlap val="-25"/>
        <c:axId val="369535416"/>
        <c:axId val="369535808"/>
      </c:barChart>
      <c:catAx>
        <c:axId val="369535416"/>
        <c:scaling>
          <c:orientation val="minMax"/>
        </c:scaling>
        <c:delete val="0"/>
        <c:axPos val="b"/>
        <c:numFmt formatCode="General" sourceLinked="0"/>
        <c:majorTickMark val="none"/>
        <c:minorTickMark val="none"/>
        <c:tickLblPos val="nextTo"/>
        <c:txPr>
          <a:bodyPr/>
          <a:lstStyle/>
          <a:p>
            <a:pPr>
              <a:defRPr sz="700"/>
            </a:pPr>
            <a:endParaRPr lang="en-US"/>
          </a:p>
        </c:txPr>
        <c:crossAx val="369535808"/>
        <c:crosses val="autoZero"/>
        <c:auto val="1"/>
        <c:lblAlgn val="ctr"/>
        <c:lblOffset val="100"/>
        <c:noMultiLvlLbl val="0"/>
      </c:catAx>
      <c:valAx>
        <c:axId val="369535808"/>
        <c:scaling>
          <c:orientation val="minMax"/>
        </c:scaling>
        <c:delete val="1"/>
        <c:axPos val="l"/>
        <c:numFmt formatCode="0;;" sourceLinked="1"/>
        <c:majorTickMark val="none"/>
        <c:minorTickMark val="none"/>
        <c:tickLblPos val="none"/>
        <c:crossAx val="369535416"/>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col"/>
        <c:grouping val="clustered"/>
        <c:varyColors val="0"/>
        <c:ser>
          <c:idx val="2"/>
          <c:order val="0"/>
          <c:tx>
            <c:strRef>
              <c:f>Elementary!$F$145</c:f>
              <c:strCache>
                <c:ptCount val="1"/>
                <c:pt idx="0">
                  <c:v>G1</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Elementary!$B$202:$C$208</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MAPEH</c:v>
                  </c:pt>
                </c:lvl>
              </c:multiLvlStrCache>
            </c:multiLvlStrRef>
          </c:cat>
          <c:val>
            <c:numRef>
              <c:f>Elementary!$F$202:$F$208</c:f>
              <c:numCache>
                <c:formatCode>0;;</c:formatCode>
                <c:ptCount val="7"/>
                <c:pt idx="3" formatCode="0_);[Red]\(0\)">
                  <c:v>0</c:v>
                </c:pt>
              </c:numCache>
            </c:numRef>
          </c:val>
          <c:extLst>
            <c:ext xmlns:c16="http://schemas.microsoft.com/office/drawing/2014/chart" uri="{C3380CC4-5D6E-409C-BE32-E72D297353CC}">
              <c16:uniqueId val="{00000000-BE77-464F-96D6-9FD3CEF62024}"/>
            </c:ext>
          </c:extLst>
        </c:ser>
        <c:ser>
          <c:idx val="3"/>
          <c:order val="1"/>
          <c:tx>
            <c:strRef>
              <c:f>Elementary!$G$145</c:f>
              <c:strCache>
                <c:ptCount val="1"/>
                <c:pt idx="0">
                  <c:v>G2</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Elementary!$B$202:$C$208</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MAPEH</c:v>
                  </c:pt>
                </c:lvl>
              </c:multiLvlStrCache>
            </c:multiLvlStrRef>
          </c:cat>
          <c:val>
            <c:numRef>
              <c:f>Elementary!$G$202:$G$208</c:f>
              <c:numCache>
                <c:formatCode>0;;</c:formatCode>
                <c:ptCount val="7"/>
                <c:pt idx="3" formatCode="0_);[Red]\(0\)">
                  <c:v>0</c:v>
                </c:pt>
              </c:numCache>
            </c:numRef>
          </c:val>
          <c:extLst>
            <c:ext xmlns:c16="http://schemas.microsoft.com/office/drawing/2014/chart" uri="{C3380CC4-5D6E-409C-BE32-E72D297353CC}">
              <c16:uniqueId val="{00000001-BE77-464F-96D6-9FD3CEF62024}"/>
            </c:ext>
          </c:extLst>
        </c:ser>
        <c:ser>
          <c:idx val="4"/>
          <c:order val="2"/>
          <c:tx>
            <c:strRef>
              <c:f>Elementary!$H$145</c:f>
              <c:strCache>
                <c:ptCount val="1"/>
                <c:pt idx="0">
                  <c:v>G3</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Elementary!$B$202:$C$208</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MAPEH</c:v>
                  </c:pt>
                </c:lvl>
              </c:multiLvlStrCache>
            </c:multiLvlStrRef>
          </c:cat>
          <c:val>
            <c:numRef>
              <c:f>Elementary!$H$202:$H$208</c:f>
              <c:numCache>
                <c:formatCode>0;;</c:formatCode>
                <c:ptCount val="7"/>
                <c:pt idx="3" formatCode="0_);[Red]\(0\)">
                  <c:v>0</c:v>
                </c:pt>
              </c:numCache>
            </c:numRef>
          </c:val>
          <c:extLst>
            <c:ext xmlns:c16="http://schemas.microsoft.com/office/drawing/2014/chart" uri="{C3380CC4-5D6E-409C-BE32-E72D297353CC}">
              <c16:uniqueId val="{00000002-BE77-464F-96D6-9FD3CEF62024}"/>
            </c:ext>
          </c:extLst>
        </c:ser>
        <c:ser>
          <c:idx val="5"/>
          <c:order val="3"/>
          <c:tx>
            <c:strRef>
              <c:f>Elementary!$I$145</c:f>
              <c:strCache>
                <c:ptCount val="1"/>
                <c:pt idx="0">
                  <c:v>G4</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Elementary!$B$202:$C$208</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MAPEH</c:v>
                  </c:pt>
                </c:lvl>
              </c:multiLvlStrCache>
            </c:multiLvlStrRef>
          </c:cat>
          <c:val>
            <c:numRef>
              <c:f>Elementary!$I$202:$I$208</c:f>
              <c:numCache>
                <c:formatCode>0;;</c:formatCode>
                <c:ptCount val="7"/>
                <c:pt idx="3" formatCode="0_);[Red]\(0\)">
                  <c:v>0</c:v>
                </c:pt>
              </c:numCache>
            </c:numRef>
          </c:val>
          <c:extLst>
            <c:ext xmlns:c16="http://schemas.microsoft.com/office/drawing/2014/chart" uri="{C3380CC4-5D6E-409C-BE32-E72D297353CC}">
              <c16:uniqueId val="{00000003-BE77-464F-96D6-9FD3CEF62024}"/>
            </c:ext>
          </c:extLst>
        </c:ser>
        <c:ser>
          <c:idx val="6"/>
          <c:order val="4"/>
          <c:tx>
            <c:strRef>
              <c:f>Elementary!$J$145</c:f>
              <c:strCache>
                <c:ptCount val="1"/>
                <c:pt idx="0">
                  <c:v>G5</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Elementary!$B$202:$C$208</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MAPEH</c:v>
                  </c:pt>
                </c:lvl>
              </c:multiLvlStrCache>
            </c:multiLvlStrRef>
          </c:cat>
          <c:val>
            <c:numRef>
              <c:f>Elementary!$J$202:$J$208</c:f>
              <c:numCache>
                <c:formatCode>0;;</c:formatCode>
                <c:ptCount val="7"/>
                <c:pt idx="3" formatCode="0_);[Red]\(0\)">
                  <c:v>0</c:v>
                </c:pt>
              </c:numCache>
            </c:numRef>
          </c:val>
          <c:extLst>
            <c:ext xmlns:c16="http://schemas.microsoft.com/office/drawing/2014/chart" uri="{C3380CC4-5D6E-409C-BE32-E72D297353CC}">
              <c16:uniqueId val="{00000004-BE77-464F-96D6-9FD3CEF62024}"/>
            </c:ext>
          </c:extLst>
        </c:ser>
        <c:ser>
          <c:idx val="7"/>
          <c:order val="5"/>
          <c:tx>
            <c:strRef>
              <c:f>Elementary!$K$145</c:f>
              <c:strCache>
                <c:ptCount val="1"/>
                <c:pt idx="0">
                  <c:v>G6</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Elementary!$B$202:$C$208</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MAPEH</c:v>
                  </c:pt>
                </c:lvl>
              </c:multiLvlStrCache>
            </c:multiLvlStrRef>
          </c:cat>
          <c:val>
            <c:numRef>
              <c:f>Elementary!$K$202:$K$208</c:f>
              <c:numCache>
                <c:formatCode>0;;</c:formatCode>
                <c:ptCount val="7"/>
                <c:pt idx="3" formatCode="0_);[Red]\(0\)">
                  <c:v>0</c:v>
                </c:pt>
              </c:numCache>
            </c:numRef>
          </c:val>
          <c:extLst>
            <c:ext xmlns:c16="http://schemas.microsoft.com/office/drawing/2014/chart" uri="{C3380CC4-5D6E-409C-BE32-E72D297353CC}">
              <c16:uniqueId val="{00000005-BE77-464F-96D6-9FD3CEF62024}"/>
            </c:ext>
          </c:extLst>
        </c:ser>
        <c:dLbls>
          <c:showLegendKey val="0"/>
          <c:showVal val="1"/>
          <c:showCatName val="0"/>
          <c:showSerName val="0"/>
          <c:showPercent val="0"/>
          <c:showBubbleSize val="0"/>
        </c:dLbls>
        <c:gapWidth val="150"/>
        <c:overlap val="-25"/>
        <c:axId val="369540512"/>
        <c:axId val="369540904"/>
      </c:barChart>
      <c:catAx>
        <c:axId val="369540512"/>
        <c:scaling>
          <c:orientation val="minMax"/>
        </c:scaling>
        <c:delete val="0"/>
        <c:axPos val="b"/>
        <c:numFmt formatCode="General" sourceLinked="0"/>
        <c:majorTickMark val="none"/>
        <c:minorTickMark val="none"/>
        <c:tickLblPos val="nextTo"/>
        <c:txPr>
          <a:bodyPr/>
          <a:lstStyle/>
          <a:p>
            <a:pPr>
              <a:defRPr sz="700"/>
            </a:pPr>
            <a:endParaRPr lang="en-US"/>
          </a:p>
        </c:txPr>
        <c:crossAx val="369540904"/>
        <c:crosses val="autoZero"/>
        <c:auto val="1"/>
        <c:lblAlgn val="ctr"/>
        <c:lblOffset val="100"/>
        <c:noMultiLvlLbl val="0"/>
      </c:catAx>
      <c:valAx>
        <c:axId val="369540904"/>
        <c:scaling>
          <c:orientation val="minMax"/>
        </c:scaling>
        <c:delete val="1"/>
        <c:axPos val="l"/>
        <c:numFmt formatCode="0;;" sourceLinked="1"/>
        <c:majorTickMark val="none"/>
        <c:minorTickMark val="none"/>
        <c:tickLblPos val="none"/>
        <c:crossAx val="369540512"/>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Junior High Enrolment</a:t>
            </a:r>
          </a:p>
        </c:rich>
      </c:tx>
      <c:overlay val="0"/>
    </c:title>
    <c:autoTitleDeleted val="0"/>
    <c:plotArea>
      <c:layout/>
      <c:barChart>
        <c:barDir val="col"/>
        <c:grouping val="clustered"/>
        <c:varyColors val="0"/>
        <c:ser>
          <c:idx val="0"/>
          <c:order val="0"/>
          <c:tx>
            <c:strRef>
              <c:f>Junior!$B$19</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Junior!$F$16:$I$16</c:f>
              <c:strCache>
                <c:ptCount val="4"/>
                <c:pt idx="0">
                  <c:v>G7</c:v>
                </c:pt>
                <c:pt idx="1">
                  <c:v>G8</c:v>
                </c:pt>
                <c:pt idx="2">
                  <c:v>G9</c:v>
                </c:pt>
                <c:pt idx="3">
                  <c:v>G10</c:v>
                </c:pt>
              </c:strCache>
            </c:strRef>
          </c:cat>
          <c:val>
            <c:numRef>
              <c:f>Junior!$F$19:$I$19</c:f>
              <c:numCache>
                <c:formatCode>General</c:formatCode>
                <c:ptCount val="4"/>
                <c:pt idx="0">
                  <c:v>176</c:v>
                </c:pt>
                <c:pt idx="1">
                  <c:v>139</c:v>
                </c:pt>
                <c:pt idx="2">
                  <c:v>129</c:v>
                </c:pt>
                <c:pt idx="3">
                  <c:v>107</c:v>
                </c:pt>
              </c:numCache>
            </c:numRef>
          </c:val>
          <c:extLst>
            <c:ext xmlns:c16="http://schemas.microsoft.com/office/drawing/2014/chart" uri="{C3380CC4-5D6E-409C-BE32-E72D297353CC}">
              <c16:uniqueId val="{00000000-BB52-40B8-88F9-C514FA80D39D}"/>
            </c:ext>
          </c:extLst>
        </c:ser>
        <c:ser>
          <c:idx val="1"/>
          <c:order val="1"/>
          <c:tx>
            <c:strRef>
              <c:f>Junior!$B$20</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Junior!$F$16:$I$16</c:f>
              <c:strCache>
                <c:ptCount val="4"/>
                <c:pt idx="0">
                  <c:v>G7</c:v>
                </c:pt>
                <c:pt idx="1">
                  <c:v>G8</c:v>
                </c:pt>
                <c:pt idx="2">
                  <c:v>G9</c:v>
                </c:pt>
                <c:pt idx="3">
                  <c:v>G10</c:v>
                </c:pt>
              </c:strCache>
            </c:strRef>
          </c:cat>
          <c:val>
            <c:numRef>
              <c:f>Junior!$F$20:$I$20</c:f>
              <c:numCache>
                <c:formatCode>General</c:formatCode>
                <c:ptCount val="4"/>
                <c:pt idx="0">
                  <c:v>188</c:v>
                </c:pt>
                <c:pt idx="1">
                  <c:v>166</c:v>
                </c:pt>
                <c:pt idx="2">
                  <c:v>118</c:v>
                </c:pt>
                <c:pt idx="3">
                  <c:v>114</c:v>
                </c:pt>
              </c:numCache>
            </c:numRef>
          </c:val>
          <c:extLst>
            <c:ext xmlns:c16="http://schemas.microsoft.com/office/drawing/2014/chart" uri="{C3380CC4-5D6E-409C-BE32-E72D297353CC}">
              <c16:uniqueId val="{00000001-BB52-40B8-88F9-C514FA80D39D}"/>
            </c:ext>
          </c:extLst>
        </c:ser>
        <c:dLbls>
          <c:showLegendKey val="0"/>
          <c:showVal val="1"/>
          <c:showCatName val="0"/>
          <c:showSerName val="0"/>
          <c:showPercent val="0"/>
          <c:showBubbleSize val="0"/>
        </c:dLbls>
        <c:gapWidth val="150"/>
        <c:overlap val="-25"/>
        <c:axId val="369538944"/>
        <c:axId val="369536984"/>
      </c:barChart>
      <c:catAx>
        <c:axId val="369538944"/>
        <c:scaling>
          <c:orientation val="minMax"/>
        </c:scaling>
        <c:delete val="0"/>
        <c:axPos val="b"/>
        <c:numFmt formatCode="General" sourceLinked="0"/>
        <c:majorTickMark val="none"/>
        <c:minorTickMark val="none"/>
        <c:tickLblPos val="nextTo"/>
        <c:crossAx val="369536984"/>
        <c:crosses val="autoZero"/>
        <c:auto val="1"/>
        <c:lblAlgn val="ctr"/>
        <c:lblOffset val="100"/>
        <c:noMultiLvlLbl val="0"/>
      </c:catAx>
      <c:valAx>
        <c:axId val="369536984"/>
        <c:scaling>
          <c:orientation val="minMax"/>
        </c:scaling>
        <c:delete val="1"/>
        <c:axPos val="l"/>
        <c:numFmt formatCode="General" sourceLinked="1"/>
        <c:majorTickMark val="out"/>
        <c:minorTickMark val="none"/>
        <c:tickLblPos val="none"/>
        <c:crossAx val="369538944"/>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Junior</a:t>
            </a:r>
            <a:r>
              <a:rPr lang="en-PH" baseline="0"/>
              <a:t> High </a:t>
            </a:r>
            <a:r>
              <a:rPr lang="en-PH"/>
              <a:t>School Aged</a:t>
            </a:r>
          </a:p>
        </c:rich>
      </c:tx>
      <c:overlay val="0"/>
    </c:title>
    <c:autoTitleDeleted val="0"/>
    <c:plotArea>
      <c:layout/>
      <c:barChart>
        <c:barDir val="col"/>
        <c:grouping val="clustered"/>
        <c:varyColors val="0"/>
        <c:ser>
          <c:idx val="0"/>
          <c:order val="0"/>
          <c:tx>
            <c:strRef>
              <c:f>Junior!$C$22</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4"/>
              <c:pt idx="0">
                <c:v>Grade 7</c:v>
              </c:pt>
              <c:pt idx="1">
                <c:v>Grade 8</c:v>
              </c:pt>
              <c:pt idx="2">
                <c:v>Grade 9</c:v>
              </c:pt>
              <c:pt idx="3">
                <c:v>Grade 10</c:v>
              </c:pt>
            </c:strLit>
          </c:cat>
          <c:val>
            <c:numRef>
              <c:f>Junior!$F$22:$I$22</c:f>
            </c:numRef>
          </c:val>
          <c:extLst>
            <c:ext xmlns:c16="http://schemas.microsoft.com/office/drawing/2014/chart" uri="{C3380CC4-5D6E-409C-BE32-E72D297353CC}">
              <c16:uniqueId val="{00000000-B0A2-4AE3-8A98-A15BEFB626BB}"/>
            </c:ext>
          </c:extLst>
        </c:ser>
        <c:ser>
          <c:idx val="1"/>
          <c:order val="1"/>
          <c:tx>
            <c:strRef>
              <c:f>Junior!$C$23</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4"/>
              <c:pt idx="0">
                <c:v>Grade 7</c:v>
              </c:pt>
              <c:pt idx="1">
                <c:v>Grade 8</c:v>
              </c:pt>
              <c:pt idx="2">
                <c:v>Grade 9</c:v>
              </c:pt>
              <c:pt idx="3">
                <c:v>Grade 10</c:v>
              </c:pt>
            </c:strLit>
          </c:cat>
          <c:val>
            <c:numRef>
              <c:f>Junior!$F$23:$I$23</c:f>
            </c:numRef>
          </c:val>
          <c:extLst>
            <c:ext xmlns:c16="http://schemas.microsoft.com/office/drawing/2014/chart" uri="{C3380CC4-5D6E-409C-BE32-E72D297353CC}">
              <c16:uniqueId val="{00000001-B0A2-4AE3-8A98-A15BEFB626BB}"/>
            </c:ext>
          </c:extLst>
        </c:ser>
        <c:dLbls>
          <c:showLegendKey val="0"/>
          <c:showVal val="1"/>
          <c:showCatName val="0"/>
          <c:showSerName val="0"/>
          <c:showPercent val="0"/>
          <c:showBubbleSize val="0"/>
        </c:dLbls>
        <c:gapWidth val="150"/>
        <c:overlap val="-25"/>
        <c:axId val="369537768"/>
        <c:axId val="369538160"/>
      </c:barChart>
      <c:catAx>
        <c:axId val="369537768"/>
        <c:scaling>
          <c:orientation val="minMax"/>
        </c:scaling>
        <c:delete val="0"/>
        <c:axPos val="b"/>
        <c:numFmt formatCode="General" sourceLinked="1"/>
        <c:majorTickMark val="none"/>
        <c:minorTickMark val="none"/>
        <c:tickLblPos val="nextTo"/>
        <c:crossAx val="369538160"/>
        <c:crosses val="autoZero"/>
        <c:auto val="1"/>
        <c:lblAlgn val="ctr"/>
        <c:lblOffset val="100"/>
        <c:noMultiLvlLbl val="0"/>
      </c:catAx>
      <c:valAx>
        <c:axId val="369538160"/>
        <c:scaling>
          <c:orientation val="minMax"/>
        </c:scaling>
        <c:delete val="1"/>
        <c:axPos val="l"/>
        <c:numFmt formatCode="General" sourceLinked="1"/>
        <c:majorTickMark val="out"/>
        <c:minorTickMark val="none"/>
        <c:tickLblPos val="none"/>
        <c:crossAx val="369537768"/>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Junior</a:t>
            </a:r>
            <a:r>
              <a:rPr lang="en-PH" baseline="0"/>
              <a:t> High </a:t>
            </a:r>
            <a:r>
              <a:rPr lang="en-PH"/>
              <a:t>Cohort Survival</a:t>
            </a:r>
          </a:p>
        </c:rich>
      </c:tx>
      <c:overlay val="0"/>
    </c:title>
    <c:autoTitleDeleted val="0"/>
    <c:plotArea>
      <c:layout/>
      <c:barChart>
        <c:barDir val="col"/>
        <c:grouping val="clustered"/>
        <c:varyColors val="0"/>
        <c:ser>
          <c:idx val="0"/>
          <c:order val="0"/>
          <c:tx>
            <c:strRef>
              <c:f>Junior!$C$25</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Junior!$I$25</c:f>
              <c:numCache>
                <c:formatCode>0.00%</c:formatCode>
                <c:ptCount val="1"/>
                <c:pt idx="0">
                  <c:v>0.90739999999999998</c:v>
                </c:pt>
              </c:numCache>
            </c:numRef>
          </c:val>
          <c:extLst>
            <c:ext xmlns:c16="http://schemas.microsoft.com/office/drawing/2014/chart" uri="{C3380CC4-5D6E-409C-BE32-E72D297353CC}">
              <c16:uniqueId val="{00000000-AD8C-412A-B205-2AF570EBDBAC}"/>
            </c:ext>
          </c:extLst>
        </c:ser>
        <c:ser>
          <c:idx val="1"/>
          <c:order val="1"/>
          <c:tx>
            <c:strRef>
              <c:f>Junior!$C$26</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Junior!$I$26</c:f>
              <c:numCache>
                <c:formatCode>0.00%</c:formatCode>
                <c:ptCount val="1"/>
                <c:pt idx="0">
                  <c:v>0.97440000000000004</c:v>
                </c:pt>
              </c:numCache>
            </c:numRef>
          </c:val>
          <c:extLst>
            <c:ext xmlns:c16="http://schemas.microsoft.com/office/drawing/2014/chart" uri="{C3380CC4-5D6E-409C-BE32-E72D297353CC}">
              <c16:uniqueId val="{00000001-AD8C-412A-B205-2AF570EBDBAC}"/>
            </c:ext>
          </c:extLst>
        </c:ser>
        <c:dLbls>
          <c:showLegendKey val="0"/>
          <c:showVal val="1"/>
          <c:showCatName val="0"/>
          <c:showSerName val="0"/>
          <c:showPercent val="0"/>
          <c:showBubbleSize val="0"/>
        </c:dLbls>
        <c:gapWidth val="150"/>
        <c:overlap val="-25"/>
        <c:axId val="369541688"/>
        <c:axId val="369544432"/>
      </c:barChart>
      <c:catAx>
        <c:axId val="369541688"/>
        <c:scaling>
          <c:orientation val="minMax"/>
        </c:scaling>
        <c:delete val="1"/>
        <c:axPos val="b"/>
        <c:majorTickMark val="none"/>
        <c:minorTickMark val="none"/>
        <c:tickLblPos val="none"/>
        <c:crossAx val="369544432"/>
        <c:crosses val="autoZero"/>
        <c:auto val="1"/>
        <c:lblAlgn val="ctr"/>
        <c:lblOffset val="100"/>
        <c:noMultiLvlLbl val="0"/>
      </c:catAx>
      <c:valAx>
        <c:axId val="369544432"/>
        <c:scaling>
          <c:orientation val="minMax"/>
        </c:scaling>
        <c:delete val="1"/>
        <c:axPos val="l"/>
        <c:numFmt formatCode="0.00%" sourceLinked="1"/>
        <c:majorTickMark val="out"/>
        <c:minorTickMark val="none"/>
        <c:tickLblPos val="none"/>
        <c:crossAx val="369541688"/>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Junior</a:t>
            </a:r>
            <a:r>
              <a:rPr lang="en-PH" baseline="0"/>
              <a:t> High </a:t>
            </a:r>
            <a:r>
              <a:rPr lang="en-PH"/>
              <a:t>Completers</a:t>
            </a:r>
          </a:p>
        </c:rich>
      </c:tx>
      <c:overlay val="0"/>
    </c:title>
    <c:autoTitleDeleted val="0"/>
    <c:plotArea>
      <c:layout/>
      <c:barChart>
        <c:barDir val="col"/>
        <c:grouping val="clustered"/>
        <c:varyColors val="0"/>
        <c:ser>
          <c:idx val="0"/>
          <c:order val="0"/>
          <c:tx>
            <c:strRef>
              <c:f>Junior!$C$28</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Junior!$I$28</c:f>
              <c:numCache>
                <c:formatCode>General</c:formatCode>
                <c:ptCount val="1"/>
                <c:pt idx="0">
                  <c:v>103</c:v>
                </c:pt>
              </c:numCache>
            </c:numRef>
          </c:val>
          <c:extLst>
            <c:ext xmlns:c16="http://schemas.microsoft.com/office/drawing/2014/chart" uri="{C3380CC4-5D6E-409C-BE32-E72D297353CC}">
              <c16:uniqueId val="{00000000-5774-46D2-ACD9-5FA2370746E6}"/>
            </c:ext>
          </c:extLst>
        </c:ser>
        <c:ser>
          <c:idx val="1"/>
          <c:order val="1"/>
          <c:tx>
            <c:strRef>
              <c:f>Junior!$C$29</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Junior!$I$29</c:f>
              <c:numCache>
                <c:formatCode>General</c:formatCode>
                <c:ptCount val="1"/>
                <c:pt idx="0">
                  <c:v>112</c:v>
                </c:pt>
              </c:numCache>
            </c:numRef>
          </c:val>
          <c:extLst>
            <c:ext xmlns:c16="http://schemas.microsoft.com/office/drawing/2014/chart" uri="{C3380CC4-5D6E-409C-BE32-E72D297353CC}">
              <c16:uniqueId val="{00000001-5774-46D2-ACD9-5FA2370746E6}"/>
            </c:ext>
          </c:extLst>
        </c:ser>
        <c:dLbls>
          <c:showLegendKey val="0"/>
          <c:showVal val="1"/>
          <c:showCatName val="0"/>
          <c:showSerName val="0"/>
          <c:showPercent val="0"/>
          <c:showBubbleSize val="0"/>
        </c:dLbls>
        <c:gapWidth val="150"/>
        <c:overlap val="-25"/>
        <c:axId val="369542080"/>
        <c:axId val="369544824"/>
      </c:barChart>
      <c:catAx>
        <c:axId val="369542080"/>
        <c:scaling>
          <c:orientation val="minMax"/>
        </c:scaling>
        <c:delete val="1"/>
        <c:axPos val="b"/>
        <c:majorTickMark val="none"/>
        <c:minorTickMark val="none"/>
        <c:tickLblPos val="none"/>
        <c:crossAx val="369544824"/>
        <c:crosses val="autoZero"/>
        <c:auto val="1"/>
        <c:lblAlgn val="ctr"/>
        <c:lblOffset val="100"/>
        <c:noMultiLvlLbl val="0"/>
      </c:catAx>
      <c:valAx>
        <c:axId val="369544824"/>
        <c:scaling>
          <c:orientation val="minMax"/>
        </c:scaling>
        <c:delete val="1"/>
        <c:axPos val="l"/>
        <c:numFmt formatCode="General" sourceLinked="1"/>
        <c:majorTickMark val="out"/>
        <c:minorTickMark val="none"/>
        <c:tickLblPos val="none"/>
        <c:crossAx val="369542080"/>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Junior High Dropout</a:t>
            </a:r>
          </a:p>
        </c:rich>
      </c:tx>
      <c:overlay val="0"/>
    </c:title>
    <c:autoTitleDeleted val="0"/>
    <c:plotArea>
      <c:layout/>
      <c:barChart>
        <c:barDir val="col"/>
        <c:grouping val="clustered"/>
        <c:varyColors val="0"/>
        <c:ser>
          <c:idx val="0"/>
          <c:order val="0"/>
          <c:tx>
            <c:strRef>
              <c:f>Junior!$C$31</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4"/>
              <c:pt idx="0">
                <c:v>Grade 7</c:v>
              </c:pt>
              <c:pt idx="1">
                <c:v>Grade 8</c:v>
              </c:pt>
              <c:pt idx="2">
                <c:v>Grade 9</c:v>
              </c:pt>
              <c:pt idx="3">
                <c:v>Grade 10</c:v>
              </c:pt>
            </c:strLit>
          </c:cat>
          <c:val>
            <c:numRef>
              <c:f>Junior!$F$31:$I$31</c:f>
              <c:numCache>
                <c:formatCode>General</c:formatCode>
                <c:ptCount val="4"/>
                <c:pt idx="1">
                  <c:v>1</c:v>
                </c:pt>
              </c:numCache>
            </c:numRef>
          </c:val>
          <c:extLst>
            <c:ext xmlns:c16="http://schemas.microsoft.com/office/drawing/2014/chart" uri="{C3380CC4-5D6E-409C-BE32-E72D297353CC}">
              <c16:uniqueId val="{00000000-4D94-473C-97DC-C1FE6EFBC663}"/>
            </c:ext>
          </c:extLst>
        </c:ser>
        <c:ser>
          <c:idx val="1"/>
          <c:order val="1"/>
          <c:tx>
            <c:strRef>
              <c:f>Junior!$C$32</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4"/>
              <c:pt idx="0">
                <c:v>Grade 7</c:v>
              </c:pt>
              <c:pt idx="1">
                <c:v>Grade 8</c:v>
              </c:pt>
              <c:pt idx="2">
                <c:v>Grade 9</c:v>
              </c:pt>
              <c:pt idx="3">
                <c:v>Grade 10</c:v>
              </c:pt>
            </c:strLit>
          </c:cat>
          <c:val>
            <c:numRef>
              <c:f>Junior!$F$32:$I$32</c:f>
              <c:numCache>
                <c:formatCode>General</c:formatCode>
                <c:ptCount val="4"/>
              </c:numCache>
            </c:numRef>
          </c:val>
          <c:extLst>
            <c:ext xmlns:c16="http://schemas.microsoft.com/office/drawing/2014/chart" uri="{C3380CC4-5D6E-409C-BE32-E72D297353CC}">
              <c16:uniqueId val="{00000001-4D94-473C-97DC-C1FE6EFBC663}"/>
            </c:ext>
          </c:extLst>
        </c:ser>
        <c:dLbls>
          <c:showLegendKey val="0"/>
          <c:showVal val="1"/>
          <c:showCatName val="0"/>
          <c:showSerName val="0"/>
          <c:showPercent val="0"/>
          <c:showBubbleSize val="0"/>
        </c:dLbls>
        <c:gapWidth val="150"/>
        <c:overlap val="-25"/>
        <c:axId val="369545216"/>
        <c:axId val="369543256"/>
      </c:barChart>
      <c:catAx>
        <c:axId val="369545216"/>
        <c:scaling>
          <c:orientation val="minMax"/>
        </c:scaling>
        <c:delete val="0"/>
        <c:axPos val="b"/>
        <c:numFmt formatCode="General" sourceLinked="1"/>
        <c:majorTickMark val="none"/>
        <c:minorTickMark val="none"/>
        <c:tickLblPos val="nextTo"/>
        <c:crossAx val="369543256"/>
        <c:crosses val="autoZero"/>
        <c:auto val="1"/>
        <c:lblAlgn val="ctr"/>
        <c:lblOffset val="100"/>
        <c:noMultiLvlLbl val="0"/>
      </c:catAx>
      <c:valAx>
        <c:axId val="369543256"/>
        <c:scaling>
          <c:orientation val="minMax"/>
        </c:scaling>
        <c:delete val="1"/>
        <c:axPos val="l"/>
        <c:numFmt formatCode="General" sourceLinked="1"/>
        <c:majorTickMark val="out"/>
        <c:minorTickMark val="none"/>
        <c:tickLblPos val="none"/>
        <c:crossAx val="369545216"/>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Junior High PARDOs</a:t>
            </a:r>
          </a:p>
        </c:rich>
      </c:tx>
      <c:overlay val="0"/>
    </c:title>
    <c:autoTitleDeleted val="0"/>
    <c:plotArea>
      <c:layout/>
      <c:barChart>
        <c:barDir val="col"/>
        <c:grouping val="clustered"/>
        <c:varyColors val="0"/>
        <c:ser>
          <c:idx val="0"/>
          <c:order val="0"/>
          <c:tx>
            <c:strRef>
              <c:f>Junior!$C$34</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Junior!$F$16:$I$16</c:f>
              <c:strCache>
                <c:ptCount val="4"/>
                <c:pt idx="0">
                  <c:v>G7</c:v>
                </c:pt>
                <c:pt idx="1">
                  <c:v>G8</c:v>
                </c:pt>
                <c:pt idx="2">
                  <c:v>G9</c:v>
                </c:pt>
                <c:pt idx="3">
                  <c:v>G10</c:v>
                </c:pt>
              </c:strCache>
            </c:strRef>
          </c:cat>
          <c:val>
            <c:numRef>
              <c:f>Junior!$F$34:$I$34</c:f>
            </c:numRef>
          </c:val>
          <c:extLst>
            <c:ext xmlns:c16="http://schemas.microsoft.com/office/drawing/2014/chart" uri="{C3380CC4-5D6E-409C-BE32-E72D297353CC}">
              <c16:uniqueId val="{00000000-F18A-4838-91F1-A673984F2776}"/>
            </c:ext>
          </c:extLst>
        </c:ser>
        <c:ser>
          <c:idx val="1"/>
          <c:order val="1"/>
          <c:tx>
            <c:strRef>
              <c:f>Junior!$C$35</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Junior!$F$16:$I$16</c:f>
              <c:strCache>
                <c:ptCount val="4"/>
                <c:pt idx="0">
                  <c:v>G7</c:v>
                </c:pt>
                <c:pt idx="1">
                  <c:v>G8</c:v>
                </c:pt>
                <c:pt idx="2">
                  <c:v>G9</c:v>
                </c:pt>
                <c:pt idx="3">
                  <c:v>G10</c:v>
                </c:pt>
              </c:strCache>
            </c:strRef>
          </c:cat>
          <c:val>
            <c:numRef>
              <c:f>Junior!$F$35:$I$35</c:f>
            </c:numRef>
          </c:val>
          <c:extLst>
            <c:ext xmlns:c16="http://schemas.microsoft.com/office/drawing/2014/chart" uri="{C3380CC4-5D6E-409C-BE32-E72D297353CC}">
              <c16:uniqueId val="{00000001-F18A-4838-91F1-A673984F2776}"/>
            </c:ext>
          </c:extLst>
        </c:ser>
        <c:dLbls>
          <c:showLegendKey val="0"/>
          <c:showVal val="1"/>
          <c:showCatName val="0"/>
          <c:showSerName val="0"/>
          <c:showPercent val="0"/>
          <c:showBubbleSize val="0"/>
        </c:dLbls>
        <c:gapWidth val="150"/>
        <c:overlap val="-25"/>
        <c:axId val="369545608"/>
        <c:axId val="369544040"/>
      </c:barChart>
      <c:catAx>
        <c:axId val="369545608"/>
        <c:scaling>
          <c:orientation val="minMax"/>
        </c:scaling>
        <c:delete val="0"/>
        <c:axPos val="b"/>
        <c:numFmt formatCode="General" sourceLinked="1"/>
        <c:majorTickMark val="none"/>
        <c:minorTickMark val="none"/>
        <c:tickLblPos val="nextTo"/>
        <c:crossAx val="369544040"/>
        <c:crosses val="autoZero"/>
        <c:auto val="1"/>
        <c:lblAlgn val="ctr"/>
        <c:lblOffset val="100"/>
        <c:noMultiLvlLbl val="0"/>
      </c:catAx>
      <c:valAx>
        <c:axId val="369544040"/>
        <c:scaling>
          <c:orientation val="minMax"/>
        </c:scaling>
        <c:delete val="1"/>
        <c:axPos val="l"/>
        <c:numFmt formatCode="General" sourceLinked="1"/>
        <c:majorTickMark val="out"/>
        <c:minorTickMark val="none"/>
        <c:tickLblPos val="none"/>
        <c:crossAx val="369545608"/>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Junior High Saved PARDOs</a:t>
            </a:r>
          </a:p>
        </c:rich>
      </c:tx>
      <c:overlay val="0"/>
    </c:title>
    <c:autoTitleDeleted val="0"/>
    <c:plotArea>
      <c:layout/>
      <c:barChart>
        <c:barDir val="col"/>
        <c:grouping val="clustered"/>
        <c:varyColors val="0"/>
        <c:ser>
          <c:idx val="0"/>
          <c:order val="0"/>
          <c:tx>
            <c:strRef>
              <c:f>Junior!$C$37</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Junior!$F$16:$I$16</c:f>
              <c:strCache>
                <c:ptCount val="4"/>
                <c:pt idx="0">
                  <c:v>G7</c:v>
                </c:pt>
                <c:pt idx="1">
                  <c:v>G8</c:v>
                </c:pt>
                <c:pt idx="2">
                  <c:v>G9</c:v>
                </c:pt>
                <c:pt idx="3">
                  <c:v>G10</c:v>
                </c:pt>
              </c:strCache>
            </c:strRef>
          </c:cat>
          <c:val>
            <c:numRef>
              <c:f>Junior!$F$37:$I$37</c:f>
            </c:numRef>
          </c:val>
          <c:extLst>
            <c:ext xmlns:c16="http://schemas.microsoft.com/office/drawing/2014/chart" uri="{C3380CC4-5D6E-409C-BE32-E72D297353CC}">
              <c16:uniqueId val="{00000000-5AA2-4360-ABB2-F19994B01C1A}"/>
            </c:ext>
          </c:extLst>
        </c:ser>
        <c:ser>
          <c:idx val="1"/>
          <c:order val="1"/>
          <c:tx>
            <c:strRef>
              <c:f>Junior!$C$38</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Junior!$F$16:$I$16</c:f>
              <c:strCache>
                <c:ptCount val="4"/>
                <c:pt idx="0">
                  <c:v>G7</c:v>
                </c:pt>
                <c:pt idx="1">
                  <c:v>G8</c:v>
                </c:pt>
                <c:pt idx="2">
                  <c:v>G9</c:v>
                </c:pt>
                <c:pt idx="3">
                  <c:v>G10</c:v>
                </c:pt>
              </c:strCache>
            </c:strRef>
          </c:cat>
          <c:val>
            <c:numRef>
              <c:f>Junior!$F$38:$I$38</c:f>
            </c:numRef>
          </c:val>
          <c:extLst>
            <c:ext xmlns:c16="http://schemas.microsoft.com/office/drawing/2014/chart" uri="{C3380CC4-5D6E-409C-BE32-E72D297353CC}">
              <c16:uniqueId val="{00000001-5AA2-4360-ABB2-F19994B01C1A}"/>
            </c:ext>
          </c:extLst>
        </c:ser>
        <c:dLbls>
          <c:showLegendKey val="0"/>
          <c:showVal val="1"/>
          <c:showCatName val="0"/>
          <c:showSerName val="0"/>
          <c:showPercent val="0"/>
          <c:showBubbleSize val="0"/>
        </c:dLbls>
        <c:gapWidth val="150"/>
        <c:overlap val="-25"/>
        <c:axId val="369546000"/>
        <c:axId val="369546392"/>
      </c:barChart>
      <c:catAx>
        <c:axId val="369546000"/>
        <c:scaling>
          <c:orientation val="minMax"/>
        </c:scaling>
        <c:delete val="0"/>
        <c:axPos val="b"/>
        <c:numFmt formatCode="General" sourceLinked="1"/>
        <c:majorTickMark val="none"/>
        <c:minorTickMark val="none"/>
        <c:tickLblPos val="nextTo"/>
        <c:crossAx val="369546392"/>
        <c:crosses val="autoZero"/>
        <c:auto val="1"/>
        <c:lblAlgn val="ctr"/>
        <c:lblOffset val="100"/>
        <c:noMultiLvlLbl val="0"/>
      </c:catAx>
      <c:valAx>
        <c:axId val="369546392"/>
        <c:scaling>
          <c:orientation val="minMax"/>
        </c:scaling>
        <c:delete val="1"/>
        <c:axPos val="l"/>
        <c:numFmt formatCode="General" sourceLinked="1"/>
        <c:majorTickMark val="out"/>
        <c:minorTickMark val="none"/>
        <c:tickLblPos val="none"/>
        <c:crossAx val="369546000"/>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Junior High No Longer in School (NLS)</a:t>
            </a:r>
          </a:p>
        </c:rich>
      </c:tx>
      <c:overlay val="0"/>
    </c:title>
    <c:autoTitleDeleted val="0"/>
    <c:plotArea>
      <c:layout/>
      <c:barChart>
        <c:barDir val="col"/>
        <c:grouping val="clustered"/>
        <c:varyColors val="0"/>
        <c:ser>
          <c:idx val="0"/>
          <c:order val="0"/>
          <c:tx>
            <c:strRef>
              <c:f>Junior!$C$40</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Junior!$F$16:$I$16</c:f>
              <c:strCache>
                <c:ptCount val="4"/>
                <c:pt idx="0">
                  <c:v>G7</c:v>
                </c:pt>
                <c:pt idx="1">
                  <c:v>G8</c:v>
                </c:pt>
                <c:pt idx="2">
                  <c:v>G9</c:v>
                </c:pt>
                <c:pt idx="3">
                  <c:v>G10</c:v>
                </c:pt>
              </c:strCache>
            </c:strRef>
          </c:cat>
          <c:val>
            <c:numRef>
              <c:f>Junior!$F$40:$I$40</c:f>
            </c:numRef>
          </c:val>
          <c:extLst>
            <c:ext xmlns:c16="http://schemas.microsoft.com/office/drawing/2014/chart" uri="{C3380CC4-5D6E-409C-BE32-E72D297353CC}">
              <c16:uniqueId val="{00000000-B41D-4241-9AAA-A1BB63057D5E}"/>
            </c:ext>
          </c:extLst>
        </c:ser>
        <c:ser>
          <c:idx val="1"/>
          <c:order val="1"/>
          <c:tx>
            <c:strRef>
              <c:f>Junior!$C$41</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Junior!$F$16:$I$16</c:f>
              <c:strCache>
                <c:ptCount val="4"/>
                <c:pt idx="0">
                  <c:v>G7</c:v>
                </c:pt>
                <c:pt idx="1">
                  <c:v>G8</c:v>
                </c:pt>
                <c:pt idx="2">
                  <c:v>G9</c:v>
                </c:pt>
                <c:pt idx="3">
                  <c:v>G10</c:v>
                </c:pt>
              </c:strCache>
            </c:strRef>
          </c:cat>
          <c:val>
            <c:numRef>
              <c:f>Junior!$F$41:$I$41</c:f>
            </c:numRef>
          </c:val>
          <c:extLst>
            <c:ext xmlns:c16="http://schemas.microsoft.com/office/drawing/2014/chart" uri="{C3380CC4-5D6E-409C-BE32-E72D297353CC}">
              <c16:uniqueId val="{00000001-B41D-4241-9AAA-A1BB63057D5E}"/>
            </c:ext>
          </c:extLst>
        </c:ser>
        <c:dLbls>
          <c:showLegendKey val="0"/>
          <c:showVal val="1"/>
          <c:showCatName val="0"/>
          <c:showSerName val="0"/>
          <c:showPercent val="0"/>
          <c:showBubbleSize val="0"/>
        </c:dLbls>
        <c:gapWidth val="150"/>
        <c:overlap val="-25"/>
        <c:axId val="369547568"/>
        <c:axId val="369547176"/>
      </c:barChart>
      <c:catAx>
        <c:axId val="369547568"/>
        <c:scaling>
          <c:orientation val="minMax"/>
        </c:scaling>
        <c:delete val="0"/>
        <c:axPos val="b"/>
        <c:numFmt formatCode="General" sourceLinked="1"/>
        <c:majorTickMark val="none"/>
        <c:minorTickMark val="none"/>
        <c:tickLblPos val="nextTo"/>
        <c:crossAx val="369547176"/>
        <c:crosses val="autoZero"/>
        <c:auto val="1"/>
        <c:lblAlgn val="ctr"/>
        <c:lblOffset val="100"/>
        <c:noMultiLvlLbl val="0"/>
      </c:catAx>
      <c:valAx>
        <c:axId val="369547176"/>
        <c:scaling>
          <c:orientation val="minMax"/>
        </c:scaling>
        <c:delete val="1"/>
        <c:axPos val="l"/>
        <c:numFmt formatCode="0;;" sourceLinked="1"/>
        <c:majorTickMark val="out"/>
        <c:minorTickMark val="none"/>
        <c:tickLblPos val="none"/>
        <c:crossAx val="369547568"/>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Junior High School Leavers</a:t>
            </a:r>
          </a:p>
        </c:rich>
      </c:tx>
      <c:overlay val="0"/>
    </c:title>
    <c:autoTitleDeleted val="0"/>
    <c:plotArea>
      <c:layout/>
      <c:barChart>
        <c:barDir val="col"/>
        <c:grouping val="clustered"/>
        <c:varyColors val="0"/>
        <c:ser>
          <c:idx val="0"/>
          <c:order val="0"/>
          <c:tx>
            <c:strRef>
              <c:f>Junior!$C$43</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4"/>
              <c:pt idx="0">
                <c:v>Grade 7</c:v>
              </c:pt>
              <c:pt idx="1">
                <c:v>Grade 8</c:v>
              </c:pt>
              <c:pt idx="2">
                <c:v>Grade 9</c:v>
              </c:pt>
              <c:pt idx="3">
                <c:v>Grade 10</c:v>
              </c:pt>
            </c:strLit>
          </c:cat>
          <c:val>
            <c:numRef>
              <c:f>Junior!$F$43:$I$43</c:f>
            </c:numRef>
          </c:val>
          <c:extLst>
            <c:ext xmlns:c16="http://schemas.microsoft.com/office/drawing/2014/chart" uri="{C3380CC4-5D6E-409C-BE32-E72D297353CC}">
              <c16:uniqueId val="{00000000-B6B9-4D09-855B-B5D15F43654A}"/>
            </c:ext>
          </c:extLst>
        </c:ser>
        <c:ser>
          <c:idx val="1"/>
          <c:order val="1"/>
          <c:tx>
            <c:strRef>
              <c:f>Junior!$C$44</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4"/>
              <c:pt idx="0">
                <c:v>Grade 7</c:v>
              </c:pt>
              <c:pt idx="1">
                <c:v>Grade 8</c:v>
              </c:pt>
              <c:pt idx="2">
                <c:v>Grade 9</c:v>
              </c:pt>
              <c:pt idx="3">
                <c:v>Grade 10</c:v>
              </c:pt>
            </c:strLit>
          </c:cat>
          <c:val>
            <c:numRef>
              <c:f>Junior!$F$44:$I$44</c:f>
            </c:numRef>
          </c:val>
          <c:extLst>
            <c:ext xmlns:c16="http://schemas.microsoft.com/office/drawing/2014/chart" uri="{C3380CC4-5D6E-409C-BE32-E72D297353CC}">
              <c16:uniqueId val="{00000001-B6B9-4D09-855B-B5D15F43654A}"/>
            </c:ext>
          </c:extLst>
        </c:ser>
        <c:dLbls>
          <c:showLegendKey val="0"/>
          <c:showVal val="1"/>
          <c:showCatName val="0"/>
          <c:showSerName val="0"/>
          <c:showPercent val="0"/>
          <c:showBubbleSize val="0"/>
        </c:dLbls>
        <c:gapWidth val="150"/>
        <c:overlap val="-25"/>
        <c:axId val="371849280"/>
        <c:axId val="371850064"/>
      </c:barChart>
      <c:catAx>
        <c:axId val="371849280"/>
        <c:scaling>
          <c:orientation val="minMax"/>
        </c:scaling>
        <c:delete val="0"/>
        <c:axPos val="b"/>
        <c:numFmt formatCode="General" sourceLinked="1"/>
        <c:majorTickMark val="none"/>
        <c:minorTickMark val="none"/>
        <c:tickLblPos val="nextTo"/>
        <c:crossAx val="371850064"/>
        <c:crosses val="autoZero"/>
        <c:auto val="1"/>
        <c:lblAlgn val="ctr"/>
        <c:lblOffset val="100"/>
        <c:noMultiLvlLbl val="0"/>
      </c:catAx>
      <c:valAx>
        <c:axId val="371850064"/>
        <c:scaling>
          <c:orientation val="minMax"/>
        </c:scaling>
        <c:delete val="1"/>
        <c:axPos val="l"/>
        <c:numFmt formatCode="0;;" sourceLinked="1"/>
        <c:majorTickMark val="out"/>
        <c:minorTickMark val="none"/>
        <c:tickLblPos val="none"/>
        <c:crossAx val="371849280"/>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Junior High Repeaters</a:t>
            </a:r>
          </a:p>
        </c:rich>
      </c:tx>
      <c:overlay val="0"/>
    </c:title>
    <c:autoTitleDeleted val="0"/>
    <c:plotArea>
      <c:layout/>
      <c:barChart>
        <c:barDir val="col"/>
        <c:grouping val="clustered"/>
        <c:varyColors val="0"/>
        <c:ser>
          <c:idx val="0"/>
          <c:order val="0"/>
          <c:tx>
            <c:strRef>
              <c:f>Junior!$C$46</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4"/>
              <c:pt idx="0">
                <c:v>Grade 7</c:v>
              </c:pt>
              <c:pt idx="1">
                <c:v>Grade 8</c:v>
              </c:pt>
              <c:pt idx="2">
                <c:v>Grade 9</c:v>
              </c:pt>
              <c:pt idx="3">
                <c:v>Grade 10</c:v>
              </c:pt>
            </c:strLit>
          </c:cat>
          <c:val>
            <c:numRef>
              <c:f>Junior!$F$46:$I$46</c:f>
            </c:numRef>
          </c:val>
          <c:extLst>
            <c:ext xmlns:c16="http://schemas.microsoft.com/office/drawing/2014/chart" uri="{C3380CC4-5D6E-409C-BE32-E72D297353CC}">
              <c16:uniqueId val="{00000000-EA16-44B2-9A2D-1C4DF4D6CA16}"/>
            </c:ext>
          </c:extLst>
        </c:ser>
        <c:ser>
          <c:idx val="1"/>
          <c:order val="1"/>
          <c:tx>
            <c:strRef>
              <c:f>Junior!$C$47</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4"/>
              <c:pt idx="0">
                <c:v>Grade 7</c:v>
              </c:pt>
              <c:pt idx="1">
                <c:v>Grade 8</c:v>
              </c:pt>
              <c:pt idx="2">
                <c:v>Grade 9</c:v>
              </c:pt>
              <c:pt idx="3">
                <c:v>Grade 10</c:v>
              </c:pt>
            </c:strLit>
          </c:cat>
          <c:val>
            <c:numRef>
              <c:f>Junior!$F$47:$I$47</c:f>
            </c:numRef>
          </c:val>
          <c:extLst>
            <c:ext xmlns:c16="http://schemas.microsoft.com/office/drawing/2014/chart" uri="{C3380CC4-5D6E-409C-BE32-E72D297353CC}">
              <c16:uniqueId val="{00000001-EA16-44B2-9A2D-1C4DF4D6CA16}"/>
            </c:ext>
          </c:extLst>
        </c:ser>
        <c:dLbls>
          <c:showLegendKey val="0"/>
          <c:showVal val="1"/>
          <c:showCatName val="0"/>
          <c:showSerName val="0"/>
          <c:showPercent val="0"/>
          <c:showBubbleSize val="0"/>
        </c:dLbls>
        <c:gapWidth val="150"/>
        <c:overlap val="-25"/>
        <c:axId val="371851632"/>
        <c:axId val="371848888"/>
      </c:barChart>
      <c:catAx>
        <c:axId val="371851632"/>
        <c:scaling>
          <c:orientation val="minMax"/>
        </c:scaling>
        <c:delete val="0"/>
        <c:axPos val="b"/>
        <c:numFmt formatCode="General" sourceLinked="1"/>
        <c:majorTickMark val="none"/>
        <c:minorTickMark val="none"/>
        <c:tickLblPos val="nextTo"/>
        <c:crossAx val="371848888"/>
        <c:crosses val="autoZero"/>
        <c:auto val="1"/>
        <c:lblAlgn val="ctr"/>
        <c:lblOffset val="100"/>
        <c:noMultiLvlLbl val="0"/>
      </c:catAx>
      <c:valAx>
        <c:axId val="371848888"/>
        <c:scaling>
          <c:orientation val="minMax"/>
        </c:scaling>
        <c:delete val="1"/>
        <c:axPos val="l"/>
        <c:numFmt formatCode="0;;" sourceLinked="1"/>
        <c:majorTickMark val="out"/>
        <c:minorTickMark val="none"/>
        <c:tickLblPos val="none"/>
        <c:crossAx val="371851632"/>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Junior High 100%</a:t>
            </a:r>
            <a:r>
              <a:rPr lang="en-PH" baseline="0"/>
              <a:t> Attendance</a:t>
            </a:r>
            <a:endParaRPr lang="en-PH"/>
          </a:p>
        </c:rich>
      </c:tx>
      <c:overlay val="0"/>
    </c:title>
    <c:autoTitleDeleted val="0"/>
    <c:plotArea>
      <c:layout/>
      <c:barChart>
        <c:barDir val="col"/>
        <c:grouping val="clustered"/>
        <c:varyColors val="0"/>
        <c:ser>
          <c:idx val="0"/>
          <c:order val="0"/>
          <c:tx>
            <c:strRef>
              <c:f>Junior!$C$49</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Junior!$F$16:$I$16</c:f>
              <c:strCache>
                <c:ptCount val="4"/>
                <c:pt idx="0">
                  <c:v>G7</c:v>
                </c:pt>
                <c:pt idx="1">
                  <c:v>G8</c:v>
                </c:pt>
                <c:pt idx="2">
                  <c:v>G9</c:v>
                </c:pt>
                <c:pt idx="3">
                  <c:v>G10</c:v>
                </c:pt>
              </c:strCache>
            </c:strRef>
          </c:cat>
          <c:val>
            <c:numRef>
              <c:f>Junior!$F$49:$I$49</c:f>
              <c:numCache>
                <c:formatCode>0;;</c:formatCode>
                <c:ptCount val="4"/>
                <c:pt idx="0">
                  <c:v>161</c:v>
                </c:pt>
                <c:pt idx="1">
                  <c:v>125</c:v>
                </c:pt>
                <c:pt idx="2">
                  <c:v>119</c:v>
                </c:pt>
                <c:pt idx="3">
                  <c:v>101</c:v>
                </c:pt>
              </c:numCache>
            </c:numRef>
          </c:val>
          <c:extLst>
            <c:ext xmlns:c16="http://schemas.microsoft.com/office/drawing/2014/chart" uri="{C3380CC4-5D6E-409C-BE32-E72D297353CC}">
              <c16:uniqueId val="{00000000-0FEB-484C-B9F9-5AF7648AC776}"/>
            </c:ext>
          </c:extLst>
        </c:ser>
        <c:ser>
          <c:idx val="1"/>
          <c:order val="1"/>
          <c:tx>
            <c:strRef>
              <c:f>Junior!$C$50</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Junior!$F$16:$I$16</c:f>
              <c:strCache>
                <c:ptCount val="4"/>
                <c:pt idx="0">
                  <c:v>G7</c:v>
                </c:pt>
                <c:pt idx="1">
                  <c:v>G8</c:v>
                </c:pt>
                <c:pt idx="2">
                  <c:v>G9</c:v>
                </c:pt>
                <c:pt idx="3">
                  <c:v>G10</c:v>
                </c:pt>
              </c:strCache>
            </c:strRef>
          </c:cat>
          <c:val>
            <c:numRef>
              <c:f>Junior!$F$50:$I$50</c:f>
              <c:numCache>
                <c:formatCode>0;;</c:formatCode>
                <c:ptCount val="4"/>
                <c:pt idx="0">
                  <c:v>182</c:v>
                </c:pt>
                <c:pt idx="1">
                  <c:v>158</c:v>
                </c:pt>
                <c:pt idx="2">
                  <c:v>114</c:v>
                </c:pt>
                <c:pt idx="3">
                  <c:v>110</c:v>
                </c:pt>
              </c:numCache>
            </c:numRef>
          </c:val>
          <c:extLst>
            <c:ext xmlns:c16="http://schemas.microsoft.com/office/drawing/2014/chart" uri="{C3380CC4-5D6E-409C-BE32-E72D297353CC}">
              <c16:uniqueId val="{00000001-0FEB-484C-B9F9-5AF7648AC776}"/>
            </c:ext>
          </c:extLst>
        </c:ser>
        <c:dLbls>
          <c:showLegendKey val="0"/>
          <c:showVal val="1"/>
          <c:showCatName val="0"/>
          <c:showSerName val="0"/>
          <c:showPercent val="0"/>
          <c:showBubbleSize val="0"/>
        </c:dLbls>
        <c:gapWidth val="150"/>
        <c:overlap val="-25"/>
        <c:axId val="371852024"/>
        <c:axId val="371844184"/>
      </c:barChart>
      <c:catAx>
        <c:axId val="371852024"/>
        <c:scaling>
          <c:orientation val="minMax"/>
        </c:scaling>
        <c:delete val="0"/>
        <c:axPos val="b"/>
        <c:numFmt formatCode="General" sourceLinked="1"/>
        <c:majorTickMark val="none"/>
        <c:minorTickMark val="none"/>
        <c:tickLblPos val="nextTo"/>
        <c:crossAx val="371844184"/>
        <c:crosses val="autoZero"/>
        <c:auto val="1"/>
        <c:lblAlgn val="ctr"/>
        <c:lblOffset val="100"/>
        <c:noMultiLvlLbl val="0"/>
      </c:catAx>
      <c:valAx>
        <c:axId val="371844184"/>
        <c:scaling>
          <c:orientation val="minMax"/>
        </c:scaling>
        <c:delete val="1"/>
        <c:axPos val="l"/>
        <c:numFmt formatCode="0;;" sourceLinked="1"/>
        <c:majorTickMark val="out"/>
        <c:minorTickMark val="none"/>
        <c:tickLblPos val="none"/>
        <c:crossAx val="371852024"/>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Junior High Incidence of Tardiness</a:t>
            </a:r>
          </a:p>
        </c:rich>
      </c:tx>
      <c:overlay val="0"/>
    </c:title>
    <c:autoTitleDeleted val="0"/>
    <c:plotArea>
      <c:layout/>
      <c:barChart>
        <c:barDir val="col"/>
        <c:grouping val="clustered"/>
        <c:varyColors val="0"/>
        <c:ser>
          <c:idx val="0"/>
          <c:order val="0"/>
          <c:tx>
            <c:strRef>
              <c:f>Junior!$C$52</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Junior!$F$16:$I$16</c:f>
              <c:strCache>
                <c:ptCount val="4"/>
                <c:pt idx="0">
                  <c:v>G7</c:v>
                </c:pt>
                <c:pt idx="1">
                  <c:v>G8</c:v>
                </c:pt>
                <c:pt idx="2">
                  <c:v>G9</c:v>
                </c:pt>
                <c:pt idx="3">
                  <c:v>G10</c:v>
                </c:pt>
              </c:strCache>
            </c:strRef>
          </c:cat>
          <c:val>
            <c:numRef>
              <c:f>Junior!$F$52:$I$52</c:f>
              <c:numCache>
                <c:formatCode>General</c:formatCode>
                <c:ptCount val="4"/>
              </c:numCache>
            </c:numRef>
          </c:val>
          <c:extLst>
            <c:ext xmlns:c16="http://schemas.microsoft.com/office/drawing/2014/chart" uri="{C3380CC4-5D6E-409C-BE32-E72D297353CC}">
              <c16:uniqueId val="{00000000-552D-49B6-A952-E37111DC85D3}"/>
            </c:ext>
          </c:extLst>
        </c:ser>
        <c:ser>
          <c:idx val="1"/>
          <c:order val="1"/>
          <c:tx>
            <c:strRef>
              <c:f>Junior!$C$53</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Junior!$F$16:$I$16</c:f>
              <c:strCache>
                <c:ptCount val="4"/>
                <c:pt idx="0">
                  <c:v>G7</c:v>
                </c:pt>
                <c:pt idx="1">
                  <c:v>G8</c:v>
                </c:pt>
                <c:pt idx="2">
                  <c:v>G9</c:v>
                </c:pt>
                <c:pt idx="3">
                  <c:v>G10</c:v>
                </c:pt>
              </c:strCache>
            </c:strRef>
          </c:cat>
          <c:val>
            <c:numRef>
              <c:f>Junior!$F$53:$I$53</c:f>
              <c:numCache>
                <c:formatCode>General</c:formatCode>
                <c:ptCount val="4"/>
              </c:numCache>
            </c:numRef>
          </c:val>
          <c:extLst>
            <c:ext xmlns:c16="http://schemas.microsoft.com/office/drawing/2014/chart" uri="{C3380CC4-5D6E-409C-BE32-E72D297353CC}">
              <c16:uniqueId val="{00000001-552D-49B6-A952-E37111DC85D3}"/>
            </c:ext>
          </c:extLst>
        </c:ser>
        <c:dLbls>
          <c:showLegendKey val="0"/>
          <c:showVal val="1"/>
          <c:showCatName val="0"/>
          <c:showSerName val="0"/>
          <c:showPercent val="0"/>
          <c:showBubbleSize val="0"/>
        </c:dLbls>
        <c:gapWidth val="150"/>
        <c:overlap val="-25"/>
        <c:axId val="371854768"/>
        <c:axId val="371849672"/>
      </c:barChart>
      <c:catAx>
        <c:axId val="371854768"/>
        <c:scaling>
          <c:orientation val="minMax"/>
        </c:scaling>
        <c:delete val="0"/>
        <c:axPos val="b"/>
        <c:numFmt formatCode="General" sourceLinked="1"/>
        <c:majorTickMark val="none"/>
        <c:minorTickMark val="none"/>
        <c:tickLblPos val="nextTo"/>
        <c:crossAx val="371849672"/>
        <c:crosses val="autoZero"/>
        <c:auto val="1"/>
        <c:lblAlgn val="ctr"/>
        <c:lblOffset val="100"/>
        <c:noMultiLvlLbl val="0"/>
      </c:catAx>
      <c:valAx>
        <c:axId val="371849672"/>
        <c:scaling>
          <c:orientation val="minMax"/>
        </c:scaling>
        <c:delete val="1"/>
        <c:axPos val="l"/>
        <c:numFmt formatCode="General" sourceLinked="1"/>
        <c:majorTickMark val="out"/>
        <c:minorTickMark val="none"/>
        <c:tickLblPos val="none"/>
        <c:crossAx val="371854768"/>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Junior High Habitual Absenteeism</a:t>
            </a:r>
          </a:p>
        </c:rich>
      </c:tx>
      <c:overlay val="0"/>
    </c:title>
    <c:autoTitleDeleted val="0"/>
    <c:plotArea>
      <c:layout/>
      <c:barChart>
        <c:barDir val="col"/>
        <c:grouping val="clustered"/>
        <c:varyColors val="0"/>
        <c:ser>
          <c:idx val="0"/>
          <c:order val="0"/>
          <c:tx>
            <c:strRef>
              <c:f>Junior!$C$55</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Junior!$F$16:$I$16</c:f>
              <c:strCache>
                <c:ptCount val="4"/>
                <c:pt idx="0">
                  <c:v>G7</c:v>
                </c:pt>
                <c:pt idx="1">
                  <c:v>G8</c:v>
                </c:pt>
                <c:pt idx="2">
                  <c:v>G9</c:v>
                </c:pt>
                <c:pt idx="3">
                  <c:v>G10</c:v>
                </c:pt>
              </c:strCache>
            </c:strRef>
          </c:cat>
          <c:val>
            <c:numRef>
              <c:f>Junior!$F$55:$I$55</c:f>
              <c:numCache>
                <c:formatCode>0;;</c:formatCode>
                <c:ptCount val="4"/>
                <c:pt idx="0">
                  <c:v>15</c:v>
                </c:pt>
                <c:pt idx="1">
                  <c:v>14</c:v>
                </c:pt>
                <c:pt idx="2">
                  <c:v>10</c:v>
                </c:pt>
                <c:pt idx="3">
                  <c:v>6</c:v>
                </c:pt>
              </c:numCache>
            </c:numRef>
          </c:val>
          <c:extLst>
            <c:ext xmlns:c16="http://schemas.microsoft.com/office/drawing/2014/chart" uri="{C3380CC4-5D6E-409C-BE32-E72D297353CC}">
              <c16:uniqueId val="{00000000-8C9F-4BFA-9584-A25B905DD720}"/>
            </c:ext>
          </c:extLst>
        </c:ser>
        <c:ser>
          <c:idx val="1"/>
          <c:order val="1"/>
          <c:tx>
            <c:strRef>
              <c:f>Junior!$C$56</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Junior!$F$16:$I$16</c:f>
              <c:strCache>
                <c:ptCount val="4"/>
                <c:pt idx="0">
                  <c:v>G7</c:v>
                </c:pt>
                <c:pt idx="1">
                  <c:v>G8</c:v>
                </c:pt>
                <c:pt idx="2">
                  <c:v>G9</c:v>
                </c:pt>
                <c:pt idx="3">
                  <c:v>G10</c:v>
                </c:pt>
              </c:strCache>
            </c:strRef>
          </c:cat>
          <c:val>
            <c:numRef>
              <c:f>Junior!$F$56:$I$56</c:f>
              <c:numCache>
                <c:formatCode>0;;</c:formatCode>
                <c:ptCount val="4"/>
                <c:pt idx="0">
                  <c:v>6</c:v>
                </c:pt>
                <c:pt idx="1">
                  <c:v>8</c:v>
                </c:pt>
                <c:pt idx="2">
                  <c:v>4</c:v>
                </c:pt>
                <c:pt idx="3">
                  <c:v>4</c:v>
                </c:pt>
              </c:numCache>
            </c:numRef>
          </c:val>
          <c:extLst>
            <c:ext xmlns:c16="http://schemas.microsoft.com/office/drawing/2014/chart" uri="{C3380CC4-5D6E-409C-BE32-E72D297353CC}">
              <c16:uniqueId val="{00000001-8C9F-4BFA-9584-A25B905DD720}"/>
            </c:ext>
          </c:extLst>
        </c:ser>
        <c:dLbls>
          <c:showLegendKey val="0"/>
          <c:showVal val="1"/>
          <c:showCatName val="0"/>
          <c:showSerName val="0"/>
          <c:showPercent val="0"/>
          <c:showBubbleSize val="0"/>
        </c:dLbls>
        <c:gapWidth val="150"/>
        <c:overlap val="-25"/>
        <c:axId val="371850848"/>
        <c:axId val="371853984"/>
      </c:barChart>
      <c:catAx>
        <c:axId val="371850848"/>
        <c:scaling>
          <c:orientation val="minMax"/>
        </c:scaling>
        <c:delete val="0"/>
        <c:axPos val="b"/>
        <c:numFmt formatCode="General" sourceLinked="1"/>
        <c:majorTickMark val="none"/>
        <c:minorTickMark val="none"/>
        <c:tickLblPos val="nextTo"/>
        <c:crossAx val="371853984"/>
        <c:crosses val="autoZero"/>
        <c:auto val="1"/>
        <c:lblAlgn val="ctr"/>
        <c:lblOffset val="100"/>
        <c:noMultiLvlLbl val="0"/>
      </c:catAx>
      <c:valAx>
        <c:axId val="371853984"/>
        <c:scaling>
          <c:orientation val="minMax"/>
        </c:scaling>
        <c:delete val="1"/>
        <c:axPos val="l"/>
        <c:numFmt formatCode="0;;" sourceLinked="1"/>
        <c:majorTickMark val="out"/>
        <c:minorTickMark val="none"/>
        <c:tickLblPos val="none"/>
        <c:crossAx val="371850848"/>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Nutritional Status (BMI)</a:t>
            </a:r>
          </a:p>
        </c:rich>
      </c:tx>
      <c:overlay val="0"/>
    </c:title>
    <c:autoTitleDeleted val="0"/>
    <c:plotArea>
      <c:layout/>
      <c:pieChart>
        <c:varyColors val="1"/>
        <c:ser>
          <c:idx val="0"/>
          <c:order val="0"/>
          <c:tx>
            <c:strRef>
              <c:f>JHGraph!$C$178</c:f>
              <c:strCache>
                <c:ptCount val="1"/>
                <c:pt idx="0">
                  <c:v>Total</c:v>
                </c:pt>
              </c:strCache>
            </c:strRef>
          </c:tx>
          <c:dLbls>
            <c:dLbl>
              <c:idx val="0"/>
              <c:layout>
                <c:manualLayout>
                  <c:x val="-8.6613845144357021E-2"/>
                  <c:y val="0.20958005249343836"/>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8C3-4A02-B8F8-F968B8144CEF}"/>
                </c:ext>
              </c:extLst>
            </c:dLbl>
            <c:dLbl>
              <c:idx val="3"/>
              <c:layout>
                <c:manualLayout>
                  <c:x val="-7.1694225721784771E-2"/>
                  <c:y val="3.754738990959463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8C3-4A02-B8F8-F968B8144CEF}"/>
                </c:ext>
              </c:extLst>
            </c:dLbl>
            <c:dLbl>
              <c:idx val="4"/>
              <c:layout>
                <c:manualLayout>
                  <c:x val="0.12137948381452315"/>
                  <c:y val="-3.3249489647127435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8C3-4A02-B8F8-F968B8144CEF}"/>
                </c:ext>
              </c:extLst>
            </c:dLbl>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cat>
            <c:strRef>
              <c:f>JHGraph!$B$179:$B$183</c:f>
              <c:strCache>
                <c:ptCount val="5"/>
                <c:pt idx="0">
                  <c:v>Severely Wasted</c:v>
                </c:pt>
                <c:pt idx="1">
                  <c:v>Wasted</c:v>
                </c:pt>
                <c:pt idx="2">
                  <c:v>Normal</c:v>
                </c:pt>
                <c:pt idx="3">
                  <c:v>OverWeight</c:v>
                </c:pt>
                <c:pt idx="4">
                  <c:v>Obese</c:v>
                </c:pt>
              </c:strCache>
            </c:strRef>
          </c:cat>
          <c:val>
            <c:numRef>
              <c:f>JHGraph!$C$179:$C$183</c:f>
              <c:numCache>
                <c:formatCode>General</c:formatCode>
                <c:ptCount val="5"/>
                <c:pt idx="0">
                  <c:v>0</c:v>
                </c:pt>
                <c:pt idx="1">
                  <c:v>0</c:v>
                </c:pt>
                <c:pt idx="2">
                  <c:v>1137</c:v>
                </c:pt>
                <c:pt idx="3">
                  <c:v>0</c:v>
                </c:pt>
                <c:pt idx="4">
                  <c:v>0</c:v>
                </c:pt>
              </c:numCache>
            </c:numRef>
          </c:val>
          <c:extLst>
            <c:ext xmlns:c16="http://schemas.microsoft.com/office/drawing/2014/chart" uri="{C3380CC4-5D6E-409C-BE32-E72D297353CC}">
              <c16:uniqueId val="{00000003-28C3-4A02-B8F8-F968B8144CEF}"/>
            </c:ext>
          </c:extLst>
        </c:ser>
        <c:dLbls>
          <c:showLegendKey val="0"/>
          <c:showVal val="0"/>
          <c:showCatName val="0"/>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Nutritional Status (Height)</a:t>
            </a:r>
          </a:p>
        </c:rich>
      </c:tx>
      <c:overlay val="0"/>
    </c:title>
    <c:autoTitleDeleted val="0"/>
    <c:plotArea>
      <c:layout/>
      <c:pieChart>
        <c:varyColors val="1"/>
        <c:ser>
          <c:idx val="0"/>
          <c:order val="0"/>
          <c:tx>
            <c:strRef>
              <c:f>JHGraph!$C$186</c:f>
              <c:strCache>
                <c:ptCount val="1"/>
                <c:pt idx="0">
                  <c:v>Total</c:v>
                </c:pt>
              </c:strCache>
            </c:strRef>
          </c:tx>
          <c:dLbls>
            <c:dLbl>
              <c:idx val="0"/>
              <c:layout>
                <c:manualLayout>
                  <c:x val="-4.7724846894138244E-2"/>
                  <c:y val="7.9950422863808712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5F80-48CF-9D39-41D4ED1D2C95}"/>
                </c:ext>
              </c:extLst>
            </c:dLbl>
            <c:dLbl>
              <c:idx val="2"/>
              <c:layout>
                <c:manualLayout>
                  <c:x val="0.10225940507436566"/>
                  <c:y val="-0.22958333333333339"/>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5F80-48CF-9D39-41D4ED1D2C95}"/>
                </c:ext>
              </c:extLst>
            </c:dLbl>
            <c:dLbl>
              <c:idx val="3"/>
              <c:layout>
                <c:manualLayout>
                  <c:x val="-6.8916447944007031E-2"/>
                  <c:y val="-8.7489063867016627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5F80-48CF-9D39-41D4ED1D2C95}"/>
                </c:ext>
              </c:extLst>
            </c:dLbl>
            <c:dLbl>
              <c:idx val="4"/>
              <c:layout>
                <c:manualLayout>
                  <c:x val="0.23249059492563429"/>
                  <c:y val="8.417177019539227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F80-48CF-9D39-41D4ED1D2C95}"/>
                </c:ext>
              </c:extLst>
            </c:dLbl>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cat>
            <c:strRef>
              <c:f>JHGraph!$B$187:$B$190</c:f>
              <c:strCache>
                <c:ptCount val="4"/>
                <c:pt idx="0">
                  <c:v>Severely Stunted</c:v>
                </c:pt>
                <c:pt idx="1">
                  <c:v>Stunted</c:v>
                </c:pt>
                <c:pt idx="2">
                  <c:v>Normal</c:v>
                </c:pt>
                <c:pt idx="3">
                  <c:v>Tall</c:v>
                </c:pt>
              </c:strCache>
            </c:strRef>
          </c:cat>
          <c:val>
            <c:numRef>
              <c:f>JHGraph!$C$187:$C$190</c:f>
              <c:numCache>
                <c:formatCode>General</c:formatCode>
                <c:ptCount val="4"/>
                <c:pt idx="0">
                  <c:v>0</c:v>
                </c:pt>
                <c:pt idx="1">
                  <c:v>0</c:v>
                </c:pt>
                <c:pt idx="2">
                  <c:v>1137</c:v>
                </c:pt>
                <c:pt idx="3">
                  <c:v>0</c:v>
                </c:pt>
              </c:numCache>
            </c:numRef>
          </c:val>
          <c:extLst>
            <c:ext xmlns:c16="http://schemas.microsoft.com/office/drawing/2014/chart" uri="{C3380CC4-5D6E-409C-BE32-E72D297353CC}">
              <c16:uniqueId val="{00000004-5F80-48CF-9D39-41D4ED1D2C95}"/>
            </c:ext>
          </c:extLst>
        </c:ser>
        <c:dLbls>
          <c:showLegendKey val="0"/>
          <c:showVal val="0"/>
          <c:showCatName val="0"/>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English Quarterly MPS</a:t>
            </a:r>
          </a:p>
        </c:rich>
      </c:tx>
      <c:overlay val="0"/>
    </c:title>
    <c:autoTitleDeleted val="0"/>
    <c:plotArea>
      <c:layout/>
      <c:barChart>
        <c:barDir val="col"/>
        <c:grouping val="clustered"/>
        <c:varyColors val="0"/>
        <c:ser>
          <c:idx val="0"/>
          <c:order val="0"/>
          <c:tx>
            <c:strRef>
              <c:f>Junior!$B$95</c:f>
              <c:strCache>
                <c:ptCount val="1"/>
                <c:pt idx="0">
                  <c:v>English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Junior!$F$94:$I$94</c:f>
              <c:strCache>
                <c:ptCount val="4"/>
                <c:pt idx="0">
                  <c:v>G7</c:v>
                </c:pt>
                <c:pt idx="1">
                  <c:v>G8</c:v>
                </c:pt>
                <c:pt idx="2">
                  <c:v>G9</c:v>
                </c:pt>
                <c:pt idx="3">
                  <c:v>G10</c:v>
                </c:pt>
              </c:strCache>
            </c:strRef>
          </c:cat>
          <c:val>
            <c:numRef>
              <c:f>Junior!$F$95:$I$95</c:f>
              <c:numCache>
                <c:formatCode>0.00%</c:formatCode>
                <c:ptCount val="4"/>
                <c:pt idx="0">
                  <c:v>0.77259999999999995</c:v>
                </c:pt>
                <c:pt idx="1">
                  <c:v>0.68030000000000002</c:v>
                </c:pt>
                <c:pt idx="2">
                  <c:v>0.80120000000000002</c:v>
                </c:pt>
                <c:pt idx="3">
                  <c:v>0.73799999999999999</c:v>
                </c:pt>
              </c:numCache>
            </c:numRef>
          </c:val>
          <c:extLst>
            <c:ext xmlns:c16="http://schemas.microsoft.com/office/drawing/2014/chart" uri="{C3380CC4-5D6E-409C-BE32-E72D297353CC}">
              <c16:uniqueId val="{00000000-E086-4730-B677-F2BF61939ACF}"/>
            </c:ext>
          </c:extLst>
        </c:ser>
        <c:dLbls>
          <c:showLegendKey val="0"/>
          <c:showVal val="1"/>
          <c:showCatName val="0"/>
          <c:showSerName val="0"/>
          <c:showPercent val="0"/>
          <c:showBubbleSize val="0"/>
        </c:dLbls>
        <c:gapWidth val="150"/>
        <c:overlap val="-25"/>
        <c:axId val="371851240"/>
        <c:axId val="371852416"/>
      </c:barChart>
      <c:catAx>
        <c:axId val="371851240"/>
        <c:scaling>
          <c:orientation val="minMax"/>
        </c:scaling>
        <c:delete val="0"/>
        <c:axPos val="b"/>
        <c:numFmt formatCode="General" sourceLinked="1"/>
        <c:majorTickMark val="none"/>
        <c:minorTickMark val="none"/>
        <c:tickLblPos val="nextTo"/>
        <c:crossAx val="371852416"/>
        <c:crosses val="autoZero"/>
        <c:auto val="1"/>
        <c:lblAlgn val="ctr"/>
        <c:lblOffset val="100"/>
        <c:noMultiLvlLbl val="0"/>
      </c:catAx>
      <c:valAx>
        <c:axId val="371852416"/>
        <c:scaling>
          <c:orientation val="minMax"/>
        </c:scaling>
        <c:delete val="1"/>
        <c:axPos val="l"/>
        <c:numFmt formatCode="0.00%" sourceLinked="1"/>
        <c:majorTickMark val="out"/>
        <c:minorTickMark val="none"/>
        <c:tickLblPos val="none"/>
        <c:crossAx val="37185124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English - Academic Assessment Pecentage of Passing</a:t>
            </a:r>
          </a:p>
        </c:rich>
      </c:tx>
      <c:overlay val="0"/>
    </c:title>
    <c:autoTitleDeleted val="0"/>
    <c:plotArea>
      <c:layout/>
      <c:barChart>
        <c:barDir val="col"/>
        <c:grouping val="clustered"/>
        <c:varyColors val="0"/>
        <c:ser>
          <c:idx val="0"/>
          <c:order val="0"/>
          <c:tx>
            <c:strRef>
              <c:f>Junior!$B$106</c:f>
              <c:strCache>
                <c:ptCount val="1"/>
                <c:pt idx="0">
                  <c:v>English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Junior!$F$105:$I$105</c:f>
              <c:strCache>
                <c:ptCount val="4"/>
                <c:pt idx="0">
                  <c:v>G7</c:v>
                </c:pt>
                <c:pt idx="1">
                  <c:v>G8</c:v>
                </c:pt>
                <c:pt idx="2">
                  <c:v>G9</c:v>
                </c:pt>
                <c:pt idx="3">
                  <c:v>G10</c:v>
                </c:pt>
              </c:strCache>
            </c:strRef>
          </c:cat>
          <c:val>
            <c:numRef>
              <c:f>Junior!$F$106:$I$106</c:f>
              <c:numCache>
                <c:formatCode>0.00%</c:formatCode>
                <c:ptCount val="4"/>
                <c:pt idx="0">
                  <c:v>0.93</c:v>
                </c:pt>
                <c:pt idx="1">
                  <c:v>1</c:v>
                </c:pt>
                <c:pt idx="2">
                  <c:v>0.98</c:v>
                </c:pt>
                <c:pt idx="3">
                  <c:v>0.99</c:v>
                </c:pt>
              </c:numCache>
            </c:numRef>
          </c:val>
          <c:extLst>
            <c:ext xmlns:c16="http://schemas.microsoft.com/office/drawing/2014/chart" uri="{C3380CC4-5D6E-409C-BE32-E72D297353CC}">
              <c16:uniqueId val="{00000000-9A69-4388-ABC2-44D27B20485E}"/>
            </c:ext>
          </c:extLst>
        </c:ser>
        <c:dLbls>
          <c:showLegendKey val="0"/>
          <c:showVal val="1"/>
          <c:showCatName val="0"/>
          <c:showSerName val="0"/>
          <c:showPercent val="0"/>
          <c:showBubbleSize val="0"/>
        </c:dLbls>
        <c:gapWidth val="150"/>
        <c:overlap val="-25"/>
        <c:axId val="371846144"/>
        <c:axId val="371852808"/>
      </c:barChart>
      <c:catAx>
        <c:axId val="371846144"/>
        <c:scaling>
          <c:orientation val="minMax"/>
        </c:scaling>
        <c:delete val="0"/>
        <c:axPos val="b"/>
        <c:numFmt formatCode="General" sourceLinked="1"/>
        <c:majorTickMark val="none"/>
        <c:minorTickMark val="none"/>
        <c:tickLblPos val="nextTo"/>
        <c:crossAx val="371852808"/>
        <c:crosses val="autoZero"/>
        <c:auto val="1"/>
        <c:lblAlgn val="ctr"/>
        <c:lblOffset val="100"/>
        <c:noMultiLvlLbl val="0"/>
      </c:catAx>
      <c:valAx>
        <c:axId val="371852808"/>
        <c:scaling>
          <c:orientation val="minMax"/>
        </c:scaling>
        <c:delete val="1"/>
        <c:axPos val="l"/>
        <c:numFmt formatCode="0.00%" sourceLinked="1"/>
        <c:majorTickMark val="out"/>
        <c:minorTickMark val="none"/>
        <c:tickLblPos val="none"/>
        <c:crossAx val="37184614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Math - Academic Assessment Pecentage of Passing</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1"/>
          <c:order val="0"/>
          <c:tx>
            <c:strRef>
              <c:f>Junior!$B$107</c:f>
              <c:strCache>
                <c:ptCount val="1"/>
                <c:pt idx="0">
                  <c:v>Math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Junior!$F$105:$I$105</c:f>
              <c:strCache>
                <c:ptCount val="4"/>
                <c:pt idx="0">
                  <c:v>G7</c:v>
                </c:pt>
                <c:pt idx="1">
                  <c:v>G8</c:v>
                </c:pt>
                <c:pt idx="2">
                  <c:v>G9</c:v>
                </c:pt>
                <c:pt idx="3">
                  <c:v>G10</c:v>
                </c:pt>
              </c:strCache>
            </c:strRef>
          </c:cat>
          <c:val>
            <c:numRef>
              <c:f>Junior!$F$107:$I$107</c:f>
              <c:numCache>
                <c:formatCode>0.00%</c:formatCode>
                <c:ptCount val="4"/>
                <c:pt idx="0">
                  <c:v>0.92</c:v>
                </c:pt>
                <c:pt idx="1">
                  <c:v>1</c:v>
                </c:pt>
                <c:pt idx="2">
                  <c:v>1</c:v>
                </c:pt>
                <c:pt idx="3">
                  <c:v>0.96</c:v>
                </c:pt>
              </c:numCache>
            </c:numRef>
          </c:val>
          <c:extLst>
            <c:ext xmlns:c16="http://schemas.microsoft.com/office/drawing/2014/chart" uri="{C3380CC4-5D6E-409C-BE32-E72D297353CC}">
              <c16:uniqueId val="{00000000-65F7-479C-B29E-968328FF8DD7}"/>
            </c:ext>
          </c:extLst>
        </c:ser>
        <c:dLbls>
          <c:showLegendKey val="0"/>
          <c:showVal val="1"/>
          <c:showCatName val="0"/>
          <c:showSerName val="0"/>
          <c:showPercent val="0"/>
          <c:showBubbleSize val="0"/>
        </c:dLbls>
        <c:gapWidth val="150"/>
        <c:overlap val="-25"/>
        <c:axId val="371845360"/>
        <c:axId val="371855552"/>
      </c:barChart>
      <c:catAx>
        <c:axId val="371845360"/>
        <c:scaling>
          <c:orientation val="minMax"/>
        </c:scaling>
        <c:delete val="0"/>
        <c:axPos val="b"/>
        <c:numFmt formatCode="General" sourceLinked="1"/>
        <c:majorTickMark val="none"/>
        <c:minorTickMark val="none"/>
        <c:tickLblPos val="nextTo"/>
        <c:crossAx val="371855552"/>
        <c:crosses val="autoZero"/>
        <c:auto val="1"/>
        <c:lblAlgn val="ctr"/>
        <c:lblOffset val="100"/>
        <c:noMultiLvlLbl val="0"/>
      </c:catAx>
      <c:valAx>
        <c:axId val="371855552"/>
        <c:scaling>
          <c:orientation val="minMax"/>
        </c:scaling>
        <c:delete val="1"/>
        <c:axPos val="l"/>
        <c:numFmt formatCode="0.00%" sourceLinked="1"/>
        <c:majorTickMark val="out"/>
        <c:minorTickMark val="none"/>
        <c:tickLblPos val="none"/>
        <c:crossAx val="37184536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Math Quarterly MPS</a:t>
            </a:r>
          </a:p>
        </c:rich>
      </c:tx>
      <c:overlay val="0"/>
    </c:title>
    <c:autoTitleDeleted val="0"/>
    <c:plotArea>
      <c:layout/>
      <c:barChart>
        <c:barDir val="col"/>
        <c:grouping val="clustered"/>
        <c:varyColors val="0"/>
        <c:ser>
          <c:idx val="1"/>
          <c:order val="0"/>
          <c:tx>
            <c:strRef>
              <c:f>Junior!$B$96</c:f>
              <c:strCache>
                <c:ptCount val="1"/>
                <c:pt idx="0">
                  <c:v>Math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Junior!$F$94:$I$94</c:f>
              <c:strCache>
                <c:ptCount val="4"/>
                <c:pt idx="0">
                  <c:v>G7</c:v>
                </c:pt>
                <c:pt idx="1">
                  <c:v>G8</c:v>
                </c:pt>
                <c:pt idx="2">
                  <c:v>G9</c:v>
                </c:pt>
                <c:pt idx="3">
                  <c:v>G10</c:v>
                </c:pt>
              </c:strCache>
            </c:strRef>
          </c:cat>
          <c:val>
            <c:numRef>
              <c:f>Junior!$F$96:$I$96</c:f>
              <c:numCache>
                <c:formatCode>0.00%</c:formatCode>
                <c:ptCount val="4"/>
                <c:pt idx="0">
                  <c:v>0.61529999999999996</c:v>
                </c:pt>
                <c:pt idx="1">
                  <c:v>0.71640000000000004</c:v>
                </c:pt>
                <c:pt idx="2">
                  <c:v>0.74</c:v>
                </c:pt>
                <c:pt idx="3">
                  <c:v>0.73440000000000005</c:v>
                </c:pt>
              </c:numCache>
            </c:numRef>
          </c:val>
          <c:extLst>
            <c:ext xmlns:c16="http://schemas.microsoft.com/office/drawing/2014/chart" uri="{C3380CC4-5D6E-409C-BE32-E72D297353CC}">
              <c16:uniqueId val="{00000000-AEF1-4C89-A923-CFB4E3B13946}"/>
            </c:ext>
          </c:extLst>
        </c:ser>
        <c:dLbls>
          <c:showLegendKey val="0"/>
          <c:showVal val="1"/>
          <c:showCatName val="0"/>
          <c:showSerName val="0"/>
          <c:showPercent val="0"/>
          <c:showBubbleSize val="0"/>
        </c:dLbls>
        <c:gapWidth val="150"/>
        <c:overlap val="-25"/>
        <c:axId val="371844576"/>
        <c:axId val="371843400"/>
      </c:barChart>
      <c:catAx>
        <c:axId val="371844576"/>
        <c:scaling>
          <c:orientation val="minMax"/>
        </c:scaling>
        <c:delete val="0"/>
        <c:axPos val="b"/>
        <c:numFmt formatCode="General" sourceLinked="1"/>
        <c:majorTickMark val="none"/>
        <c:minorTickMark val="none"/>
        <c:tickLblPos val="nextTo"/>
        <c:crossAx val="371843400"/>
        <c:crosses val="autoZero"/>
        <c:auto val="1"/>
        <c:lblAlgn val="ctr"/>
        <c:lblOffset val="100"/>
        <c:noMultiLvlLbl val="0"/>
      </c:catAx>
      <c:valAx>
        <c:axId val="371843400"/>
        <c:scaling>
          <c:orientation val="minMax"/>
        </c:scaling>
        <c:delete val="1"/>
        <c:axPos val="l"/>
        <c:numFmt formatCode="0.00%" sourceLinked="1"/>
        <c:majorTickMark val="out"/>
        <c:minorTickMark val="none"/>
        <c:tickLblPos val="none"/>
        <c:crossAx val="37184457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Science Quarterly MPS</a:t>
            </a:r>
          </a:p>
        </c:rich>
      </c:tx>
      <c:overlay val="0"/>
    </c:title>
    <c:autoTitleDeleted val="0"/>
    <c:plotArea>
      <c:layout/>
      <c:barChart>
        <c:barDir val="col"/>
        <c:grouping val="clustered"/>
        <c:varyColors val="0"/>
        <c:ser>
          <c:idx val="2"/>
          <c:order val="0"/>
          <c:tx>
            <c:strRef>
              <c:f>Junior!$B$97</c:f>
              <c:strCache>
                <c:ptCount val="1"/>
                <c:pt idx="0">
                  <c:v>Science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Junior!$F$94:$I$94</c:f>
              <c:strCache>
                <c:ptCount val="4"/>
                <c:pt idx="0">
                  <c:v>G7</c:v>
                </c:pt>
                <c:pt idx="1">
                  <c:v>G8</c:v>
                </c:pt>
                <c:pt idx="2">
                  <c:v>G9</c:v>
                </c:pt>
                <c:pt idx="3">
                  <c:v>G10</c:v>
                </c:pt>
              </c:strCache>
            </c:strRef>
          </c:cat>
          <c:val>
            <c:numRef>
              <c:f>Junior!$F$97:$I$97</c:f>
              <c:numCache>
                <c:formatCode>0.00%</c:formatCode>
                <c:ptCount val="4"/>
                <c:pt idx="0">
                  <c:v>0.80100000000000005</c:v>
                </c:pt>
                <c:pt idx="1">
                  <c:v>0.63109999999999999</c:v>
                </c:pt>
                <c:pt idx="2">
                  <c:v>0.86229999999999996</c:v>
                </c:pt>
                <c:pt idx="3">
                  <c:v>0.90459999999999996</c:v>
                </c:pt>
              </c:numCache>
            </c:numRef>
          </c:val>
          <c:extLst>
            <c:ext xmlns:c16="http://schemas.microsoft.com/office/drawing/2014/chart" uri="{C3380CC4-5D6E-409C-BE32-E72D297353CC}">
              <c16:uniqueId val="{00000000-0BAC-4C42-AB50-229A6C3D7ED8}"/>
            </c:ext>
          </c:extLst>
        </c:ser>
        <c:dLbls>
          <c:showLegendKey val="0"/>
          <c:showVal val="1"/>
          <c:showCatName val="0"/>
          <c:showSerName val="0"/>
          <c:showPercent val="0"/>
          <c:showBubbleSize val="0"/>
        </c:dLbls>
        <c:gapWidth val="150"/>
        <c:overlap val="-25"/>
        <c:axId val="371847320"/>
        <c:axId val="371861432"/>
      </c:barChart>
      <c:catAx>
        <c:axId val="371847320"/>
        <c:scaling>
          <c:orientation val="minMax"/>
        </c:scaling>
        <c:delete val="0"/>
        <c:axPos val="b"/>
        <c:numFmt formatCode="General" sourceLinked="1"/>
        <c:majorTickMark val="none"/>
        <c:minorTickMark val="none"/>
        <c:tickLblPos val="nextTo"/>
        <c:crossAx val="371861432"/>
        <c:crosses val="autoZero"/>
        <c:auto val="1"/>
        <c:lblAlgn val="ctr"/>
        <c:lblOffset val="100"/>
        <c:noMultiLvlLbl val="0"/>
      </c:catAx>
      <c:valAx>
        <c:axId val="371861432"/>
        <c:scaling>
          <c:orientation val="minMax"/>
        </c:scaling>
        <c:delete val="1"/>
        <c:axPos val="l"/>
        <c:numFmt formatCode="0.00%" sourceLinked="1"/>
        <c:majorTickMark val="out"/>
        <c:minorTickMark val="none"/>
        <c:tickLblPos val="none"/>
        <c:crossAx val="37184732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Filipino</a:t>
            </a:r>
            <a:r>
              <a:rPr lang="en-PH" baseline="0"/>
              <a:t> </a:t>
            </a:r>
            <a:r>
              <a:rPr lang="en-PH"/>
              <a:t>Quarterly MPS</a:t>
            </a:r>
          </a:p>
        </c:rich>
      </c:tx>
      <c:overlay val="0"/>
    </c:title>
    <c:autoTitleDeleted val="0"/>
    <c:plotArea>
      <c:layout/>
      <c:barChart>
        <c:barDir val="col"/>
        <c:grouping val="clustered"/>
        <c:varyColors val="0"/>
        <c:ser>
          <c:idx val="3"/>
          <c:order val="0"/>
          <c:tx>
            <c:strRef>
              <c:f>Junior!$B$98</c:f>
              <c:strCache>
                <c:ptCount val="1"/>
                <c:pt idx="0">
                  <c:v>Filipino</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Junior!$F$94:$I$94</c:f>
              <c:strCache>
                <c:ptCount val="4"/>
                <c:pt idx="0">
                  <c:v>G7</c:v>
                </c:pt>
                <c:pt idx="1">
                  <c:v>G8</c:v>
                </c:pt>
                <c:pt idx="2">
                  <c:v>G9</c:v>
                </c:pt>
                <c:pt idx="3">
                  <c:v>G10</c:v>
                </c:pt>
              </c:strCache>
            </c:strRef>
          </c:cat>
          <c:val>
            <c:numRef>
              <c:f>Junior!$F$98:$I$98</c:f>
              <c:numCache>
                <c:formatCode>0.00%</c:formatCode>
                <c:ptCount val="4"/>
                <c:pt idx="0">
                  <c:v>0.7248</c:v>
                </c:pt>
                <c:pt idx="1">
                  <c:v>0.80669999999999997</c:v>
                </c:pt>
                <c:pt idx="2">
                  <c:v>0.86319999999999997</c:v>
                </c:pt>
                <c:pt idx="3">
                  <c:v>0.79120000000000001</c:v>
                </c:pt>
              </c:numCache>
            </c:numRef>
          </c:val>
          <c:extLst>
            <c:ext xmlns:c16="http://schemas.microsoft.com/office/drawing/2014/chart" uri="{C3380CC4-5D6E-409C-BE32-E72D297353CC}">
              <c16:uniqueId val="{00000000-8944-4F2F-B322-614E02A1EC9E}"/>
            </c:ext>
          </c:extLst>
        </c:ser>
        <c:dLbls>
          <c:showLegendKey val="0"/>
          <c:showVal val="1"/>
          <c:showCatName val="0"/>
          <c:showSerName val="0"/>
          <c:showPercent val="0"/>
          <c:showBubbleSize val="0"/>
        </c:dLbls>
        <c:gapWidth val="150"/>
        <c:overlap val="-25"/>
        <c:axId val="371857904"/>
        <c:axId val="371861040"/>
      </c:barChart>
      <c:catAx>
        <c:axId val="371857904"/>
        <c:scaling>
          <c:orientation val="minMax"/>
        </c:scaling>
        <c:delete val="0"/>
        <c:axPos val="b"/>
        <c:numFmt formatCode="General" sourceLinked="1"/>
        <c:majorTickMark val="none"/>
        <c:minorTickMark val="none"/>
        <c:tickLblPos val="nextTo"/>
        <c:crossAx val="371861040"/>
        <c:crosses val="autoZero"/>
        <c:auto val="1"/>
        <c:lblAlgn val="ctr"/>
        <c:lblOffset val="100"/>
        <c:noMultiLvlLbl val="0"/>
      </c:catAx>
      <c:valAx>
        <c:axId val="371861040"/>
        <c:scaling>
          <c:orientation val="minMax"/>
        </c:scaling>
        <c:delete val="1"/>
        <c:axPos val="l"/>
        <c:numFmt formatCode="0.00%" sourceLinked="1"/>
        <c:majorTickMark val="out"/>
        <c:minorTickMark val="none"/>
        <c:tickLblPos val="none"/>
        <c:crossAx val="37185790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Aral. Pan. Quarterly MPS</a:t>
            </a:r>
          </a:p>
        </c:rich>
      </c:tx>
      <c:overlay val="0"/>
    </c:title>
    <c:autoTitleDeleted val="0"/>
    <c:plotArea>
      <c:layout/>
      <c:barChart>
        <c:barDir val="col"/>
        <c:grouping val="clustered"/>
        <c:varyColors val="0"/>
        <c:ser>
          <c:idx val="4"/>
          <c:order val="0"/>
          <c:tx>
            <c:strRef>
              <c:f>Junior!$B$99</c:f>
              <c:strCache>
                <c:ptCount val="1"/>
                <c:pt idx="0">
                  <c:v>AP</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Junior!$F$94:$I$94</c:f>
              <c:strCache>
                <c:ptCount val="4"/>
                <c:pt idx="0">
                  <c:v>G7</c:v>
                </c:pt>
                <c:pt idx="1">
                  <c:v>G8</c:v>
                </c:pt>
                <c:pt idx="2">
                  <c:v>G9</c:v>
                </c:pt>
                <c:pt idx="3">
                  <c:v>G10</c:v>
                </c:pt>
              </c:strCache>
            </c:strRef>
          </c:cat>
          <c:val>
            <c:numRef>
              <c:f>Junior!$F$99:$I$99</c:f>
              <c:numCache>
                <c:formatCode>0.00%</c:formatCode>
                <c:ptCount val="4"/>
                <c:pt idx="0">
                  <c:v>0.67120000000000002</c:v>
                </c:pt>
                <c:pt idx="1">
                  <c:v>0.81069999999999998</c:v>
                </c:pt>
                <c:pt idx="2">
                  <c:v>0.91490000000000005</c:v>
                </c:pt>
                <c:pt idx="3">
                  <c:v>0.78039999999999998</c:v>
                </c:pt>
              </c:numCache>
            </c:numRef>
          </c:val>
          <c:extLst>
            <c:ext xmlns:c16="http://schemas.microsoft.com/office/drawing/2014/chart" uri="{C3380CC4-5D6E-409C-BE32-E72D297353CC}">
              <c16:uniqueId val="{00000000-E83C-4C58-9617-3B2BEF58ACD5}"/>
            </c:ext>
          </c:extLst>
        </c:ser>
        <c:dLbls>
          <c:showLegendKey val="0"/>
          <c:showVal val="1"/>
          <c:showCatName val="0"/>
          <c:showSerName val="0"/>
          <c:showPercent val="0"/>
          <c:showBubbleSize val="0"/>
        </c:dLbls>
        <c:gapWidth val="150"/>
        <c:overlap val="-25"/>
        <c:axId val="371862216"/>
        <c:axId val="371856728"/>
      </c:barChart>
      <c:catAx>
        <c:axId val="371862216"/>
        <c:scaling>
          <c:orientation val="minMax"/>
        </c:scaling>
        <c:delete val="0"/>
        <c:axPos val="b"/>
        <c:numFmt formatCode="General" sourceLinked="1"/>
        <c:majorTickMark val="none"/>
        <c:minorTickMark val="none"/>
        <c:tickLblPos val="nextTo"/>
        <c:crossAx val="371856728"/>
        <c:crosses val="autoZero"/>
        <c:auto val="1"/>
        <c:lblAlgn val="ctr"/>
        <c:lblOffset val="100"/>
        <c:noMultiLvlLbl val="0"/>
      </c:catAx>
      <c:valAx>
        <c:axId val="371856728"/>
        <c:scaling>
          <c:orientation val="minMax"/>
        </c:scaling>
        <c:delete val="1"/>
        <c:axPos val="l"/>
        <c:numFmt formatCode="0.00%" sourceLinked="1"/>
        <c:majorTickMark val="out"/>
        <c:minorTickMark val="none"/>
        <c:tickLblPos val="none"/>
        <c:crossAx val="37186221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MAPEH</a:t>
            </a:r>
            <a:r>
              <a:rPr lang="en-PH" baseline="0"/>
              <a:t> </a:t>
            </a:r>
            <a:r>
              <a:rPr lang="en-PH"/>
              <a:t>Quarterly MPS</a:t>
            </a:r>
          </a:p>
        </c:rich>
      </c:tx>
      <c:overlay val="0"/>
    </c:title>
    <c:autoTitleDeleted val="0"/>
    <c:plotArea>
      <c:layout/>
      <c:barChart>
        <c:barDir val="col"/>
        <c:grouping val="clustered"/>
        <c:varyColors val="0"/>
        <c:ser>
          <c:idx val="5"/>
          <c:order val="0"/>
          <c:tx>
            <c:strRef>
              <c:f>Junior!$B$100</c:f>
              <c:strCache>
                <c:ptCount val="1"/>
                <c:pt idx="0">
                  <c:v>MAPEH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Junior!$F$94:$I$94</c:f>
              <c:strCache>
                <c:ptCount val="4"/>
                <c:pt idx="0">
                  <c:v>G7</c:v>
                </c:pt>
                <c:pt idx="1">
                  <c:v>G8</c:v>
                </c:pt>
                <c:pt idx="2">
                  <c:v>G9</c:v>
                </c:pt>
                <c:pt idx="3">
                  <c:v>G10</c:v>
                </c:pt>
              </c:strCache>
            </c:strRef>
          </c:cat>
          <c:val>
            <c:numRef>
              <c:f>Junior!$F$100:$I$100</c:f>
              <c:numCache>
                <c:formatCode>0.00%</c:formatCode>
                <c:ptCount val="4"/>
                <c:pt idx="0">
                  <c:v>0.79169999999999996</c:v>
                </c:pt>
                <c:pt idx="1">
                  <c:v>0.94889999999999997</c:v>
                </c:pt>
                <c:pt idx="2">
                  <c:v>0.88719999999999999</c:v>
                </c:pt>
                <c:pt idx="3">
                  <c:v>0.89710000000000001</c:v>
                </c:pt>
              </c:numCache>
            </c:numRef>
          </c:val>
          <c:extLst>
            <c:ext xmlns:c16="http://schemas.microsoft.com/office/drawing/2014/chart" uri="{C3380CC4-5D6E-409C-BE32-E72D297353CC}">
              <c16:uniqueId val="{00000000-61FE-43EA-BA96-3336A2893CF7}"/>
            </c:ext>
          </c:extLst>
        </c:ser>
        <c:dLbls>
          <c:showLegendKey val="0"/>
          <c:showVal val="1"/>
          <c:showCatName val="0"/>
          <c:showSerName val="0"/>
          <c:showPercent val="0"/>
          <c:showBubbleSize val="0"/>
        </c:dLbls>
        <c:gapWidth val="150"/>
        <c:overlap val="-25"/>
        <c:axId val="371856336"/>
        <c:axId val="371862608"/>
      </c:barChart>
      <c:catAx>
        <c:axId val="371856336"/>
        <c:scaling>
          <c:orientation val="minMax"/>
        </c:scaling>
        <c:delete val="0"/>
        <c:axPos val="b"/>
        <c:numFmt formatCode="General" sourceLinked="1"/>
        <c:majorTickMark val="none"/>
        <c:minorTickMark val="none"/>
        <c:tickLblPos val="nextTo"/>
        <c:crossAx val="371862608"/>
        <c:crosses val="autoZero"/>
        <c:auto val="1"/>
        <c:lblAlgn val="ctr"/>
        <c:lblOffset val="100"/>
        <c:noMultiLvlLbl val="0"/>
      </c:catAx>
      <c:valAx>
        <c:axId val="371862608"/>
        <c:scaling>
          <c:orientation val="minMax"/>
        </c:scaling>
        <c:delete val="1"/>
        <c:axPos val="l"/>
        <c:numFmt formatCode="0.00%" sourceLinked="1"/>
        <c:majorTickMark val="out"/>
        <c:minorTickMark val="none"/>
        <c:tickLblPos val="none"/>
        <c:crossAx val="37185633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TLE Quarterly MPS</a:t>
            </a:r>
          </a:p>
        </c:rich>
      </c:tx>
      <c:overlay val="0"/>
    </c:title>
    <c:autoTitleDeleted val="0"/>
    <c:plotArea>
      <c:layout/>
      <c:barChart>
        <c:barDir val="col"/>
        <c:grouping val="clustered"/>
        <c:varyColors val="0"/>
        <c:ser>
          <c:idx val="6"/>
          <c:order val="0"/>
          <c:tx>
            <c:strRef>
              <c:f>Junior!$B$101</c:f>
              <c:strCache>
                <c:ptCount val="1"/>
                <c:pt idx="0">
                  <c:v>TLE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Junior!$F$94:$I$94</c:f>
              <c:strCache>
                <c:ptCount val="4"/>
                <c:pt idx="0">
                  <c:v>G7</c:v>
                </c:pt>
                <c:pt idx="1">
                  <c:v>G8</c:v>
                </c:pt>
                <c:pt idx="2">
                  <c:v>G9</c:v>
                </c:pt>
                <c:pt idx="3">
                  <c:v>G10</c:v>
                </c:pt>
              </c:strCache>
            </c:strRef>
          </c:cat>
          <c:val>
            <c:numRef>
              <c:f>Junior!$F$101:$I$101</c:f>
              <c:numCache>
                <c:formatCode>0.00%</c:formatCode>
                <c:ptCount val="4"/>
                <c:pt idx="0">
                  <c:v>0.71609999999999996</c:v>
                </c:pt>
                <c:pt idx="1">
                  <c:v>0.77380000000000004</c:v>
                </c:pt>
                <c:pt idx="2">
                  <c:v>0.80220000000000002</c:v>
                </c:pt>
                <c:pt idx="3">
                  <c:v>0.8266</c:v>
                </c:pt>
              </c:numCache>
            </c:numRef>
          </c:val>
          <c:extLst>
            <c:ext xmlns:c16="http://schemas.microsoft.com/office/drawing/2014/chart" uri="{C3380CC4-5D6E-409C-BE32-E72D297353CC}">
              <c16:uniqueId val="{00000000-93C7-4FA8-8B17-A7AFCB023DF8}"/>
            </c:ext>
          </c:extLst>
        </c:ser>
        <c:dLbls>
          <c:showLegendKey val="0"/>
          <c:showVal val="1"/>
          <c:showCatName val="0"/>
          <c:showSerName val="0"/>
          <c:showPercent val="0"/>
          <c:showBubbleSize val="0"/>
        </c:dLbls>
        <c:gapWidth val="150"/>
        <c:overlap val="-25"/>
        <c:axId val="371859080"/>
        <c:axId val="371859472"/>
      </c:barChart>
      <c:catAx>
        <c:axId val="371859080"/>
        <c:scaling>
          <c:orientation val="minMax"/>
        </c:scaling>
        <c:delete val="0"/>
        <c:axPos val="b"/>
        <c:numFmt formatCode="General" sourceLinked="1"/>
        <c:majorTickMark val="none"/>
        <c:minorTickMark val="none"/>
        <c:tickLblPos val="nextTo"/>
        <c:crossAx val="371859472"/>
        <c:crosses val="autoZero"/>
        <c:auto val="1"/>
        <c:lblAlgn val="ctr"/>
        <c:lblOffset val="100"/>
        <c:noMultiLvlLbl val="0"/>
      </c:catAx>
      <c:valAx>
        <c:axId val="371859472"/>
        <c:scaling>
          <c:orientation val="minMax"/>
        </c:scaling>
        <c:delete val="1"/>
        <c:axPos val="l"/>
        <c:numFmt formatCode="0.00%" sourceLinked="1"/>
        <c:majorTickMark val="out"/>
        <c:minorTickMark val="none"/>
        <c:tickLblPos val="none"/>
        <c:crossAx val="37185908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ESP Quarterly MPS</a:t>
            </a:r>
          </a:p>
        </c:rich>
      </c:tx>
      <c:overlay val="0"/>
    </c:title>
    <c:autoTitleDeleted val="0"/>
    <c:plotArea>
      <c:layout/>
      <c:barChart>
        <c:barDir val="col"/>
        <c:grouping val="clustered"/>
        <c:varyColors val="0"/>
        <c:ser>
          <c:idx val="7"/>
          <c:order val="0"/>
          <c:tx>
            <c:strRef>
              <c:f>Junior!$B$102</c:f>
              <c:strCache>
                <c:ptCount val="1"/>
                <c:pt idx="0">
                  <c:v>ESP</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Junior!$F$94:$I$94</c:f>
              <c:strCache>
                <c:ptCount val="4"/>
                <c:pt idx="0">
                  <c:v>G7</c:v>
                </c:pt>
                <c:pt idx="1">
                  <c:v>G8</c:v>
                </c:pt>
                <c:pt idx="2">
                  <c:v>G9</c:v>
                </c:pt>
                <c:pt idx="3">
                  <c:v>G10</c:v>
                </c:pt>
              </c:strCache>
            </c:strRef>
          </c:cat>
          <c:val>
            <c:numRef>
              <c:f>Junior!$F$102:$I$102</c:f>
              <c:numCache>
                <c:formatCode>0.00%</c:formatCode>
                <c:ptCount val="4"/>
                <c:pt idx="0">
                  <c:v>0.88</c:v>
                </c:pt>
                <c:pt idx="1">
                  <c:v>0.87329999999999997</c:v>
                </c:pt>
                <c:pt idx="2">
                  <c:v>0.89900000000000002</c:v>
                </c:pt>
                <c:pt idx="3">
                  <c:v>0.86599999999999999</c:v>
                </c:pt>
              </c:numCache>
            </c:numRef>
          </c:val>
          <c:extLst>
            <c:ext xmlns:c16="http://schemas.microsoft.com/office/drawing/2014/chart" uri="{C3380CC4-5D6E-409C-BE32-E72D297353CC}">
              <c16:uniqueId val="{00000000-AA62-442A-B25C-E48BB53C21D0}"/>
            </c:ext>
          </c:extLst>
        </c:ser>
        <c:dLbls>
          <c:showLegendKey val="0"/>
          <c:showVal val="1"/>
          <c:showCatName val="0"/>
          <c:showSerName val="0"/>
          <c:showPercent val="0"/>
          <c:showBubbleSize val="0"/>
        </c:dLbls>
        <c:gapWidth val="150"/>
        <c:overlap val="-25"/>
        <c:axId val="371859864"/>
        <c:axId val="371858296"/>
      </c:barChart>
      <c:catAx>
        <c:axId val="371859864"/>
        <c:scaling>
          <c:orientation val="minMax"/>
        </c:scaling>
        <c:delete val="0"/>
        <c:axPos val="b"/>
        <c:numFmt formatCode="General" sourceLinked="1"/>
        <c:majorTickMark val="none"/>
        <c:minorTickMark val="none"/>
        <c:tickLblPos val="nextTo"/>
        <c:crossAx val="371858296"/>
        <c:crosses val="autoZero"/>
        <c:auto val="1"/>
        <c:lblAlgn val="ctr"/>
        <c:lblOffset val="100"/>
        <c:noMultiLvlLbl val="0"/>
      </c:catAx>
      <c:valAx>
        <c:axId val="371858296"/>
        <c:scaling>
          <c:orientation val="minMax"/>
        </c:scaling>
        <c:delete val="1"/>
        <c:axPos val="l"/>
        <c:numFmt formatCode="0.00%" sourceLinked="1"/>
        <c:majorTickMark val="out"/>
        <c:minorTickMark val="none"/>
        <c:tickLblPos val="none"/>
        <c:crossAx val="37185986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Science - Academic Assessment Pecentage of Passing</a:t>
            </a:r>
          </a:p>
        </c:rich>
      </c:tx>
      <c:overlay val="0"/>
    </c:title>
    <c:autoTitleDeleted val="0"/>
    <c:plotArea>
      <c:layout/>
      <c:barChart>
        <c:barDir val="col"/>
        <c:grouping val="clustered"/>
        <c:varyColors val="0"/>
        <c:ser>
          <c:idx val="2"/>
          <c:order val="0"/>
          <c:tx>
            <c:strRef>
              <c:f>Junior!$B$108</c:f>
              <c:strCache>
                <c:ptCount val="1"/>
                <c:pt idx="0">
                  <c:v>Science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Junior!$F$105:$I$105</c:f>
              <c:strCache>
                <c:ptCount val="4"/>
                <c:pt idx="0">
                  <c:v>G7</c:v>
                </c:pt>
                <c:pt idx="1">
                  <c:v>G8</c:v>
                </c:pt>
                <c:pt idx="2">
                  <c:v>G9</c:v>
                </c:pt>
                <c:pt idx="3">
                  <c:v>G10</c:v>
                </c:pt>
              </c:strCache>
            </c:strRef>
          </c:cat>
          <c:val>
            <c:numRef>
              <c:f>Junior!$F$108:$I$108</c:f>
              <c:numCache>
                <c:formatCode>0.00%</c:formatCode>
                <c:ptCount val="4"/>
                <c:pt idx="0">
                  <c:v>0.94</c:v>
                </c:pt>
                <c:pt idx="1">
                  <c:v>1</c:v>
                </c:pt>
                <c:pt idx="2">
                  <c:v>0.97</c:v>
                </c:pt>
                <c:pt idx="3">
                  <c:v>0.99</c:v>
                </c:pt>
              </c:numCache>
            </c:numRef>
          </c:val>
          <c:extLst>
            <c:ext xmlns:c16="http://schemas.microsoft.com/office/drawing/2014/chart" uri="{C3380CC4-5D6E-409C-BE32-E72D297353CC}">
              <c16:uniqueId val="{00000000-D7E9-4B4E-AA23-9F501C54FA6F}"/>
            </c:ext>
          </c:extLst>
        </c:ser>
        <c:dLbls>
          <c:showLegendKey val="0"/>
          <c:showVal val="1"/>
          <c:showCatName val="0"/>
          <c:showSerName val="0"/>
          <c:showPercent val="0"/>
          <c:showBubbleSize val="0"/>
        </c:dLbls>
        <c:gapWidth val="150"/>
        <c:overlap val="-25"/>
        <c:axId val="371860256"/>
        <c:axId val="371860648"/>
      </c:barChart>
      <c:catAx>
        <c:axId val="371860256"/>
        <c:scaling>
          <c:orientation val="minMax"/>
        </c:scaling>
        <c:delete val="0"/>
        <c:axPos val="b"/>
        <c:numFmt formatCode="General" sourceLinked="1"/>
        <c:majorTickMark val="none"/>
        <c:minorTickMark val="none"/>
        <c:tickLblPos val="nextTo"/>
        <c:crossAx val="371860648"/>
        <c:crosses val="autoZero"/>
        <c:auto val="1"/>
        <c:lblAlgn val="ctr"/>
        <c:lblOffset val="100"/>
        <c:noMultiLvlLbl val="0"/>
      </c:catAx>
      <c:valAx>
        <c:axId val="371860648"/>
        <c:scaling>
          <c:orientation val="minMax"/>
        </c:scaling>
        <c:delete val="1"/>
        <c:axPos val="l"/>
        <c:numFmt formatCode="0.00%" sourceLinked="1"/>
        <c:majorTickMark val="out"/>
        <c:minorTickMark val="none"/>
        <c:tickLblPos val="none"/>
        <c:crossAx val="37186025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Filipino - Academic Assessment Pecentage of Passing</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3"/>
          <c:order val="0"/>
          <c:tx>
            <c:strRef>
              <c:f>Junior!$B$109</c:f>
              <c:strCache>
                <c:ptCount val="1"/>
                <c:pt idx="0">
                  <c:v>Filipino</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Junior!$F$105:$I$105</c:f>
              <c:strCache>
                <c:ptCount val="4"/>
                <c:pt idx="0">
                  <c:v>G7</c:v>
                </c:pt>
                <c:pt idx="1">
                  <c:v>G8</c:v>
                </c:pt>
                <c:pt idx="2">
                  <c:v>G9</c:v>
                </c:pt>
                <c:pt idx="3">
                  <c:v>G10</c:v>
                </c:pt>
              </c:strCache>
            </c:strRef>
          </c:cat>
          <c:val>
            <c:numRef>
              <c:f>Junior!$F$109:$I$109</c:f>
              <c:numCache>
                <c:formatCode>0.00%</c:formatCode>
                <c:ptCount val="4"/>
                <c:pt idx="0">
                  <c:v>0.93</c:v>
                </c:pt>
                <c:pt idx="1">
                  <c:v>0.89</c:v>
                </c:pt>
                <c:pt idx="2">
                  <c:v>1</c:v>
                </c:pt>
                <c:pt idx="3">
                  <c:v>0.97</c:v>
                </c:pt>
              </c:numCache>
            </c:numRef>
          </c:val>
          <c:extLst>
            <c:ext xmlns:c16="http://schemas.microsoft.com/office/drawing/2014/chart" uri="{C3380CC4-5D6E-409C-BE32-E72D297353CC}">
              <c16:uniqueId val="{00000000-26AE-421C-9592-DE00BF71CDA4}"/>
            </c:ext>
          </c:extLst>
        </c:ser>
        <c:dLbls>
          <c:showLegendKey val="0"/>
          <c:showVal val="1"/>
          <c:showCatName val="0"/>
          <c:showSerName val="0"/>
          <c:showPercent val="0"/>
          <c:showBubbleSize val="0"/>
        </c:dLbls>
        <c:gapWidth val="150"/>
        <c:overlap val="-25"/>
        <c:axId val="371832032"/>
        <c:axId val="371837520"/>
      </c:barChart>
      <c:catAx>
        <c:axId val="371832032"/>
        <c:scaling>
          <c:orientation val="minMax"/>
        </c:scaling>
        <c:delete val="0"/>
        <c:axPos val="b"/>
        <c:numFmt formatCode="General" sourceLinked="1"/>
        <c:majorTickMark val="none"/>
        <c:minorTickMark val="none"/>
        <c:tickLblPos val="nextTo"/>
        <c:crossAx val="371837520"/>
        <c:crosses val="autoZero"/>
        <c:auto val="1"/>
        <c:lblAlgn val="ctr"/>
        <c:lblOffset val="100"/>
        <c:noMultiLvlLbl val="0"/>
      </c:catAx>
      <c:valAx>
        <c:axId val="371837520"/>
        <c:scaling>
          <c:orientation val="minMax"/>
        </c:scaling>
        <c:delete val="1"/>
        <c:axPos val="l"/>
        <c:numFmt formatCode="0.00%" sourceLinked="1"/>
        <c:majorTickMark val="out"/>
        <c:minorTickMark val="none"/>
        <c:tickLblPos val="none"/>
        <c:crossAx val="37183203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Aral. Pan. - Academic Assessment Pecentage of Passing</a:t>
            </a:r>
          </a:p>
        </c:rich>
      </c:tx>
      <c:overlay val="0"/>
    </c:title>
    <c:autoTitleDeleted val="0"/>
    <c:plotArea>
      <c:layout/>
      <c:barChart>
        <c:barDir val="col"/>
        <c:grouping val="clustered"/>
        <c:varyColors val="0"/>
        <c:ser>
          <c:idx val="4"/>
          <c:order val="0"/>
          <c:tx>
            <c:strRef>
              <c:f>Junior!$B$110</c:f>
              <c:strCache>
                <c:ptCount val="1"/>
                <c:pt idx="0">
                  <c:v>AP</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Junior!$F$105:$I$105</c:f>
              <c:strCache>
                <c:ptCount val="4"/>
                <c:pt idx="0">
                  <c:v>G7</c:v>
                </c:pt>
                <c:pt idx="1">
                  <c:v>G8</c:v>
                </c:pt>
                <c:pt idx="2">
                  <c:v>G9</c:v>
                </c:pt>
                <c:pt idx="3">
                  <c:v>G10</c:v>
                </c:pt>
              </c:strCache>
            </c:strRef>
          </c:cat>
          <c:val>
            <c:numRef>
              <c:f>Junior!$F$110:$I$110</c:f>
              <c:numCache>
                <c:formatCode>0.00%</c:formatCode>
                <c:ptCount val="4"/>
                <c:pt idx="0">
                  <c:v>0.93</c:v>
                </c:pt>
                <c:pt idx="1">
                  <c:v>0.97</c:v>
                </c:pt>
                <c:pt idx="2">
                  <c:v>1</c:v>
                </c:pt>
                <c:pt idx="3">
                  <c:v>0.95</c:v>
                </c:pt>
              </c:numCache>
            </c:numRef>
          </c:val>
          <c:extLst>
            <c:ext xmlns:c16="http://schemas.microsoft.com/office/drawing/2014/chart" uri="{C3380CC4-5D6E-409C-BE32-E72D297353CC}">
              <c16:uniqueId val="{00000000-9586-487D-8619-17732D06D5BC}"/>
            </c:ext>
          </c:extLst>
        </c:ser>
        <c:dLbls>
          <c:showLegendKey val="0"/>
          <c:showVal val="1"/>
          <c:showCatName val="0"/>
          <c:showSerName val="0"/>
          <c:showPercent val="0"/>
          <c:showBubbleSize val="0"/>
        </c:dLbls>
        <c:gapWidth val="150"/>
        <c:overlap val="-25"/>
        <c:axId val="371839872"/>
        <c:axId val="371831248"/>
      </c:barChart>
      <c:catAx>
        <c:axId val="371839872"/>
        <c:scaling>
          <c:orientation val="minMax"/>
        </c:scaling>
        <c:delete val="0"/>
        <c:axPos val="b"/>
        <c:numFmt formatCode="General" sourceLinked="1"/>
        <c:majorTickMark val="none"/>
        <c:minorTickMark val="none"/>
        <c:tickLblPos val="nextTo"/>
        <c:crossAx val="371831248"/>
        <c:crosses val="autoZero"/>
        <c:auto val="1"/>
        <c:lblAlgn val="ctr"/>
        <c:lblOffset val="100"/>
        <c:noMultiLvlLbl val="0"/>
      </c:catAx>
      <c:valAx>
        <c:axId val="371831248"/>
        <c:scaling>
          <c:orientation val="minMax"/>
        </c:scaling>
        <c:delete val="1"/>
        <c:axPos val="l"/>
        <c:numFmt formatCode="0.00%" sourceLinked="1"/>
        <c:majorTickMark val="out"/>
        <c:minorTickMark val="none"/>
        <c:tickLblPos val="none"/>
        <c:crossAx val="37183987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MAPEH - Academic Assessment Pecentage of Passing</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5"/>
          <c:order val="0"/>
          <c:tx>
            <c:strRef>
              <c:f>Junior!$B$111</c:f>
              <c:strCache>
                <c:ptCount val="1"/>
                <c:pt idx="0">
                  <c:v>MAPEH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Junior!$F$105:$I$105</c:f>
              <c:strCache>
                <c:ptCount val="4"/>
                <c:pt idx="0">
                  <c:v>G7</c:v>
                </c:pt>
                <c:pt idx="1">
                  <c:v>G8</c:v>
                </c:pt>
                <c:pt idx="2">
                  <c:v>G9</c:v>
                </c:pt>
                <c:pt idx="3">
                  <c:v>G10</c:v>
                </c:pt>
              </c:strCache>
            </c:strRef>
          </c:cat>
          <c:val>
            <c:numRef>
              <c:f>Junior!$F$111:$I$111</c:f>
              <c:numCache>
                <c:formatCode>0.00%</c:formatCode>
                <c:ptCount val="4"/>
                <c:pt idx="0">
                  <c:v>0.94</c:v>
                </c:pt>
                <c:pt idx="1">
                  <c:v>0.98</c:v>
                </c:pt>
                <c:pt idx="2">
                  <c:v>0.96</c:v>
                </c:pt>
                <c:pt idx="3">
                  <c:v>0.98</c:v>
                </c:pt>
              </c:numCache>
            </c:numRef>
          </c:val>
          <c:extLst>
            <c:ext xmlns:c16="http://schemas.microsoft.com/office/drawing/2014/chart" uri="{C3380CC4-5D6E-409C-BE32-E72D297353CC}">
              <c16:uniqueId val="{00000000-8626-4041-9F23-CD81B9129FEA}"/>
            </c:ext>
          </c:extLst>
        </c:ser>
        <c:dLbls>
          <c:showLegendKey val="0"/>
          <c:showVal val="1"/>
          <c:showCatName val="0"/>
          <c:showSerName val="0"/>
          <c:showPercent val="0"/>
          <c:showBubbleSize val="0"/>
        </c:dLbls>
        <c:gapWidth val="150"/>
        <c:overlap val="-25"/>
        <c:axId val="371843008"/>
        <c:axId val="371833992"/>
      </c:barChart>
      <c:catAx>
        <c:axId val="371843008"/>
        <c:scaling>
          <c:orientation val="minMax"/>
        </c:scaling>
        <c:delete val="0"/>
        <c:axPos val="b"/>
        <c:numFmt formatCode="General" sourceLinked="1"/>
        <c:majorTickMark val="none"/>
        <c:minorTickMark val="none"/>
        <c:tickLblPos val="nextTo"/>
        <c:crossAx val="371833992"/>
        <c:crosses val="autoZero"/>
        <c:auto val="1"/>
        <c:lblAlgn val="ctr"/>
        <c:lblOffset val="100"/>
        <c:noMultiLvlLbl val="0"/>
      </c:catAx>
      <c:valAx>
        <c:axId val="371833992"/>
        <c:scaling>
          <c:orientation val="minMax"/>
        </c:scaling>
        <c:delete val="1"/>
        <c:axPos val="l"/>
        <c:numFmt formatCode="0.00%" sourceLinked="1"/>
        <c:majorTickMark val="out"/>
        <c:minorTickMark val="none"/>
        <c:tickLblPos val="none"/>
        <c:crossAx val="371843008"/>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TLE - Academic Assessment Pecentage of Passing</a:t>
            </a:r>
          </a:p>
        </c:rich>
      </c:tx>
      <c:overlay val="0"/>
    </c:title>
    <c:autoTitleDeleted val="0"/>
    <c:plotArea>
      <c:layout/>
      <c:barChart>
        <c:barDir val="col"/>
        <c:grouping val="clustered"/>
        <c:varyColors val="0"/>
        <c:ser>
          <c:idx val="6"/>
          <c:order val="0"/>
          <c:tx>
            <c:strRef>
              <c:f>Junior!$B$112</c:f>
              <c:strCache>
                <c:ptCount val="1"/>
                <c:pt idx="0">
                  <c:v>TLE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Junior!$F$105:$I$105</c:f>
              <c:strCache>
                <c:ptCount val="4"/>
                <c:pt idx="0">
                  <c:v>G7</c:v>
                </c:pt>
                <c:pt idx="1">
                  <c:v>G8</c:v>
                </c:pt>
                <c:pt idx="2">
                  <c:v>G9</c:v>
                </c:pt>
                <c:pt idx="3">
                  <c:v>G10</c:v>
                </c:pt>
              </c:strCache>
            </c:strRef>
          </c:cat>
          <c:val>
            <c:numRef>
              <c:f>Junior!$F$112:$I$112</c:f>
              <c:numCache>
                <c:formatCode>0.00%</c:formatCode>
                <c:ptCount val="4"/>
                <c:pt idx="0">
                  <c:v>0.97</c:v>
                </c:pt>
                <c:pt idx="1">
                  <c:v>0.98</c:v>
                </c:pt>
                <c:pt idx="2">
                  <c:v>0.97</c:v>
                </c:pt>
                <c:pt idx="3">
                  <c:v>0.98</c:v>
                </c:pt>
              </c:numCache>
            </c:numRef>
          </c:val>
          <c:extLst>
            <c:ext xmlns:c16="http://schemas.microsoft.com/office/drawing/2014/chart" uri="{C3380CC4-5D6E-409C-BE32-E72D297353CC}">
              <c16:uniqueId val="{00000000-EA8E-4A05-A9E8-94B7475F6596}"/>
            </c:ext>
          </c:extLst>
        </c:ser>
        <c:dLbls>
          <c:showLegendKey val="0"/>
          <c:showVal val="1"/>
          <c:showCatName val="0"/>
          <c:showSerName val="0"/>
          <c:showPercent val="0"/>
          <c:showBubbleSize val="0"/>
        </c:dLbls>
        <c:gapWidth val="150"/>
        <c:overlap val="-25"/>
        <c:axId val="371837912"/>
        <c:axId val="371839480"/>
      </c:barChart>
      <c:catAx>
        <c:axId val="371837912"/>
        <c:scaling>
          <c:orientation val="minMax"/>
        </c:scaling>
        <c:delete val="0"/>
        <c:axPos val="b"/>
        <c:numFmt formatCode="General" sourceLinked="1"/>
        <c:majorTickMark val="none"/>
        <c:minorTickMark val="none"/>
        <c:tickLblPos val="nextTo"/>
        <c:crossAx val="371839480"/>
        <c:crosses val="autoZero"/>
        <c:auto val="1"/>
        <c:lblAlgn val="ctr"/>
        <c:lblOffset val="100"/>
        <c:noMultiLvlLbl val="0"/>
      </c:catAx>
      <c:valAx>
        <c:axId val="371839480"/>
        <c:scaling>
          <c:orientation val="minMax"/>
        </c:scaling>
        <c:delete val="1"/>
        <c:axPos val="l"/>
        <c:numFmt formatCode="0.00%" sourceLinked="1"/>
        <c:majorTickMark val="out"/>
        <c:minorTickMark val="none"/>
        <c:tickLblPos val="none"/>
        <c:crossAx val="37183791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ESP - Academic Assessment Pecentage of Passing</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7"/>
          <c:order val="0"/>
          <c:tx>
            <c:strRef>
              <c:f>Junior!$B$113</c:f>
              <c:strCache>
                <c:ptCount val="1"/>
                <c:pt idx="0">
                  <c:v>ESP</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Junior!$F$105:$I$105</c:f>
              <c:strCache>
                <c:ptCount val="4"/>
                <c:pt idx="0">
                  <c:v>G7</c:v>
                </c:pt>
                <c:pt idx="1">
                  <c:v>G8</c:v>
                </c:pt>
                <c:pt idx="2">
                  <c:v>G9</c:v>
                </c:pt>
                <c:pt idx="3">
                  <c:v>G10</c:v>
                </c:pt>
              </c:strCache>
            </c:strRef>
          </c:cat>
          <c:val>
            <c:numRef>
              <c:f>Junior!$F$113:$I$113</c:f>
              <c:numCache>
                <c:formatCode>0.00%</c:formatCode>
                <c:ptCount val="4"/>
                <c:pt idx="0">
                  <c:v>0.97</c:v>
                </c:pt>
                <c:pt idx="1">
                  <c:v>0.97</c:v>
                </c:pt>
                <c:pt idx="2">
                  <c:v>1</c:v>
                </c:pt>
                <c:pt idx="3">
                  <c:v>1</c:v>
                </c:pt>
              </c:numCache>
            </c:numRef>
          </c:val>
          <c:extLst>
            <c:ext xmlns:c16="http://schemas.microsoft.com/office/drawing/2014/chart" uri="{C3380CC4-5D6E-409C-BE32-E72D297353CC}">
              <c16:uniqueId val="{00000000-FA14-4083-AB17-1BCB1EBEDE30}"/>
            </c:ext>
          </c:extLst>
        </c:ser>
        <c:dLbls>
          <c:showLegendKey val="0"/>
          <c:showVal val="1"/>
          <c:showCatName val="0"/>
          <c:showSerName val="0"/>
          <c:showPercent val="0"/>
          <c:showBubbleSize val="0"/>
        </c:dLbls>
        <c:gapWidth val="150"/>
        <c:overlap val="-25"/>
        <c:axId val="371835952"/>
        <c:axId val="371830856"/>
      </c:barChart>
      <c:catAx>
        <c:axId val="371835952"/>
        <c:scaling>
          <c:orientation val="minMax"/>
        </c:scaling>
        <c:delete val="0"/>
        <c:axPos val="b"/>
        <c:numFmt formatCode="General" sourceLinked="1"/>
        <c:majorTickMark val="none"/>
        <c:minorTickMark val="none"/>
        <c:tickLblPos val="nextTo"/>
        <c:crossAx val="371830856"/>
        <c:crosses val="autoZero"/>
        <c:auto val="1"/>
        <c:lblAlgn val="ctr"/>
        <c:lblOffset val="100"/>
        <c:noMultiLvlLbl val="0"/>
      </c:catAx>
      <c:valAx>
        <c:axId val="371830856"/>
        <c:scaling>
          <c:orientation val="minMax"/>
        </c:scaling>
        <c:delete val="1"/>
        <c:axPos val="l"/>
        <c:numFmt formatCode="0.00%" sourceLinked="1"/>
        <c:majorTickMark val="out"/>
        <c:minorTickMark val="none"/>
        <c:tickLblPos val="none"/>
        <c:crossAx val="37183595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English - Least Learned</a:t>
            </a:r>
            <a:r>
              <a:rPr lang="en-PH" baseline="0"/>
              <a:t> Competencies</a:t>
            </a:r>
            <a:endParaRPr lang="en-PH"/>
          </a:p>
        </c:rich>
      </c:tx>
      <c:overlay val="0"/>
    </c:title>
    <c:autoTitleDeleted val="0"/>
    <c:plotArea>
      <c:layout/>
      <c:barChart>
        <c:barDir val="col"/>
        <c:grouping val="clustered"/>
        <c:varyColors val="0"/>
        <c:ser>
          <c:idx val="0"/>
          <c:order val="0"/>
          <c:tx>
            <c:strRef>
              <c:f>Junior!$B$117</c:f>
              <c:strCache>
                <c:ptCount val="1"/>
                <c:pt idx="0">
                  <c:v>English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Junior!$F$116:$I$116</c:f>
              <c:strCache>
                <c:ptCount val="4"/>
                <c:pt idx="0">
                  <c:v>G7</c:v>
                </c:pt>
                <c:pt idx="1">
                  <c:v>G8</c:v>
                </c:pt>
                <c:pt idx="2">
                  <c:v>G9</c:v>
                </c:pt>
                <c:pt idx="3">
                  <c:v>G10</c:v>
                </c:pt>
              </c:strCache>
            </c:strRef>
          </c:cat>
          <c:val>
            <c:numRef>
              <c:f>Junior!$F$117:$I$117</c:f>
              <c:numCache>
                <c:formatCode>0;;</c:formatCode>
                <c:ptCount val="4"/>
                <c:pt idx="0">
                  <c:v>3</c:v>
                </c:pt>
                <c:pt idx="1">
                  <c:v>1</c:v>
                </c:pt>
                <c:pt idx="2">
                  <c:v>1</c:v>
                </c:pt>
                <c:pt idx="3">
                  <c:v>2</c:v>
                </c:pt>
              </c:numCache>
            </c:numRef>
          </c:val>
          <c:extLst>
            <c:ext xmlns:c16="http://schemas.microsoft.com/office/drawing/2014/chart" uri="{C3380CC4-5D6E-409C-BE32-E72D297353CC}">
              <c16:uniqueId val="{00000000-7087-42EA-9A1A-6C6A4E7C0942}"/>
            </c:ext>
          </c:extLst>
        </c:ser>
        <c:dLbls>
          <c:showLegendKey val="0"/>
          <c:showVal val="1"/>
          <c:showCatName val="0"/>
          <c:showSerName val="0"/>
          <c:showPercent val="0"/>
          <c:showBubbleSize val="0"/>
        </c:dLbls>
        <c:gapWidth val="150"/>
        <c:overlap val="-25"/>
        <c:axId val="371836344"/>
        <c:axId val="371834384"/>
      </c:barChart>
      <c:catAx>
        <c:axId val="371836344"/>
        <c:scaling>
          <c:orientation val="minMax"/>
        </c:scaling>
        <c:delete val="0"/>
        <c:axPos val="b"/>
        <c:numFmt formatCode="General" sourceLinked="1"/>
        <c:majorTickMark val="none"/>
        <c:minorTickMark val="none"/>
        <c:tickLblPos val="nextTo"/>
        <c:crossAx val="371834384"/>
        <c:crosses val="autoZero"/>
        <c:auto val="1"/>
        <c:lblAlgn val="ctr"/>
        <c:lblOffset val="100"/>
        <c:noMultiLvlLbl val="0"/>
      </c:catAx>
      <c:valAx>
        <c:axId val="371834384"/>
        <c:scaling>
          <c:orientation val="minMax"/>
        </c:scaling>
        <c:delete val="1"/>
        <c:axPos val="l"/>
        <c:numFmt formatCode="0;;" sourceLinked="1"/>
        <c:majorTickMark val="out"/>
        <c:minorTickMark val="none"/>
        <c:tickLblPos val="none"/>
        <c:crossAx val="37183634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Math - Least Learned Competencies</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Junior!$F$116:$I$116</c:f>
              <c:strCache>
                <c:ptCount val="4"/>
                <c:pt idx="0">
                  <c:v>G7</c:v>
                </c:pt>
                <c:pt idx="1">
                  <c:v>G8</c:v>
                </c:pt>
                <c:pt idx="2">
                  <c:v>G9</c:v>
                </c:pt>
                <c:pt idx="3">
                  <c:v>G10</c:v>
                </c:pt>
              </c:strCache>
            </c:strRef>
          </c:cat>
          <c:val>
            <c:numRef>
              <c:f>Junior!$F$118:$I$118</c:f>
              <c:numCache>
                <c:formatCode>0;;</c:formatCode>
                <c:ptCount val="4"/>
                <c:pt idx="0">
                  <c:v>3</c:v>
                </c:pt>
                <c:pt idx="1">
                  <c:v>2</c:v>
                </c:pt>
                <c:pt idx="2">
                  <c:v>2</c:v>
                </c:pt>
                <c:pt idx="3">
                  <c:v>6</c:v>
                </c:pt>
              </c:numCache>
            </c:numRef>
          </c:val>
          <c:extLst>
            <c:ext xmlns:c16="http://schemas.microsoft.com/office/drawing/2014/chart" uri="{C3380CC4-5D6E-409C-BE32-E72D297353CC}">
              <c16:uniqueId val="{00000000-6ACB-4350-B9E5-BE2FD0EF6B6D}"/>
            </c:ext>
          </c:extLst>
        </c:ser>
        <c:dLbls>
          <c:showLegendKey val="0"/>
          <c:showVal val="1"/>
          <c:showCatName val="0"/>
          <c:showSerName val="0"/>
          <c:showPercent val="0"/>
          <c:showBubbleSize val="0"/>
        </c:dLbls>
        <c:gapWidth val="150"/>
        <c:overlap val="-25"/>
        <c:axId val="371840656"/>
        <c:axId val="371831640"/>
      </c:barChart>
      <c:catAx>
        <c:axId val="371840656"/>
        <c:scaling>
          <c:orientation val="minMax"/>
        </c:scaling>
        <c:delete val="0"/>
        <c:axPos val="b"/>
        <c:numFmt formatCode="General" sourceLinked="1"/>
        <c:majorTickMark val="none"/>
        <c:minorTickMark val="none"/>
        <c:tickLblPos val="nextTo"/>
        <c:crossAx val="371831640"/>
        <c:crosses val="autoZero"/>
        <c:auto val="1"/>
        <c:lblAlgn val="ctr"/>
        <c:lblOffset val="100"/>
        <c:noMultiLvlLbl val="0"/>
      </c:catAx>
      <c:valAx>
        <c:axId val="371831640"/>
        <c:scaling>
          <c:orientation val="minMax"/>
        </c:scaling>
        <c:delete val="1"/>
        <c:axPos val="l"/>
        <c:numFmt formatCode="0;;" sourceLinked="1"/>
        <c:majorTickMark val="out"/>
        <c:minorTickMark val="none"/>
        <c:tickLblPos val="none"/>
        <c:crossAx val="37184065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Science - Least Learned</a:t>
            </a:r>
            <a:r>
              <a:rPr lang="en-PH" baseline="0"/>
              <a:t> Competencies</a:t>
            </a:r>
            <a:endParaRPr lang="en-PH"/>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Junior!$F$116:$I$116</c:f>
              <c:strCache>
                <c:ptCount val="4"/>
                <c:pt idx="0">
                  <c:v>G7</c:v>
                </c:pt>
                <c:pt idx="1">
                  <c:v>G8</c:v>
                </c:pt>
                <c:pt idx="2">
                  <c:v>G9</c:v>
                </c:pt>
                <c:pt idx="3">
                  <c:v>G10</c:v>
                </c:pt>
              </c:strCache>
            </c:strRef>
          </c:cat>
          <c:val>
            <c:numRef>
              <c:f>Junior!$F$119:$I$119</c:f>
              <c:numCache>
                <c:formatCode>0;;</c:formatCode>
                <c:ptCount val="4"/>
                <c:pt idx="0">
                  <c:v>2</c:v>
                </c:pt>
                <c:pt idx="1">
                  <c:v>2</c:v>
                </c:pt>
                <c:pt idx="2">
                  <c:v>1</c:v>
                </c:pt>
                <c:pt idx="3">
                  <c:v>1</c:v>
                </c:pt>
              </c:numCache>
            </c:numRef>
          </c:val>
          <c:extLst>
            <c:ext xmlns:c16="http://schemas.microsoft.com/office/drawing/2014/chart" uri="{C3380CC4-5D6E-409C-BE32-E72D297353CC}">
              <c16:uniqueId val="{00000000-C615-4B07-A47F-6C27D23F0CA8}"/>
            </c:ext>
          </c:extLst>
        </c:ser>
        <c:dLbls>
          <c:showLegendKey val="0"/>
          <c:showVal val="1"/>
          <c:showCatName val="0"/>
          <c:showSerName val="0"/>
          <c:showPercent val="0"/>
          <c:showBubbleSize val="0"/>
        </c:dLbls>
        <c:gapWidth val="150"/>
        <c:overlap val="-25"/>
        <c:axId val="371832816"/>
        <c:axId val="371833600"/>
      </c:barChart>
      <c:catAx>
        <c:axId val="371832816"/>
        <c:scaling>
          <c:orientation val="minMax"/>
        </c:scaling>
        <c:delete val="0"/>
        <c:axPos val="b"/>
        <c:numFmt formatCode="General" sourceLinked="1"/>
        <c:majorTickMark val="none"/>
        <c:minorTickMark val="none"/>
        <c:tickLblPos val="nextTo"/>
        <c:crossAx val="371833600"/>
        <c:crosses val="autoZero"/>
        <c:auto val="1"/>
        <c:lblAlgn val="ctr"/>
        <c:lblOffset val="100"/>
        <c:noMultiLvlLbl val="0"/>
      </c:catAx>
      <c:valAx>
        <c:axId val="371833600"/>
        <c:scaling>
          <c:orientation val="minMax"/>
        </c:scaling>
        <c:delete val="1"/>
        <c:axPos val="l"/>
        <c:numFmt formatCode="0;;" sourceLinked="1"/>
        <c:majorTickMark val="out"/>
        <c:minorTickMark val="none"/>
        <c:tickLblPos val="none"/>
        <c:crossAx val="37183281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Filipino - Least Learned Competencies</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Junior!$F$116:$I$116</c:f>
              <c:strCache>
                <c:ptCount val="4"/>
                <c:pt idx="0">
                  <c:v>G7</c:v>
                </c:pt>
                <c:pt idx="1">
                  <c:v>G8</c:v>
                </c:pt>
                <c:pt idx="2">
                  <c:v>G9</c:v>
                </c:pt>
                <c:pt idx="3">
                  <c:v>G10</c:v>
                </c:pt>
              </c:strCache>
            </c:strRef>
          </c:cat>
          <c:val>
            <c:numRef>
              <c:f>Junior!$F$118:$I$118</c:f>
              <c:numCache>
                <c:formatCode>0;;</c:formatCode>
                <c:ptCount val="4"/>
                <c:pt idx="0">
                  <c:v>3</c:v>
                </c:pt>
                <c:pt idx="1">
                  <c:v>2</c:v>
                </c:pt>
                <c:pt idx="2">
                  <c:v>2</c:v>
                </c:pt>
                <c:pt idx="3">
                  <c:v>6</c:v>
                </c:pt>
              </c:numCache>
            </c:numRef>
          </c:val>
          <c:extLst>
            <c:ext xmlns:c16="http://schemas.microsoft.com/office/drawing/2014/chart" uri="{C3380CC4-5D6E-409C-BE32-E72D297353CC}">
              <c16:uniqueId val="{00000000-F3C1-4B04-AB3E-C761875EF262}"/>
            </c:ext>
          </c:extLst>
        </c:ser>
        <c:dLbls>
          <c:showLegendKey val="0"/>
          <c:showVal val="1"/>
          <c:showCatName val="0"/>
          <c:showSerName val="0"/>
          <c:showPercent val="0"/>
          <c:showBubbleSize val="0"/>
        </c:dLbls>
        <c:gapWidth val="150"/>
        <c:overlap val="-25"/>
        <c:axId val="371833208"/>
        <c:axId val="371834776"/>
      </c:barChart>
      <c:catAx>
        <c:axId val="371833208"/>
        <c:scaling>
          <c:orientation val="minMax"/>
        </c:scaling>
        <c:delete val="0"/>
        <c:axPos val="b"/>
        <c:numFmt formatCode="General" sourceLinked="1"/>
        <c:majorTickMark val="none"/>
        <c:minorTickMark val="none"/>
        <c:tickLblPos val="nextTo"/>
        <c:crossAx val="371834776"/>
        <c:crosses val="autoZero"/>
        <c:auto val="1"/>
        <c:lblAlgn val="ctr"/>
        <c:lblOffset val="100"/>
        <c:noMultiLvlLbl val="0"/>
      </c:catAx>
      <c:valAx>
        <c:axId val="371834776"/>
        <c:scaling>
          <c:orientation val="minMax"/>
        </c:scaling>
        <c:delete val="1"/>
        <c:axPos val="l"/>
        <c:numFmt formatCode="0;;" sourceLinked="1"/>
        <c:majorTickMark val="out"/>
        <c:minorTickMark val="none"/>
        <c:tickLblPos val="none"/>
        <c:crossAx val="371833208"/>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Aral. Pan. - Least Learned</a:t>
            </a:r>
            <a:r>
              <a:rPr lang="en-PH" baseline="0"/>
              <a:t> Competencies</a:t>
            </a:r>
            <a:endParaRPr lang="en-PH"/>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Junior!$F$116:$I$116</c:f>
              <c:strCache>
                <c:ptCount val="4"/>
                <c:pt idx="0">
                  <c:v>G7</c:v>
                </c:pt>
                <c:pt idx="1">
                  <c:v>G8</c:v>
                </c:pt>
                <c:pt idx="2">
                  <c:v>G9</c:v>
                </c:pt>
                <c:pt idx="3">
                  <c:v>G10</c:v>
                </c:pt>
              </c:strCache>
            </c:strRef>
          </c:cat>
          <c:val>
            <c:numRef>
              <c:f>Junior!$F$121:$I$121</c:f>
              <c:numCache>
                <c:formatCode>0;;</c:formatCode>
                <c:ptCount val="4"/>
                <c:pt idx="0">
                  <c:v>2</c:v>
                </c:pt>
                <c:pt idx="1">
                  <c:v>1</c:v>
                </c:pt>
                <c:pt idx="2">
                  <c:v>2</c:v>
                </c:pt>
                <c:pt idx="3">
                  <c:v>2</c:v>
                </c:pt>
              </c:numCache>
            </c:numRef>
          </c:val>
          <c:extLst>
            <c:ext xmlns:c16="http://schemas.microsoft.com/office/drawing/2014/chart" uri="{C3380CC4-5D6E-409C-BE32-E72D297353CC}">
              <c16:uniqueId val="{00000000-278C-4895-B035-22B756B1720E}"/>
            </c:ext>
          </c:extLst>
        </c:ser>
        <c:dLbls>
          <c:showLegendKey val="0"/>
          <c:showVal val="1"/>
          <c:showCatName val="0"/>
          <c:showSerName val="0"/>
          <c:showPercent val="0"/>
          <c:showBubbleSize val="0"/>
        </c:dLbls>
        <c:gapWidth val="150"/>
        <c:overlap val="-25"/>
        <c:axId val="371835560"/>
        <c:axId val="371838696"/>
      </c:barChart>
      <c:catAx>
        <c:axId val="371835560"/>
        <c:scaling>
          <c:orientation val="minMax"/>
        </c:scaling>
        <c:delete val="0"/>
        <c:axPos val="b"/>
        <c:numFmt formatCode="General" sourceLinked="1"/>
        <c:majorTickMark val="none"/>
        <c:minorTickMark val="none"/>
        <c:tickLblPos val="nextTo"/>
        <c:crossAx val="371838696"/>
        <c:crosses val="autoZero"/>
        <c:auto val="1"/>
        <c:lblAlgn val="ctr"/>
        <c:lblOffset val="100"/>
        <c:noMultiLvlLbl val="0"/>
      </c:catAx>
      <c:valAx>
        <c:axId val="371838696"/>
        <c:scaling>
          <c:orientation val="minMax"/>
        </c:scaling>
        <c:delete val="1"/>
        <c:axPos val="l"/>
        <c:numFmt formatCode="0;;" sourceLinked="1"/>
        <c:majorTickMark val="out"/>
        <c:minorTickMark val="none"/>
        <c:tickLblPos val="none"/>
        <c:crossAx val="37183556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MAPEH - Least Learned Competencies</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Junior!$F$116:$I$116</c:f>
              <c:strCache>
                <c:ptCount val="4"/>
                <c:pt idx="0">
                  <c:v>G7</c:v>
                </c:pt>
                <c:pt idx="1">
                  <c:v>G8</c:v>
                </c:pt>
                <c:pt idx="2">
                  <c:v>G9</c:v>
                </c:pt>
                <c:pt idx="3">
                  <c:v>G10</c:v>
                </c:pt>
              </c:strCache>
            </c:strRef>
          </c:cat>
          <c:val>
            <c:numRef>
              <c:f>Junior!$F$122:$I$122</c:f>
              <c:numCache>
                <c:formatCode>0;;</c:formatCode>
                <c:ptCount val="4"/>
                <c:pt idx="0">
                  <c:v>4</c:v>
                </c:pt>
                <c:pt idx="1">
                  <c:v>3</c:v>
                </c:pt>
                <c:pt idx="2">
                  <c:v>1</c:v>
                </c:pt>
                <c:pt idx="3">
                  <c:v>2</c:v>
                </c:pt>
              </c:numCache>
            </c:numRef>
          </c:val>
          <c:extLst>
            <c:ext xmlns:c16="http://schemas.microsoft.com/office/drawing/2014/chart" uri="{C3380CC4-5D6E-409C-BE32-E72D297353CC}">
              <c16:uniqueId val="{00000000-CCA0-487C-8DC7-17841564221B}"/>
            </c:ext>
          </c:extLst>
        </c:ser>
        <c:dLbls>
          <c:showLegendKey val="0"/>
          <c:showVal val="1"/>
          <c:showCatName val="0"/>
          <c:showSerName val="0"/>
          <c:showPercent val="0"/>
          <c:showBubbleSize val="0"/>
        </c:dLbls>
        <c:gapWidth val="150"/>
        <c:overlap val="-25"/>
        <c:axId val="351663184"/>
        <c:axId val="351663576"/>
      </c:barChart>
      <c:catAx>
        <c:axId val="351663184"/>
        <c:scaling>
          <c:orientation val="minMax"/>
        </c:scaling>
        <c:delete val="0"/>
        <c:axPos val="b"/>
        <c:numFmt formatCode="General" sourceLinked="1"/>
        <c:majorTickMark val="none"/>
        <c:minorTickMark val="none"/>
        <c:tickLblPos val="nextTo"/>
        <c:crossAx val="351663576"/>
        <c:crosses val="autoZero"/>
        <c:auto val="1"/>
        <c:lblAlgn val="ctr"/>
        <c:lblOffset val="100"/>
        <c:noMultiLvlLbl val="0"/>
      </c:catAx>
      <c:valAx>
        <c:axId val="351663576"/>
        <c:scaling>
          <c:orientation val="minMax"/>
        </c:scaling>
        <c:delete val="1"/>
        <c:axPos val="l"/>
        <c:numFmt formatCode="0;;" sourceLinked="1"/>
        <c:majorTickMark val="out"/>
        <c:minorTickMark val="none"/>
        <c:tickLblPos val="none"/>
        <c:crossAx val="3516631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TLE - Least Learned</a:t>
            </a:r>
            <a:r>
              <a:rPr lang="en-PH" baseline="0"/>
              <a:t> Competencies</a:t>
            </a:r>
            <a:endParaRPr lang="en-PH"/>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Junior!$F$116:$I$116</c:f>
              <c:strCache>
                <c:ptCount val="4"/>
                <c:pt idx="0">
                  <c:v>G7</c:v>
                </c:pt>
                <c:pt idx="1">
                  <c:v>G8</c:v>
                </c:pt>
                <c:pt idx="2">
                  <c:v>G9</c:v>
                </c:pt>
                <c:pt idx="3">
                  <c:v>G10</c:v>
                </c:pt>
              </c:strCache>
            </c:strRef>
          </c:cat>
          <c:val>
            <c:numRef>
              <c:f>Junior!$F$123:$I$123</c:f>
              <c:numCache>
                <c:formatCode>0;;</c:formatCode>
                <c:ptCount val="4"/>
                <c:pt idx="0">
                  <c:v>9</c:v>
                </c:pt>
                <c:pt idx="1">
                  <c:v>9</c:v>
                </c:pt>
                <c:pt idx="2">
                  <c:v>10</c:v>
                </c:pt>
                <c:pt idx="3">
                  <c:v>6</c:v>
                </c:pt>
              </c:numCache>
            </c:numRef>
          </c:val>
          <c:extLst>
            <c:ext xmlns:c16="http://schemas.microsoft.com/office/drawing/2014/chart" uri="{C3380CC4-5D6E-409C-BE32-E72D297353CC}">
              <c16:uniqueId val="{00000000-4ECB-4185-919E-0F90ABDC5201}"/>
            </c:ext>
          </c:extLst>
        </c:ser>
        <c:dLbls>
          <c:showLegendKey val="0"/>
          <c:showVal val="1"/>
          <c:showCatName val="0"/>
          <c:showSerName val="0"/>
          <c:showPercent val="0"/>
          <c:showBubbleSize val="0"/>
        </c:dLbls>
        <c:gapWidth val="150"/>
        <c:overlap val="-25"/>
        <c:axId val="351664752"/>
        <c:axId val="351664360"/>
      </c:barChart>
      <c:catAx>
        <c:axId val="351664752"/>
        <c:scaling>
          <c:orientation val="minMax"/>
        </c:scaling>
        <c:delete val="0"/>
        <c:axPos val="b"/>
        <c:numFmt formatCode="General" sourceLinked="1"/>
        <c:majorTickMark val="none"/>
        <c:minorTickMark val="none"/>
        <c:tickLblPos val="nextTo"/>
        <c:crossAx val="351664360"/>
        <c:crosses val="autoZero"/>
        <c:auto val="1"/>
        <c:lblAlgn val="ctr"/>
        <c:lblOffset val="100"/>
        <c:noMultiLvlLbl val="0"/>
      </c:catAx>
      <c:valAx>
        <c:axId val="351664360"/>
        <c:scaling>
          <c:orientation val="minMax"/>
        </c:scaling>
        <c:delete val="1"/>
        <c:axPos val="l"/>
        <c:numFmt formatCode="0;;" sourceLinked="1"/>
        <c:majorTickMark val="out"/>
        <c:minorTickMark val="none"/>
        <c:tickLblPos val="none"/>
        <c:crossAx val="35166475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ESP - Least Learned Competencies</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Junior!$F$116:$I$116</c:f>
              <c:strCache>
                <c:ptCount val="4"/>
                <c:pt idx="0">
                  <c:v>G7</c:v>
                </c:pt>
                <c:pt idx="1">
                  <c:v>G8</c:v>
                </c:pt>
                <c:pt idx="2">
                  <c:v>G9</c:v>
                </c:pt>
                <c:pt idx="3">
                  <c:v>G10</c:v>
                </c:pt>
              </c:strCache>
            </c:strRef>
          </c:cat>
          <c:val>
            <c:numRef>
              <c:f>Junior!$F$124:$I$124</c:f>
              <c:numCache>
                <c:formatCode>0;;</c:formatCode>
                <c:ptCount val="4"/>
                <c:pt idx="0">
                  <c:v>2</c:v>
                </c:pt>
                <c:pt idx="1">
                  <c:v>2</c:v>
                </c:pt>
                <c:pt idx="3">
                  <c:v>1</c:v>
                </c:pt>
              </c:numCache>
            </c:numRef>
          </c:val>
          <c:extLst>
            <c:ext xmlns:c16="http://schemas.microsoft.com/office/drawing/2014/chart" uri="{C3380CC4-5D6E-409C-BE32-E72D297353CC}">
              <c16:uniqueId val="{00000000-89F0-40D0-8582-303473F7C5EA}"/>
            </c:ext>
          </c:extLst>
        </c:ser>
        <c:dLbls>
          <c:showLegendKey val="0"/>
          <c:showVal val="1"/>
          <c:showCatName val="0"/>
          <c:showSerName val="0"/>
          <c:showPercent val="0"/>
          <c:showBubbleSize val="0"/>
        </c:dLbls>
        <c:gapWidth val="150"/>
        <c:overlap val="-25"/>
        <c:axId val="351662792"/>
        <c:axId val="351665144"/>
      </c:barChart>
      <c:catAx>
        <c:axId val="351662792"/>
        <c:scaling>
          <c:orientation val="minMax"/>
        </c:scaling>
        <c:delete val="0"/>
        <c:axPos val="b"/>
        <c:numFmt formatCode="General" sourceLinked="1"/>
        <c:majorTickMark val="none"/>
        <c:minorTickMark val="none"/>
        <c:tickLblPos val="nextTo"/>
        <c:crossAx val="351665144"/>
        <c:crosses val="autoZero"/>
        <c:auto val="1"/>
        <c:lblAlgn val="ctr"/>
        <c:lblOffset val="100"/>
        <c:noMultiLvlLbl val="0"/>
      </c:catAx>
      <c:valAx>
        <c:axId val="351665144"/>
        <c:scaling>
          <c:orientation val="minMax"/>
        </c:scaling>
        <c:delete val="1"/>
        <c:axPos val="l"/>
        <c:numFmt formatCode="0;;" sourceLinked="1"/>
        <c:majorTickMark val="out"/>
        <c:minorTickMark val="none"/>
        <c:tickLblPos val="none"/>
        <c:crossAx val="35166279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Below 100 % Competency coverage (</a:t>
            </a:r>
            <a:r>
              <a:rPr lang="en-PH" sz="1800" b="1" i="0" u="none" strike="noStrike" baseline="0">
                <a:effectLst/>
              </a:rPr>
              <a:t>Junior High)</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Junior!$D$126:$K$126</c:f>
              <c:strCache>
                <c:ptCount val="8"/>
                <c:pt idx="0">
                  <c:v>English</c:v>
                </c:pt>
                <c:pt idx="1">
                  <c:v>Math</c:v>
                </c:pt>
                <c:pt idx="2">
                  <c:v>Science</c:v>
                </c:pt>
                <c:pt idx="3">
                  <c:v>Filipino</c:v>
                </c:pt>
                <c:pt idx="4">
                  <c:v>AP</c:v>
                </c:pt>
                <c:pt idx="5">
                  <c:v>MAPEH</c:v>
                </c:pt>
                <c:pt idx="6">
                  <c:v>TLE</c:v>
                </c:pt>
                <c:pt idx="7">
                  <c:v>ESP</c:v>
                </c:pt>
              </c:strCache>
            </c:strRef>
          </c:cat>
          <c:val>
            <c:numRef>
              <c:f>Junior!$D$127:$K$127</c:f>
              <c:numCache>
                <c:formatCode>0</c:formatCode>
                <c:ptCount val="8"/>
                <c:pt idx="0">
                  <c:v>17</c:v>
                </c:pt>
                <c:pt idx="1">
                  <c:v>17</c:v>
                </c:pt>
                <c:pt idx="2">
                  <c:v>11</c:v>
                </c:pt>
                <c:pt idx="3">
                  <c:v>11</c:v>
                </c:pt>
                <c:pt idx="4">
                  <c:v>11</c:v>
                </c:pt>
                <c:pt idx="5">
                  <c:v>22</c:v>
                </c:pt>
                <c:pt idx="6">
                  <c:v>15</c:v>
                </c:pt>
                <c:pt idx="7">
                  <c:v>12</c:v>
                </c:pt>
              </c:numCache>
            </c:numRef>
          </c:val>
          <c:extLst>
            <c:ext xmlns:c16="http://schemas.microsoft.com/office/drawing/2014/chart" uri="{C3380CC4-5D6E-409C-BE32-E72D297353CC}">
              <c16:uniqueId val="{00000000-7BD3-436B-B84B-537C6026118C}"/>
            </c:ext>
          </c:extLst>
        </c:ser>
        <c:dLbls>
          <c:showLegendKey val="0"/>
          <c:showVal val="1"/>
          <c:showCatName val="0"/>
          <c:showSerName val="0"/>
          <c:showPercent val="0"/>
          <c:showBubbleSize val="0"/>
        </c:dLbls>
        <c:gapWidth val="150"/>
        <c:overlap val="-25"/>
        <c:axId val="351662008"/>
        <c:axId val="351660832"/>
      </c:barChart>
      <c:catAx>
        <c:axId val="351662008"/>
        <c:scaling>
          <c:orientation val="minMax"/>
        </c:scaling>
        <c:delete val="0"/>
        <c:axPos val="b"/>
        <c:numFmt formatCode="General" sourceLinked="1"/>
        <c:majorTickMark val="none"/>
        <c:minorTickMark val="none"/>
        <c:tickLblPos val="nextTo"/>
        <c:crossAx val="351660832"/>
        <c:crosses val="autoZero"/>
        <c:auto val="1"/>
        <c:lblAlgn val="ctr"/>
        <c:lblOffset val="100"/>
        <c:noMultiLvlLbl val="0"/>
      </c:catAx>
      <c:valAx>
        <c:axId val="351660832"/>
        <c:scaling>
          <c:orientation val="minMax"/>
        </c:scaling>
        <c:delete val="1"/>
        <c:axPos val="l"/>
        <c:numFmt formatCode="0" sourceLinked="1"/>
        <c:majorTickMark val="out"/>
        <c:minorTickMark val="none"/>
        <c:tickLblPos val="none"/>
        <c:crossAx val="351662008"/>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Below 100 % Competency coverage (</a:t>
            </a:r>
            <a:r>
              <a:rPr lang="en-PH" sz="1800" b="1" i="0" u="none" strike="noStrike" baseline="0">
                <a:effectLst/>
              </a:rPr>
              <a:t>Junior High)</a:t>
            </a:r>
            <a:endParaRPr lang="en-PH">
              <a:effectLst/>
            </a:endParaRPr>
          </a:p>
        </c:rich>
      </c:tx>
      <c:layout>
        <c:manualLayout>
          <c:xMode val="edge"/>
          <c:yMode val="edge"/>
          <c:x val="0.14609523809523819"/>
          <c:y val="5.9113300492610849E-2"/>
        </c:manualLayout>
      </c:layout>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Junior!$D$128:$K$128</c:f>
              <c:strCache>
                <c:ptCount val="8"/>
                <c:pt idx="0">
                  <c:v>English</c:v>
                </c:pt>
                <c:pt idx="1">
                  <c:v>Math</c:v>
                </c:pt>
                <c:pt idx="2">
                  <c:v>Science</c:v>
                </c:pt>
                <c:pt idx="3">
                  <c:v>Filipino</c:v>
                </c:pt>
                <c:pt idx="4">
                  <c:v>AP</c:v>
                </c:pt>
                <c:pt idx="5">
                  <c:v>MAPEH</c:v>
                </c:pt>
                <c:pt idx="6">
                  <c:v>TLE</c:v>
                </c:pt>
                <c:pt idx="7">
                  <c:v>ESP</c:v>
                </c:pt>
              </c:strCache>
            </c:strRef>
          </c:cat>
          <c:val>
            <c:numRef>
              <c:f>Junior!$D$129:$K$129</c:f>
              <c:numCache>
                <c:formatCode>0</c:formatCode>
                <c:ptCount val="8"/>
                <c:pt idx="0">
                  <c:v>10</c:v>
                </c:pt>
                <c:pt idx="1">
                  <c:v>10</c:v>
                </c:pt>
                <c:pt idx="2">
                  <c:v>5</c:v>
                </c:pt>
                <c:pt idx="3">
                  <c:v>5</c:v>
                </c:pt>
                <c:pt idx="4">
                  <c:v>5</c:v>
                </c:pt>
                <c:pt idx="5">
                  <c:v>10</c:v>
                </c:pt>
                <c:pt idx="6">
                  <c:v>10</c:v>
                </c:pt>
                <c:pt idx="7">
                  <c:v>10</c:v>
                </c:pt>
              </c:numCache>
            </c:numRef>
          </c:val>
          <c:extLst>
            <c:ext xmlns:c16="http://schemas.microsoft.com/office/drawing/2014/chart" uri="{C3380CC4-5D6E-409C-BE32-E72D297353CC}">
              <c16:uniqueId val="{00000000-B5E6-4AC3-BD50-F2A65C7BF3C0}"/>
            </c:ext>
          </c:extLst>
        </c:ser>
        <c:dLbls>
          <c:showLegendKey val="0"/>
          <c:showVal val="1"/>
          <c:showCatName val="0"/>
          <c:showSerName val="0"/>
          <c:showPercent val="0"/>
          <c:showBubbleSize val="0"/>
        </c:dLbls>
        <c:gapWidth val="150"/>
        <c:overlap val="-25"/>
        <c:axId val="351651032"/>
        <c:axId val="351653776"/>
      </c:barChart>
      <c:catAx>
        <c:axId val="351651032"/>
        <c:scaling>
          <c:orientation val="minMax"/>
        </c:scaling>
        <c:delete val="0"/>
        <c:axPos val="b"/>
        <c:numFmt formatCode="General" sourceLinked="1"/>
        <c:majorTickMark val="none"/>
        <c:minorTickMark val="none"/>
        <c:tickLblPos val="nextTo"/>
        <c:crossAx val="351653776"/>
        <c:crosses val="autoZero"/>
        <c:auto val="1"/>
        <c:lblAlgn val="ctr"/>
        <c:lblOffset val="100"/>
        <c:noMultiLvlLbl val="0"/>
      </c:catAx>
      <c:valAx>
        <c:axId val="351653776"/>
        <c:scaling>
          <c:orientation val="minMax"/>
        </c:scaling>
        <c:delete val="1"/>
        <c:axPos val="l"/>
        <c:numFmt formatCode="0" sourceLinked="1"/>
        <c:majorTickMark val="out"/>
        <c:minorTickMark val="none"/>
        <c:tickLblPos val="none"/>
        <c:crossAx val="35165103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sz="1800" b="1" i="0" baseline="0">
                <a:effectLst/>
              </a:rPr>
              <a:t>NAT</a:t>
            </a:r>
            <a:endParaRPr lang="en-PH">
              <a:effectLst/>
            </a:endParaRPr>
          </a:p>
        </c:rich>
      </c:tx>
      <c:overlay val="0"/>
    </c:title>
    <c:autoTitleDeleted val="0"/>
    <c:plotArea>
      <c:layout/>
      <c:barChart>
        <c:barDir val="col"/>
        <c:grouping val="clustered"/>
        <c:varyColors val="0"/>
        <c:ser>
          <c:idx val="0"/>
          <c:order val="0"/>
          <c:tx>
            <c:strRef>
              <c:f>Junior!$D$131</c:f>
              <c:strCache>
                <c:ptCount val="1"/>
                <c:pt idx="0">
                  <c:v>English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Junior!$D$132</c:f>
            </c:numRef>
          </c:val>
          <c:extLst>
            <c:ext xmlns:c15="http://schemas.microsoft.com/office/drawing/2012/chart" uri="{02D57815-91ED-43cb-92C2-25804820EDAC}">
              <c15:filteredCategoryTitle>
                <c15:cat>
                  <c:multiLvlStrRef>
                    <c:extLst>
                      <c:ext uri="{02D57815-91ED-43cb-92C2-25804820EDAC}">
                        <c15:formulaRef>
                          <c15:sqref>Junior!$B$132</c15:sqref>
                        </c15:formulaRef>
                      </c:ext>
                    </c:extLst>
                  </c:multiLvlStrRef>
                </c15:cat>
              </c15:filteredCategoryTitle>
            </c:ext>
            <c:ext xmlns:c16="http://schemas.microsoft.com/office/drawing/2014/chart" uri="{C3380CC4-5D6E-409C-BE32-E72D297353CC}">
              <c16:uniqueId val="{00000000-1C78-4DCA-BB98-4D5895C8D45A}"/>
            </c:ext>
          </c:extLst>
        </c:ser>
        <c:ser>
          <c:idx val="2"/>
          <c:order val="1"/>
          <c:tx>
            <c:strRef>
              <c:f>Junior!$E$131</c:f>
              <c:strCache>
                <c:ptCount val="1"/>
                <c:pt idx="0">
                  <c:v>Math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Junior!$E$132</c:f>
            </c:numRef>
          </c:val>
          <c:extLst>
            <c:ext xmlns:c15="http://schemas.microsoft.com/office/drawing/2012/chart" uri="{02D57815-91ED-43cb-92C2-25804820EDAC}">
              <c15:filteredCategoryTitle>
                <c15:cat>
                  <c:multiLvlStrRef>
                    <c:extLst>
                      <c:ext uri="{02D57815-91ED-43cb-92C2-25804820EDAC}">
                        <c15:formulaRef>
                          <c15:sqref>Junior!$B$132</c15:sqref>
                        </c15:formulaRef>
                      </c:ext>
                    </c:extLst>
                  </c:multiLvlStrRef>
                </c15:cat>
              </c15:filteredCategoryTitle>
            </c:ext>
            <c:ext xmlns:c16="http://schemas.microsoft.com/office/drawing/2014/chart" uri="{C3380CC4-5D6E-409C-BE32-E72D297353CC}">
              <c16:uniqueId val="{00000001-1C78-4DCA-BB98-4D5895C8D45A}"/>
            </c:ext>
          </c:extLst>
        </c:ser>
        <c:ser>
          <c:idx val="3"/>
          <c:order val="2"/>
          <c:tx>
            <c:strRef>
              <c:f>Junior!$F$131</c:f>
              <c:strCache>
                <c:ptCount val="1"/>
                <c:pt idx="0">
                  <c:v>Science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Junior!$F$132</c:f>
            </c:numRef>
          </c:val>
          <c:extLst>
            <c:ext xmlns:c15="http://schemas.microsoft.com/office/drawing/2012/chart" uri="{02D57815-91ED-43cb-92C2-25804820EDAC}">
              <c15:filteredCategoryTitle>
                <c15:cat>
                  <c:multiLvlStrRef>
                    <c:extLst>
                      <c:ext uri="{02D57815-91ED-43cb-92C2-25804820EDAC}">
                        <c15:formulaRef>
                          <c15:sqref>Junior!$B$132</c15:sqref>
                        </c15:formulaRef>
                      </c:ext>
                    </c:extLst>
                  </c:multiLvlStrRef>
                </c15:cat>
              </c15:filteredCategoryTitle>
            </c:ext>
            <c:ext xmlns:c16="http://schemas.microsoft.com/office/drawing/2014/chart" uri="{C3380CC4-5D6E-409C-BE32-E72D297353CC}">
              <c16:uniqueId val="{00000002-1C78-4DCA-BB98-4D5895C8D45A}"/>
            </c:ext>
          </c:extLst>
        </c:ser>
        <c:ser>
          <c:idx val="4"/>
          <c:order val="3"/>
          <c:tx>
            <c:strRef>
              <c:f>Junior!$G$131</c:f>
              <c:strCache>
                <c:ptCount val="1"/>
                <c:pt idx="0">
                  <c:v>Filipino</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Junior!$G$132</c:f>
            </c:numRef>
          </c:val>
          <c:extLst>
            <c:ext xmlns:c15="http://schemas.microsoft.com/office/drawing/2012/chart" uri="{02D57815-91ED-43cb-92C2-25804820EDAC}">
              <c15:filteredCategoryTitle>
                <c15:cat>
                  <c:multiLvlStrRef>
                    <c:extLst>
                      <c:ext uri="{02D57815-91ED-43cb-92C2-25804820EDAC}">
                        <c15:formulaRef>
                          <c15:sqref>Junior!$B$132</c15:sqref>
                        </c15:formulaRef>
                      </c:ext>
                    </c:extLst>
                  </c:multiLvlStrRef>
                </c15:cat>
              </c15:filteredCategoryTitle>
            </c:ext>
            <c:ext xmlns:c16="http://schemas.microsoft.com/office/drawing/2014/chart" uri="{C3380CC4-5D6E-409C-BE32-E72D297353CC}">
              <c16:uniqueId val="{00000003-1C78-4DCA-BB98-4D5895C8D45A}"/>
            </c:ext>
          </c:extLst>
        </c:ser>
        <c:ser>
          <c:idx val="5"/>
          <c:order val="4"/>
          <c:tx>
            <c:strRef>
              <c:f>Junior!$H$131</c:f>
              <c:strCache>
                <c:ptCount val="1"/>
                <c:pt idx="0">
                  <c:v>AP</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Junior!$H$132</c:f>
            </c:numRef>
          </c:val>
          <c:extLst>
            <c:ext xmlns:c15="http://schemas.microsoft.com/office/drawing/2012/chart" uri="{02D57815-91ED-43cb-92C2-25804820EDAC}">
              <c15:filteredCategoryTitle>
                <c15:cat>
                  <c:multiLvlStrRef>
                    <c:extLst>
                      <c:ext uri="{02D57815-91ED-43cb-92C2-25804820EDAC}">
                        <c15:formulaRef>
                          <c15:sqref>Junior!$B$132</c15:sqref>
                        </c15:formulaRef>
                      </c:ext>
                    </c:extLst>
                  </c:multiLvlStrRef>
                </c15:cat>
              </c15:filteredCategoryTitle>
            </c:ext>
            <c:ext xmlns:c16="http://schemas.microsoft.com/office/drawing/2014/chart" uri="{C3380CC4-5D6E-409C-BE32-E72D297353CC}">
              <c16:uniqueId val="{00000004-1C78-4DCA-BB98-4D5895C8D45A}"/>
            </c:ext>
          </c:extLst>
        </c:ser>
        <c:dLbls>
          <c:showLegendKey val="0"/>
          <c:showVal val="1"/>
          <c:showCatName val="0"/>
          <c:showSerName val="0"/>
          <c:showPercent val="0"/>
          <c:showBubbleSize val="0"/>
        </c:dLbls>
        <c:gapWidth val="150"/>
        <c:overlap val="-25"/>
        <c:axId val="351656912"/>
        <c:axId val="351651424"/>
      </c:barChart>
      <c:catAx>
        <c:axId val="351656912"/>
        <c:scaling>
          <c:orientation val="minMax"/>
        </c:scaling>
        <c:delete val="0"/>
        <c:axPos val="b"/>
        <c:numFmt formatCode="General" sourceLinked="1"/>
        <c:majorTickMark val="none"/>
        <c:minorTickMark val="none"/>
        <c:tickLblPos val="nextTo"/>
        <c:crossAx val="351651424"/>
        <c:crosses val="autoZero"/>
        <c:auto val="1"/>
        <c:lblAlgn val="ctr"/>
        <c:lblOffset val="100"/>
        <c:noMultiLvlLbl val="0"/>
      </c:catAx>
      <c:valAx>
        <c:axId val="351651424"/>
        <c:scaling>
          <c:orientation val="minMax"/>
        </c:scaling>
        <c:delete val="1"/>
        <c:axPos val="l"/>
        <c:numFmt formatCode="0.00%" sourceLinked="1"/>
        <c:majorTickMark val="none"/>
        <c:minorTickMark val="none"/>
        <c:tickLblPos val="none"/>
        <c:crossAx val="351656912"/>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7503175006350022E-2"/>
          <c:y val="0.1872474775913042"/>
          <c:w val="0.52788521782171771"/>
          <c:h val="0.73611648961792753"/>
        </c:manualLayout>
      </c:layout>
      <c:pieChart>
        <c:varyColors val="1"/>
        <c:ser>
          <c:idx val="2"/>
          <c:order val="0"/>
          <c:tx>
            <c:strRef>
              <c:f>[1]Junior!$D$133</c:f>
              <c:strCache>
                <c:ptCount val="1"/>
                <c:pt idx="0">
                  <c:v>English</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[1]Junior!$B$134:$B$140</c:f>
              <c:strCache>
                <c:ptCount val="7"/>
                <c:pt idx="0">
                  <c:v>Mastery (96-100%)</c:v>
                </c:pt>
                <c:pt idx="1">
                  <c:v>Closely Approx. Mastery (86-95%)</c:v>
                </c:pt>
                <c:pt idx="2">
                  <c:v>Moving Towards Mastery (66-85%)</c:v>
                </c:pt>
                <c:pt idx="3">
                  <c:v>Average Mastery (35-65%)</c:v>
                </c:pt>
                <c:pt idx="4">
                  <c:v>Low (15-34%)</c:v>
                </c:pt>
                <c:pt idx="5">
                  <c:v>Very Low (5-14%)</c:v>
                </c:pt>
                <c:pt idx="6">
                  <c:v>Absolutely No Mastery (0-4%)</c:v>
                </c:pt>
              </c:strCache>
            </c:strRef>
          </c:cat>
          <c:val>
            <c:numRef>
              <c:f>[1]Junior!$D$134:$D$140</c:f>
              <c:numCache>
                <c:formatCode>General</c:formatCode>
                <c:ptCount val="7"/>
                <c:pt idx="3">
                  <c:v>280</c:v>
                </c:pt>
              </c:numCache>
            </c:numRef>
          </c:val>
          <c:extLst>
            <c:ext xmlns:c16="http://schemas.microsoft.com/office/drawing/2014/chart" uri="{C3380CC4-5D6E-409C-BE32-E72D297353CC}">
              <c16:uniqueId val="{00000000-3C98-4883-89B5-DFABDF27B53B}"/>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8336439954931163"/>
          <c:y val="0.29749237664773032"/>
          <c:w val="0.39678448382537812"/>
          <c:h val="0.4879450406615114"/>
        </c:manualLayout>
      </c:layout>
      <c:overlay val="0"/>
      <c:txPr>
        <a:bodyPr/>
        <a:lstStyle/>
        <a:p>
          <a:pPr>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  G7 (English)</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474-48AC-8A3F-9AEFDA9DE022}"/>
                </c:ext>
              </c:extLst>
            </c:dLbl>
            <c:dLbl>
              <c:idx val="1"/>
              <c:layout>
                <c:manualLayout>
                  <c:x val="0.11612614829396328"/>
                  <c:y val="-6.290932501361858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474-48AC-8A3F-9AEFDA9DE022}"/>
                </c:ext>
              </c:extLst>
            </c:dLbl>
            <c:dLbl>
              <c:idx val="2"/>
              <c:layout>
                <c:manualLayout>
                  <c:x val="0.20289800688976395"/>
                  <c:y val="9.255128014658546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474-48AC-8A3F-9AEFDA9DE022}"/>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474-48AC-8A3F-9AEFDA9DE022}"/>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JHGraph!$I$450:$I$453</c:f>
              <c:strCache>
                <c:ptCount val="4"/>
                <c:pt idx="0">
                  <c:v>Non-Reader</c:v>
                </c:pt>
                <c:pt idx="1">
                  <c:v>Frustration</c:v>
                </c:pt>
                <c:pt idx="2">
                  <c:v>Instructional</c:v>
                </c:pt>
                <c:pt idx="3">
                  <c:v>Independent</c:v>
                </c:pt>
              </c:strCache>
            </c:strRef>
          </c:cat>
          <c:val>
            <c:numRef>
              <c:f>JHGraph!$J$450:$J$453</c:f>
              <c:numCache>
                <c:formatCode>General</c:formatCode>
                <c:ptCount val="4"/>
                <c:pt idx="0">
                  <c:v>0</c:v>
                </c:pt>
                <c:pt idx="1">
                  <c:v>0</c:v>
                </c:pt>
                <c:pt idx="2">
                  <c:v>0</c:v>
                </c:pt>
                <c:pt idx="3">
                  <c:v>364</c:v>
                </c:pt>
              </c:numCache>
            </c:numRef>
          </c:val>
          <c:extLst>
            <c:ext xmlns:c16="http://schemas.microsoft.com/office/drawing/2014/chart" uri="{C3380CC4-5D6E-409C-BE32-E72D297353CC}">
              <c16:uniqueId val="{00000004-2474-48AC-8A3F-9AEFDA9DE022}"/>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a:t>
            </a:r>
            <a:r>
              <a:rPr lang="en-PH" baseline="0">
                <a:effectLst/>
              </a:rPr>
              <a:t> G8</a:t>
            </a:r>
            <a:r>
              <a:rPr lang="en-PH">
                <a:effectLst/>
              </a:rPr>
              <a:t> (English)</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93F-4046-87C5-B35AEBE28C55}"/>
                </c:ext>
              </c:extLst>
            </c:dLbl>
            <c:dLbl>
              <c:idx val="1"/>
              <c:layout>
                <c:manualLayout>
                  <c:x val="2.062573353455343E-2"/>
                  <c:y val="-4.7274636125029844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93F-4046-87C5-B35AEBE28C55}"/>
                </c:ext>
              </c:extLst>
            </c:dLbl>
            <c:dLbl>
              <c:idx val="2"/>
              <c:layout>
                <c:manualLayout>
                  <c:x val="1.5570165671074578E-2"/>
                  <c:y val="3.921813409687425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93F-4046-87C5-B35AEBE28C55}"/>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93F-4046-87C5-B35AEBE28C55}"/>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JHGraph!$I$450:$I$453</c:f>
              <c:strCache>
                <c:ptCount val="4"/>
                <c:pt idx="0">
                  <c:v>Non-Reader</c:v>
                </c:pt>
                <c:pt idx="1">
                  <c:v>Frustration</c:v>
                </c:pt>
                <c:pt idx="2">
                  <c:v>Instructional</c:v>
                </c:pt>
                <c:pt idx="3">
                  <c:v>Independent</c:v>
                </c:pt>
              </c:strCache>
            </c:strRef>
          </c:cat>
          <c:val>
            <c:numRef>
              <c:f>JHGraph!$K$450:$K$453</c:f>
              <c:numCache>
                <c:formatCode>General</c:formatCode>
                <c:ptCount val="4"/>
                <c:pt idx="0">
                  <c:v>0</c:v>
                </c:pt>
                <c:pt idx="1">
                  <c:v>0</c:v>
                </c:pt>
                <c:pt idx="2">
                  <c:v>0</c:v>
                </c:pt>
                <c:pt idx="3">
                  <c:v>305</c:v>
                </c:pt>
              </c:numCache>
            </c:numRef>
          </c:val>
          <c:extLst>
            <c:ext xmlns:c16="http://schemas.microsoft.com/office/drawing/2014/chart" uri="{C3380CC4-5D6E-409C-BE32-E72D297353CC}">
              <c16:uniqueId val="{00000004-293F-4046-87C5-B35AEBE28C55}"/>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a:t>
            </a:r>
            <a:r>
              <a:rPr lang="en-PH" baseline="0">
                <a:effectLst/>
              </a:rPr>
              <a:t> G9</a:t>
            </a:r>
            <a:r>
              <a:rPr lang="en-PH">
                <a:effectLst/>
              </a:rPr>
              <a:t> (English)</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2DA-436B-9ADF-6C83AA18A038}"/>
                </c:ext>
              </c:extLst>
            </c:dLbl>
            <c:dLbl>
              <c:idx val="1"/>
              <c:layout>
                <c:manualLayout>
                  <c:x val="2.062573353455343E-2"/>
                  <c:y val="-4.7274636125029844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2DA-436B-9ADF-6C83AA18A038}"/>
                </c:ext>
              </c:extLst>
            </c:dLbl>
            <c:dLbl>
              <c:idx val="2"/>
              <c:layout>
                <c:manualLayout>
                  <c:x val="1.5570165671074578E-2"/>
                  <c:y val="3.921813409687425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2DA-436B-9ADF-6C83AA18A038}"/>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2DA-436B-9ADF-6C83AA18A038}"/>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JHGraph!$I$450:$I$453</c:f>
              <c:strCache>
                <c:ptCount val="4"/>
                <c:pt idx="0">
                  <c:v>Non-Reader</c:v>
                </c:pt>
                <c:pt idx="1">
                  <c:v>Frustration</c:v>
                </c:pt>
                <c:pt idx="2">
                  <c:v>Instructional</c:v>
                </c:pt>
                <c:pt idx="3">
                  <c:v>Independent</c:v>
                </c:pt>
              </c:strCache>
            </c:strRef>
          </c:cat>
          <c:val>
            <c:numRef>
              <c:f>JHGraph!$L$450:$L$453</c:f>
              <c:numCache>
                <c:formatCode>General</c:formatCode>
                <c:ptCount val="4"/>
                <c:pt idx="0">
                  <c:v>0</c:v>
                </c:pt>
                <c:pt idx="1">
                  <c:v>0</c:v>
                </c:pt>
                <c:pt idx="2">
                  <c:v>0</c:v>
                </c:pt>
                <c:pt idx="3">
                  <c:v>247</c:v>
                </c:pt>
              </c:numCache>
            </c:numRef>
          </c:val>
          <c:extLst>
            <c:ext xmlns:c16="http://schemas.microsoft.com/office/drawing/2014/chart" uri="{C3380CC4-5D6E-409C-BE32-E72D297353CC}">
              <c16:uniqueId val="{00000004-82DA-436B-9ADF-6C83AA18A038}"/>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a:t>
            </a:r>
            <a:r>
              <a:rPr lang="en-PH" baseline="0">
                <a:effectLst/>
              </a:rPr>
              <a:t> G10</a:t>
            </a:r>
            <a:r>
              <a:rPr lang="en-PH">
                <a:effectLst/>
              </a:rPr>
              <a:t> (English)</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DF5-4A64-9279-C89CC442D4B0}"/>
                </c:ext>
              </c:extLst>
            </c:dLbl>
            <c:dLbl>
              <c:idx val="1"/>
              <c:layout>
                <c:manualLayout>
                  <c:x val="2.062573353455343E-2"/>
                  <c:y val="-4.7274636125029844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DF5-4A64-9279-C89CC442D4B0}"/>
                </c:ext>
              </c:extLst>
            </c:dLbl>
            <c:dLbl>
              <c:idx val="2"/>
              <c:layout>
                <c:manualLayout>
                  <c:x val="1.5570165671074578E-2"/>
                  <c:y val="3.921813409687425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DF5-4A64-9279-C89CC442D4B0}"/>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DF5-4A64-9279-C89CC442D4B0}"/>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JHGraph!$I$450:$I$453</c:f>
              <c:strCache>
                <c:ptCount val="4"/>
                <c:pt idx="0">
                  <c:v>Non-Reader</c:v>
                </c:pt>
                <c:pt idx="1">
                  <c:v>Frustration</c:v>
                </c:pt>
                <c:pt idx="2">
                  <c:v>Instructional</c:v>
                </c:pt>
                <c:pt idx="3">
                  <c:v>Independent</c:v>
                </c:pt>
              </c:strCache>
            </c:strRef>
          </c:cat>
          <c:val>
            <c:numRef>
              <c:f>JHGraph!$M$450:$M$453</c:f>
              <c:numCache>
                <c:formatCode>General</c:formatCode>
                <c:ptCount val="4"/>
                <c:pt idx="0">
                  <c:v>0</c:v>
                </c:pt>
                <c:pt idx="1">
                  <c:v>0</c:v>
                </c:pt>
                <c:pt idx="2">
                  <c:v>0</c:v>
                </c:pt>
                <c:pt idx="3">
                  <c:v>221</c:v>
                </c:pt>
              </c:numCache>
            </c:numRef>
          </c:val>
          <c:extLst>
            <c:ext xmlns:c16="http://schemas.microsoft.com/office/drawing/2014/chart" uri="{C3380CC4-5D6E-409C-BE32-E72D297353CC}">
              <c16:uniqueId val="{00000004-8DF5-4A64-9279-C89CC442D4B0}"/>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Total</a:t>
            </a:r>
            <a:r>
              <a:rPr lang="en-PH" baseline="0">
                <a:effectLst/>
              </a:rPr>
              <a:t> </a:t>
            </a:r>
            <a:r>
              <a:rPr lang="en-PH">
                <a:effectLst/>
              </a:rPr>
              <a:t>Junior High Reading Level (English)</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8698384087531239"/>
                  <c:y val="-2.1482223812932483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AEF-4E86-A0FC-28735EEDC1E2}"/>
                </c:ext>
              </c:extLst>
            </c:dLbl>
            <c:dLbl>
              <c:idx val="1"/>
              <c:layout>
                <c:manualLayout>
                  <c:x val="-5.1663346298580146E-2"/>
                  <c:y val="-2.412140300644237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AEF-4E86-A0FC-28735EEDC1E2}"/>
                </c:ext>
              </c:extLst>
            </c:dLbl>
            <c:dLbl>
              <c:idx val="2"/>
              <c:layout>
                <c:manualLayout>
                  <c:x val="5.9747019574360509E-2"/>
                  <c:y val="7.3157528036268238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AEF-4E86-A0FC-28735EEDC1E2}"/>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AEF-4E86-A0FC-28735EEDC1E2}"/>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JHGraph!$I$450:$I$453</c:f>
              <c:strCache>
                <c:ptCount val="4"/>
                <c:pt idx="0">
                  <c:v>Non-Reader</c:v>
                </c:pt>
                <c:pt idx="1">
                  <c:v>Frustration</c:v>
                </c:pt>
                <c:pt idx="2">
                  <c:v>Instructional</c:v>
                </c:pt>
                <c:pt idx="3">
                  <c:v>Independent</c:v>
                </c:pt>
              </c:strCache>
            </c:strRef>
          </c:cat>
          <c:val>
            <c:numRef>
              <c:f>JHGraph!$N$450:$N$453</c:f>
              <c:numCache>
                <c:formatCode>General</c:formatCode>
                <c:ptCount val="4"/>
                <c:pt idx="0">
                  <c:v>0</c:v>
                </c:pt>
                <c:pt idx="1">
                  <c:v>0</c:v>
                </c:pt>
                <c:pt idx="2">
                  <c:v>0</c:v>
                </c:pt>
                <c:pt idx="3">
                  <c:v>1137</c:v>
                </c:pt>
              </c:numCache>
            </c:numRef>
          </c:val>
          <c:extLst>
            <c:ext xmlns:c16="http://schemas.microsoft.com/office/drawing/2014/chart" uri="{C3380CC4-5D6E-409C-BE32-E72D297353CC}">
              <c16:uniqueId val="{00000004-4AEF-4E86-A0FC-28735EEDC1E2}"/>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  G7 (Filipino)</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3F7F-468B-AC07-CF0BB75AA9B2}"/>
                </c:ext>
              </c:extLst>
            </c:dLbl>
            <c:dLbl>
              <c:idx val="1"/>
              <c:layout>
                <c:manualLayout>
                  <c:x val="0.11612614829396328"/>
                  <c:y val="-6.290932501361858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F7F-468B-AC07-CF0BB75AA9B2}"/>
                </c:ext>
              </c:extLst>
            </c:dLbl>
            <c:dLbl>
              <c:idx val="2"/>
              <c:layout>
                <c:manualLayout>
                  <c:x val="0.20289800688976395"/>
                  <c:y val="9.255128014658546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F7F-468B-AC07-CF0BB75AA9B2}"/>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F7F-468B-AC07-CF0BB75AA9B2}"/>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JHGraph!$I$483:$I$486</c:f>
              <c:strCache>
                <c:ptCount val="4"/>
                <c:pt idx="0">
                  <c:v>Non-Reader</c:v>
                </c:pt>
                <c:pt idx="1">
                  <c:v>Frustration</c:v>
                </c:pt>
                <c:pt idx="2">
                  <c:v>Instructional</c:v>
                </c:pt>
                <c:pt idx="3">
                  <c:v>Independent</c:v>
                </c:pt>
              </c:strCache>
            </c:strRef>
          </c:cat>
          <c:val>
            <c:numRef>
              <c:f>JHGraph!$J$483:$J$486</c:f>
              <c:numCache>
                <c:formatCode>General</c:formatCode>
                <c:ptCount val="4"/>
                <c:pt idx="0">
                  <c:v>0</c:v>
                </c:pt>
                <c:pt idx="1">
                  <c:v>0</c:v>
                </c:pt>
                <c:pt idx="2">
                  <c:v>0</c:v>
                </c:pt>
                <c:pt idx="3">
                  <c:v>364</c:v>
                </c:pt>
              </c:numCache>
            </c:numRef>
          </c:val>
          <c:extLst>
            <c:ext xmlns:c16="http://schemas.microsoft.com/office/drawing/2014/chart" uri="{C3380CC4-5D6E-409C-BE32-E72D297353CC}">
              <c16:uniqueId val="{00000004-3F7F-468B-AC07-CF0BB75AA9B2}"/>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a:t>
            </a:r>
            <a:r>
              <a:rPr lang="en-PH" baseline="0">
                <a:effectLst/>
              </a:rPr>
              <a:t> G8</a:t>
            </a:r>
            <a:r>
              <a:rPr lang="en-PH">
                <a:effectLst/>
              </a:rPr>
              <a:t> (Filipino)</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295-46E3-9504-49D7BAC047B0}"/>
                </c:ext>
              </c:extLst>
            </c:dLbl>
            <c:dLbl>
              <c:idx val="1"/>
              <c:layout>
                <c:manualLayout>
                  <c:x val="4.5615532998134287E-3"/>
                  <c:y val="-4.8363827248866648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295-46E3-9504-49D7BAC047B0}"/>
                </c:ext>
              </c:extLst>
            </c:dLbl>
            <c:dLbl>
              <c:idx val="2"/>
              <c:layout>
                <c:manualLayout>
                  <c:x val="0.18022863105967182"/>
                  <c:y val="2.952116439990455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295-46E3-9504-49D7BAC047B0}"/>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295-46E3-9504-49D7BAC047B0}"/>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JHGraph!$I$483:$I$486</c:f>
              <c:strCache>
                <c:ptCount val="4"/>
                <c:pt idx="0">
                  <c:v>Non-Reader</c:v>
                </c:pt>
                <c:pt idx="1">
                  <c:v>Frustration</c:v>
                </c:pt>
                <c:pt idx="2">
                  <c:v>Instructional</c:v>
                </c:pt>
                <c:pt idx="3">
                  <c:v>Independent</c:v>
                </c:pt>
              </c:strCache>
            </c:strRef>
          </c:cat>
          <c:val>
            <c:numRef>
              <c:f>JHGraph!$K$483:$K$486</c:f>
              <c:numCache>
                <c:formatCode>General</c:formatCode>
                <c:ptCount val="4"/>
                <c:pt idx="0">
                  <c:v>0</c:v>
                </c:pt>
                <c:pt idx="1">
                  <c:v>0</c:v>
                </c:pt>
                <c:pt idx="2">
                  <c:v>0</c:v>
                </c:pt>
                <c:pt idx="3">
                  <c:v>305</c:v>
                </c:pt>
              </c:numCache>
            </c:numRef>
          </c:val>
          <c:extLst>
            <c:ext xmlns:c16="http://schemas.microsoft.com/office/drawing/2014/chart" uri="{C3380CC4-5D6E-409C-BE32-E72D297353CC}">
              <c16:uniqueId val="{00000004-8295-46E3-9504-49D7BAC047B0}"/>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a:t>
            </a:r>
            <a:r>
              <a:rPr lang="en-PH" baseline="0">
                <a:effectLst/>
              </a:rPr>
              <a:t> G9</a:t>
            </a:r>
            <a:r>
              <a:rPr lang="en-PH">
                <a:effectLst/>
              </a:rPr>
              <a:t> (</a:t>
            </a:r>
            <a:r>
              <a:rPr lang="en-PH" sz="1800" b="1" i="0" u="none" strike="noStrike" baseline="0">
                <a:effectLst/>
              </a:rPr>
              <a:t>Filipino</a:t>
            </a:r>
            <a:r>
              <a:rPr lang="en-PH">
                <a:effectLst/>
              </a:rPr>
              <a:t>)</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E74-4FCD-9D7B-8B50D90E280C}"/>
                </c:ext>
              </c:extLst>
            </c:dLbl>
            <c:dLbl>
              <c:idx val="1"/>
              <c:layout>
                <c:manualLayout>
                  <c:x val="2.062573353455343E-2"/>
                  <c:y val="-4.7274636125029844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E74-4FCD-9D7B-8B50D90E280C}"/>
                </c:ext>
              </c:extLst>
            </c:dLbl>
            <c:dLbl>
              <c:idx val="2"/>
              <c:layout>
                <c:manualLayout>
                  <c:x val="1.5570165671074578E-2"/>
                  <c:y val="3.921813409687425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E74-4FCD-9D7B-8B50D90E280C}"/>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E74-4FCD-9D7B-8B50D90E280C}"/>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JHGraph!$I$483:$I$486</c:f>
              <c:strCache>
                <c:ptCount val="4"/>
                <c:pt idx="0">
                  <c:v>Non-Reader</c:v>
                </c:pt>
                <c:pt idx="1">
                  <c:v>Frustration</c:v>
                </c:pt>
                <c:pt idx="2">
                  <c:v>Instructional</c:v>
                </c:pt>
                <c:pt idx="3">
                  <c:v>Independent</c:v>
                </c:pt>
              </c:strCache>
            </c:strRef>
          </c:cat>
          <c:val>
            <c:numRef>
              <c:f>JHGraph!$L$483:$L$486</c:f>
              <c:numCache>
                <c:formatCode>General</c:formatCode>
                <c:ptCount val="4"/>
                <c:pt idx="0">
                  <c:v>0</c:v>
                </c:pt>
                <c:pt idx="1">
                  <c:v>0</c:v>
                </c:pt>
                <c:pt idx="2">
                  <c:v>0</c:v>
                </c:pt>
                <c:pt idx="3">
                  <c:v>247</c:v>
                </c:pt>
              </c:numCache>
            </c:numRef>
          </c:val>
          <c:extLst>
            <c:ext xmlns:c16="http://schemas.microsoft.com/office/drawing/2014/chart" uri="{C3380CC4-5D6E-409C-BE32-E72D297353CC}">
              <c16:uniqueId val="{00000004-6E74-4FCD-9D7B-8B50D90E280C}"/>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Reading Level</a:t>
            </a:r>
            <a:r>
              <a:rPr lang="en-PH" baseline="0">
                <a:effectLst/>
              </a:rPr>
              <a:t> G10</a:t>
            </a:r>
            <a:r>
              <a:rPr lang="en-PH">
                <a:effectLst/>
              </a:rPr>
              <a:t> (</a:t>
            </a:r>
            <a:r>
              <a:rPr lang="en-PH" sz="1800" b="1" i="0" u="none" strike="noStrike" baseline="0">
                <a:effectLst/>
              </a:rPr>
              <a:t>Filipino</a:t>
            </a:r>
            <a:r>
              <a:rPr lang="en-PH">
                <a:effectLst/>
              </a:rPr>
              <a:t>)</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7493561351706044"/>
                  <c:y val="5.11852622195810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D9A-4E31-BFAB-8AA7B95312E0}"/>
                </c:ext>
              </c:extLst>
            </c:dLbl>
            <c:dLbl>
              <c:idx val="1"/>
              <c:layout>
                <c:manualLayout>
                  <c:x val="2.062573353455343E-2"/>
                  <c:y val="-4.7274636125029844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D9A-4E31-BFAB-8AA7B95312E0}"/>
                </c:ext>
              </c:extLst>
            </c:dLbl>
            <c:dLbl>
              <c:idx val="2"/>
              <c:layout>
                <c:manualLayout>
                  <c:x val="1.5570165671074578E-2"/>
                  <c:y val="3.921813409687425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D9A-4E31-BFAB-8AA7B95312E0}"/>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D9A-4E31-BFAB-8AA7B95312E0}"/>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JHGraph!$I$483:$I$486</c:f>
              <c:strCache>
                <c:ptCount val="4"/>
                <c:pt idx="0">
                  <c:v>Non-Reader</c:v>
                </c:pt>
                <c:pt idx="1">
                  <c:v>Frustration</c:v>
                </c:pt>
                <c:pt idx="2">
                  <c:v>Instructional</c:v>
                </c:pt>
                <c:pt idx="3">
                  <c:v>Independent</c:v>
                </c:pt>
              </c:strCache>
            </c:strRef>
          </c:cat>
          <c:val>
            <c:numRef>
              <c:f>JHGraph!$M$483:$M$486</c:f>
              <c:numCache>
                <c:formatCode>General</c:formatCode>
                <c:ptCount val="4"/>
                <c:pt idx="0">
                  <c:v>0</c:v>
                </c:pt>
                <c:pt idx="1">
                  <c:v>0</c:v>
                </c:pt>
                <c:pt idx="2">
                  <c:v>0</c:v>
                </c:pt>
                <c:pt idx="3">
                  <c:v>221</c:v>
                </c:pt>
              </c:numCache>
            </c:numRef>
          </c:val>
          <c:extLst>
            <c:ext xmlns:c16="http://schemas.microsoft.com/office/drawing/2014/chart" uri="{C3380CC4-5D6E-409C-BE32-E72D297353CC}">
              <c16:uniqueId val="{00000004-4D9A-4E31-BFAB-8AA7B95312E0}"/>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Total</a:t>
            </a:r>
            <a:r>
              <a:rPr lang="en-PH" baseline="0">
                <a:effectLst/>
              </a:rPr>
              <a:t> </a:t>
            </a:r>
            <a:r>
              <a:rPr lang="en-PH">
                <a:effectLst/>
              </a:rPr>
              <a:t>Junior High Reading Level (</a:t>
            </a:r>
            <a:r>
              <a:rPr lang="en-PH" sz="1800" b="1" i="0" u="none" strike="noStrike" baseline="0">
                <a:effectLst/>
              </a:rPr>
              <a:t>Filipino</a:t>
            </a:r>
            <a:r>
              <a:rPr lang="en-PH">
                <a:effectLst/>
              </a:rPr>
              <a:t>)</a:t>
            </a:r>
          </a:p>
        </c:rich>
      </c:tx>
      <c:layout>
        <c:manualLayout>
          <c:xMode val="edge"/>
          <c:yMode val="edge"/>
          <c:x val="2.5055928411633231E-3"/>
          <c:y val="1.0062893081761009E-2"/>
        </c:manualLayout>
      </c:layout>
      <c:overlay val="0"/>
    </c:title>
    <c:autoTitleDeleted val="0"/>
    <c:plotArea>
      <c:layout>
        <c:manualLayout>
          <c:layoutTarget val="inner"/>
          <c:xMode val="edge"/>
          <c:yMode val="edge"/>
          <c:x val="0.27573551675913616"/>
          <c:y val="0.34948903085227562"/>
          <c:w val="0.31730127619932696"/>
          <c:h val="0.44422166097162386"/>
        </c:manualLayout>
      </c:layout>
      <c:pieChart>
        <c:varyColors val="1"/>
        <c:ser>
          <c:idx val="0"/>
          <c:order val="0"/>
          <c:dLbls>
            <c:dLbl>
              <c:idx val="0"/>
              <c:layout>
                <c:manualLayout>
                  <c:x val="-0.18698384087531239"/>
                  <c:y val="-2.1482223812932483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E294-4B11-BECB-FF517097089F}"/>
                </c:ext>
              </c:extLst>
            </c:dLbl>
            <c:dLbl>
              <c:idx val="1"/>
              <c:layout>
                <c:manualLayout>
                  <c:x val="4.5615532998134287E-3"/>
                  <c:y val="-3.866685755189693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294-4B11-BECB-FF517097089F}"/>
                </c:ext>
              </c:extLst>
            </c:dLbl>
            <c:dLbl>
              <c:idx val="2"/>
              <c:layout>
                <c:manualLayout>
                  <c:x val="0.22440565411251304"/>
                  <c:y val="3.436964924838944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294-4B11-BECB-FF517097089F}"/>
                </c:ext>
              </c:extLst>
            </c:dLbl>
            <c:dLbl>
              <c:idx val="3"/>
              <c:layout>
                <c:manualLayout>
                  <c:x val="5.1274925900750855E-2"/>
                  <c:y val="-0.18432684593671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294-4B11-BECB-FF517097089F}"/>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JHGraph!$I$483:$I$486</c:f>
              <c:strCache>
                <c:ptCount val="4"/>
                <c:pt idx="0">
                  <c:v>Non-Reader</c:v>
                </c:pt>
                <c:pt idx="1">
                  <c:v>Frustration</c:v>
                </c:pt>
                <c:pt idx="2">
                  <c:v>Instructional</c:v>
                </c:pt>
                <c:pt idx="3">
                  <c:v>Independent</c:v>
                </c:pt>
              </c:strCache>
            </c:strRef>
          </c:cat>
          <c:val>
            <c:numRef>
              <c:f>JHGraph!$N$483:$N$486</c:f>
              <c:numCache>
                <c:formatCode>General</c:formatCode>
                <c:ptCount val="4"/>
                <c:pt idx="0">
                  <c:v>0</c:v>
                </c:pt>
                <c:pt idx="1">
                  <c:v>0</c:v>
                </c:pt>
                <c:pt idx="2">
                  <c:v>0</c:v>
                </c:pt>
                <c:pt idx="3">
                  <c:v>1137</c:v>
                </c:pt>
              </c:numCache>
            </c:numRef>
          </c:val>
          <c:extLst>
            <c:ext xmlns:c16="http://schemas.microsoft.com/office/drawing/2014/chart" uri="{C3380CC4-5D6E-409C-BE32-E72D297353CC}">
              <c16:uniqueId val="{00000004-E294-4B11-BECB-FF517097089F}"/>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effectLst/>
              </a:rPr>
              <a:t>Total</a:t>
            </a:r>
            <a:r>
              <a:rPr lang="en-PH" baseline="0">
                <a:effectLst/>
              </a:rPr>
              <a:t> </a:t>
            </a:r>
            <a:r>
              <a:rPr lang="en-PH">
                <a:effectLst/>
              </a:rPr>
              <a:t>Junior High Non-Numerates</a:t>
            </a:r>
          </a:p>
        </c:rich>
      </c:tx>
      <c:layout>
        <c:manualLayout>
          <c:xMode val="edge"/>
          <c:yMode val="edge"/>
          <c:x val="5.5496830019535282E-3"/>
          <c:y val="3.657361011691807E-4"/>
        </c:manualLayout>
      </c:layout>
      <c:overlay val="0"/>
    </c:title>
    <c:autoTitleDeleted val="0"/>
    <c:plotArea>
      <c:layout>
        <c:manualLayout>
          <c:layoutTarget val="inner"/>
          <c:xMode val="edge"/>
          <c:yMode val="edge"/>
          <c:x val="0.1640350435647599"/>
          <c:y val="0.14100424719637331"/>
          <c:w val="0.52548160931938304"/>
          <c:h val="0.83694889047959986"/>
        </c:manualLayout>
      </c:layout>
      <c:pieChart>
        <c:varyColors val="1"/>
        <c:ser>
          <c:idx val="0"/>
          <c:order val="0"/>
          <c:dLbls>
            <c:dLbl>
              <c:idx val="0"/>
              <c:layout>
                <c:manualLayout>
                  <c:x val="-4.0865063099989211E-2"/>
                  <c:y val="6.0882080649009809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3D36-46F8-9ABC-01935DD92AE1}"/>
                </c:ext>
              </c:extLst>
            </c:dLbl>
            <c:dLbl>
              <c:idx val="1"/>
              <c:layout>
                <c:manualLayout>
                  <c:x val="-0.19939572621915411"/>
                  <c:y val="0.1019392030541636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3D36-46F8-9ABC-01935DD92AE1}"/>
                </c:ext>
              </c:extLst>
            </c:dLbl>
            <c:dLbl>
              <c:idx val="2"/>
              <c:layout>
                <c:manualLayout>
                  <c:x val="-0.14697947003199949"/>
                  <c:y val="-0.2032061083273682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3D36-46F8-9ABC-01935DD92AE1}"/>
                </c:ext>
              </c:extLst>
            </c:dLbl>
            <c:dLbl>
              <c:idx val="3"/>
              <c:layout>
                <c:manualLayout>
                  <c:x val="0.21613394216133947"/>
                  <c:y val="9.688532569792417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3D36-46F8-9ABC-01935DD92AE1}"/>
                </c:ext>
              </c:extLst>
            </c:dLbl>
            <c:dLbl>
              <c:idx val="5"/>
              <c:layout>
                <c:manualLayout>
                  <c:x val="0.17225482088711519"/>
                  <c:y val="0.1665966117871630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3D36-46F8-9ABC-01935DD92AE1}"/>
                </c:ext>
              </c:extLst>
            </c:dLbl>
            <c:numFmt formatCode="0.00%" sourceLinked="0"/>
            <c:spPr>
              <a:noFill/>
              <a:ln>
                <a:noFill/>
              </a:ln>
              <a:effectLst/>
            </c:spPr>
            <c:txPr>
              <a:bodyPr/>
              <a:lstStyle/>
              <a:p>
                <a:pPr>
                  <a:defRPr sz="800"/>
                </a:pPr>
                <a:endParaRPr lang="en-US"/>
              </a:p>
            </c:txPr>
            <c:showLegendKey val="0"/>
            <c:showVal val="1"/>
            <c:showCatName val="1"/>
            <c:showSerName val="0"/>
            <c:showPercent val="1"/>
            <c:showBubbleSize val="0"/>
            <c:showLeaderLines val="1"/>
            <c:extLst>
              <c:ext xmlns:c15="http://schemas.microsoft.com/office/drawing/2012/chart" uri="{CE6537A1-D6FC-4f65-9D91-7224C49458BB}"/>
            </c:extLst>
          </c:dLbls>
          <c:cat>
            <c:strRef>
              <c:f>JHGraph!$L$511:$O$511</c:f>
              <c:strCache>
                <c:ptCount val="4"/>
                <c:pt idx="0">
                  <c:v>G7</c:v>
                </c:pt>
                <c:pt idx="1">
                  <c:v>G8</c:v>
                </c:pt>
                <c:pt idx="2">
                  <c:v>G9</c:v>
                </c:pt>
                <c:pt idx="3">
                  <c:v>G10</c:v>
                </c:pt>
              </c:strCache>
            </c:strRef>
          </c:cat>
          <c:val>
            <c:numRef>
              <c:f>JHGraph!$L$518:$O$518</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5-3D36-46F8-9ABC-01935DD92AE1}"/>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Non-Numerates</a:t>
            </a:r>
          </a:p>
        </c:rich>
      </c:tx>
      <c:overlay val="0"/>
    </c:title>
    <c:autoTitleDeleted val="0"/>
    <c:plotArea>
      <c:layout/>
      <c:barChart>
        <c:barDir val="col"/>
        <c:grouping val="clustered"/>
        <c:varyColors val="0"/>
        <c:ser>
          <c:idx val="0"/>
          <c:order val="0"/>
          <c:tx>
            <c:strRef>
              <c:f>JHGraph!$K$516</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JHGraph!$L$511:$O$511</c:f>
              <c:strCache>
                <c:ptCount val="4"/>
                <c:pt idx="0">
                  <c:v>G7</c:v>
                </c:pt>
                <c:pt idx="1">
                  <c:v>G8</c:v>
                </c:pt>
                <c:pt idx="2">
                  <c:v>G9</c:v>
                </c:pt>
                <c:pt idx="3">
                  <c:v>G10</c:v>
                </c:pt>
              </c:strCache>
            </c:strRef>
          </c:cat>
          <c:val>
            <c:numRef>
              <c:f>JHGraph!$L$516:$O$516</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4ED6-4D77-920E-560B0A0279E5}"/>
            </c:ext>
          </c:extLst>
        </c:ser>
        <c:ser>
          <c:idx val="1"/>
          <c:order val="1"/>
          <c:tx>
            <c:strRef>
              <c:f>JHGraph!$K$517</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JHGraph!$L$511:$O$511</c:f>
              <c:strCache>
                <c:ptCount val="4"/>
                <c:pt idx="0">
                  <c:v>G7</c:v>
                </c:pt>
                <c:pt idx="1">
                  <c:v>G8</c:v>
                </c:pt>
                <c:pt idx="2">
                  <c:v>G9</c:v>
                </c:pt>
                <c:pt idx="3">
                  <c:v>G10</c:v>
                </c:pt>
              </c:strCache>
            </c:strRef>
          </c:cat>
          <c:val>
            <c:numRef>
              <c:f>JHGraph!$L$517:$O$517</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1-4ED6-4D77-920E-560B0A0279E5}"/>
            </c:ext>
          </c:extLst>
        </c:ser>
        <c:dLbls>
          <c:showLegendKey val="0"/>
          <c:showVal val="1"/>
          <c:showCatName val="0"/>
          <c:showSerName val="0"/>
          <c:showPercent val="0"/>
          <c:showBubbleSize val="0"/>
        </c:dLbls>
        <c:gapWidth val="150"/>
        <c:overlap val="-25"/>
        <c:axId val="351654168"/>
        <c:axId val="351658872"/>
      </c:barChart>
      <c:catAx>
        <c:axId val="351654168"/>
        <c:scaling>
          <c:orientation val="minMax"/>
        </c:scaling>
        <c:delete val="0"/>
        <c:axPos val="b"/>
        <c:numFmt formatCode="General" sourceLinked="0"/>
        <c:majorTickMark val="none"/>
        <c:minorTickMark val="none"/>
        <c:tickLblPos val="nextTo"/>
        <c:crossAx val="351658872"/>
        <c:crosses val="autoZero"/>
        <c:auto val="1"/>
        <c:lblAlgn val="ctr"/>
        <c:lblOffset val="100"/>
        <c:noMultiLvlLbl val="0"/>
      </c:catAx>
      <c:valAx>
        <c:axId val="351658872"/>
        <c:scaling>
          <c:orientation val="minMax"/>
        </c:scaling>
        <c:delete val="1"/>
        <c:axPos val="l"/>
        <c:numFmt formatCode="General" sourceLinked="1"/>
        <c:majorTickMark val="out"/>
        <c:minorTickMark val="none"/>
        <c:tickLblPos val="none"/>
        <c:crossAx val="351654168"/>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Early Enrolment</a:t>
            </a:r>
          </a:p>
        </c:rich>
      </c:tx>
      <c:overlay val="0"/>
    </c:title>
    <c:autoTitleDeleted val="0"/>
    <c:plotArea>
      <c:layout/>
      <c:barChart>
        <c:barDir val="col"/>
        <c:grouping val="clustered"/>
        <c:varyColors val="0"/>
        <c:ser>
          <c:idx val="0"/>
          <c:order val="0"/>
          <c:tx>
            <c:strRef>
              <c:f>Junior!$C$285</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4"/>
              <c:pt idx="0">
                <c:v>Grade 7</c:v>
              </c:pt>
              <c:pt idx="1">
                <c:v>Grade 8</c:v>
              </c:pt>
              <c:pt idx="2">
                <c:v>Grade 9</c:v>
              </c:pt>
              <c:pt idx="3">
                <c:v>Grade 10</c:v>
              </c:pt>
            </c:strLit>
          </c:cat>
          <c:val>
            <c:numRef>
              <c:f>Junior!$F$285:$I$285</c:f>
              <c:numCache>
                <c:formatCode>General</c:formatCode>
                <c:ptCount val="4"/>
                <c:pt idx="0">
                  <c:v>80</c:v>
                </c:pt>
                <c:pt idx="1">
                  <c:v>138</c:v>
                </c:pt>
                <c:pt idx="2">
                  <c:v>116</c:v>
                </c:pt>
                <c:pt idx="3">
                  <c:v>122</c:v>
                </c:pt>
              </c:numCache>
            </c:numRef>
          </c:val>
          <c:extLst>
            <c:ext xmlns:c16="http://schemas.microsoft.com/office/drawing/2014/chart" uri="{C3380CC4-5D6E-409C-BE32-E72D297353CC}">
              <c16:uniqueId val="{00000000-6F63-4880-9374-B286FEAF29C9}"/>
            </c:ext>
          </c:extLst>
        </c:ser>
        <c:ser>
          <c:idx val="1"/>
          <c:order val="1"/>
          <c:tx>
            <c:strRef>
              <c:f>Junior!$C$286</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4"/>
              <c:pt idx="0">
                <c:v>Grade 7</c:v>
              </c:pt>
              <c:pt idx="1">
                <c:v>Grade 8</c:v>
              </c:pt>
              <c:pt idx="2">
                <c:v>Grade 9</c:v>
              </c:pt>
              <c:pt idx="3">
                <c:v>Grade 10</c:v>
              </c:pt>
            </c:strLit>
          </c:cat>
          <c:val>
            <c:numRef>
              <c:f>Junior!$F$286:$I$286</c:f>
              <c:numCache>
                <c:formatCode>General</c:formatCode>
                <c:ptCount val="4"/>
                <c:pt idx="0">
                  <c:v>111</c:v>
                </c:pt>
                <c:pt idx="1">
                  <c:v>176</c:v>
                </c:pt>
                <c:pt idx="2">
                  <c:v>148</c:v>
                </c:pt>
                <c:pt idx="3">
                  <c:v>115</c:v>
                </c:pt>
              </c:numCache>
            </c:numRef>
          </c:val>
          <c:extLst>
            <c:ext xmlns:c16="http://schemas.microsoft.com/office/drawing/2014/chart" uri="{C3380CC4-5D6E-409C-BE32-E72D297353CC}">
              <c16:uniqueId val="{00000001-6F63-4880-9374-B286FEAF29C9}"/>
            </c:ext>
          </c:extLst>
        </c:ser>
        <c:dLbls>
          <c:showLegendKey val="0"/>
          <c:showVal val="1"/>
          <c:showCatName val="0"/>
          <c:showSerName val="0"/>
          <c:showPercent val="0"/>
          <c:showBubbleSize val="0"/>
        </c:dLbls>
        <c:gapWidth val="150"/>
        <c:overlap val="-25"/>
        <c:axId val="351654560"/>
        <c:axId val="351659656"/>
      </c:barChart>
      <c:catAx>
        <c:axId val="351654560"/>
        <c:scaling>
          <c:orientation val="minMax"/>
        </c:scaling>
        <c:delete val="0"/>
        <c:axPos val="b"/>
        <c:numFmt formatCode="General" sourceLinked="1"/>
        <c:majorTickMark val="none"/>
        <c:minorTickMark val="none"/>
        <c:tickLblPos val="nextTo"/>
        <c:crossAx val="351659656"/>
        <c:crosses val="autoZero"/>
        <c:auto val="1"/>
        <c:lblAlgn val="ctr"/>
        <c:lblOffset val="100"/>
        <c:noMultiLvlLbl val="0"/>
      </c:catAx>
      <c:valAx>
        <c:axId val="351659656"/>
        <c:scaling>
          <c:orientation val="minMax"/>
        </c:scaling>
        <c:delete val="1"/>
        <c:axPos val="l"/>
        <c:numFmt formatCode="General" sourceLinked="1"/>
        <c:majorTickMark val="out"/>
        <c:minorTickMark val="none"/>
        <c:tickLblPos val="none"/>
        <c:crossAx val="351654560"/>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Percentage of Stakeholders' Participation</a:t>
            </a: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(Junior!$E$289,Junior!$G$289,Junior!$I$289)</c:f>
              <c:strCache>
                <c:ptCount val="3"/>
                <c:pt idx="0">
                  <c:v>Co-Curricular Activities</c:v>
                </c:pt>
                <c:pt idx="1">
                  <c:v>Extra Co-Curricular Activities</c:v>
                </c:pt>
                <c:pt idx="2">
                  <c:v>Meeting &amp; Assemblies</c:v>
                </c:pt>
              </c:strCache>
            </c:strRef>
          </c:cat>
          <c:val>
            <c:numRef>
              <c:f>(Junior!$E$290,Junior!$G$290,Junior!$I$290)</c:f>
              <c:numCache>
                <c:formatCode>0.00%</c:formatCode>
                <c:ptCount val="3"/>
                <c:pt idx="0">
                  <c:v>0.95</c:v>
                </c:pt>
                <c:pt idx="1">
                  <c:v>0.98</c:v>
                </c:pt>
                <c:pt idx="2">
                  <c:v>0.95</c:v>
                </c:pt>
              </c:numCache>
            </c:numRef>
          </c:val>
          <c:extLst>
            <c:ext xmlns:c16="http://schemas.microsoft.com/office/drawing/2014/chart" uri="{C3380CC4-5D6E-409C-BE32-E72D297353CC}">
              <c16:uniqueId val="{00000000-8D29-4CB6-9B70-517C4458FD76}"/>
            </c:ext>
          </c:extLst>
        </c:ser>
        <c:dLbls>
          <c:showLegendKey val="0"/>
          <c:showVal val="1"/>
          <c:showCatName val="0"/>
          <c:showSerName val="0"/>
          <c:showPercent val="0"/>
          <c:showBubbleSize val="0"/>
        </c:dLbls>
        <c:gapWidth val="150"/>
        <c:overlap val="-25"/>
        <c:axId val="351655344"/>
        <c:axId val="351655736"/>
      </c:barChart>
      <c:catAx>
        <c:axId val="351655344"/>
        <c:scaling>
          <c:orientation val="minMax"/>
        </c:scaling>
        <c:delete val="0"/>
        <c:axPos val="b"/>
        <c:numFmt formatCode="General" sourceLinked="0"/>
        <c:majorTickMark val="none"/>
        <c:minorTickMark val="none"/>
        <c:tickLblPos val="nextTo"/>
        <c:crossAx val="351655736"/>
        <c:crosses val="autoZero"/>
        <c:auto val="1"/>
        <c:lblAlgn val="ctr"/>
        <c:lblOffset val="100"/>
        <c:noMultiLvlLbl val="0"/>
      </c:catAx>
      <c:valAx>
        <c:axId val="351655736"/>
        <c:scaling>
          <c:orientation val="minMax"/>
        </c:scaling>
        <c:delete val="1"/>
        <c:axPos val="l"/>
        <c:numFmt formatCode="0.00%" sourceLinked="1"/>
        <c:majorTickMark val="out"/>
        <c:minorTickMark val="none"/>
        <c:tickLblPos val="none"/>
        <c:crossAx val="35165534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Number of Promotees</a:t>
            </a:r>
          </a:p>
        </c:rich>
      </c:tx>
      <c:overlay val="0"/>
    </c:title>
    <c:autoTitleDeleted val="0"/>
    <c:plotArea>
      <c:layout/>
      <c:barChart>
        <c:barDir val="col"/>
        <c:grouping val="clustered"/>
        <c:varyColors val="0"/>
        <c:ser>
          <c:idx val="0"/>
          <c:order val="0"/>
          <c:tx>
            <c:strRef>
              <c:f>Junior!$C$228</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Junior!$F$228:$I$228</c:f>
              <c:numCache>
                <c:formatCode>General</c:formatCode>
                <c:ptCount val="4"/>
                <c:pt idx="0">
                  <c:v>151</c:v>
                </c:pt>
                <c:pt idx="1">
                  <c:v>127</c:v>
                </c:pt>
                <c:pt idx="2">
                  <c:v>119</c:v>
                </c:pt>
                <c:pt idx="3">
                  <c:v>103</c:v>
                </c:pt>
              </c:numCache>
            </c:numRef>
          </c:val>
          <c:extLst>
            <c:ext xmlns:c15="http://schemas.microsoft.com/office/drawing/2012/chart" uri="{02D57815-91ED-43cb-92C2-25804820EDAC}">
              <c15:filteredCategoryTitle>
                <c15:cat>
                  <c:strRef>
                    <c:extLst xmlns:c16="http://schemas.microsoft.com/office/drawing/2014/chart">
                      <c:ext uri="{02D57815-91ED-43cb-92C2-25804820EDAC}">
                        <c15:formulaRef>
                          <c15:sqref>Junior!$F$227:$I$227</c15:sqref>
                        </c15:formulaRef>
                      </c:ext>
                    </c:extLst>
                    <c:strCache>
                      <c:ptCount val="4"/>
                      <c:pt idx="0">
                        <c:v>G7</c:v>
                      </c:pt>
                      <c:pt idx="1">
                        <c:v>G8</c:v>
                      </c:pt>
                      <c:pt idx="2">
                        <c:v>G9</c:v>
                      </c:pt>
                      <c:pt idx="3">
                        <c:v>G10</c:v>
                      </c:pt>
                    </c:strCache>
                  </c:strRef>
                </c15:cat>
              </c15:filteredCategoryTitle>
            </c:ext>
            <c:ext xmlns:c16="http://schemas.microsoft.com/office/drawing/2014/chart" uri="{C3380CC4-5D6E-409C-BE32-E72D297353CC}">
              <c16:uniqueId val="{00000000-719D-4618-992B-60468313FAF3}"/>
            </c:ext>
          </c:extLst>
        </c:ser>
        <c:ser>
          <c:idx val="1"/>
          <c:order val="1"/>
          <c:tx>
            <c:strRef>
              <c:f>Junior!$C$229</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Junior!$F$229:$I$229</c:f>
              <c:numCache>
                <c:formatCode>General</c:formatCode>
                <c:ptCount val="4"/>
                <c:pt idx="0">
                  <c:v>184</c:v>
                </c:pt>
                <c:pt idx="1">
                  <c:v>160</c:v>
                </c:pt>
                <c:pt idx="2">
                  <c:v>115</c:v>
                </c:pt>
                <c:pt idx="3">
                  <c:v>112</c:v>
                </c:pt>
              </c:numCache>
            </c:numRef>
          </c:val>
          <c:extLst>
            <c:ext xmlns:c15="http://schemas.microsoft.com/office/drawing/2012/chart" uri="{02D57815-91ED-43cb-92C2-25804820EDAC}">
              <c15:filteredCategoryTitle>
                <c15:cat>
                  <c:strRef>
                    <c:extLst xmlns:c16="http://schemas.microsoft.com/office/drawing/2014/chart">
                      <c:ext uri="{02D57815-91ED-43cb-92C2-25804820EDAC}">
                        <c15:formulaRef>
                          <c15:sqref>Junior!$F$227:$I$227</c15:sqref>
                        </c15:formulaRef>
                      </c:ext>
                    </c:extLst>
                    <c:strCache>
                      <c:ptCount val="4"/>
                      <c:pt idx="0">
                        <c:v>G7</c:v>
                      </c:pt>
                      <c:pt idx="1">
                        <c:v>G8</c:v>
                      </c:pt>
                      <c:pt idx="2">
                        <c:v>G9</c:v>
                      </c:pt>
                      <c:pt idx="3">
                        <c:v>G10</c:v>
                      </c:pt>
                    </c:strCache>
                  </c:strRef>
                </c15:cat>
              </c15:filteredCategoryTitle>
            </c:ext>
            <c:ext xmlns:c16="http://schemas.microsoft.com/office/drawing/2014/chart" uri="{C3380CC4-5D6E-409C-BE32-E72D297353CC}">
              <c16:uniqueId val="{00000001-719D-4618-992B-60468313FAF3}"/>
            </c:ext>
          </c:extLst>
        </c:ser>
        <c:dLbls>
          <c:showLegendKey val="0"/>
          <c:showVal val="1"/>
          <c:showCatName val="0"/>
          <c:showSerName val="0"/>
          <c:showPercent val="0"/>
          <c:showBubbleSize val="0"/>
        </c:dLbls>
        <c:gapWidth val="150"/>
        <c:overlap val="-25"/>
        <c:axId val="364248976"/>
        <c:axId val="364249368"/>
      </c:barChart>
      <c:catAx>
        <c:axId val="364248976"/>
        <c:scaling>
          <c:orientation val="minMax"/>
        </c:scaling>
        <c:delete val="0"/>
        <c:axPos val="b"/>
        <c:numFmt formatCode="General" sourceLinked="1"/>
        <c:majorTickMark val="none"/>
        <c:minorTickMark val="none"/>
        <c:tickLblPos val="nextTo"/>
        <c:crossAx val="364249368"/>
        <c:crosses val="autoZero"/>
        <c:auto val="1"/>
        <c:lblAlgn val="ctr"/>
        <c:lblOffset val="100"/>
        <c:noMultiLvlLbl val="0"/>
      </c:catAx>
      <c:valAx>
        <c:axId val="364249368"/>
        <c:scaling>
          <c:orientation val="minMax"/>
        </c:scaling>
        <c:delete val="1"/>
        <c:axPos val="l"/>
        <c:numFmt formatCode="General" sourceLinked="1"/>
        <c:majorTickMark val="out"/>
        <c:minorTickMark val="none"/>
        <c:tickLblPos val="none"/>
        <c:crossAx val="364248976"/>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Teachers' Trainings</a:t>
            </a:r>
          </a:p>
        </c:rich>
      </c:tx>
      <c:overlay val="0"/>
    </c:title>
    <c:autoTitleDeleted val="0"/>
    <c:plotArea>
      <c:layout/>
      <c:barChart>
        <c:barDir val="col"/>
        <c:grouping val="clustered"/>
        <c:varyColors val="0"/>
        <c:ser>
          <c:idx val="0"/>
          <c:order val="0"/>
          <c:tx>
            <c:strRef>
              <c:f>Junior!$B$235</c:f>
              <c:strCache>
                <c:ptCount val="1"/>
                <c:pt idx="0">
                  <c:v>No. of Teachers trained on K to 12 Implementation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Junior!$F$234:$I$234</c:f>
              <c:strCache>
                <c:ptCount val="4"/>
                <c:pt idx="0">
                  <c:v>G7</c:v>
                </c:pt>
                <c:pt idx="1">
                  <c:v>G8</c:v>
                </c:pt>
                <c:pt idx="2">
                  <c:v>G9</c:v>
                </c:pt>
                <c:pt idx="3">
                  <c:v>G10</c:v>
                </c:pt>
              </c:strCache>
            </c:strRef>
          </c:cat>
          <c:val>
            <c:numRef>
              <c:f>Junior!$F$235:$I$235</c:f>
              <c:numCache>
                <c:formatCode>General</c:formatCode>
                <c:ptCount val="4"/>
              </c:numCache>
            </c:numRef>
          </c:val>
          <c:extLst>
            <c:ext xmlns:c16="http://schemas.microsoft.com/office/drawing/2014/chart" uri="{C3380CC4-5D6E-409C-BE32-E72D297353CC}">
              <c16:uniqueId val="{00000000-145D-4778-A7DE-BF79EDF29D30}"/>
            </c:ext>
          </c:extLst>
        </c:ser>
        <c:ser>
          <c:idx val="1"/>
          <c:order val="1"/>
          <c:tx>
            <c:strRef>
              <c:f>Junior!$B$236</c:f>
              <c:strCache>
                <c:ptCount val="1"/>
                <c:pt idx="0">
                  <c:v>No. of Teachers Attended LAC Session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Junior!$F$234:$I$234</c:f>
              <c:strCache>
                <c:ptCount val="4"/>
                <c:pt idx="0">
                  <c:v>G7</c:v>
                </c:pt>
                <c:pt idx="1">
                  <c:v>G8</c:v>
                </c:pt>
                <c:pt idx="2">
                  <c:v>G9</c:v>
                </c:pt>
                <c:pt idx="3">
                  <c:v>G10</c:v>
                </c:pt>
              </c:strCache>
            </c:strRef>
          </c:cat>
          <c:val>
            <c:numRef>
              <c:f>Junior!$F$236:$I$236</c:f>
              <c:numCache>
                <c:formatCode>General</c:formatCode>
                <c:ptCount val="4"/>
              </c:numCache>
            </c:numRef>
          </c:val>
          <c:extLst>
            <c:ext xmlns:c16="http://schemas.microsoft.com/office/drawing/2014/chart" uri="{C3380CC4-5D6E-409C-BE32-E72D297353CC}">
              <c16:uniqueId val="{00000001-145D-4778-A7DE-BF79EDF29D30}"/>
            </c:ext>
          </c:extLst>
        </c:ser>
        <c:ser>
          <c:idx val="2"/>
          <c:order val="2"/>
          <c:tx>
            <c:strRef>
              <c:f>Junior!$B$237</c:f>
              <c:strCache>
                <c:ptCount val="1"/>
                <c:pt idx="0">
                  <c:v>No. of Teachers Attended INSET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Junior!$F$234:$I$234</c:f>
              <c:strCache>
                <c:ptCount val="4"/>
                <c:pt idx="0">
                  <c:v>G7</c:v>
                </c:pt>
                <c:pt idx="1">
                  <c:v>G8</c:v>
                </c:pt>
                <c:pt idx="2">
                  <c:v>G9</c:v>
                </c:pt>
                <c:pt idx="3">
                  <c:v>G10</c:v>
                </c:pt>
              </c:strCache>
            </c:strRef>
          </c:cat>
          <c:val>
            <c:numRef>
              <c:f>Junior!$F$237:$I$237</c:f>
              <c:numCache>
                <c:formatCode>General</c:formatCode>
                <c:ptCount val="4"/>
              </c:numCache>
            </c:numRef>
          </c:val>
          <c:extLst>
            <c:ext xmlns:c16="http://schemas.microsoft.com/office/drawing/2014/chart" uri="{C3380CC4-5D6E-409C-BE32-E72D297353CC}">
              <c16:uniqueId val="{00000002-145D-4778-A7DE-BF79EDF29D30}"/>
            </c:ext>
          </c:extLst>
        </c:ser>
        <c:ser>
          <c:idx val="3"/>
          <c:order val="3"/>
          <c:tx>
            <c:strRef>
              <c:f>Junior!$B$238</c:f>
              <c:strCache>
                <c:ptCount val="1"/>
                <c:pt idx="0">
                  <c:v>No. of Teachers Attended Other Trainings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Junior!$F$234:$I$234</c:f>
              <c:strCache>
                <c:ptCount val="4"/>
                <c:pt idx="0">
                  <c:v>G7</c:v>
                </c:pt>
                <c:pt idx="1">
                  <c:v>G8</c:v>
                </c:pt>
                <c:pt idx="2">
                  <c:v>G9</c:v>
                </c:pt>
                <c:pt idx="3">
                  <c:v>G10</c:v>
                </c:pt>
              </c:strCache>
            </c:strRef>
          </c:cat>
          <c:val>
            <c:numRef>
              <c:f>Junior!$F$238:$I$238</c:f>
              <c:numCache>
                <c:formatCode>General</c:formatCode>
                <c:ptCount val="4"/>
                <c:pt idx="1">
                  <c:v>1</c:v>
                </c:pt>
                <c:pt idx="2">
                  <c:v>1</c:v>
                </c:pt>
                <c:pt idx="3">
                  <c:v>1</c:v>
                </c:pt>
              </c:numCache>
            </c:numRef>
          </c:val>
          <c:extLst>
            <c:ext xmlns:c16="http://schemas.microsoft.com/office/drawing/2014/chart" uri="{C3380CC4-5D6E-409C-BE32-E72D297353CC}">
              <c16:uniqueId val="{00000003-145D-4778-A7DE-BF79EDF29D30}"/>
            </c:ext>
          </c:extLst>
        </c:ser>
        <c:dLbls>
          <c:showLegendKey val="0"/>
          <c:showVal val="1"/>
          <c:showCatName val="0"/>
          <c:showSerName val="0"/>
          <c:showPercent val="0"/>
          <c:showBubbleSize val="0"/>
        </c:dLbls>
        <c:gapWidth val="150"/>
        <c:overlap val="-25"/>
        <c:axId val="364247800"/>
        <c:axId val="364248192"/>
      </c:barChart>
      <c:catAx>
        <c:axId val="364247800"/>
        <c:scaling>
          <c:orientation val="minMax"/>
        </c:scaling>
        <c:delete val="0"/>
        <c:axPos val="b"/>
        <c:numFmt formatCode="General" sourceLinked="1"/>
        <c:majorTickMark val="none"/>
        <c:minorTickMark val="none"/>
        <c:tickLblPos val="nextTo"/>
        <c:crossAx val="364248192"/>
        <c:crosses val="autoZero"/>
        <c:auto val="1"/>
        <c:lblAlgn val="ctr"/>
        <c:lblOffset val="100"/>
        <c:noMultiLvlLbl val="0"/>
      </c:catAx>
      <c:valAx>
        <c:axId val="364248192"/>
        <c:scaling>
          <c:orientation val="minMax"/>
        </c:scaling>
        <c:delete val="1"/>
        <c:axPos val="l"/>
        <c:numFmt formatCode="General" sourceLinked="1"/>
        <c:majorTickMark val="out"/>
        <c:minorTickMark val="none"/>
        <c:tickLblPos val="none"/>
        <c:crossAx val="364247800"/>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Number of Classroom</a:t>
            </a:r>
          </a:p>
        </c:rich>
      </c:tx>
      <c:overlay val="0"/>
    </c:title>
    <c:autoTitleDeleted val="0"/>
    <c:plotArea>
      <c:layout>
        <c:manualLayout>
          <c:layoutTarget val="inner"/>
          <c:xMode val="edge"/>
          <c:yMode val="edge"/>
          <c:x val="0.23625437445319342"/>
          <c:y val="0.24786599591717706"/>
          <c:w val="0.45804702537182851"/>
          <c:h val="0.75213400408282294"/>
        </c:manualLayout>
      </c:layout>
      <c:pieChart>
        <c:varyColors val="1"/>
        <c:ser>
          <c:idx val="0"/>
          <c:order val="0"/>
          <c:dLbls>
            <c:dLbl>
              <c:idx val="1"/>
              <c:layout>
                <c:manualLayout>
                  <c:x val="-0.12015802712160979"/>
                  <c:y val="7.636227763196269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1E5-4DDD-B73B-546B9416D7B8}"/>
                </c:ext>
              </c:extLst>
            </c:dLbl>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val>
            <c:numRef>
              <c:f>Junior!$E$241:$H$241</c:f>
              <c:numCache>
                <c:formatCode>General</c:formatCode>
                <c:ptCount val="4"/>
                <c:pt idx="0">
                  <c:v>33</c:v>
                </c:pt>
                <c:pt idx="1">
                  <c:v>2</c:v>
                </c:pt>
              </c:numCache>
            </c:numRef>
          </c:val>
          <c:extLst>
            <c:ext xmlns:c15="http://schemas.microsoft.com/office/drawing/2012/chart" uri="{02D57815-91ED-43cb-92C2-25804820EDAC}">
              <c15:filteredCategoryTitle>
                <c15:cat>
                  <c:strRef>
                    <c:extLst xmlns:c16="http://schemas.microsoft.com/office/drawing/2014/chart">
                      <c:ext uri="{02D57815-91ED-43cb-92C2-25804820EDAC}">
                        <c15:formulaRef>
                          <c15:sqref>Junior!$E$240:$H$240</c15:sqref>
                        </c15:formulaRef>
                      </c:ext>
                    </c:extLst>
                    <c:strCache>
                      <c:ptCount val="4"/>
                      <c:pt idx="0">
                        <c:v>In Good Condition</c:v>
                      </c:pt>
                      <c:pt idx="1">
                        <c:v>For Minor Repair</c:v>
                      </c:pt>
                      <c:pt idx="2">
                        <c:v>For Major Repair</c:v>
                      </c:pt>
                      <c:pt idx="3">
                        <c:v>Condemnable</c:v>
                      </c:pt>
                    </c:strCache>
                  </c:strRef>
                </c15:cat>
              </c15:filteredCategoryTitle>
            </c:ext>
            <c:ext xmlns:c16="http://schemas.microsoft.com/office/drawing/2014/chart" uri="{C3380CC4-5D6E-409C-BE32-E72D297353CC}">
              <c16:uniqueId val="{00000001-C1E5-4DDD-B73B-546B9416D7B8}"/>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Teachers with IPCR</a:t>
            </a:r>
          </a:p>
        </c:rich>
      </c:tx>
      <c:overlay val="0"/>
    </c:title>
    <c:autoTitleDeleted val="0"/>
    <c:plotArea>
      <c:layout>
        <c:manualLayout>
          <c:layoutTarget val="inner"/>
          <c:xMode val="edge"/>
          <c:yMode val="edge"/>
          <c:x val="0.29736548556430464"/>
          <c:y val="0.33119932925051038"/>
          <c:w val="0.38860258092738431"/>
          <c:h val="0.64767096821230674"/>
        </c:manualLayout>
      </c:layout>
      <c:pieChart>
        <c:varyColors val="1"/>
        <c:ser>
          <c:idx val="0"/>
          <c:order val="0"/>
          <c:dLbls>
            <c:dLbl>
              <c:idx val="0"/>
              <c:layout>
                <c:manualLayout>
                  <c:x val="-1.6339020122484688E-2"/>
                  <c:y val="-2.5096237970253735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1E5-4E74-8F44-E660DB8991E3}"/>
                </c:ext>
              </c:extLst>
            </c:dLbl>
            <c:dLbl>
              <c:idx val="1"/>
              <c:layout>
                <c:manualLayout>
                  <c:x val="6.4981408573928284E-2"/>
                  <c:y val="4.5966389617964419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1E5-4E74-8F44-E660DB8991E3}"/>
                </c:ext>
              </c:extLst>
            </c:dLbl>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val>
            <c:numRef>
              <c:f>Junior!$E$259:$I$259</c:f>
              <c:numCache>
                <c:formatCode>General</c:formatCode>
                <c:ptCount val="5"/>
                <c:pt idx="0">
                  <c:v>6</c:v>
                </c:pt>
                <c:pt idx="1">
                  <c:v>9</c:v>
                </c:pt>
                <c:pt idx="2">
                  <c:v>1</c:v>
                </c:pt>
              </c:numCache>
            </c:numRef>
          </c:val>
          <c:extLst>
            <c:ext xmlns:c15="http://schemas.microsoft.com/office/drawing/2012/chart" uri="{02D57815-91ED-43cb-92C2-25804820EDAC}">
              <c15:filteredCategoryTitle>
                <c15:cat>
                  <c:strRef>
                    <c:extLst xmlns:c16="http://schemas.microsoft.com/office/drawing/2014/chart">
                      <c:ext uri="{02D57815-91ED-43cb-92C2-25804820EDAC}">
                        <c15:formulaRef>
                          <c15:sqref>Junior!$E$258:$I$258</c15:sqref>
                        </c15:formulaRef>
                      </c:ext>
                    </c:extLst>
                    <c:strCache>
                      <c:ptCount val="5"/>
                      <c:pt idx="0">
                        <c:v>Outstanding (O)</c:v>
                      </c:pt>
                      <c:pt idx="1">
                        <c:v>Very Satisfactory (VS)</c:v>
                      </c:pt>
                      <c:pt idx="2">
                        <c:v>Satisfactory (S)</c:v>
                      </c:pt>
                      <c:pt idx="3">
                        <c:v>Unsatisfactory (US)</c:v>
                      </c:pt>
                      <c:pt idx="4">
                        <c:v>Poor (P)</c:v>
                      </c:pt>
                    </c:strCache>
                  </c:strRef>
                </c15:cat>
              </c15:filteredCategoryTitle>
            </c:ext>
            <c:ext xmlns:c16="http://schemas.microsoft.com/office/drawing/2014/chart" uri="{C3380CC4-5D6E-409C-BE32-E72D297353CC}">
              <c16:uniqueId val="{00000002-C1E5-4E74-8F44-E660DB8991E3}"/>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Junior!$B$275</c:f>
              <c:strCache>
                <c:ptCount val="1"/>
                <c:pt idx="0">
                  <c:v>No. of Learners Treated for Illnesses</c:v>
                </c:pt>
              </c:strCache>
            </c:strRef>
          </c:tx>
          <c:dLbls>
            <c:dLbl>
              <c:idx val="2"/>
              <c:layout>
                <c:manualLayout>
                  <c:x val="-0.19635164597560315"/>
                  <c:y val="7.572033013945549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A6C8-43DB-9C52-25CFFD7B28FB}"/>
                </c:ext>
              </c:extLst>
            </c:dLbl>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cat>
            <c:strRef>
              <c:f>Junior!$E$275:$G$275</c:f>
              <c:strCache>
                <c:ptCount val="3"/>
                <c:pt idx="0">
                  <c:v>Schistosomiasis</c:v>
                </c:pt>
                <c:pt idx="1">
                  <c:v>Filariasis</c:v>
                </c:pt>
                <c:pt idx="2">
                  <c:v>Common Illnesses</c:v>
                </c:pt>
              </c:strCache>
            </c:strRef>
          </c:cat>
          <c:val>
            <c:numRef>
              <c:f>Junior!$E$276:$G$276</c:f>
              <c:numCache>
                <c:formatCode>General</c:formatCode>
                <c:ptCount val="3"/>
                <c:pt idx="2">
                  <c:v>6</c:v>
                </c:pt>
              </c:numCache>
            </c:numRef>
          </c:val>
          <c:extLst>
            <c:ext xmlns:c16="http://schemas.microsoft.com/office/drawing/2014/chart" uri="{C3380CC4-5D6E-409C-BE32-E72D297353CC}">
              <c16:uniqueId val="{00000001-A6C8-43DB-9C52-25CFFD7B28FB}"/>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Junior!$B$277</c:f>
              <c:strCache>
                <c:ptCount val="1"/>
                <c:pt idx="0">
                  <c:v>No. of Learner/s Victims of Child Abuse</c:v>
                </c:pt>
              </c:strCache>
            </c:strRef>
          </c:tx>
          <c:dLbls>
            <c:dLbl>
              <c:idx val="2"/>
              <c:layout>
                <c:manualLayout>
                  <c:x val="-0.19635164597560315"/>
                  <c:y val="7.572033013945549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30D-4C94-AD17-17CD698432F9}"/>
                </c:ext>
              </c:extLst>
            </c:dLbl>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cat>
            <c:strRef>
              <c:f>Junior!$E$277:$G$277</c:f>
              <c:strCache>
                <c:ptCount val="3"/>
                <c:pt idx="0">
                  <c:v>Sexual Abuse</c:v>
                </c:pt>
                <c:pt idx="1">
                  <c:v>Bullying</c:v>
                </c:pt>
                <c:pt idx="2">
                  <c:v>Verbal Abuse</c:v>
                </c:pt>
              </c:strCache>
            </c:strRef>
          </c:cat>
          <c:val>
            <c:numRef>
              <c:f>Junior!$E$278:$G$278</c:f>
              <c:numCache>
                <c:formatCode>General</c:formatCode>
                <c:ptCount val="3"/>
              </c:numCache>
            </c:numRef>
          </c:val>
          <c:extLst>
            <c:ext xmlns:c16="http://schemas.microsoft.com/office/drawing/2014/chart" uri="{C3380CC4-5D6E-409C-BE32-E72D297353CC}">
              <c16:uniqueId val="{00000001-630D-4C94-AD17-17CD698432F9}"/>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7503175006350022E-2"/>
          <c:y val="0.1872474775913042"/>
          <c:w val="0.52788521782171771"/>
          <c:h val="0.73611648961792753"/>
        </c:manualLayout>
      </c:layout>
      <c:pieChart>
        <c:varyColors val="1"/>
        <c:ser>
          <c:idx val="1"/>
          <c:order val="0"/>
          <c:tx>
            <c:strRef>
              <c:f>[1]Junior!$E$133</c:f>
              <c:strCache>
                <c:ptCount val="1"/>
                <c:pt idx="0">
                  <c:v>Math</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[1]Junior!$B$134:$B$140</c:f>
              <c:strCache>
                <c:ptCount val="7"/>
                <c:pt idx="0">
                  <c:v>Mastery (96-100%)</c:v>
                </c:pt>
                <c:pt idx="1">
                  <c:v>Closely Approx. Mastery (86-95%)</c:v>
                </c:pt>
                <c:pt idx="2">
                  <c:v>Moving Towards Mastery (66-85%)</c:v>
                </c:pt>
                <c:pt idx="3">
                  <c:v>Average Mastery (35-65%)</c:v>
                </c:pt>
                <c:pt idx="4">
                  <c:v>Low (15-34%)</c:v>
                </c:pt>
                <c:pt idx="5">
                  <c:v>Very Low (5-14%)</c:v>
                </c:pt>
                <c:pt idx="6">
                  <c:v>Absolutely No Mastery (0-4%)</c:v>
                </c:pt>
              </c:strCache>
            </c:strRef>
          </c:cat>
          <c:val>
            <c:numRef>
              <c:f>[1]Junior!$E$134:$E$140</c:f>
              <c:numCache>
                <c:formatCode>General</c:formatCode>
                <c:ptCount val="7"/>
                <c:pt idx="3">
                  <c:v>280</c:v>
                </c:pt>
              </c:numCache>
            </c:numRef>
          </c:val>
          <c:extLst>
            <c:ext xmlns:c16="http://schemas.microsoft.com/office/drawing/2014/chart" uri="{C3380CC4-5D6E-409C-BE32-E72D297353CC}">
              <c16:uniqueId val="{00000000-28D5-49C5-8F44-9AA3A70D69D0}"/>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8336439954931163"/>
          <c:y val="0.29749237664773032"/>
          <c:w val="0.39064027666516882"/>
          <c:h val="0.52719050134303225"/>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7503175006350022E-2"/>
          <c:y val="0.1872474775913042"/>
          <c:w val="0.52788521782171771"/>
          <c:h val="0.73611648961792753"/>
        </c:manualLayout>
      </c:layout>
      <c:pieChart>
        <c:varyColors val="1"/>
        <c:ser>
          <c:idx val="3"/>
          <c:order val="0"/>
          <c:tx>
            <c:strRef>
              <c:f>[1]Junior!$F$133</c:f>
              <c:strCache>
                <c:ptCount val="1"/>
                <c:pt idx="0">
                  <c:v>Science</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[1]Junior!$B$134:$B$140</c:f>
              <c:strCache>
                <c:ptCount val="7"/>
                <c:pt idx="0">
                  <c:v>Mastery (96-100%)</c:v>
                </c:pt>
                <c:pt idx="1">
                  <c:v>Closely Approx. Mastery (86-95%)</c:v>
                </c:pt>
                <c:pt idx="2">
                  <c:v>Moving Towards Mastery (66-85%)</c:v>
                </c:pt>
                <c:pt idx="3">
                  <c:v>Average Mastery (35-65%)</c:v>
                </c:pt>
                <c:pt idx="4">
                  <c:v>Low (15-34%)</c:v>
                </c:pt>
                <c:pt idx="5">
                  <c:v>Very Low (5-14%)</c:v>
                </c:pt>
                <c:pt idx="6">
                  <c:v>Absolutely No Mastery (0-4%)</c:v>
                </c:pt>
              </c:strCache>
            </c:strRef>
          </c:cat>
          <c:val>
            <c:numRef>
              <c:f>[1]Junior!$F$134:$F$140</c:f>
              <c:numCache>
                <c:formatCode>General</c:formatCode>
                <c:ptCount val="7"/>
                <c:pt idx="3">
                  <c:v>280</c:v>
                </c:pt>
              </c:numCache>
            </c:numRef>
          </c:val>
          <c:extLst>
            <c:ext xmlns:c16="http://schemas.microsoft.com/office/drawing/2014/chart" uri="{C3380CC4-5D6E-409C-BE32-E72D297353CC}">
              <c16:uniqueId val="{00000000-0D0A-41AB-A55F-78F884E5AA21}"/>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8336439954931163"/>
          <c:y val="0.29749237664773032"/>
          <c:w val="0.39394879610272066"/>
          <c:h val="0.49950885049946875"/>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7503175006350022E-2"/>
          <c:y val="0.1872474775913042"/>
          <c:w val="0.52788521782171771"/>
          <c:h val="0.73611648961792753"/>
        </c:manualLayout>
      </c:layout>
      <c:pieChart>
        <c:varyColors val="1"/>
        <c:ser>
          <c:idx val="4"/>
          <c:order val="0"/>
          <c:tx>
            <c:strRef>
              <c:f>[1]Junior!$G$133</c:f>
              <c:strCache>
                <c:ptCount val="1"/>
                <c:pt idx="0">
                  <c:v>Filipino</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[1]Junior!$B$134:$B$140</c:f>
              <c:strCache>
                <c:ptCount val="7"/>
                <c:pt idx="0">
                  <c:v>Mastery (96-100%)</c:v>
                </c:pt>
                <c:pt idx="1">
                  <c:v>Closely Approx. Mastery (86-95%)</c:v>
                </c:pt>
                <c:pt idx="2">
                  <c:v>Moving Towards Mastery (66-85%)</c:v>
                </c:pt>
                <c:pt idx="3">
                  <c:v>Average Mastery (35-65%)</c:v>
                </c:pt>
                <c:pt idx="4">
                  <c:v>Low (15-34%)</c:v>
                </c:pt>
                <c:pt idx="5">
                  <c:v>Very Low (5-14%)</c:v>
                </c:pt>
                <c:pt idx="6">
                  <c:v>Absolutely No Mastery (0-4%)</c:v>
                </c:pt>
              </c:strCache>
            </c:strRef>
          </c:cat>
          <c:val>
            <c:numRef>
              <c:f>[1]Junior!$G$134:$G$140</c:f>
              <c:numCache>
                <c:formatCode>General</c:formatCode>
                <c:ptCount val="7"/>
                <c:pt idx="3">
                  <c:v>280</c:v>
                </c:pt>
              </c:numCache>
            </c:numRef>
          </c:val>
          <c:extLst>
            <c:ext xmlns:c16="http://schemas.microsoft.com/office/drawing/2014/chart" uri="{C3380CC4-5D6E-409C-BE32-E72D297353CC}">
              <c16:uniqueId val="{00000000-7941-4E58-8C74-DCEEA4B8D490}"/>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8336439954931163"/>
          <c:y val="0.29749237664773032"/>
          <c:w val="0.39725731554027222"/>
          <c:h val="0.47182719965590486"/>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7503175006350022E-2"/>
          <c:y val="0.1872474775913042"/>
          <c:w val="0.52788521782171771"/>
          <c:h val="0.73611648961792753"/>
        </c:manualLayout>
      </c:layout>
      <c:pieChart>
        <c:varyColors val="1"/>
        <c:ser>
          <c:idx val="5"/>
          <c:order val="0"/>
          <c:tx>
            <c:strRef>
              <c:f>[1]Junior!$H$133</c:f>
              <c:strCache>
                <c:ptCount val="1"/>
                <c:pt idx="0">
                  <c:v>AP</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[1]Junior!$B$134:$B$140</c:f>
              <c:strCache>
                <c:ptCount val="7"/>
                <c:pt idx="0">
                  <c:v>Mastery (96-100%)</c:v>
                </c:pt>
                <c:pt idx="1">
                  <c:v>Closely Approx. Mastery (86-95%)</c:v>
                </c:pt>
                <c:pt idx="2">
                  <c:v>Moving Towards Mastery (66-85%)</c:v>
                </c:pt>
                <c:pt idx="3">
                  <c:v>Average Mastery (35-65%)</c:v>
                </c:pt>
                <c:pt idx="4">
                  <c:v>Low (15-34%)</c:v>
                </c:pt>
                <c:pt idx="5">
                  <c:v>Very Low (5-14%)</c:v>
                </c:pt>
                <c:pt idx="6">
                  <c:v>Absolutely No Mastery (0-4%)</c:v>
                </c:pt>
              </c:strCache>
            </c:strRef>
          </c:cat>
          <c:val>
            <c:numRef>
              <c:f>[1]Junior!$H$134:$H$140</c:f>
              <c:numCache>
                <c:formatCode>General</c:formatCode>
                <c:ptCount val="7"/>
                <c:pt idx="3">
                  <c:v>280</c:v>
                </c:pt>
              </c:numCache>
            </c:numRef>
          </c:val>
          <c:extLst>
            <c:ext xmlns:c16="http://schemas.microsoft.com/office/drawing/2014/chart" uri="{C3380CC4-5D6E-409C-BE32-E72D297353CC}">
              <c16:uniqueId val="{00000000-6D10-4A7D-9BE0-7B6E77CDF4A6}"/>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8336439954931163"/>
          <c:y val="0.29749237664773032"/>
          <c:w val="0.38733175722761726"/>
          <c:h val="0.49028163355161386"/>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2"/>
          <c:order val="0"/>
          <c:tx>
            <c:strRef>
              <c:f>Junior!$F$141</c:f>
              <c:strCache>
                <c:ptCount val="1"/>
                <c:pt idx="0">
                  <c:v>G7</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Junior!$B$142:$C$148</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English</c:v>
                  </c:pt>
                </c:lvl>
              </c:multiLvlStrCache>
            </c:multiLvlStrRef>
          </c:cat>
          <c:val>
            <c:numRef>
              <c:f>Junior!$F$142:$F$148</c:f>
              <c:numCache>
                <c:formatCode>0;;</c:formatCode>
                <c:ptCount val="7"/>
                <c:pt idx="0">
                  <c:v>15</c:v>
                </c:pt>
                <c:pt idx="1">
                  <c:v>14</c:v>
                </c:pt>
                <c:pt idx="2">
                  <c:v>126</c:v>
                </c:pt>
                <c:pt idx="3" formatCode="0_);[Red]\(0\)">
                  <c:v>205</c:v>
                </c:pt>
                <c:pt idx="4">
                  <c:v>4</c:v>
                </c:pt>
              </c:numCache>
            </c:numRef>
          </c:val>
          <c:extLst>
            <c:ext xmlns:c16="http://schemas.microsoft.com/office/drawing/2014/chart" uri="{C3380CC4-5D6E-409C-BE32-E72D297353CC}">
              <c16:uniqueId val="{00000000-FA31-44F2-B226-ABBB718E517A}"/>
            </c:ext>
          </c:extLst>
        </c:ser>
        <c:ser>
          <c:idx val="3"/>
          <c:order val="1"/>
          <c:tx>
            <c:strRef>
              <c:f>Junior!$G$141</c:f>
              <c:strCache>
                <c:ptCount val="1"/>
                <c:pt idx="0">
                  <c:v>G8</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Junior!$B$142:$C$148</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English</c:v>
                  </c:pt>
                </c:lvl>
              </c:multiLvlStrCache>
            </c:multiLvlStrRef>
          </c:cat>
          <c:val>
            <c:numRef>
              <c:f>Junior!$G$142:$G$148</c:f>
              <c:numCache>
                <c:formatCode>0;;</c:formatCode>
                <c:ptCount val="7"/>
                <c:pt idx="0">
                  <c:v>7</c:v>
                </c:pt>
                <c:pt idx="1">
                  <c:v>41</c:v>
                </c:pt>
                <c:pt idx="2">
                  <c:v>83</c:v>
                </c:pt>
                <c:pt idx="3" formatCode="0_);[Red]\(0\)">
                  <c:v>170</c:v>
                </c:pt>
                <c:pt idx="4">
                  <c:v>4</c:v>
                </c:pt>
              </c:numCache>
            </c:numRef>
          </c:val>
          <c:extLst>
            <c:ext xmlns:c16="http://schemas.microsoft.com/office/drawing/2014/chart" uri="{C3380CC4-5D6E-409C-BE32-E72D297353CC}">
              <c16:uniqueId val="{00000001-FA31-44F2-B226-ABBB718E517A}"/>
            </c:ext>
          </c:extLst>
        </c:ser>
        <c:ser>
          <c:idx val="4"/>
          <c:order val="2"/>
          <c:tx>
            <c:strRef>
              <c:f>Junior!$H$141</c:f>
              <c:strCache>
                <c:ptCount val="1"/>
                <c:pt idx="0">
                  <c:v>G9</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Junior!$B$142:$C$148</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English</c:v>
                  </c:pt>
                </c:lvl>
              </c:multiLvlStrCache>
            </c:multiLvlStrRef>
          </c:cat>
          <c:val>
            <c:numRef>
              <c:f>Junior!$H$142:$H$148</c:f>
              <c:numCache>
                <c:formatCode>0;;</c:formatCode>
                <c:ptCount val="7"/>
                <c:pt idx="0">
                  <c:v>12</c:v>
                </c:pt>
                <c:pt idx="1">
                  <c:v>46</c:v>
                </c:pt>
                <c:pt idx="2">
                  <c:v>67</c:v>
                </c:pt>
                <c:pt idx="3" formatCode="0_);[Red]\(0\)">
                  <c:v>120</c:v>
                </c:pt>
                <c:pt idx="4">
                  <c:v>2</c:v>
                </c:pt>
              </c:numCache>
            </c:numRef>
          </c:val>
          <c:extLst>
            <c:ext xmlns:c16="http://schemas.microsoft.com/office/drawing/2014/chart" uri="{C3380CC4-5D6E-409C-BE32-E72D297353CC}">
              <c16:uniqueId val="{00000002-FA31-44F2-B226-ABBB718E517A}"/>
            </c:ext>
          </c:extLst>
        </c:ser>
        <c:ser>
          <c:idx val="5"/>
          <c:order val="3"/>
          <c:tx>
            <c:strRef>
              <c:f>Junior!$I$141</c:f>
              <c:strCache>
                <c:ptCount val="1"/>
                <c:pt idx="0">
                  <c:v>G10</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Junior!$B$142:$C$148</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English</c:v>
                  </c:pt>
                </c:lvl>
              </c:multiLvlStrCache>
            </c:multiLvlStrRef>
          </c:cat>
          <c:val>
            <c:numRef>
              <c:f>Junior!$I$142:$I$148</c:f>
              <c:numCache>
                <c:formatCode>0;;</c:formatCode>
                <c:ptCount val="7"/>
                <c:pt idx="0">
                  <c:v>24</c:v>
                </c:pt>
                <c:pt idx="1">
                  <c:v>61</c:v>
                </c:pt>
                <c:pt idx="2">
                  <c:v>79</c:v>
                </c:pt>
                <c:pt idx="3" formatCode="0_);[Red]\(0\)">
                  <c:v>55</c:v>
                </c:pt>
                <c:pt idx="4">
                  <c:v>2</c:v>
                </c:pt>
              </c:numCache>
            </c:numRef>
          </c:val>
          <c:extLst>
            <c:ext xmlns:c16="http://schemas.microsoft.com/office/drawing/2014/chart" uri="{C3380CC4-5D6E-409C-BE32-E72D297353CC}">
              <c16:uniqueId val="{00000003-FA31-44F2-B226-ABBB718E517A}"/>
            </c:ext>
          </c:extLst>
        </c:ser>
        <c:dLbls>
          <c:showLegendKey val="0"/>
          <c:showVal val="1"/>
          <c:showCatName val="0"/>
          <c:showSerName val="0"/>
          <c:showPercent val="0"/>
          <c:showBubbleSize val="0"/>
        </c:dLbls>
        <c:gapWidth val="150"/>
        <c:overlap val="-25"/>
        <c:axId val="364241136"/>
        <c:axId val="364242312"/>
      </c:barChart>
      <c:catAx>
        <c:axId val="364241136"/>
        <c:scaling>
          <c:orientation val="minMax"/>
        </c:scaling>
        <c:delete val="0"/>
        <c:axPos val="b"/>
        <c:numFmt formatCode="General" sourceLinked="0"/>
        <c:majorTickMark val="none"/>
        <c:minorTickMark val="none"/>
        <c:tickLblPos val="nextTo"/>
        <c:txPr>
          <a:bodyPr/>
          <a:lstStyle/>
          <a:p>
            <a:pPr>
              <a:defRPr sz="600"/>
            </a:pPr>
            <a:endParaRPr lang="en-US"/>
          </a:p>
        </c:txPr>
        <c:crossAx val="364242312"/>
        <c:crosses val="autoZero"/>
        <c:auto val="1"/>
        <c:lblAlgn val="ctr"/>
        <c:lblOffset val="100"/>
        <c:noMultiLvlLbl val="0"/>
      </c:catAx>
      <c:valAx>
        <c:axId val="364242312"/>
        <c:scaling>
          <c:orientation val="minMax"/>
        </c:scaling>
        <c:delete val="1"/>
        <c:axPos val="l"/>
        <c:numFmt formatCode="0;;" sourceLinked="1"/>
        <c:majorTickMark val="out"/>
        <c:minorTickMark val="none"/>
        <c:tickLblPos val="none"/>
        <c:crossAx val="364241136"/>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clustered"/>
        <c:varyColors val="0"/>
        <c:ser>
          <c:idx val="1"/>
          <c:order val="0"/>
          <c:tx>
            <c:strRef>
              <c:f>Junior!$F$141</c:f>
              <c:strCache>
                <c:ptCount val="1"/>
                <c:pt idx="0">
                  <c:v>G7</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Junior!$B$149:$C$155</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Filipino</c:v>
                  </c:pt>
                </c:lvl>
              </c:multiLvlStrCache>
            </c:multiLvlStrRef>
          </c:cat>
          <c:val>
            <c:numRef>
              <c:f>Junior!$F$149:$F$155</c:f>
              <c:numCache>
                <c:formatCode>0;;</c:formatCode>
                <c:ptCount val="7"/>
                <c:pt idx="0">
                  <c:v>10</c:v>
                </c:pt>
                <c:pt idx="1">
                  <c:v>59</c:v>
                </c:pt>
                <c:pt idx="2">
                  <c:v>112</c:v>
                </c:pt>
                <c:pt idx="3" formatCode="0_);[Red]\(0\)">
                  <c:v>180</c:v>
                </c:pt>
                <c:pt idx="4">
                  <c:v>3</c:v>
                </c:pt>
              </c:numCache>
            </c:numRef>
          </c:val>
          <c:extLst>
            <c:ext xmlns:c16="http://schemas.microsoft.com/office/drawing/2014/chart" uri="{C3380CC4-5D6E-409C-BE32-E72D297353CC}">
              <c16:uniqueId val="{00000000-7B7B-453D-99DD-EECFDC5B067C}"/>
            </c:ext>
          </c:extLst>
        </c:ser>
        <c:ser>
          <c:idx val="3"/>
          <c:order val="1"/>
          <c:tx>
            <c:strRef>
              <c:f>Junior!$G$141</c:f>
              <c:strCache>
                <c:ptCount val="1"/>
                <c:pt idx="0">
                  <c:v>G8</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Junior!$B$149:$C$155</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Filipino</c:v>
                  </c:pt>
                </c:lvl>
              </c:multiLvlStrCache>
            </c:multiLvlStrRef>
          </c:cat>
          <c:val>
            <c:numRef>
              <c:f>Junior!$G$149:$G$155</c:f>
              <c:numCache>
                <c:formatCode>0;;</c:formatCode>
                <c:ptCount val="7"/>
                <c:pt idx="0">
                  <c:v>15</c:v>
                </c:pt>
                <c:pt idx="1">
                  <c:v>48</c:v>
                </c:pt>
                <c:pt idx="2">
                  <c:v>135</c:v>
                </c:pt>
                <c:pt idx="3" formatCode="0_);[Red]\(0\)">
                  <c:v>105</c:v>
                </c:pt>
                <c:pt idx="4">
                  <c:v>2</c:v>
                </c:pt>
              </c:numCache>
            </c:numRef>
          </c:val>
          <c:extLst>
            <c:ext xmlns:c16="http://schemas.microsoft.com/office/drawing/2014/chart" uri="{C3380CC4-5D6E-409C-BE32-E72D297353CC}">
              <c16:uniqueId val="{00000001-7B7B-453D-99DD-EECFDC5B067C}"/>
            </c:ext>
          </c:extLst>
        </c:ser>
        <c:ser>
          <c:idx val="4"/>
          <c:order val="2"/>
          <c:tx>
            <c:strRef>
              <c:f>Junior!$H$141</c:f>
              <c:strCache>
                <c:ptCount val="1"/>
                <c:pt idx="0">
                  <c:v>G9</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Junior!$B$149:$C$155</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Filipino</c:v>
                  </c:pt>
                </c:lvl>
              </c:multiLvlStrCache>
            </c:multiLvlStrRef>
          </c:cat>
          <c:val>
            <c:numRef>
              <c:f>Junior!$H$149:$H$155</c:f>
              <c:numCache>
                <c:formatCode>0;;</c:formatCode>
                <c:ptCount val="7"/>
                <c:pt idx="0">
                  <c:v>31</c:v>
                </c:pt>
                <c:pt idx="1">
                  <c:v>44</c:v>
                </c:pt>
                <c:pt idx="2">
                  <c:v>131</c:v>
                </c:pt>
                <c:pt idx="3" formatCode="0_);[Red]\(0\)">
                  <c:v>41</c:v>
                </c:pt>
              </c:numCache>
            </c:numRef>
          </c:val>
          <c:extLst>
            <c:ext xmlns:c16="http://schemas.microsoft.com/office/drawing/2014/chart" uri="{C3380CC4-5D6E-409C-BE32-E72D297353CC}">
              <c16:uniqueId val="{00000002-7B7B-453D-99DD-EECFDC5B067C}"/>
            </c:ext>
          </c:extLst>
        </c:ser>
        <c:ser>
          <c:idx val="5"/>
          <c:order val="3"/>
          <c:tx>
            <c:strRef>
              <c:f>Junior!$I$141</c:f>
              <c:strCache>
                <c:ptCount val="1"/>
                <c:pt idx="0">
                  <c:v>G10</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Junior!$B$149:$C$155</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Filipino</c:v>
                  </c:pt>
                </c:lvl>
              </c:multiLvlStrCache>
            </c:multiLvlStrRef>
          </c:cat>
          <c:val>
            <c:numRef>
              <c:f>Junior!$I$149:$I$155</c:f>
              <c:numCache>
                <c:formatCode>0;;</c:formatCode>
                <c:ptCount val="7"/>
                <c:pt idx="0">
                  <c:v>15</c:v>
                </c:pt>
                <c:pt idx="1">
                  <c:v>36</c:v>
                </c:pt>
                <c:pt idx="2">
                  <c:v>88</c:v>
                </c:pt>
                <c:pt idx="3" formatCode="0_);[Red]\(0\)">
                  <c:v>79</c:v>
                </c:pt>
                <c:pt idx="4">
                  <c:v>3</c:v>
                </c:pt>
              </c:numCache>
            </c:numRef>
          </c:val>
          <c:extLst>
            <c:ext xmlns:c16="http://schemas.microsoft.com/office/drawing/2014/chart" uri="{C3380CC4-5D6E-409C-BE32-E72D297353CC}">
              <c16:uniqueId val="{00000003-7B7B-453D-99DD-EECFDC5B067C}"/>
            </c:ext>
          </c:extLst>
        </c:ser>
        <c:dLbls>
          <c:showLegendKey val="0"/>
          <c:showVal val="1"/>
          <c:showCatName val="0"/>
          <c:showSerName val="0"/>
          <c:showPercent val="0"/>
          <c:showBubbleSize val="0"/>
        </c:dLbls>
        <c:gapWidth val="150"/>
        <c:overlap val="-25"/>
        <c:axId val="364234472"/>
        <c:axId val="364239960"/>
      </c:barChart>
      <c:catAx>
        <c:axId val="364234472"/>
        <c:scaling>
          <c:orientation val="minMax"/>
        </c:scaling>
        <c:delete val="0"/>
        <c:axPos val="b"/>
        <c:numFmt formatCode="General" sourceLinked="0"/>
        <c:majorTickMark val="none"/>
        <c:minorTickMark val="none"/>
        <c:tickLblPos val="nextTo"/>
        <c:txPr>
          <a:bodyPr/>
          <a:lstStyle/>
          <a:p>
            <a:pPr>
              <a:defRPr sz="600"/>
            </a:pPr>
            <a:endParaRPr lang="en-US"/>
          </a:p>
        </c:txPr>
        <c:crossAx val="364239960"/>
        <c:crosses val="autoZero"/>
        <c:auto val="1"/>
        <c:lblAlgn val="ctr"/>
        <c:lblOffset val="100"/>
        <c:noMultiLvlLbl val="0"/>
      </c:catAx>
      <c:valAx>
        <c:axId val="364239960"/>
        <c:scaling>
          <c:orientation val="minMax"/>
        </c:scaling>
        <c:delete val="1"/>
        <c:axPos val="l"/>
        <c:numFmt formatCode="0;;" sourceLinked="1"/>
        <c:majorTickMark val="out"/>
        <c:minorTickMark val="none"/>
        <c:tickLblPos val="none"/>
        <c:crossAx val="364234472"/>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clustered"/>
        <c:varyColors val="0"/>
        <c:ser>
          <c:idx val="2"/>
          <c:order val="0"/>
          <c:tx>
            <c:strRef>
              <c:f>Junior!$F$141</c:f>
              <c:strCache>
                <c:ptCount val="1"/>
                <c:pt idx="0">
                  <c:v>G7</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Junior!$B$156:$C$162</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Mathematics</c:v>
                  </c:pt>
                </c:lvl>
              </c:multiLvlStrCache>
            </c:multiLvlStrRef>
          </c:cat>
          <c:val>
            <c:numRef>
              <c:f>Junior!$F$156:$F$162</c:f>
              <c:numCache>
                <c:formatCode>0;;</c:formatCode>
                <c:ptCount val="7"/>
                <c:pt idx="0">
                  <c:v>5</c:v>
                </c:pt>
                <c:pt idx="1">
                  <c:v>19</c:v>
                </c:pt>
                <c:pt idx="2">
                  <c:v>98</c:v>
                </c:pt>
                <c:pt idx="3" formatCode="0_);[Red]\(0\)">
                  <c:v>237</c:v>
                </c:pt>
                <c:pt idx="4">
                  <c:v>5</c:v>
                </c:pt>
              </c:numCache>
            </c:numRef>
          </c:val>
          <c:extLst>
            <c:ext xmlns:c16="http://schemas.microsoft.com/office/drawing/2014/chart" uri="{C3380CC4-5D6E-409C-BE32-E72D297353CC}">
              <c16:uniqueId val="{00000000-2141-4796-844E-C4AF5CCA5F4B}"/>
            </c:ext>
          </c:extLst>
        </c:ser>
        <c:ser>
          <c:idx val="3"/>
          <c:order val="1"/>
          <c:tx>
            <c:strRef>
              <c:f>Junior!$G$141</c:f>
              <c:strCache>
                <c:ptCount val="1"/>
                <c:pt idx="0">
                  <c:v>G8</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Junior!$B$156:$C$162</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Mathematics</c:v>
                  </c:pt>
                </c:lvl>
              </c:multiLvlStrCache>
            </c:multiLvlStrRef>
          </c:cat>
          <c:val>
            <c:numRef>
              <c:f>Junior!$G$156:$G$162</c:f>
              <c:numCache>
                <c:formatCode>0;;</c:formatCode>
                <c:ptCount val="7"/>
                <c:pt idx="0">
                  <c:v>20</c:v>
                </c:pt>
                <c:pt idx="1">
                  <c:v>33</c:v>
                </c:pt>
                <c:pt idx="2">
                  <c:v>96</c:v>
                </c:pt>
                <c:pt idx="3" formatCode="0_);[Red]\(0\)">
                  <c:v>150</c:v>
                </c:pt>
                <c:pt idx="4">
                  <c:v>6</c:v>
                </c:pt>
              </c:numCache>
            </c:numRef>
          </c:val>
          <c:extLst>
            <c:ext xmlns:c16="http://schemas.microsoft.com/office/drawing/2014/chart" uri="{C3380CC4-5D6E-409C-BE32-E72D297353CC}">
              <c16:uniqueId val="{00000001-2141-4796-844E-C4AF5CCA5F4B}"/>
            </c:ext>
          </c:extLst>
        </c:ser>
        <c:ser>
          <c:idx val="4"/>
          <c:order val="2"/>
          <c:tx>
            <c:strRef>
              <c:f>Junior!$H$141</c:f>
              <c:strCache>
                <c:ptCount val="1"/>
                <c:pt idx="0">
                  <c:v>G9</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Junior!$B$156:$C$162</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Mathematics</c:v>
                  </c:pt>
                </c:lvl>
              </c:multiLvlStrCache>
            </c:multiLvlStrRef>
          </c:cat>
          <c:val>
            <c:numRef>
              <c:f>Junior!$H$156:$H$162</c:f>
              <c:numCache>
                <c:formatCode>0;;</c:formatCode>
                <c:ptCount val="7"/>
                <c:pt idx="0">
                  <c:v>15</c:v>
                </c:pt>
                <c:pt idx="1">
                  <c:v>39</c:v>
                </c:pt>
                <c:pt idx="2">
                  <c:v>57</c:v>
                </c:pt>
                <c:pt idx="3" formatCode="0_);[Red]\(0\)">
                  <c:v>134</c:v>
                </c:pt>
                <c:pt idx="4">
                  <c:v>2</c:v>
                </c:pt>
              </c:numCache>
            </c:numRef>
          </c:val>
          <c:extLst>
            <c:ext xmlns:c16="http://schemas.microsoft.com/office/drawing/2014/chart" uri="{C3380CC4-5D6E-409C-BE32-E72D297353CC}">
              <c16:uniqueId val="{00000002-2141-4796-844E-C4AF5CCA5F4B}"/>
            </c:ext>
          </c:extLst>
        </c:ser>
        <c:ser>
          <c:idx val="5"/>
          <c:order val="3"/>
          <c:tx>
            <c:strRef>
              <c:f>Junior!$I$141</c:f>
              <c:strCache>
                <c:ptCount val="1"/>
                <c:pt idx="0">
                  <c:v>G10</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Junior!$B$156:$C$162</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Mathematics</c:v>
                  </c:pt>
                </c:lvl>
              </c:multiLvlStrCache>
            </c:multiLvlStrRef>
          </c:cat>
          <c:val>
            <c:numRef>
              <c:f>Junior!$I$156:$I$162</c:f>
              <c:numCache>
                <c:formatCode>0;;</c:formatCode>
                <c:ptCount val="7"/>
                <c:pt idx="0">
                  <c:v>15</c:v>
                </c:pt>
                <c:pt idx="1">
                  <c:v>16</c:v>
                </c:pt>
                <c:pt idx="2">
                  <c:v>90</c:v>
                </c:pt>
                <c:pt idx="3" formatCode="0_);[Red]\(0\)">
                  <c:v>100</c:v>
                </c:pt>
              </c:numCache>
            </c:numRef>
          </c:val>
          <c:extLst>
            <c:ext xmlns:c16="http://schemas.microsoft.com/office/drawing/2014/chart" uri="{C3380CC4-5D6E-409C-BE32-E72D297353CC}">
              <c16:uniqueId val="{00000003-2141-4796-844E-C4AF5CCA5F4B}"/>
            </c:ext>
          </c:extLst>
        </c:ser>
        <c:dLbls>
          <c:showLegendKey val="0"/>
          <c:showVal val="1"/>
          <c:showCatName val="0"/>
          <c:showSerName val="0"/>
          <c:showPercent val="0"/>
          <c:showBubbleSize val="0"/>
        </c:dLbls>
        <c:gapWidth val="150"/>
        <c:overlap val="-25"/>
        <c:axId val="364241920"/>
        <c:axId val="364235256"/>
      </c:barChart>
      <c:catAx>
        <c:axId val="364241920"/>
        <c:scaling>
          <c:orientation val="minMax"/>
        </c:scaling>
        <c:delete val="0"/>
        <c:axPos val="b"/>
        <c:numFmt formatCode="General" sourceLinked="0"/>
        <c:majorTickMark val="none"/>
        <c:minorTickMark val="none"/>
        <c:tickLblPos val="nextTo"/>
        <c:txPr>
          <a:bodyPr/>
          <a:lstStyle/>
          <a:p>
            <a:pPr>
              <a:defRPr sz="600"/>
            </a:pPr>
            <a:endParaRPr lang="en-US"/>
          </a:p>
        </c:txPr>
        <c:crossAx val="364235256"/>
        <c:crosses val="autoZero"/>
        <c:auto val="1"/>
        <c:lblAlgn val="ctr"/>
        <c:lblOffset val="100"/>
        <c:noMultiLvlLbl val="0"/>
      </c:catAx>
      <c:valAx>
        <c:axId val="364235256"/>
        <c:scaling>
          <c:orientation val="minMax"/>
        </c:scaling>
        <c:delete val="1"/>
        <c:axPos val="l"/>
        <c:numFmt formatCode="0;;" sourceLinked="1"/>
        <c:majorTickMark val="out"/>
        <c:minorTickMark val="none"/>
        <c:tickLblPos val="none"/>
        <c:crossAx val="364241920"/>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clustered"/>
        <c:varyColors val="0"/>
        <c:ser>
          <c:idx val="2"/>
          <c:order val="0"/>
          <c:tx>
            <c:strRef>
              <c:f>Junior!$F$141</c:f>
              <c:strCache>
                <c:ptCount val="1"/>
                <c:pt idx="0">
                  <c:v>G7</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Junior!$B$163:$C$169</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Science</c:v>
                  </c:pt>
                </c:lvl>
              </c:multiLvlStrCache>
            </c:multiLvlStrRef>
          </c:cat>
          <c:val>
            <c:numRef>
              <c:f>Junior!$F$163:$F$169</c:f>
              <c:numCache>
                <c:formatCode>0;;</c:formatCode>
                <c:ptCount val="7"/>
                <c:pt idx="0">
                  <c:v>21</c:v>
                </c:pt>
                <c:pt idx="1">
                  <c:v>30</c:v>
                </c:pt>
                <c:pt idx="2">
                  <c:v>134</c:v>
                </c:pt>
                <c:pt idx="3" formatCode="0_);[Red]\(0\)">
                  <c:v>177</c:v>
                </c:pt>
                <c:pt idx="4">
                  <c:v>2</c:v>
                </c:pt>
              </c:numCache>
            </c:numRef>
          </c:val>
          <c:extLst>
            <c:ext xmlns:c16="http://schemas.microsoft.com/office/drawing/2014/chart" uri="{C3380CC4-5D6E-409C-BE32-E72D297353CC}">
              <c16:uniqueId val="{00000000-D2B1-4EB5-A876-C6FA6DE22838}"/>
            </c:ext>
          </c:extLst>
        </c:ser>
        <c:ser>
          <c:idx val="3"/>
          <c:order val="1"/>
          <c:tx>
            <c:strRef>
              <c:f>Junior!$G$141</c:f>
              <c:strCache>
                <c:ptCount val="1"/>
                <c:pt idx="0">
                  <c:v>G8</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Junior!$B$163:$C$169</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Science</c:v>
                  </c:pt>
                </c:lvl>
              </c:multiLvlStrCache>
            </c:multiLvlStrRef>
          </c:cat>
          <c:val>
            <c:numRef>
              <c:f>Junior!$G$163:$G$169</c:f>
              <c:numCache>
                <c:formatCode>0;;</c:formatCode>
                <c:ptCount val="7"/>
                <c:pt idx="0">
                  <c:v>10</c:v>
                </c:pt>
                <c:pt idx="1">
                  <c:v>29</c:v>
                </c:pt>
                <c:pt idx="2">
                  <c:v>121</c:v>
                </c:pt>
                <c:pt idx="3" formatCode="0_);[Red]\(0\)">
                  <c:v>141</c:v>
                </c:pt>
                <c:pt idx="4">
                  <c:v>4</c:v>
                </c:pt>
              </c:numCache>
            </c:numRef>
          </c:val>
          <c:extLst>
            <c:ext xmlns:c16="http://schemas.microsoft.com/office/drawing/2014/chart" uri="{C3380CC4-5D6E-409C-BE32-E72D297353CC}">
              <c16:uniqueId val="{00000001-D2B1-4EB5-A876-C6FA6DE22838}"/>
            </c:ext>
          </c:extLst>
        </c:ser>
        <c:ser>
          <c:idx val="4"/>
          <c:order val="2"/>
          <c:tx>
            <c:strRef>
              <c:f>Junior!$H$141</c:f>
              <c:strCache>
                <c:ptCount val="1"/>
                <c:pt idx="0">
                  <c:v>G9</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Junior!$B$163:$C$169</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Science</c:v>
                  </c:pt>
                </c:lvl>
              </c:multiLvlStrCache>
            </c:multiLvlStrRef>
          </c:cat>
          <c:val>
            <c:numRef>
              <c:f>Junior!$H$163:$H$169</c:f>
              <c:numCache>
                <c:formatCode>0;;</c:formatCode>
                <c:ptCount val="7"/>
                <c:pt idx="0">
                  <c:v>22</c:v>
                </c:pt>
                <c:pt idx="1">
                  <c:v>47</c:v>
                </c:pt>
                <c:pt idx="2">
                  <c:v>114</c:v>
                </c:pt>
                <c:pt idx="3" formatCode="0_);[Red]\(0\)">
                  <c:v>64</c:v>
                </c:pt>
              </c:numCache>
            </c:numRef>
          </c:val>
          <c:extLst>
            <c:ext xmlns:c16="http://schemas.microsoft.com/office/drawing/2014/chart" uri="{C3380CC4-5D6E-409C-BE32-E72D297353CC}">
              <c16:uniqueId val="{00000002-D2B1-4EB5-A876-C6FA6DE22838}"/>
            </c:ext>
          </c:extLst>
        </c:ser>
        <c:ser>
          <c:idx val="5"/>
          <c:order val="3"/>
          <c:tx>
            <c:strRef>
              <c:f>Junior!$I$141</c:f>
              <c:strCache>
                <c:ptCount val="1"/>
                <c:pt idx="0">
                  <c:v>G10</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Junior!$B$163:$C$169</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Science</c:v>
                  </c:pt>
                </c:lvl>
              </c:multiLvlStrCache>
            </c:multiLvlStrRef>
          </c:cat>
          <c:val>
            <c:numRef>
              <c:f>Junior!$I$163:$I$169</c:f>
              <c:numCache>
                <c:formatCode>0;;</c:formatCode>
                <c:ptCount val="7"/>
                <c:pt idx="0">
                  <c:v>25</c:v>
                </c:pt>
                <c:pt idx="1">
                  <c:v>65</c:v>
                </c:pt>
                <c:pt idx="2">
                  <c:v>82</c:v>
                </c:pt>
                <c:pt idx="3" formatCode="0_);[Red]\(0\)">
                  <c:v>49</c:v>
                </c:pt>
              </c:numCache>
            </c:numRef>
          </c:val>
          <c:extLst>
            <c:ext xmlns:c16="http://schemas.microsoft.com/office/drawing/2014/chart" uri="{C3380CC4-5D6E-409C-BE32-E72D297353CC}">
              <c16:uniqueId val="{00000003-D2B1-4EB5-A876-C6FA6DE22838}"/>
            </c:ext>
          </c:extLst>
        </c:ser>
        <c:dLbls>
          <c:showLegendKey val="0"/>
          <c:showVal val="1"/>
          <c:showCatName val="0"/>
          <c:showSerName val="0"/>
          <c:showPercent val="0"/>
          <c:showBubbleSize val="0"/>
        </c:dLbls>
        <c:gapWidth val="150"/>
        <c:overlap val="-25"/>
        <c:axId val="364245448"/>
        <c:axId val="364238784"/>
      </c:barChart>
      <c:catAx>
        <c:axId val="364245448"/>
        <c:scaling>
          <c:orientation val="minMax"/>
        </c:scaling>
        <c:delete val="0"/>
        <c:axPos val="b"/>
        <c:numFmt formatCode="General" sourceLinked="0"/>
        <c:majorTickMark val="none"/>
        <c:minorTickMark val="none"/>
        <c:tickLblPos val="nextTo"/>
        <c:txPr>
          <a:bodyPr/>
          <a:lstStyle/>
          <a:p>
            <a:pPr>
              <a:defRPr sz="600"/>
            </a:pPr>
            <a:endParaRPr lang="en-US"/>
          </a:p>
        </c:txPr>
        <c:crossAx val="364238784"/>
        <c:crosses val="autoZero"/>
        <c:auto val="1"/>
        <c:lblAlgn val="ctr"/>
        <c:lblOffset val="100"/>
        <c:noMultiLvlLbl val="0"/>
      </c:catAx>
      <c:valAx>
        <c:axId val="364238784"/>
        <c:scaling>
          <c:orientation val="minMax"/>
        </c:scaling>
        <c:delete val="1"/>
        <c:axPos val="l"/>
        <c:numFmt formatCode="0;;" sourceLinked="1"/>
        <c:majorTickMark val="out"/>
        <c:minorTickMark val="none"/>
        <c:tickLblPos val="none"/>
        <c:crossAx val="364245448"/>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clustered"/>
        <c:varyColors val="0"/>
        <c:ser>
          <c:idx val="2"/>
          <c:order val="0"/>
          <c:tx>
            <c:strRef>
              <c:f>Junior!$F$141</c:f>
              <c:strCache>
                <c:ptCount val="1"/>
                <c:pt idx="0">
                  <c:v>G7</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Junior!$B$170:$C$176</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Social Studies</c:v>
                  </c:pt>
                </c:lvl>
              </c:multiLvlStrCache>
            </c:multiLvlStrRef>
          </c:cat>
          <c:val>
            <c:numRef>
              <c:f>Junior!$F$170:$F$176</c:f>
              <c:numCache>
                <c:formatCode>0;;</c:formatCode>
                <c:ptCount val="7"/>
                <c:pt idx="0">
                  <c:v>14</c:v>
                </c:pt>
                <c:pt idx="1">
                  <c:v>26</c:v>
                </c:pt>
                <c:pt idx="2">
                  <c:v>139</c:v>
                </c:pt>
                <c:pt idx="3" formatCode="0_);[Red]\(0\)">
                  <c:v>180</c:v>
                </c:pt>
                <c:pt idx="4">
                  <c:v>5</c:v>
                </c:pt>
              </c:numCache>
            </c:numRef>
          </c:val>
          <c:extLst>
            <c:ext xmlns:c16="http://schemas.microsoft.com/office/drawing/2014/chart" uri="{C3380CC4-5D6E-409C-BE32-E72D297353CC}">
              <c16:uniqueId val="{00000000-C412-41B2-BA5F-411E10A58EA7}"/>
            </c:ext>
          </c:extLst>
        </c:ser>
        <c:ser>
          <c:idx val="3"/>
          <c:order val="1"/>
          <c:tx>
            <c:strRef>
              <c:f>Junior!$G$141</c:f>
              <c:strCache>
                <c:ptCount val="1"/>
                <c:pt idx="0">
                  <c:v>G8</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Junior!$B$170:$C$176</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Social Studies</c:v>
                  </c:pt>
                </c:lvl>
              </c:multiLvlStrCache>
            </c:multiLvlStrRef>
          </c:cat>
          <c:val>
            <c:numRef>
              <c:f>Junior!$G$170:$G$176</c:f>
              <c:numCache>
                <c:formatCode>0;;</c:formatCode>
                <c:ptCount val="7"/>
                <c:pt idx="0">
                  <c:v>23</c:v>
                </c:pt>
                <c:pt idx="1">
                  <c:v>46</c:v>
                </c:pt>
                <c:pt idx="2">
                  <c:v>102</c:v>
                </c:pt>
                <c:pt idx="3" formatCode="0_);[Red]\(0\)">
                  <c:v>134</c:v>
                </c:pt>
              </c:numCache>
            </c:numRef>
          </c:val>
          <c:extLst>
            <c:ext xmlns:c16="http://schemas.microsoft.com/office/drawing/2014/chart" uri="{C3380CC4-5D6E-409C-BE32-E72D297353CC}">
              <c16:uniqueId val="{00000001-C412-41B2-BA5F-411E10A58EA7}"/>
            </c:ext>
          </c:extLst>
        </c:ser>
        <c:ser>
          <c:idx val="4"/>
          <c:order val="2"/>
          <c:tx>
            <c:strRef>
              <c:f>Junior!$H$141</c:f>
              <c:strCache>
                <c:ptCount val="1"/>
                <c:pt idx="0">
                  <c:v>G9</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Junior!$B$170:$C$176</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Social Studies</c:v>
                  </c:pt>
                </c:lvl>
              </c:multiLvlStrCache>
            </c:multiLvlStrRef>
          </c:cat>
          <c:val>
            <c:numRef>
              <c:f>Junior!$H$170:$H$176</c:f>
              <c:numCache>
                <c:formatCode>0;;</c:formatCode>
                <c:ptCount val="7"/>
                <c:pt idx="0">
                  <c:v>48</c:v>
                </c:pt>
                <c:pt idx="1">
                  <c:v>49</c:v>
                </c:pt>
                <c:pt idx="2">
                  <c:v>25</c:v>
                </c:pt>
                <c:pt idx="3" formatCode="0_);[Red]\(0\)">
                  <c:v>125</c:v>
                </c:pt>
              </c:numCache>
            </c:numRef>
          </c:val>
          <c:extLst>
            <c:ext xmlns:c16="http://schemas.microsoft.com/office/drawing/2014/chart" uri="{C3380CC4-5D6E-409C-BE32-E72D297353CC}">
              <c16:uniqueId val="{00000002-C412-41B2-BA5F-411E10A58EA7}"/>
            </c:ext>
          </c:extLst>
        </c:ser>
        <c:ser>
          <c:idx val="5"/>
          <c:order val="3"/>
          <c:tx>
            <c:strRef>
              <c:f>Junior!$I$141</c:f>
              <c:strCache>
                <c:ptCount val="1"/>
                <c:pt idx="0">
                  <c:v>G10</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Junior!$B$170:$C$176</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Social Studies</c:v>
                  </c:pt>
                </c:lvl>
              </c:multiLvlStrCache>
            </c:multiLvlStrRef>
          </c:cat>
          <c:val>
            <c:numRef>
              <c:f>Junior!$I$170:$I$176</c:f>
              <c:numCache>
                <c:formatCode>0;;</c:formatCode>
                <c:ptCount val="7"/>
                <c:pt idx="0">
                  <c:v>23</c:v>
                </c:pt>
                <c:pt idx="1">
                  <c:v>50</c:v>
                </c:pt>
                <c:pt idx="2">
                  <c:v>74</c:v>
                </c:pt>
                <c:pt idx="3" formatCode="0_);[Red]\(0\)">
                  <c:v>72</c:v>
                </c:pt>
                <c:pt idx="4">
                  <c:v>2</c:v>
                </c:pt>
              </c:numCache>
            </c:numRef>
          </c:val>
          <c:extLst>
            <c:ext xmlns:c16="http://schemas.microsoft.com/office/drawing/2014/chart" uri="{C3380CC4-5D6E-409C-BE32-E72D297353CC}">
              <c16:uniqueId val="{00000003-C412-41B2-BA5F-411E10A58EA7}"/>
            </c:ext>
          </c:extLst>
        </c:ser>
        <c:dLbls>
          <c:showLegendKey val="0"/>
          <c:showVal val="1"/>
          <c:showCatName val="0"/>
          <c:showSerName val="0"/>
          <c:showPercent val="0"/>
          <c:showBubbleSize val="0"/>
        </c:dLbls>
        <c:gapWidth val="150"/>
        <c:overlap val="-25"/>
        <c:axId val="364241528"/>
        <c:axId val="364242704"/>
      </c:barChart>
      <c:catAx>
        <c:axId val="364241528"/>
        <c:scaling>
          <c:orientation val="minMax"/>
        </c:scaling>
        <c:delete val="0"/>
        <c:axPos val="b"/>
        <c:numFmt formatCode="General" sourceLinked="0"/>
        <c:majorTickMark val="none"/>
        <c:minorTickMark val="none"/>
        <c:tickLblPos val="nextTo"/>
        <c:txPr>
          <a:bodyPr/>
          <a:lstStyle/>
          <a:p>
            <a:pPr>
              <a:defRPr sz="600"/>
            </a:pPr>
            <a:endParaRPr lang="en-US"/>
          </a:p>
        </c:txPr>
        <c:crossAx val="364242704"/>
        <c:crosses val="autoZero"/>
        <c:auto val="1"/>
        <c:lblAlgn val="ctr"/>
        <c:lblOffset val="100"/>
        <c:noMultiLvlLbl val="0"/>
      </c:catAx>
      <c:valAx>
        <c:axId val="364242704"/>
        <c:scaling>
          <c:orientation val="minMax"/>
        </c:scaling>
        <c:delete val="1"/>
        <c:axPos val="l"/>
        <c:numFmt formatCode="0;;" sourceLinked="1"/>
        <c:majorTickMark val="out"/>
        <c:minorTickMark val="none"/>
        <c:tickLblPos val="none"/>
        <c:crossAx val="364241528"/>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clustered"/>
        <c:varyColors val="0"/>
        <c:ser>
          <c:idx val="2"/>
          <c:order val="0"/>
          <c:tx>
            <c:strRef>
              <c:f>Junior!$F$141</c:f>
              <c:strCache>
                <c:ptCount val="1"/>
                <c:pt idx="0">
                  <c:v>G7</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Junior!$B$177:$C$183</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Technoly and Livelihood Education (TLE)</c:v>
                  </c:pt>
                </c:lvl>
              </c:multiLvlStrCache>
            </c:multiLvlStrRef>
          </c:cat>
          <c:val>
            <c:numRef>
              <c:f>Junior!$F$177:$F$183</c:f>
              <c:numCache>
                <c:formatCode>0;;</c:formatCode>
                <c:ptCount val="7"/>
                <c:pt idx="0">
                  <c:v>6</c:v>
                </c:pt>
                <c:pt idx="1">
                  <c:v>44</c:v>
                </c:pt>
                <c:pt idx="2">
                  <c:v>19</c:v>
                </c:pt>
                <c:pt idx="3" formatCode="0_);[Red]\(0\)">
                  <c:v>286</c:v>
                </c:pt>
                <c:pt idx="4">
                  <c:v>9</c:v>
                </c:pt>
              </c:numCache>
            </c:numRef>
          </c:val>
          <c:extLst>
            <c:ext xmlns:c16="http://schemas.microsoft.com/office/drawing/2014/chart" uri="{C3380CC4-5D6E-409C-BE32-E72D297353CC}">
              <c16:uniqueId val="{00000000-B732-4EFC-90DD-FBEF69A78E03}"/>
            </c:ext>
          </c:extLst>
        </c:ser>
        <c:ser>
          <c:idx val="3"/>
          <c:order val="1"/>
          <c:tx>
            <c:strRef>
              <c:f>Junior!$G$141</c:f>
              <c:strCache>
                <c:ptCount val="1"/>
                <c:pt idx="0">
                  <c:v>G8</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Junior!$B$177:$C$183</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Technoly and Livelihood Education (TLE)</c:v>
                  </c:pt>
                </c:lvl>
              </c:multiLvlStrCache>
            </c:multiLvlStrRef>
          </c:cat>
          <c:val>
            <c:numRef>
              <c:f>Junior!$G$177:$G$183</c:f>
              <c:numCache>
                <c:formatCode>0;;</c:formatCode>
                <c:ptCount val="7"/>
                <c:pt idx="0">
                  <c:v>15</c:v>
                </c:pt>
                <c:pt idx="1">
                  <c:v>39</c:v>
                </c:pt>
                <c:pt idx="2">
                  <c:v>108</c:v>
                </c:pt>
                <c:pt idx="3" formatCode="0_);[Red]\(0\)">
                  <c:v>143</c:v>
                </c:pt>
              </c:numCache>
            </c:numRef>
          </c:val>
          <c:extLst>
            <c:ext xmlns:c16="http://schemas.microsoft.com/office/drawing/2014/chart" uri="{C3380CC4-5D6E-409C-BE32-E72D297353CC}">
              <c16:uniqueId val="{00000001-B732-4EFC-90DD-FBEF69A78E03}"/>
            </c:ext>
          </c:extLst>
        </c:ser>
        <c:ser>
          <c:idx val="4"/>
          <c:order val="2"/>
          <c:tx>
            <c:strRef>
              <c:f>Junior!$H$141</c:f>
              <c:strCache>
                <c:ptCount val="1"/>
                <c:pt idx="0">
                  <c:v>G9</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Junior!$B$177:$C$183</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Technoly and Livelihood Education (TLE)</c:v>
                  </c:pt>
                </c:lvl>
              </c:multiLvlStrCache>
            </c:multiLvlStrRef>
          </c:cat>
          <c:val>
            <c:numRef>
              <c:f>Junior!$H$177:$H$183</c:f>
              <c:numCache>
                <c:formatCode>0;;</c:formatCode>
                <c:ptCount val="7"/>
                <c:pt idx="0">
                  <c:v>14</c:v>
                </c:pt>
                <c:pt idx="1">
                  <c:v>47</c:v>
                </c:pt>
                <c:pt idx="2">
                  <c:v>102</c:v>
                </c:pt>
                <c:pt idx="3" formatCode="0_);[Red]\(0\)">
                  <c:v>84</c:v>
                </c:pt>
              </c:numCache>
            </c:numRef>
          </c:val>
          <c:extLst>
            <c:ext xmlns:c16="http://schemas.microsoft.com/office/drawing/2014/chart" uri="{C3380CC4-5D6E-409C-BE32-E72D297353CC}">
              <c16:uniqueId val="{00000002-B732-4EFC-90DD-FBEF69A78E03}"/>
            </c:ext>
          </c:extLst>
        </c:ser>
        <c:ser>
          <c:idx val="5"/>
          <c:order val="3"/>
          <c:tx>
            <c:strRef>
              <c:f>Junior!$I$141</c:f>
              <c:strCache>
                <c:ptCount val="1"/>
                <c:pt idx="0">
                  <c:v>G10</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Junior!$B$177:$C$183</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Technoly and Livelihood Education (TLE)</c:v>
                  </c:pt>
                </c:lvl>
              </c:multiLvlStrCache>
            </c:multiLvlStrRef>
          </c:cat>
          <c:val>
            <c:numRef>
              <c:f>Junior!$I$177:$I$183</c:f>
              <c:numCache>
                <c:formatCode>0;;</c:formatCode>
                <c:ptCount val="7"/>
                <c:pt idx="0">
                  <c:v>24</c:v>
                </c:pt>
                <c:pt idx="1">
                  <c:v>54</c:v>
                </c:pt>
                <c:pt idx="2">
                  <c:v>77</c:v>
                </c:pt>
                <c:pt idx="3" formatCode="0_);[Red]\(0\)">
                  <c:v>65</c:v>
                </c:pt>
                <c:pt idx="4">
                  <c:v>1</c:v>
                </c:pt>
              </c:numCache>
            </c:numRef>
          </c:val>
          <c:extLst>
            <c:ext xmlns:c16="http://schemas.microsoft.com/office/drawing/2014/chart" uri="{C3380CC4-5D6E-409C-BE32-E72D297353CC}">
              <c16:uniqueId val="{00000003-B732-4EFC-90DD-FBEF69A78E03}"/>
            </c:ext>
          </c:extLst>
        </c:ser>
        <c:dLbls>
          <c:showLegendKey val="0"/>
          <c:showVal val="1"/>
          <c:showCatName val="0"/>
          <c:showSerName val="0"/>
          <c:showPercent val="0"/>
          <c:showBubbleSize val="0"/>
        </c:dLbls>
        <c:gapWidth val="150"/>
        <c:overlap val="-25"/>
        <c:axId val="364243488"/>
        <c:axId val="364244272"/>
      </c:barChart>
      <c:catAx>
        <c:axId val="364243488"/>
        <c:scaling>
          <c:orientation val="minMax"/>
        </c:scaling>
        <c:delete val="0"/>
        <c:axPos val="b"/>
        <c:numFmt formatCode="General" sourceLinked="0"/>
        <c:majorTickMark val="none"/>
        <c:minorTickMark val="none"/>
        <c:tickLblPos val="nextTo"/>
        <c:txPr>
          <a:bodyPr/>
          <a:lstStyle/>
          <a:p>
            <a:pPr>
              <a:defRPr sz="600"/>
            </a:pPr>
            <a:endParaRPr lang="en-US"/>
          </a:p>
        </c:txPr>
        <c:crossAx val="364244272"/>
        <c:crosses val="autoZero"/>
        <c:auto val="1"/>
        <c:lblAlgn val="ctr"/>
        <c:lblOffset val="100"/>
        <c:noMultiLvlLbl val="0"/>
      </c:catAx>
      <c:valAx>
        <c:axId val="364244272"/>
        <c:scaling>
          <c:orientation val="minMax"/>
        </c:scaling>
        <c:delete val="1"/>
        <c:axPos val="l"/>
        <c:numFmt formatCode="0;;" sourceLinked="1"/>
        <c:majorTickMark val="out"/>
        <c:minorTickMark val="none"/>
        <c:tickLblPos val="none"/>
        <c:crossAx val="364243488"/>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clustered"/>
        <c:varyColors val="0"/>
        <c:ser>
          <c:idx val="2"/>
          <c:order val="0"/>
          <c:tx>
            <c:strRef>
              <c:f>Junior!$F$141</c:f>
              <c:strCache>
                <c:ptCount val="1"/>
                <c:pt idx="0">
                  <c:v>G7</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Junior!$B$184:$C$190</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Edukasyon sa Pagpapahalaga (EsP)</c:v>
                  </c:pt>
                </c:lvl>
              </c:multiLvlStrCache>
            </c:multiLvlStrRef>
          </c:cat>
          <c:val>
            <c:numRef>
              <c:f>Junior!$F$184:$F$190</c:f>
              <c:numCache>
                <c:formatCode>0;;</c:formatCode>
                <c:ptCount val="7"/>
                <c:pt idx="0">
                  <c:v>37</c:v>
                </c:pt>
                <c:pt idx="1">
                  <c:v>72</c:v>
                </c:pt>
                <c:pt idx="2">
                  <c:v>106</c:v>
                </c:pt>
                <c:pt idx="3" formatCode="0_);[Red]\(0\)">
                  <c:v>146</c:v>
                </c:pt>
                <c:pt idx="4">
                  <c:v>3</c:v>
                </c:pt>
              </c:numCache>
            </c:numRef>
          </c:val>
          <c:extLst>
            <c:ext xmlns:c16="http://schemas.microsoft.com/office/drawing/2014/chart" uri="{C3380CC4-5D6E-409C-BE32-E72D297353CC}">
              <c16:uniqueId val="{00000000-62D1-4866-9D49-A56C42FC9FBB}"/>
            </c:ext>
          </c:extLst>
        </c:ser>
        <c:ser>
          <c:idx val="3"/>
          <c:order val="1"/>
          <c:tx>
            <c:strRef>
              <c:f>Junior!$G$141</c:f>
              <c:strCache>
                <c:ptCount val="1"/>
                <c:pt idx="0">
                  <c:v>G8</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Junior!$B$184:$C$190</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Edukasyon sa Pagpapahalaga (EsP)</c:v>
                  </c:pt>
                </c:lvl>
              </c:multiLvlStrCache>
            </c:multiLvlStrRef>
          </c:cat>
          <c:val>
            <c:numRef>
              <c:f>Junior!$G$184:$G$190</c:f>
              <c:numCache>
                <c:formatCode>0;;</c:formatCode>
                <c:ptCount val="7"/>
                <c:pt idx="0">
                  <c:v>22</c:v>
                </c:pt>
                <c:pt idx="1">
                  <c:v>50</c:v>
                </c:pt>
                <c:pt idx="2">
                  <c:v>126</c:v>
                </c:pt>
                <c:pt idx="3" formatCode="0_);[Red]\(0\)">
                  <c:v>107</c:v>
                </c:pt>
              </c:numCache>
            </c:numRef>
          </c:val>
          <c:extLst>
            <c:ext xmlns:c16="http://schemas.microsoft.com/office/drawing/2014/chart" uri="{C3380CC4-5D6E-409C-BE32-E72D297353CC}">
              <c16:uniqueId val="{00000001-62D1-4866-9D49-A56C42FC9FBB}"/>
            </c:ext>
          </c:extLst>
        </c:ser>
        <c:ser>
          <c:idx val="4"/>
          <c:order val="2"/>
          <c:tx>
            <c:strRef>
              <c:f>Junior!$H$141</c:f>
              <c:strCache>
                <c:ptCount val="1"/>
                <c:pt idx="0">
                  <c:v>G9</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Junior!$B$184:$C$190</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Edukasyon sa Pagpapahalaga (EsP)</c:v>
                  </c:pt>
                </c:lvl>
              </c:multiLvlStrCache>
            </c:multiLvlStrRef>
          </c:cat>
          <c:val>
            <c:numRef>
              <c:f>Junior!$H$184:$H$190</c:f>
              <c:numCache>
                <c:formatCode>0;;</c:formatCode>
                <c:ptCount val="7"/>
                <c:pt idx="0">
                  <c:v>15</c:v>
                </c:pt>
                <c:pt idx="1">
                  <c:v>49</c:v>
                </c:pt>
                <c:pt idx="2">
                  <c:v>98</c:v>
                </c:pt>
                <c:pt idx="3" formatCode="0_);[Red]\(0\)">
                  <c:v>85</c:v>
                </c:pt>
              </c:numCache>
            </c:numRef>
          </c:val>
          <c:extLst>
            <c:ext xmlns:c16="http://schemas.microsoft.com/office/drawing/2014/chart" uri="{C3380CC4-5D6E-409C-BE32-E72D297353CC}">
              <c16:uniqueId val="{00000002-62D1-4866-9D49-A56C42FC9FBB}"/>
            </c:ext>
          </c:extLst>
        </c:ser>
        <c:ser>
          <c:idx val="5"/>
          <c:order val="3"/>
          <c:tx>
            <c:strRef>
              <c:f>Junior!$I$141</c:f>
              <c:strCache>
                <c:ptCount val="1"/>
                <c:pt idx="0">
                  <c:v>G10</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Junior!$B$184:$C$190</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Edukasyon sa Pagpapahalaga (EsP)</c:v>
                  </c:pt>
                </c:lvl>
              </c:multiLvlStrCache>
            </c:multiLvlStrRef>
          </c:cat>
          <c:val>
            <c:numRef>
              <c:f>Junior!$I$184:$I$190</c:f>
              <c:numCache>
                <c:formatCode>0;;</c:formatCode>
                <c:ptCount val="7"/>
                <c:pt idx="0">
                  <c:v>26</c:v>
                </c:pt>
                <c:pt idx="1">
                  <c:v>57</c:v>
                </c:pt>
                <c:pt idx="2">
                  <c:v>49</c:v>
                </c:pt>
                <c:pt idx="3" formatCode="0_);[Red]\(0\)">
                  <c:v>89</c:v>
                </c:pt>
              </c:numCache>
            </c:numRef>
          </c:val>
          <c:extLst>
            <c:ext xmlns:c16="http://schemas.microsoft.com/office/drawing/2014/chart" uri="{C3380CC4-5D6E-409C-BE32-E72D297353CC}">
              <c16:uniqueId val="{00000003-62D1-4866-9D49-A56C42FC9FBB}"/>
            </c:ext>
          </c:extLst>
        </c:ser>
        <c:dLbls>
          <c:showLegendKey val="0"/>
          <c:showVal val="1"/>
          <c:showCatName val="0"/>
          <c:showSerName val="0"/>
          <c:showPercent val="0"/>
          <c:showBubbleSize val="0"/>
        </c:dLbls>
        <c:gapWidth val="150"/>
        <c:overlap val="-25"/>
        <c:axId val="364234864"/>
        <c:axId val="364235648"/>
      </c:barChart>
      <c:catAx>
        <c:axId val="364234864"/>
        <c:scaling>
          <c:orientation val="minMax"/>
        </c:scaling>
        <c:delete val="0"/>
        <c:axPos val="b"/>
        <c:numFmt formatCode="General" sourceLinked="0"/>
        <c:majorTickMark val="none"/>
        <c:minorTickMark val="none"/>
        <c:tickLblPos val="nextTo"/>
        <c:txPr>
          <a:bodyPr/>
          <a:lstStyle/>
          <a:p>
            <a:pPr>
              <a:defRPr sz="600"/>
            </a:pPr>
            <a:endParaRPr lang="en-US"/>
          </a:p>
        </c:txPr>
        <c:crossAx val="364235648"/>
        <c:crosses val="autoZero"/>
        <c:auto val="1"/>
        <c:lblAlgn val="ctr"/>
        <c:lblOffset val="100"/>
        <c:noMultiLvlLbl val="0"/>
      </c:catAx>
      <c:valAx>
        <c:axId val="364235648"/>
        <c:scaling>
          <c:orientation val="minMax"/>
        </c:scaling>
        <c:delete val="1"/>
        <c:axPos val="l"/>
        <c:numFmt formatCode="0;;" sourceLinked="1"/>
        <c:majorTickMark val="out"/>
        <c:minorTickMark val="none"/>
        <c:tickLblPos val="none"/>
        <c:crossAx val="364234864"/>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barChart>
        <c:barDir val="col"/>
        <c:grouping val="clustered"/>
        <c:varyColors val="0"/>
        <c:ser>
          <c:idx val="2"/>
          <c:order val="0"/>
          <c:tx>
            <c:strRef>
              <c:f>Junior!$F$141</c:f>
              <c:strCache>
                <c:ptCount val="1"/>
                <c:pt idx="0">
                  <c:v>G7</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Junior!$B$191:$C$197</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Music, Arts, Physical Education &amp; Health (MAPEH)</c:v>
                  </c:pt>
                </c:lvl>
              </c:multiLvlStrCache>
            </c:multiLvlStrRef>
          </c:cat>
          <c:val>
            <c:numRef>
              <c:f>Junior!$F$191:$F$197</c:f>
              <c:numCache>
                <c:formatCode>0;;</c:formatCode>
                <c:ptCount val="7"/>
                <c:pt idx="0">
                  <c:v>30</c:v>
                </c:pt>
                <c:pt idx="1">
                  <c:v>26</c:v>
                </c:pt>
                <c:pt idx="2">
                  <c:v>70</c:v>
                </c:pt>
                <c:pt idx="3" formatCode="0_);[Red]\(0\)">
                  <c:v>223</c:v>
                </c:pt>
                <c:pt idx="4">
                  <c:v>15</c:v>
                </c:pt>
              </c:numCache>
            </c:numRef>
          </c:val>
          <c:extLst>
            <c:ext xmlns:c16="http://schemas.microsoft.com/office/drawing/2014/chart" uri="{C3380CC4-5D6E-409C-BE32-E72D297353CC}">
              <c16:uniqueId val="{00000000-56C2-4F78-BF3B-9C133390B925}"/>
            </c:ext>
          </c:extLst>
        </c:ser>
        <c:ser>
          <c:idx val="3"/>
          <c:order val="1"/>
          <c:tx>
            <c:strRef>
              <c:f>Junior!$G$141</c:f>
              <c:strCache>
                <c:ptCount val="1"/>
                <c:pt idx="0">
                  <c:v>G8</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Junior!$B$191:$C$197</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Music, Arts, Physical Education &amp; Health (MAPEH)</c:v>
                  </c:pt>
                </c:lvl>
              </c:multiLvlStrCache>
            </c:multiLvlStrRef>
          </c:cat>
          <c:val>
            <c:numRef>
              <c:f>Junior!$G$191:$G$197</c:f>
              <c:numCache>
                <c:formatCode>0;;</c:formatCode>
                <c:ptCount val="7"/>
                <c:pt idx="0">
                  <c:v>59</c:v>
                </c:pt>
                <c:pt idx="1">
                  <c:v>98</c:v>
                </c:pt>
                <c:pt idx="2">
                  <c:v>79</c:v>
                </c:pt>
                <c:pt idx="3" formatCode="0_);[Red]\(0\)">
                  <c:v>69</c:v>
                </c:pt>
              </c:numCache>
            </c:numRef>
          </c:val>
          <c:extLst>
            <c:ext xmlns:c16="http://schemas.microsoft.com/office/drawing/2014/chart" uri="{C3380CC4-5D6E-409C-BE32-E72D297353CC}">
              <c16:uniqueId val="{00000001-56C2-4F78-BF3B-9C133390B925}"/>
            </c:ext>
          </c:extLst>
        </c:ser>
        <c:ser>
          <c:idx val="4"/>
          <c:order val="2"/>
          <c:tx>
            <c:strRef>
              <c:f>Junior!$H$141</c:f>
              <c:strCache>
                <c:ptCount val="1"/>
                <c:pt idx="0">
                  <c:v>G9</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Junior!$B$191:$C$197</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Music, Arts, Physical Education &amp; Health (MAPEH)</c:v>
                  </c:pt>
                </c:lvl>
              </c:multiLvlStrCache>
            </c:multiLvlStrRef>
          </c:cat>
          <c:val>
            <c:numRef>
              <c:f>Junior!$H$191:$H$197</c:f>
              <c:numCache>
                <c:formatCode>0;;</c:formatCode>
                <c:ptCount val="7"/>
                <c:pt idx="0">
                  <c:v>33</c:v>
                </c:pt>
                <c:pt idx="1">
                  <c:v>56</c:v>
                </c:pt>
                <c:pt idx="2">
                  <c:v>64</c:v>
                </c:pt>
                <c:pt idx="3" formatCode="0_);[Red]\(0\)">
                  <c:v>94</c:v>
                </c:pt>
              </c:numCache>
            </c:numRef>
          </c:val>
          <c:extLst>
            <c:ext xmlns:c16="http://schemas.microsoft.com/office/drawing/2014/chart" uri="{C3380CC4-5D6E-409C-BE32-E72D297353CC}">
              <c16:uniqueId val="{00000002-56C2-4F78-BF3B-9C133390B925}"/>
            </c:ext>
          </c:extLst>
        </c:ser>
        <c:ser>
          <c:idx val="5"/>
          <c:order val="3"/>
          <c:tx>
            <c:strRef>
              <c:f>Junior!$I$141</c:f>
              <c:strCache>
                <c:ptCount val="1"/>
                <c:pt idx="0">
                  <c:v>G10</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Junior!$B$191:$C$197</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Music, Arts, Physical Education &amp; Health (MAPEH)</c:v>
                  </c:pt>
                </c:lvl>
              </c:multiLvlStrCache>
            </c:multiLvlStrRef>
          </c:cat>
          <c:val>
            <c:numRef>
              <c:f>Junior!$I$191:$I$197</c:f>
              <c:numCache>
                <c:formatCode>0;;</c:formatCode>
                <c:ptCount val="7"/>
                <c:pt idx="0">
                  <c:v>44</c:v>
                </c:pt>
                <c:pt idx="1">
                  <c:v>22</c:v>
                </c:pt>
                <c:pt idx="2">
                  <c:v>67</c:v>
                </c:pt>
                <c:pt idx="3" formatCode="0_);[Red]\(0\)">
                  <c:v>88</c:v>
                </c:pt>
              </c:numCache>
            </c:numRef>
          </c:val>
          <c:extLst>
            <c:ext xmlns:c16="http://schemas.microsoft.com/office/drawing/2014/chart" uri="{C3380CC4-5D6E-409C-BE32-E72D297353CC}">
              <c16:uniqueId val="{00000003-56C2-4F78-BF3B-9C133390B925}"/>
            </c:ext>
          </c:extLst>
        </c:ser>
        <c:dLbls>
          <c:showLegendKey val="0"/>
          <c:showVal val="1"/>
          <c:showCatName val="0"/>
          <c:showSerName val="0"/>
          <c:showPercent val="0"/>
          <c:showBubbleSize val="0"/>
        </c:dLbls>
        <c:gapWidth val="150"/>
        <c:overlap val="-25"/>
        <c:axId val="364238392"/>
        <c:axId val="364239176"/>
      </c:barChart>
      <c:catAx>
        <c:axId val="364238392"/>
        <c:scaling>
          <c:orientation val="minMax"/>
        </c:scaling>
        <c:delete val="0"/>
        <c:axPos val="b"/>
        <c:numFmt formatCode="General" sourceLinked="0"/>
        <c:majorTickMark val="none"/>
        <c:minorTickMark val="none"/>
        <c:tickLblPos val="nextTo"/>
        <c:txPr>
          <a:bodyPr/>
          <a:lstStyle/>
          <a:p>
            <a:pPr>
              <a:defRPr sz="600"/>
            </a:pPr>
            <a:endParaRPr lang="en-US"/>
          </a:p>
        </c:txPr>
        <c:crossAx val="364239176"/>
        <c:crosses val="autoZero"/>
        <c:auto val="1"/>
        <c:lblAlgn val="ctr"/>
        <c:lblOffset val="100"/>
        <c:noMultiLvlLbl val="0"/>
      </c:catAx>
      <c:valAx>
        <c:axId val="364239176"/>
        <c:scaling>
          <c:orientation val="minMax"/>
        </c:scaling>
        <c:delete val="1"/>
        <c:axPos val="l"/>
        <c:numFmt formatCode="0;;" sourceLinked="1"/>
        <c:majorTickMark val="out"/>
        <c:minorTickMark val="none"/>
        <c:tickLblPos val="none"/>
        <c:crossAx val="364238392"/>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ACAD Grade 11 - Number  of Enrollees</a:t>
            </a:r>
          </a:p>
        </c:rich>
      </c:tx>
      <c:overlay val="0"/>
    </c:title>
    <c:autoTitleDeleted val="0"/>
    <c:plotArea>
      <c:layout/>
      <c:barChart>
        <c:barDir val="col"/>
        <c:grouping val="clustered"/>
        <c:varyColors val="0"/>
        <c:ser>
          <c:idx val="0"/>
          <c:order val="0"/>
          <c:tx>
            <c:strRef>
              <c:f>Senior!$C$19</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Senior!$D$17:$G$17</c:f>
              <c:strCache>
                <c:ptCount val="4"/>
                <c:pt idx="0">
                  <c:v>GAS</c:v>
                </c:pt>
                <c:pt idx="1">
                  <c:v>HUMMS</c:v>
                </c:pt>
                <c:pt idx="2">
                  <c:v>ABM</c:v>
                </c:pt>
                <c:pt idx="3">
                  <c:v>STEM</c:v>
                </c:pt>
              </c:strCache>
            </c:strRef>
          </c:cat>
          <c:val>
            <c:numRef>
              <c:f>Senior!$D$19:$G$19</c:f>
              <c:numCache>
                <c:formatCode>General</c:formatCode>
                <c:ptCount val="4"/>
              </c:numCache>
            </c:numRef>
          </c:val>
          <c:extLst>
            <c:ext xmlns:c16="http://schemas.microsoft.com/office/drawing/2014/chart" uri="{C3380CC4-5D6E-409C-BE32-E72D297353CC}">
              <c16:uniqueId val="{00000000-7D02-4542-B111-8D35579BC889}"/>
            </c:ext>
          </c:extLst>
        </c:ser>
        <c:ser>
          <c:idx val="1"/>
          <c:order val="1"/>
          <c:tx>
            <c:strRef>
              <c:f>Senior!$C$20</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Senior!$D$17:$G$17</c:f>
              <c:strCache>
                <c:ptCount val="4"/>
                <c:pt idx="0">
                  <c:v>GAS</c:v>
                </c:pt>
                <c:pt idx="1">
                  <c:v>HUMMS</c:v>
                </c:pt>
                <c:pt idx="2">
                  <c:v>ABM</c:v>
                </c:pt>
                <c:pt idx="3">
                  <c:v>STEM</c:v>
                </c:pt>
              </c:strCache>
            </c:strRef>
          </c:cat>
          <c:val>
            <c:numRef>
              <c:f>Senior!$D$20:$G$20</c:f>
              <c:numCache>
                <c:formatCode>General</c:formatCode>
                <c:ptCount val="4"/>
              </c:numCache>
            </c:numRef>
          </c:val>
          <c:extLst>
            <c:ext xmlns:c16="http://schemas.microsoft.com/office/drawing/2014/chart" uri="{C3380CC4-5D6E-409C-BE32-E72D297353CC}">
              <c16:uniqueId val="{00000001-7D02-4542-B111-8D35579BC889}"/>
            </c:ext>
          </c:extLst>
        </c:ser>
        <c:dLbls>
          <c:showLegendKey val="0"/>
          <c:showVal val="1"/>
          <c:showCatName val="0"/>
          <c:showSerName val="0"/>
          <c:showPercent val="0"/>
          <c:showBubbleSize val="0"/>
        </c:dLbls>
        <c:gapWidth val="150"/>
        <c:overlap val="-25"/>
        <c:axId val="364251632"/>
        <c:axId val="364251240"/>
      </c:barChart>
      <c:catAx>
        <c:axId val="364251632"/>
        <c:scaling>
          <c:orientation val="minMax"/>
        </c:scaling>
        <c:delete val="0"/>
        <c:axPos val="b"/>
        <c:numFmt formatCode="General" sourceLinked="0"/>
        <c:majorTickMark val="none"/>
        <c:minorTickMark val="none"/>
        <c:tickLblPos val="nextTo"/>
        <c:crossAx val="364251240"/>
        <c:crosses val="autoZero"/>
        <c:auto val="1"/>
        <c:lblAlgn val="ctr"/>
        <c:lblOffset val="100"/>
        <c:noMultiLvlLbl val="0"/>
      </c:catAx>
      <c:valAx>
        <c:axId val="364251240"/>
        <c:scaling>
          <c:orientation val="minMax"/>
        </c:scaling>
        <c:delete val="1"/>
        <c:axPos val="l"/>
        <c:numFmt formatCode="General" sourceLinked="1"/>
        <c:majorTickMark val="out"/>
        <c:minorTickMark val="none"/>
        <c:tickLblPos val="none"/>
        <c:crossAx val="364251632"/>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ACAD Grade 12 - Number  of Enrollees</a:t>
            </a:r>
          </a:p>
        </c:rich>
      </c:tx>
      <c:layout>
        <c:manualLayout>
          <c:xMode val="edge"/>
          <c:yMode val="edge"/>
          <c:x val="0.16063188976377948"/>
          <c:y val="1.8518518518518524E-2"/>
        </c:manualLayout>
      </c:layout>
      <c:overlay val="0"/>
    </c:title>
    <c:autoTitleDeleted val="0"/>
    <c:plotArea>
      <c:layout/>
      <c:barChart>
        <c:barDir val="col"/>
        <c:grouping val="clustered"/>
        <c:varyColors val="0"/>
        <c:ser>
          <c:idx val="0"/>
          <c:order val="0"/>
          <c:tx>
            <c:strRef>
              <c:f>Senior!$C$19</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Senior!$H$17:$K$17</c:f>
              <c:strCache>
                <c:ptCount val="4"/>
                <c:pt idx="0">
                  <c:v>GAS</c:v>
                </c:pt>
                <c:pt idx="1">
                  <c:v>HUMMS</c:v>
                </c:pt>
                <c:pt idx="2">
                  <c:v>ABM</c:v>
                </c:pt>
                <c:pt idx="3">
                  <c:v>STEM</c:v>
                </c:pt>
              </c:strCache>
            </c:strRef>
          </c:cat>
          <c:val>
            <c:numRef>
              <c:f>Senior!$H$19:$K$19</c:f>
              <c:numCache>
                <c:formatCode>General</c:formatCode>
                <c:ptCount val="4"/>
              </c:numCache>
            </c:numRef>
          </c:val>
          <c:extLst>
            <c:ext xmlns:c16="http://schemas.microsoft.com/office/drawing/2014/chart" uri="{C3380CC4-5D6E-409C-BE32-E72D297353CC}">
              <c16:uniqueId val="{00000000-CFF8-4487-BCF8-AD5DBB238DC4}"/>
            </c:ext>
          </c:extLst>
        </c:ser>
        <c:ser>
          <c:idx val="1"/>
          <c:order val="1"/>
          <c:tx>
            <c:strRef>
              <c:f>Senior!$C$20</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Senior!$H$17:$K$17</c:f>
              <c:strCache>
                <c:ptCount val="4"/>
                <c:pt idx="0">
                  <c:v>GAS</c:v>
                </c:pt>
                <c:pt idx="1">
                  <c:v>HUMMS</c:v>
                </c:pt>
                <c:pt idx="2">
                  <c:v>ABM</c:v>
                </c:pt>
                <c:pt idx="3">
                  <c:v>STEM</c:v>
                </c:pt>
              </c:strCache>
            </c:strRef>
          </c:cat>
          <c:val>
            <c:numRef>
              <c:f>Senior!$H$20:$K$20</c:f>
              <c:numCache>
                <c:formatCode>General</c:formatCode>
                <c:ptCount val="4"/>
              </c:numCache>
            </c:numRef>
          </c:val>
          <c:extLst>
            <c:ext xmlns:c16="http://schemas.microsoft.com/office/drawing/2014/chart" uri="{C3380CC4-5D6E-409C-BE32-E72D297353CC}">
              <c16:uniqueId val="{00000001-CFF8-4487-BCF8-AD5DBB238DC4}"/>
            </c:ext>
          </c:extLst>
        </c:ser>
        <c:dLbls>
          <c:showLegendKey val="0"/>
          <c:showVal val="1"/>
          <c:showCatName val="0"/>
          <c:showSerName val="0"/>
          <c:showPercent val="0"/>
          <c:showBubbleSize val="0"/>
        </c:dLbls>
        <c:gapWidth val="150"/>
        <c:overlap val="-25"/>
        <c:axId val="364255944"/>
        <c:axId val="364256728"/>
      </c:barChart>
      <c:catAx>
        <c:axId val="364255944"/>
        <c:scaling>
          <c:orientation val="minMax"/>
        </c:scaling>
        <c:delete val="0"/>
        <c:axPos val="b"/>
        <c:numFmt formatCode="General" sourceLinked="0"/>
        <c:majorTickMark val="none"/>
        <c:minorTickMark val="none"/>
        <c:tickLblPos val="nextTo"/>
        <c:crossAx val="364256728"/>
        <c:crosses val="autoZero"/>
        <c:auto val="1"/>
        <c:lblAlgn val="ctr"/>
        <c:lblOffset val="100"/>
        <c:noMultiLvlLbl val="0"/>
      </c:catAx>
      <c:valAx>
        <c:axId val="364256728"/>
        <c:scaling>
          <c:orientation val="minMax"/>
        </c:scaling>
        <c:delete val="1"/>
        <c:axPos val="l"/>
        <c:numFmt formatCode="General" sourceLinked="1"/>
        <c:majorTickMark val="out"/>
        <c:minorTickMark val="none"/>
        <c:tickLblPos val="none"/>
        <c:crossAx val="364255944"/>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TVL Grade 11 - Number  of Enrollees</a:t>
            </a:r>
          </a:p>
        </c:rich>
      </c:tx>
      <c:overlay val="0"/>
    </c:title>
    <c:autoTitleDeleted val="0"/>
    <c:plotArea>
      <c:layout/>
      <c:barChart>
        <c:barDir val="col"/>
        <c:grouping val="clustered"/>
        <c:varyColors val="0"/>
        <c:ser>
          <c:idx val="0"/>
          <c:order val="0"/>
          <c:tx>
            <c:strRef>
              <c:f>Senior!$C$27</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Senior!$D$25:$G$25</c:f>
              <c:strCache>
                <c:ptCount val="4"/>
                <c:pt idx="0">
                  <c:v>Agri-Fishery Arts</c:v>
                </c:pt>
                <c:pt idx="1">
                  <c:v>Home Economics</c:v>
                </c:pt>
                <c:pt idx="2">
                  <c:v>Industrial Arts</c:v>
                </c:pt>
                <c:pt idx="3">
                  <c:v>ICT</c:v>
                </c:pt>
              </c:strCache>
            </c:strRef>
          </c:cat>
          <c:val>
            <c:numRef>
              <c:f>Senior!$D$27:$G$27</c:f>
              <c:numCache>
                <c:formatCode>General</c:formatCode>
                <c:ptCount val="4"/>
              </c:numCache>
            </c:numRef>
          </c:val>
          <c:extLst>
            <c:ext xmlns:c16="http://schemas.microsoft.com/office/drawing/2014/chart" uri="{C3380CC4-5D6E-409C-BE32-E72D297353CC}">
              <c16:uniqueId val="{00000000-DE6F-4299-A0F0-4139608A7760}"/>
            </c:ext>
          </c:extLst>
        </c:ser>
        <c:ser>
          <c:idx val="1"/>
          <c:order val="1"/>
          <c:tx>
            <c:strRef>
              <c:f>Senior!$C$28</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Senior!$D$25:$G$25</c:f>
              <c:strCache>
                <c:ptCount val="4"/>
                <c:pt idx="0">
                  <c:v>Agri-Fishery Arts</c:v>
                </c:pt>
                <c:pt idx="1">
                  <c:v>Home Economics</c:v>
                </c:pt>
                <c:pt idx="2">
                  <c:v>Industrial Arts</c:v>
                </c:pt>
                <c:pt idx="3">
                  <c:v>ICT</c:v>
                </c:pt>
              </c:strCache>
            </c:strRef>
          </c:cat>
          <c:val>
            <c:numRef>
              <c:f>Senior!$D$28:$G$28</c:f>
              <c:numCache>
                <c:formatCode>General</c:formatCode>
                <c:ptCount val="4"/>
              </c:numCache>
            </c:numRef>
          </c:val>
          <c:extLst>
            <c:ext xmlns:c16="http://schemas.microsoft.com/office/drawing/2014/chart" uri="{C3380CC4-5D6E-409C-BE32-E72D297353CC}">
              <c16:uniqueId val="{00000001-DE6F-4299-A0F0-4139608A7760}"/>
            </c:ext>
          </c:extLst>
        </c:ser>
        <c:dLbls>
          <c:showLegendKey val="0"/>
          <c:showVal val="1"/>
          <c:showCatName val="0"/>
          <c:showSerName val="0"/>
          <c:showPercent val="0"/>
          <c:showBubbleSize val="0"/>
        </c:dLbls>
        <c:gapWidth val="150"/>
        <c:overlap val="-25"/>
        <c:axId val="364255160"/>
        <c:axId val="364254376"/>
      </c:barChart>
      <c:catAx>
        <c:axId val="364255160"/>
        <c:scaling>
          <c:orientation val="minMax"/>
        </c:scaling>
        <c:delete val="0"/>
        <c:axPos val="b"/>
        <c:numFmt formatCode="General" sourceLinked="0"/>
        <c:majorTickMark val="none"/>
        <c:minorTickMark val="none"/>
        <c:tickLblPos val="nextTo"/>
        <c:crossAx val="364254376"/>
        <c:crosses val="autoZero"/>
        <c:auto val="1"/>
        <c:lblAlgn val="ctr"/>
        <c:lblOffset val="100"/>
        <c:noMultiLvlLbl val="0"/>
      </c:catAx>
      <c:valAx>
        <c:axId val="364254376"/>
        <c:scaling>
          <c:orientation val="minMax"/>
        </c:scaling>
        <c:delete val="1"/>
        <c:axPos val="l"/>
        <c:numFmt formatCode="General" sourceLinked="1"/>
        <c:majorTickMark val="out"/>
        <c:minorTickMark val="none"/>
        <c:tickLblPos val="none"/>
        <c:crossAx val="364255160"/>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TVL Grade 12 - Number  of Enrollees</a:t>
            </a:r>
          </a:p>
        </c:rich>
      </c:tx>
      <c:overlay val="0"/>
    </c:title>
    <c:autoTitleDeleted val="0"/>
    <c:plotArea>
      <c:layout/>
      <c:barChart>
        <c:barDir val="col"/>
        <c:grouping val="clustered"/>
        <c:varyColors val="0"/>
        <c:ser>
          <c:idx val="0"/>
          <c:order val="0"/>
          <c:tx>
            <c:strRef>
              <c:f>Senior!$C$27</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Senior!$H$25:$K$25</c:f>
              <c:strCache>
                <c:ptCount val="4"/>
                <c:pt idx="0">
                  <c:v>Agri-Fishery Arts</c:v>
                </c:pt>
                <c:pt idx="1">
                  <c:v>Home Economics</c:v>
                </c:pt>
                <c:pt idx="2">
                  <c:v>Industrial Arts</c:v>
                </c:pt>
                <c:pt idx="3">
                  <c:v>ICT</c:v>
                </c:pt>
              </c:strCache>
            </c:strRef>
          </c:cat>
          <c:val>
            <c:numRef>
              <c:f>Senior!$H$27:$K$27</c:f>
              <c:numCache>
                <c:formatCode>General</c:formatCode>
                <c:ptCount val="4"/>
              </c:numCache>
            </c:numRef>
          </c:val>
          <c:extLst>
            <c:ext xmlns:c16="http://schemas.microsoft.com/office/drawing/2014/chart" uri="{C3380CC4-5D6E-409C-BE32-E72D297353CC}">
              <c16:uniqueId val="{00000000-99A9-44F2-BAC1-3D1E00C9F7FB}"/>
            </c:ext>
          </c:extLst>
        </c:ser>
        <c:ser>
          <c:idx val="1"/>
          <c:order val="1"/>
          <c:tx>
            <c:strRef>
              <c:f>Senior!$C$28</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Senior!$H$25:$K$25</c:f>
              <c:strCache>
                <c:ptCount val="4"/>
                <c:pt idx="0">
                  <c:v>Agri-Fishery Arts</c:v>
                </c:pt>
                <c:pt idx="1">
                  <c:v>Home Economics</c:v>
                </c:pt>
                <c:pt idx="2">
                  <c:v>Industrial Arts</c:v>
                </c:pt>
                <c:pt idx="3">
                  <c:v>ICT</c:v>
                </c:pt>
              </c:strCache>
            </c:strRef>
          </c:cat>
          <c:val>
            <c:numRef>
              <c:f>Senior!$H$28:$K$28</c:f>
              <c:numCache>
                <c:formatCode>General</c:formatCode>
                <c:ptCount val="4"/>
              </c:numCache>
            </c:numRef>
          </c:val>
          <c:extLst>
            <c:ext xmlns:c16="http://schemas.microsoft.com/office/drawing/2014/chart" uri="{C3380CC4-5D6E-409C-BE32-E72D297353CC}">
              <c16:uniqueId val="{00000001-99A9-44F2-BAC1-3D1E00C9F7FB}"/>
            </c:ext>
          </c:extLst>
        </c:ser>
        <c:dLbls>
          <c:showLegendKey val="0"/>
          <c:showVal val="1"/>
          <c:showCatName val="0"/>
          <c:showSerName val="0"/>
          <c:showPercent val="0"/>
          <c:showBubbleSize val="0"/>
        </c:dLbls>
        <c:gapWidth val="150"/>
        <c:overlap val="-25"/>
        <c:axId val="364257120"/>
        <c:axId val="364257512"/>
      </c:barChart>
      <c:catAx>
        <c:axId val="364257120"/>
        <c:scaling>
          <c:orientation val="minMax"/>
        </c:scaling>
        <c:delete val="0"/>
        <c:axPos val="b"/>
        <c:numFmt formatCode="General" sourceLinked="0"/>
        <c:majorTickMark val="none"/>
        <c:minorTickMark val="none"/>
        <c:tickLblPos val="nextTo"/>
        <c:crossAx val="364257512"/>
        <c:crosses val="autoZero"/>
        <c:auto val="1"/>
        <c:lblAlgn val="ctr"/>
        <c:lblOffset val="100"/>
        <c:noMultiLvlLbl val="0"/>
      </c:catAx>
      <c:valAx>
        <c:axId val="364257512"/>
        <c:scaling>
          <c:orientation val="minMax"/>
        </c:scaling>
        <c:delete val="1"/>
        <c:axPos val="l"/>
        <c:numFmt formatCode="General" sourceLinked="1"/>
        <c:majorTickMark val="out"/>
        <c:minorTickMark val="none"/>
        <c:tickLblPos val="none"/>
        <c:crossAx val="364257120"/>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Sports Grade 11 - Number  of Enrollees</a:t>
            </a:r>
          </a:p>
        </c:rich>
      </c:tx>
      <c:overlay val="0"/>
    </c:title>
    <c:autoTitleDeleted val="0"/>
    <c:plotArea>
      <c:layout/>
      <c:barChart>
        <c:barDir val="col"/>
        <c:grouping val="clustered"/>
        <c:varyColors val="0"/>
        <c:ser>
          <c:idx val="0"/>
          <c:order val="0"/>
          <c:tx>
            <c:strRef>
              <c:f>Senior!$C$37</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Senior!$G$35</c:f>
              <c:strCache>
                <c:ptCount val="1"/>
                <c:pt idx="0">
                  <c:v>Grade 11</c:v>
                </c:pt>
              </c:strCache>
            </c:strRef>
          </c:cat>
          <c:val>
            <c:numRef>
              <c:f>Senior!$G$37</c:f>
              <c:numCache>
                <c:formatCode>General</c:formatCode>
                <c:ptCount val="1"/>
              </c:numCache>
            </c:numRef>
          </c:val>
          <c:extLst>
            <c:ext xmlns:c16="http://schemas.microsoft.com/office/drawing/2014/chart" uri="{C3380CC4-5D6E-409C-BE32-E72D297353CC}">
              <c16:uniqueId val="{00000000-1F10-4669-A209-5C5DE5372CD9}"/>
            </c:ext>
          </c:extLst>
        </c:ser>
        <c:ser>
          <c:idx val="1"/>
          <c:order val="1"/>
          <c:tx>
            <c:strRef>
              <c:f>Senior!$C$38</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Senior!$G$35</c:f>
              <c:strCache>
                <c:ptCount val="1"/>
                <c:pt idx="0">
                  <c:v>Grade 11</c:v>
                </c:pt>
              </c:strCache>
            </c:strRef>
          </c:cat>
          <c:val>
            <c:numRef>
              <c:f>Senior!$G$38</c:f>
              <c:numCache>
                <c:formatCode>General</c:formatCode>
                <c:ptCount val="1"/>
              </c:numCache>
            </c:numRef>
          </c:val>
          <c:extLst>
            <c:ext xmlns:c16="http://schemas.microsoft.com/office/drawing/2014/chart" uri="{C3380CC4-5D6E-409C-BE32-E72D297353CC}">
              <c16:uniqueId val="{00000001-1F10-4669-A209-5C5DE5372CD9}"/>
            </c:ext>
          </c:extLst>
        </c:ser>
        <c:dLbls>
          <c:showLegendKey val="0"/>
          <c:showVal val="1"/>
          <c:showCatName val="0"/>
          <c:showSerName val="0"/>
          <c:showPercent val="0"/>
          <c:showBubbleSize val="0"/>
        </c:dLbls>
        <c:gapWidth val="150"/>
        <c:overlap val="-25"/>
        <c:axId val="364252024"/>
        <c:axId val="364252416"/>
      </c:barChart>
      <c:catAx>
        <c:axId val="364252024"/>
        <c:scaling>
          <c:orientation val="minMax"/>
        </c:scaling>
        <c:delete val="0"/>
        <c:axPos val="b"/>
        <c:numFmt formatCode="General" sourceLinked="0"/>
        <c:majorTickMark val="none"/>
        <c:minorTickMark val="none"/>
        <c:tickLblPos val="nextTo"/>
        <c:crossAx val="364252416"/>
        <c:crosses val="autoZero"/>
        <c:auto val="1"/>
        <c:lblAlgn val="ctr"/>
        <c:lblOffset val="100"/>
        <c:noMultiLvlLbl val="0"/>
      </c:catAx>
      <c:valAx>
        <c:axId val="364252416"/>
        <c:scaling>
          <c:orientation val="minMax"/>
        </c:scaling>
        <c:delete val="1"/>
        <c:axPos val="l"/>
        <c:numFmt formatCode="General" sourceLinked="1"/>
        <c:majorTickMark val="out"/>
        <c:minorTickMark val="none"/>
        <c:tickLblPos val="none"/>
        <c:crossAx val="364252024"/>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Sports Grade 12 - Number  of Enrollees</a:t>
            </a:r>
          </a:p>
        </c:rich>
      </c:tx>
      <c:overlay val="0"/>
    </c:title>
    <c:autoTitleDeleted val="0"/>
    <c:plotArea>
      <c:layout/>
      <c:barChart>
        <c:barDir val="col"/>
        <c:grouping val="clustered"/>
        <c:varyColors val="0"/>
        <c:ser>
          <c:idx val="0"/>
          <c:order val="0"/>
          <c:tx>
            <c:strRef>
              <c:f>Senior!$C$37</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Senior!$H$35</c:f>
              <c:strCache>
                <c:ptCount val="1"/>
                <c:pt idx="0">
                  <c:v>Grade 12</c:v>
                </c:pt>
              </c:strCache>
            </c:strRef>
          </c:cat>
          <c:val>
            <c:numRef>
              <c:f>Senior!$H$37</c:f>
              <c:numCache>
                <c:formatCode>General</c:formatCode>
                <c:ptCount val="1"/>
              </c:numCache>
            </c:numRef>
          </c:val>
          <c:extLst>
            <c:ext xmlns:c16="http://schemas.microsoft.com/office/drawing/2014/chart" uri="{C3380CC4-5D6E-409C-BE32-E72D297353CC}">
              <c16:uniqueId val="{00000000-16CA-4991-885B-7C6D6CE94B6D}"/>
            </c:ext>
          </c:extLst>
        </c:ser>
        <c:ser>
          <c:idx val="1"/>
          <c:order val="1"/>
          <c:tx>
            <c:strRef>
              <c:f>Senior!$C$38</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Senior!$H$35</c:f>
              <c:strCache>
                <c:ptCount val="1"/>
                <c:pt idx="0">
                  <c:v>Grade 12</c:v>
                </c:pt>
              </c:strCache>
            </c:strRef>
          </c:cat>
          <c:val>
            <c:numRef>
              <c:f>Senior!$H$38</c:f>
              <c:numCache>
                <c:formatCode>General</c:formatCode>
                <c:ptCount val="1"/>
              </c:numCache>
            </c:numRef>
          </c:val>
          <c:extLst>
            <c:ext xmlns:c16="http://schemas.microsoft.com/office/drawing/2014/chart" uri="{C3380CC4-5D6E-409C-BE32-E72D297353CC}">
              <c16:uniqueId val="{00000001-16CA-4991-885B-7C6D6CE94B6D}"/>
            </c:ext>
          </c:extLst>
        </c:ser>
        <c:dLbls>
          <c:showLegendKey val="0"/>
          <c:showVal val="1"/>
          <c:showCatName val="0"/>
          <c:showSerName val="0"/>
          <c:showPercent val="0"/>
          <c:showBubbleSize val="0"/>
        </c:dLbls>
        <c:gapWidth val="150"/>
        <c:overlap val="-25"/>
        <c:axId val="364253200"/>
        <c:axId val="364253592"/>
      </c:barChart>
      <c:catAx>
        <c:axId val="364253200"/>
        <c:scaling>
          <c:orientation val="minMax"/>
        </c:scaling>
        <c:delete val="0"/>
        <c:axPos val="b"/>
        <c:numFmt formatCode="General" sourceLinked="0"/>
        <c:majorTickMark val="none"/>
        <c:minorTickMark val="none"/>
        <c:tickLblPos val="nextTo"/>
        <c:crossAx val="364253592"/>
        <c:crosses val="autoZero"/>
        <c:auto val="1"/>
        <c:lblAlgn val="ctr"/>
        <c:lblOffset val="100"/>
        <c:noMultiLvlLbl val="0"/>
      </c:catAx>
      <c:valAx>
        <c:axId val="364253592"/>
        <c:scaling>
          <c:orientation val="minMax"/>
        </c:scaling>
        <c:delete val="1"/>
        <c:axPos val="l"/>
        <c:numFmt formatCode="General" sourceLinked="1"/>
        <c:majorTickMark val="out"/>
        <c:minorTickMark val="none"/>
        <c:tickLblPos val="none"/>
        <c:crossAx val="364253200"/>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Arts &amp; Design Grade 11 - Number  of Enrollees</a:t>
            </a:r>
          </a:p>
        </c:rich>
      </c:tx>
      <c:overlay val="0"/>
    </c:title>
    <c:autoTitleDeleted val="0"/>
    <c:plotArea>
      <c:layout/>
      <c:barChart>
        <c:barDir val="col"/>
        <c:grouping val="clustered"/>
        <c:varyColors val="0"/>
        <c:ser>
          <c:idx val="0"/>
          <c:order val="0"/>
          <c:tx>
            <c:strRef>
              <c:f>Senior!$C$42</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Senior!$G$40</c:f>
              <c:strCache>
                <c:ptCount val="1"/>
                <c:pt idx="0">
                  <c:v>Grade 11</c:v>
                </c:pt>
              </c:strCache>
            </c:strRef>
          </c:cat>
          <c:val>
            <c:numRef>
              <c:f>Senior!$G$42</c:f>
              <c:numCache>
                <c:formatCode>General</c:formatCode>
                <c:ptCount val="1"/>
              </c:numCache>
            </c:numRef>
          </c:val>
          <c:extLst>
            <c:ext xmlns:c16="http://schemas.microsoft.com/office/drawing/2014/chart" uri="{C3380CC4-5D6E-409C-BE32-E72D297353CC}">
              <c16:uniqueId val="{00000000-BD5F-44F8-8971-BE50136A19FF}"/>
            </c:ext>
          </c:extLst>
        </c:ser>
        <c:ser>
          <c:idx val="1"/>
          <c:order val="1"/>
          <c:tx>
            <c:strRef>
              <c:f>Senior!$C$43</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Senior!$G$40</c:f>
              <c:strCache>
                <c:ptCount val="1"/>
                <c:pt idx="0">
                  <c:v>Grade 11</c:v>
                </c:pt>
              </c:strCache>
            </c:strRef>
          </c:cat>
          <c:val>
            <c:numRef>
              <c:f>Senior!$G$43</c:f>
              <c:numCache>
                <c:formatCode>General</c:formatCode>
                <c:ptCount val="1"/>
              </c:numCache>
            </c:numRef>
          </c:val>
          <c:extLst>
            <c:ext xmlns:c16="http://schemas.microsoft.com/office/drawing/2014/chart" uri="{C3380CC4-5D6E-409C-BE32-E72D297353CC}">
              <c16:uniqueId val="{00000001-BD5F-44F8-8971-BE50136A19FF}"/>
            </c:ext>
          </c:extLst>
        </c:ser>
        <c:dLbls>
          <c:showLegendKey val="0"/>
          <c:showVal val="1"/>
          <c:showCatName val="0"/>
          <c:showSerName val="0"/>
          <c:showPercent val="0"/>
          <c:showBubbleSize val="0"/>
        </c:dLbls>
        <c:gapWidth val="150"/>
        <c:overlap val="-25"/>
        <c:axId val="364254768"/>
        <c:axId val="350400000"/>
      </c:barChart>
      <c:catAx>
        <c:axId val="364254768"/>
        <c:scaling>
          <c:orientation val="minMax"/>
        </c:scaling>
        <c:delete val="0"/>
        <c:axPos val="b"/>
        <c:numFmt formatCode="General" sourceLinked="0"/>
        <c:majorTickMark val="none"/>
        <c:minorTickMark val="none"/>
        <c:tickLblPos val="nextTo"/>
        <c:crossAx val="350400000"/>
        <c:crosses val="autoZero"/>
        <c:auto val="1"/>
        <c:lblAlgn val="ctr"/>
        <c:lblOffset val="100"/>
        <c:noMultiLvlLbl val="0"/>
      </c:catAx>
      <c:valAx>
        <c:axId val="350400000"/>
        <c:scaling>
          <c:orientation val="minMax"/>
        </c:scaling>
        <c:delete val="1"/>
        <c:axPos val="l"/>
        <c:numFmt formatCode="General" sourceLinked="1"/>
        <c:majorTickMark val="out"/>
        <c:minorTickMark val="none"/>
        <c:tickLblPos val="none"/>
        <c:crossAx val="364254768"/>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Arts &amp;</a:t>
            </a:r>
            <a:r>
              <a:rPr lang="en-PH" baseline="0"/>
              <a:t> Design </a:t>
            </a:r>
            <a:r>
              <a:rPr lang="en-PH"/>
              <a:t>Grade 12 - Number  of Enrollees</a:t>
            </a:r>
          </a:p>
        </c:rich>
      </c:tx>
      <c:overlay val="0"/>
    </c:title>
    <c:autoTitleDeleted val="0"/>
    <c:plotArea>
      <c:layout/>
      <c:barChart>
        <c:barDir val="col"/>
        <c:grouping val="clustered"/>
        <c:varyColors val="0"/>
        <c:ser>
          <c:idx val="0"/>
          <c:order val="0"/>
          <c:tx>
            <c:strRef>
              <c:f>Senior!$C$42</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Senior!$H$40</c:f>
              <c:strCache>
                <c:ptCount val="1"/>
                <c:pt idx="0">
                  <c:v>Grade 12</c:v>
                </c:pt>
              </c:strCache>
            </c:strRef>
          </c:cat>
          <c:val>
            <c:numRef>
              <c:f>Senior!$H$42</c:f>
              <c:numCache>
                <c:formatCode>General</c:formatCode>
                <c:ptCount val="1"/>
              </c:numCache>
            </c:numRef>
          </c:val>
          <c:extLst>
            <c:ext xmlns:c16="http://schemas.microsoft.com/office/drawing/2014/chart" uri="{C3380CC4-5D6E-409C-BE32-E72D297353CC}">
              <c16:uniqueId val="{00000000-925A-4303-A564-35732F1E1FFF}"/>
            </c:ext>
          </c:extLst>
        </c:ser>
        <c:ser>
          <c:idx val="1"/>
          <c:order val="1"/>
          <c:tx>
            <c:strRef>
              <c:f>Senior!$C$43</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Senior!$H$40</c:f>
              <c:strCache>
                <c:ptCount val="1"/>
                <c:pt idx="0">
                  <c:v>Grade 12</c:v>
                </c:pt>
              </c:strCache>
            </c:strRef>
          </c:cat>
          <c:val>
            <c:numRef>
              <c:f>Senior!$H$43</c:f>
              <c:numCache>
                <c:formatCode>General</c:formatCode>
                <c:ptCount val="1"/>
              </c:numCache>
            </c:numRef>
          </c:val>
          <c:extLst>
            <c:ext xmlns:c16="http://schemas.microsoft.com/office/drawing/2014/chart" uri="{C3380CC4-5D6E-409C-BE32-E72D297353CC}">
              <c16:uniqueId val="{00000001-925A-4303-A564-35732F1E1FFF}"/>
            </c:ext>
          </c:extLst>
        </c:ser>
        <c:dLbls>
          <c:showLegendKey val="0"/>
          <c:showVal val="1"/>
          <c:showCatName val="0"/>
          <c:showSerName val="0"/>
          <c:showPercent val="0"/>
          <c:showBubbleSize val="0"/>
        </c:dLbls>
        <c:gapWidth val="150"/>
        <c:overlap val="-25"/>
        <c:axId val="350401960"/>
        <c:axId val="350401176"/>
      </c:barChart>
      <c:catAx>
        <c:axId val="350401960"/>
        <c:scaling>
          <c:orientation val="minMax"/>
        </c:scaling>
        <c:delete val="0"/>
        <c:axPos val="b"/>
        <c:numFmt formatCode="General" sourceLinked="0"/>
        <c:majorTickMark val="none"/>
        <c:minorTickMark val="none"/>
        <c:tickLblPos val="nextTo"/>
        <c:crossAx val="350401176"/>
        <c:crosses val="autoZero"/>
        <c:auto val="1"/>
        <c:lblAlgn val="ctr"/>
        <c:lblOffset val="100"/>
        <c:noMultiLvlLbl val="0"/>
      </c:catAx>
      <c:valAx>
        <c:axId val="350401176"/>
        <c:scaling>
          <c:orientation val="minMax"/>
        </c:scaling>
        <c:delete val="1"/>
        <c:axPos val="l"/>
        <c:numFmt formatCode="General" sourceLinked="1"/>
        <c:majorTickMark val="out"/>
        <c:minorTickMark val="none"/>
        <c:tickLblPos val="none"/>
        <c:crossAx val="350401960"/>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a:t>
            </a:r>
            <a:r>
              <a:rPr lang="en-PH" baseline="0"/>
              <a:t>High </a:t>
            </a:r>
            <a:r>
              <a:rPr lang="en-PH"/>
              <a:t>Cohort Survival</a:t>
            </a:r>
          </a:p>
        </c:rich>
      </c:tx>
      <c:overlay val="0"/>
    </c:title>
    <c:autoTitleDeleted val="0"/>
    <c:plotArea>
      <c:layout/>
      <c:barChart>
        <c:barDir val="col"/>
        <c:grouping val="clustered"/>
        <c:varyColors val="0"/>
        <c:ser>
          <c:idx val="0"/>
          <c:order val="0"/>
          <c:tx>
            <c:strRef>
              <c:f>Senior!$C$45</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Senior!$H$45</c:f>
            </c:numRef>
          </c:val>
          <c:extLst>
            <c:ext xmlns:c16="http://schemas.microsoft.com/office/drawing/2014/chart" uri="{C3380CC4-5D6E-409C-BE32-E72D297353CC}">
              <c16:uniqueId val="{00000000-7041-4D5C-9A49-1EDD67A738C5}"/>
            </c:ext>
          </c:extLst>
        </c:ser>
        <c:ser>
          <c:idx val="1"/>
          <c:order val="1"/>
          <c:tx>
            <c:strRef>
              <c:f>Senior!$C$46</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Senior!$H$46</c:f>
            </c:numRef>
          </c:val>
          <c:extLst>
            <c:ext xmlns:c16="http://schemas.microsoft.com/office/drawing/2014/chart" uri="{C3380CC4-5D6E-409C-BE32-E72D297353CC}">
              <c16:uniqueId val="{00000001-7041-4D5C-9A49-1EDD67A738C5}"/>
            </c:ext>
          </c:extLst>
        </c:ser>
        <c:dLbls>
          <c:showLegendKey val="0"/>
          <c:showVal val="1"/>
          <c:showCatName val="0"/>
          <c:showSerName val="0"/>
          <c:showPercent val="0"/>
          <c:showBubbleSize val="0"/>
        </c:dLbls>
        <c:gapWidth val="150"/>
        <c:overlap val="-25"/>
        <c:axId val="350396080"/>
        <c:axId val="350401568"/>
      </c:barChart>
      <c:catAx>
        <c:axId val="350396080"/>
        <c:scaling>
          <c:orientation val="minMax"/>
        </c:scaling>
        <c:delete val="1"/>
        <c:axPos val="b"/>
        <c:majorTickMark val="none"/>
        <c:minorTickMark val="none"/>
        <c:tickLblPos val="none"/>
        <c:crossAx val="350401568"/>
        <c:crosses val="autoZero"/>
        <c:auto val="1"/>
        <c:lblAlgn val="ctr"/>
        <c:lblOffset val="100"/>
        <c:noMultiLvlLbl val="0"/>
      </c:catAx>
      <c:valAx>
        <c:axId val="350401568"/>
        <c:scaling>
          <c:orientation val="minMax"/>
        </c:scaling>
        <c:delete val="1"/>
        <c:axPos val="l"/>
        <c:numFmt formatCode="0.00%" sourceLinked="1"/>
        <c:majorTickMark val="out"/>
        <c:minorTickMark val="none"/>
        <c:tickLblPos val="none"/>
        <c:crossAx val="350396080"/>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a:t>
            </a:r>
            <a:r>
              <a:rPr lang="en-PH" baseline="0"/>
              <a:t>High </a:t>
            </a:r>
            <a:r>
              <a:rPr lang="en-PH"/>
              <a:t>Completers</a:t>
            </a:r>
          </a:p>
        </c:rich>
      </c:tx>
      <c:overlay val="0"/>
    </c:title>
    <c:autoTitleDeleted val="0"/>
    <c:plotArea>
      <c:layout/>
      <c:barChart>
        <c:barDir val="col"/>
        <c:grouping val="clustered"/>
        <c:varyColors val="0"/>
        <c:ser>
          <c:idx val="0"/>
          <c:order val="0"/>
          <c:tx>
            <c:strRef>
              <c:f>Senior!$C$48</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Senior!$H$48</c:f>
            </c:numRef>
          </c:val>
          <c:extLst>
            <c:ext xmlns:c16="http://schemas.microsoft.com/office/drawing/2014/chart" uri="{C3380CC4-5D6E-409C-BE32-E72D297353CC}">
              <c16:uniqueId val="{00000000-25FE-4BFF-9058-A2C7294BCDAC}"/>
            </c:ext>
          </c:extLst>
        </c:ser>
        <c:ser>
          <c:idx val="1"/>
          <c:order val="1"/>
          <c:tx>
            <c:strRef>
              <c:f>Senior!$C$49</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Senior!$H$49</c:f>
            </c:numRef>
          </c:val>
          <c:extLst>
            <c:ext xmlns:c16="http://schemas.microsoft.com/office/drawing/2014/chart" uri="{C3380CC4-5D6E-409C-BE32-E72D297353CC}">
              <c16:uniqueId val="{00000001-25FE-4BFF-9058-A2C7294BCDAC}"/>
            </c:ext>
          </c:extLst>
        </c:ser>
        <c:dLbls>
          <c:showLegendKey val="0"/>
          <c:showVal val="1"/>
          <c:showCatName val="0"/>
          <c:showSerName val="0"/>
          <c:showPercent val="0"/>
          <c:showBubbleSize val="0"/>
        </c:dLbls>
        <c:gapWidth val="150"/>
        <c:overlap val="-25"/>
        <c:axId val="350402744"/>
        <c:axId val="350398040"/>
      </c:barChart>
      <c:catAx>
        <c:axId val="350402744"/>
        <c:scaling>
          <c:orientation val="minMax"/>
        </c:scaling>
        <c:delete val="1"/>
        <c:axPos val="b"/>
        <c:majorTickMark val="none"/>
        <c:minorTickMark val="none"/>
        <c:tickLblPos val="none"/>
        <c:crossAx val="350398040"/>
        <c:crosses val="autoZero"/>
        <c:auto val="1"/>
        <c:lblAlgn val="ctr"/>
        <c:lblOffset val="100"/>
        <c:noMultiLvlLbl val="0"/>
      </c:catAx>
      <c:valAx>
        <c:axId val="350398040"/>
        <c:scaling>
          <c:orientation val="minMax"/>
        </c:scaling>
        <c:delete val="1"/>
        <c:axPos val="l"/>
        <c:numFmt formatCode="General" sourceLinked="1"/>
        <c:majorTickMark val="out"/>
        <c:minorTickMark val="none"/>
        <c:tickLblPos val="none"/>
        <c:crossAx val="350402744"/>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a:t>
            </a:r>
            <a:r>
              <a:rPr lang="en-PH" baseline="0"/>
              <a:t>High </a:t>
            </a:r>
            <a:r>
              <a:rPr lang="en-PH"/>
              <a:t>Dropout</a:t>
            </a:r>
          </a:p>
        </c:rich>
      </c:tx>
      <c:overlay val="0"/>
    </c:title>
    <c:autoTitleDeleted val="0"/>
    <c:plotArea>
      <c:layout/>
      <c:barChart>
        <c:barDir val="col"/>
        <c:grouping val="clustered"/>
        <c:varyColors val="0"/>
        <c:ser>
          <c:idx val="0"/>
          <c:order val="0"/>
          <c:tx>
            <c:strRef>
              <c:f>Senior!$C$51</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Senior!$G$51:$H$51</c:f>
            </c:numRef>
          </c:val>
          <c:extLst>
            <c:ext xmlns:c16="http://schemas.microsoft.com/office/drawing/2014/chart" uri="{C3380CC4-5D6E-409C-BE32-E72D297353CC}">
              <c16:uniqueId val="{00000000-4C31-4218-A526-2B40AADDF2C1}"/>
            </c:ext>
          </c:extLst>
        </c:ser>
        <c:ser>
          <c:idx val="1"/>
          <c:order val="1"/>
          <c:tx>
            <c:strRef>
              <c:f>Senior!$C$52</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Senior!$G$52:$H$52</c:f>
            </c:numRef>
          </c:val>
          <c:extLst>
            <c:ext xmlns:c16="http://schemas.microsoft.com/office/drawing/2014/chart" uri="{C3380CC4-5D6E-409C-BE32-E72D297353CC}">
              <c16:uniqueId val="{00000001-4C31-4218-A526-2B40AADDF2C1}"/>
            </c:ext>
          </c:extLst>
        </c:ser>
        <c:dLbls>
          <c:showLegendKey val="0"/>
          <c:showVal val="1"/>
          <c:showCatName val="0"/>
          <c:showSerName val="0"/>
          <c:showPercent val="0"/>
          <c:showBubbleSize val="0"/>
        </c:dLbls>
        <c:gapWidth val="150"/>
        <c:overlap val="-25"/>
        <c:axId val="350398432"/>
        <c:axId val="350395688"/>
      </c:barChart>
      <c:catAx>
        <c:axId val="350398432"/>
        <c:scaling>
          <c:orientation val="minMax"/>
        </c:scaling>
        <c:delete val="0"/>
        <c:axPos val="b"/>
        <c:numFmt formatCode="General" sourceLinked="0"/>
        <c:majorTickMark val="none"/>
        <c:minorTickMark val="none"/>
        <c:tickLblPos val="nextTo"/>
        <c:crossAx val="350395688"/>
        <c:crosses val="autoZero"/>
        <c:auto val="1"/>
        <c:lblAlgn val="ctr"/>
        <c:lblOffset val="100"/>
        <c:noMultiLvlLbl val="0"/>
      </c:catAx>
      <c:valAx>
        <c:axId val="350395688"/>
        <c:scaling>
          <c:orientation val="minMax"/>
        </c:scaling>
        <c:delete val="1"/>
        <c:axPos val="l"/>
        <c:numFmt formatCode="General" sourceLinked="1"/>
        <c:majorTickMark val="out"/>
        <c:minorTickMark val="none"/>
        <c:tickLblPos val="none"/>
        <c:crossAx val="350398432"/>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a:t>
            </a:r>
            <a:r>
              <a:rPr lang="en-PH" baseline="0"/>
              <a:t>High </a:t>
            </a:r>
            <a:r>
              <a:rPr lang="en-PH"/>
              <a:t>SARDOs</a:t>
            </a:r>
          </a:p>
        </c:rich>
      </c:tx>
      <c:overlay val="0"/>
    </c:title>
    <c:autoTitleDeleted val="0"/>
    <c:plotArea>
      <c:layout/>
      <c:barChart>
        <c:barDir val="col"/>
        <c:grouping val="clustered"/>
        <c:varyColors val="0"/>
        <c:ser>
          <c:idx val="0"/>
          <c:order val="0"/>
          <c:tx>
            <c:strRef>
              <c:f>Senior!$C$54</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Senior!$G$54:$H$54</c:f>
              <c:numCache>
                <c:formatCode>General</c:formatCode>
                <c:ptCount val="2"/>
              </c:numCache>
            </c:numRef>
          </c:val>
          <c:extLst>
            <c:ext xmlns:c16="http://schemas.microsoft.com/office/drawing/2014/chart" uri="{C3380CC4-5D6E-409C-BE32-E72D297353CC}">
              <c16:uniqueId val="{00000000-EA86-4DD8-951E-8FAF32443A90}"/>
            </c:ext>
          </c:extLst>
        </c:ser>
        <c:ser>
          <c:idx val="1"/>
          <c:order val="1"/>
          <c:tx>
            <c:strRef>
              <c:f>Senior!$C$55</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Senior!$G$55:$H$55</c:f>
              <c:numCache>
                <c:formatCode>General</c:formatCode>
                <c:ptCount val="2"/>
              </c:numCache>
            </c:numRef>
          </c:val>
          <c:extLst>
            <c:ext xmlns:c16="http://schemas.microsoft.com/office/drawing/2014/chart" uri="{C3380CC4-5D6E-409C-BE32-E72D297353CC}">
              <c16:uniqueId val="{00000001-EA86-4DD8-951E-8FAF32443A90}"/>
            </c:ext>
          </c:extLst>
        </c:ser>
        <c:dLbls>
          <c:showLegendKey val="0"/>
          <c:showVal val="1"/>
          <c:showCatName val="0"/>
          <c:showSerName val="0"/>
          <c:showPercent val="0"/>
          <c:showBubbleSize val="0"/>
        </c:dLbls>
        <c:gapWidth val="150"/>
        <c:overlap val="-25"/>
        <c:axId val="350396864"/>
        <c:axId val="350396472"/>
      </c:barChart>
      <c:catAx>
        <c:axId val="350396864"/>
        <c:scaling>
          <c:orientation val="minMax"/>
        </c:scaling>
        <c:delete val="0"/>
        <c:axPos val="b"/>
        <c:numFmt formatCode="General" sourceLinked="0"/>
        <c:majorTickMark val="none"/>
        <c:minorTickMark val="none"/>
        <c:tickLblPos val="nextTo"/>
        <c:crossAx val="350396472"/>
        <c:crosses val="autoZero"/>
        <c:auto val="1"/>
        <c:lblAlgn val="ctr"/>
        <c:lblOffset val="100"/>
        <c:noMultiLvlLbl val="0"/>
      </c:catAx>
      <c:valAx>
        <c:axId val="350396472"/>
        <c:scaling>
          <c:orientation val="minMax"/>
        </c:scaling>
        <c:delete val="1"/>
        <c:axPos val="l"/>
        <c:numFmt formatCode="General" sourceLinked="1"/>
        <c:majorTickMark val="out"/>
        <c:minorTickMark val="none"/>
        <c:tickLblPos val="none"/>
        <c:crossAx val="350396864"/>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a:t>
            </a:r>
            <a:r>
              <a:rPr lang="en-PH" baseline="0"/>
              <a:t>High </a:t>
            </a:r>
            <a:r>
              <a:rPr lang="en-PH"/>
              <a:t>Saved</a:t>
            </a:r>
            <a:r>
              <a:rPr lang="en-PH" baseline="0"/>
              <a:t> SARDOs</a:t>
            </a:r>
            <a:endParaRPr lang="en-PH"/>
          </a:p>
        </c:rich>
      </c:tx>
      <c:overlay val="0"/>
    </c:title>
    <c:autoTitleDeleted val="0"/>
    <c:plotArea>
      <c:layout/>
      <c:barChart>
        <c:barDir val="col"/>
        <c:grouping val="clustered"/>
        <c:varyColors val="0"/>
        <c:ser>
          <c:idx val="0"/>
          <c:order val="0"/>
          <c:tx>
            <c:strRef>
              <c:f>Senior!$C$57</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Senior!$G$57:$H$57</c:f>
              <c:numCache>
                <c:formatCode>General</c:formatCode>
                <c:ptCount val="2"/>
              </c:numCache>
            </c:numRef>
          </c:val>
          <c:extLst>
            <c:ext xmlns:c16="http://schemas.microsoft.com/office/drawing/2014/chart" uri="{C3380CC4-5D6E-409C-BE32-E72D297353CC}">
              <c16:uniqueId val="{00000000-CA05-4C15-8BA0-79BB989A546E}"/>
            </c:ext>
          </c:extLst>
        </c:ser>
        <c:ser>
          <c:idx val="1"/>
          <c:order val="1"/>
          <c:tx>
            <c:strRef>
              <c:f>Senior!$C$58</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Senior!$G$58:$H$58</c:f>
              <c:numCache>
                <c:formatCode>General</c:formatCode>
                <c:ptCount val="2"/>
              </c:numCache>
            </c:numRef>
          </c:val>
          <c:extLst>
            <c:ext xmlns:c16="http://schemas.microsoft.com/office/drawing/2014/chart" uri="{C3380CC4-5D6E-409C-BE32-E72D297353CC}">
              <c16:uniqueId val="{00000001-CA05-4C15-8BA0-79BB989A546E}"/>
            </c:ext>
          </c:extLst>
        </c:ser>
        <c:dLbls>
          <c:showLegendKey val="0"/>
          <c:showVal val="1"/>
          <c:showCatName val="0"/>
          <c:showSerName val="0"/>
          <c:showPercent val="0"/>
          <c:showBubbleSize val="0"/>
        </c:dLbls>
        <c:gapWidth val="150"/>
        <c:overlap val="-25"/>
        <c:axId val="350399216"/>
        <c:axId val="350399608"/>
      </c:barChart>
      <c:catAx>
        <c:axId val="350399216"/>
        <c:scaling>
          <c:orientation val="minMax"/>
        </c:scaling>
        <c:delete val="0"/>
        <c:axPos val="b"/>
        <c:numFmt formatCode="General" sourceLinked="0"/>
        <c:majorTickMark val="none"/>
        <c:minorTickMark val="none"/>
        <c:tickLblPos val="nextTo"/>
        <c:crossAx val="350399608"/>
        <c:crosses val="autoZero"/>
        <c:auto val="1"/>
        <c:lblAlgn val="ctr"/>
        <c:lblOffset val="100"/>
        <c:noMultiLvlLbl val="0"/>
      </c:catAx>
      <c:valAx>
        <c:axId val="350399608"/>
        <c:scaling>
          <c:orientation val="minMax"/>
        </c:scaling>
        <c:delete val="1"/>
        <c:axPos val="l"/>
        <c:numFmt formatCode="General" sourceLinked="1"/>
        <c:majorTickMark val="out"/>
        <c:minorTickMark val="none"/>
        <c:tickLblPos val="none"/>
        <c:crossAx val="350399216"/>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a:t>
            </a:r>
            <a:r>
              <a:rPr lang="en-PH" baseline="0"/>
              <a:t>High </a:t>
            </a:r>
            <a:r>
              <a:rPr lang="en-PH"/>
              <a:t>No Longer in School (NLS)</a:t>
            </a:r>
          </a:p>
        </c:rich>
      </c:tx>
      <c:overlay val="0"/>
    </c:title>
    <c:autoTitleDeleted val="0"/>
    <c:plotArea>
      <c:layout/>
      <c:barChart>
        <c:barDir val="col"/>
        <c:grouping val="clustered"/>
        <c:varyColors val="0"/>
        <c:ser>
          <c:idx val="0"/>
          <c:order val="0"/>
          <c:tx>
            <c:strRef>
              <c:f>Senior!$C$60</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Senior!$G$60:$H$60</c:f>
              <c:numCache>
                <c:formatCode>0;;</c:formatCode>
                <c:ptCount val="2"/>
              </c:numCache>
            </c:numRef>
          </c:val>
          <c:extLst>
            <c:ext xmlns:c16="http://schemas.microsoft.com/office/drawing/2014/chart" uri="{C3380CC4-5D6E-409C-BE32-E72D297353CC}">
              <c16:uniqueId val="{00000000-8171-48C4-A030-3B300E461041}"/>
            </c:ext>
          </c:extLst>
        </c:ser>
        <c:ser>
          <c:idx val="1"/>
          <c:order val="1"/>
          <c:tx>
            <c:strRef>
              <c:f>Senior!$C$61</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Senior!$G$61:$H$61</c:f>
              <c:numCache>
                <c:formatCode>0;;</c:formatCode>
                <c:ptCount val="2"/>
              </c:numCache>
            </c:numRef>
          </c:val>
          <c:extLst>
            <c:ext xmlns:c16="http://schemas.microsoft.com/office/drawing/2014/chart" uri="{C3380CC4-5D6E-409C-BE32-E72D297353CC}">
              <c16:uniqueId val="{00000001-8171-48C4-A030-3B300E461041}"/>
            </c:ext>
          </c:extLst>
        </c:ser>
        <c:dLbls>
          <c:showLegendKey val="0"/>
          <c:showVal val="1"/>
          <c:showCatName val="0"/>
          <c:showSerName val="0"/>
          <c:showPercent val="0"/>
          <c:showBubbleSize val="0"/>
        </c:dLbls>
        <c:gapWidth val="150"/>
        <c:overlap val="-25"/>
        <c:axId val="350516160"/>
        <c:axId val="350518120"/>
      </c:barChart>
      <c:catAx>
        <c:axId val="350516160"/>
        <c:scaling>
          <c:orientation val="minMax"/>
        </c:scaling>
        <c:delete val="0"/>
        <c:axPos val="b"/>
        <c:numFmt formatCode="General" sourceLinked="0"/>
        <c:majorTickMark val="none"/>
        <c:minorTickMark val="none"/>
        <c:tickLblPos val="nextTo"/>
        <c:crossAx val="350518120"/>
        <c:crosses val="autoZero"/>
        <c:auto val="1"/>
        <c:lblAlgn val="ctr"/>
        <c:lblOffset val="100"/>
        <c:noMultiLvlLbl val="0"/>
      </c:catAx>
      <c:valAx>
        <c:axId val="350518120"/>
        <c:scaling>
          <c:orientation val="minMax"/>
        </c:scaling>
        <c:delete val="1"/>
        <c:axPos val="l"/>
        <c:numFmt formatCode="0;;" sourceLinked="1"/>
        <c:majorTickMark val="out"/>
        <c:minorTickMark val="none"/>
        <c:tickLblPos val="none"/>
        <c:crossAx val="350516160"/>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a:t>
            </a:r>
            <a:r>
              <a:rPr lang="en-PH" baseline="0"/>
              <a:t>High </a:t>
            </a:r>
            <a:r>
              <a:rPr lang="en-PH"/>
              <a:t>Leavers</a:t>
            </a:r>
          </a:p>
        </c:rich>
      </c:tx>
      <c:overlay val="0"/>
    </c:title>
    <c:autoTitleDeleted val="0"/>
    <c:plotArea>
      <c:layout/>
      <c:barChart>
        <c:barDir val="col"/>
        <c:grouping val="clustered"/>
        <c:varyColors val="0"/>
        <c:ser>
          <c:idx val="0"/>
          <c:order val="0"/>
          <c:tx>
            <c:strRef>
              <c:f>Senior!$C$63</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Senior!$G$63:$H$63</c:f>
            </c:numRef>
          </c:val>
          <c:extLst>
            <c:ext xmlns:c16="http://schemas.microsoft.com/office/drawing/2014/chart" uri="{C3380CC4-5D6E-409C-BE32-E72D297353CC}">
              <c16:uniqueId val="{00000000-5388-4F71-B464-B23137950824}"/>
            </c:ext>
          </c:extLst>
        </c:ser>
        <c:ser>
          <c:idx val="1"/>
          <c:order val="1"/>
          <c:tx>
            <c:strRef>
              <c:f>Senior!$C$64</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Senior!$G$64:$H$64</c:f>
            </c:numRef>
          </c:val>
          <c:extLst>
            <c:ext xmlns:c16="http://schemas.microsoft.com/office/drawing/2014/chart" uri="{C3380CC4-5D6E-409C-BE32-E72D297353CC}">
              <c16:uniqueId val="{00000001-5388-4F71-B464-B23137950824}"/>
            </c:ext>
          </c:extLst>
        </c:ser>
        <c:dLbls>
          <c:showLegendKey val="0"/>
          <c:showVal val="1"/>
          <c:showCatName val="0"/>
          <c:showSerName val="0"/>
          <c:showPercent val="0"/>
          <c:showBubbleSize val="0"/>
        </c:dLbls>
        <c:gapWidth val="150"/>
        <c:overlap val="-25"/>
        <c:axId val="350514592"/>
        <c:axId val="350520472"/>
      </c:barChart>
      <c:catAx>
        <c:axId val="350514592"/>
        <c:scaling>
          <c:orientation val="minMax"/>
        </c:scaling>
        <c:delete val="0"/>
        <c:axPos val="b"/>
        <c:numFmt formatCode="General" sourceLinked="0"/>
        <c:majorTickMark val="none"/>
        <c:minorTickMark val="none"/>
        <c:tickLblPos val="nextTo"/>
        <c:crossAx val="350520472"/>
        <c:crosses val="autoZero"/>
        <c:auto val="1"/>
        <c:lblAlgn val="ctr"/>
        <c:lblOffset val="100"/>
        <c:noMultiLvlLbl val="0"/>
      </c:catAx>
      <c:valAx>
        <c:axId val="350520472"/>
        <c:scaling>
          <c:orientation val="minMax"/>
        </c:scaling>
        <c:delete val="1"/>
        <c:axPos val="l"/>
        <c:numFmt formatCode="0;;" sourceLinked="1"/>
        <c:majorTickMark val="out"/>
        <c:minorTickMark val="none"/>
        <c:tickLblPos val="none"/>
        <c:crossAx val="350514592"/>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a:t>
            </a:r>
            <a:r>
              <a:rPr lang="en-PH" baseline="0"/>
              <a:t>High </a:t>
            </a:r>
            <a:r>
              <a:rPr lang="en-PH"/>
              <a:t>Repeaters</a:t>
            </a:r>
          </a:p>
        </c:rich>
      </c:tx>
      <c:overlay val="0"/>
    </c:title>
    <c:autoTitleDeleted val="0"/>
    <c:plotArea>
      <c:layout/>
      <c:barChart>
        <c:barDir val="col"/>
        <c:grouping val="clustered"/>
        <c:varyColors val="0"/>
        <c:ser>
          <c:idx val="0"/>
          <c:order val="0"/>
          <c:tx>
            <c:strRef>
              <c:f>Senior!$C$66</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Senior!$G$66:$H$66</c:f>
            </c:numRef>
          </c:val>
          <c:extLst>
            <c:ext xmlns:c16="http://schemas.microsoft.com/office/drawing/2014/chart" uri="{C3380CC4-5D6E-409C-BE32-E72D297353CC}">
              <c16:uniqueId val="{00000000-7424-4FF9-A174-6328789E3437}"/>
            </c:ext>
          </c:extLst>
        </c:ser>
        <c:ser>
          <c:idx val="1"/>
          <c:order val="1"/>
          <c:tx>
            <c:strRef>
              <c:f>Senior!$C$67</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Senior!$G$67:$H$67</c:f>
            </c:numRef>
          </c:val>
          <c:extLst>
            <c:ext xmlns:c16="http://schemas.microsoft.com/office/drawing/2014/chart" uri="{C3380CC4-5D6E-409C-BE32-E72D297353CC}">
              <c16:uniqueId val="{00000001-7424-4FF9-A174-6328789E3437}"/>
            </c:ext>
          </c:extLst>
        </c:ser>
        <c:dLbls>
          <c:showLegendKey val="0"/>
          <c:showVal val="1"/>
          <c:showCatName val="0"/>
          <c:showSerName val="0"/>
          <c:showPercent val="0"/>
          <c:showBubbleSize val="0"/>
        </c:dLbls>
        <c:gapWidth val="150"/>
        <c:overlap val="-25"/>
        <c:axId val="350515376"/>
        <c:axId val="350519688"/>
      </c:barChart>
      <c:catAx>
        <c:axId val="350515376"/>
        <c:scaling>
          <c:orientation val="minMax"/>
        </c:scaling>
        <c:delete val="0"/>
        <c:axPos val="b"/>
        <c:numFmt formatCode="General" sourceLinked="0"/>
        <c:majorTickMark val="none"/>
        <c:minorTickMark val="none"/>
        <c:tickLblPos val="nextTo"/>
        <c:crossAx val="350519688"/>
        <c:crosses val="autoZero"/>
        <c:auto val="1"/>
        <c:lblAlgn val="ctr"/>
        <c:lblOffset val="100"/>
        <c:noMultiLvlLbl val="0"/>
      </c:catAx>
      <c:valAx>
        <c:axId val="350519688"/>
        <c:scaling>
          <c:orientation val="minMax"/>
        </c:scaling>
        <c:delete val="1"/>
        <c:axPos val="l"/>
        <c:numFmt formatCode="0;;" sourceLinked="1"/>
        <c:majorTickMark val="out"/>
        <c:minorTickMark val="none"/>
        <c:tickLblPos val="none"/>
        <c:crossAx val="350515376"/>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a:t>
            </a:r>
            <a:r>
              <a:rPr lang="en-PH" baseline="0"/>
              <a:t>High </a:t>
            </a:r>
            <a:r>
              <a:rPr lang="en-PH"/>
              <a:t>Tardiness</a:t>
            </a:r>
          </a:p>
        </c:rich>
      </c:tx>
      <c:overlay val="0"/>
    </c:title>
    <c:autoTitleDeleted val="0"/>
    <c:plotArea>
      <c:layout/>
      <c:barChart>
        <c:barDir val="col"/>
        <c:grouping val="clustered"/>
        <c:varyColors val="0"/>
        <c:ser>
          <c:idx val="0"/>
          <c:order val="0"/>
          <c:tx>
            <c:strRef>
              <c:f>Senior!$C$72</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Senior!$G$72:$H$72</c:f>
              <c:numCache>
                <c:formatCode>General</c:formatCode>
                <c:ptCount val="2"/>
              </c:numCache>
            </c:numRef>
          </c:val>
          <c:extLst>
            <c:ext xmlns:c16="http://schemas.microsoft.com/office/drawing/2014/chart" uri="{C3380CC4-5D6E-409C-BE32-E72D297353CC}">
              <c16:uniqueId val="{00000000-CBAB-455E-BEF2-8F33763621A2}"/>
            </c:ext>
          </c:extLst>
        </c:ser>
        <c:ser>
          <c:idx val="1"/>
          <c:order val="1"/>
          <c:tx>
            <c:strRef>
              <c:f>Senior!$C$73</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Senior!$G$73:$H$73</c:f>
              <c:numCache>
                <c:formatCode>General</c:formatCode>
                <c:ptCount val="2"/>
              </c:numCache>
            </c:numRef>
          </c:val>
          <c:extLst>
            <c:ext xmlns:c16="http://schemas.microsoft.com/office/drawing/2014/chart" uri="{C3380CC4-5D6E-409C-BE32-E72D297353CC}">
              <c16:uniqueId val="{00000001-CBAB-455E-BEF2-8F33763621A2}"/>
            </c:ext>
          </c:extLst>
        </c:ser>
        <c:dLbls>
          <c:showLegendKey val="0"/>
          <c:showVal val="1"/>
          <c:showCatName val="0"/>
          <c:showSerName val="0"/>
          <c:showPercent val="0"/>
          <c:showBubbleSize val="0"/>
        </c:dLbls>
        <c:gapWidth val="150"/>
        <c:overlap val="-25"/>
        <c:axId val="350518512"/>
        <c:axId val="350516944"/>
      </c:barChart>
      <c:catAx>
        <c:axId val="350518512"/>
        <c:scaling>
          <c:orientation val="minMax"/>
        </c:scaling>
        <c:delete val="0"/>
        <c:axPos val="b"/>
        <c:numFmt formatCode="General" sourceLinked="0"/>
        <c:majorTickMark val="none"/>
        <c:minorTickMark val="none"/>
        <c:tickLblPos val="nextTo"/>
        <c:crossAx val="350516944"/>
        <c:crosses val="autoZero"/>
        <c:auto val="1"/>
        <c:lblAlgn val="ctr"/>
        <c:lblOffset val="100"/>
        <c:noMultiLvlLbl val="0"/>
      </c:catAx>
      <c:valAx>
        <c:axId val="350516944"/>
        <c:scaling>
          <c:orientation val="minMax"/>
        </c:scaling>
        <c:delete val="1"/>
        <c:axPos val="l"/>
        <c:numFmt formatCode="General" sourceLinked="1"/>
        <c:majorTickMark val="out"/>
        <c:minorTickMark val="none"/>
        <c:tickLblPos val="none"/>
        <c:crossAx val="350518512"/>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a:t>
            </a:r>
            <a:r>
              <a:rPr lang="en-PH" baseline="0"/>
              <a:t>High </a:t>
            </a:r>
            <a:r>
              <a:rPr lang="en-PH"/>
              <a:t>Absenteeism</a:t>
            </a:r>
          </a:p>
        </c:rich>
      </c:tx>
      <c:overlay val="0"/>
    </c:title>
    <c:autoTitleDeleted val="0"/>
    <c:plotArea>
      <c:layout/>
      <c:barChart>
        <c:barDir val="col"/>
        <c:grouping val="clustered"/>
        <c:varyColors val="0"/>
        <c:ser>
          <c:idx val="0"/>
          <c:order val="0"/>
          <c:tx>
            <c:strRef>
              <c:f>Senior!$C$75</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Senior!$G$75:$H$75</c:f>
              <c:numCache>
                <c:formatCode>0;;</c:formatCode>
                <c:ptCount val="2"/>
              </c:numCache>
            </c:numRef>
          </c:val>
          <c:extLst>
            <c:ext xmlns:c16="http://schemas.microsoft.com/office/drawing/2014/chart" uri="{C3380CC4-5D6E-409C-BE32-E72D297353CC}">
              <c16:uniqueId val="{00000000-50AE-4F5F-A110-1444D343D8E2}"/>
            </c:ext>
          </c:extLst>
        </c:ser>
        <c:ser>
          <c:idx val="1"/>
          <c:order val="1"/>
          <c:tx>
            <c:strRef>
              <c:f>Senior!$C$76</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Senior!$G$76:$H$76</c:f>
              <c:numCache>
                <c:formatCode>0;;</c:formatCode>
                <c:ptCount val="2"/>
              </c:numCache>
            </c:numRef>
          </c:val>
          <c:extLst>
            <c:ext xmlns:c16="http://schemas.microsoft.com/office/drawing/2014/chart" uri="{C3380CC4-5D6E-409C-BE32-E72D297353CC}">
              <c16:uniqueId val="{00000001-50AE-4F5F-A110-1444D343D8E2}"/>
            </c:ext>
          </c:extLst>
        </c:ser>
        <c:dLbls>
          <c:showLegendKey val="0"/>
          <c:showVal val="1"/>
          <c:showCatName val="0"/>
          <c:showSerName val="0"/>
          <c:showPercent val="0"/>
          <c:showBubbleSize val="0"/>
        </c:dLbls>
        <c:gapWidth val="150"/>
        <c:overlap val="-25"/>
        <c:axId val="350516552"/>
        <c:axId val="350517336"/>
      </c:barChart>
      <c:catAx>
        <c:axId val="350516552"/>
        <c:scaling>
          <c:orientation val="minMax"/>
        </c:scaling>
        <c:delete val="0"/>
        <c:axPos val="b"/>
        <c:numFmt formatCode="General" sourceLinked="0"/>
        <c:majorTickMark val="none"/>
        <c:minorTickMark val="none"/>
        <c:tickLblPos val="nextTo"/>
        <c:crossAx val="350517336"/>
        <c:crosses val="autoZero"/>
        <c:auto val="1"/>
        <c:lblAlgn val="ctr"/>
        <c:lblOffset val="100"/>
        <c:noMultiLvlLbl val="0"/>
      </c:catAx>
      <c:valAx>
        <c:axId val="350517336"/>
        <c:scaling>
          <c:orientation val="minMax"/>
        </c:scaling>
        <c:delete val="1"/>
        <c:axPos val="l"/>
        <c:numFmt formatCode="0;;" sourceLinked="1"/>
        <c:majorTickMark val="out"/>
        <c:minorTickMark val="none"/>
        <c:tickLblPos val="none"/>
        <c:crossAx val="350516552"/>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a:t>
            </a:r>
            <a:r>
              <a:rPr lang="en-PH" baseline="0"/>
              <a:t>High </a:t>
            </a:r>
            <a:r>
              <a:rPr lang="en-PH"/>
              <a:t>100% Attendance</a:t>
            </a:r>
          </a:p>
        </c:rich>
      </c:tx>
      <c:overlay val="0"/>
    </c:title>
    <c:autoTitleDeleted val="0"/>
    <c:plotArea>
      <c:layout/>
      <c:barChart>
        <c:barDir val="col"/>
        <c:grouping val="clustered"/>
        <c:varyColors val="0"/>
        <c:ser>
          <c:idx val="0"/>
          <c:order val="0"/>
          <c:tx>
            <c:strRef>
              <c:f>Senior!$C$69</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Senior!$G$69:$H$69</c:f>
              <c:numCache>
                <c:formatCode>0;;</c:formatCode>
                <c:ptCount val="2"/>
              </c:numCache>
            </c:numRef>
          </c:val>
          <c:extLst>
            <c:ext xmlns:c16="http://schemas.microsoft.com/office/drawing/2014/chart" uri="{C3380CC4-5D6E-409C-BE32-E72D297353CC}">
              <c16:uniqueId val="{00000000-DE47-40A1-A372-7BC4539993F4}"/>
            </c:ext>
          </c:extLst>
        </c:ser>
        <c:ser>
          <c:idx val="1"/>
          <c:order val="1"/>
          <c:tx>
            <c:strRef>
              <c:f>Senior!$C$70</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Senior!$G$70:$H$70</c:f>
              <c:numCache>
                <c:formatCode>0;;</c:formatCode>
                <c:ptCount val="2"/>
              </c:numCache>
            </c:numRef>
          </c:val>
          <c:extLst>
            <c:ext xmlns:c16="http://schemas.microsoft.com/office/drawing/2014/chart" uri="{C3380CC4-5D6E-409C-BE32-E72D297353CC}">
              <c16:uniqueId val="{00000001-DE47-40A1-A372-7BC4539993F4}"/>
            </c:ext>
          </c:extLst>
        </c:ser>
        <c:dLbls>
          <c:showLegendKey val="0"/>
          <c:showVal val="1"/>
          <c:showCatName val="0"/>
          <c:showSerName val="0"/>
          <c:showPercent val="0"/>
          <c:showBubbleSize val="0"/>
        </c:dLbls>
        <c:gapWidth val="150"/>
        <c:overlap val="-25"/>
        <c:axId val="350518904"/>
        <c:axId val="350521648"/>
      </c:barChart>
      <c:catAx>
        <c:axId val="350518904"/>
        <c:scaling>
          <c:orientation val="minMax"/>
        </c:scaling>
        <c:delete val="0"/>
        <c:axPos val="b"/>
        <c:numFmt formatCode="General" sourceLinked="0"/>
        <c:majorTickMark val="none"/>
        <c:minorTickMark val="none"/>
        <c:tickLblPos val="nextTo"/>
        <c:crossAx val="350521648"/>
        <c:crosses val="autoZero"/>
        <c:auto val="1"/>
        <c:lblAlgn val="ctr"/>
        <c:lblOffset val="100"/>
        <c:noMultiLvlLbl val="0"/>
      </c:catAx>
      <c:valAx>
        <c:axId val="350521648"/>
        <c:scaling>
          <c:orientation val="minMax"/>
        </c:scaling>
        <c:delete val="1"/>
        <c:axPos val="l"/>
        <c:numFmt formatCode="0;;" sourceLinked="1"/>
        <c:majorTickMark val="out"/>
        <c:minorTickMark val="none"/>
        <c:tickLblPos val="none"/>
        <c:crossAx val="350518904"/>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a:t>
            </a:r>
            <a:r>
              <a:rPr lang="en-PH" baseline="0"/>
              <a:t>High </a:t>
            </a:r>
            <a:r>
              <a:rPr lang="en-PH"/>
              <a:t>Voucher</a:t>
            </a:r>
            <a:r>
              <a:rPr lang="en-PH" baseline="0"/>
              <a:t> Recipient (Private)</a:t>
            </a:r>
            <a:endParaRPr lang="en-PH"/>
          </a:p>
        </c:rich>
      </c:tx>
      <c:overlay val="0"/>
    </c:title>
    <c:autoTitleDeleted val="0"/>
    <c:plotArea>
      <c:layout/>
      <c:barChart>
        <c:barDir val="col"/>
        <c:grouping val="clustered"/>
        <c:varyColors val="0"/>
        <c:ser>
          <c:idx val="0"/>
          <c:order val="0"/>
          <c:tx>
            <c:strRef>
              <c:f>Senior!$C$78</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Senior!$G$78:$H$78</c:f>
              <c:numCache>
                <c:formatCode>General</c:formatCode>
                <c:ptCount val="2"/>
              </c:numCache>
            </c:numRef>
          </c:val>
          <c:extLst>
            <c:ext xmlns:c16="http://schemas.microsoft.com/office/drawing/2014/chart" uri="{C3380CC4-5D6E-409C-BE32-E72D297353CC}">
              <c16:uniqueId val="{00000000-3E48-440E-80E5-CB242B092892}"/>
            </c:ext>
          </c:extLst>
        </c:ser>
        <c:ser>
          <c:idx val="1"/>
          <c:order val="1"/>
          <c:tx>
            <c:strRef>
              <c:f>Senior!$C$79</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Senior!$G$79:$H$79</c:f>
              <c:numCache>
                <c:formatCode>General</c:formatCode>
                <c:ptCount val="2"/>
              </c:numCache>
            </c:numRef>
          </c:val>
          <c:extLst>
            <c:ext xmlns:c16="http://schemas.microsoft.com/office/drawing/2014/chart" uri="{C3380CC4-5D6E-409C-BE32-E72D297353CC}">
              <c16:uniqueId val="{00000001-3E48-440E-80E5-CB242B092892}"/>
            </c:ext>
          </c:extLst>
        </c:ser>
        <c:dLbls>
          <c:showLegendKey val="0"/>
          <c:showVal val="1"/>
          <c:showCatName val="0"/>
          <c:showSerName val="0"/>
          <c:showPercent val="0"/>
          <c:showBubbleSize val="0"/>
        </c:dLbls>
        <c:gapWidth val="150"/>
        <c:overlap val="-25"/>
        <c:axId val="348269344"/>
        <c:axId val="348268952"/>
      </c:barChart>
      <c:catAx>
        <c:axId val="348269344"/>
        <c:scaling>
          <c:orientation val="minMax"/>
        </c:scaling>
        <c:delete val="0"/>
        <c:axPos val="b"/>
        <c:numFmt formatCode="General" sourceLinked="0"/>
        <c:majorTickMark val="none"/>
        <c:minorTickMark val="none"/>
        <c:tickLblPos val="nextTo"/>
        <c:crossAx val="348268952"/>
        <c:crosses val="autoZero"/>
        <c:auto val="1"/>
        <c:lblAlgn val="ctr"/>
        <c:lblOffset val="100"/>
        <c:noMultiLvlLbl val="0"/>
      </c:catAx>
      <c:valAx>
        <c:axId val="348268952"/>
        <c:scaling>
          <c:orientation val="minMax"/>
        </c:scaling>
        <c:delete val="1"/>
        <c:axPos val="l"/>
        <c:numFmt formatCode="General" sourceLinked="1"/>
        <c:majorTickMark val="out"/>
        <c:minorTickMark val="none"/>
        <c:tickLblPos val="none"/>
        <c:crossAx val="348269344"/>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a:t>
            </a:r>
            <a:r>
              <a:rPr lang="en-PH" baseline="0"/>
              <a:t>High </a:t>
            </a:r>
            <a:r>
              <a:rPr lang="en-PH"/>
              <a:t>Voucher Recipient w/ 100% Attendance (Private)</a:t>
            </a:r>
          </a:p>
        </c:rich>
      </c:tx>
      <c:overlay val="0"/>
    </c:title>
    <c:autoTitleDeleted val="0"/>
    <c:plotArea>
      <c:layout/>
      <c:barChart>
        <c:barDir val="col"/>
        <c:grouping val="clustered"/>
        <c:varyColors val="0"/>
        <c:ser>
          <c:idx val="0"/>
          <c:order val="0"/>
          <c:tx>
            <c:strRef>
              <c:f>Senior!$C$81</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Senior!$G$81:$H$81</c:f>
              <c:numCache>
                <c:formatCode>0;;</c:formatCode>
                <c:ptCount val="2"/>
              </c:numCache>
            </c:numRef>
          </c:val>
          <c:extLst>
            <c:ext xmlns:c16="http://schemas.microsoft.com/office/drawing/2014/chart" uri="{C3380CC4-5D6E-409C-BE32-E72D297353CC}">
              <c16:uniqueId val="{00000000-6C97-4E6E-86E6-2C8098AD4FCD}"/>
            </c:ext>
          </c:extLst>
        </c:ser>
        <c:ser>
          <c:idx val="1"/>
          <c:order val="1"/>
          <c:tx>
            <c:strRef>
              <c:f>Senior!$C$82</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Senior!$G$82:$H$82</c:f>
              <c:numCache>
                <c:formatCode>0;;</c:formatCode>
                <c:ptCount val="2"/>
              </c:numCache>
            </c:numRef>
          </c:val>
          <c:extLst>
            <c:ext xmlns:c16="http://schemas.microsoft.com/office/drawing/2014/chart" uri="{C3380CC4-5D6E-409C-BE32-E72D297353CC}">
              <c16:uniqueId val="{00000001-6C97-4E6E-86E6-2C8098AD4FCD}"/>
            </c:ext>
          </c:extLst>
        </c:ser>
        <c:dLbls>
          <c:showLegendKey val="0"/>
          <c:showVal val="1"/>
          <c:showCatName val="0"/>
          <c:showSerName val="0"/>
          <c:showPercent val="0"/>
          <c:showBubbleSize val="0"/>
        </c:dLbls>
        <c:gapWidth val="150"/>
        <c:overlap val="-25"/>
        <c:axId val="348268560"/>
        <c:axId val="349063536"/>
      </c:barChart>
      <c:catAx>
        <c:axId val="348268560"/>
        <c:scaling>
          <c:orientation val="minMax"/>
        </c:scaling>
        <c:delete val="0"/>
        <c:axPos val="b"/>
        <c:numFmt formatCode="General" sourceLinked="0"/>
        <c:majorTickMark val="none"/>
        <c:minorTickMark val="none"/>
        <c:tickLblPos val="nextTo"/>
        <c:crossAx val="349063536"/>
        <c:crosses val="autoZero"/>
        <c:auto val="1"/>
        <c:lblAlgn val="ctr"/>
        <c:lblOffset val="100"/>
        <c:noMultiLvlLbl val="0"/>
      </c:catAx>
      <c:valAx>
        <c:axId val="349063536"/>
        <c:scaling>
          <c:orientation val="minMax"/>
        </c:scaling>
        <c:delete val="1"/>
        <c:axPos val="l"/>
        <c:numFmt formatCode="0;;" sourceLinked="1"/>
        <c:majorTickMark val="out"/>
        <c:minorTickMark val="none"/>
        <c:tickLblPos val="none"/>
        <c:crossAx val="348268560"/>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High Nutritioinal Status</a:t>
            </a:r>
          </a:p>
        </c:rich>
      </c:tx>
      <c:overlay val="0"/>
    </c:title>
    <c:autoTitleDeleted val="0"/>
    <c:plotArea>
      <c:layout/>
      <c:barChart>
        <c:barDir val="col"/>
        <c:grouping val="clustered"/>
        <c:varyColors val="0"/>
        <c:ser>
          <c:idx val="0"/>
          <c:order val="0"/>
          <c:tx>
            <c:strRef>
              <c:f>Senior!$D$16</c:f>
              <c:strCache>
                <c:ptCount val="1"/>
                <c:pt idx="0">
                  <c:v>GRADE 11</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(Senior!$C$84:$C$85,Senior!$C$87:$C$88,Senior!$C$90:$C$91,Senior!$C$93:$C$94,Senior!$C$96:$C$97)</c:f>
            </c:multiLvlStrRef>
          </c:cat>
          <c:val>
            <c:numRef>
              <c:f>(Senior!$G$84:$G$85,Senior!$G$87:$G$88,Senior!$G$90:$G$91,Senior!$G$93:$G$94,Senior!$G$96:$G$97)</c:f>
            </c:numRef>
          </c:val>
          <c:extLst>
            <c:ext xmlns:c16="http://schemas.microsoft.com/office/drawing/2014/chart" uri="{C3380CC4-5D6E-409C-BE32-E72D297353CC}">
              <c16:uniqueId val="{00000000-D6F4-4046-9D77-00D698FB68CC}"/>
            </c:ext>
          </c:extLst>
        </c:ser>
        <c:ser>
          <c:idx val="1"/>
          <c:order val="1"/>
          <c:tx>
            <c:strRef>
              <c:f>Senior!$H$16</c:f>
              <c:strCache>
                <c:ptCount val="1"/>
                <c:pt idx="0">
                  <c:v>GRADE 12</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(Senior!$C$84:$C$85,Senior!$C$87:$C$88,Senior!$C$90:$C$91,Senior!$C$93:$C$94,Senior!$C$96:$C$97)</c:f>
            </c:multiLvlStrRef>
          </c:cat>
          <c:val>
            <c:numRef>
              <c:f>(Senior!$H$84:$H$85,Senior!$H$87:$H$88,Senior!$H$90:$H$91,Senior!$H$93:$H$94,Senior!$H$96:$H$97)</c:f>
            </c:numRef>
          </c:val>
          <c:extLst>
            <c:ext xmlns:c16="http://schemas.microsoft.com/office/drawing/2014/chart" uri="{C3380CC4-5D6E-409C-BE32-E72D297353CC}">
              <c16:uniqueId val="{00000001-D6F4-4046-9D77-00D698FB68CC}"/>
            </c:ext>
          </c:extLst>
        </c:ser>
        <c:dLbls>
          <c:showLegendKey val="0"/>
          <c:showVal val="1"/>
          <c:showCatName val="0"/>
          <c:showSerName val="0"/>
          <c:showPercent val="0"/>
          <c:showBubbleSize val="0"/>
        </c:dLbls>
        <c:gapWidth val="150"/>
        <c:overlap val="-25"/>
        <c:axId val="349063144"/>
        <c:axId val="349064320"/>
      </c:barChart>
      <c:catAx>
        <c:axId val="349063144"/>
        <c:scaling>
          <c:orientation val="minMax"/>
        </c:scaling>
        <c:delete val="0"/>
        <c:axPos val="b"/>
        <c:numFmt formatCode="General" sourceLinked="0"/>
        <c:majorTickMark val="none"/>
        <c:minorTickMark val="none"/>
        <c:tickLblPos val="nextTo"/>
        <c:crossAx val="349064320"/>
        <c:crosses val="autoZero"/>
        <c:auto val="1"/>
        <c:lblAlgn val="ctr"/>
        <c:lblOffset val="100"/>
        <c:noMultiLvlLbl val="0"/>
      </c:catAx>
      <c:valAx>
        <c:axId val="349064320"/>
        <c:scaling>
          <c:orientation val="minMax"/>
        </c:scaling>
        <c:delete val="1"/>
        <c:axPos val="l"/>
        <c:numFmt formatCode="0;;" sourceLinked="1"/>
        <c:majorTickMark val="out"/>
        <c:minorTickMark val="none"/>
        <c:tickLblPos val="none"/>
        <c:crossAx val="349063144"/>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High Nutritional Status (BMI-G11)</a:t>
            </a:r>
          </a:p>
        </c:rich>
      </c:tx>
      <c:overlay val="0"/>
    </c:title>
    <c:autoTitleDeleted val="0"/>
    <c:plotArea>
      <c:layout>
        <c:manualLayout>
          <c:layoutTarget val="inner"/>
          <c:xMode val="edge"/>
          <c:yMode val="edge"/>
          <c:x val="0.2753925255611705"/>
          <c:y val="0.30645819272590941"/>
          <c:w val="0.38951365221138395"/>
          <c:h val="0.59651233595800468"/>
        </c:manualLayout>
      </c:layout>
      <c:pieChart>
        <c:varyColors val="1"/>
        <c:ser>
          <c:idx val="0"/>
          <c:order val="0"/>
          <c:tx>
            <c:strRef>
              <c:f>SHGraph!$J$192</c:f>
              <c:strCache>
                <c:ptCount val="1"/>
                <c:pt idx="0">
                  <c:v>Grade 11</c:v>
                </c:pt>
              </c:strCache>
            </c:strRef>
          </c:tx>
          <c:dLbls>
            <c:dLbl>
              <c:idx val="0"/>
              <c:layout>
                <c:manualLayout>
                  <c:x val="0.10766874289967489"/>
                  <c:y val="-5.5358080239969992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EE8F-49A5-BBCF-3000F59C949B}"/>
                </c:ext>
              </c:extLst>
            </c:dLbl>
            <c:dLbl>
              <c:idx val="1"/>
              <c:layout>
                <c:manualLayout>
                  <c:x val="0.16269518548987352"/>
                  <c:y val="2.4213273340832429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E8F-49A5-BBCF-3000F59C949B}"/>
                </c:ext>
              </c:extLst>
            </c:dLbl>
            <c:dLbl>
              <c:idx val="3"/>
              <c:layout>
                <c:manualLayout>
                  <c:x val="-0.17956751674697385"/>
                  <c:y val="3.9451368578927649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EE8F-49A5-BBCF-3000F59C949B}"/>
                </c:ext>
              </c:extLst>
            </c:dLbl>
            <c:dLbl>
              <c:idx val="4"/>
              <c:layout>
                <c:manualLayout>
                  <c:x val="-7.8348023661221469E-2"/>
                  <c:y val="-9.726284214473195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E8F-49A5-BBCF-3000F59C949B}"/>
                </c:ext>
              </c:extLst>
            </c:dLbl>
            <c:numFmt formatCode="0.00%" sourceLinked="0"/>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cat>
            <c:strRef>
              <c:f>SHGraph!$I$193:$I$197</c:f>
              <c:strCache>
                <c:ptCount val="5"/>
                <c:pt idx="0">
                  <c:v>Severely Wasted</c:v>
                </c:pt>
                <c:pt idx="1">
                  <c:v>Wasted</c:v>
                </c:pt>
                <c:pt idx="2">
                  <c:v>Normal</c:v>
                </c:pt>
                <c:pt idx="3">
                  <c:v>Over Weight</c:v>
                </c:pt>
                <c:pt idx="4">
                  <c:v>Obese</c:v>
                </c:pt>
              </c:strCache>
            </c:strRef>
          </c:cat>
          <c:val>
            <c:numRef>
              <c:f>SHGraph!$J$193:$J$197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4-EE8F-49A5-BBCF-3000F59C949B}"/>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High Nutritional Status (BMI-G12)</a:t>
            </a:r>
          </a:p>
        </c:rich>
      </c:tx>
      <c:overlay val="0"/>
    </c:title>
    <c:autoTitleDeleted val="0"/>
    <c:plotArea>
      <c:layout>
        <c:manualLayout>
          <c:layoutTarget val="inner"/>
          <c:xMode val="edge"/>
          <c:yMode val="edge"/>
          <c:x val="0.2753925255611705"/>
          <c:y val="0.30645819272590941"/>
          <c:w val="0.38951365221138395"/>
          <c:h val="0.59651233595800468"/>
        </c:manualLayout>
      </c:layout>
      <c:pieChart>
        <c:varyColors val="1"/>
        <c:ser>
          <c:idx val="0"/>
          <c:order val="0"/>
          <c:dLbls>
            <c:dLbl>
              <c:idx val="0"/>
              <c:layout>
                <c:manualLayout>
                  <c:x val="9.7718494143455945E-2"/>
                  <c:y val="-5.1548556430446195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0DF7-499C-9042-79B818884EF9}"/>
                </c:ext>
              </c:extLst>
            </c:dLbl>
            <c:dLbl>
              <c:idx val="1"/>
              <c:layout>
                <c:manualLayout>
                  <c:x val="8.8068123947193225E-2"/>
                  <c:y val="2.040374953130859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DF7-499C-9042-79B818884EF9}"/>
                </c:ext>
              </c:extLst>
            </c:dLbl>
            <c:dLbl>
              <c:idx val="3"/>
              <c:layout>
                <c:manualLayout>
                  <c:x val="-0.10991577545344151"/>
                  <c:y val="4.3260892388451475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DF7-499C-9042-79B818884EF9}"/>
                </c:ext>
              </c:extLst>
            </c:dLbl>
            <c:dLbl>
              <c:idx val="4"/>
              <c:layout>
                <c:manualLayout>
                  <c:x val="-5.8447526148783666E-2"/>
                  <c:y val="-8.964379452568427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DF7-499C-9042-79B818884EF9}"/>
                </c:ext>
              </c:extLst>
            </c:dLbl>
            <c:numFmt formatCode="0.00%" sourceLinked="0"/>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cat>
            <c:strRef>
              <c:f>SHGraph!$I$193:$I$197</c:f>
              <c:strCache>
                <c:ptCount val="5"/>
                <c:pt idx="0">
                  <c:v>Severely Wasted</c:v>
                </c:pt>
                <c:pt idx="1">
                  <c:v>Wasted</c:v>
                </c:pt>
                <c:pt idx="2">
                  <c:v>Normal</c:v>
                </c:pt>
                <c:pt idx="3">
                  <c:v>Over Weight</c:v>
                </c:pt>
                <c:pt idx="4">
                  <c:v>Obese</c:v>
                </c:pt>
              </c:strCache>
            </c:strRef>
          </c:cat>
          <c:val>
            <c:numRef>
              <c:f>SHGraph!$K$193:$K$197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4-0DF7-499C-9042-79B818884EF9}"/>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High Nutritional Status (Height -G11)</a:t>
            </a:r>
          </a:p>
        </c:rich>
      </c:tx>
      <c:overlay val="0"/>
    </c:title>
    <c:autoTitleDeleted val="0"/>
    <c:plotArea>
      <c:layout>
        <c:manualLayout>
          <c:layoutTarget val="inner"/>
          <c:xMode val="edge"/>
          <c:yMode val="edge"/>
          <c:x val="0.27539241637348533"/>
          <c:y val="0.43842189726284253"/>
          <c:w val="0.38951365221138395"/>
          <c:h val="0.59651233595800468"/>
        </c:manualLayout>
      </c:layout>
      <c:pieChart>
        <c:varyColors val="1"/>
        <c:ser>
          <c:idx val="0"/>
          <c:order val="0"/>
          <c:tx>
            <c:strRef>
              <c:f>SHGraph!$H$212</c:f>
              <c:strCache>
                <c:ptCount val="1"/>
                <c:pt idx="0">
                  <c:v>Grade 11</c:v>
                </c:pt>
              </c:strCache>
            </c:strRef>
          </c:tx>
          <c:dLbls>
            <c:dLbl>
              <c:idx val="0"/>
              <c:layout>
                <c:manualLayout>
                  <c:x val="5.5410733232814013E-3"/>
                  <c:y val="-4.7739032620922398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74E-4FE7-A0D1-E425C2455C9A}"/>
                </c:ext>
              </c:extLst>
            </c:dLbl>
            <c:dLbl>
              <c:idx val="1"/>
              <c:layout>
                <c:manualLayout>
                  <c:x val="0.11163142905009214"/>
                  <c:y val="1.6594225721784782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74E-4FE7-A0D1-E425C2455C9A}"/>
                </c:ext>
              </c:extLst>
            </c:dLbl>
            <c:dLbl>
              <c:idx val="2"/>
              <c:layout>
                <c:manualLayout>
                  <c:x val="1.287764561344726E-4"/>
                  <c:y val="-0.1327238095238095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74E-4FE7-A0D1-E425C2455C9A}"/>
                </c:ext>
              </c:extLst>
            </c:dLbl>
            <c:dLbl>
              <c:idx val="3"/>
              <c:layout>
                <c:manualLayout>
                  <c:x val="-0.15970938739040613"/>
                  <c:y val="-6.2629171353580804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74E-4FE7-A0D1-E425C2455C9A}"/>
                </c:ext>
              </c:extLst>
            </c:dLbl>
            <c:dLbl>
              <c:idx val="4"/>
              <c:layout>
                <c:manualLayout>
                  <c:x val="-7.8348023661221469E-2"/>
                  <c:y val="-9.726284214473195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74E-4FE7-A0D1-E425C2455C9A}"/>
                </c:ext>
              </c:extLst>
            </c:dLbl>
            <c:numFmt formatCode="0.00%" sourceLinked="0"/>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cat>
            <c:strRef>
              <c:f>SHGraph!$G$213:$G$216</c:f>
              <c:strCache>
                <c:ptCount val="4"/>
                <c:pt idx="0">
                  <c:v>Severely Stunted</c:v>
                </c:pt>
                <c:pt idx="1">
                  <c:v>Stunted</c:v>
                </c:pt>
                <c:pt idx="2">
                  <c:v>Normal</c:v>
                </c:pt>
                <c:pt idx="3">
                  <c:v>Tall</c:v>
                </c:pt>
              </c:strCache>
            </c:strRef>
          </c:cat>
          <c:val>
            <c:numRef>
              <c:f>SHGraph!$H$213:$H$216</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5-874E-4FE7-A0D1-E425C2455C9A}"/>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High Nutritional Status (Height - G12)</a:t>
            </a:r>
          </a:p>
        </c:rich>
      </c:tx>
      <c:overlay val="0"/>
    </c:title>
    <c:autoTitleDeleted val="0"/>
    <c:plotArea>
      <c:layout>
        <c:manualLayout>
          <c:layoutTarget val="inner"/>
          <c:xMode val="edge"/>
          <c:yMode val="edge"/>
          <c:x val="0.27246217299760628"/>
          <c:y val="0.43053536352147598"/>
          <c:w val="0.38951365221138395"/>
          <c:h val="0.59651233595800468"/>
        </c:manualLayout>
      </c:layout>
      <c:pieChart>
        <c:varyColors val="1"/>
        <c:ser>
          <c:idx val="0"/>
          <c:order val="0"/>
          <c:tx>
            <c:strRef>
              <c:f>SHGraph!$I$212</c:f>
              <c:strCache>
                <c:ptCount val="1"/>
                <c:pt idx="0">
                  <c:v>Grade 12</c:v>
                </c:pt>
              </c:strCache>
            </c:strRef>
          </c:tx>
          <c:dLbls>
            <c:dLbl>
              <c:idx val="0"/>
              <c:layout>
                <c:manualLayout>
                  <c:x val="2.3091628471814177E-2"/>
                  <c:y val="-3.631046119235095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721-4756-AE70-F24F8135C2F2}"/>
                </c:ext>
              </c:extLst>
            </c:dLbl>
            <c:dLbl>
              <c:idx val="1"/>
              <c:layout>
                <c:manualLayout>
                  <c:x val="8.8068123947193225E-2"/>
                  <c:y val="1.278470191226097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721-4756-AE70-F24F8135C2F2}"/>
                </c:ext>
              </c:extLst>
            </c:dLbl>
            <c:dLbl>
              <c:idx val="2"/>
              <c:layout>
                <c:manualLayout>
                  <c:x val="3.5917362008853392E-2"/>
                  <c:y val="-0.2108190476190476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721-4756-AE70-F24F8135C2F2}"/>
                </c:ext>
              </c:extLst>
            </c:dLbl>
            <c:dLbl>
              <c:idx val="3"/>
              <c:layout>
                <c:manualLayout>
                  <c:x val="-0.10494065107533203"/>
                  <c:y val="-2.4533933258342718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721-4756-AE70-F24F8135C2F2}"/>
                </c:ext>
              </c:extLst>
            </c:dLbl>
            <c:dLbl>
              <c:idx val="4"/>
              <c:layout>
                <c:manualLayout>
                  <c:x val="-5.8447526148783666E-2"/>
                  <c:y val="-8.964379452568427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4721-4756-AE70-F24F8135C2F2}"/>
                </c:ext>
              </c:extLst>
            </c:dLbl>
            <c:numFmt formatCode="0.00%" sourceLinked="0"/>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cat>
            <c:strRef>
              <c:f>SHGraph!$G$213:$G$216</c:f>
              <c:strCache>
                <c:ptCount val="4"/>
                <c:pt idx="0">
                  <c:v>Severely Stunted</c:v>
                </c:pt>
                <c:pt idx="1">
                  <c:v>Stunted</c:v>
                </c:pt>
                <c:pt idx="2">
                  <c:v>Normal</c:v>
                </c:pt>
                <c:pt idx="3">
                  <c:v>Tall</c:v>
                </c:pt>
              </c:strCache>
            </c:strRef>
          </c:cat>
          <c:val>
            <c:numRef>
              <c:f>SHGraph!$I$213:$I$216</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5-4721-4756-AE70-F24F8135C2F2}"/>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High Nutritional Status (BMI - Total Learners)</a:t>
            </a:r>
          </a:p>
        </c:rich>
      </c:tx>
      <c:overlay val="0"/>
    </c:title>
    <c:autoTitleDeleted val="0"/>
    <c:plotArea>
      <c:layout>
        <c:manualLayout>
          <c:layoutTarget val="inner"/>
          <c:xMode val="edge"/>
          <c:yMode val="edge"/>
          <c:x val="0.27845072118278802"/>
          <c:y val="0.44210303712035987"/>
          <c:w val="0.38951365221138395"/>
          <c:h val="0.59651233595800468"/>
        </c:manualLayout>
      </c:layout>
      <c:pieChart>
        <c:varyColors val="1"/>
        <c:ser>
          <c:idx val="0"/>
          <c:order val="0"/>
          <c:tx>
            <c:strRef>
              <c:f>SHGraph!$L$192</c:f>
              <c:strCache>
                <c:ptCount val="1"/>
                <c:pt idx="0">
                  <c:v>Total</c:v>
                </c:pt>
              </c:strCache>
            </c:strRef>
          </c:tx>
          <c:dLbls>
            <c:dLbl>
              <c:idx val="0"/>
              <c:layout>
                <c:manualLayout>
                  <c:x val="9.7718494143455945E-2"/>
                  <c:y val="-5.1548556430446195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0220-446D-835D-201E37C51C8A}"/>
                </c:ext>
              </c:extLst>
            </c:dLbl>
            <c:dLbl>
              <c:idx val="1"/>
              <c:layout>
                <c:manualLayout>
                  <c:x val="0.13088155264995535"/>
                  <c:y val="5.0879940007499055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220-446D-835D-201E37C51C8A}"/>
                </c:ext>
              </c:extLst>
            </c:dLbl>
            <c:dLbl>
              <c:idx val="3"/>
              <c:layout>
                <c:manualLayout>
                  <c:x val="-0.10991577545344151"/>
                  <c:y val="4.3260892388451475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220-446D-835D-201E37C51C8A}"/>
                </c:ext>
              </c:extLst>
            </c:dLbl>
            <c:dLbl>
              <c:idx val="4"/>
              <c:layout>
                <c:manualLayout>
                  <c:x val="-5.8447526148783666E-2"/>
                  <c:y val="-8.964379452568427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220-446D-835D-201E37C51C8A}"/>
                </c:ext>
              </c:extLst>
            </c:dLbl>
            <c:numFmt formatCode="0.00%" sourceLinked="0"/>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cat>
            <c:strRef>
              <c:f>SHGraph!$I$193:$I$197</c:f>
              <c:strCache>
                <c:ptCount val="5"/>
                <c:pt idx="0">
                  <c:v>Severely Wasted</c:v>
                </c:pt>
                <c:pt idx="1">
                  <c:v>Wasted</c:v>
                </c:pt>
                <c:pt idx="2">
                  <c:v>Normal</c:v>
                </c:pt>
                <c:pt idx="3">
                  <c:v>Over Weight</c:v>
                </c:pt>
                <c:pt idx="4">
                  <c:v>Obese</c:v>
                </c:pt>
              </c:strCache>
            </c:strRef>
          </c:cat>
          <c:val>
            <c:numRef>
              <c:f>SHGraph!$L$193:$L$197</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4-0220-446D-835D-201E37C51C8A}"/>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High Nutritional Status (Height - Total Learners)</a:t>
            </a:r>
          </a:p>
        </c:rich>
      </c:tx>
      <c:overlay val="0"/>
    </c:title>
    <c:autoTitleDeleted val="0"/>
    <c:plotArea>
      <c:layout>
        <c:manualLayout>
          <c:layoutTarget val="inner"/>
          <c:xMode val="edge"/>
          <c:yMode val="edge"/>
          <c:x val="0.27845072118278802"/>
          <c:y val="0.44210303712035987"/>
          <c:w val="0.38951365221138395"/>
          <c:h val="0.59651233595800468"/>
        </c:manualLayout>
      </c:layout>
      <c:pieChart>
        <c:varyColors val="1"/>
        <c:ser>
          <c:idx val="0"/>
          <c:order val="0"/>
          <c:tx>
            <c:strRef>
              <c:f>SHGraph!$J$212</c:f>
              <c:strCache>
                <c:ptCount val="1"/>
                <c:pt idx="0">
                  <c:v>Total</c:v>
                </c:pt>
              </c:strCache>
            </c:strRef>
          </c:tx>
          <c:dLbls>
            <c:dLbl>
              <c:idx val="0"/>
              <c:layout>
                <c:manualLayout>
                  <c:x val="2.917238556189652E-3"/>
                  <c:y val="-3.631046119235095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027C-460B-A827-03F738367C26}"/>
                </c:ext>
              </c:extLst>
            </c:dLbl>
            <c:dLbl>
              <c:idx val="1"/>
              <c:layout>
                <c:manualLayout>
                  <c:x val="0.11253292879674444"/>
                  <c:y val="2.421327334083239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27C-460B-A827-03F738367C26}"/>
                </c:ext>
              </c:extLst>
            </c:dLbl>
            <c:dLbl>
              <c:idx val="2"/>
              <c:layout>
                <c:manualLayout>
                  <c:x val="1.9511184955091621E-2"/>
                  <c:y val="-0.160342857142857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27C-460B-A827-03F738367C26}"/>
                </c:ext>
              </c:extLst>
            </c:dLbl>
            <c:dLbl>
              <c:idx val="3"/>
              <c:layout>
                <c:manualLayout>
                  <c:x val="-0.10991596233956993"/>
                  <c:y val="-1.007244094488189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27C-460B-A827-03F738367C26}"/>
                </c:ext>
              </c:extLst>
            </c:dLbl>
            <c:dLbl>
              <c:idx val="4"/>
              <c:layout>
                <c:manualLayout>
                  <c:x val="-5.8447526148783666E-2"/>
                  <c:y val="-8.964379452568427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027C-460B-A827-03F738367C26}"/>
                </c:ext>
              </c:extLst>
            </c:dLbl>
            <c:numFmt formatCode="0.00%" sourceLinked="0"/>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cat>
            <c:strRef>
              <c:f>SHGraph!$G$213:$G$216</c:f>
              <c:strCache>
                <c:ptCount val="4"/>
                <c:pt idx="0">
                  <c:v>Severely Stunted</c:v>
                </c:pt>
                <c:pt idx="1">
                  <c:v>Stunted</c:v>
                </c:pt>
                <c:pt idx="2">
                  <c:v>Normal</c:v>
                </c:pt>
                <c:pt idx="3">
                  <c:v>Tall</c:v>
                </c:pt>
              </c:strCache>
            </c:strRef>
          </c:cat>
          <c:val>
            <c:numRef>
              <c:f>SHGraph!$J$213:$J$216</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5-027C-460B-A827-03F738367C26}"/>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MPS</a:t>
            </a:r>
            <a:r>
              <a:rPr lang="en-PH"/>
              <a:t> - English</a:t>
            </a:r>
          </a:p>
        </c:rich>
      </c:tx>
      <c:overlay val="0"/>
    </c:title>
    <c:autoTitleDeleted val="0"/>
    <c:plotArea>
      <c:layout/>
      <c:barChart>
        <c:barDir val="col"/>
        <c:grouping val="clustered"/>
        <c:varyColors val="0"/>
        <c:ser>
          <c:idx val="0"/>
          <c:order val="0"/>
          <c:tx>
            <c:strRef>
              <c:f>Senior!$B$114</c:f>
              <c:strCache>
                <c:ptCount val="1"/>
                <c:pt idx="0">
                  <c:v>English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Senior!$G$114:$H$114</c:f>
            </c:numRef>
          </c:val>
          <c:extLst>
            <c:ext xmlns:c16="http://schemas.microsoft.com/office/drawing/2014/chart" uri="{C3380CC4-5D6E-409C-BE32-E72D297353CC}">
              <c16:uniqueId val="{00000000-BFD6-4576-97B5-51DD4F4CA003}"/>
            </c:ext>
          </c:extLst>
        </c:ser>
        <c:dLbls>
          <c:showLegendKey val="0"/>
          <c:showVal val="1"/>
          <c:showCatName val="0"/>
          <c:showSerName val="0"/>
          <c:showPercent val="0"/>
          <c:showBubbleSize val="0"/>
        </c:dLbls>
        <c:gapWidth val="150"/>
        <c:overlap val="-25"/>
        <c:axId val="346830144"/>
        <c:axId val="538821816"/>
      </c:barChart>
      <c:catAx>
        <c:axId val="346830144"/>
        <c:scaling>
          <c:orientation val="minMax"/>
        </c:scaling>
        <c:delete val="0"/>
        <c:axPos val="b"/>
        <c:numFmt formatCode="General" sourceLinked="1"/>
        <c:majorTickMark val="none"/>
        <c:minorTickMark val="none"/>
        <c:tickLblPos val="nextTo"/>
        <c:crossAx val="538821816"/>
        <c:crosses val="autoZero"/>
        <c:auto val="1"/>
        <c:lblAlgn val="ctr"/>
        <c:lblOffset val="100"/>
        <c:noMultiLvlLbl val="0"/>
      </c:catAx>
      <c:valAx>
        <c:axId val="538821816"/>
        <c:scaling>
          <c:orientation val="minMax"/>
        </c:scaling>
        <c:delete val="1"/>
        <c:axPos val="l"/>
        <c:numFmt formatCode="0.00%" sourceLinked="1"/>
        <c:majorTickMark val="out"/>
        <c:minorTickMark val="none"/>
        <c:tickLblPos val="none"/>
        <c:crossAx val="34683014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MPS</a:t>
            </a:r>
            <a:r>
              <a:rPr lang="en-PH"/>
              <a:t> - Math</a:t>
            </a:r>
          </a:p>
        </c:rich>
      </c:tx>
      <c:overlay val="0"/>
    </c:title>
    <c:autoTitleDeleted val="0"/>
    <c:plotArea>
      <c:layout/>
      <c:barChart>
        <c:barDir val="col"/>
        <c:grouping val="clustered"/>
        <c:varyColors val="0"/>
        <c:ser>
          <c:idx val="0"/>
          <c:order val="0"/>
          <c:tx>
            <c:strRef>
              <c:f>Senior!$B$115</c:f>
              <c:strCache>
                <c:ptCount val="1"/>
                <c:pt idx="0">
                  <c:v>Math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Senior!$G$115:$H$115</c:f>
            </c:numRef>
          </c:val>
          <c:extLst>
            <c:ext xmlns:c16="http://schemas.microsoft.com/office/drawing/2014/chart" uri="{C3380CC4-5D6E-409C-BE32-E72D297353CC}">
              <c16:uniqueId val="{00000000-57FD-4CC9-9835-993809778AE2}"/>
            </c:ext>
          </c:extLst>
        </c:ser>
        <c:dLbls>
          <c:showLegendKey val="0"/>
          <c:showVal val="1"/>
          <c:showCatName val="0"/>
          <c:showSerName val="0"/>
          <c:showPercent val="0"/>
          <c:showBubbleSize val="0"/>
        </c:dLbls>
        <c:gapWidth val="150"/>
        <c:overlap val="-25"/>
        <c:axId val="538795160"/>
        <c:axId val="349052888"/>
      </c:barChart>
      <c:catAx>
        <c:axId val="538795160"/>
        <c:scaling>
          <c:orientation val="minMax"/>
        </c:scaling>
        <c:delete val="0"/>
        <c:axPos val="b"/>
        <c:numFmt formatCode="General" sourceLinked="0"/>
        <c:majorTickMark val="none"/>
        <c:minorTickMark val="none"/>
        <c:tickLblPos val="nextTo"/>
        <c:crossAx val="349052888"/>
        <c:crosses val="autoZero"/>
        <c:auto val="1"/>
        <c:lblAlgn val="ctr"/>
        <c:lblOffset val="100"/>
        <c:noMultiLvlLbl val="0"/>
      </c:catAx>
      <c:valAx>
        <c:axId val="349052888"/>
        <c:scaling>
          <c:orientation val="minMax"/>
        </c:scaling>
        <c:delete val="1"/>
        <c:axPos val="l"/>
        <c:numFmt formatCode="0.00%" sourceLinked="1"/>
        <c:majorTickMark val="out"/>
        <c:minorTickMark val="none"/>
        <c:tickLblPos val="none"/>
        <c:crossAx val="53879516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MPS</a:t>
            </a:r>
            <a:r>
              <a:rPr lang="en-PH"/>
              <a:t> - Science</a:t>
            </a:r>
          </a:p>
        </c:rich>
      </c:tx>
      <c:overlay val="0"/>
    </c:title>
    <c:autoTitleDeleted val="0"/>
    <c:plotArea>
      <c:layout/>
      <c:barChart>
        <c:barDir val="col"/>
        <c:grouping val="clustered"/>
        <c:varyColors val="0"/>
        <c:ser>
          <c:idx val="0"/>
          <c:order val="0"/>
          <c:tx>
            <c:strRef>
              <c:f>Senior!$B$116</c:f>
              <c:strCache>
                <c:ptCount val="1"/>
                <c:pt idx="0">
                  <c:v>Science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Senior!$G$116:$H$116</c:f>
            </c:numRef>
          </c:val>
          <c:extLst>
            <c:ext xmlns:c16="http://schemas.microsoft.com/office/drawing/2014/chart" uri="{C3380CC4-5D6E-409C-BE32-E72D297353CC}">
              <c16:uniqueId val="{00000000-3DE3-47CA-8975-F7DD4E250D12}"/>
            </c:ext>
          </c:extLst>
        </c:ser>
        <c:dLbls>
          <c:showLegendKey val="0"/>
          <c:showVal val="1"/>
          <c:showCatName val="0"/>
          <c:showSerName val="0"/>
          <c:showPercent val="0"/>
          <c:showBubbleSize val="0"/>
        </c:dLbls>
        <c:gapWidth val="150"/>
        <c:overlap val="-25"/>
        <c:axId val="348717816"/>
        <c:axId val="348718600"/>
      </c:barChart>
      <c:catAx>
        <c:axId val="348717816"/>
        <c:scaling>
          <c:orientation val="minMax"/>
        </c:scaling>
        <c:delete val="0"/>
        <c:axPos val="b"/>
        <c:numFmt formatCode="General" sourceLinked="0"/>
        <c:majorTickMark val="none"/>
        <c:minorTickMark val="none"/>
        <c:tickLblPos val="nextTo"/>
        <c:crossAx val="348718600"/>
        <c:crosses val="autoZero"/>
        <c:auto val="1"/>
        <c:lblAlgn val="ctr"/>
        <c:lblOffset val="100"/>
        <c:noMultiLvlLbl val="0"/>
      </c:catAx>
      <c:valAx>
        <c:axId val="348718600"/>
        <c:scaling>
          <c:orientation val="minMax"/>
        </c:scaling>
        <c:delete val="1"/>
        <c:axPos val="l"/>
        <c:numFmt formatCode="0.00%" sourceLinked="1"/>
        <c:majorTickMark val="out"/>
        <c:minorTickMark val="none"/>
        <c:tickLblPos val="none"/>
        <c:crossAx val="34871781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MPS</a:t>
            </a:r>
            <a:r>
              <a:rPr lang="en-PH"/>
              <a:t> - Filipino</a:t>
            </a:r>
          </a:p>
        </c:rich>
      </c:tx>
      <c:overlay val="0"/>
    </c:title>
    <c:autoTitleDeleted val="0"/>
    <c:plotArea>
      <c:layout/>
      <c:barChart>
        <c:barDir val="col"/>
        <c:grouping val="clustered"/>
        <c:varyColors val="0"/>
        <c:ser>
          <c:idx val="0"/>
          <c:order val="0"/>
          <c:tx>
            <c:strRef>
              <c:f>Senior!$B$117</c:f>
              <c:strCache>
                <c:ptCount val="1"/>
                <c:pt idx="0">
                  <c:v>Filipino</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Senior!$G$117:$H$117</c:f>
            </c:numRef>
          </c:val>
          <c:extLst>
            <c:ext xmlns:c16="http://schemas.microsoft.com/office/drawing/2014/chart" uri="{C3380CC4-5D6E-409C-BE32-E72D297353CC}">
              <c16:uniqueId val="{00000000-00D9-497D-B62E-C2FAE098BE4A}"/>
            </c:ext>
          </c:extLst>
        </c:ser>
        <c:dLbls>
          <c:showLegendKey val="0"/>
          <c:showVal val="1"/>
          <c:showCatName val="0"/>
          <c:showSerName val="0"/>
          <c:showPercent val="0"/>
          <c:showBubbleSize val="0"/>
        </c:dLbls>
        <c:gapWidth val="150"/>
        <c:overlap val="-25"/>
        <c:axId val="254469656"/>
        <c:axId val="254481024"/>
      </c:barChart>
      <c:catAx>
        <c:axId val="254469656"/>
        <c:scaling>
          <c:orientation val="minMax"/>
        </c:scaling>
        <c:delete val="0"/>
        <c:axPos val="b"/>
        <c:numFmt formatCode="General" sourceLinked="0"/>
        <c:majorTickMark val="none"/>
        <c:minorTickMark val="none"/>
        <c:tickLblPos val="nextTo"/>
        <c:crossAx val="254481024"/>
        <c:crosses val="autoZero"/>
        <c:auto val="1"/>
        <c:lblAlgn val="ctr"/>
        <c:lblOffset val="100"/>
        <c:noMultiLvlLbl val="0"/>
      </c:catAx>
      <c:valAx>
        <c:axId val="254481024"/>
        <c:scaling>
          <c:orientation val="minMax"/>
        </c:scaling>
        <c:delete val="1"/>
        <c:axPos val="l"/>
        <c:numFmt formatCode="0.00%" sourceLinked="1"/>
        <c:majorTickMark val="out"/>
        <c:minorTickMark val="none"/>
        <c:tickLblPos val="none"/>
        <c:crossAx val="25446965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MPS</a:t>
            </a:r>
            <a:r>
              <a:rPr lang="en-PH"/>
              <a:t> - SocSci</a:t>
            </a:r>
          </a:p>
        </c:rich>
      </c:tx>
      <c:overlay val="0"/>
    </c:title>
    <c:autoTitleDeleted val="0"/>
    <c:plotArea>
      <c:layout/>
      <c:barChart>
        <c:barDir val="col"/>
        <c:grouping val="clustered"/>
        <c:varyColors val="0"/>
        <c:ser>
          <c:idx val="0"/>
          <c:order val="0"/>
          <c:tx>
            <c:strRef>
              <c:f>Senior!$B$118</c:f>
              <c:strCache>
                <c:ptCount val="1"/>
                <c:pt idx="0">
                  <c:v>Soc. Sci.</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Senior!$G$118:$H$118</c:f>
            </c:numRef>
          </c:val>
          <c:extLst>
            <c:ext xmlns:c16="http://schemas.microsoft.com/office/drawing/2014/chart" uri="{C3380CC4-5D6E-409C-BE32-E72D297353CC}">
              <c16:uniqueId val="{00000000-9BA0-42F3-9318-A0BBF43BDF35}"/>
            </c:ext>
          </c:extLst>
        </c:ser>
        <c:dLbls>
          <c:showLegendKey val="0"/>
          <c:showVal val="1"/>
          <c:showCatName val="0"/>
          <c:showSerName val="0"/>
          <c:showPercent val="0"/>
          <c:showBubbleSize val="0"/>
        </c:dLbls>
        <c:gapWidth val="150"/>
        <c:overlap val="-25"/>
        <c:axId val="254479456"/>
        <c:axId val="254478280"/>
      </c:barChart>
      <c:catAx>
        <c:axId val="254479456"/>
        <c:scaling>
          <c:orientation val="minMax"/>
        </c:scaling>
        <c:delete val="0"/>
        <c:axPos val="b"/>
        <c:numFmt formatCode="General" sourceLinked="0"/>
        <c:majorTickMark val="none"/>
        <c:minorTickMark val="none"/>
        <c:tickLblPos val="nextTo"/>
        <c:crossAx val="254478280"/>
        <c:crosses val="autoZero"/>
        <c:auto val="1"/>
        <c:lblAlgn val="ctr"/>
        <c:lblOffset val="100"/>
        <c:noMultiLvlLbl val="0"/>
      </c:catAx>
      <c:valAx>
        <c:axId val="254478280"/>
        <c:scaling>
          <c:orientation val="minMax"/>
        </c:scaling>
        <c:delete val="1"/>
        <c:axPos val="l"/>
        <c:numFmt formatCode="0.00%" sourceLinked="1"/>
        <c:majorTickMark val="out"/>
        <c:minorTickMark val="none"/>
        <c:tickLblPos val="none"/>
        <c:crossAx val="25447945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MPS</a:t>
            </a:r>
            <a:r>
              <a:rPr lang="en-PH"/>
              <a:t> - CORE SUBJECTS</a:t>
            </a:r>
          </a:p>
        </c:rich>
      </c:tx>
      <c:overlay val="0"/>
    </c:title>
    <c:autoTitleDeleted val="0"/>
    <c:plotArea>
      <c:layout/>
      <c:barChart>
        <c:barDir val="col"/>
        <c:grouping val="clustered"/>
        <c:varyColors val="0"/>
        <c:ser>
          <c:idx val="0"/>
          <c:order val="0"/>
          <c:tx>
            <c:strRef>
              <c:f>Senior!$B$119</c:f>
              <c:strCache>
                <c:ptCount val="1"/>
                <c:pt idx="0">
                  <c:v>CORE SUBJECTS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Senior!$G$119:$H$119</c:f>
              <c:numCache>
                <c:formatCode>0.00%</c:formatCode>
                <c:ptCount val="2"/>
              </c:numCache>
            </c:numRef>
          </c:val>
          <c:extLst>
            <c:ext xmlns:c16="http://schemas.microsoft.com/office/drawing/2014/chart" uri="{C3380CC4-5D6E-409C-BE32-E72D297353CC}">
              <c16:uniqueId val="{00000000-2F55-4635-A03F-B862101A97AF}"/>
            </c:ext>
          </c:extLst>
        </c:ser>
        <c:dLbls>
          <c:showLegendKey val="0"/>
          <c:showVal val="1"/>
          <c:showCatName val="0"/>
          <c:showSerName val="0"/>
          <c:showPercent val="0"/>
          <c:showBubbleSize val="0"/>
        </c:dLbls>
        <c:gapWidth val="150"/>
        <c:overlap val="-25"/>
        <c:axId val="254470048"/>
        <c:axId val="254477104"/>
      </c:barChart>
      <c:catAx>
        <c:axId val="254470048"/>
        <c:scaling>
          <c:orientation val="minMax"/>
        </c:scaling>
        <c:delete val="0"/>
        <c:axPos val="b"/>
        <c:numFmt formatCode="General" sourceLinked="0"/>
        <c:majorTickMark val="none"/>
        <c:minorTickMark val="none"/>
        <c:tickLblPos val="nextTo"/>
        <c:crossAx val="254477104"/>
        <c:crosses val="autoZero"/>
        <c:auto val="1"/>
        <c:lblAlgn val="ctr"/>
        <c:lblOffset val="100"/>
        <c:noMultiLvlLbl val="0"/>
      </c:catAx>
      <c:valAx>
        <c:axId val="254477104"/>
        <c:scaling>
          <c:orientation val="minMax"/>
        </c:scaling>
        <c:delete val="1"/>
        <c:axPos val="l"/>
        <c:numFmt formatCode="0.00%" sourceLinked="1"/>
        <c:majorTickMark val="out"/>
        <c:minorTickMark val="none"/>
        <c:tickLblPos val="none"/>
        <c:crossAx val="254470048"/>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MPS</a:t>
            </a:r>
            <a:r>
              <a:rPr lang="en-PH"/>
              <a:t> - Applied Subjects</a:t>
            </a:r>
          </a:p>
        </c:rich>
      </c:tx>
      <c:overlay val="0"/>
    </c:title>
    <c:autoTitleDeleted val="0"/>
    <c:plotArea>
      <c:layout/>
      <c:barChart>
        <c:barDir val="col"/>
        <c:grouping val="clustered"/>
        <c:varyColors val="0"/>
        <c:ser>
          <c:idx val="0"/>
          <c:order val="0"/>
          <c:tx>
            <c:strRef>
              <c:f>Senior!$B$120</c:f>
              <c:strCache>
                <c:ptCount val="1"/>
                <c:pt idx="0">
                  <c:v>APPLIED SUBJECTS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Senior!$G$120:$H$120</c:f>
              <c:numCache>
                <c:formatCode>0.00%</c:formatCode>
                <c:ptCount val="2"/>
              </c:numCache>
            </c:numRef>
          </c:val>
          <c:extLst>
            <c:ext xmlns:c16="http://schemas.microsoft.com/office/drawing/2014/chart" uri="{C3380CC4-5D6E-409C-BE32-E72D297353CC}">
              <c16:uniqueId val="{00000000-5730-4BE4-87BF-FC1FAED8E420}"/>
            </c:ext>
          </c:extLst>
        </c:ser>
        <c:dLbls>
          <c:showLegendKey val="0"/>
          <c:showVal val="1"/>
          <c:showCatName val="0"/>
          <c:showSerName val="0"/>
          <c:showPercent val="0"/>
          <c:showBubbleSize val="0"/>
        </c:dLbls>
        <c:gapWidth val="150"/>
        <c:overlap val="-25"/>
        <c:axId val="254477496"/>
        <c:axId val="254469264"/>
      </c:barChart>
      <c:catAx>
        <c:axId val="254477496"/>
        <c:scaling>
          <c:orientation val="minMax"/>
        </c:scaling>
        <c:delete val="0"/>
        <c:axPos val="b"/>
        <c:numFmt formatCode="General" sourceLinked="0"/>
        <c:majorTickMark val="none"/>
        <c:minorTickMark val="none"/>
        <c:tickLblPos val="nextTo"/>
        <c:crossAx val="254469264"/>
        <c:crosses val="autoZero"/>
        <c:auto val="1"/>
        <c:lblAlgn val="ctr"/>
        <c:lblOffset val="100"/>
        <c:noMultiLvlLbl val="0"/>
      </c:catAx>
      <c:valAx>
        <c:axId val="254469264"/>
        <c:scaling>
          <c:orientation val="minMax"/>
        </c:scaling>
        <c:delete val="1"/>
        <c:axPos val="l"/>
        <c:numFmt formatCode="0.00%" sourceLinked="1"/>
        <c:majorTickMark val="out"/>
        <c:minorTickMark val="none"/>
        <c:tickLblPos val="none"/>
        <c:crossAx val="25447749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MPS</a:t>
            </a:r>
            <a:r>
              <a:rPr lang="en-PH"/>
              <a:t> - Specializations</a:t>
            </a:r>
          </a:p>
        </c:rich>
      </c:tx>
      <c:overlay val="0"/>
    </c:title>
    <c:autoTitleDeleted val="0"/>
    <c:plotArea>
      <c:layout/>
      <c:barChart>
        <c:barDir val="col"/>
        <c:grouping val="clustered"/>
        <c:varyColors val="0"/>
        <c:ser>
          <c:idx val="0"/>
          <c:order val="0"/>
          <c:tx>
            <c:strRef>
              <c:f>Senior!$B$121</c:f>
              <c:strCache>
                <c:ptCount val="1"/>
                <c:pt idx="0">
                  <c:v>SPECIALIZATION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Senior!$G$121:$H$121</c:f>
              <c:numCache>
                <c:formatCode>0.00%</c:formatCode>
                <c:ptCount val="2"/>
              </c:numCache>
            </c:numRef>
          </c:val>
          <c:extLst>
            <c:ext xmlns:c16="http://schemas.microsoft.com/office/drawing/2014/chart" uri="{C3380CC4-5D6E-409C-BE32-E72D297353CC}">
              <c16:uniqueId val="{00000000-531D-496E-BBF1-49FC33209362}"/>
            </c:ext>
          </c:extLst>
        </c:ser>
        <c:dLbls>
          <c:showLegendKey val="0"/>
          <c:showVal val="1"/>
          <c:showCatName val="0"/>
          <c:showSerName val="0"/>
          <c:showPercent val="0"/>
          <c:showBubbleSize val="0"/>
        </c:dLbls>
        <c:gapWidth val="150"/>
        <c:overlap val="-25"/>
        <c:axId val="254474360"/>
        <c:axId val="254480240"/>
      </c:barChart>
      <c:catAx>
        <c:axId val="254474360"/>
        <c:scaling>
          <c:orientation val="minMax"/>
        </c:scaling>
        <c:delete val="0"/>
        <c:axPos val="b"/>
        <c:numFmt formatCode="General" sourceLinked="0"/>
        <c:majorTickMark val="none"/>
        <c:minorTickMark val="none"/>
        <c:tickLblPos val="nextTo"/>
        <c:crossAx val="254480240"/>
        <c:crosses val="autoZero"/>
        <c:auto val="1"/>
        <c:lblAlgn val="ctr"/>
        <c:lblOffset val="100"/>
        <c:noMultiLvlLbl val="0"/>
      </c:catAx>
      <c:valAx>
        <c:axId val="254480240"/>
        <c:scaling>
          <c:orientation val="minMax"/>
        </c:scaling>
        <c:delete val="1"/>
        <c:axPos val="l"/>
        <c:numFmt formatCode="0.00%" sourceLinked="1"/>
        <c:majorTickMark val="out"/>
        <c:minorTickMark val="none"/>
        <c:tickLblPos val="none"/>
        <c:crossAx val="25447436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Percentage</a:t>
            </a:r>
            <a:r>
              <a:rPr lang="en-PH" baseline="0">
                <a:solidFill>
                  <a:schemeClr val="tx2">
                    <a:lumMod val="75000"/>
                  </a:schemeClr>
                </a:solidFill>
              </a:rPr>
              <a:t> of Passing</a:t>
            </a:r>
            <a:r>
              <a:rPr lang="en-PH" baseline="0"/>
              <a:t> Quarterly Assessment </a:t>
            </a:r>
            <a:r>
              <a:rPr lang="en-PH"/>
              <a:t>- </a:t>
            </a:r>
            <a:r>
              <a:rPr lang="en-PH">
                <a:solidFill>
                  <a:srgbClr val="FF0000"/>
                </a:solidFill>
              </a:rPr>
              <a:t>English</a:t>
            </a:r>
          </a:p>
        </c:rich>
      </c:tx>
      <c:overlay val="0"/>
    </c:title>
    <c:autoTitleDeleted val="0"/>
    <c:plotArea>
      <c:layout/>
      <c:barChart>
        <c:barDir val="col"/>
        <c:grouping val="clustered"/>
        <c:varyColors val="0"/>
        <c:ser>
          <c:idx val="0"/>
          <c:order val="0"/>
          <c:tx>
            <c:strRef>
              <c:f>Senior!$B$124</c:f>
              <c:strCache>
                <c:ptCount val="1"/>
                <c:pt idx="0">
                  <c:v>English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Senior!$G$124:$H$124</c:f>
            </c:numRef>
          </c:val>
          <c:extLst>
            <c:ext xmlns:c16="http://schemas.microsoft.com/office/drawing/2014/chart" uri="{C3380CC4-5D6E-409C-BE32-E72D297353CC}">
              <c16:uniqueId val="{00000000-89D5-42D5-8C65-93B7D24EB649}"/>
            </c:ext>
          </c:extLst>
        </c:ser>
        <c:dLbls>
          <c:showLegendKey val="0"/>
          <c:showVal val="1"/>
          <c:showCatName val="0"/>
          <c:showSerName val="0"/>
          <c:showPercent val="0"/>
          <c:showBubbleSize val="0"/>
        </c:dLbls>
        <c:gapWidth val="150"/>
        <c:overlap val="-25"/>
        <c:axId val="254478672"/>
        <c:axId val="254474752"/>
      </c:barChart>
      <c:catAx>
        <c:axId val="254478672"/>
        <c:scaling>
          <c:orientation val="minMax"/>
        </c:scaling>
        <c:delete val="0"/>
        <c:axPos val="b"/>
        <c:numFmt formatCode="General" sourceLinked="1"/>
        <c:majorTickMark val="none"/>
        <c:minorTickMark val="none"/>
        <c:tickLblPos val="nextTo"/>
        <c:crossAx val="254474752"/>
        <c:crosses val="autoZero"/>
        <c:auto val="1"/>
        <c:lblAlgn val="ctr"/>
        <c:lblOffset val="100"/>
        <c:noMultiLvlLbl val="0"/>
      </c:catAx>
      <c:valAx>
        <c:axId val="254474752"/>
        <c:scaling>
          <c:orientation val="minMax"/>
        </c:scaling>
        <c:delete val="1"/>
        <c:axPos val="l"/>
        <c:numFmt formatCode="0.00%" sourceLinked="1"/>
        <c:majorTickMark val="out"/>
        <c:minorTickMark val="none"/>
        <c:tickLblPos val="none"/>
        <c:crossAx val="25447867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Percentage</a:t>
            </a:r>
            <a:r>
              <a:rPr lang="en-PH" baseline="0">
                <a:solidFill>
                  <a:schemeClr val="tx2">
                    <a:lumMod val="75000"/>
                  </a:schemeClr>
                </a:solidFill>
              </a:rPr>
              <a:t> of Passing </a:t>
            </a:r>
            <a:r>
              <a:rPr lang="en-PH" baseline="0"/>
              <a:t>Quarterly Assessment </a:t>
            </a:r>
            <a:r>
              <a:rPr lang="en-PH"/>
              <a:t>- </a:t>
            </a:r>
            <a:r>
              <a:rPr lang="en-PH">
                <a:solidFill>
                  <a:srgbClr val="FF0000"/>
                </a:solidFill>
              </a:rPr>
              <a:t>Math</a:t>
            </a:r>
          </a:p>
        </c:rich>
      </c:tx>
      <c:overlay val="0"/>
    </c:title>
    <c:autoTitleDeleted val="0"/>
    <c:plotArea>
      <c:layout/>
      <c:barChart>
        <c:barDir val="col"/>
        <c:grouping val="clustered"/>
        <c:varyColors val="0"/>
        <c:ser>
          <c:idx val="0"/>
          <c:order val="0"/>
          <c:tx>
            <c:strRef>
              <c:f>Senior!$B$125</c:f>
              <c:strCache>
                <c:ptCount val="1"/>
                <c:pt idx="0">
                  <c:v>Math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Senior!$G$125:$H$125</c:f>
            </c:numRef>
          </c:val>
          <c:extLst>
            <c:ext xmlns:c16="http://schemas.microsoft.com/office/drawing/2014/chart" uri="{C3380CC4-5D6E-409C-BE32-E72D297353CC}">
              <c16:uniqueId val="{00000000-C290-4F5D-9920-E8AE515CF097}"/>
            </c:ext>
          </c:extLst>
        </c:ser>
        <c:dLbls>
          <c:showLegendKey val="0"/>
          <c:showVal val="1"/>
          <c:showCatName val="0"/>
          <c:showSerName val="0"/>
          <c:showPercent val="0"/>
          <c:showBubbleSize val="0"/>
        </c:dLbls>
        <c:gapWidth val="150"/>
        <c:overlap val="-25"/>
        <c:axId val="254473968"/>
        <c:axId val="254479064"/>
      </c:barChart>
      <c:catAx>
        <c:axId val="254473968"/>
        <c:scaling>
          <c:orientation val="minMax"/>
        </c:scaling>
        <c:delete val="0"/>
        <c:axPos val="b"/>
        <c:numFmt formatCode="General" sourceLinked="0"/>
        <c:majorTickMark val="none"/>
        <c:minorTickMark val="none"/>
        <c:tickLblPos val="nextTo"/>
        <c:crossAx val="254479064"/>
        <c:crosses val="autoZero"/>
        <c:auto val="1"/>
        <c:lblAlgn val="ctr"/>
        <c:lblOffset val="100"/>
        <c:noMultiLvlLbl val="0"/>
      </c:catAx>
      <c:valAx>
        <c:axId val="254479064"/>
        <c:scaling>
          <c:orientation val="minMax"/>
        </c:scaling>
        <c:delete val="1"/>
        <c:axPos val="l"/>
        <c:numFmt formatCode="0.00%" sourceLinked="1"/>
        <c:majorTickMark val="out"/>
        <c:minorTickMark val="none"/>
        <c:tickLblPos val="none"/>
        <c:crossAx val="254473968"/>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Percentage</a:t>
            </a:r>
            <a:r>
              <a:rPr lang="en-PH" baseline="0">
                <a:solidFill>
                  <a:schemeClr val="tx2">
                    <a:lumMod val="75000"/>
                  </a:schemeClr>
                </a:solidFill>
              </a:rPr>
              <a:t> of Passing </a:t>
            </a:r>
            <a:r>
              <a:rPr lang="en-PH" baseline="0"/>
              <a:t>Quarterly Assessment </a:t>
            </a:r>
            <a:r>
              <a:rPr lang="en-PH"/>
              <a:t>- </a:t>
            </a:r>
            <a:r>
              <a:rPr lang="en-PH">
                <a:solidFill>
                  <a:srgbClr val="FF0000"/>
                </a:solidFill>
              </a:rPr>
              <a:t>Science</a:t>
            </a:r>
          </a:p>
        </c:rich>
      </c:tx>
      <c:overlay val="0"/>
    </c:title>
    <c:autoTitleDeleted val="0"/>
    <c:plotArea>
      <c:layout/>
      <c:barChart>
        <c:barDir val="col"/>
        <c:grouping val="clustered"/>
        <c:varyColors val="0"/>
        <c:ser>
          <c:idx val="0"/>
          <c:order val="0"/>
          <c:tx>
            <c:strRef>
              <c:f>Senior!$B$126</c:f>
              <c:strCache>
                <c:ptCount val="1"/>
                <c:pt idx="0">
                  <c:v>Science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Senior!$G$126:$H$126</c:f>
            </c:numRef>
          </c:val>
          <c:extLst>
            <c:ext xmlns:c16="http://schemas.microsoft.com/office/drawing/2014/chart" uri="{C3380CC4-5D6E-409C-BE32-E72D297353CC}">
              <c16:uniqueId val="{00000000-14D3-4A34-A5B3-5E2C9B8B16AD}"/>
            </c:ext>
          </c:extLst>
        </c:ser>
        <c:dLbls>
          <c:showLegendKey val="0"/>
          <c:showVal val="1"/>
          <c:showCatName val="0"/>
          <c:showSerName val="0"/>
          <c:showPercent val="0"/>
          <c:showBubbleSize val="0"/>
        </c:dLbls>
        <c:gapWidth val="150"/>
        <c:overlap val="-25"/>
        <c:axId val="254480632"/>
        <c:axId val="254475144"/>
      </c:barChart>
      <c:catAx>
        <c:axId val="254480632"/>
        <c:scaling>
          <c:orientation val="minMax"/>
        </c:scaling>
        <c:delete val="0"/>
        <c:axPos val="b"/>
        <c:numFmt formatCode="General" sourceLinked="0"/>
        <c:majorTickMark val="none"/>
        <c:minorTickMark val="none"/>
        <c:tickLblPos val="nextTo"/>
        <c:crossAx val="254475144"/>
        <c:crosses val="autoZero"/>
        <c:auto val="1"/>
        <c:lblAlgn val="ctr"/>
        <c:lblOffset val="100"/>
        <c:noMultiLvlLbl val="0"/>
      </c:catAx>
      <c:valAx>
        <c:axId val="254475144"/>
        <c:scaling>
          <c:orientation val="minMax"/>
        </c:scaling>
        <c:delete val="1"/>
        <c:axPos val="l"/>
        <c:numFmt formatCode="0.00%" sourceLinked="1"/>
        <c:majorTickMark val="out"/>
        <c:minorTickMark val="none"/>
        <c:tickLblPos val="none"/>
        <c:crossAx val="25448063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Percentage</a:t>
            </a:r>
            <a:r>
              <a:rPr lang="en-PH" baseline="0">
                <a:solidFill>
                  <a:schemeClr val="tx2">
                    <a:lumMod val="75000"/>
                  </a:schemeClr>
                </a:solidFill>
              </a:rPr>
              <a:t> of Passing </a:t>
            </a:r>
            <a:r>
              <a:rPr lang="en-PH" baseline="0"/>
              <a:t>Quarterly Assessment </a:t>
            </a:r>
            <a:r>
              <a:rPr lang="en-PH"/>
              <a:t>- </a:t>
            </a:r>
            <a:r>
              <a:rPr lang="en-PH">
                <a:solidFill>
                  <a:srgbClr val="FF0000"/>
                </a:solidFill>
              </a:rPr>
              <a:t>Filipino</a:t>
            </a:r>
          </a:p>
        </c:rich>
      </c:tx>
      <c:overlay val="0"/>
    </c:title>
    <c:autoTitleDeleted val="0"/>
    <c:plotArea>
      <c:layout/>
      <c:barChart>
        <c:barDir val="col"/>
        <c:grouping val="clustered"/>
        <c:varyColors val="0"/>
        <c:ser>
          <c:idx val="0"/>
          <c:order val="0"/>
          <c:tx>
            <c:strRef>
              <c:f>Senior!$B$127</c:f>
              <c:strCache>
                <c:ptCount val="1"/>
                <c:pt idx="0">
                  <c:v>Filipino</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Senior!$G$127:$H$127</c:f>
            </c:numRef>
          </c:val>
          <c:extLst>
            <c:ext xmlns:c16="http://schemas.microsoft.com/office/drawing/2014/chart" uri="{C3380CC4-5D6E-409C-BE32-E72D297353CC}">
              <c16:uniqueId val="{00000000-17EA-44FB-BF98-4D287ED50E31}"/>
            </c:ext>
          </c:extLst>
        </c:ser>
        <c:dLbls>
          <c:showLegendKey val="0"/>
          <c:showVal val="1"/>
          <c:showCatName val="0"/>
          <c:showSerName val="0"/>
          <c:showPercent val="0"/>
          <c:showBubbleSize val="0"/>
        </c:dLbls>
        <c:gapWidth val="150"/>
        <c:overlap val="-25"/>
        <c:axId val="254477888"/>
        <c:axId val="254476320"/>
      </c:barChart>
      <c:catAx>
        <c:axId val="254477888"/>
        <c:scaling>
          <c:orientation val="minMax"/>
        </c:scaling>
        <c:delete val="0"/>
        <c:axPos val="b"/>
        <c:numFmt formatCode="General" sourceLinked="0"/>
        <c:majorTickMark val="none"/>
        <c:minorTickMark val="none"/>
        <c:tickLblPos val="nextTo"/>
        <c:crossAx val="254476320"/>
        <c:crosses val="autoZero"/>
        <c:auto val="1"/>
        <c:lblAlgn val="ctr"/>
        <c:lblOffset val="100"/>
        <c:noMultiLvlLbl val="0"/>
      </c:catAx>
      <c:valAx>
        <c:axId val="254476320"/>
        <c:scaling>
          <c:orientation val="minMax"/>
        </c:scaling>
        <c:delete val="1"/>
        <c:axPos val="l"/>
        <c:numFmt formatCode="0.00%" sourceLinked="1"/>
        <c:majorTickMark val="out"/>
        <c:minorTickMark val="none"/>
        <c:tickLblPos val="none"/>
        <c:crossAx val="254477888"/>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Percentage</a:t>
            </a:r>
            <a:r>
              <a:rPr lang="en-PH" baseline="0">
                <a:solidFill>
                  <a:schemeClr val="tx2">
                    <a:lumMod val="75000"/>
                  </a:schemeClr>
                </a:solidFill>
              </a:rPr>
              <a:t> of Passing</a:t>
            </a:r>
            <a:r>
              <a:rPr lang="en-PH" baseline="0"/>
              <a:t> Quarterly Assessment </a:t>
            </a:r>
            <a:r>
              <a:rPr lang="en-PH"/>
              <a:t>- </a:t>
            </a:r>
            <a:r>
              <a:rPr lang="en-PH">
                <a:solidFill>
                  <a:srgbClr val="FF0000"/>
                </a:solidFill>
              </a:rPr>
              <a:t>SocSci</a:t>
            </a:r>
          </a:p>
        </c:rich>
      </c:tx>
      <c:overlay val="0"/>
    </c:title>
    <c:autoTitleDeleted val="0"/>
    <c:plotArea>
      <c:layout/>
      <c:barChart>
        <c:barDir val="col"/>
        <c:grouping val="clustered"/>
        <c:varyColors val="0"/>
        <c:ser>
          <c:idx val="0"/>
          <c:order val="0"/>
          <c:tx>
            <c:strRef>
              <c:f>Senior!$B$128</c:f>
              <c:strCache>
                <c:ptCount val="1"/>
                <c:pt idx="0">
                  <c:v>Soc. Sci.</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Senior!$G$128:$H$128</c:f>
            </c:numRef>
          </c:val>
          <c:extLst>
            <c:ext xmlns:c16="http://schemas.microsoft.com/office/drawing/2014/chart" uri="{C3380CC4-5D6E-409C-BE32-E72D297353CC}">
              <c16:uniqueId val="{00000000-C698-4116-96C1-0265B16A669A}"/>
            </c:ext>
          </c:extLst>
        </c:ser>
        <c:dLbls>
          <c:showLegendKey val="0"/>
          <c:showVal val="1"/>
          <c:showCatName val="0"/>
          <c:showSerName val="0"/>
          <c:showPercent val="0"/>
          <c:showBubbleSize val="0"/>
        </c:dLbls>
        <c:gapWidth val="150"/>
        <c:overlap val="-25"/>
        <c:axId val="254473184"/>
        <c:axId val="254475536"/>
      </c:barChart>
      <c:catAx>
        <c:axId val="254473184"/>
        <c:scaling>
          <c:orientation val="minMax"/>
        </c:scaling>
        <c:delete val="0"/>
        <c:axPos val="b"/>
        <c:numFmt formatCode="General" sourceLinked="0"/>
        <c:majorTickMark val="none"/>
        <c:minorTickMark val="none"/>
        <c:tickLblPos val="nextTo"/>
        <c:crossAx val="254475536"/>
        <c:crosses val="autoZero"/>
        <c:auto val="1"/>
        <c:lblAlgn val="ctr"/>
        <c:lblOffset val="100"/>
        <c:noMultiLvlLbl val="0"/>
      </c:catAx>
      <c:valAx>
        <c:axId val="254475536"/>
        <c:scaling>
          <c:orientation val="minMax"/>
        </c:scaling>
        <c:delete val="1"/>
        <c:axPos val="l"/>
        <c:numFmt formatCode="0.00%" sourceLinked="1"/>
        <c:majorTickMark val="out"/>
        <c:minorTickMark val="none"/>
        <c:tickLblPos val="none"/>
        <c:crossAx val="2544731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Percentage</a:t>
            </a:r>
            <a:r>
              <a:rPr lang="en-PH" baseline="0">
                <a:solidFill>
                  <a:schemeClr val="tx2">
                    <a:lumMod val="75000"/>
                  </a:schemeClr>
                </a:solidFill>
              </a:rPr>
              <a:t> of Passing </a:t>
            </a:r>
            <a:r>
              <a:rPr lang="en-PH" baseline="0"/>
              <a:t>Quarterly Assessment </a:t>
            </a:r>
            <a:r>
              <a:rPr lang="en-PH"/>
              <a:t>- </a:t>
            </a:r>
            <a:r>
              <a:rPr lang="en-PH">
                <a:solidFill>
                  <a:srgbClr val="FF0000"/>
                </a:solidFill>
              </a:rPr>
              <a:t>CORE SUBJECTS</a:t>
            </a:r>
          </a:p>
        </c:rich>
      </c:tx>
      <c:overlay val="0"/>
    </c:title>
    <c:autoTitleDeleted val="0"/>
    <c:plotArea>
      <c:layout/>
      <c:barChart>
        <c:barDir val="col"/>
        <c:grouping val="clustered"/>
        <c:varyColors val="0"/>
        <c:ser>
          <c:idx val="0"/>
          <c:order val="0"/>
          <c:tx>
            <c:strRef>
              <c:f>Senior!$B$129</c:f>
              <c:strCache>
                <c:ptCount val="1"/>
                <c:pt idx="0">
                  <c:v>CORE SUBJECTS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Senior!$G$129:$H$129</c:f>
              <c:numCache>
                <c:formatCode>0.00%</c:formatCode>
                <c:ptCount val="2"/>
              </c:numCache>
            </c:numRef>
          </c:val>
          <c:extLst>
            <c:ext xmlns:c16="http://schemas.microsoft.com/office/drawing/2014/chart" uri="{C3380CC4-5D6E-409C-BE32-E72D297353CC}">
              <c16:uniqueId val="{00000000-B9A5-49E8-870E-2A8B0748A884}"/>
            </c:ext>
          </c:extLst>
        </c:ser>
        <c:dLbls>
          <c:showLegendKey val="0"/>
          <c:showVal val="1"/>
          <c:showCatName val="0"/>
          <c:showSerName val="0"/>
          <c:showPercent val="0"/>
          <c:showBubbleSize val="0"/>
        </c:dLbls>
        <c:gapWidth val="150"/>
        <c:overlap val="-25"/>
        <c:axId val="254476712"/>
        <c:axId val="254492392"/>
      </c:barChart>
      <c:catAx>
        <c:axId val="254476712"/>
        <c:scaling>
          <c:orientation val="minMax"/>
        </c:scaling>
        <c:delete val="0"/>
        <c:axPos val="b"/>
        <c:numFmt formatCode="General" sourceLinked="0"/>
        <c:majorTickMark val="none"/>
        <c:minorTickMark val="none"/>
        <c:tickLblPos val="nextTo"/>
        <c:crossAx val="254492392"/>
        <c:crosses val="autoZero"/>
        <c:auto val="1"/>
        <c:lblAlgn val="ctr"/>
        <c:lblOffset val="100"/>
        <c:noMultiLvlLbl val="0"/>
      </c:catAx>
      <c:valAx>
        <c:axId val="254492392"/>
        <c:scaling>
          <c:orientation val="minMax"/>
        </c:scaling>
        <c:delete val="1"/>
        <c:axPos val="l"/>
        <c:numFmt formatCode="0.00%" sourceLinked="1"/>
        <c:majorTickMark val="out"/>
        <c:minorTickMark val="none"/>
        <c:tickLblPos val="none"/>
        <c:crossAx val="25447671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Percentage</a:t>
            </a:r>
            <a:r>
              <a:rPr lang="en-PH" baseline="0">
                <a:solidFill>
                  <a:schemeClr val="tx2">
                    <a:lumMod val="75000"/>
                  </a:schemeClr>
                </a:solidFill>
              </a:rPr>
              <a:t> of Passing </a:t>
            </a:r>
            <a:r>
              <a:rPr lang="en-PH" baseline="0"/>
              <a:t>Quarterly Assessment </a:t>
            </a:r>
            <a:r>
              <a:rPr lang="en-PH"/>
              <a:t>- </a:t>
            </a:r>
            <a:r>
              <a:rPr lang="en-PH">
                <a:solidFill>
                  <a:srgbClr val="FF0000"/>
                </a:solidFill>
              </a:rPr>
              <a:t>Applied Subjects</a:t>
            </a:r>
          </a:p>
        </c:rich>
      </c:tx>
      <c:overlay val="0"/>
    </c:title>
    <c:autoTitleDeleted val="0"/>
    <c:plotArea>
      <c:layout/>
      <c:barChart>
        <c:barDir val="col"/>
        <c:grouping val="clustered"/>
        <c:varyColors val="0"/>
        <c:ser>
          <c:idx val="0"/>
          <c:order val="0"/>
          <c:tx>
            <c:strRef>
              <c:f>Senior!$B$130</c:f>
              <c:strCache>
                <c:ptCount val="1"/>
                <c:pt idx="0">
                  <c:v>APPLIED SUBJECTS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Senior!$G$130:$H$130</c:f>
              <c:numCache>
                <c:formatCode>0.00%</c:formatCode>
                <c:ptCount val="2"/>
              </c:numCache>
            </c:numRef>
          </c:val>
          <c:extLst>
            <c:ext xmlns:c16="http://schemas.microsoft.com/office/drawing/2014/chart" uri="{C3380CC4-5D6E-409C-BE32-E72D297353CC}">
              <c16:uniqueId val="{00000000-9579-4564-BD96-56C0239290F7}"/>
            </c:ext>
          </c:extLst>
        </c:ser>
        <c:dLbls>
          <c:showLegendKey val="0"/>
          <c:showVal val="1"/>
          <c:showCatName val="0"/>
          <c:showSerName val="0"/>
          <c:showPercent val="0"/>
          <c:showBubbleSize val="0"/>
        </c:dLbls>
        <c:gapWidth val="150"/>
        <c:overlap val="-25"/>
        <c:axId val="254484944"/>
        <c:axId val="254492784"/>
      </c:barChart>
      <c:catAx>
        <c:axId val="254484944"/>
        <c:scaling>
          <c:orientation val="minMax"/>
        </c:scaling>
        <c:delete val="0"/>
        <c:axPos val="b"/>
        <c:numFmt formatCode="General" sourceLinked="0"/>
        <c:majorTickMark val="none"/>
        <c:minorTickMark val="none"/>
        <c:tickLblPos val="nextTo"/>
        <c:crossAx val="254492784"/>
        <c:crosses val="autoZero"/>
        <c:auto val="1"/>
        <c:lblAlgn val="ctr"/>
        <c:lblOffset val="100"/>
        <c:noMultiLvlLbl val="0"/>
      </c:catAx>
      <c:valAx>
        <c:axId val="254492784"/>
        <c:scaling>
          <c:orientation val="minMax"/>
        </c:scaling>
        <c:delete val="1"/>
        <c:axPos val="l"/>
        <c:numFmt formatCode="0.00%" sourceLinked="1"/>
        <c:majorTickMark val="out"/>
        <c:minorTickMark val="none"/>
        <c:tickLblPos val="none"/>
        <c:crossAx val="25448494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Percentage</a:t>
            </a:r>
            <a:r>
              <a:rPr lang="en-PH" baseline="0">
                <a:solidFill>
                  <a:schemeClr val="tx2">
                    <a:lumMod val="75000"/>
                  </a:schemeClr>
                </a:solidFill>
              </a:rPr>
              <a:t> of Passing </a:t>
            </a:r>
            <a:r>
              <a:rPr lang="en-PH" baseline="0"/>
              <a:t>Quarterly Assessment </a:t>
            </a:r>
            <a:r>
              <a:rPr lang="en-PH"/>
              <a:t>- </a:t>
            </a:r>
            <a:r>
              <a:rPr lang="en-PH">
                <a:solidFill>
                  <a:srgbClr val="FF0000"/>
                </a:solidFill>
              </a:rPr>
              <a:t>Specializations</a:t>
            </a:r>
          </a:p>
        </c:rich>
      </c:tx>
      <c:overlay val="0"/>
    </c:title>
    <c:autoTitleDeleted val="0"/>
    <c:plotArea>
      <c:layout/>
      <c:barChart>
        <c:barDir val="col"/>
        <c:grouping val="clustered"/>
        <c:varyColors val="0"/>
        <c:ser>
          <c:idx val="0"/>
          <c:order val="0"/>
          <c:tx>
            <c:strRef>
              <c:f>Senior!$B$131</c:f>
              <c:strCache>
                <c:ptCount val="1"/>
                <c:pt idx="0">
                  <c:v>SPECIALIZATION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Senior!$G$131:$H$131</c:f>
              <c:numCache>
                <c:formatCode>0.00%</c:formatCode>
                <c:ptCount val="2"/>
              </c:numCache>
            </c:numRef>
          </c:val>
          <c:extLst>
            <c:ext xmlns:c16="http://schemas.microsoft.com/office/drawing/2014/chart" uri="{C3380CC4-5D6E-409C-BE32-E72D297353CC}">
              <c16:uniqueId val="{00000000-2D71-41C9-AEBC-0C1936BA1A9B}"/>
            </c:ext>
          </c:extLst>
        </c:ser>
        <c:dLbls>
          <c:showLegendKey val="0"/>
          <c:showVal val="1"/>
          <c:showCatName val="0"/>
          <c:showSerName val="0"/>
          <c:showPercent val="0"/>
          <c:showBubbleSize val="0"/>
        </c:dLbls>
        <c:gapWidth val="150"/>
        <c:overlap val="-25"/>
        <c:axId val="254492000"/>
        <c:axId val="254486120"/>
      </c:barChart>
      <c:catAx>
        <c:axId val="254492000"/>
        <c:scaling>
          <c:orientation val="minMax"/>
        </c:scaling>
        <c:delete val="0"/>
        <c:axPos val="b"/>
        <c:numFmt formatCode="General" sourceLinked="0"/>
        <c:majorTickMark val="none"/>
        <c:minorTickMark val="none"/>
        <c:tickLblPos val="nextTo"/>
        <c:crossAx val="254486120"/>
        <c:crosses val="autoZero"/>
        <c:auto val="1"/>
        <c:lblAlgn val="ctr"/>
        <c:lblOffset val="100"/>
        <c:noMultiLvlLbl val="0"/>
      </c:catAx>
      <c:valAx>
        <c:axId val="254486120"/>
        <c:scaling>
          <c:orientation val="minMax"/>
        </c:scaling>
        <c:delete val="1"/>
        <c:axPos val="l"/>
        <c:numFmt formatCode="0.00%" sourceLinked="1"/>
        <c:majorTickMark val="out"/>
        <c:minorTickMark val="none"/>
        <c:tickLblPos val="none"/>
        <c:crossAx val="25449200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Least Learned Competencies</a:t>
            </a:r>
            <a:r>
              <a:rPr lang="en-PH" baseline="0"/>
              <a:t> on Test Item Analysis </a:t>
            </a:r>
            <a:r>
              <a:rPr lang="en-PH"/>
              <a:t>- </a:t>
            </a:r>
            <a:r>
              <a:rPr lang="en-PH">
                <a:solidFill>
                  <a:srgbClr val="FF0000"/>
                </a:solidFill>
              </a:rPr>
              <a:t>English</a:t>
            </a:r>
          </a:p>
        </c:rich>
      </c:tx>
      <c:overlay val="0"/>
    </c:title>
    <c:autoTitleDeleted val="0"/>
    <c:plotArea>
      <c:layout/>
      <c:barChart>
        <c:barDir val="col"/>
        <c:grouping val="clustered"/>
        <c:varyColors val="0"/>
        <c:ser>
          <c:idx val="0"/>
          <c:order val="0"/>
          <c:tx>
            <c:strRef>
              <c:f>Senior!$B$134</c:f>
              <c:strCache>
                <c:ptCount val="1"/>
                <c:pt idx="0">
                  <c:v>English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Senior!$G$134:$H$134</c:f>
            </c:numRef>
          </c:val>
          <c:extLst>
            <c:ext xmlns:c16="http://schemas.microsoft.com/office/drawing/2014/chart" uri="{C3380CC4-5D6E-409C-BE32-E72D297353CC}">
              <c16:uniqueId val="{00000000-A2AC-4EAC-A902-69A90090F81C}"/>
            </c:ext>
          </c:extLst>
        </c:ser>
        <c:dLbls>
          <c:showLegendKey val="0"/>
          <c:showVal val="1"/>
          <c:showCatName val="0"/>
          <c:showSerName val="0"/>
          <c:showPercent val="0"/>
          <c:showBubbleSize val="0"/>
        </c:dLbls>
        <c:gapWidth val="150"/>
        <c:overlap val="-25"/>
        <c:axId val="254482200"/>
        <c:axId val="254486904"/>
      </c:barChart>
      <c:catAx>
        <c:axId val="254482200"/>
        <c:scaling>
          <c:orientation val="minMax"/>
        </c:scaling>
        <c:delete val="0"/>
        <c:axPos val="b"/>
        <c:numFmt formatCode="General" sourceLinked="1"/>
        <c:majorTickMark val="none"/>
        <c:minorTickMark val="none"/>
        <c:tickLblPos val="nextTo"/>
        <c:crossAx val="254486904"/>
        <c:crosses val="autoZero"/>
        <c:auto val="1"/>
        <c:lblAlgn val="ctr"/>
        <c:lblOffset val="100"/>
        <c:noMultiLvlLbl val="0"/>
      </c:catAx>
      <c:valAx>
        <c:axId val="254486904"/>
        <c:scaling>
          <c:orientation val="minMax"/>
        </c:scaling>
        <c:delete val="1"/>
        <c:axPos val="l"/>
        <c:numFmt formatCode="0;;" sourceLinked="1"/>
        <c:majorTickMark val="out"/>
        <c:minorTickMark val="none"/>
        <c:tickLblPos val="none"/>
        <c:crossAx val="25448220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Least Learned Competencies</a:t>
            </a:r>
            <a:r>
              <a:rPr lang="en-PH" baseline="0"/>
              <a:t> on Test Item Analysis </a:t>
            </a:r>
            <a:r>
              <a:rPr lang="en-PH"/>
              <a:t>- </a:t>
            </a:r>
            <a:r>
              <a:rPr lang="en-PH">
                <a:solidFill>
                  <a:srgbClr val="FF0000"/>
                </a:solidFill>
              </a:rPr>
              <a:t>Math</a:t>
            </a:r>
          </a:p>
        </c:rich>
      </c:tx>
      <c:overlay val="0"/>
    </c:title>
    <c:autoTitleDeleted val="0"/>
    <c:plotArea>
      <c:layout/>
      <c:barChart>
        <c:barDir val="col"/>
        <c:grouping val="clustered"/>
        <c:varyColors val="0"/>
        <c:ser>
          <c:idx val="0"/>
          <c:order val="0"/>
          <c:tx>
            <c:strRef>
              <c:f>Senior!$B$135</c:f>
              <c:strCache>
                <c:ptCount val="1"/>
                <c:pt idx="0">
                  <c:v>Math</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Senior!$G$135:$H$135</c:f>
            </c:numRef>
          </c:val>
          <c:extLst>
            <c:ext xmlns:c16="http://schemas.microsoft.com/office/drawing/2014/chart" uri="{C3380CC4-5D6E-409C-BE32-E72D297353CC}">
              <c16:uniqueId val="{00000000-78D1-4EF8-804A-26537B6DD064}"/>
            </c:ext>
          </c:extLst>
        </c:ser>
        <c:dLbls>
          <c:showLegendKey val="0"/>
          <c:showVal val="1"/>
          <c:showCatName val="0"/>
          <c:showSerName val="0"/>
          <c:showPercent val="0"/>
          <c:showBubbleSize val="0"/>
        </c:dLbls>
        <c:gapWidth val="150"/>
        <c:overlap val="-25"/>
        <c:axId val="254493960"/>
        <c:axId val="254486512"/>
      </c:barChart>
      <c:catAx>
        <c:axId val="254493960"/>
        <c:scaling>
          <c:orientation val="minMax"/>
        </c:scaling>
        <c:delete val="0"/>
        <c:axPos val="b"/>
        <c:numFmt formatCode="General" sourceLinked="0"/>
        <c:majorTickMark val="none"/>
        <c:minorTickMark val="none"/>
        <c:tickLblPos val="nextTo"/>
        <c:crossAx val="254486512"/>
        <c:crosses val="autoZero"/>
        <c:auto val="1"/>
        <c:lblAlgn val="ctr"/>
        <c:lblOffset val="100"/>
        <c:noMultiLvlLbl val="0"/>
      </c:catAx>
      <c:valAx>
        <c:axId val="254486512"/>
        <c:scaling>
          <c:orientation val="minMax"/>
        </c:scaling>
        <c:delete val="1"/>
        <c:axPos val="l"/>
        <c:numFmt formatCode="0;;" sourceLinked="1"/>
        <c:majorTickMark val="out"/>
        <c:minorTickMark val="none"/>
        <c:tickLblPos val="none"/>
        <c:crossAx val="25449396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Least Learned Competencies</a:t>
            </a:r>
            <a:r>
              <a:rPr lang="en-PH" baseline="0"/>
              <a:t> on Test Item Analysis </a:t>
            </a:r>
            <a:r>
              <a:rPr lang="en-PH"/>
              <a:t>- </a:t>
            </a:r>
            <a:r>
              <a:rPr lang="en-PH">
                <a:solidFill>
                  <a:srgbClr val="FF0000"/>
                </a:solidFill>
              </a:rPr>
              <a:t>Science</a:t>
            </a:r>
          </a:p>
        </c:rich>
      </c:tx>
      <c:overlay val="0"/>
    </c:title>
    <c:autoTitleDeleted val="0"/>
    <c:plotArea>
      <c:layout/>
      <c:barChart>
        <c:barDir val="col"/>
        <c:grouping val="clustered"/>
        <c:varyColors val="0"/>
        <c:ser>
          <c:idx val="0"/>
          <c:order val="0"/>
          <c:tx>
            <c:strRef>
              <c:f>Senior!$B$136</c:f>
              <c:strCache>
                <c:ptCount val="1"/>
                <c:pt idx="0">
                  <c:v>Science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Senior!$G$136:$H$136</c:f>
            </c:numRef>
          </c:val>
          <c:extLst>
            <c:ext xmlns:c16="http://schemas.microsoft.com/office/drawing/2014/chart" uri="{C3380CC4-5D6E-409C-BE32-E72D297353CC}">
              <c16:uniqueId val="{00000000-5C66-460A-895C-82FD50668F83}"/>
            </c:ext>
          </c:extLst>
        </c:ser>
        <c:dLbls>
          <c:showLegendKey val="0"/>
          <c:showVal val="1"/>
          <c:showCatName val="0"/>
          <c:showSerName val="0"/>
          <c:showPercent val="0"/>
          <c:showBubbleSize val="0"/>
        </c:dLbls>
        <c:gapWidth val="150"/>
        <c:overlap val="-25"/>
        <c:axId val="254490824"/>
        <c:axId val="254487296"/>
      </c:barChart>
      <c:catAx>
        <c:axId val="254490824"/>
        <c:scaling>
          <c:orientation val="minMax"/>
        </c:scaling>
        <c:delete val="0"/>
        <c:axPos val="b"/>
        <c:numFmt formatCode="General" sourceLinked="0"/>
        <c:majorTickMark val="none"/>
        <c:minorTickMark val="none"/>
        <c:tickLblPos val="nextTo"/>
        <c:crossAx val="254487296"/>
        <c:crosses val="autoZero"/>
        <c:auto val="1"/>
        <c:lblAlgn val="ctr"/>
        <c:lblOffset val="100"/>
        <c:noMultiLvlLbl val="0"/>
      </c:catAx>
      <c:valAx>
        <c:axId val="254487296"/>
        <c:scaling>
          <c:orientation val="minMax"/>
        </c:scaling>
        <c:delete val="1"/>
        <c:axPos val="l"/>
        <c:numFmt formatCode="0;;" sourceLinked="1"/>
        <c:majorTickMark val="out"/>
        <c:minorTickMark val="none"/>
        <c:tickLblPos val="none"/>
        <c:crossAx val="25449082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Least Learned Competencies</a:t>
            </a:r>
            <a:r>
              <a:rPr lang="en-PH" baseline="0"/>
              <a:t> on Test Item Analysis </a:t>
            </a:r>
            <a:r>
              <a:rPr lang="en-PH"/>
              <a:t>- </a:t>
            </a:r>
            <a:r>
              <a:rPr lang="en-PH">
                <a:solidFill>
                  <a:srgbClr val="FF0000"/>
                </a:solidFill>
              </a:rPr>
              <a:t>Filipino</a:t>
            </a:r>
          </a:p>
        </c:rich>
      </c:tx>
      <c:overlay val="0"/>
    </c:title>
    <c:autoTitleDeleted val="0"/>
    <c:plotArea>
      <c:layout/>
      <c:barChart>
        <c:barDir val="col"/>
        <c:grouping val="clustered"/>
        <c:varyColors val="0"/>
        <c:ser>
          <c:idx val="0"/>
          <c:order val="0"/>
          <c:tx>
            <c:strRef>
              <c:f>Senior!$B$137</c:f>
              <c:strCache>
                <c:ptCount val="1"/>
                <c:pt idx="0">
                  <c:v>Filipino</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Senior!$G$137:$H$137</c:f>
            </c:numRef>
          </c:val>
          <c:extLst>
            <c:ext xmlns:c16="http://schemas.microsoft.com/office/drawing/2014/chart" uri="{C3380CC4-5D6E-409C-BE32-E72D297353CC}">
              <c16:uniqueId val="{00000000-727C-48E9-BB97-588865902A85}"/>
            </c:ext>
          </c:extLst>
        </c:ser>
        <c:dLbls>
          <c:showLegendKey val="0"/>
          <c:showVal val="1"/>
          <c:showCatName val="0"/>
          <c:showSerName val="0"/>
          <c:showPercent val="0"/>
          <c:showBubbleSize val="0"/>
        </c:dLbls>
        <c:gapWidth val="150"/>
        <c:overlap val="-25"/>
        <c:axId val="254487688"/>
        <c:axId val="254488080"/>
      </c:barChart>
      <c:catAx>
        <c:axId val="254487688"/>
        <c:scaling>
          <c:orientation val="minMax"/>
        </c:scaling>
        <c:delete val="0"/>
        <c:axPos val="b"/>
        <c:numFmt formatCode="General" sourceLinked="0"/>
        <c:majorTickMark val="none"/>
        <c:minorTickMark val="none"/>
        <c:tickLblPos val="nextTo"/>
        <c:crossAx val="254488080"/>
        <c:crosses val="autoZero"/>
        <c:auto val="1"/>
        <c:lblAlgn val="ctr"/>
        <c:lblOffset val="100"/>
        <c:noMultiLvlLbl val="0"/>
      </c:catAx>
      <c:valAx>
        <c:axId val="254488080"/>
        <c:scaling>
          <c:orientation val="minMax"/>
        </c:scaling>
        <c:delete val="1"/>
        <c:axPos val="l"/>
        <c:numFmt formatCode="0;;" sourceLinked="1"/>
        <c:majorTickMark val="out"/>
        <c:minorTickMark val="none"/>
        <c:tickLblPos val="none"/>
        <c:crossAx val="254487688"/>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Least Learned Competencies</a:t>
            </a:r>
            <a:r>
              <a:rPr lang="en-PH" baseline="0"/>
              <a:t> on Test Item Analysis </a:t>
            </a:r>
            <a:r>
              <a:rPr lang="en-PH"/>
              <a:t>- </a:t>
            </a:r>
            <a:r>
              <a:rPr lang="en-PH">
                <a:solidFill>
                  <a:srgbClr val="FF0000"/>
                </a:solidFill>
              </a:rPr>
              <a:t>SocSci</a:t>
            </a:r>
          </a:p>
        </c:rich>
      </c:tx>
      <c:overlay val="0"/>
    </c:title>
    <c:autoTitleDeleted val="0"/>
    <c:plotArea>
      <c:layout/>
      <c:barChart>
        <c:barDir val="col"/>
        <c:grouping val="clustered"/>
        <c:varyColors val="0"/>
        <c:ser>
          <c:idx val="0"/>
          <c:order val="0"/>
          <c:tx>
            <c:strRef>
              <c:f>Senior!$B$138</c:f>
              <c:strCache>
                <c:ptCount val="1"/>
                <c:pt idx="0">
                  <c:v>Soc. Sci.</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Senior!$G$138:$H$138</c:f>
            </c:numRef>
          </c:val>
          <c:extLst>
            <c:ext xmlns:c16="http://schemas.microsoft.com/office/drawing/2014/chart" uri="{C3380CC4-5D6E-409C-BE32-E72D297353CC}">
              <c16:uniqueId val="{00000000-A2CD-41EB-9F15-DE04243FE4B3}"/>
            </c:ext>
          </c:extLst>
        </c:ser>
        <c:dLbls>
          <c:showLegendKey val="0"/>
          <c:showVal val="1"/>
          <c:showCatName val="0"/>
          <c:showSerName val="0"/>
          <c:showPercent val="0"/>
          <c:showBubbleSize val="0"/>
        </c:dLbls>
        <c:gapWidth val="150"/>
        <c:overlap val="-25"/>
        <c:axId val="254490040"/>
        <c:axId val="254488472"/>
      </c:barChart>
      <c:catAx>
        <c:axId val="254490040"/>
        <c:scaling>
          <c:orientation val="minMax"/>
        </c:scaling>
        <c:delete val="0"/>
        <c:axPos val="b"/>
        <c:numFmt formatCode="General" sourceLinked="0"/>
        <c:majorTickMark val="none"/>
        <c:minorTickMark val="none"/>
        <c:tickLblPos val="nextTo"/>
        <c:crossAx val="254488472"/>
        <c:crosses val="autoZero"/>
        <c:auto val="1"/>
        <c:lblAlgn val="ctr"/>
        <c:lblOffset val="100"/>
        <c:noMultiLvlLbl val="0"/>
      </c:catAx>
      <c:valAx>
        <c:axId val="254488472"/>
        <c:scaling>
          <c:orientation val="minMax"/>
        </c:scaling>
        <c:delete val="1"/>
        <c:axPos val="l"/>
        <c:numFmt formatCode="0;;" sourceLinked="1"/>
        <c:majorTickMark val="out"/>
        <c:minorTickMark val="none"/>
        <c:tickLblPos val="none"/>
        <c:crossAx val="25449004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Least Learned Competencies</a:t>
            </a:r>
            <a:r>
              <a:rPr lang="en-PH" baseline="0"/>
              <a:t> on Test Item Analysis </a:t>
            </a:r>
            <a:r>
              <a:rPr lang="en-PH"/>
              <a:t>- </a:t>
            </a:r>
            <a:r>
              <a:rPr lang="en-PH">
                <a:solidFill>
                  <a:srgbClr val="FF0000"/>
                </a:solidFill>
              </a:rPr>
              <a:t>CORE SUBJECTS</a:t>
            </a:r>
          </a:p>
        </c:rich>
      </c:tx>
      <c:overlay val="0"/>
    </c:title>
    <c:autoTitleDeleted val="0"/>
    <c:plotArea>
      <c:layout/>
      <c:barChart>
        <c:barDir val="col"/>
        <c:grouping val="clustered"/>
        <c:varyColors val="0"/>
        <c:ser>
          <c:idx val="0"/>
          <c:order val="0"/>
          <c:tx>
            <c:strRef>
              <c:f>Senior!$B$139</c:f>
              <c:strCache>
                <c:ptCount val="1"/>
                <c:pt idx="0">
                  <c:v>CORE SUBJECTS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Senior!$G$139:$H$139</c:f>
              <c:numCache>
                <c:formatCode>0;;</c:formatCode>
                <c:ptCount val="2"/>
              </c:numCache>
            </c:numRef>
          </c:val>
          <c:extLst>
            <c:ext xmlns:c16="http://schemas.microsoft.com/office/drawing/2014/chart" uri="{C3380CC4-5D6E-409C-BE32-E72D297353CC}">
              <c16:uniqueId val="{00000000-27B6-41E8-8B78-DF07D81F36E6}"/>
            </c:ext>
          </c:extLst>
        </c:ser>
        <c:dLbls>
          <c:showLegendKey val="0"/>
          <c:showVal val="1"/>
          <c:showCatName val="0"/>
          <c:showSerName val="0"/>
          <c:showPercent val="0"/>
          <c:showBubbleSize val="0"/>
        </c:dLbls>
        <c:gapWidth val="150"/>
        <c:overlap val="-25"/>
        <c:axId val="254491216"/>
        <c:axId val="254489648"/>
      </c:barChart>
      <c:catAx>
        <c:axId val="254491216"/>
        <c:scaling>
          <c:orientation val="minMax"/>
        </c:scaling>
        <c:delete val="0"/>
        <c:axPos val="b"/>
        <c:numFmt formatCode="General" sourceLinked="0"/>
        <c:majorTickMark val="none"/>
        <c:minorTickMark val="none"/>
        <c:tickLblPos val="nextTo"/>
        <c:crossAx val="254489648"/>
        <c:crosses val="autoZero"/>
        <c:auto val="1"/>
        <c:lblAlgn val="ctr"/>
        <c:lblOffset val="100"/>
        <c:noMultiLvlLbl val="0"/>
      </c:catAx>
      <c:valAx>
        <c:axId val="254489648"/>
        <c:scaling>
          <c:orientation val="minMax"/>
        </c:scaling>
        <c:delete val="1"/>
        <c:axPos val="l"/>
        <c:numFmt formatCode="0;;" sourceLinked="1"/>
        <c:majorTickMark val="out"/>
        <c:minorTickMark val="none"/>
        <c:tickLblPos val="none"/>
        <c:crossAx val="25449121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Least Learned Competencies</a:t>
            </a:r>
            <a:r>
              <a:rPr lang="en-PH" baseline="0"/>
              <a:t> on Test Item Analysis </a:t>
            </a:r>
            <a:r>
              <a:rPr lang="en-PH"/>
              <a:t>- </a:t>
            </a:r>
            <a:r>
              <a:rPr lang="en-PH">
                <a:solidFill>
                  <a:srgbClr val="FF0000"/>
                </a:solidFill>
              </a:rPr>
              <a:t>Applied Subjects</a:t>
            </a:r>
          </a:p>
        </c:rich>
      </c:tx>
      <c:overlay val="0"/>
    </c:title>
    <c:autoTitleDeleted val="0"/>
    <c:plotArea>
      <c:layout/>
      <c:barChart>
        <c:barDir val="col"/>
        <c:grouping val="clustered"/>
        <c:varyColors val="0"/>
        <c:ser>
          <c:idx val="0"/>
          <c:order val="0"/>
          <c:tx>
            <c:strRef>
              <c:f>Senior!$B$140</c:f>
              <c:strCache>
                <c:ptCount val="1"/>
                <c:pt idx="0">
                  <c:v>APPLIED SUBJECTS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Senior!$G$140:$H$140</c:f>
              <c:numCache>
                <c:formatCode>0;;</c:formatCode>
                <c:ptCount val="2"/>
              </c:numCache>
            </c:numRef>
          </c:val>
          <c:extLst>
            <c:ext xmlns:c16="http://schemas.microsoft.com/office/drawing/2014/chart" uri="{C3380CC4-5D6E-409C-BE32-E72D297353CC}">
              <c16:uniqueId val="{00000000-F4B8-4A1E-8644-86D4A74FDECB}"/>
            </c:ext>
          </c:extLst>
        </c:ser>
        <c:dLbls>
          <c:showLegendKey val="0"/>
          <c:showVal val="1"/>
          <c:showCatName val="0"/>
          <c:showSerName val="0"/>
          <c:showPercent val="0"/>
          <c:showBubbleSize val="0"/>
        </c:dLbls>
        <c:gapWidth val="150"/>
        <c:overlap val="-25"/>
        <c:axId val="254490432"/>
        <c:axId val="254493568"/>
      </c:barChart>
      <c:catAx>
        <c:axId val="254490432"/>
        <c:scaling>
          <c:orientation val="minMax"/>
        </c:scaling>
        <c:delete val="0"/>
        <c:axPos val="b"/>
        <c:numFmt formatCode="General" sourceLinked="0"/>
        <c:majorTickMark val="none"/>
        <c:minorTickMark val="none"/>
        <c:tickLblPos val="nextTo"/>
        <c:crossAx val="254493568"/>
        <c:crosses val="autoZero"/>
        <c:auto val="1"/>
        <c:lblAlgn val="ctr"/>
        <c:lblOffset val="100"/>
        <c:noMultiLvlLbl val="0"/>
      </c:catAx>
      <c:valAx>
        <c:axId val="254493568"/>
        <c:scaling>
          <c:orientation val="minMax"/>
        </c:scaling>
        <c:delete val="1"/>
        <c:axPos val="l"/>
        <c:numFmt formatCode="0;;" sourceLinked="1"/>
        <c:majorTickMark val="out"/>
        <c:minorTickMark val="none"/>
        <c:tickLblPos val="none"/>
        <c:crossAx val="25449043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SHS </a:t>
            </a:r>
            <a:r>
              <a:rPr lang="en-PH">
                <a:solidFill>
                  <a:schemeClr val="tx2">
                    <a:lumMod val="75000"/>
                  </a:schemeClr>
                </a:solidFill>
              </a:rPr>
              <a:t>Least Learned Competencies</a:t>
            </a:r>
            <a:r>
              <a:rPr lang="en-PH" baseline="0"/>
              <a:t> on Test Item Analysis </a:t>
            </a:r>
            <a:r>
              <a:rPr lang="en-PH"/>
              <a:t>- </a:t>
            </a:r>
            <a:r>
              <a:rPr lang="en-PH">
                <a:solidFill>
                  <a:srgbClr val="FF0000"/>
                </a:solidFill>
              </a:rPr>
              <a:t>Specialization</a:t>
            </a:r>
          </a:p>
        </c:rich>
      </c:tx>
      <c:overlay val="0"/>
    </c:title>
    <c:autoTitleDeleted val="0"/>
    <c:plotArea>
      <c:layout/>
      <c:barChart>
        <c:barDir val="col"/>
        <c:grouping val="clustered"/>
        <c:varyColors val="0"/>
        <c:ser>
          <c:idx val="0"/>
          <c:order val="0"/>
          <c:tx>
            <c:strRef>
              <c:f>Senior!$B$141</c:f>
              <c:strCache>
                <c:ptCount val="1"/>
                <c:pt idx="0">
                  <c:v>SPECIALIZATION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(Senior!$D$16,Senior!$H$16)</c:f>
              <c:strCache>
                <c:ptCount val="2"/>
                <c:pt idx="0">
                  <c:v>GRADE 11</c:v>
                </c:pt>
                <c:pt idx="1">
                  <c:v>GRADE 12</c:v>
                </c:pt>
              </c:strCache>
            </c:strRef>
          </c:cat>
          <c:val>
            <c:numRef>
              <c:f>Senior!$G$141:$H$141</c:f>
              <c:numCache>
                <c:formatCode>0;;</c:formatCode>
                <c:ptCount val="2"/>
              </c:numCache>
            </c:numRef>
          </c:val>
          <c:extLst>
            <c:ext xmlns:c16="http://schemas.microsoft.com/office/drawing/2014/chart" uri="{C3380CC4-5D6E-409C-BE32-E72D297353CC}">
              <c16:uniqueId val="{00000000-3AEC-4291-A3DC-B10CC07212E1}"/>
            </c:ext>
          </c:extLst>
        </c:ser>
        <c:dLbls>
          <c:showLegendKey val="0"/>
          <c:showVal val="1"/>
          <c:showCatName val="0"/>
          <c:showSerName val="0"/>
          <c:showPercent val="0"/>
          <c:showBubbleSize val="0"/>
        </c:dLbls>
        <c:gapWidth val="150"/>
        <c:overlap val="-25"/>
        <c:axId val="254483376"/>
        <c:axId val="254495528"/>
      </c:barChart>
      <c:catAx>
        <c:axId val="254483376"/>
        <c:scaling>
          <c:orientation val="minMax"/>
        </c:scaling>
        <c:delete val="0"/>
        <c:axPos val="b"/>
        <c:numFmt formatCode="General" sourceLinked="0"/>
        <c:majorTickMark val="none"/>
        <c:minorTickMark val="none"/>
        <c:tickLblPos val="nextTo"/>
        <c:crossAx val="254495528"/>
        <c:crosses val="autoZero"/>
        <c:auto val="1"/>
        <c:lblAlgn val="ctr"/>
        <c:lblOffset val="100"/>
        <c:noMultiLvlLbl val="0"/>
      </c:catAx>
      <c:valAx>
        <c:axId val="254495528"/>
        <c:scaling>
          <c:orientation val="minMax"/>
        </c:scaling>
        <c:delete val="1"/>
        <c:axPos val="l"/>
        <c:numFmt formatCode="0;;" sourceLinked="1"/>
        <c:majorTickMark val="out"/>
        <c:minorTickMark val="none"/>
        <c:tickLblPos val="none"/>
        <c:crossAx val="25448337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GRADE 11 Classes with Below 100% Competencies</a:t>
            </a:r>
          </a:p>
        </c:rich>
      </c:tx>
      <c:overlay val="0"/>
    </c:title>
    <c:autoTitleDeleted val="0"/>
    <c:plotArea>
      <c:layout/>
      <c:barChart>
        <c:barDir val="col"/>
        <c:grouping val="clustered"/>
        <c:varyColors val="0"/>
        <c:ser>
          <c:idx val="0"/>
          <c:order val="0"/>
          <c:tx>
            <c:strRef>
              <c:f>Senior!$D$16</c:f>
              <c:strCache>
                <c:ptCount val="1"/>
                <c:pt idx="0">
                  <c:v>GRADE 11</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Senior!$E$143:$G$143</c:f>
              <c:strCache>
                <c:ptCount val="3"/>
                <c:pt idx="0">
                  <c:v>CORE SUBJECTS</c:v>
                </c:pt>
                <c:pt idx="1">
                  <c:v>APPLIED SUBJECTS</c:v>
                </c:pt>
                <c:pt idx="2">
                  <c:v>SPECIALIZATION</c:v>
                </c:pt>
              </c:strCache>
            </c:strRef>
          </c:cat>
          <c:val>
            <c:numRef>
              <c:f>Senior!$E$144:$G$144</c:f>
              <c:numCache>
                <c:formatCode>0</c:formatCode>
                <c:ptCount val="3"/>
              </c:numCache>
            </c:numRef>
          </c:val>
          <c:extLst>
            <c:ext xmlns:c16="http://schemas.microsoft.com/office/drawing/2014/chart" uri="{C3380CC4-5D6E-409C-BE32-E72D297353CC}">
              <c16:uniqueId val="{00000000-0C88-4025-90A2-088735B46438}"/>
            </c:ext>
          </c:extLst>
        </c:ser>
        <c:dLbls>
          <c:showLegendKey val="0"/>
          <c:showVal val="1"/>
          <c:showCatName val="0"/>
          <c:showSerName val="0"/>
          <c:showPercent val="0"/>
          <c:showBubbleSize val="0"/>
        </c:dLbls>
        <c:gapWidth val="150"/>
        <c:overlap val="-25"/>
        <c:axId val="254496704"/>
        <c:axId val="254497096"/>
      </c:barChart>
      <c:catAx>
        <c:axId val="254496704"/>
        <c:scaling>
          <c:orientation val="minMax"/>
        </c:scaling>
        <c:delete val="0"/>
        <c:axPos val="b"/>
        <c:numFmt formatCode="General" sourceLinked="0"/>
        <c:majorTickMark val="none"/>
        <c:minorTickMark val="none"/>
        <c:tickLblPos val="nextTo"/>
        <c:crossAx val="254497096"/>
        <c:crosses val="autoZero"/>
        <c:auto val="1"/>
        <c:lblAlgn val="ctr"/>
        <c:lblOffset val="100"/>
        <c:noMultiLvlLbl val="0"/>
      </c:catAx>
      <c:valAx>
        <c:axId val="254497096"/>
        <c:scaling>
          <c:orientation val="minMax"/>
        </c:scaling>
        <c:delete val="1"/>
        <c:axPos val="l"/>
        <c:numFmt formatCode="0" sourceLinked="1"/>
        <c:majorTickMark val="out"/>
        <c:minorTickMark val="none"/>
        <c:tickLblPos val="none"/>
        <c:crossAx val="25449670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GRADE 12 Classes with Below 100% Competencies</a:t>
            </a:r>
          </a:p>
        </c:rich>
      </c:tx>
      <c:overlay val="0"/>
    </c:title>
    <c:autoTitleDeleted val="0"/>
    <c:plotArea>
      <c:layout/>
      <c:barChart>
        <c:barDir val="col"/>
        <c:grouping val="clustered"/>
        <c:varyColors val="0"/>
        <c:ser>
          <c:idx val="0"/>
          <c:order val="0"/>
          <c:tx>
            <c:strRef>
              <c:f>Senior!$H$16</c:f>
              <c:strCache>
                <c:ptCount val="1"/>
                <c:pt idx="0">
                  <c:v>GRADE 12</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Senior!$H$143:$J$143</c:f>
              <c:strCache>
                <c:ptCount val="3"/>
                <c:pt idx="0">
                  <c:v>CORE SUBJECTS</c:v>
                </c:pt>
                <c:pt idx="1">
                  <c:v>APPLIED SUBJECTS</c:v>
                </c:pt>
                <c:pt idx="2">
                  <c:v>SPECIALIZATION</c:v>
                </c:pt>
              </c:strCache>
            </c:strRef>
          </c:cat>
          <c:val>
            <c:numRef>
              <c:f>Senior!$H$144:$J$144</c:f>
              <c:numCache>
                <c:formatCode>0</c:formatCode>
                <c:ptCount val="3"/>
              </c:numCache>
            </c:numRef>
          </c:val>
          <c:extLst>
            <c:ext xmlns:c16="http://schemas.microsoft.com/office/drawing/2014/chart" uri="{C3380CC4-5D6E-409C-BE32-E72D297353CC}">
              <c16:uniqueId val="{00000000-CD15-4D8D-94FF-9B788F53D20D}"/>
            </c:ext>
          </c:extLst>
        </c:ser>
        <c:dLbls>
          <c:showLegendKey val="0"/>
          <c:showVal val="1"/>
          <c:showCatName val="0"/>
          <c:showSerName val="0"/>
          <c:showPercent val="0"/>
          <c:showBubbleSize val="0"/>
        </c:dLbls>
        <c:gapWidth val="150"/>
        <c:overlap val="-25"/>
        <c:axId val="254498664"/>
        <c:axId val="254496312"/>
      </c:barChart>
      <c:catAx>
        <c:axId val="254498664"/>
        <c:scaling>
          <c:orientation val="minMax"/>
        </c:scaling>
        <c:delete val="0"/>
        <c:axPos val="b"/>
        <c:numFmt formatCode="General" sourceLinked="0"/>
        <c:majorTickMark val="none"/>
        <c:minorTickMark val="none"/>
        <c:tickLblPos val="nextTo"/>
        <c:crossAx val="254496312"/>
        <c:crosses val="autoZero"/>
        <c:auto val="1"/>
        <c:lblAlgn val="ctr"/>
        <c:lblOffset val="100"/>
        <c:noMultiLvlLbl val="0"/>
      </c:catAx>
      <c:valAx>
        <c:axId val="254496312"/>
        <c:scaling>
          <c:orientation val="minMax"/>
        </c:scaling>
        <c:delete val="1"/>
        <c:axPos val="l"/>
        <c:numFmt formatCode="0" sourceLinked="1"/>
        <c:majorTickMark val="out"/>
        <c:minorTickMark val="none"/>
        <c:tickLblPos val="none"/>
        <c:crossAx val="25449866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GRADE 11 Classes Implementing Contextualized Curriculum</a:t>
            </a:r>
          </a:p>
          <a:p>
            <a:pPr>
              <a:defRPr/>
            </a:pPr>
            <a:r>
              <a:rPr lang="en-US"/>
              <a:t>(ref: Lesson  Plan )</a:t>
            </a:r>
          </a:p>
        </c:rich>
      </c:tx>
      <c:overlay val="0"/>
    </c:title>
    <c:autoTitleDeleted val="0"/>
    <c:plotArea>
      <c:layout/>
      <c:barChart>
        <c:barDir val="col"/>
        <c:grouping val="clustered"/>
        <c:varyColors val="0"/>
        <c:ser>
          <c:idx val="0"/>
          <c:order val="0"/>
          <c:tx>
            <c:strRef>
              <c:f>Senior!$D$16</c:f>
              <c:strCache>
                <c:ptCount val="1"/>
                <c:pt idx="0">
                  <c:v>GRADE 11</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Senior!$E$145:$G$145</c:f>
              <c:strCache>
                <c:ptCount val="3"/>
                <c:pt idx="0">
                  <c:v>CORE SUBJECTS</c:v>
                </c:pt>
                <c:pt idx="1">
                  <c:v>APPLIED SUBJECTS</c:v>
                </c:pt>
                <c:pt idx="2">
                  <c:v>SPECIALIZATION</c:v>
                </c:pt>
              </c:strCache>
            </c:strRef>
          </c:cat>
          <c:val>
            <c:numRef>
              <c:f>Senior!$E$146:$G$146</c:f>
              <c:numCache>
                <c:formatCode>0</c:formatCode>
                <c:ptCount val="3"/>
              </c:numCache>
            </c:numRef>
          </c:val>
          <c:extLst>
            <c:ext xmlns:c16="http://schemas.microsoft.com/office/drawing/2014/chart" uri="{C3380CC4-5D6E-409C-BE32-E72D297353CC}">
              <c16:uniqueId val="{00000000-318B-482D-BD72-FB2AFD137D26}"/>
            </c:ext>
          </c:extLst>
        </c:ser>
        <c:dLbls>
          <c:showLegendKey val="0"/>
          <c:showVal val="1"/>
          <c:showCatName val="0"/>
          <c:showSerName val="0"/>
          <c:showPercent val="0"/>
          <c:showBubbleSize val="0"/>
        </c:dLbls>
        <c:gapWidth val="150"/>
        <c:overlap val="-25"/>
        <c:axId val="254498272"/>
        <c:axId val="254497488"/>
      </c:barChart>
      <c:catAx>
        <c:axId val="254498272"/>
        <c:scaling>
          <c:orientation val="minMax"/>
        </c:scaling>
        <c:delete val="0"/>
        <c:axPos val="b"/>
        <c:numFmt formatCode="General" sourceLinked="0"/>
        <c:majorTickMark val="none"/>
        <c:minorTickMark val="none"/>
        <c:tickLblPos val="nextTo"/>
        <c:crossAx val="254497488"/>
        <c:crosses val="autoZero"/>
        <c:auto val="1"/>
        <c:lblAlgn val="ctr"/>
        <c:lblOffset val="100"/>
        <c:noMultiLvlLbl val="0"/>
      </c:catAx>
      <c:valAx>
        <c:axId val="254497488"/>
        <c:scaling>
          <c:orientation val="minMax"/>
        </c:scaling>
        <c:delete val="1"/>
        <c:axPos val="l"/>
        <c:numFmt formatCode="0" sourceLinked="1"/>
        <c:majorTickMark val="out"/>
        <c:minorTickMark val="none"/>
        <c:tickLblPos val="none"/>
        <c:crossAx val="25449827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GRADE 12 </a:t>
            </a:r>
            <a:r>
              <a:rPr lang="en-US" sz="1800" b="1" i="0" baseline="0">
                <a:effectLst/>
              </a:rPr>
              <a:t>Classes Implementing Contextualized Curriculum</a:t>
            </a:r>
            <a:endParaRPr lang="en-PH">
              <a:effectLst/>
            </a:endParaRPr>
          </a:p>
          <a:p>
            <a:pPr>
              <a:defRPr/>
            </a:pPr>
            <a:r>
              <a:rPr lang="en-US" sz="1800" b="1" i="0" baseline="0">
                <a:effectLst/>
              </a:rPr>
              <a:t>(ref: Lesson  Plan )</a:t>
            </a:r>
            <a:endParaRPr lang="en-PH">
              <a:effectLst/>
            </a:endParaRPr>
          </a:p>
        </c:rich>
      </c:tx>
      <c:overlay val="0"/>
    </c:title>
    <c:autoTitleDeleted val="0"/>
    <c:plotArea>
      <c:layout/>
      <c:barChart>
        <c:barDir val="col"/>
        <c:grouping val="clustered"/>
        <c:varyColors val="0"/>
        <c:ser>
          <c:idx val="0"/>
          <c:order val="0"/>
          <c:tx>
            <c:strRef>
              <c:f>Senior!$H$16</c:f>
              <c:strCache>
                <c:ptCount val="1"/>
                <c:pt idx="0">
                  <c:v>GRADE 12</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Senior!$H$145:$J$145</c:f>
              <c:strCache>
                <c:ptCount val="3"/>
                <c:pt idx="0">
                  <c:v>CORE SUBJECTS</c:v>
                </c:pt>
                <c:pt idx="1">
                  <c:v>APPLIED SUBJECTS</c:v>
                </c:pt>
                <c:pt idx="2">
                  <c:v>SPECIALIZATION</c:v>
                </c:pt>
              </c:strCache>
            </c:strRef>
          </c:cat>
          <c:val>
            <c:numRef>
              <c:f>Senior!$H$146:$J$146</c:f>
              <c:numCache>
                <c:formatCode>0</c:formatCode>
                <c:ptCount val="3"/>
              </c:numCache>
            </c:numRef>
          </c:val>
          <c:extLst>
            <c:ext xmlns:c16="http://schemas.microsoft.com/office/drawing/2014/chart" uri="{C3380CC4-5D6E-409C-BE32-E72D297353CC}">
              <c16:uniqueId val="{00000000-CDD0-4039-A86B-EDE68FF7D05D}"/>
            </c:ext>
          </c:extLst>
        </c:ser>
        <c:dLbls>
          <c:showLegendKey val="0"/>
          <c:showVal val="1"/>
          <c:showCatName val="0"/>
          <c:showSerName val="0"/>
          <c:showPercent val="0"/>
          <c:showBubbleSize val="0"/>
        </c:dLbls>
        <c:gapWidth val="150"/>
        <c:overlap val="-25"/>
        <c:axId val="254495920"/>
        <c:axId val="254497880"/>
      </c:barChart>
      <c:catAx>
        <c:axId val="254495920"/>
        <c:scaling>
          <c:orientation val="minMax"/>
        </c:scaling>
        <c:delete val="0"/>
        <c:axPos val="b"/>
        <c:numFmt formatCode="General" sourceLinked="0"/>
        <c:majorTickMark val="none"/>
        <c:minorTickMark val="none"/>
        <c:tickLblPos val="nextTo"/>
        <c:crossAx val="254497880"/>
        <c:crosses val="autoZero"/>
        <c:auto val="1"/>
        <c:lblAlgn val="ctr"/>
        <c:lblOffset val="100"/>
        <c:noMultiLvlLbl val="0"/>
      </c:catAx>
      <c:valAx>
        <c:axId val="254497880"/>
        <c:scaling>
          <c:orientation val="minMax"/>
        </c:scaling>
        <c:delete val="1"/>
        <c:axPos val="l"/>
        <c:numFmt formatCode="0" sourceLinked="1"/>
        <c:majorTickMark val="out"/>
        <c:minorTickMark val="none"/>
        <c:tickLblPos val="none"/>
        <c:crossAx val="254495920"/>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Teachers' Trainings</a:t>
            </a:r>
          </a:p>
        </c:rich>
      </c:tx>
      <c:overlay val="0"/>
    </c:title>
    <c:autoTitleDeleted val="0"/>
    <c:plotArea>
      <c:layout/>
      <c:barChart>
        <c:barDir val="col"/>
        <c:grouping val="clustered"/>
        <c:varyColors val="0"/>
        <c:ser>
          <c:idx val="0"/>
          <c:order val="0"/>
          <c:tx>
            <c:strRef>
              <c:f>Senior!$B$213</c:f>
              <c:strCache>
                <c:ptCount val="1"/>
                <c:pt idx="0">
                  <c:v>No. of Teachers trained on K to 12 Implementation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Senior!$G$213:$H$213</c:f>
              <c:numCache>
                <c:formatCode>General</c:formatCode>
                <c:ptCount val="2"/>
              </c:numCache>
            </c:numRef>
          </c:val>
          <c:extLst>
            <c:ext xmlns:c15="http://schemas.microsoft.com/office/drawing/2012/chart" uri="{02D57815-91ED-43cb-92C2-25804820EDAC}">
              <c15:filteredCategoryTitle>
                <c15:cat>
                  <c:multiLvlStrRef>
                    <c:extLst xmlns:c16="http://schemas.microsoft.com/office/drawing/2014/chart">
                      <c:ext uri="{02D57815-91ED-43cb-92C2-25804820EDAC}">
                        <c15:formulaRef>
                          <c15:sqref>Senior!$G$205:$H$205</c15:sqref>
                        </c15:formulaRef>
                      </c:ext>
                    </c:extLst>
                  </c:multiLvlStrRef>
                </c15:cat>
              </c15:filteredCategoryTitle>
            </c:ext>
            <c:ext xmlns:c16="http://schemas.microsoft.com/office/drawing/2014/chart" uri="{C3380CC4-5D6E-409C-BE32-E72D297353CC}">
              <c16:uniqueId val="{00000000-2DE9-49C9-B89E-9F6EF35B7EC6}"/>
            </c:ext>
          </c:extLst>
        </c:ser>
        <c:ser>
          <c:idx val="1"/>
          <c:order val="1"/>
          <c:tx>
            <c:strRef>
              <c:f>Senior!$B$214</c:f>
              <c:strCache>
                <c:ptCount val="1"/>
                <c:pt idx="0">
                  <c:v>No. of Teachers Attended LAC Session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Senior!$G$214:$H$214</c:f>
              <c:numCache>
                <c:formatCode>General</c:formatCode>
                <c:ptCount val="2"/>
              </c:numCache>
            </c:numRef>
          </c:val>
          <c:extLst>
            <c:ext xmlns:c15="http://schemas.microsoft.com/office/drawing/2012/chart" uri="{02D57815-91ED-43cb-92C2-25804820EDAC}">
              <c15:filteredCategoryTitle>
                <c15:cat>
                  <c:multiLvlStrRef>
                    <c:extLst xmlns:c16="http://schemas.microsoft.com/office/drawing/2014/chart">
                      <c:ext uri="{02D57815-91ED-43cb-92C2-25804820EDAC}">
                        <c15:formulaRef>
                          <c15:sqref>Senior!$G$205:$H$205</c15:sqref>
                        </c15:formulaRef>
                      </c:ext>
                    </c:extLst>
                  </c:multiLvlStrRef>
                </c15:cat>
              </c15:filteredCategoryTitle>
            </c:ext>
            <c:ext xmlns:c16="http://schemas.microsoft.com/office/drawing/2014/chart" uri="{C3380CC4-5D6E-409C-BE32-E72D297353CC}">
              <c16:uniqueId val="{00000001-2DE9-49C9-B89E-9F6EF35B7EC6}"/>
            </c:ext>
          </c:extLst>
        </c:ser>
        <c:ser>
          <c:idx val="2"/>
          <c:order val="2"/>
          <c:tx>
            <c:strRef>
              <c:f>Senior!$B$215</c:f>
              <c:strCache>
                <c:ptCount val="1"/>
                <c:pt idx="0">
                  <c:v>No. of Teachers Attended INSET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Senior!$G$215:$H$215</c:f>
              <c:numCache>
                <c:formatCode>General</c:formatCode>
                <c:ptCount val="2"/>
              </c:numCache>
            </c:numRef>
          </c:val>
          <c:extLst>
            <c:ext xmlns:c15="http://schemas.microsoft.com/office/drawing/2012/chart" uri="{02D57815-91ED-43cb-92C2-25804820EDAC}">
              <c15:filteredCategoryTitle>
                <c15:cat>
                  <c:multiLvlStrRef>
                    <c:extLst xmlns:c16="http://schemas.microsoft.com/office/drawing/2014/chart">
                      <c:ext uri="{02D57815-91ED-43cb-92C2-25804820EDAC}">
                        <c15:formulaRef>
                          <c15:sqref>Senior!$G$205:$H$205</c15:sqref>
                        </c15:formulaRef>
                      </c:ext>
                    </c:extLst>
                  </c:multiLvlStrRef>
                </c15:cat>
              </c15:filteredCategoryTitle>
            </c:ext>
            <c:ext xmlns:c16="http://schemas.microsoft.com/office/drawing/2014/chart" uri="{C3380CC4-5D6E-409C-BE32-E72D297353CC}">
              <c16:uniqueId val="{00000002-2DE9-49C9-B89E-9F6EF35B7EC6}"/>
            </c:ext>
          </c:extLst>
        </c:ser>
        <c:ser>
          <c:idx val="3"/>
          <c:order val="3"/>
          <c:tx>
            <c:strRef>
              <c:f>Senior!$B$216</c:f>
              <c:strCache>
                <c:ptCount val="1"/>
                <c:pt idx="0">
                  <c:v>No. of Teachers Attended Other Trainings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Senior!$G$216:$H$216</c:f>
              <c:numCache>
                <c:formatCode>General</c:formatCode>
                <c:ptCount val="2"/>
              </c:numCache>
            </c:numRef>
          </c:val>
          <c:extLst>
            <c:ext xmlns:c15="http://schemas.microsoft.com/office/drawing/2012/chart" uri="{02D57815-91ED-43cb-92C2-25804820EDAC}">
              <c15:filteredCategoryTitle>
                <c15:cat>
                  <c:multiLvlStrRef>
                    <c:extLst xmlns:c16="http://schemas.microsoft.com/office/drawing/2014/chart">
                      <c:ext uri="{02D57815-91ED-43cb-92C2-25804820EDAC}">
                        <c15:formulaRef>
                          <c15:sqref>Senior!$G$205:$H$205</c15:sqref>
                        </c15:formulaRef>
                      </c:ext>
                    </c:extLst>
                  </c:multiLvlStrRef>
                </c15:cat>
              </c15:filteredCategoryTitle>
            </c:ext>
            <c:ext xmlns:c16="http://schemas.microsoft.com/office/drawing/2014/chart" uri="{C3380CC4-5D6E-409C-BE32-E72D297353CC}">
              <c16:uniqueId val="{00000003-2DE9-49C9-B89E-9F6EF35B7EC6}"/>
            </c:ext>
          </c:extLst>
        </c:ser>
        <c:dLbls>
          <c:showLegendKey val="0"/>
          <c:showVal val="1"/>
          <c:showCatName val="0"/>
          <c:showSerName val="0"/>
          <c:showPercent val="0"/>
          <c:showBubbleSize val="0"/>
        </c:dLbls>
        <c:gapWidth val="150"/>
        <c:overlap val="-25"/>
        <c:axId val="254499840"/>
        <c:axId val="254500232"/>
      </c:barChart>
      <c:catAx>
        <c:axId val="254499840"/>
        <c:scaling>
          <c:orientation val="minMax"/>
        </c:scaling>
        <c:delete val="0"/>
        <c:axPos val="b"/>
        <c:numFmt formatCode="General" sourceLinked="1"/>
        <c:majorTickMark val="none"/>
        <c:minorTickMark val="none"/>
        <c:tickLblPos val="nextTo"/>
        <c:crossAx val="254500232"/>
        <c:crosses val="autoZero"/>
        <c:auto val="1"/>
        <c:lblAlgn val="ctr"/>
        <c:lblOffset val="100"/>
        <c:noMultiLvlLbl val="0"/>
      </c:catAx>
      <c:valAx>
        <c:axId val="254500232"/>
        <c:scaling>
          <c:orientation val="minMax"/>
        </c:scaling>
        <c:delete val="1"/>
        <c:axPos val="l"/>
        <c:numFmt formatCode="General" sourceLinked="1"/>
        <c:majorTickMark val="out"/>
        <c:minorTickMark val="none"/>
        <c:tickLblPos val="none"/>
        <c:crossAx val="254499840"/>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Number of Classroom</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dLbl>
              <c:idx val="1"/>
              <c:layout>
                <c:manualLayout>
                  <c:x val="1.2846237970253718E-2"/>
                  <c:y val="-0.2610414843977837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E213-4A5F-80DD-3545B5F176DC}"/>
                </c:ext>
              </c:extLst>
            </c:dLbl>
            <c:dLbl>
              <c:idx val="3"/>
              <c:layout>
                <c:manualLayout>
                  <c:x val="6.3099300087489069E-2"/>
                  <c:y val="2.459281131525226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213-4A5F-80DD-3545B5F176DC}"/>
                </c:ext>
              </c:extLst>
            </c:dLbl>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val>
            <c:numRef>
              <c:f>Senior!$E$219:$H$219</c:f>
            </c:numRef>
          </c:val>
          <c:extLst>
            <c:ext xmlns:c15="http://schemas.microsoft.com/office/drawing/2012/chart" uri="{02D57815-91ED-43cb-92C2-25804820EDAC}">
              <c15:filteredCategoryTitle>
                <c15:cat>
                  <c:multiLvlStrRef>
                    <c:extLst xmlns:c16="http://schemas.microsoft.com/office/drawing/2014/chart">
                      <c:ext uri="{02D57815-91ED-43cb-92C2-25804820EDAC}">
                        <c15:formulaRef>
                          <c15:sqref>Senior!$E$218:$H$218</c15:sqref>
                        </c15:formulaRef>
                      </c:ext>
                    </c:extLst>
                  </c:multiLvlStrRef>
                </c15:cat>
              </c15:filteredCategoryTitle>
            </c:ext>
            <c:ext xmlns:c16="http://schemas.microsoft.com/office/drawing/2014/chart" uri="{C3380CC4-5D6E-409C-BE32-E72D297353CC}">
              <c16:uniqueId val="{00000002-E213-4A5F-80DD-3545B5F176DC}"/>
            </c:ext>
          </c:extLst>
        </c:ser>
        <c:dLbls>
          <c:showLegendKey val="0"/>
          <c:showVal val="0"/>
          <c:showCatName val="1"/>
          <c:showSerName val="0"/>
          <c:showPercent val="1"/>
          <c:showBubbleSize val="0"/>
          <c:showLeaderLines val="1"/>
        </c:dLbls>
      </c:pie3D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Teachers with IPCR</a:t>
            </a:r>
          </a:p>
        </c:rich>
      </c:tx>
      <c:overlay val="0"/>
    </c:title>
    <c:autoTitleDeleted val="0"/>
    <c:plotArea>
      <c:layout>
        <c:manualLayout>
          <c:layoutTarget val="inner"/>
          <c:xMode val="edge"/>
          <c:yMode val="edge"/>
          <c:x val="0.29736548556430464"/>
          <c:y val="0.33119932925051038"/>
          <c:w val="0.38860258092738431"/>
          <c:h val="0.64767096821230674"/>
        </c:manualLayout>
      </c:layout>
      <c:pieChart>
        <c:varyColors val="1"/>
        <c:ser>
          <c:idx val="0"/>
          <c:order val="0"/>
          <c:dLbls>
            <c:dLbl>
              <c:idx val="0"/>
              <c:layout>
                <c:manualLayout>
                  <c:x val="-1.6339020122484688E-2"/>
                  <c:y val="-2.5096237970253735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101-4B72-8A4A-D4D3BDDD25BB}"/>
                </c:ext>
              </c:extLst>
            </c:dLbl>
            <c:dLbl>
              <c:idx val="1"/>
              <c:layout>
                <c:manualLayout>
                  <c:x val="6.4981408573928284E-2"/>
                  <c:y val="4.5966389617964419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101-4B72-8A4A-D4D3BDDD25BB}"/>
                </c:ext>
              </c:extLst>
            </c:dLbl>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val>
            <c:numRef>
              <c:f>Senior!$E$237:$I$237</c:f>
            </c:numRef>
          </c:val>
          <c:extLst>
            <c:ext xmlns:c15="http://schemas.microsoft.com/office/drawing/2012/chart" uri="{02D57815-91ED-43cb-92C2-25804820EDAC}">
              <c15:filteredCategoryTitle>
                <c15:cat>
                  <c:multiLvlStrRef>
                    <c:extLst xmlns:c16="http://schemas.microsoft.com/office/drawing/2014/chart">
                      <c:ext uri="{02D57815-91ED-43cb-92C2-25804820EDAC}">
                        <c15:formulaRef>
                          <c15:sqref>Senior!$E$236:$I$236</c15:sqref>
                        </c15:formulaRef>
                      </c:ext>
                    </c:extLst>
                  </c:multiLvlStrRef>
                </c15:cat>
              </c15:filteredCategoryTitle>
            </c:ext>
            <c:ext xmlns:c16="http://schemas.microsoft.com/office/drawing/2014/chart" uri="{C3380CC4-5D6E-409C-BE32-E72D297353CC}">
              <c16:uniqueId val="{00000002-4101-4B72-8A4A-D4D3BDDD25BB}"/>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Senior!$B$253</c:f>
              <c:strCache>
                <c:ptCount val="1"/>
                <c:pt idx="0">
                  <c:v>No. of Learners Treated for Illnesses</c:v>
                </c:pt>
              </c:strCache>
            </c:strRef>
          </c:tx>
          <c:dLbls>
            <c:dLbl>
              <c:idx val="2"/>
              <c:layout>
                <c:manualLayout>
                  <c:x val="0.28139435695538056"/>
                  <c:y val="0.1104035433070866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3098-4888-94A9-AD5B099A814A}"/>
                </c:ext>
              </c:extLst>
            </c:dLbl>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Senior!$E$253:$G$253</c:f>
              <c:strCache>
                <c:ptCount val="3"/>
                <c:pt idx="0">
                  <c:v>Schistosomiasis</c:v>
                </c:pt>
                <c:pt idx="1">
                  <c:v>Filariasis</c:v>
                </c:pt>
                <c:pt idx="2">
                  <c:v>Common Illnesses</c:v>
                </c:pt>
              </c:strCache>
            </c:strRef>
          </c:cat>
          <c:val>
            <c:numRef>
              <c:f>Senior!$E$254:$G$254</c:f>
              <c:numCache>
                <c:formatCode>General</c:formatCode>
                <c:ptCount val="3"/>
              </c:numCache>
            </c:numRef>
          </c:val>
          <c:extLst>
            <c:ext xmlns:c16="http://schemas.microsoft.com/office/drawing/2014/chart" uri="{C3380CC4-5D6E-409C-BE32-E72D297353CC}">
              <c16:uniqueId val="{00000001-3098-4888-94A9-AD5B099A814A}"/>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Senior!$B$255</c:f>
              <c:strCache>
                <c:ptCount val="1"/>
                <c:pt idx="0">
                  <c:v>No. of Learner/s Victims of Child Abuse</c:v>
                </c:pt>
              </c:strCache>
            </c:strRef>
          </c:tx>
          <c:dLbls>
            <c:dLbl>
              <c:idx val="0"/>
              <c:layout>
                <c:manualLayout>
                  <c:x val="-0.13397496365585876"/>
                  <c:y val="0.2236958038473039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FB31-4006-9816-BF0F0F4D6268}"/>
                </c:ext>
              </c:extLst>
            </c:dLbl>
            <c:dLbl>
              <c:idx val="2"/>
              <c:layout>
                <c:manualLayout>
                  <c:x val="0.23493516399694891"/>
                  <c:y val="-1.423950921797426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B31-4006-9816-BF0F0F4D6268}"/>
                </c:ext>
              </c:extLst>
            </c:dLbl>
            <c:spPr>
              <a:noFill/>
              <a:ln>
                <a:noFill/>
              </a:ln>
              <a:effectLst/>
            </c:spPr>
            <c:showLegendKey val="0"/>
            <c:showVal val="1"/>
            <c:showCatName val="1"/>
            <c:showSerName val="0"/>
            <c:showPercent val="1"/>
            <c:showBubbleSize val="0"/>
            <c:showLeaderLines val="1"/>
            <c:extLst>
              <c:ext xmlns:c15="http://schemas.microsoft.com/office/drawing/2012/chart" uri="{CE6537A1-D6FC-4f65-9D91-7224C49458BB}"/>
            </c:extLst>
          </c:dLbls>
          <c:cat>
            <c:strRef>
              <c:f>Senior!$E$255:$G$255</c:f>
              <c:strCache>
                <c:ptCount val="3"/>
                <c:pt idx="0">
                  <c:v>Sexual Abuse</c:v>
                </c:pt>
                <c:pt idx="1">
                  <c:v>Bullying</c:v>
                </c:pt>
                <c:pt idx="2">
                  <c:v>Verbal Abuse</c:v>
                </c:pt>
              </c:strCache>
            </c:strRef>
          </c:cat>
          <c:val>
            <c:numRef>
              <c:f>Senior!$E$256:$G$256</c:f>
              <c:numCache>
                <c:formatCode>General</c:formatCode>
                <c:ptCount val="3"/>
              </c:numCache>
            </c:numRef>
          </c:val>
          <c:extLst>
            <c:ext xmlns:c16="http://schemas.microsoft.com/office/drawing/2014/chart" uri="{C3380CC4-5D6E-409C-BE32-E72D297353CC}">
              <c16:uniqueId val="{00000002-FB31-4006-9816-BF0F0F4D6268}"/>
            </c:ext>
          </c:extLst>
        </c:ser>
        <c:dLbls>
          <c:showLegendKey val="0"/>
          <c:showVal val="0"/>
          <c:showCatName val="1"/>
          <c:showSerName val="0"/>
          <c:showPercent val="1"/>
          <c:showBubbleSize val="0"/>
          <c:showLeaderLines val="1"/>
        </c:dLbls>
        <c:firstSliceAng val="0"/>
      </c:pieChart>
    </c:plotArea>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G11 - Quarterly Assessment in English</a:t>
            </a:r>
          </a:p>
          <a:p>
            <a:pPr>
              <a:defRPr/>
            </a:pPr>
            <a:r>
              <a:rPr lang="en-US"/>
              <a:t>(MASTERY Level)</a:t>
            </a:r>
          </a:p>
        </c:rich>
      </c:tx>
      <c:overlay val="0"/>
    </c:title>
    <c:autoTitleDeleted val="0"/>
    <c:plotArea>
      <c:layout>
        <c:manualLayout>
          <c:layoutTarget val="inner"/>
          <c:xMode val="edge"/>
          <c:yMode val="edge"/>
          <c:x val="2.7503175006350022E-2"/>
          <c:y val="0.22458075121986587"/>
          <c:w val="0.43967044224981344"/>
          <c:h val="0.698783024731783"/>
        </c:manualLayout>
      </c:layout>
      <c:pieChart>
        <c:varyColors val="1"/>
        <c:ser>
          <c:idx val="3"/>
          <c:order val="0"/>
          <c:tx>
            <c:strRef>
              <c:f>Senior!$G$148</c:f>
              <c:strCache>
                <c:ptCount val="1"/>
                <c:pt idx="0">
                  <c:v>G11</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Senior!$B$149:$C$155</c:f>
            </c:multiLvlStrRef>
          </c:cat>
          <c:val>
            <c:numRef>
              <c:f>Senior!$G$149:$G$155</c:f>
            </c:numRef>
          </c:val>
          <c:extLst>
            <c:ext xmlns:c16="http://schemas.microsoft.com/office/drawing/2014/chart" uri="{C3380CC4-5D6E-409C-BE32-E72D297353CC}">
              <c16:uniqueId val="{00000000-596B-41FB-9A92-CCF04D8A74BD}"/>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0256591000870343"/>
          <c:y val="0.31823320236725366"/>
          <c:w val="0.42645300426922211"/>
          <c:h val="0.51616357030801141"/>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G11 - Quarterly Assessment in Filipino</a:t>
            </a:r>
            <a:endParaRPr lang="en-PH">
              <a:effectLst/>
            </a:endParaRPr>
          </a:p>
          <a:p>
            <a:pPr>
              <a:defRPr/>
            </a:pPr>
            <a:r>
              <a:rPr lang="en-US" sz="1800" b="1" i="0" baseline="0">
                <a:effectLst/>
              </a:rPr>
              <a:t>(MASTERY Level)</a:t>
            </a:r>
            <a:endParaRPr lang="en-PH">
              <a:effectLst/>
            </a:endParaRPr>
          </a:p>
        </c:rich>
      </c:tx>
      <c:overlay val="0"/>
    </c:title>
    <c:autoTitleDeleted val="0"/>
    <c:plotArea>
      <c:layout>
        <c:manualLayout>
          <c:layoutTarget val="inner"/>
          <c:xMode val="edge"/>
          <c:yMode val="edge"/>
          <c:x val="2.7503175006350022E-2"/>
          <c:y val="0.22458075121986587"/>
          <c:w val="0.43991644174589806"/>
          <c:h val="0.698783024731783"/>
        </c:manualLayout>
      </c:layout>
      <c:pieChart>
        <c:varyColors val="1"/>
        <c:ser>
          <c:idx val="2"/>
          <c:order val="0"/>
          <c:tx>
            <c:strRef>
              <c:f>Senior!$G$148</c:f>
              <c:strCache>
                <c:ptCount val="1"/>
                <c:pt idx="0">
                  <c:v>G11</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Senior!$B$156:$C$162</c:f>
            </c:multiLvlStrRef>
          </c:cat>
          <c:val>
            <c:numRef>
              <c:f>Senior!$G$156:$G$162</c:f>
            </c:numRef>
          </c:val>
          <c:extLst>
            <c:ext xmlns:c16="http://schemas.microsoft.com/office/drawing/2014/chart" uri="{C3380CC4-5D6E-409C-BE32-E72D297353CC}">
              <c16:uniqueId val="{00000000-3539-43F2-999B-3E7B10AA4C32}"/>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1286685252531572"/>
          <c:y val="0.33482579573407067"/>
          <c:w val="0.38477469745192161"/>
          <c:h val="0.53690431201653277"/>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G11 - Quarterly Assessment in Math</a:t>
            </a:r>
          </a:p>
          <a:p>
            <a:pPr>
              <a:defRPr/>
            </a:pPr>
            <a:r>
              <a:rPr lang="en-US"/>
              <a:t>(MASTERY Level)</a:t>
            </a:r>
          </a:p>
        </c:rich>
      </c:tx>
      <c:overlay val="0"/>
    </c:title>
    <c:autoTitleDeleted val="0"/>
    <c:plotArea>
      <c:layout>
        <c:manualLayout>
          <c:layoutTarget val="inner"/>
          <c:xMode val="edge"/>
          <c:yMode val="edge"/>
          <c:x val="2.7503175006350022E-2"/>
          <c:y val="0.22458075121986587"/>
          <c:w val="0.43967044224981344"/>
          <c:h val="0.698783024731783"/>
        </c:manualLayout>
      </c:layout>
      <c:pieChart>
        <c:varyColors val="1"/>
        <c:ser>
          <c:idx val="2"/>
          <c:order val="0"/>
          <c:tx>
            <c:strRef>
              <c:f>Senior!$G$148</c:f>
              <c:strCache>
                <c:ptCount val="1"/>
                <c:pt idx="0">
                  <c:v>G11</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Senior!$B$163:$C$169</c:f>
            </c:multiLvlStrRef>
          </c:cat>
          <c:val>
            <c:numRef>
              <c:f>Senior!$G$163:$G$169</c:f>
            </c:numRef>
          </c:val>
          <c:extLst>
            <c:ext xmlns:c16="http://schemas.microsoft.com/office/drawing/2014/chart" uri="{C3380CC4-5D6E-409C-BE32-E72D297353CC}">
              <c16:uniqueId val="{00000000-F5A8-425A-874A-8A04AFFE2707}"/>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0256591000870343"/>
          <c:y val="0.31823320236725366"/>
          <c:w val="0.33028753656800991"/>
          <c:h val="0.66549691060936322"/>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G11 - Quarterly Assessment in Science</a:t>
            </a:r>
            <a:endParaRPr lang="en-PH">
              <a:effectLst/>
            </a:endParaRPr>
          </a:p>
          <a:p>
            <a:pPr>
              <a:defRPr/>
            </a:pPr>
            <a:r>
              <a:rPr lang="en-US" sz="1800" b="1" i="0" baseline="0">
                <a:effectLst/>
              </a:rPr>
              <a:t>(MASTERY Level)</a:t>
            </a:r>
            <a:endParaRPr lang="en-PH">
              <a:effectLst/>
            </a:endParaRPr>
          </a:p>
        </c:rich>
      </c:tx>
      <c:overlay val="0"/>
    </c:title>
    <c:autoTitleDeleted val="0"/>
    <c:plotArea>
      <c:layout>
        <c:manualLayout>
          <c:layoutTarget val="inner"/>
          <c:xMode val="edge"/>
          <c:yMode val="edge"/>
          <c:x val="2.7503175006350022E-2"/>
          <c:y val="0.22458075121986587"/>
          <c:w val="0.43991644174589806"/>
          <c:h val="0.698783024731783"/>
        </c:manualLayout>
      </c:layout>
      <c:pieChart>
        <c:varyColors val="1"/>
        <c:ser>
          <c:idx val="3"/>
          <c:order val="0"/>
          <c:tx>
            <c:strRef>
              <c:f>Senior!$G$148</c:f>
              <c:strCache>
                <c:ptCount val="1"/>
                <c:pt idx="0">
                  <c:v>G11</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Senior!$B$170:$C$176</c:f>
            </c:multiLvlStrRef>
          </c:cat>
          <c:val>
            <c:numRef>
              <c:f>Senior!$G$170:$G$176</c:f>
            </c:numRef>
          </c:val>
          <c:extLst>
            <c:ext xmlns:c16="http://schemas.microsoft.com/office/drawing/2014/chart" uri="{C3380CC4-5D6E-409C-BE32-E72D297353CC}">
              <c16:uniqueId val="{00000000-5810-4984-B794-F92ED0596040}"/>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1286685252531572"/>
          <c:y val="0.33482579573407067"/>
          <c:w val="0.44667907552114927"/>
          <c:h val="0.52828530898969051"/>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G11 - Quarterly Assessment in Soc. Sci.</a:t>
            </a:r>
          </a:p>
          <a:p>
            <a:pPr>
              <a:defRPr/>
            </a:pPr>
            <a:r>
              <a:rPr lang="en-US"/>
              <a:t>(MASTERY Level)</a:t>
            </a:r>
          </a:p>
        </c:rich>
      </c:tx>
      <c:overlay val="0"/>
    </c:title>
    <c:autoTitleDeleted val="0"/>
    <c:plotArea>
      <c:layout>
        <c:manualLayout>
          <c:layoutTarget val="inner"/>
          <c:xMode val="edge"/>
          <c:yMode val="edge"/>
          <c:x val="2.7503175006350022E-2"/>
          <c:y val="0.22458075121986587"/>
          <c:w val="0.43967044224981344"/>
          <c:h val="0.698783024731783"/>
        </c:manualLayout>
      </c:layout>
      <c:pieChart>
        <c:varyColors val="1"/>
        <c:ser>
          <c:idx val="3"/>
          <c:order val="0"/>
          <c:tx>
            <c:strRef>
              <c:f>Senior!$G$148</c:f>
              <c:strCache>
                <c:ptCount val="1"/>
                <c:pt idx="0">
                  <c:v>G11</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Senior!$B$177:$C$183</c:f>
            </c:multiLvlStrRef>
          </c:cat>
          <c:val>
            <c:numRef>
              <c:f>Senior!$G$177:$G$183</c:f>
            </c:numRef>
          </c:val>
          <c:extLst>
            <c:ext xmlns:c16="http://schemas.microsoft.com/office/drawing/2014/chart" uri="{C3380CC4-5D6E-409C-BE32-E72D297353CC}">
              <c16:uniqueId val="{00000000-613B-4D98-9745-D4858B98803A}"/>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4432578456467073"/>
          <c:y val="0.31823320236725366"/>
          <c:w val="0.41300885856000374"/>
          <c:h val="0.51616357030801141"/>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G11 - Quarterly Assessment in </a:t>
            </a:r>
            <a:r>
              <a:rPr lang="en-PH" sz="1800" b="1" i="0" baseline="0">
                <a:effectLst/>
              </a:rPr>
              <a:t>P. E.</a:t>
            </a:r>
            <a:endParaRPr lang="en-PH">
              <a:effectLst/>
            </a:endParaRPr>
          </a:p>
          <a:p>
            <a:pPr>
              <a:defRPr/>
            </a:pPr>
            <a:r>
              <a:rPr lang="en-US" sz="1800" b="1" i="0" baseline="0">
                <a:effectLst/>
              </a:rPr>
              <a:t>(MASTERY Level)</a:t>
            </a:r>
            <a:endParaRPr lang="en-PH">
              <a:effectLst/>
            </a:endParaRPr>
          </a:p>
        </c:rich>
      </c:tx>
      <c:overlay val="0"/>
    </c:title>
    <c:autoTitleDeleted val="0"/>
    <c:plotArea>
      <c:layout>
        <c:manualLayout>
          <c:layoutTarget val="inner"/>
          <c:xMode val="edge"/>
          <c:yMode val="edge"/>
          <c:x val="2.7503175006350022E-2"/>
          <c:y val="0.22458075121986587"/>
          <c:w val="0.43991644174589806"/>
          <c:h val="0.698783024731783"/>
        </c:manualLayout>
      </c:layout>
      <c:pieChart>
        <c:varyColors val="1"/>
        <c:ser>
          <c:idx val="2"/>
          <c:order val="0"/>
          <c:tx>
            <c:strRef>
              <c:f>Senior!$G$148</c:f>
              <c:strCache>
                <c:ptCount val="1"/>
                <c:pt idx="0">
                  <c:v>G11</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Senior!$B$184:$C$190</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CORE SUBJECTS</c:v>
                  </c:pt>
                </c:lvl>
              </c:multiLvlStrCache>
            </c:multiLvlStrRef>
          </c:cat>
          <c:val>
            <c:numRef>
              <c:f>Senior!$G$184:$G$190</c:f>
              <c:numCache>
                <c:formatCode>General</c:formatCode>
                <c:ptCount val="7"/>
                <c:pt idx="3" formatCode="0_);[Red]\(0\)">
                  <c:v>0</c:v>
                </c:pt>
              </c:numCache>
            </c:numRef>
          </c:val>
          <c:extLst>
            <c:ext xmlns:c16="http://schemas.microsoft.com/office/drawing/2014/chart" uri="{C3380CC4-5D6E-409C-BE32-E72D297353CC}">
              <c16:uniqueId val="{00000000-EE58-4F3B-A9F8-73409C8152AE}"/>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1286685252531572"/>
          <c:y val="0.33482579573407067"/>
          <c:w val="0.46929818019711078"/>
          <c:h val="0.4868038255726489"/>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G11 - Quarterly Assessment in Applied Subjects (MASTERY Level)</a:t>
            </a:r>
          </a:p>
        </c:rich>
      </c:tx>
      <c:overlay val="0"/>
    </c:title>
    <c:autoTitleDeleted val="0"/>
    <c:plotArea>
      <c:layout>
        <c:manualLayout>
          <c:layoutTarget val="inner"/>
          <c:xMode val="edge"/>
          <c:yMode val="edge"/>
          <c:x val="2.7503175006350022E-2"/>
          <c:y val="0.22458075121986587"/>
          <c:w val="0.43967044224981344"/>
          <c:h val="0.698783024731783"/>
        </c:manualLayout>
      </c:layout>
      <c:pieChart>
        <c:varyColors val="1"/>
        <c:ser>
          <c:idx val="2"/>
          <c:order val="0"/>
          <c:tx>
            <c:strRef>
              <c:f>Senior!$G$148</c:f>
              <c:strCache>
                <c:ptCount val="1"/>
                <c:pt idx="0">
                  <c:v>G11</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Senior!$B$191:$C$197</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APPLIED SUBJECTS</c:v>
                  </c:pt>
                </c:lvl>
              </c:multiLvlStrCache>
            </c:multiLvlStrRef>
          </c:cat>
          <c:val>
            <c:numRef>
              <c:f>Senior!$G$191:$G$197</c:f>
              <c:numCache>
                <c:formatCode>General</c:formatCode>
                <c:ptCount val="7"/>
                <c:pt idx="3" formatCode="0_);[Red]\(0\)">
                  <c:v>0</c:v>
                </c:pt>
              </c:numCache>
            </c:numRef>
          </c:val>
          <c:extLst>
            <c:ext xmlns:c16="http://schemas.microsoft.com/office/drawing/2014/chart" uri="{C3380CC4-5D6E-409C-BE32-E72D297353CC}">
              <c16:uniqueId val="{00000000-3E77-436A-B8B6-2AEB85204CB9}"/>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4432578456467073"/>
          <c:y val="0.31823320236725366"/>
          <c:w val="0.42841591008920427"/>
          <c:h val="0.482978383574378"/>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G11 - Quarterly Assessment in </a:t>
            </a:r>
            <a:r>
              <a:rPr lang="en-PH" sz="1800" b="1" i="0" baseline="0">
                <a:effectLst/>
              </a:rPr>
              <a:t>Specialization </a:t>
            </a:r>
            <a:r>
              <a:rPr lang="en-US" sz="1800" b="1" i="0" baseline="0">
                <a:effectLst/>
              </a:rPr>
              <a:t>(MASTERY Level)</a:t>
            </a:r>
            <a:endParaRPr lang="en-PH">
              <a:effectLst/>
            </a:endParaRPr>
          </a:p>
        </c:rich>
      </c:tx>
      <c:overlay val="0"/>
    </c:title>
    <c:autoTitleDeleted val="0"/>
    <c:plotArea>
      <c:layout>
        <c:manualLayout>
          <c:layoutTarget val="inner"/>
          <c:xMode val="edge"/>
          <c:yMode val="edge"/>
          <c:x val="2.7503175006350022E-2"/>
          <c:y val="0.22458075121986587"/>
          <c:w val="0.43991644174589806"/>
          <c:h val="0.698783024731783"/>
        </c:manualLayout>
      </c:layout>
      <c:pieChart>
        <c:varyColors val="1"/>
        <c:ser>
          <c:idx val="3"/>
          <c:order val="0"/>
          <c:tx>
            <c:strRef>
              <c:f>Senior!$G$148</c:f>
              <c:strCache>
                <c:ptCount val="1"/>
                <c:pt idx="0">
                  <c:v>G11</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Senior!$B$198:$C$204</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SPECIALIZATION</c:v>
                  </c:pt>
                </c:lvl>
              </c:multiLvlStrCache>
            </c:multiLvlStrRef>
          </c:cat>
          <c:val>
            <c:numRef>
              <c:f>Senior!$G$198:$G$204</c:f>
              <c:numCache>
                <c:formatCode>General</c:formatCode>
                <c:ptCount val="7"/>
                <c:pt idx="3" formatCode="0_);[Red]\(0\)">
                  <c:v>0</c:v>
                </c:pt>
              </c:numCache>
            </c:numRef>
          </c:val>
          <c:extLst>
            <c:ext xmlns:c16="http://schemas.microsoft.com/office/drawing/2014/chart" uri="{C3380CC4-5D6E-409C-BE32-E72D297353CC}">
              <c16:uniqueId val="{00000000-6DEB-497D-BDE2-CFCE26853BBF}"/>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1286685252531572"/>
          <c:y val="0.33482579573407067"/>
          <c:w val="0.34104669520188113"/>
          <c:h val="0.66517420426592988"/>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G12 - Quarterly Assessment in English</a:t>
            </a:r>
          </a:p>
          <a:p>
            <a:pPr>
              <a:defRPr/>
            </a:pPr>
            <a:r>
              <a:rPr lang="en-US"/>
              <a:t>(MASTERY Level)</a:t>
            </a:r>
          </a:p>
        </c:rich>
      </c:tx>
      <c:overlay val="0"/>
    </c:title>
    <c:autoTitleDeleted val="0"/>
    <c:plotArea>
      <c:layout>
        <c:manualLayout>
          <c:layoutTarget val="inner"/>
          <c:xMode val="edge"/>
          <c:yMode val="edge"/>
          <c:x val="2.7503175006350022E-2"/>
          <c:y val="0.22458075121986587"/>
          <c:w val="0.43967044224981344"/>
          <c:h val="0.698783024731783"/>
        </c:manualLayout>
      </c:layout>
      <c:pieChart>
        <c:varyColors val="1"/>
        <c:ser>
          <c:idx val="4"/>
          <c:order val="0"/>
          <c:tx>
            <c:strRef>
              <c:f>Senior!$H$148</c:f>
              <c:strCache>
                <c:ptCount val="1"/>
                <c:pt idx="0">
                  <c:v>G12</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Senior!$B$149:$C$155</c:f>
            </c:multiLvlStrRef>
          </c:cat>
          <c:val>
            <c:numRef>
              <c:f>Senior!$H$149:$H$155</c:f>
            </c:numRef>
          </c:val>
          <c:extLst>
            <c:ext xmlns:c16="http://schemas.microsoft.com/office/drawing/2014/chart" uri="{C3380CC4-5D6E-409C-BE32-E72D297353CC}">
              <c16:uniqueId val="{00000000-953F-4731-AA3D-C70EF23152E4}"/>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0256591000870343"/>
          <c:y val="0.31823320236725366"/>
          <c:w val="0.33866792090970482"/>
          <c:h val="0.66549691060936322"/>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G12 - Quarterly Assessment in Filipino</a:t>
            </a:r>
            <a:endParaRPr lang="en-PH">
              <a:effectLst/>
            </a:endParaRPr>
          </a:p>
          <a:p>
            <a:pPr>
              <a:defRPr/>
            </a:pPr>
            <a:r>
              <a:rPr lang="en-US" sz="1800" b="1" i="0" baseline="0">
                <a:effectLst/>
              </a:rPr>
              <a:t>(MASTERY Level)</a:t>
            </a:r>
            <a:endParaRPr lang="en-PH">
              <a:effectLst/>
            </a:endParaRPr>
          </a:p>
        </c:rich>
      </c:tx>
      <c:overlay val="0"/>
    </c:title>
    <c:autoTitleDeleted val="0"/>
    <c:plotArea>
      <c:layout>
        <c:manualLayout>
          <c:layoutTarget val="inner"/>
          <c:xMode val="edge"/>
          <c:yMode val="edge"/>
          <c:x val="2.7503175006350022E-2"/>
          <c:y val="0.22458075121986587"/>
          <c:w val="0.43991644174589806"/>
          <c:h val="0.698783024731783"/>
        </c:manualLayout>
      </c:layout>
      <c:pieChart>
        <c:varyColors val="1"/>
        <c:ser>
          <c:idx val="4"/>
          <c:order val="0"/>
          <c:tx>
            <c:strRef>
              <c:f>Senior!$H$148</c:f>
              <c:strCache>
                <c:ptCount val="1"/>
                <c:pt idx="0">
                  <c:v>G12</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Senior!$B$156:$C$162</c:f>
            </c:multiLvlStrRef>
          </c:cat>
          <c:val>
            <c:numRef>
              <c:f>Senior!$H$156:$H$162</c:f>
            </c:numRef>
          </c:val>
          <c:extLst>
            <c:ext xmlns:c16="http://schemas.microsoft.com/office/drawing/2014/chart" uri="{C3380CC4-5D6E-409C-BE32-E72D297353CC}">
              <c16:uniqueId val="{00000000-E4F0-4E2E-8C50-08582708A77B}"/>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1286685252531572"/>
          <c:y val="0.33482579573407067"/>
          <c:w val="0.33989857865155138"/>
          <c:h val="0.66517420426592988"/>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G12 - Quarterly Assessment in Math</a:t>
            </a:r>
          </a:p>
          <a:p>
            <a:pPr>
              <a:defRPr/>
            </a:pPr>
            <a:r>
              <a:rPr lang="en-US"/>
              <a:t>(MASTERY Level)</a:t>
            </a:r>
          </a:p>
        </c:rich>
      </c:tx>
      <c:overlay val="0"/>
    </c:title>
    <c:autoTitleDeleted val="0"/>
    <c:plotArea>
      <c:layout>
        <c:manualLayout>
          <c:layoutTarget val="inner"/>
          <c:xMode val="edge"/>
          <c:yMode val="edge"/>
          <c:x val="2.7503175006350022E-2"/>
          <c:y val="0.22458075121986587"/>
          <c:w val="0.43967044224981344"/>
          <c:h val="0.698783024731783"/>
        </c:manualLayout>
      </c:layout>
      <c:pieChart>
        <c:varyColors val="1"/>
        <c:ser>
          <c:idx val="4"/>
          <c:order val="0"/>
          <c:tx>
            <c:strRef>
              <c:f>Senior!$H$148</c:f>
              <c:strCache>
                <c:ptCount val="1"/>
                <c:pt idx="0">
                  <c:v>G12</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Senior!$B$163:$C$169</c:f>
            </c:multiLvlStrRef>
          </c:cat>
          <c:val>
            <c:numRef>
              <c:f>Senior!$H$163:$H$169</c:f>
            </c:numRef>
          </c:val>
          <c:extLst>
            <c:ext xmlns:c16="http://schemas.microsoft.com/office/drawing/2014/chart" uri="{C3380CC4-5D6E-409C-BE32-E72D297353CC}">
              <c16:uniqueId val="{00000000-7A40-4C85-9910-BDF9BF5F1691}"/>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0256591000870343"/>
          <c:y val="0.31823320236725366"/>
          <c:w val="0.33028753656800991"/>
          <c:h val="0.66549691060936322"/>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G12 - Quarterly Assessment in Science</a:t>
            </a:r>
            <a:endParaRPr lang="en-PH">
              <a:effectLst/>
            </a:endParaRPr>
          </a:p>
          <a:p>
            <a:pPr>
              <a:defRPr/>
            </a:pPr>
            <a:r>
              <a:rPr lang="en-US" sz="1800" b="1" i="0" baseline="0">
                <a:effectLst/>
              </a:rPr>
              <a:t>(MASTERY Level)</a:t>
            </a:r>
            <a:endParaRPr lang="en-PH">
              <a:effectLst/>
            </a:endParaRPr>
          </a:p>
        </c:rich>
      </c:tx>
      <c:overlay val="0"/>
    </c:title>
    <c:autoTitleDeleted val="0"/>
    <c:plotArea>
      <c:layout>
        <c:manualLayout>
          <c:layoutTarget val="inner"/>
          <c:xMode val="edge"/>
          <c:yMode val="edge"/>
          <c:x val="2.7503175006350022E-2"/>
          <c:y val="0.22458075121986587"/>
          <c:w val="0.43991644174589806"/>
          <c:h val="0.698783024731783"/>
        </c:manualLayout>
      </c:layout>
      <c:pieChart>
        <c:varyColors val="1"/>
        <c:ser>
          <c:idx val="4"/>
          <c:order val="0"/>
          <c:tx>
            <c:strRef>
              <c:f>Senior!$H$148</c:f>
              <c:strCache>
                <c:ptCount val="1"/>
                <c:pt idx="0">
                  <c:v>G12</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Senior!$B$163:$C$169</c:f>
            </c:multiLvlStrRef>
          </c:cat>
          <c:val>
            <c:numRef>
              <c:f>Senior!$H$163:$H$169</c:f>
            </c:numRef>
          </c:val>
          <c:extLst>
            <c:ext xmlns:c16="http://schemas.microsoft.com/office/drawing/2014/chart" uri="{C3380CC4-5D6E-409C-BE32-E72D297353CC}">
              <c16:uniqueId val="{00000000-A045-4AC1-BBD2-B91C9EA9A1C5}"/>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1286685252531572"/>
          <c:y val="0.33482579573407067"/>
          <c:w val="0.32983256650512188"/>
          <c:h val="0.66517420426592988"/>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G12 - Quarterly Assessment in Soc. Sci.</a:t>
            </a:r>
          </a:p>
          <a:p>
            <a:pPr>
              <a:defRPr/>
            </a:pPr>
            <a:r>
              <a:rPr lang="en-US"/>
              <a:t>(MASTERY Level)</a:t>
            </a:r>
          </a:p>
        </c:rich>
      </c:tx>
      <c:overlay val="0"/>
    </c:title>
    <c:autoTitleDeleted val="0"/>
    <c:plotArea>
      <c:layout>
        <c:manualLayout>
          <c:layoutTarget val="inner"/>
          <c:xMode val="edge"/>
          <c:yMode val="edge"/>
          <c:x val="2.7503175006350022E-2"/>
          <c:y val="0.22458075121986587"/>
          <c:w val="0.43967044224981344"/>
          <c:h val="0.698783024731783"/>
        </c:manualLayout>
      </c:layout>
      <c:pieChart>
        <c:varyColors val="1"/>
        <c:ser>
          <c:idx val="4"/>
          <c:order val="0"/>
          <c:tx>
            <c:strRef>
              <c:f>Senior!$H$148</c:f>
              <c:strCache>
                <c:ptCount val="1"/>
                <c:pt idx="0">
                  <c:v>G12</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Senior!$B$177:$C$183</c:f>
            </c:multiLvlStrRef>
          </c:cat>
          <c:val>
            <c:numRef>
              <c:f>Senior!$H$177:$H$183</c:f>
            </c:numRef>
          </c:val>
          <c:extLst>
            <c:ext xmlns:c16="http://schemas.microsoft.com/office/drawing/2014/chart" uri="{C3380CC4-5D6E-409C-BE32-E72D297353CC}">
              <c16:uniqueId val="{00000000-CDE8-4F89-ABDC-BB358B9A9CB1}"/>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4432578456467073"/>
          <c:y val="0.31823320236725366"/>
          <c:w val="0.33598296995875576"/>
          <c:h val="0.66549691060936322"/>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G12 - Quarterly Assessment in </a:t>
            </a:r>
            <a:r>
              <a:rPr lang="en-PH" sz="1800" b="1" i="0" baseline="0">
                <a:effectLst/>
              </a:rPr>
              <a:t>P. E.</a:t>
            </a:r>
            <a:endParaRPr lang="en-PH">
              <a:effectLst/>
            </a:endParaRPr>
          </a:p>
          <a:p>
            <a:pPr>
              <a:defRPr/>
            </a:pPr>
            <a:r>
              <a:rPr lang="en-US" sz="1800" b="1" i="0" baseline="0">
                <a:effectLst/>
              </a:rPr>
              <a:t>(MASTERY Level)</a:t>
            </a:r>
            <a:endParaRPr lang="en-PH">
              <a:effectLst/>
            </a:endParaRPr>
          </a:p>
        </c:rich>
      </c:tx>
      <c:overlay val="0"/>
    </c:title>
    <c:autoTitleDeleted val="0"/>
    <c:plotArea>
      <c:layout>
        <c:manualLayout>
          <c:layoutTarget val="inner"/>
          <c:xMode val="edge"/>
          <c:yMode val="edge"/>
          <c:x val="2.7503175006350022E-2"/>
          <c:y val="0.22458075121986587"/>
          <c:w val="0.43991644174589806"/>
          <c:h val="0.698783024731783"/>
        </c:manualLayout>
      </c:layout>
      <c:pieChart>
        <c:varyColors val="1"/>
        <c:ser>
          <c:idx val="4"/>
          <c:order val="0"/>
          <c:tx>
            <c:strRef>
              <c:f>Senior!$H$148</c:f>
              <c:strCache>
                <c:ptCount val="1"/>
                <c:pt idx="0">
                  <c:v>G12</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Senior!$B$184:$C$190</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CORE SUBJECTS</c:v>
                  </c:pt>
                </c:lvl>
              </c:multiLvlStrCache>
            </c:multiLvlStrRef>
          </c:cat>
          <c:val>
            <c:numRef>
              <c:f>Senior!$H$184:$H$190</c:f>
              <c:numCache>
                <c:formatCode>General</c:formatCode>
                <c:ptCount val="7"/>
                <c:pt idx="3" formatCode="0_);[Red]\(0\)">
                  <c:v>0</c:v>
                </c:pt>
              </c:numCache>
            </c:numRef>
          </c:val>
          <c:extLst>
            <c:ext xmlns:c16="http://schemas.microsoft.com/office/drawing/2014/chart" uri="{C3380CC4-5D6E-409C-BE32-E72D297353CC}">
              <c16:uniqueId val="{00000000-BF24-4D8C-81DA-AF501A4A8E5B}"/>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1286685252531572"/>
          <c:y val="0.33482579573407067"/>
          <c:w val="0.34104669520188113"/>
          <c:h val="0.66517420426592988"/>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G12 - Quarterly Assessment in Applied Subjects (MASTERY Level)</a:t>
            </a:r>
          </a:p>
        </c:rich>
      </c:tx>
      <c:overlay val="0"/>
    </c:title>
    <c:autoTitleDeleted val="0"/>
    <c:plotArea>
      <c:layout>
        <c:manualLayout>
          <c:layoutTarget val="inner"/>
          <c:xMode val="edge"/>
          <c:yMode val="edge"/>
          <c:x val="2.7503175006350022E-2"/>
          <c:y val="0.22458075121986587"/>
          <c:w val="0.43967044224981344"/>
          <c:h val="0.698783024731783"/>
        </c:manualLayout>
      </c:layout>
      <c:pieChart>
        <c:varyColors val="1"/>
        <c:ser>
          <c:idx val="4"/>
          <c:order val="0"/>
          <c:tx>
            <c:strRef>
              <c:f>Senior!$H$148</c:f>
              <c:strCache>
                <c:ptCount val="1"/>
                <c:pt idx="0">
                  <c:v>G12</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Senior!$B$191:$C$197</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APPLIED SUBJECTS</c:v>
                  </c:pt>
                </c:lvl>
              </c:multiLvlStrCache>
            </c:multiLvlStrRef>
          </c:cat>
          <c:val>
            <c:numRef>
              <c:f>Senior!$H$191:$H$197</c:f>
              <c:numCache>
                <c:formatCode>General</c:formatCode>
                <c:ptCount val="7"/>
                <c:pt idx="3" formatCode="0_);[Red]\(0\)">
                  <c:v>0</c:v>
                </c:pt>
              </c:numCache>
            </c:numRef>
          </c:val>
          <c:extLst>
            <c:ext xmlns:c16="http://schemas.microsoft.com/office/drawing/2014/chart" uri="{C3380CC4-5D6E-409C-BE32-E72D297353CC}">
              <c16:uniqueId val="{00000000-7FEF-4676-B32C-12FDF352989B}"/>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4432578456467073"/>
          <c:y val="0.31823320236725366"/>
          <c:w val="0.34089067224997055"/>
          <c:h val="0.66549691060936322"/>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G12 - Quarterly Assessment in </a:t>
            </a:r>
            <a:r>
              <a:rPr lang="en-PH" sz="1800" b="1" i="0" baseline="0">
                <a:effectLst/>
              </a:rPr>
              <a:t>Specialization </a:t>
            </a:r>
            <a:r>
              <a:rPr lang="en-US" sz="1800" b="1" i="0" baseline="0">
                <a:effectLst/>
              </a:rPr>
              <a:t>(MASTERY Level)</a:t>
            </a:r>
            <a:endParaRPr lang="en-PH">
              <a:effectLst/>
            </a:endParaRPr>
          </a:p>
        </c:rich>
      </c:tx>
      <c:overlay val="0"/>
    </c:title>
    <c:autoTitleDeleted val="0"/>
    <c:plotArea>
      <c:layout>
        <c:manualLayout>
          <c:layoutTarget val="inner"/>
          <c:xMode val="edge"/>
          <c:yMode val="edge"/>
          <c:x val="2.7503175006350022E-2"/>
          <c:y val="0.22458075121986587"/>
          <c:w val="0.43991644174589806"/>
          <c:h val="0.698783024731783"/>
        </c:manualLayout>
      </c:layout>
      <c:pieChart>
        <c:varyColors val="1"/>
        <c:ser>
          <c:idx val="4"/>
          <c:order val="0"/>
          <c:tx>
            <c:strRef>
              <c:f>Senior!$H$148</c:f>
              <c:strCache>
                <c:ptCount val="1"/>
                <c:pt idx="0">
                  <c:v>G12</c:v>
                </c:pt>
              </c:strCache>
            </c:strRef>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Senior!$B$198:$C$204</c:f>
              <c:multiLvlStrCache>
                <c:ptCount val="7"/>
                <c:lvl>
                  <c:pt idx="0">
                    <c:v>Mastery (96-100%)</c:v>
                  </c:pt>
                  <c:pt idx="1">
                    <c:v>Closely Approx. Mastery (86-95%)</c:v>
                  </c:pt>
                  <c:pt idx="2">
                    <c:v>Moving Towards Mastery (66-85%)</c:v>
                  </c:pt>
                  <c:pt idx="3">
                    <c:v>Average Mastery (35-65%)</c:v>
                  </c:pt>
                  <c:pt idx="4">
                    <c:v>Low (15-34%)</c:v>
                  </c:pt>
                  <c:pt idx="5">
                    <c:v>Very Low (5-14%)</c:v>
                  </c:pt>
                  <c:pt idx="6">
                    <c:v>Absolutely No Mastery (0-4%)</c:v>
                  </c:pt>
                </c:lvl>
                <c:lvl>
                  <c:pt idx="0">
                    <c:v>SPECIALIZATION</c:v>
                  </c:pt>
                </c:lvl>
              </c:multiLvlStrCache>
            </c:multiLvlStrRef>
          </c:cat>
          <c:val>
            <c:numRef>
              <c:f>Senior!$H$198:$H$204</c:f>
              <c:numCache>
                <c:formatCode>General</c:formatCode>
                <c:ptCount val="7"/>
                <c:pt idx="3" formatCode="0_);[Red]\(0\)">
                  <c:v>0</c:v>
                </c:pt>
              </c:numCache>
            </c:numRef>
          </c:val>
          <c:extLst>
            <c:ext xmlns:c16="http://schemas.microsoft.com/office/drawing/2014/chart" uri="{C3380CC4-5D6E-409C-BE32-E72D297353CC}">
              <c16:uniqueId val="{00000000-183C-418C-83E1-694F410B23C3}"/>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51286685252531572"/>
          <c:y val="0.33482579573407067"/>
          <c:w val="0.34104669520188113"/>
          <c:h val="0.66517420426592988"/>
        </c:manualLayout>
      </c:layout>
      <c:overlay val="0"/>
      <c:txPr>
        <a:bodyPr/>
        <a:lstStyle/>
        <a:p>
          <a:pPr rtl="0">
            <a:defRPr sz="700"/>
          </a:pPr>
          <a:endParaRPr lang="en-US"/>
        </a:p>
      </c:txPr>
    </c:legend>
    <c:plotVisOnly val="1"/>
    <c:dispBlanksAs val="zero"/>
    <c:showDLblsOverMax val="0"/>
  </c:chart>
  <c:printSettings>
    <c:headerFooter/>
    <c:pageMargins b="0.75000000000000022" l="0.70000000000000018" r="0.70000000000000018" t="0.75000000000000022" header="0.3000000000000001" footer="0.3000000000000001"/>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PH"/>
              <a:t>Grade 11 Early Enrolment</a:t>
            </a:r>
          </a:p>
        </c:rich>
      </c:tx>
      <c:overlay val="0"/>
    </c:title>
    <c:autoTitleDeleted val="0"/>
    <c:plotArea>
      <c:layout/>
      <c:barChart>
        <c:barDir val="col"/>
        <c:grouping val="clustered"/>
        <c:varyColors val="0"/>
        <c:ser>
          <c:idx val="0"/>
          <c:order val="0"/>
          <c:tx>
            <c:strRef>
              <c:f>Senior!$C$264</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Senior!$D$264:$F$264</c:f>
            </c:numRef>
          </c:val>
          <c:extLst>
            <c:ext xmlns:c15="http://schemas.microsoft.com/office/drawing/2012/chart" uri="{02D57815-91ED-43cb-92C2-25804820EDAC}">
              <c15:filteredCategoryTitle>
                <c15:cat>
                  <c:multiLvlStrRef>
                    <c:extLst xmlns:c16="http://schemas.microsoft.com/office/drawing/2014/chart">
                      <c:ext uri="{02D57815-91ED-43cb-92C2-25804820EDAC}">
                        <c15:formulaRef>
                          <c15:sqref>Senior!$D$263:$F$263</c15:sqref>
                        </c15:formulaRef>
                      </c:ext>
                    </c:extLst>
                  </c:multiLvlStrRef>
                </c15:cat>
              </c15:filteredCategoryTitle>
            </c:ext>
            <c:ext xmlns:c16="http://schemas.microsoft.com/office/drawing/2014/chart" uri="{C3380CC4-5D6E-409C-BE32-E72D297353CC}">
              <c16:uniqueId val="{00000000-6F63-4880-9374-B286FEAF29C9}"/>
            </c:ext>
          </c:extLst>
        </c:ser>
        <c:ser>
          <c:idx val="1"/>
          <c:order val="1"/>
          <c:tx>
            <c:strRef>
              <c:f>Senior!$C$265</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Senior!$D$265:$F$265</c:f>
            </c:numRef>
          </c:val>
          <c:extLst>
            <c:ext xmlns:c15="http://schemas.microsoft.com/office/drawing/2012/chart" uri="{02D57815-91ED-43cb-92C2-25804820EDAC}">
              <c15:filteredCategoryTitle>
                <c15:cat>
                  <c:multiLvlStrRef>
                    <c:extLst xmlns:c16="http://schemas.microsoft.com/office/drawing/2014/chart">
                      <c:ext uri="{02D57815-91ED-43cb-92C2-25804820EDAC}">
                        <c15:formulaRef>
                          <c15:sqref>Senior!$D$263:$F$263</c15:sqref>
                        </c15:formulaRef>
                      </c:ext>
                    </c:extLst>
                  </c:multiLvlStrRef>
                </c15:cat>
              </c15:filteredCategoryTitle>
            </c:ext>
            <c:ext xmlns:c16="http://schemas.microsoft.com/office/drawing/2014/chart" uri="{C3380CC4-5D6E-409C-BE32-E72D297353CC}">
              <c16:uniqueId val="{00000001-6F63-4880-9374-B286FEAF29C9}"/>
            </c:ext>
          </c:extLst>
        </c:ser>
        <c:dLbls>
          <c:showLegendKey val="0"/>
          <c:showVal val="1"/>
          <c:showCatName val="0"/>
          <c:showSerName val="0"/>
          <c:showPercent val="0"/>
          <c:showBubbleSize val="0"/>
        </c:dLbls>
        <c:gapWidth val="150"/>
        <c:overlap val="-25"/>
        <c:axId val="535956008"/>
        <c:axId val="535957576"/>
      </c:barChart>
      <c:catAx>
        <c:axId val="535956008"/>
        <c:scaling>
          <c:orientation val="minMax"/>
        </c:scaling>
        <c:delete val="0"/>
        <c:axPos val="b"/>
        <c:numFmt formatCode="General" sourceLinked="1"/>
        <c:majorTickMark val="none"/>
        <c:minorTickMark val="none"/>
        <c:tickLblPos val="nextTo"/>
        <c:crossAx val="535957576"/>
        <c:crosses val="autoZero"/>
        <c:auto val="1"/>
        <c:lblAlgn val="ctr"/>
        <c:lblOffset val="100"/>
        <c:noMultiLvlLbl val="0"/>
      </c:catAx>
      <c:valAx>
        <c:axId val="535957576"/>
        <c:scaling>
          <c:orientation val="minMax"/>
        </c:scaling>
        <c:delete val="1"/>
        <c:axPos val="l"/>
        <c:numFmt formatCode="General" sourceLinked="1"/>
        <c:majorTickMark val="out"/>
        <c:minorTickMark val="none"/>
        <c:tickLblPos val="none"/>
        <c:crossAx val="535956008"/>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PH"/>
              <a:t>Number of Promotees</a:t>
            </a:r>
          </a:p>
        </c:rich>
      </c:tx>
      <c:overlay val="0"/>
    </c:title>
    <c:autoTitleDeleted val="0"/>
    <c:plotArea>
      <c:layout/>
      <c:barChart>
        <c:barDir val="col"/>
        <c:grouping val="clustered"/>
        <c:varyColors val="0"/>
        <c:ser>
          <c:idx val="0"/>
          <c:order val="0"/>
          <c:tx>
            <c:strRef>
              <c:f>Senior!$C$206</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
              <c:pt idx="0">
                <c:v>Grade 11</c:v>
              </c:pt>
              <c:pt idx="1">
                <c:v>Grade 12</c:v>
              </c:pt>
            </c:strLit>
          </c:cat>
          <c:val>
            <c:numRef>
              <c:f>Senior!$G$206:$H$206</c:f>
            </c:numRef>
          </c:val>
          <c:extLst>
            <c:ext xmlns:c16="http://schemas.microsoft.com/office/drawing/2014/chart" uri="{C3380CC4-5D6E-409C-BE32-E72D297353CC}">
              <c16:uniqueId val="{00000000-719D-4618-992B-60468313FAF3}"/>
            </c:ext>
          </c:extLst>
        </c:ser>
        <c:ser>
          <c:idx val="1"/>
          <c:order val="1"/>
          <c:tx>
            <c:strRef>
              <c:f>Senior!$C$207</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
              <c:pt idx="0">
                <c:v>Grade 11</c:v>
              </c:pt>
              <c:pt idx="1">
                <c:v>Grade 12</c:v>
              </c:pt>
            </c:strLit>
          </c:cat>
          <c:val>
            <c:numRef>
              <c:f>Senior!$G$207:$H$207</c:f>
            </c:numRef>
          </c:val>
          <c:extLst>
            <c:ext xmlns:c16="http://schemas.microsoft.com/office/drawing/2014/chart" uri="{C3380CC4-5D6E-409C-BE32-E72D297353CC}">
              <c16:uniqueId val="{00000000-C1D9-4339-BA14-30632A90F66A}"/>
            </c:ext>
          </c:extLst>
        </c:ser>
        <c:dLbls>
          <c:showLegendKey val="0"/>
          <c:showVal val="1"/>
          <c:showCatName val="0"/>
          <c:showSerName val="0"/>
          <c:showPercent val="0"/>
          <c:showBubbleSize val="0"/>
        </c:dLbls>
        <c:gapWidth val="150"/>
        <c:overlap val="-25"/>
        <c:axId val="535957968"/>
        <c:axId val="535958752"/>
      </c:barChart>
      <c:catAx>
        <c:axId val="535957968"/>
        <c:scaling>
          <c:orientation val="minMax"/>
        </c:scaling>
        <c:delete val="0"/>
        <c:axPos val="b"/>
        <c:numFmt formatCode="General" sourceLinked="1"/>
        <c:majorTickMark val="none"/>
        <c:minorTickMark val="none"/>
        <c:tickLblPos val="nextTo"/>
        <c:crossAx val="535958752"/>
        <c:crosses val="autoZero"/>
        <c:auto val="1"/>
        <c:lblAlgn val="ctr"/>
        <c:lblOffset val="100"/>
        <c:noMultiLvlLbl val="0"/>
      </c:catAx>
      <c:valAx>
        <c:axId val="535958752"/>
        <c:scaling>
          <c:orientation val="minMax"/>
        </c:scaling>
        <c:delete val="1"/>
        <c:axPos val="l"/>
        <c:numFmt formatCode="General" sourceLinked="1"/>
        <c:majorTickMark val="out"/>
        <c:minorTickMark val="none"/>
        <c:tickLblPos val="none"/>
        <c:crossAx val="535957968"/>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PH"/>
              <a:t>Grade 12 Early Enrolment</a:t>
            </a:r>
          </a:p>
        </c:rich>
      </c:tx>
      <c:overlay val="0"/>
    </c:title>
    <c:autoTitleDeleted val="0"/>
    <c:plotArea>
      <c:layout/>
      <c:barChart>
        <c:barDir val="col"/>
        <c:grouping val="clustered"/>
        <c:varyColors val="0"/>
        <c:ser>
          <c:idx val="0"/>
          <c:order val="0"/>
          <c:tx>
            <c:strRef>
              <c:f>Senior!$C$264</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Senior!$I$264:$K$264</c:f>
            </c:numRef>
          </c:val>
          <c:extLst>
            <c:ext xmlns:c15="http://schemas.microsoft.com/office/drawing/2012/chart" uri="{02D57815-91ED-43cb-92C2-25804820EDAC}">
              <c15:filteredCategoryTitle>
                <c15:cat>
                  <c:multiLvlStrRef>
                    <c:extLst xmlns:c16="http://schemas.microsoft.com/office/drawing/2014/chart">
                      <c:ext uri="{02D57815-91ED-43cb-92C2-25804820EDAC}">
                        <c15:formulaRef>
                          <c15:sqref>Senior!$I$263:$K$263</c15:sqref>
                        </c15:formulaRef>
                      </c:ext>
                    </c:extLst>
                  </c:multiLvlStrRef>
                </c15:cat>
              </c15:filteredCategoryTitle>
            </c:ext>
            <c:ext xmlns:c16="http://schemas.microsoft.com/office/drawing/2014/chart" uri="{C3380CC4-5D6E-409C-BE32-E72D297353CC}">
              <c16:uniqueId val="{00000000-6F63-4880-9374-B286FEAF29C9}"/>
            </c:ext>
          </c:extLst>
        </c:ser>
        <c:ser>
          <c:idx val="1"/>
          <c:order val="1"/>
          <c:tx>
            <c:strRef>
              <c:f>Senior!$C$265</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Senior!$I$265:$K$265</c:f>
            </c:numRef>
          </c:val>
          <c:extLst>
            <c:ext xmlns:c15="http://schemas.microsoft.com/office/drawing/2012/chart" uri="{02D57815-91ED-43cb-92C2-25804820EDAC}">
              <c15:filteredCategoryTitle>
                <c15:cat>
                  <c:multiLvlStrRef>
                    <c:extLst>
                      <c:ext uri="{02D57815-91ED-43cb-92C2-25804820EDAC}">
                        <c15:formulaRef>
                          <c15:sqref>Senior!$I$263:$K$263</c15:sqref>
                        </c15:formulaRef>
                      </c:ext>
                    </c:extLst>
                  </c:multiLvlStrRef>
                </c15:cat>
              </c15:filteredCategoryTitle>
            </c:ext>
            <c:ext xmlns:c16="http://schemas.microsoft.com/office/drawing/2014/chart" uri="{C3380CC4-5D6E-409C-BE32-E72D297353CC}">
              <c16:uniqueId val="{00000000-90A8-44C5-819C-ACF50BA65C0F}"/>
            </c:ext>
          </c:extLst>
        </c:ser>
        <c:dLbls>
          <c:showLegendKey val="0"/>
          <c:showVal val="1"/>
          <c:showCatName val="0"/>
          <c:showSerName val="0"/>
          <c:showPercent val="0"/>
          <c:showBubbleSize val="0"/>
        </c:dLbls>
        <c:gapWidth val="150"/>
        <c:overlap val="-25"/>
        <c:axId val="535961104"/>
        <c:axId val="535951696"/>
      </c:barChart>
      <c:catAx>
        <c:axId val="535961104"/>
        <c:scaling>
          <c:orientation val="minMax"/>
        </c:scaling>
        <c:delete val="0"/>
        <c:axPos val="b"/>
        <c:numFmt formatCode="General" sourceLinked="1"/>
        <c:majorTickMark val="none"/>
        <c:minorTickMark val="none"/>
        <c:tickLblPos val="nextTo"/>
        <c:crossAx val="535951696"/>
        <c:crosses val="autoZero"/>
        <c:auto val="1"/>
        <c:lblAlgn val="ctr"/>
        <c:lblOffset val="100"/>
        <c:noMultiLvlLbl val="0"/>
      </c:catAx>
      <c:valAx>
        <c:axId val="535951696"/>
        <c:scaling>
          <c:orientation val="minMax"/>
        </c:scaling>
        <c:delete val="1"/>
        <c:axPos val="l"/>
        <c:numFmt formatCode="General" sourceLinked="1"/>
        <c:majorTickMark val="out"/>
        <c:minorTickMark val="none"/>
        <c:tickLblPos val="none"/>
        <c:crossAx val="535961104"/>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PH"/>
              <a:t>Grade 11 Quarterly MPS</a:t>
            </a: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Senior!$B$114:$B$121</c:f>
              <c:strCache>
                <c:ptCount val="3"/>
                <c:pt idx="0">
                  <c:v>CORE SUBJECTS</c:v>
                </c:pt>
                <c:pt idx="1">
                  <c:v>APPLIED SUBJECTS</c:v>
                </c:pt>
                <c:pt idx="2">
                  <c:v>SPECIALIZATION</c:v>
                </c:pt>
              </c:strCache>
            </c:strRef>
          </c:cat>
          <c:val>
            <c:numRef>
              <c:f>Senior!$G$114:$G$121</c:f>
              <c:numCache>
                <c:formatCode>0.00%</c:formatCode>
                <c:ptCount val="3"/>
              </c:numCache>
            </c:numRef>
          </c:val>
          <c:extLst>
            <c:ext xmlns:c16="http://schemas.microsoft.com/office/drawing/2014/chart" uri="{C3380CC4-5D6E-409C-BE32-E72D297353CC}">
              <c16:uniqueId val="{00000000-E086-4730-B677-F2BF61939ACF}"/>
            </c:ext>
          </c:extLst>
        </c:ser>
        <c:dLbls>
          <c:showLegendKey val="0"/>
          <c:showVal val="1"/>
          <c:showCatName val="0"/>
          <c:showSerName val="0"/>
          <c:showPercent val="0"/>
          <c:showBubbleSize val="0"/>
        </c:dLbls>
        <c:gapWidth val="150"/>
        <c:overlap val="-25"/>
        <c:axId val="535954832"/>
        <c:axId val="535955224"/>
      </c:barChart>
      <c:catAx>
        <c:axId val="535954832"/>
        <c:scaling>
          <c:orientation val="minMax"/>
        </c:scaling>
        <c:delete val="0"/>
        <c:axPos val="b"/>
        <c:numFmt formatCode="General" sourceLinked="1"/>
        <c:majorTickMark val="none"/>
        <c:minorTickMark val="none"/>
        <c:tickLblPos val="nextTo"/>
        <c:crossAx val="535955224"/>
        <c:crosses val="autoZero"/>
        <c:auto val="1"/>
        <c:lblAlgn val="ctr"/>
        <c:lblOffset val="100"/>
        <c:noMultiLvlLbl val="0"/>
      </c:catAx>
      <c:valAx>
        <c:axId val="535955224"/>
        <c:scaling>
          <c:orientation val="minMax"/>
        </c:scaling>
        <c:delete val="1"/>
        <c:axPos val="l"/>
        <c:numFmt formatCode="0.00%" sourceLinked="1"/>
        <c:majorTickMark val="out"/>
        <c:minorTickMark val="none"/>
        <c:tickLblPos val="none"/>
        <c:crossAx val="535954832"/>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PH"/>
              <a:t>Grade 12 Quarterly MPS</a:t>
            </a: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Senior!$B$114:$B$121</c:f>
              <c:strCache>
                <c:ptCount val="3"/>
                <c:pt idx="0">
                  <c:v>CORE SUBJECTS</c:v>
                </c:pt>
                <c:pt idx="1">
                  <c:v>APPLIED SUBJECTS</c:v>
                </c:pt>
                <c:pt idx="2">
                  <c:v>SPECIALIZATION</c:v>
                </c:pt>
              </c:strCache>
            </c:strRef>
          </c:cat>
          <c:val>
            <c:numRef>
              <c:f>Senior!$H$114:$H$121</c:f>
              <c:numCache>
                <c:formatCode>0.00%</c:formatCode>
                <c:ptCount val="3"/>
              </c:numCache>
            </c:numRef>
          </c:val>
          <c:extLst>
            <c:ext xmlns:c16="http://schemas.microsoft.com/office/drawing/2014/chart" uri="{C3380CC4-5D6E-409C-BE32-E72D297353CC}">
              <c16:uniqueId val="{00000000-E086-4730-B677-F2BF61939ACF}"/>
            </c:ext>
          </c:extLst>
        </c:ser>
        <c:dLbls>
          <c:showLegendKey val="0"/>
          <c:showVal val="1"/>
          <c:showCatName val="0"/>
          <c:showSerName val="0"/>
          <c:showPercent val="0"/>
          <c:showBubbleSize val="0"/>
        </c:dLbls>
        <c:gapWidth val="150"/>
        <c:overlap val="-25"/>
        <c:axId val="535961496"/>
        <c:axId val="535962280"/>
      </c:barChart>
      <c:catAx>
        <c:axId val="535961496"/>
        <c:scaling>
          <c:orientation val="minMax"/>
        </c:scaling>
        <c:delete val="0"/>
        <c:axPos val="b"/>
        <c:numFmt formatCode="General" sourceLinked="1"/>
        <c:majorTickMark val="none"/>
        <c:minorTickMark val="none"/>
        <c:tickLblPos val="nextTo"/>
        <c:crossAx val="535962280"/>
        <c:crosses val="autoZero"/>
        <c:auto val="1"/>
        <c:lblAlgn val="ctr"/>
        <c:lblOffset val="100"/>
        <c:noMultiLvlLbl val="0"/>
      </c:catAx>
      <c:valAx>
        <c:axId val="535962280"/>
        <c:scaling>
          <c:orientation val="minMax"/>
        </c:scaling>
        <c:delete val="1"/>
        <c:axPos val="l"/>
        <c:numFmt formatCode="0.00%" sourceLinked="1"/>
        <c:majorTickMark val="out"/>
        <c:minorTickMark val="none"/>
        <c:tickLblPos val="none"/>
        <c:crossAx val="53596149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PH"/>
              <a:t>Grade 11 Percentage</a:t>
            </a:r>
            <a:r>
              <a:rPr lang="en-PH" baseline="0"/>
              <a:t> of Passing</a:t>
            </a:r>
            <a:endParaRPr lang="en-PH"/>
          </a:p>
        </c:rich>
      </c:tx>
      <c:overlay val="0"/>
    </c:title>
    <c:autoTitleDeleted val="0"/>
    <c:plotArea>
      <c:layout/>
      <c:barChart>
        <c:barDir val="col"/>
        <c:grouping val="clustered"/>
        <c:varyColors val="0"/>
        <c:ser>
          <c:idx val="0"/>
          <c:order val="0"/>
          <c:tx>
            <c:strRef>
              <c:f>Senior!$B$123</c:f>
              <c:strCache>
                <c:ptCount val="1"/>
                <c:pt idx="0">
                  <c:v>Percentage of Passing by Subject Area in Quarterly Academic Assessment (Based on  Form 138)</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Senior!$B$124:$B$131</c:f>
              <c:strCache>
                <c:ptCount val="3"/>
                <c:pt idx="0">
                  <c:v>CORE SUBJECTS</c:v>
                </c:pt>
                <c:pt idx="1">
                  <c:v>APPLIED SUBJECTS</c:v>
                </c:pt>
                <c:pt idx="2">
                  <c:v>SPECIALIZATION</c:v>
                </c:pt>
              </c:strCache>
            </c:strRef>
          </c:cat>
          <c:val>
            <c:numRef>
              <c:f>Senior!$G$124:$G$131</c:f>
              <c:numCache>
                <c:formatCode>0.00%</c:formatCode>
                <c:ptCount val="3"/>
              </c:numCache>
            </c:numRef>
          </c:val>
          <c:extLst>
            <c:ext xmlns:c16="http://schemas.microsoft.com/office/drawing/2014/chart" uri="{C3380CC4-5D6E-409C-BE32-E72D297353CC}">
              <c16:uniqueId val="{00000000-E086-4730-B677-F2BF61939ACF}"/>
            </c:ext>
          </c:extLst>
        </c:ser>
        <c:dLbls>
          <c:showLegendKey val="0"/>
          <c:showVal val="1"/>
          <c:showCatName val="0"/>
          <c:showSerName val="0"/>
          <c:showPercent val="0"/>
          <c:showBubbleSize val="0"/>
        </c:dLbls>
        <c:gapWidth val="150"/>
        <c:overlap val="-25"/>
        <c:axId val="535965416"/>
        <c:axId val="535969728"/>
      </c:barChart>
      <c:catAx>
        <c:axId val="535965416"/>
        <c:scaling>
          <c:orientation val="minMax"/>
        </c:scaling>
        <c:delete val="0"/>
        <c:axPos val="b"/>
        <c:numFmt formatCode="General" sourceLinked="1"/>
        <c:majorTickMark val="none"/>
        <c:minorTickMark val="none"/>
        <c:tickLblPos val="nextTo"/>
        <c:crossAx val="535969728"/>
        <c:crosses val="autoZero"/>
        <c:auto val="1"/>
        <c:lblAlgn val="ctr"/>
        <c:lblOffset val="100"/>
        <c:noMultiLvlLbl val="0"/>
      </c:catAx>
      <c:valAx>
        <c:axId val="535969728"/>
        <c:scaling>
          <c:orientation val="minMax"/>
        </c:scaling>
        <c:delete val="1"/>
        <c:axPos val="l"/>
        <c:numFmt formatCode="0.00%" sourceLinked="1"/>
        <c:majorTickMark val="out"/>
        <c:minorTickMark val="none"/>
        <c:tickLblPos val="none"/>
        <c:crossAx val="53596541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PH"/>
              <a:t>Grade 12 </a:t>
            </a:r>
            <a:r>
              <a:rPr lang="en-PH" sz="1800" b="1" i="0" u="none" strike="noStrike" baseline="0">
                <a:effectLst/>
              </a:rPr>
              <a:t>Percentage of Passing</a:t>
            </a:r>
            <a:endParaRPr lang="en-PH"/>
          </a:p>
        </c:rich>
      </c:tx>
      <c:overlay val="0"/>
    </c:title>
    <c:autoTitleDeleted val="0"/>
    <c:plotArea>
      <c:layout/>
      <c:barChart>
        <c:barDir val="col"/>
        <c:grouping val="clustered"/>
        <c:varyColors val="0"/>
        <c:ser>
          <c:idx val="0"/>
          <c:order val="0"/>
          <c:tx>
            <c:strRef>
              <c:f>Senior!$B$123</c:f>
              <c:strCache>
                <c:ptCount val="1"/>
                <c:pt idx="0">
                  <c:v>Percentage of Passing by Subject Area in Quarterly Academic Assessment (Based on  Form 138)</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Senior!$B$124:$B$131</c:f>
              <c:strCache>
                <c:ptCount val="3"/>
                <c:pt idx="0">
                  <c:v>CORE SUBJECTS</c:v>
                </c:pt>
                <c:pt idx="1">
                  <c:v>APPLIED SUBJECTS</c:v>
                </c:pt>
                <c:pt idx="2">
                  <c:v>SPECIALIZATION</c:v>
                </c:pt>
              </c:strCache>
            </c:strRef>
          </c:cat>
          <c:val>
            <c:numRef>
              <c:f>Senior!$H$124:$H$131</c:f>
              <c:numCache>
                <c:formatCode>0.00%</c:formatCode>
                <c:ptCount val="3"/>
              </c:numCache>
            </c:numRef>
          </c:val>
          <c:extLst>
            <c:ext xmlns:c16="http://schemas.microsoft.com/office/drawing/2014/chart" uri="{C3380CC4-5D6E-409C-BE32-E72D297353CC}">
              <c16:uniqueId val="{00000000-E086-4730-B677-F2BF61939ACF}"/>
            </c:ext>
          </c:extLst>
        </c:ser>
        <c:dLbls>
          <c:showLegendKey val="0"/>
          <c:showVal val="1"/>
          <c:showCatName val="0"/>
          <c:showSerName val="0"/>
          <c:showPercent val="0"/>
          <c:showBubbleSize val="0"/>
        </c:dLbls>
        <c:gapWidth val="150"/>
        <c:overlap val="-25"/>
        <c:axId val="535967768"/>
        <c:axId val="535964240"/>
      </c:barChart>
      <c:catAx>
        <c:axId val="535967768"/>
        <c:scaling>
          <c:orientation val="minMax"/>
        </c:scaling>
        <c:delete val="0"/>
        <c:axPos val="b"/>
        <c:numFmt formatCode="General" sourceLinked="1"/>
        <c:majorTickMark val="none"/>
        <c:minorTickMark val="none"/>
        <c:tickLblPos val="nextTo"/>
        <c:crossAx val="535964240"/>
        <c:crosses val="autoZero"/>
        <c:auto val="1"/>
        <c:lblAlgn val="ctr"/>
        <c:lblOffset val="100"/>
        <c:noMultiLvlLbl val="0"/>
      </c:catAx>
      <c:valAx>
        <c:axId val="535964240"/>
        <c:scaling>
          <c:orientation val="minMax"/>
        </c:scaling>
        <c:delete val="1"/>
        <c:axPos val="l"/>
        <c:numFmt formatCode="0.00%" sourceLinked="1"/>
        <c:majorTickMark val="out"/>
        <c:minorTickMark val="none"/>
        <c:tickLblPos val="none"/>
        <c:crossAx val="535967768"/>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PH"/>
              <a:t>Grade 11 </a:t>
            </a:r>
          </a:p>
          <a:p>
            <a:pPr>
              <a:defRPr/>
            </a:pPr>
            <a:r>
              <a:rPr lang="en-PH"/>
              <a:t>Least Learned Competencies on Quarterly Test Item Analysis</a:t>
            </a:r>
          </a:p>
        </c:rich>
      </c:tx>
      <c:overlay val="0"/>
    </c:title>
    <c:autoTitleDeleted val="0"/>
    <c:plotArea>
      <c:layout/>
      <c:barChart>
        <c:barDir val="col"/>
        <c:grouping val="clustered"/>
        <c:varyColors val="0"/>
        <c:ser>
          <c:idx val="0"/>
          <c:order val="0"/>
          <c:tx>
            <c:strRef>
              <c:f>Senior!$B$133</c:f>
              <c:strCache>
                <c:ptCount val="1"/>
                <c:pt idx="0">
                  <c:v>No. of Least Learned Competencies based on Quarterly Test Item Analysis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Senior!$B$134:$B$141</c:f>
              <c:strCache>
                <c:ptCount val="3"/>
                <c:pt idx="0">
                  <c:v>CORE SUBJECTS</c:v>
                </c:pt>
                <c:pt idx="1">
                  <c:v>APPLIED SUBJECTS</c:v>
                </c:pt>
                <c:pt idx="2">
                  <c:v>SPECIALIZATION</c:v>
                </c:pt>
              </c:strCache>
            </c:strRef>
          </c:cat>
          <c:val>
            <c:numRef>
              <c:f>Senior!$G$134:$G$141</c:f>
              <c:numCache>
                <c:formatCode>0;;</c:formatCode>
                <c:ptCount val="3"/>
              </c:numCache>
            </c:numRef>
          </c:val>
          <c:extLst>
            <c:ext xmlns:c16="http://schemas.microsoft.com/office/drawing/2014/chart" uri="{C3380CC4-5D6E-409C-BE32-E72D297353CC}">
              <c16:uniqueId val="{00000000-E086-4730-B677-F2BF61939ACF}"/>
            </c:ext>
          </c:extLst>
        </c:ser>
        <c:dLbls>
          <c:showLegendKey val="0"/>
          <c:showVal val="1"/>
          <c:showCatName val="0"/>
          <c:showSerName val="0"/>
          <c:showPercent val="0"/>
          <c:showBubbleSize val="0"/>
        </c:dLbls>
        <c:gapWidth val="150"/>
        <c:overlap val="-25"/>
        <c:axId val="535965024"/>
        <c:axId val="535965808"/>
      </c:barChart>
      <c:catAx>
        <c:axId val="535965024"/>
        <c:scaling>
          <c:orientation val="minMax"/>
        </c:scaling>
        <c:delete val="0"/>
        <c:axPos val="b"/>
        <c:numFmt formatCode="General" sourceLinked="1"/>
        <c:majorTickMark val="none"/>
        <c:minorTickMark val="none"/>
        <c:tickLblPos val="nextTo"/>
        <c:crossAx val="535965808"/>
        <c:crosses val="autoZero"/>
        <c:auto val="1"/>
        <c:lblAlgn val="ctr"/>
        <c:lblOffset val="100"/>
        <c:noMultiLvlLbl val="0"/>
      </c:catAx>
      <c:valAx>
        <c:axId val="535965808"/>
        <c:scaling>
          <c:orientation val="minMax"/>
        </c:scaling>
        <c:delete val="1"/>
        <c:axPos val="l"/>
        <c:numFmt formatCode="0;;" sourceLinked="1"/>
        <c:majorTickMark val="out"/>
        <c:minorTickMark val="none"/>
        <c:tickLblPos val="none"/>
        <c:crossAx val="53596502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PH"/>
              <a:t>Grade 12 </a:t>
            </a:r>
          </a:p>
          <a:p>
            <a:pPr>
              <a:defRPr/>
            </a:pPr>
            <a:r>
              <a:rPr lang="en-PH" sz="1800" b="1" i="0" baseline="0">
                <a:effectLst/>
              </a:rPr>
              <a:t>Least Learned Competencies on Quarterly Test Item Analysis</a:t>
            </a:r>
            <a:endParaRPr lang="en-PH">
              <a:effectLst/>
            </a:endParaRPr>
          </a:p>
        </c:rich>
      </c:tx>
      <c:overlay val="0"/>
    </c:title>
    <c:autoTitleDeleted val="0"/>
    <c:plotArea>
      <c:layout/>
      <c:barChart>
        <c:barDir val="col"/>
        <c:grouping val="clustered"/>
        <c:varyColors val="0"/>
        <c:ser>
          <c:idx val="0"/>
          <c:order val="0"/>
          <c:tx>
            <c:strRef>
              <c:f>Senior!$B$133</c:f>
              <c:strCache>
                <c:ptCount val="1"/>
                <c:pt idx="0">
                  <c:v>No. of Least Learned Competencies based on Quarterly Test Item Analysis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Senior!$B$134:$B$141</c:f>
              <c:strCache>
                <c:ptCount val="3"/>
                <c:pt idx="0">
                  <c:v>CORE SUBJECTS</c:v>
                </c:pt>
                <c:pt idx="1">
                  <c:v>APPLIED SUBJECTS</c:v>
                </c:pt>
                <c:pt idx="2">
                  <c:v>SPECIALIZATION</c:v>
                </c:pt>
              </c:strCache>
            </c:strRef>
          </c:cat>
          <c:val>
            <c:numRef>
              <c:f>Senior!$H$134:$H$141</c:f>
              <c:numCache>
                <c:formatCode>0;;</c:formatCode>
                <c:ptCount val="3"/>
              </c:numCache>
            </c:numRef>
          </c:val>
          <c:extLst>
            <c:ext xmlns:c16="http://schemas.microsoft.com/office/drawing/2014/chart" uri="{C3380CC4-5D6E-409C-BE32-E72D297353CC}">
              <c16:uniqueId val="{00000000-E086-4730-B677-F2BF61939ACF}"/>
            </c:ext>
          </c:extLst>
        </c:ser>
        <c:dLbls>
          <c:showLegendKey val="0"/>
          <c:showVal val="1"/>
          <c:showCatName val="0"/>
          <c:showSerName val="0"/>
          <c:showPercent val="0"/>
          <c:showBubbleSize val="0"/>
        </c:dLbls>
        <c:gapWidth val="150"/>
        <c:overlap val="-25"/>
        <c:axId val="535967376"/>
        <c:axId val="535966200"/>
      </c:barChart>
      <c:catAx>
        <c:axId val="535967376"/>
        <c:scaling>
          <c:orientation val="minMax"/>
        </c:scaling>
        <c:delete val="0"/>
        <c:axPos val="b"/>
        <c:numFmt formatCode="General" sourceLinked="1"/>
        <c:majorTickMark val="none"/>
        <c:minorTickMark val="none"/>
        <c:tickLblPos val="nextTo"/>
        <c:crossAx val="535966200"/>
        <c:crosses val="autoZero"/>
        <c:auto val="1"/>
        <c:lblAlgn val="ctr"/>
        <c:lblOffset val="100"/>
        <c:noMultiLvlLbl val="0"/>
      </c:catAx>
      <c:valAx>
        <c:axId val="535966200"/>
        <c:scaling>
          <c:orientation val="minMax"/>
        </c:scaling>
        <c:delete val="1"/>
        <c:axPos val="l"/>
        <c:numFmt formatCode="0;;" sourceLinked="1"/>
        <c:majorTickMark val="out"/>
        <c:minorTickMark val="none"/>
        <c:tickLblPos val="none"/>
        <c:crossAx val="535967376"/>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PH"/>
              <a:t>Grade 11 </a:t>
            </a:r>
          </a:p>
          <a:p>
            <a:pPr>
              <a:defRPr/>
            </a:pPr>
            <a:r>
              <a:rPr lang="en-PH"/>
              <a:t>Classes with below 100 % Competency coverage by subject area</a:t>
            </a:r>
          </a:p>
        </c:rich>
      </c:tx>
      <c:overlay val="0"/>
    </c:title>
    <c:autoTitleDeleted val="0"/>
    <c:plotArea>
      <c:layout/>
      <c:barChart>
        <c:barDir val="col"/>
        <c:grouping val="clustered"/>
        <c:varyColors val="0"/>
        <c:ser>
          <c:idx val="0"/>
          <c:order val="0"/>
          <c:tx>
            <c:strRef>
              <c:f>Senior!$E$143</c:f>
              <c:strCache>
                <c:ptCount val="1"/>
                <c:pt idx="0">
                  <c:v>CORE SUBJECTS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
              <c:pt idx="0">
                <c:v>Core Subjects</c:v>
              </c:pt>
              <c:pt idx="1">
                <c:v>Applied Subjects</c:v>
              </c:pt>
              <c:pt idx="2">
                <c:v>Specialization</c:v>
              </c:pt>
            </c:strLit>
          </c:cat>
          <c:val>
            <c:numRef>
              <c:f>Senior!$E$144</c:f>
              <c:numCache>
                <c:formatCode>0</c:formatCode>
                <c:ptCount val="1"/>
              </c:numCache>
            </c:numRef>
          </c:val>
          <c:extLst>
            <c:ext xmlns:c16="http://schemas.microsoft.com/office/drawing/2014/chart" uri="{C3380CC4-5D6E-409C-BE32-E72D297353CC}">
              <c16:uniqueId val="{00000000-E086-4730-B677-F2BF61939ACF}"/>
            </c:ext>
          </c:extLst>
        </c:ser>
        <c:ser>
          <c:idx val="1"/>
          <c:order val="1"/>
          <c:tx>
            <c:strRef>
              <c:f>Senior!$F$143</c:f>
              <c:strCache>
                <c:ptCount val="1"/>
                <c:pt idx="0">
                  <c:v>APPLIED SUBJECTS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
              <c:pt idx="0">
                <c:v>Core Subjects</c:v>
              </c:pt>
              <c:pt idx="1">
                <c:v>Applied Subjects</c:v>
              </c:pt>
              <c:pt idx="2">
                <c:v>Specialization</c:v>
              </c:pt>
            </c:strLit>
          </c:cat>
          <c:val>
            <c:numRef>
              <c:f>Senior!$F$144</c:f>
              <c:numCache>
                <c:formatCode>0</c:formatCode>
                <c:ptCount val="1"/>
              </c:numCache>
            </c:numRef>
          </c:val>
          <c:extLst>
            <c:ext xmlns:c16="http://schemas.microsoft.com/office/drawing/2014/chart" uri="{C3380CC4-5D6E-409C-BE32-E72D297353CC}">
              <c16:uniqueId val="{00000000-6550-450D-9A93-D0E097EB5A89}"/>
            </c:ext>
          </c:extLst>
        </c:ser>
        <c:ser>
          <c:idx val="2"/>
          <c:order val="2"/>
          <c:tx>
            <c:strRef>
              <c:f>Senior!$G$143</c:f>
              <c:strCache>
                <c:ptCount val="1"/>
                <c:pt idx="0">
                  <c:v>SPECIALIZATION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3"/>
              <c:pt idx="0">
                <c:v>Core Subjects</c:v>
              </c:pt>
              <c:pt idx="1">
                <c:v>Applied Subjects</c:v>
              </c:pt>
              <c:pt idx="2">
                <c:v>Specialization</c:v>
              </c:pt>
            </c:strLit>
          </c:cat>
          <c:val>
            <c:numRef>
              <c:f>Senior!$G$144</c:f>
              <c:numCache>
                <c:formatCode>0</c:formatCode>
                <c:ptCount val="1"/>
              </c:numCache>
            </c:numRef>
          </c:val>
          <c:extLst>
            <c:ext xmlns:c16="http://schemas.microsoft.com/office/drawing/2014/chart" uri="{C3380CC4-5D6E-409C-BE32-E72D297353CC}">
              <c16:uniqueId val="{00000001-6550-450D-9A93-D0E097EB5A89}"/>
            </c:ext>
          </c:extLst>
        </c:ser>
        <c:dLbls>
          <c:showLegendKey val="0"/>
          <c:showVal val="0"/>
          <c:showCatName val="0"/>
          <c:showSerName val="0"/>
          <c:showPercent val="0"/>
          <c:showBubbleSize val="0"/>
        </c:dLbls>
        <c:gapWidth val="75"/>
        <c:overlap val="-25"/>
        <c:axId val="535968160"/>
        <c:axId val="535968552"/>
      </c:barChart>
      <c:catAx>
        <c:axId val="535968160"/>
        <c:scaling>
          <c:orientation val="minMax"/>
        </c:scaling>
        <c:delete val="1"/>
        <c:axPos val="b"/>
        <c:numFmt formatCode="General" sourceLinked="1"/>
        <c:majorTickMark val="none"/>
        <c:minorTickMark val="none"/>
        <c:tickLblPos val="none"/>
        <c:crossAx val="535968552"/>
        <c:crosses val="autoZero"/>
        <c:auto val="1"/>
        <c:lblAlgn val="ctr"/>
        <c:lblOffset val="100"/>
        <c:noMultiLvlLbl val="0"/>
      </c:catAx>
      <c:valAx>
        <c:axId val="535968552"/>
        <c:scaling>
          <c:orientation val="minMax"/>
        </c:scaling>
        <c:delete val="1"/>
        <c:axPos val="l"/>
        <c:majorGridlines/>
        <c:numFmt formatCode="0" sourceLinked="1"/>
        <c:majorTickMark val="none"/>
        <c:minorTickMark val="none"/>
        <c:tickLblPos val="none"/>
        <c:crossAx val="535968160"/>
        <c:crosses val="autoZero"/>
        <c:crossBetween val="between"/>
      </c:valAx>
      <c:spPr>
        <a:noFill/>
        <a:ln w="25400">
          <a:noFill/>
        </a:ln>
      </c:spPr>
    </c:plotArea>
    <c:legend>
      <c:legendPos val="b"/>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PH"/>
              <a:t>Grade 12</a:t>
            </a:r>
          </a:p>
          <a:p>
            <a:pPr>
              <a:defRPr/>
            </a:pPr>
            <a:r>
              <a:rPr lang="en-PH"/>
              <a:t>Classes with below 100 % Competency coverage by subject area</a:t>
            </a:r>
          </a:p>
        </c:rich>
      </c:tx>
      <c:overlay val="0"/>
    </c:title>
    <c:autoTitleDeleted val="0"/>
    <c:plotArea>
      <c:layout/>
      <c:barChart>
        <c:barDir val="col"/>
        <c:grouping val="clustered"/>
        <c:varyColors val="0"/>
        <c:ser>
          <c:idx val="0"/>
          <c:order val="0"/>
          <c:tx>
            <c:strRef>
              <c:f>Senior!$H$143</c:f>
              <c:strCache>
                <c:ptCount val="1"/>
                <c:pt idx="0">
                  <c:v>CORE SUBJECTS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Senior!$H$144</c:f>
              <c:numCache>
                <c:formatCode>0</c:formatCode>
                <c:ptCount val="1"/>
              </c:numCache>
            </c:numRef>
          </c:val>
          <c:extLst>
            <c:ext xmlns:c15="http://schemas.microsoft.com/office/drawing/2012/chart" uri="{02D57815-91ED-43cb-92C2-25804820EDAC}">
              <c15:filteredCategoryTitle>
                <c15:cat>
                  <c:strRef>
                    <c:extLst xmlns:c16="http://schemas.microsoft.com/office/drawing/2014/chart">
                      <c:ext uri="{02D57815-91ED-43cb-92C2-25804820EDAC}">
                        <c15:formulaRef>
                          <c15:sqref>Junior!$F$94:$I$94</c15:sqref>
                        </c15:formulaRef>
                      </c:ext>
                    </c:extLst>
                    <c:strCache>
                      <c:ptCount val="4"/>
                      <c:pt idx="0">
                        <c:v>G7</c:v>
                      </c:pt>
                      <c:pt idx="1">
                        <c:v>G8</c:v>
                      </c:pt>
                      <c:pt idx="2">
                        <c:v>G9</c:v>
                      </c:pt>
                      <c:pt idx="3">
                        <c:v>G10</c:v>
                      </c:pt>
                    </c:strCache>
                  </c:strRef>
                </c15:cat>
              </c15:filteredCategoryTitle>
            </c:ext>
            <c:ext xmlns:c16="http://schemas.microsoft.com/office/drawing/2014/chart" uri="{C3380CC4-5D6E-409C-BE32-E72D297353CC}">
              <c16:uniqueId val="{00000000-E086-4730-B677-F2BF61939ACF}"/>
            </c:ext>
          </c:extLst>
        </c:ser>
        <c:ser>
          <c:idx val="1"/>
          <c:order val="1"/>
          <c:tx>
            <c:strRef>
              <c:f>Senior!$I$143</c:f>
              <c:strCache>
                <c:ptCount val="1"/>
                <c:pt idx="0">
                  <c:v>APPLIED SUBJECTS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Senior!$I$144</c:f>
              <c:numCache>
                <c:formatCode>0</c:formatCode>
                <c:ptCount val="1"/>
              </c:numCache>
            </c:numRef>
          </c:val>
          <c:extLst>
            <c:ext xmlns:c16="http://schemas.microsoft.com/office/drawing/2014/chart" uri="{C3380CC4-5D6E-409C-BE32-E72D297353CC}">
              <c16:uniqueId val="{00000000-53F9-4182-ADDE-A33B5D24F607}"/>
            </c:ext>
          </c:extLst>
        </c:ser>
        <c:ser>
          <c:idx val="2"/>
          <c:order val="2"/>
          <c:tx>
            <c:strRef>
              <c:f>Senior!$J$143</c:f>
              <c:strCache>
                <c:ptCount val="1"/>
                <c:pt idx="0">
                  <c:v>SPECIALIZATION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Senior!$J$144</c:f>
              <c:numCache>
                <c:formatCode>0</c:formatCode>
                <c:ptCount val="1"/>
              </c:numCache>
            </c:numRef>
          </c:val>
          <c:extLst>
            <c:ext xmlns:c16="http://schemas.microsoft.com/office/drawing/2014/chart" uri="{C3380CC4-5D6E-409C-BE32-E72D297353CC}">
              <c16:uniqueId val="{00000001-53F9-4182-ADDE-A33B5D24F607}"/>
            </c:ext>
          </c:extLst>
        </c:ser>
        <c:dLbls>
          <c:showLegendKey val="0"/>
          <c:showVal val="0"/>
          <c:showCatName val="0"/>
          <c:showSerName val="0"/>
          <c:showPercent val="0"/>
          <c:showBubbleSize val="0"/>
        </c:dLbls>
        <c:gapWidth val="75"/>
        <c:overlap val="-25"/>
        <c:axId val="535968944"/>
        <c:axId val="535969336"/>
      </c:barChart>
      <c:catAx>
        <c:axId val="535968944"/>
        <c:scaling>
          <c:orientation val="minMax"/>
        </c:scaling>
        <c:delete val="1"/>
        <c:axPos val="b"/>
        <c:numFmt formatCode="General" sourceLinked="1"/>
        <c:majorTickMark val="none"/>
        <c:minorTickMark val="none"/>
        <c:tickLblPos val="none"/>
        <c:crossAx val="535969336"/>
        <c:crosses val="autoZero"/>
        <c:auto val="1"/>
        <c:lblAlgn val="ctr"/>
        <c:lblOffset val="100"/>
        <c:noMultiLvlLbl val="0"/>
      </c:catAx>
      <c:valAx>
        <c:axId val="535969336"/>
        <c:scaling>
          <c:orientation val="minMax"/>
        </c:scaling>
        <c:delete val="1"/>
        <c:axPos val="l"/>
        <c:majorGridlines/>
        <c:numFmt formatCode="0" sourceLinked="1"/>
        <c:majorTickMark val="none"/>
        <c:minorTickMark val="none"/>
        <c:tickLblPos val="none"/>
        <c:crossAx val="535968944"/>
        <c:crosses val="autoZero"/>
        <c:crossBetween val="between"/>
      </c:valAx>
    </c:plotArea>
    <c:legend>
      <c:legendPos val="b"/>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PH"/>
              <a:t>Grade 11 </a:t>
            </a:r>
          </a:p>
          <a:p>
            <a:pPr>
              <a:defRPr/>
            </a:pPr>
            <a:r>
              <a:rPr lang="en-PH"/>
              <a:t>Classes implementing Contextualized Curr.  (ref: Lesson  Plan )</a:t>
            </a:r>
          </a:p>
        </c:rich>
      </c:tx>
      <c:overlay val="0"/>
    </c:title>
    <c:autoTitleDeleted val="0"/>
    <c:plotArea>
      <c:layout/>
      <c:barChart>
        <c:barDir val="col"/>
        <c:grouping val="clustered"/>
        <c:varyColors val="0"/>
        <c:ser>
          <c:idx val="0"/>
          <c:order val="0"/>
          <c:tx>
            <c:strRef>
              <c:f>Senior!$E$145</c:f>
              <c:strCache>
                <c:ptCount val="1"/>
                <c:pt idx="0">
                  <c:v>CORE SUBJECTS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Senior!$E$146</c:f>
              <c:numCache>
                <c:formatCode>0</c:formatCode>
                <c:ptCount val="1"/>
              </c:numCache>
            </c:numRef>
          </c:val>
          <c:extLst>
            <c:ext xmlns:c15="http://schemas.microsoft.com/office/drawing/2012/chart" uri="{02D57815-91ED-43cb-92C2-25804820EDAC}">
              <c15:filteredCategoryTitle>
                <c15:cat>
                  <c:strRef>
                    <c:extLst xmlns:c16="http://schemas.microsoft.com/office/drawing/2014/chart">
                      <c:ext uri="{02D57815-91ED-43cb-92C2-25804820EDAC}">
                        <c15:formulaRef>
                          <c15:sqref>Junior!$F$94:$I$94</c15:sqref>
                        </c15:formulaRef>
                      </c:ext>
                    </c:extLst>
                    <c:strCache>
                      <c:ptCount val="4"/>
                      <c:pt idx="0">
                        <c:v>G7</c:v>
                      </c:pt>
                      <c:pt idx="1">
                        <c:v>G8</c:v>
                      </c:pt>
                      <c:pt idx="2">
                        <c:v>G9</c:v>
                      </c:pt>
                      <c:pt idx="3">
                        <c:v>G10</c:v>
                      </c:pt>
                    </c:strCache>
                  </c:strRef>
                </c15:cat>
              </c15:filteredCategoryTitle>
            </c:ext>
            <c:ext xmlns:c16="http://schemas.microsoft.com/office/drawing/2014/chart" uri="{C3380CC4-5D6E-409C-BE32-E72D297353CC}">
              <c16:uniqueId val="{00000000-E086-4730-B677-F2BF61939ACF}"/>
            </c:ext>
          </c:extLst>
        </c:ser>
        <c:ser>
          <c:idx val="1"/>
          <c:order val="1"/>
          <c:tx>
            <c:strRef>
              <c:f>Senior!$F$145</c:f>
              <c:strCache>
                <c:ptCount val="1"/>
                <c:pt idx="0">
                  <c:v>APPLIED SUBJECTS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Senior!$F$146</c:f>
              <c:numCache>
                <c:formatCode>0</c:formatCode>
                <c:ptCount val="1"/>
              </c:numCache>
            </c:numRef>
          </c:val>
          <c:extLst>
            <c:ext xmlns:c16="http://schemas.microsoft.com/office/drawing/2014/chart" uri="{C3380CC4-5D6E-409C-BE32-E72D297353CC}">
              <c16:uniqueId val="{00000000-9DE9-4045-8105-B7B0E0927FE7}"/>
            </c:ext>
          </c:extLst>
        </c:ser>
        <c:ser>
          <c:idx val="2"/>
          <c:order val="2"/>
          <c:tx>
            <c:strRef>
              <c:f>Senior!$G$145</c:f>
              <c:strCache>
                <c:ptCount val="1"/>
                <c:pt idx="0">
                  <c:v>SPECIALIZATION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Senior!$G$146</c:f>
              <c:numCache>
                <c:formatCode>0</c:formatCode>
                <c:ptCount val="1"/>
              </c:numCache>
            </c:numRef>
          </c:val>
          <c:extLst>
            <c:ext xmlns:c16="http://schemas.microsoft.com/office/drawing/2014/chart" uri="{C3380CC4-5D6E-409C-BE32-E72D297353CC}">
              <c16:uniqueId val="{00000001-9DE9-4045-8105-B7B0E0927FE7}"/>
            </c:ext>
          </c:extLst>
        </c:ser>
        <c:dLbls>
          <c:showLegendKey val="0"/>
          <c:showVal val="0"/>
          <c:showCatName val="0"/>
          <c:showSerName val="0"/>
          <c:showPercent val="0"/>
          <c:showBubbleSize val="0"/>
        </c:dLbls>
        <c:gapWidth val="75"/>
        <c:overlap val="-25"/>
        <c:axId val="535937584"/>
        <c:axId val="535937976"/>
      </c:barChart>
      <c:catAx>
        <c:axId val="535937584"/>
        <c:scaling>
          <c:orientation val="minMax"/>
        </c:scaling>
        <c:delete val="1"/>
        <c:axPos val="b"/>
        <c:numFmt formatCode="General" sourceLinked="1"/>
        <c:majorTickMark val="none"/>
        <c:minorTickMark val="none"/>
        <c:tickLblPos val="none"/>
        <c:crossAx val="535937976"/>
        <c:crosses val="autoZero"/>
        <c:auto val="1"/>
        <c:lblAlgn val="ctr"/>
        <c:lblOffset val="100"/>
        <c:noMultiLvlLbl val="0"/>
      </c:catAx>
      <c:valAx>
        <c:axId val="535937976"/>
        <c:scaling>
          <c:orientation val="minMax"/>
        </c:scaling>
        <c:delete val="1"/>
        <c:axPos val="l"/>
        <c:majorGridlines/>
        <c:numFmt formatCode="0" sourceLinked="1"/>
        <c:majorTickMark val="none"/>
        <c:minorTickMark val="none"/>
        <c:tickLblPos val="none"/>
        <c:crossAx val="535937584"/>
        <c:crosses val="autoZero"/>
        <c:crossBetween val="between"/>
      </c:valAx>
    </c:plotArea>
    <c:legend>
      <c:legendPos val="b"/>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PH"/>
              <a:t>Grade 12 </a:t>
            </a:r>
          </a:p>
          <a:p>
            <a:pPr>
              <a:defRPr/>
            </a:pPr>
            <a:r>
              <a:rPr lang="en-PH"/>
              <a:t>Classes implementing Contextualized Curr.  (ref: Lesson  Plan )</a:t>
            </a:r>
          </a:p>
        </c:rich>
      </c:tx>
      <c:overlay val="0"/>
    </c:title>
    <c:autoTitleDeleted val="0"/>
    <c:plotArea>
      <c:layout/>
      <c:barChart>
        <c:barDir val="col"/>
        <c:grouping val="clustered"/>
        <c:varyColors val="0"/>
        <c:ser>
          <c:idx val="0"/>
          <c:order val="0"/>
          <c:tx>
            <c:strRef>
              <c:f>Senior!$H$145</c:f>
              <c:strCache>
                <c:ptCount val="1"/>
                <c:pt idx="0">
                  <c:v>CORE SUBJECTS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Senior!$H$146</c:f>
              <c:numCache>
                <c:formatCode>0</c:formatCode>
                <c:ptCount val="1"/>
              </c:numCache>
            </c:numRef>
          </c:val>
          <c:extLst>
            <c:ext xmlns:c15="http://schemas.microsoft.com/office/drawing/2012/chart" uri="{02D57815-91ED-43cb-92C2-25804820EDAC}">
              <c15:filteredCategoryTitle>
                <c15:cat>
                  <c:strRef>
                    <c:extLst xmlns:c16="http://schemas.microsoft.com/office/drawing/2014/chart">
                      <c:ext uri="{02D57815-91ED-43cb-92C2-25804820EDAC}">
                        <c15:formulaRef>
                          <c15:sqref>Junior!$F$94:$I$94</c15:sqref>
                        </c15:formulaRef>
                      </c:ext>
                    </c:extLst>
                    <c:strCache>
                      <c:ptCount val="4"/>
                      <c:pt idx="0">
                        <c:v>G7</c:v>
                      </c:pt>
                      <c:pt idx="1">
                        <c:v>G8</c:v>
                      </c:pt>
                      <c:pt idx="2">
                        <c:v>G9</c:v>
                      </c:pt>
                      <c:pt idx="3">
                        <c:v>G10</c:v>
                      </c:pt>
                    </c:strCache>
                  </c:strRef>
                </c15:cat>
              </c15:filteredCategoryTitle>
            </c:ext>
            <c:ext xmlns:c16="http://schemas.microsoft.com/office/drawing/2014/chart" uri="{C3380CC4-5D6E-409C-BE32-E72D297353CC}">
              <c16:uniqueId val="{00000000-E086-4730-B677-F2BF61939ACF}"/>
            </c:ext>
          </c:extLst>
        </c:ser>
        <c:ser>
          <c:idx val="1"/>
          <c:order val="1"/>
          <c:tx>
            <c:strRef>
              <c:f>Senior!$I$145</c:f>
              <c:strCache>
                <c:ptCount val="1"/>
                <c:pt idx="0">
                  <c:v>APPLIED SUBJECTS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Senior!$I$146</c:f>
              <c:numCache>
                <c:formatCode>0</c:formatCode>
                <c:ptCount val="1"/>
              </c:numCache>
            </c:numRef>
          </c:val>
          <c:extLst>
            <c:ext xmlns:c16="http://schemas.microsoft.com/office/drawing/2014/chart" uri="{C3380CC4-5D6E-409C-BE32-E72D297353CC}">
              <c16:uniqueId val="{00000000-71F1-44F5-9A30-1D122B148F1D}"/>
            </c:ext>
          </c:extLst>
        </c:ser>
        <c:ser>
          <c:idx val="2"/>
          <c:order val="2"/>
          <c:tx>
            <c:strRef>
              <c:f>Senior!$J$145</c:f>
              <c:strCache>
                <c:ptCount val="1"/>
                <c:pt idx="0">
                  <c:v>SPECIALIZATION</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Senior!$J$146</c:f>
              <c:numCache>
                <c:formatCode>0</c:formatCode>
                <c:ptCount val="1"/>
              </c:numCache>
            </c:numRef>
          </c:val>
          <c:extLst>
            <c:ext xmlns:c16="http://schemas.microsoft.com/office/drawing/2014/chart" uri="{C3380CC4-5D6E-409C-BE32-E72D297353CC}">
              <c16:uniqueId val="{00000001-71F1-44F5-9A30-1D122B148F1D}"/>
            </c:ext>
          </c:extLst>
        </c:ser>
        <c:dLbls>
          <c:showLegendKey val="0"/>
          <c:showVal val="0"/>
          <c:showCatName val="0"/>
          <c:showSerName val="0"/>
          <c:showPercent val="0"/>
          <c:showBubbleSize val="0"/>
        </c:dLbls>
        <c:gapWidth val="75"/>
        <c:overlap val="-25"/>
        <c:axId val="535946600"/>
        <c:axId val="535938760"/>
      </c:barChart>
      <c:catAx>
        <c:axId val="535946600"/>
        <c:scaling>
          <c:orientation val="minMax"/>
        </c:scaling>
        <c:delete val="1"/>
        <c:axPos val="b"/>
        <c:numFmt formatCode="General" sourceLinked="1"/>
        <c:majorTickMark val="none"/>
        <c:minorTickMark val="none"/>
        <c:tickLblPos val="none"/>
        <c:crossAx val="535938760"/>
        <c:crosses val="autoZero"/>
        <c:auto val="1"/>
        <c:lblAlgn val="ctr"/>
        <c:lblOffset val="100"/>
        <c:noMultiLvlLbl val="0"/>
      </c:catAx>
      <c:valAx>
        <c:axId val="535938760"/>
        <c:scaling>
          <c:orientation val="minMax"/>
        </c:scaling>
        <c:delete val="1"/>
        <c:axPos val="l"/>
        <c:majorGridlines/>
        <c:numFmt formatCode="0" sourceLinked="1"/>
        <c:majorTickMark val="none"/>
        <c:minorTickMark val="none"/>
        <c:tickLblPos val="none"/>
        <c:crossAx val="535946600"/>
        <c:crosses val="autoZero"/>
        <c:crossBetween val="between"/>
      </c:valAx>
    </c:plotArea>
    <c:legend>
      <c:legendPos val="b"/>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PH"/>
              <a:t>Senior High Voucher</a:t>
            </a:r>
            <a:r>
              <a:rPr lang="en-PH" baseline="0"/>
              <a:t> Recipients and 100% Attendance</a:t>
            </a:r>
            <a:endParaRPr lang="en-PH"/>
          </a:p>
        </c:rich>
      </c:tx>
      <c:overlay val="0"/>
    </c:title>
    <c:autoTitleDeleted val="0"/>
    <c:plotArea>
      <c:layout/>
      <c:barChart>
        <c:barDir val="col"/>
        <c:grouping val="clustered"/>
        <c:varyColors val="0"/>
        <c:ser>
          <c:idx val="0"/>
          <c:order val="0"/>
          <c:tx>
            <c:strRef>
              <c:f>Senior!$C$78</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(Senior!$B$78,Senior!$B$81)</c:f>
              <c:strCache>
                <c:ptCount val="2"/>
                <c:pt idx="0">
                  <c:v>No. of Voucher Recipient  learners enrolled (Private Schools only)</c:v>
                </c:pt>
                <c:pt idx="1">
                  <c:v>No. of Voucher Recipient  learners with 100% attendance (Private Schools only)</c:v>
                </c:pt>
              </c:strCache>
            </c:strRef>
          </c:cat>
          <c:val>
            <c:numRef>
              <c:f>Senior!$G$78:$H$78</c:f>
              <c:numCache>
                <c:formatCode>General</c:formatCode>
                <c:ptCount val="2"/>
              </c:numCache>
            </c:numRef>
          </c:val>
          <c:extLst>
            <c:ext xmlns:c16="http://schemas.microsoft.com/office/drawing/2014/chart" uri="{C3380CC4-5D6E-409C-BE32-E72D297353CC}">
              <c16:uniqueId val="{00000000-552D-49B6-A952-E37111DC85D3}"/>
            </c:ext>
          </c:extLst>
        </c:ser>
        <c:ser>
          <c:idx val="1"/>
          <c:order val="1"/>
          <c:tx>
            <c:strRef>
              <c:f>Senior!$C$79</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(Senior!$B$78,Senior!$B$81)</c:f>
              <c:strCache>
                <c:ptCount val="2"/>
                <c:pt idx="0">
                  <c:v>No. of Voucher Recipient  learners enrolled (Private Schools only)</c:v>
                </c:pt>
                <c:pt idx="1">
                  <c:v>No. of Voucher Recipient  learners with 100% attendance (Private Schools only)</c:v>
                </c:pt>
              </c:strCache>
            </c:strRef>
          </c:cat>
          <c:val>
            <c:numRef>
              <c:f>Senior!$G$79:$H$79</c:f>
              <c:numCache>
                <c:formatCode>General</c:formatCode>
                <c:ptCount val="2"/>
              </c:numCache>
            </c:numRef>
          </c:val>
          <c:extLst>
            <c:ext xmlns:c16="http://schemas.microsoft.com/office/drawing/2014/chart" uri="{C3380CC4-5D6E-409C-BE32-E72D297353CC}">
              <c16:uniqueId val="{00000000-854E-4B10-AB22-2FA993C3EC70}"/>
            </c:ext>
          </c:extLst>
        </c:ser>
        <c:ser>
          <c:idx val="2"/>
          <c:order val="2"/>
          <c:tx>
            <c:strRef>
              <c:f>Senior!$C$81</c:f>
              <c:strCache>
                <c:ptCount val="1"/>
                <c:pt idx="0">
                  <c:v>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(Senior!$B$78,Senior!$B$81)</c:f>
              <c:strCache>
                <c:ptCount val="2"/>
                <c:pt idx="0">
                  <c:v>No. of Voucher Recipient  learners enrolled (Private Schools only)</c:v>
                </c:pt>
                <c:pt idx="1">
                  <c:v>No. of Voucher Recipient  learners with 100% attendance (Private Schools only)</c:v>
                </c:pt>
              </c:strCache>
            </c:strRef>
          </c:cat>
          <c:val>
            <c:numRef>
              <c:f>Senior!$G$81:$H$81</c:f>
              <c:numCache>
                <c:formatCode>0;;</c:formatCode>
                <c:ptCount val="2"/>
              </c:numCache>
            </c:numRef>
          </c:val>
          <c:extLst>
            <c:ext xmlns:c16="http://schemas.microsoft.com/office/drawing/2014/chart" uri="{C3380CC4-5D6E-409C-BE32-E72D297353CC}">
              <c16:uniqueId val="{00000001-854E-4B10-AB22-2FA993C3EC70}"/>
            </c:ext>
          </c:extLst>
        </c:ser>
        <c:ser>
          <c:idx val="3"/>
          <c:order val="3"/>
          <c:tx>
            <c:strRef>
              <c:f>Senior!$C$82</c:f>
              <c:strCache>
                <c:ptCount val="1"/>
                <c:pt idx="0">
                  <c:v>Female</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(Senior!$B$78,Senior!$B$81)</c:f>
              <c:strCache>
                <c:ptCount val="2"/>
                <c:pt idx="0">
                  <c:v>No. of Voucher Recipient  learners enrolled (Private Schools only)</c:v>
                </c:pt>
                <c:pt idx="1">
                  <c:v>No. of Voucher Recipient  learners with 100% attendance (Private Schools only)</c:v>
                </c:pt>
              </c:strCache>
            </c:strRef>
          </c:cat>
          <c:val>
            <c:numRef>
              <c:f>Senior!$G$82:$H$82</c:f>
              <c:numCache>
                <c:formatCode>0;;</c:formatCode>
                <c:ptCount val="2"/>
              </c:numCache>
            </c:numRef>
          </c:val>
          <c:extLst>
            <c:ext xmlns:c16="http://schemas.microsoft.com/office/drawing/2014/chart" uri="{C3380CC4-5D6E-409C-BE32-E72D297353CC}">
              <c16:uniqueId val="{00000002-854E-4B10-AB22-2FA993C3EC70}"/>
            </c:ext>
          </c:extLst>
        </c:ser>
        <c:dLbls>
          <c:showLegendKey val="0"/>
          <c:showVal val="1"/>
          <c:showCatName val="0"/>
          <c:showSerName val="0"/>
          <c:showPercent val="0"/>
          <c:showBubbleSize val="0"/>
        </c:dLbls>
        <c:gapWidth val="150"/>
        <c:overlap val="-25"/>
        <c:axId val="535938368"/>
        <c:axId val="535939152"/>
      </c:barChart>
      <c:catAx>
        <c:axId val="535938368"/>
        <c:scaling>
          <c:orientation val="minMax"/>
        </c:scaling>
        <c:delete val="0"/>
        <c:axPos val="b"/>
        <c:numFmt formatCode="General" sourceLinked="1"/>
        <c:majorTickMark val="none"/>
        <c:minorTickMark val="none"/>
        <c:tickLblPos val="nextTo"/>
        <c:crossAx val="535939152"/>
        <c:crosses val="autoZero"/>
        <c:auto val="1"/>
        <c:lblAlgn val="ctr"/>
        <c:lblOffset val="100"/>
        <c:noMultiLvlLbl val="0"/>
      </c:catAx>
      <c:valAx>
        <c:axId val="535939152"/>
        <c:scaling>
          <c:orientation val="minMax"/>
        </c:scaling>
        <c:delete val="1"/>
        <c:axPos val="l"/>
        <c:numFmt formatCode="General" sourceLinked="1"/>
        <c:majorTickMark val="out"/>
        <c:minorTickMark val="none"/>
        <c:tickLblPos val="none"/>
        <c:crossAx val="535938368"/>
        <c:crosses val="autoZero"/>
        <c:crossBetween val="between"/>
      </c:valAx>
    </c:plotArea>
    <c:legend>
      <c:legendPos val="t"/>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multiLvlStrRef>
              <c:f>Access!$EOI$4:$EOX$5</c:f>
              <c:multiLvlStrCache>
                <c:ptCount val="16"/>
                <c:lvl>
                  <c:pt idx="0">
                    <c:v>Elem. Male</c:v>
                  </c:pt>
                  <c:pt idx="1">
                    <c:v>Elem. Female</c:v>
                  </c:pt>
                  <c:pt idx="2">
                    <c:v>Sec. Male</c:v>
                  </c:pt>
                  <c:pt idx="3">
                    <c:v>Sec. Female</c:v>
                  </c:pt>
                  <c:pt idx="4">
                    <c:v>Elem. Male</c:v>
                  </c:pt>
                  <c:pt idx="5">
                    <c:v>Elem. Female</c:v>
                  </c:pt>
                  <c:pt idx="6">
                    <c:v>Sec. Male</c:v>
                  </c:pt>
                  <c:pt idx="7">
                    <c:v>Sec. Female</c:v>
                  </c:pt>
                  <c:pt idx="8">
                    <c:v>Elem. Male</c:v>
                  </c:pt>
                  <c:pt idx="9">
                    <c:v>Elem. Female</c:v>
                  </c:pt>
                  <c:pt idx="10">
                    <c:v>Sec. Male</c:v>
                  </c:pt>
                  <c:pt idx="11">
                    <c:v>Sec. Female</c:v>
                  </c:pt>
                  <c:pt idx="12">
                    <c:v>Elem. Male</c:v>
                  </c:pt>
                  <c:pt idx="13">
                    <c:v>Elem. Female</c:v>
                  </c:pt>
                  <c:pt idx="14">
                    <c:v>Sec. Male</c:v>
                  </c:pt>
                  <c:pt idx="15">
                    <c:v>Sec. Female</c:v>
                  </c:pt>
                </c:lvl>
                <c:lvl>
                  <c:pt idx="0">
                    <c:v>No. of PEPT Takers</c:v>
                  </c:pt>
                  <c:pt idx="4">
                    <c:v>No. of PEPT Passers</c:v>
                  </c:pt>
                  <c:pt idx="8">
                    <c:v>No. of A&amp;E Takers</c:v>
                  </c:pt>
                  <c:pt idx="12">
                    <c:v>No. of A&amp;E Takers</c:v>
                  </c:pt>
                </c:lvl>
              </c:multiLvlStrCache>
            </c:multiLvlStrRef>
          </c:cat>
          <c:val>
            <c:numRef>
              <c:f>Access!$EOI$6:$EOX$6</c:f>
              <c:numCache>
                <c:formatCode>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623A-49A5-9AD7-4918E665A545}"/>
            </c:ext>
          </c:extLst>
        </c:ser>
        <c:dLbls>
          <c:showLegendKey val="0"/>
          <c:showVal val="0"/>
          <c:showCatName val="0"/>
          <c:showSerName val="0"/>
          <c:showPercent val="0"/>
          <c:showBubbleSize val="0"/>
        </c:dLbls>
        <c:gapWidth val="150"/>
        <c:axId val="535942288"/>
        <c:axId val="535946992"/>
      </c:barChart>
      <c:catAx>
        <c:axId val="535942288"/>
        <c:scaling>
          <c:orientation val="minMax"/>
        </c:scaling>
        <c:delete val="0"/>
        <c:axPos val="b"/>
        <c:numFmt formatCode="General" sourceLinked="0"/>
        <c:majorTickMark val="out"/>
        <c:minorTickMark val="none"/>
        <c:tickLblPos val="nextTo"/>
        <c:crossAx val="535946992"/>
        <c:crosses val="autoZero"/>
        <c:auto val="1"/>
        <c:lblAlgn val="ctr"/>
        <c:lblOffset val="100"/>
        <c:noMultiLvlLbl val="0"/>
      </c:catAx>
      <c:valAx>
        <c:axId val="535946992"/>
        <c:scaling>
          <c:orientation val="minMax"/>
        </c:scaling>
        <c:delete val="0"/>
        <c:axPos val="l"/>
        <c:majorGridlines/>
        <c:numFmt formatCode="0" sourceLinked="1"/>
        <c:majorTickMark val="out"/>
        <c:minorTickMark val="none"/>
        <c:tickLblPos val="nextTo"/>
        <c:crossAx val="535942288"/>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multiLvlStrRef>
              <c:f>Access!$ENP$4:$EOG$5</c:f>
              <c:multiLvlStrCache>
                <c:ptCount val="18"/>
                <c:lvl>
                  <c:pt idx="0">
                    <c:v>Elem. Male</c:v>
                  </c:pt>
                  <c:pt idx="1">
                    <c:v>Elem. Female</c:v>
                  </c:pt>
                  <c:pt idx="2">
                    <c:v>Sec. Male</c:v>
                  </c:pt>
                  <c:pt idx="3">
                    <c:v>Sec. Female</c:v>
                  </c:pt>
                  <c:pt idx="4">
                    <c:v>Elem. Male</c:v>
                  </c:pt>
                  <c:pt idx="5">
                    <c:v>Elem. Female</c:v>
                  </c:pt>
                  <c:pt idx="6">
                    <c:v>Sec. Male</c:v>
                  </c:pt>
                  <c:pt idx="7">
                    <c:v>Sec. Female</c:v>
                  </c:pt>
                  <c:pt idx="8">
                    <c:v>Elem. Male</c:v>
                  </c:pt>
                  <c:pt idx="9">
                    <c:v>Elem. Female</c:v>
                  </c:pt>
                  <c:pt idx="10">
                    <c:v>Sec. Male</c:v>
                  </c:pt>
                  <c:pt idx="11">
                    <c:v>Sec. Female</c:v>
                  </c:pt>
                  <c:pt idx="12">
                    <c:v>Elem. Male</c:v>
                  </c:pt>
                  <c:pt idx="13">
                    <c:v>Elem. Female</c:v>
                  </c:pt>
                  <c:pt idx="14">
                    <c:v>Sec. Male</c:v>
                  </c:pt>
                  <c:pt idx="15">
                    <c:v>Sec. Female</c:v>
                  </c:pt>
                  <c:pt idx="16">
                    <c:v>Elem. Male</c:v>
                  </c:pt>
                  <c:pt idx="17">
                    <c:v>Sec. Male</c:v>
                  </c:pt>
                </c:lvl>
                <c:lvl>
                  <c:pt idx="0">
                    <c:v>Total No. of  A&amp;E Enrollees </c:v>
                  </c:pt>
                  <c:pt idx="4">
                    <c:v>Total No. of  BLP Enrollees</c:v>
                  </c:pt>
                  <c:pt idx="8">
                    <c:v>Total No. of  Learning Facilitator-ALS</c:v>
                  </c:pt>
                  <c:pt idx="12">
                    <c:v>Total No. of  ALS Learners with 100% Attendance</c:v>
                  </c:pt>
                  <c:pt idx="16">
                    <c:v>Total No. of  Available ALS Modules</c:v>
                  </c:pt>
                </c:lvl>
              </c:multiLvlStrCache>
            </c:multiLvlStrRef>
          </c:cat>
          <c:val>
            <c:numRef>
              <c:f>Access!$ENP$6:$EOG$6</c:f>
              <c:numCache>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extLst>
            <c:ext xmlns:c16="http://schemas.microsoft.com/office/drawing/2014/chart" uri="{C3380CC4-5D6E-409C-BE32-E72D297353CC}">
              <c16:uniqueId val="{00000000-4484-4825-B5B4-B1FD0E9B28AD}"/>
            </c:ext>
          </c:extLst>
        </c:ser>
        <c:dLbls>
          <c:showLegendKey val="0"/>
          <c:showVal val="0"/>
          <c:showCatName val="0"/>
          <c:showSerName val="0"/>
          <c:showPercent val="0"/>
          <c:showBubbleSize val="0"/>
        </c:dLbls>
        <c:gapWidth val="150"/>
        <c:axId val="535947384"/>
        <c:axId val="535939544"/>
      </c:barChart>
      <c:catAx>
        <c:axId val="535947384"/>
        <c:scaling>
          <c:orientation val="minMax"/>
        </c:scaling>
        <c:delete val="0"/>
        <c:axPos val="b"/>
        <c:numFmt formatCode="General" sourceLinked="0"/>
        <c:majorTickMark val="out"/>
        <c:minorTickMark val="none"/>
        <c:tickLblPos val="nextTo"/>
        <c:crossAx val="535939544"/>
        <c:crosses val="autoZero"/>
        <c:auto val="1"/>
        <c:lblAlgn val="ctr"/>
        <c:lblOffset val="100"/>
        <c:noMultiLvlLbl val="0"/>
      </c:catAx>
      <c:valAx>
        <c:axId val="535939544"/>
        <c:scaling>
          <c:orientation val="minMax"/>
        </c:scaling>
        <c:delete val="0"/>
        <c:axPos val="l"/>
        <c:majorGridlines/>
        <c:numFmt formatCode="General" sourceLinked="1"/>
        <c:majorTickMark val="out"/>
        <c:minorTickMark val="none"/>
        <c:tickLblPos val="nextTo"/>
        <c:crossAx val="535947384"/>
        <c:crosses val="autoZero"/>
        <c:crossBetween val="between"/>
      </c:valAx>
    </c:plotArea>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trlProps/ctrlProp1.xml><?xml version="1.0" encoding="utf-8"?>
<formControlPr xmlns="http://schemas.microsoft.com/office/spreadsheetml/2009/9/main" objectType="Drop" dropLines="16" dropStyle="combo" dx="16" fmlaLink="$N$15" fmlaRange="Drop!$B$2:$B$14" noThreeD="1" sel="6" val="0"/>
</file>

<file path=xl/ctrlProps/ctrlProp2.xml><?xml version="1.0" encoding="utf-8"?>
<formControlPr xmlns="http://schemas.microsoft.com/office/spreadsheetml/2009/9/main" objectType="Drop" dropLines="16" dropStyle="combo" dx="16" fmlaLink="$N$16" fmlaRange="Drop!$N$2:$N$28" noThreeD="1" sel="0"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7" Type="http://schemas.openxmlformats.org/officeDocument/2006/relationships/image" Target="../media/image7.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9.jpeg"/><Relationship Id="rId1"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9.jpeg"/><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9.jpeg"/><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9.jpeg"/><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26" Type="http://schemas.openxmlformats.org/officeDocument/2006/relationships/chart" Target="../charts/chart26.xml"/><Relationship Id="rId21" Type="http://schemas.openxmlformats.org/officeDocument/2006/relationships/chart" Target="../charts/chart21.xml"/><Relationship Id="rId42" Type="http://schemas.openxmlformats.org/officeDocument/2006/relationships/chart" Target="../charts/chart42.xml"/><Relationship Id="rId47" Type="http://schemas.openxmlformats.org/officeDocument/2006/relationships/chart" Target="../charts/chart47.xml"/><Relationship Id="rId63" Type="http://schemas.openxmlformats.org/officeDocument/2006/relationships/chart" Target="../charts/chart63.xml"/><Relationship Id="rId68" Type="http://schemas.openxmlformats.org/officeDocument/2006/relationships/chart" Target="../charts/chart68.xml"/><Relationship Id="rId84" Type="http://schemas.openxmlformats.org/officeDocument/2006/relationships/chart" Target="../charts/chart84.xml"/><Relationship Id="rId89" Type="http://schemas.openxmlformats.org/officeDocument/2006/relationships/chart" Target="../charts/chart89.xml"/><Relationship Id="rId16" Type="http://schemas.openxmlformats.org/officeDocument/2006/relationships/chart" Target="../charts/chart16.xml"/><Relationship Id="rId11" Type="http://schemas.openxmlformats.org/officeDocument/2006/relationships/chart" Target="../charts/chart11.xml"/><Relationship Id="rId32" Type="http://schemas.openxmlformats.org/officeDocument/2006/relationships/chart" Target="../charts/chart32.xml"/><Relationship Id="rId37" Type="http://schemas.openxmlformats.org/officeDocument/2006/relationships/chart" Target="../charts/chart37.xml"/><Relationship Id="rId53" Type="http://schemas.openxmlformats.org/officeDocument/2006/relationships/chart" Target="../charts/chart53.xml"/><Relationship Id="rId58" Type="http://schemas.openxmlformats.org/officeDocument/2006/relationships/chart" Target="../charts/chart58.xml"/><Relationship Id="rId74" Type="http://schemas.openxmlformats.org/officeDocument/2006/relationships/chart" Target="../charts/chart74.xml"/><Relationship Id="rId79" Type="http://schemas.openxmlformats.org/officeDocument/2006/relationships/chart" Target="../charts/chart79.xml"/><Relationship Id="rId5" Type="http://schemas.openxmlformats.org/officeDocument/2006/relationships/chart" Target="../charts/chart5.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43" Type="http://schemas.openxmlformats.org/officeDocument/2006/relationships/chart" Target="../charts/chart43.xml"/><Relationship Id="rId48" Type="http://schemas.openxmlformats.org/officeDocument/2006/relationships/chart" Target="../charts/chart48.xml"/><Relationship Id="rId56" Type="http://schemas.openxmlformats.org/officeDocument/2006/relationships/chart" Target="../charts/chart56.xml"/><Relationship Id="rId64" Type="http://schemas.openxmlformats.org/officeDocument/2006/relationships/chart" Target="../charts/chart64.xml"/><Relationship Id="rId69" Type="http://schemas.openxmlformats.org/officeDocument/2006/relationships/chart" Target="../charts/chart69.xml"/><Relationship Id="rId77" Type="http://schemas.openxmlformats.org/officeDocument/2006/relationships/chart" Target="../charts/chart77.xml"/><Relationship Id="rId8" Type="http://schemas.openxmlformats.org/officeDocument/2006/relationships/chart" Target="../charts/chart8.xml"/><Relationship Id="rId51" Type="http://schemas.openxmlformats.org/officeDocument/2006/relationships/chart" Target="../charts/chart51.xml"/><Relationship Id="rId72" Type="http://schemas.openxmlformats.org/officeDocument/2006/relationships/chart" Target="../charts/chart72.xml"/><Relationship Id="rId80" Type="http://schemas.openxmlformats.org/officeDocument/2006/relationships/chart" Target="../charts/chart80.xml"/><Relationship Id="rId85" Type="http://schemas.openxmlformats.org/officeDocument/2006/relationships/chart" Target="../charts/chart85.xml"/><Relationship Id="rId3" Type="http://schemas.openxmlformats.org/officeDocument/2006/relationships/chart" Target="../charts/chart3.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38" Type="http://schemas.openxmlformats.org/officeDocument/2006/relationships/chart" Target="../charts/chart38.xml"/><Relationship Id="rId46" Type="http://schemas.openxmlformats.org/officeDocument/2006/relationships/chart" Target="../charts/chart46.xml"/><Relationship Id="rId59" Type="http://schemas.openxmlformats.org/officeDocument/2006/relationships/chart" Target="../charts/chart59.xml"/><Relationship Id="rId67" Type="http://schemas.openxmlformats.org/officeDocument/2006/relationships/chart" Target="../charts/chart67.xml"/><Relationship Id="rId20" Type="http://schemas.openxmlformats.org/officeDocument/2006/relationships/chart" Target="../charts/chart20.xml"/><Relationship Id="rId41" Type="http://schemas.openxmlformats.org/officeDocument/2006/relationships/chart" Target="../charts/chart41.xml"/><Relationship Id="rId54" Type="http://schemas.openxmlformats.org/officeDocument/2006/relationships/chart" Target="../charts/chart54.xml"/><Relationship Id="rId62" Type="http://schemas.openxmlformats.org/officeDocument/2006/relationships/chart" Target="../charts/chart62.xml"/><Relationship Id="rId70" Type="http://schemas.openxmlformats.org/officeDocument/2006/relationships/chart" Target="../charts/chart70.xml"/><Relationship Id="rId75" Type="http://schemas.openxmlformats.org/officeDocument/2006/relationships/chart" Target="../charts/chart75.xml"/><Relationship Id="rId83" Type="http://schemas.openxmlformats.org/officeDocument/2006/relationships/chart" Target="../charts/chart83.xml"/><Relationship Id="rId88" Type="http://schemas.openxmlformats.org/officeDocument/2006/relationships/chart" Target="../charts/chart88.xml"/><Relationship Id="rId1" Type="http://schemas.openxmlformats.org/officeDocument/2006/relationships/chart" Target="../charts/chart1.xml"/><Relationship Id="rId6" Type="http://schemas.openxmlformats.org/officeDocument/2006/relationships/chart" Target="../charts/chart6.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49" Type="http://schemas.openxmlformats.org/officeDocument/2006/relationships/chart" Target="../charts/chart49.xml"/><Relationship Id="rId57" Type="http://schemas.openxmlformats.org/officeDocument/2006/relationships/chart" Target="../charts/chart57.xml"/><Relationship Id="rId10" Type="http://schemas.openxmlformats.org/officeDocument/2006/relationships/chart" Target="../charts/chart10.xml"/><Relationship Id="rId31" Type="http://schemas.openxmlformats.org/officeDocument/2006/relationships/chart" Target="../charts/chart31.xml"/><Relationship Id="rId44" Type="http://schemas.openxmlformats.org/officeDocument/2006/relationships/chart" Target="../charts/chart44.xml"/><Relationship Id="rId52" Type="http://schemas.openxmlformats.org/officeDocument/2006/relationships/chart" Target="../charts/chart52.xml"/><Relationship Id="rId60" Type="http://schemas.openxmlformats.org/officeDocument/2006/relationships/chart" Target="../charts/chart60.xml"/><Relationship Id="rId65" Type="http://schemas.openxmlformats.org/officeDocument/2006/relationships/chart" Target="../charts/chart65.xml"/><Relationship Id="rId73" Type="http://schemas.openxmlformats.org/officeDocument/2006/relationships/chart" Target="../charts/chart73.xml"/><Relationship Id="rId78" Type="http://schemas.openxmlformats.org/officeDocument/2006/relationships/chart" Target="../charts/chart78.xml"/><Relationship Id="rId81" Type="http://schemas.openxmlformats.org/officeDocument/2006/relationships/chart" Target="../charts/chart81.xml"/><Relationship Id="rId86" Type="http://schemas.openxmlformats.org/officeDocument/2006/relationships/chart" Target="../charts/chart86.xml"/><Relationship Id="rId4" Type="http://schemas.openxmlformats.org/officeDocument/2006/relationships/chart" Target="../charts/chart4.xml"/><Relationship Id="rId9" Type="http://schemas.openxmlformats.org/officeDocument/2006/relationships/chart" Target="../charts/chart9.xml"/><Relationship Id="rId13" Type="http://schemas.openxmlformats.org/officeDocument/2006/relationships/chart" Target="../charts/chart13.xml"/><Relationship Id="rId18" Type="http://schemas.openxmlformats.org/officeDocument/2006/relationships/chart" Target="../charts/chart18.xml"/><Relationship Id="rId39" Type="http://schemas.openxmlformats.org/officeDocument/2006/relationships/chart" Target="../charts/chart39.xml"/><Relationship Id="rId34" Type="http://schemas.openxmlformats.org/officeDocument/2006/relationships/chart" Target="../charts/chart34.xml"/><Relationship Id="rId50" Type="http://schemas.openxmlformats.org/officeDocument/2006/relationships/chart" Target="../charts/chart50.xml"/><Relationship Id="rId55" Type="http://schemas.openxmlformats.org/officeDocument/2006/relationships/chart" Target="../charts/chart55.xml"/><Relationship Id="rId76" Type="http://schemas.openxmlformats.org/officeDocument/2006/relationships/chart" Target="../charts/chart76.xml"/><Relationship Id="rId7" Type="http://schemas.openxmlformats.org/officeDocument/2006/relationships/chart" Target="../charts/chart7.xml"/><Relationship Id="rId71" Type="http://schemas.openxmlformats.org/officeDocument/2006/relationships/chart" Target="../charts/chart71.xml"/><Relationship Id="rId2" Type="http://schemas.openxmlformats.org/officeDocument/2006/relationships/chart" Target="../charts/chart2.xml"/><Relationship Id="rId29" Type="http://schemas.openxmlformats.org/officeDocument/2006/relationships/chart" Target="../charts/chart29.xml"/><Relationship Id="rId24" Type="http://schemas.openxmlformats.org/officeDocument/2006/relationships/chart" Target="../charts/chart24.xml"/><Relationship Id="rId40" Type="http://schemas.openxmlformats.org/officeDocument/2006/relationships/chart" Target="../charts/chart40.xml"/><Relationship Id="rId45" Type="http://schemas.openxmlformats.org/officeDocument/2006/relationships/chart" Target="../charts/chart45.xml"/><Relationship Id="rId66" Type="http://schemas.openxmlformats.org/officeDocument/2006/relationships/chart" Target="../charts/chart66.xml"/><Relationship Id="rId87" Type="http://schemas.openxmlformats.org/officeDocument/2006/relationships/chart" Target="../charts/chart87.xml"/><Relationship Id="rId61" Type="http://schemas.openxmlformats.org/officeDocument/2006/relationships/chart" Target="../charts/chart61.xml"/><Relationship Id="rId82" Type="http://schemas.openxmlformats.org/officeDocument/2006/relationships/chart" Target="../charts/chart82.xml"/><Relationship Id="rId19" Type="http://schemas.openxmlformats.org/officeDocument/2006/relationships/chart" Target="../charts/chart19.xml"/></Relationships>
</file>

<file path=xl/drawings/_rels/drawing8.xml.rels><?xml version="1.0" encoding="UTF-8" standalone="yes"?>
<Relationships xmlns="http://schemas.openxmlformats.org/package/2006/relationships"><Relationship Id="rId26" Type="http://schemas.openxmlformats.org/officeDocument/2006/relationships/chart" Target="../charts/chart115.xml"/><Relationship Id="rId21" Type="http://schemas.openxmlformats.org/officeDocument/2006/relationships/chart" Target="../charts/chart110.xml"/><Relationship Id="rId42" Type="http://schemas.openxmlformats.org/officeDocument/2006/relationships/chart" Target="../charts/chart131.xml"/><Relationship Id="rId47" Type="http://schemas.openxmlformats.org/officeDocument/2006/relationships/chart" Target="../charts/chart136.xml"/><Relationship Id="rId63" Type="http://schemas.openxmlformats.org/officeDocument/2006/relationships/chart" Target="../charts/chart152.xml"/><Relationship Id="rId68" Type="http://schemas.openxmlformats.org/officeDocument/2006/relationships/chart" Target="../charts/chart157.xml"/><Relationship Id="rId2" Type="http://schemas.openxmlformats.org/officeDocument/2006/relationships/chart" Target="../charts/chart91.xml"/><Relationship Id="rId16" Type="http://schemas.openxmlformats.org/officeDocument/2006/relationships/chart" Target="../charts/chart105.xml"/><Relationship Id="rId29" Type="http://schemas.openxmlformats.org/officeDocument/2006/relationships/chart" Target="../charts/chart118.xml"/><Relationship Id="rId11" Type="http://schemas.openxmlformats.org/officeDocument/2006/relationships/chart" Target="../charts/chart100.xml"/><Relationship Id="rId24" Type="http://schemas.openxmlformats.org/officeDocument/2006/relationships/chart" Target="../charts/chart113.xml"/><Relationship Id="rId32" Type="http://schemas.openxmlformats.org/officeDocument/2006/relationships/chart" Target="../charts/chart121.xml"/><Relationship Id="rId37" Type="http://schemas.openxmlformats.org/officeDocument/2006/relationships/chart" Target="../charts/chart126.xml"/><Relationship Id="rId40" Type="http://schemas.openxmlformats.org/officeDocument/2006/relationships/chart" Target="../charts/chart129.xml"/><Relationship Id="rId45" Type="http://schemas.openxmlformats.org/officeDocument/2006/relationships/chart" Target="../charts/chart134.xml"/><Relationship Id="rId53" Type="http://schemas.openxmlformats.org/officeDocument/2006/relationships/chart" Target="../charts/chart142.xml"/><Relationship Id="rId58" Type="http://schemas.openxmlformats.org/officeDocument/2006/relationships/chart" Target="../charts/chart147.xml"/><Relationship Id="rId66" Type="http://schemas.openxmlformats.org/officeDocument/2006/relationships/chart" Target="../charts/chart155.xml"/><Relationship Id="rId74" Type="http://schemas.openxmlformats.org/officeDocument/2006/relationships/chart" Target="../charts/chart163.xml"/><Relationship Id="rId5" Type="http://schemas.openxmlformats.org/officeDocument/2006/relationships/chart" Target="../charts/chart94.xml"/><Relationship Id="rId61" Type="http://schemas.openxmlformats.org/officeDocument/2006/relationships/chart" Target="../charts/chart150.xml"/><Relationship Id="rId19" Type="http://schemas.openxmlformats.org/officeDocument/2006/relationships/chart" Target="../charts/chart108.xml"/><Relationship Id="rId14" Type="http://schemas.openxmlformats.org/officeDocument/2006/relationships/chart" Target="../charts/chart103.xml"/><Relationship Id="rId22" Type="http://schemas.openxmlformats.org/officeDocument/2006/relationships/chart" Target="../charts/chart111.xml"/><Relationship Id="rId27" Type="http://schemas.openxmlformats.org/officeDocument/2006/relationships/chart" Target="../charts/chart116.xml"/><Relationship Id="rId30" Type="http://schemas.openxmlformats.org/officeDocument/2006/relationships/chart" Target="../charts/chart119.xml"/><Relationship Id="rId35" Type="http://schemas.openxmlformats.org/officeDocument/2006/relationships/chart" Target="../charts/chart124.xml"/><Relationship Id="rId43" Type="http://schemas.openxmlformats.org/officeDocument/2006/relationships/chart" Target="../charts/chart132.xml"/><Relationship Id="rId48" Type="http://schemas.openxmlformats.org/officeDocument/2006/relationships/chart" Target="../charts/chart137.xml"/><Relationship Id="rId56" Type="http://schemas.openxmlformats.org/officeDocument/2006/relationships/chart" Target="../charts/chart145.xml"/><Relationship Id="rId64" Type="http://schemas.openxmlformats.org/officeDocument/2006/relationships/chart" Target="../charts/chart153.xml"/><Relationship Id="rId69" Type="http://schemas.openxmlformats.org/officeDocument/2006/relationships/chart" Target="../charts/chart158.xml"/><Relationship Id="rId8" Type="http://schemas.openxmlformats.org/officeDocument/2006/relationships/chart" Target="../charts/chart97.xml"/><Relationship Id="rId51" Type="http://schemas.openxmlformats.org/officeDocument/2006/relationships/chart" Target="../charts/chart140.xml"/><Relationship Id="rId72" Type="http://schemas.openxmlformats.org/officeDocument/2006/relationships/chart" Target="../charts/chart161.xml"/><Relationship Id="rId3" Type="http://schemas.openxmlformats.org/officeDocument/2006/relationships/chart" Target="../charts/chart92.xml"/><Relationship Id="rId12" Type="http://schemas.openxmlformats.org/officeDocument/2006/relationships/chart" Target="../charts/chart101.xml"/><Relationship Id="rId17" Type="http://schemas.openxmlformats.org/officeDocument/2006/relationships/chart" Target="../charts/chart106.xml"/><Relationship Id="rId25" Type="http://schemas.openxmlformats.org/officeDocument/2006/relationships/chart" Target="../charts/chart114.xml"/><Relationship Id="rId33" Type="http://schemas.openxmlformats.org/officeDocument/2006/relationships/chart" Target="../charts/chart122.xml"/><Relationship Id="rId38" Type="http://schemas.openxmlformats.org/officeDocument/2006/relationships/chart" Target="../charts/chart127.xml"/><Relationship Id="rId46" Type="http://schemas.openxmlformats.org/officeDocument/2006/relationships/chart" Target="../charts/chart135.xml"/><Relationship Id="rId59" Type="http://schemas.openxmlformats.org/officeDocument/2006/relationships/chart" Target="../charts/chart148.xml"/><Relationship Id="rId67" Type="http://schemas.openxmlformats.org/officeDocument/2006/relationships/chart" Target="../charts/chart156.xml"/><Relationship Id="rId20" Type="http://schemas.openxmlformats.org/officeDocument/2006/relationships/chart" Target="../charts/chart109.xml"/><Relationship Id="rId41" Type="http://schemas.openxmlformats.org/officeDocument/2006/relationships/chart" Target="../charts/chart130.xml"/><Relationship Id="rId54" Type="http://schemas.openxmlformats.org/officeDocument/2006/relationships/chart" Target="../charts/chart143.xml"/><Relationship Id="rId62" Type="http://schemas.openxmlformats.org/officeDocument/2006/relationships/chart" Target="../charts/chart151.xml"/><Relationship Id="rId70" Type="http://schemas.openxmlformats.org/officeDocument/2006/relationships/chart" Target="../charts/chart159.xml"/><Relationship Id="rId75" Type="http://schemas.openxmlformats.org/officeDocument/2006/relationships/chart" Target="../charts/chart164.xml"/><Relationship Id="rId1" Type="http://schemas.openxmlformats.org/officeDocument/2006/relationships/chart" Target="../charts/chart90.xml"/><Relationship Id="rId6" Type="http://schemas.openxmlformats.org/officeDocument/2006/relationships/chart" Target="../charts/chart95.xml"/><Relationship Id="rId15" Type="http://schemas.openxmlformats.org/officeDocument/2006/relationships/chart" Target="../charts/chart104.xml"/><Relationship Id="rId23" Type="http://schemas.openxmlformats.org/officeDocument/2006/relationships/chart" Target="../charts/chart112.xml"/><Relationship Id="rId28" Type="http://schemas.openxmlformats.org/officeDocument/2006/relationships/chart" Target="../charts/chart117.xml"/><Relationship Id="rId36" Type="http://schemas.openxmlformats.org/officeDocument/2006/relationships/chart" Target="../charts/chart125.xml"/><Relationship Id="rId49" Type="http://schemas.openxmlformats.org/officeDocument/2006/relationships/chart" Target="../charts/chart138.xml"/><Relationship Id="rId57" Type="http://schemas.openxmlformats.org/officeDocument/2006/relationships/chart" Target="../charts/chart146.xml"/><Relationship Id="rId10" Type="http://schemas.openxmlformats.org/officeDocument/2006/relationships/chart" Target="../charts/chart99.xml"/><Relationship Id="rId31" Type="http://schemas.openxmlformats.org/officeDocument/2006/relationships/chart" Target="../charts/chart120.xml"/><Relationship Id="rId44" Type="http://schemas.openxmlformats.org/officeDocument/2006/relationships/chart" Target="../charts/chart133.xml"/><Relationship Id="rId52" Type="http://schemas.openxmlformats.org/officeDocument/2006/relationships/chart" Target="../charts/chart141.xml"/><Relationship Id="rId60" Type="http://schemas.openxmlformats.org/officeDocument/2006/relationships/chart" Target="../charts/chart149.xml"/><Relationship Id="rId65" Type="http://schemas.openxmlformats.org/officeDocument/2006/relationships/chart" Target="../charts/chart154.xml"/><Relationship Id="rId73" Type="http://schemas.openxmlformats.org/officeDocument/2006/relationships/chart" Target="../charts/chart162.xml"/><Relationship Id="rId4" Type="http://schemas.openxmlformats.org/officeDocument/2006/relationships/chart" Target="../charts/chart93.xml"/><Relationship Id="rId9" Type="http://schemas.openxmlformats.org/officeDocument/2006/relationships/chart" Target="../charts/chart98.xml"/><Relationship Id="rId13" Type="http://schemas.openxmlformats.org/officeDocument/2006/relationships/chart" Target="../charts/chart102.xml"/><Relationship Id="rId18" Type="http://schemas.openxmlformats.org/officeDocument/2006/relationships/chart" Target="../charts/chart107.xml"/><Relationship Id="rId39" Type="http://schemas.openxmlformats.org/officeDocument/2006/relationships/chart" Target="../charts/chart128.xml"/><Relationship Id="rId34" Type="http://schemas.openxmlformats.org/officeDocument/2006/relationships/chart" Target="../charts/chart123.xml"/><Relationship Id="rId50" Type="http://schemas.openxmlformats.org/officeDocument/2006/relationships/chart" Target="../charts/chart139.xml"/><Relationship Id="rId55" Type="http://schemas.openxmlformats.org/officeDocument/2006/relationships/chart" Target="../charts/chart144.xml"/><Relationship Id="rId7" Type="http://schemas.openxmlformats.org/officeDocument/2006/relationships/chart" Target="../charts/chart96.xml"/><Relationship Id="rId71" Type="http://schemas.openxmlformats.org/officeDocument/2006/relationships/chart" Target="../charts/chart160.xml"/></Relationships>
</file>

<file path=xl/drawings/_rels/drawing9.xml.rels><?xml version="1.0" encoding="UTF-8" standalone="yes"?>
<Relationships xmlns="http://schemas.openxmlformats.org/package/2006/relationships"><Relationship Id="rId26" Type="http://schemas.openxmlformats.org/officeDocument/2006/relationships/chart" Target="../charts/chart190.xml"/><Relationship Id="rId21" Type="http://schemas.openxmlformats.org/officeDocument/2006/relationships/chart" Target="../charts/chart185.xml"/><Relationship Id="rId42" Type="http://schemas.openxmlformats.org/officeDocument/2006/relationships/chart" Target="../charts/chart206.xml"/><Relationship Id="rId47" Type="http://schemas.openxmlformats.org/officeDocument/2006/relationships/chart" Target="../charts/chart211.xml"/><Relationship Id="rId63" Type="http://schemas.openxmlformats.org/officeDocument/2006/relationships/chart" Target="../charts/chart227.xml"/><Relationship Id="rId68" Type="http://schemas.openxmlformats.org/officeDocument/2006/relationships/chart" Target="../charts/chart232.xml"/><Relationship Id="rId84" Type="http://schemas.openxmlformats.org/officeDocument/2006/relationships/chart" Target="../charts/chart248.xml"/><Relationship Id="rId89" Type="http://schemas.openxmlformats.org/officeDocument/2006/relationships/chart" Target="../charts/chart253.xml"/><Relationship Id="rId16" Type="http://schemas.openxmlformats.org/officeDocument/2006/relationships/chart" Target="../charts/chart180.xml"/><Relationship Id="rId11" Type="http://schemas.openxmlformats.org/officeDocument/2006/relationships/chart" Target="../charts/chart175.xml"/><Relationship Id="rId32" Type="http://schemas.openxmlformats.org/officeDocument/2006/relationships/chart" Target="../charts/chart196.xml"/><Relationship Id="rId37" Type="http://schemas.openxmlformats.org/officeDocument/2006/relationships/chart" Target="../charts/chart201.xml"/><Relationship Id="rId53" Type="http://schemas.openxmlformats.org/officeDocument/2006/relationships/chart" Target="../charts/chart217.xml"/><Relationship Id="rId58" Type="http://schemas.openxmlformats.org/officeDocument/2006/relationships/chart" Target="../charts/chart222.xml"/><Relationship Id="rId74" Type="http://schemas.openxmlformats.org/officeDocument/2006/relationships/chart" Target="../charts/chart238.xml"/><Relationship Id="rId79" Type="http://schemas.openxmlformats.org/officeDocument/2006/relationships/chart" Target="../charts/chart243.xml"/><Relationship Id="rId5" Type="http://schemas.openxmlformats.org/officeDocument/2006/relationships/chart" Target="../charts/chart169.xml"/><Relationship Id="rId90" Type="http://schemas.openxmlformats.org/officeDocument/2006/relationships/chart" Target="../charts/chart254.xml"/><Relationship Id="rId14" Type="http://schemas.openxmlformats.org/officeDocument/2006/relationships/chart" Target="../charts/chart178.xml"/><Relationship Id="rId22" Type="http://schemas.openxmlformats.org/officeDocument/2006/relationships/chart" Target="../charts/chart186.xml"/><Relationship Id="rId27" Type="http://schemas.openxmlformats.org/officeDocument/2006/relationships/chart" Target="../charts/chart191.xml"/><Relationship Id="rId30" Type="http://schemas.openxmlformats.org/officeDocument/2006/relationships/chart" Target="../charts/chart194.xml"/><Relationship Id="rId35" Type="http://schemas.openxmlformats.org/officeDocument/2006/relationships/chart" Target="../charts/chart199.xml"/><Relationship Id="rId43" Type="http://schemas.openxmlformats.org/officeDocument/2006/relationships/chart" Target="../charts/chart207.xml"/><Relationship Id="rId48" Type="http://schemas.openxmlformats.org/officeDocument/2006/relationships/chart" Target="../charts/chart212.xml"/><Relationship Id="rId56" Type="http://schemas.openxmlformats.org/officeDocument/2006/relationships/chart" Target="../charts/chart220.xml"/><Relationship Id="rId64" Type="http://schemas.openxmlformats.org/officeDocument/2006/relationships/chart" Target="../charts/chart228.xml"/><Relationship Id="rId69" Type="http://schemas.openxmlformats.org/officeDocument/2006/relationships/chart" Target="../charts/chart233.xml"/><Relationship Id="rId77" Type="http://schemas.openxmlformats.org/officeDocument/2006/relationships/chart" Target="../charts/chart241.xml"/><Relationship Id="rId8" Type="http://schemas.openxmlformats.org/officeDocument/2006/relationships/chart" Target="../charts/chart172.xml"/><Relationship Id="rId51" Type="http://schemas.openxmlformats.org/officeDocument/2006/relationships/chart" Target="../charts/chart215.xml"/><Relationship Id="rId72" Type="http://schemas.openxmlformats.org/officeDocument/2006/relationships/chart" Target="../charts/chart236.xml"/><Relationship Id="rId80" Type="http://schemas.openxmlformats.org/officeDocument/2006/relationships/chart" Target="../charts/chart244.xml"/><Relationship Id="rId85" Type="http://schemas.openxmlformats.org/officeDocument/2006/relationships/chart" Target="../charts/chart249.xml"/><Relationship Id="rId3" Type="http://schemas.openxmlformats.org/officeDocument/2006/relationships/chart" Target="../charts/chart167.xml"/><Relationship Id="rId12" Type="http://schemas.openxmlformats.org/officeDocument/2006/relationships/chart" Target="../charts/chart176.xml"/><Relationship Id="rId17" Type="http://schemas.openxmlformats.org/officeDocument/2006/relationships/chart" Target="../charts/chart181.xml"/><Relationship Id="rId25" Type="http://schemas.openxmlformats.org/officeDocument/2006/relationships/chart" Target="../charts/chart189.xml"/><Relationship Id="rId33" Type="http://schemas.openxmlformats.org/officeDocument/2006/relationships/chart" Target="../charts/chart197.xml"/><Relationship Id="rId38" Type="http://schemas.openxmlformats.org/officeDocument/2006/relationships/chart" Target="../charts/chart202.xml"/><Relationship Id="rId46" Type="http://schemas.openxmlformats.org/officeDocument/2006/relationships/chart" Target="../charts/chart210.xml"/><Relationship Id="rId59" Type="http://schemas.openxmlformats.org/officeDocument/2006/relationships/chart" Target="../charts/chart223.xml"/><Relationship Id="rId67" Type="http://schemas.openxmlformats.org/officeDocument/2006/relationships/chart" Target="../charts/chart231.xml"/><Relationship Id="rId20" Type="http://schemas.openxmlformats.org/officeDocument/2006/relationships/chart" Target="../charts/chart184.xml"/><Relationship Id="rId41" Type="http://schemas.openxmlformats.org/officeDocument/2006/relationships/chart" Target="../charts/chart205.xml"/><Relationship Id="rId54" Type="http://schemas.openxmlformats.org/officeDocument/2006/relationships/chart" Target="../charts/chart218.xml"/><Relationship Id="rId62" Type="http://schemas.openxmlformats.org/officeDocument/2006/relationships/chart" Target="../charts/chart226.xml"/><Relationship Id="rId70" Type="http://schemas.openxmlformats.org/officeDocument/2006/relationships/chart" Target="../charts/chart234.xml"/><Relationship Id="rId75" Type="http://schemas.openxmlformats.org/officeDocument/2006/relationships/chart" Target="../charts/chart239.xml"/><Relationship Id="rId83" Type="http://schemas.openxmlformats.org/officeDocument/2006/relationships/chart" Target="../charts/chart247.xml"/><Relationship Id="rId88" Type="http://schemas.openxmlformats.org/officeDocument/2006/relationships/chart" Target="../charts/chart252.xml"/><Relationship Id="rId91" Type="http://schemas.openxmlformats.org/officeDocument/2006/relationships/chart" Target="../charts/chart255.xml"/><Relationship Id="rId1" Type="http://schemas.openxmlformats.org/officeDocument/2006/relationships/chart" Target="../charts/chart165.xml"/><Relationship Id="rId6" Type="http://schemas.openxmlformats.org/officeDocument/2006/relationships/chart" Target="../charts/chart170.xml"/><Relationship Id="rId15" Type="http://schemas.openxmlformats.org/officeDocument/2006/relationships/chart" Target="../charts/chart179.xml"/><Relationship Id="rId23" Type="http://schemas.openxmlformats.org/officeDocument/2006/relationships/chart" Target="../charts/chart187.xml"/><Relationship Id="rId28" Type="http://schemas.openxmlformats.org/officeDocument/2006/relationships/chart" Target="../charts/chart192.xml"/><Relationship Id="rId36" Type="http://schemas.openxmlformats.org/officeDocument/2006/relationships/chart" Target="../charts/chart200.xml"/><Relationship Id="rId49" Type="http://schemas.openxmlformats.org/officeDocument/2006/relationships/chart" Target="../charts/chart213.xml"/><Relationship Id="rId57" Type="http://schemas.openxmlformats.org/officeDocument/2006/relationships/chart" Target="../charts/chart221.xml"/><Relationship Id="rId10" Type="http://schemas.openxmlformats.org/officeDocument/2006/relationships/chart" Target="../charts/chart174.xml"/><Relationship Id="rId31" Type="http://schemas.openxmlformats.org/officeDocument/2006/relationships/chart" Target="../charts/chart195.xml"/><Relationship Id="rId44" Type="http://schemas.openxmlformats.org/officeDocument/2006/relationships/chart" Target="../charts/chart208.xml"/><Relationship Id="rId52" Type="http://schemas.openxmlformats.org/officeDocument/2006/relationships/chart" Target="../charts/chart216.xml"/><Relationship Id="rId60" Type="http://schemas.openxmlformats.org/officeDocument/2006/relationships/chart" Target="../charts/chart224.xml"/><Relationship Id="rId65" Type="http://schemas.openxmlformats.org/officeDocument/2006/relationships/chart" Target="../charts/chart229.xml"/><Relationship Id="rId73" Type="http://schemas.openxmlformats.org/officeDocument/2006/relationships/chart" Target="../charts/chart237.xml"/><Relationship Id="rId78" Type="http://schemas.openxmlformats.org/officeDocument/2006/relationships/chart" Target="../charts/chart242.xml"/><Relationship Id="rId81" Type="http://schemas.openxmlformats.org/officeDocument/2006/relationships/chart" Target="../charts/chart245.xml"/><Relationship Id="rId86" Type="http://schemas.openxmlformats.org/officeDocument/2006/relationships/chart" Target="../charts/chart250.xml"/><Relationship Id="rId4" Type="http://schemas.openxmlformats.org/officeDocument/2006/relationships/chart" Target="../charts/chart168.xml"/><Relationship Id="rId9" Type="http://schemas.openxmlformats.org/officeDocument/2006/relationships/chart" Target="../charts/chart173.xml"/><Relationship Id="rId13" Type="http://schemas.openxmlformats.org/officeDocument/2006/relationships/chart" Target="../charts/chart177.xml"/><Relationship Id="rId18" Type="http://schemas.openxmlformats.org/officeDocument/2006/relationships/chart" Target="../charts/chart182.xml"/><Relationship Id="rId39" Type="http://schemas.openxmlformats.org/officeDocument/2006/relationships/chart" Target="../charts/chart203.xml"/><Relationship Id="rId34" Type="http://schemas.openxmlformats.org/officeDocument/2006/relationships/chart" Target="../charts/chart198.xml"/><Relationship Id="rId50" Type="http://schemas.openxmlformats.org/officeDocument/2006/relationships/chart" Target="../charts/chart214.xml"/><Relationship Id="rId55" Type="http://schemas.openxmlformats.org/officeDocument/2006/relationships/chart" Target="../charts/chart219.xml"/><Relationship Id="rId76" Type="http://schemas.openxmlformats.org/officeDocument/2006/relationships/chart" Target="../charts/chart240.xml"/><Relationship Id="rId7" Type="http://schemas.openxmlformats.org/officeDocument/2006/relationships/chart" Target="../charts/chart171.xml"/><Relationship Id="rId71" Type="http://schemas.openxmlformats.org/officeDocument/2006/relationships/chart" Target="../charts/chart235.xml"/><Relationship Id="rId2" Type="http://schemas.openxmlformats.org/officeDocument/2006/relationships/chart" Target="../charts/chart166.xml"/><Relationship Id="rId29" Type="http://schemas.openxmlformats.org/officeDocument/2006/relationships/chart" Target="../charts/chart193.xml"/><Relationship Id="rId24" Type="http://schemas.openxmlformats.org/officeDocument/2006/relationships/chart" Target="../charts/chart188.xml"/><Relationship Id="rId40" Type="http://schemas.openxmlformats.org/officeDocument/2006/relationships/chart" Target="../charts/chart204.xml"/><Relationship Id="rId45" Type="http://schemas.openxmlformats.org/officeDocument/2006/relationships/chart" Target="../charts/chart209.xml"/><Relationship Id="rId66" Type="http://schemas.openxmlformats.org/officeDocument/2006/relationships/chart" Target="../charts/chart230.xml"/><Relationship Id="rId87" Type="http://schemas.openxmlformats.org/officeDocument/2006/relationships/chart" Target="../charts/chart251.xml"/><Relationship Id="rId61" Type="http://schemas.openxmlformats.org/officeDocument/2006/relationships/chart" Target="../charts/chart225.xml"/><Relationship Id="rId82" Type="http://schemas.openxmlformats.org/officeDocument/2006/relationships/chart" Target="../charts/chart246.xml"/><Relationship Id="rId19" Type="http://schemas.openxmlformats.org/officeDocument/2006/relationships/chart" Target="../charts/chart183.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57.xml"/><Relationship Id="rId1" Type="http://schemas.openxmlformats.org/officeDocument/2006/relationships/chart" Target="../charts/chart256.xml"/></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2</xdr:col>
      <xdr:colOff>756368</xdr:colOff>
      <xdr:row>0</xdr:row>
      <xdr:rowOff>422155</xdr:rowOff>
    </xdr:to>
    <xdr:pic macro="[0]!Schools">
      <xdr:nvPicPr>
        <xdr:cNvPr id="2" name="Picture 1"/>
        <xdr:cNvPicPr>
          <a:picLocks noChangeAspect="1"/>
        </xdr:cNvPicPr>
      </xdr:nvPicPr>
      <xdr:blipFill>
        <a:blip xmlns:r="http://schemas.openxmlformats.org/officeDocument/2006/relationships" r:embed="rId1" cstate="print"/>
        <a:stretch>
          <a:fillRect/>
        </a:stretch>
      </xdr:blipFill>
      <xdr:spPr>
        <a:xfrm>
          <a:off x="1171575" y="0"/>
          <a:ext cx="756368" cy="4221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16566</xdr:colOff>
      <xdr:row>0</xdr:row>
      <xdr:rowOff>27786</xdr:rowOff>
    </xdr:from>
    <xdr:to>
      <xdr:col>12</xdr:col>
      <xdr:colOff>1039477</xdr:colOff>
      <xdr:row>25</xdr:row>
      <xdr:rowOff>171836</xdr:rowOff>
    </xdr:to>
    <xdr:grpSp>
      <xdr:nvGrpSpPr>
        <xdr:cNvPr id="3" name="Group 2"/>
        <xdr:cNvGrpSpPr/>
      </xdr:nvGrpSpPr>
      <xdr:grpSpPr>
        <a:xfrm>
          <a:off x="16566" y="27786"/>
          <a:ext cx="9260131" cy="4921790"/>
          <a:chOff x="16371" y="38544"/>
          <a:chExt cx="7824772" cy="4954632"/>
        </a:xfrm>
      </xdr:grpSpPr>
      <xdr:grpSp>
        <xdr:nvGrpSpPr>
          <xdr:cNvPr id="4" name="Group 3"/>
          <xdr:cNvGrpSpPr/>
        </xdr:nvGrpSpPr>
        <xdr:grpSpPr>
          <a:xfrm>
            <a:off x="3505148" y="38544"/>
            <a:ext cx="4335995" cy="4706331"/>
            <a:chOff x="3261642" y="38547"/>
            <a:chExt cx="4595682" cy="4672507"/>
          </a:xfrm>
        </xdr:grpSpPr>
        <xdr:pic>
          <xdr:nvPicPr>
            <xdr:cNvPr id="7" name="Picture 6"/>
            <xdr:cNvPicPr>
              <a:picLocks noChangeAspect="1"/>
            </xdr:cNvPicPr>
          </xdr:nvPicPr>
          <xdr:blipFill>
            <a:blip xmlns:r="http://schemas.openxmlformats.org/officeDocument/2006/relationships" r:embed="rId1" cstate="print"/>
            <a:stretch>
              <a:fillRect/>
            </a:stretch>
          </xdr:blipFill>
          <xdr:spPr>
            <a:xfrm>
              <a:off x="3379738" y="3618811"/>
              <a:ext cx="857940" cy="648940"/>
            </a:xfrm>
            <a:prstGeom prst="rect">
              <a:avLst/>
            </a:prstGeom>
          </xdr:spPr>
        </xdr:pic>
        <xdr:pic>
          <xdr:nvPicPr>
            <xdr:cNvPr id="8" name="Picture 2" descr="Logo200">
              <a:extLst>
                <a:ext uri="{FF2B5EF4-FFF2-40B4-BE49-F238E27FC236}">
                  <a16:creationId xmlns:a16="http://schemas.microsoft.com/office/drawing/2014/main" id="{00000000-0008-0000-0500-000036B00000}"/>
                </a:ext>
              </a:extLst>
            </xdr:cNvPr>
            <xdr:cNvPicPr>
              <a:picLocks noChangeAspect="1" noChangeArrowheads="1"/>
            </xdr:cNvPicPr>
          </xdr:nvPicPr>
          <xdr:blipFill>
            <a:blip xmlns:r="http://schemas.openxmlformats.org/officeDocument/2006/relationships" r:embed="rId2" cstate="print">
              <a:lum bright="70000" contrast="-70000"/>
              <a:extLst>
                <a:ext uri="{BEBA8EAE-BF5A-486C-A8C5-ECC9F3942E4B}">
                  <a14:imgProps xmlns:a14="http://schemas.microsoft.com/office/drawing/2010/main">
                    <a14:imgLayer r:embed="rId3">
                      <a14:imgEffect>
                        <a14:colorTemperature colorTemp="7200"/>
                      </a14:imgEffect>
                    </a14:imgLayer>
                  </a14:imgProps>
                </a:ext>
                <a:ext uri="{28A0092B-C50C-407E-A947-70E740481C1C}">
                  <a14:useLocalDpi xmlns:a14="http://schemas.microsoft.com/office/drawing/2010/main" val="0"/>
                </a:ext>
              </a:extLst>
            </a:blip>
            <a:srcRect/>
            <a:stretch>
              <a:fillRect/>
            </a:stretch>
          </xdr:blipFill>
          <xdr:spPr bwMode="auto">
            <a:xfrm>
              <a:off x="3261642" y="38547"/>
              <a:ext cx="4595682" cy="44974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4" name="TextBox 13"/>
            <xdr:cNvSpPr txBox="1"/>
          </xdr:nvSpPr>
          <xdr:spPr>
            <a:xfrm>
              <a:off x="3367168" y="1822107"/>
              <a:ext cx="4320067" cy="245200"/>
            </a:xfrm>
            <a:prstGeom prst="rect">
              <a:avLst/>
            </a:prstGeom>
            <a:gradFill>
              <a:gsLst>
                <a:gs pos="0">
                  <a:srgbClr val="FBEAC7"/>
                </a:gs>
                <a:gs pos="17999">
                  <a:srgbClr val="FEE7F2"/>
                </a:gs>
                <a:gs pos="36000">
                  <a:srgbClr val="FAC77D"/>
                </a:gs>
                <a:gs pos="61000">
                  <a:srgbClr val="FBA97D"/>
                </a:gs>
                <a:gs pos="82001">
                  <a:srgbClr val="FBD49C"/>
                </a:gs>
                <a:gs pos="100000">
                  <a:srgbClr val="FEE7F2"/>
                </a:gs>
              </a:gsLst>
              <a:lin ang="5400000" scaled="0"/>
            </a:gra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PH" sz="1000" b="1">
                  <a:solidFill>
                    <a:schemeClr val="tx2">
                      <a:lumMod val="50000"/>
                    </a:schemeClr>
                  </a:solidFill>
                </a:rPr>
                <a:t>2016 - Region</a:t>
              </a:r>
              <a:r>
                <a:rPr lang="en-PH" sz="1000" b="1" baseline="0">
                  <a:solidFill>
                    <a:schemeClr val="tx2">
                      <a:lumMod val="50000"/>
                    </a:schemeClr>
                  </a:solidFill>
                </a:rPr>
                <a:t> VIII</a:t>
              </a:r>
              <a:endParaRPr lang="en-PH" sz="1000" b="1">
                <a:solidFill>
                  <a:schemeClr val="tx2">
                    <a:lumMod val="50000"/>
                  </a:schemeClr>
                </a:solidFill>
              </a:endParaRPr>
            </a:p>
          </xdr:txBody>
        </xdr:sp>
        <xdr:pic>
          <xdr:nvPicPr>
            <xdr:cNvPr id="10" name="Picture 9"/>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375370" y="2185175"/>
              <a:ext cx="4315266" cy="993231"/>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1" name="Picture 10"/>
            <xdr:cNvPicPr>
              <a:picLocks noChangeAspect="1"/>
            </xdr:cNvPicPr>
          </xdr:nvPicPr>
          <xdr:blipFill>
            <a:blip xmlns:r="http://schemas.openxmlformats.org/officeDocument/2006/relationships" r:embed="rId5" cstate="print"/>
            <a:stretch>
              <a:fillRect/>
            </a:stretch>
          </xdr:blipFill>
          <xdr:spPr>
            <a:xfrm>
              <a:off x="7029589" y="3621616"/>
              <a:ext cx="629966" cy="644009"/>
            </a:xfrm>
            <a:prstGeom prst="rect">
              <a:avLst/>
            </a:prstGeom>
          </xdr:spPr>
        </xdr:pic>
        <xdr:pic>
          <xdr:nvPicPr>
            <xdr:cNvPr id="12" name="Picture 11"/>
            <xdr:cNvPicPr>
              <a:picLocks noChangeAspect="1"/>
            </xdr:cNvPicPr>
          </xdr:nvPicPr>
          <xdr:blipFill>
            <a:blip xmlns:r="http://schemas.openxmlformats.org/officeDocument/2006/relationships" r:embed="rId6" cstate="print"/>
            <a:stretch>
              <a:fillRect/>
            </a:stretch>
          </xdr:blipFill>
          <xdr:spPr>
            <a:xfrm>
              <a:off x="4962917" y="3356739"/>
              <a:ext cx="1210362" cy="1354315"/>
            </a:xfrm>
            <a:prstGeom prst="rect">
              <a:avLst/>
            </a:prstGeom>
          </xdr:spPr>
        </xdr:pic>
      </xdr:grpSp>
      <xdr:sp macro="" textlink="">
        <xdr:nvSpPr>
          <xdr:cNvPr id="5" name="TextBox 4"/>
          <xdr:cNvSpPr txBox="1"/>
        </xdr:nvSpPr>
        <xdr:spPr>
          <a:xfrm>
            <a:off x="16371" y="4665842"/>
            <a:ext cx="2250103" cy="3273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nSpc>
                <a:spcPct val="70000"/>
              </a:lnSpc>
            </a:pPr>
            <a:r>
              <a:rPr lang="en-PH" sz="700">
                <a:effectLst>
                  <a:glow rad="228600">
                    <a:schemeClr val="accent3">
                      <a:satMod val="175000"/>
                      <a:alpha val="40000"/>
                    </a:schemeClr>
                  </a:glow>
                </a:effectLst>
              </a:rPr>
              <a:t>RO-QAD, DepEd RO8</a:t>
            </a:r>
          </a:p>
          <a:p>
            <a:pPr>
              <a:lnSpc>
                <a:spcPct val="70000"/>
              </a:lnSpc>
            </a:pPr>
            <a:r>
              <a:rPr lang="en-PH" sz="700">
                <a:effectLst>
                  <a:glow rad="228600">
                    <a:schemeClr val="accent3">
                      <a:satMod val="175000"/>
                      <a:alpha val="40000"/>
                    </a:schemeClr>
                  </a:glow>
                </a:effectLst>
              </a:rPr>
              <a:t>created  by RO8 ITOs</a:t>
            </a:r>
            <a:r>
              <a:rPr lang="en-PH" sz="700" baseline="0">
                <a:effectLst>
                  <a:glow rad="228600">
                    <a:schemeClr val="accent3">
                      <a:satMod val="175000"/>
                      <a:alpha val="40000"/>
                    </a:schemeClr>
                  </a:glow>
                </a:effectLst>
              </a:rPr>
              <a:t> with</a:t>
            </a:r>
            <a:r>
              <a:rPr lang="en-PH" sz="700">
                <a:effectLst>
                  <a:glow rad="228600">
                    <a:schemeClr val="accent3">
                      <a:satMod val="175000"/>
                      <a:alpha val="40000"/>
                    </a:schemeClr>
                  </a:glow>
                </a:effectLst>
              </a:rPr>
              <a:t> the RMEA Team</a:t>
            </a:r>
          </a:p>
          <a:p>
            <a:pPr>
              <a:lnSpc>
                <a:spcPct val="70000"/>
              </a:lnSpc>
            </a:pPr>
            <a:r>
              <a:rPr lang="en-PH" sz="700">
                <a:effectLst>
                  <a:glow rad="228600">
                    <a:schemeClr val="accent3">
                      <a:satMod val="175000"/>
                      <a:alpha val="40000"/>
                    </a:schemeClr>
                  </a:glow>
                </a:effectLst>
              </a:rPr>
              <a:t>Funded by Basic Education Sector Transformation (BEST)</a:t>
            </a:r>
          </a:p>
        </xdr:txBody>
      </xdr:sp>
      <xdr:sp macro="" textlink="">
        <xdr:nvSpPr>
          <xdr:cNvPr id="6" name="TextBox 5"/>
          <xdr:cNvSpPr txBox="1"/>
        </xdr:nvSpPr>
        <xdr:spPr>
          <a:xfrm>
            <a:off x="3649362" y="4337106"/>
            <a:ext cx="4030245" cy="248851"/>
          </a:xfrm>
          <a:prstGeom prst="rect">
            <a:avLst/>
          </a:prstGeom>
          <a:gradFill>
            <a:gsLst>
              <a:gs pos="0">
                <a:srgbClr val="FBEAC7"/>
              </a:gs>
              <a:gs pos="17999">
                <a:srgbClr val="FEE7F2"/>
              </a:gs>
              <a:gs pos="36000">
                <a:srgbClr val="FAC77D"/>
              </a:gs>
              <a:gs pos="61000">
                <a:srgbClr val="FBA97D"/>
              </a:gs>
              <a:gs pos="82001">
                <a:srgbClr val="FBD49C"/>
              </a:gs>
              <a:gs pos="100000">
                <a:srgbClr val="FEE7F2"/>
              </a:gs>
            </a:gsLst>
            <a:lin ang="5400000" scaled="0"/>
          </a:gra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PH" sz="1000" b="1">
                <a:solidFill>
                  <a:schemeClr val="tx2">
                    <a:lumMod val="50000"/>
                  </a:schemeClr>
                </a:solidFill>
              </a:rPr>
              <a:t>2018 - </a:t>
            </a:r>
            <a:r>
              <a:rPr lang="en-PH" sz="1000" b="1" baseline="0">
                <a:solidFill>
                  <a:schemeClr val="tx2">
                    <a:lumMod val="50000"/>
                  </a:schemeClr>
                </a:solidFill>
              </a:rPr>
              <a:t>Version</a:t>
            </a:r>
            <a:endParaRPr lang="en-PH" sz="1000" b="1">
              <a:solidFill>
                <a:schemeClr val="tx2">
                  <a:lumMod val="50000"/>
                </a:schemeClr>
              </a:solidFill>
            </a:endParaRPr>
          </a:p>
        </xdr:txBody>
      </xdr:sp>
    </xdr:grpSp>
    <xdr:clientData/>
  </xdr:twoCellAnchor>
  <xdr:twoCellAnchor editAs="oneCell">
    <xdr:from>
      <xdr:col>2</xdr:col>
      <xdr:colOff>542925</xdr:colOff>
      <xdr:row>0</xdr:row>
      <xdr:rowOff>84936</xdr:rowOff>
    </xdr:from>
    <xdr:to>
      <xdr:col>12</xdr:col>
      <xdr:colOff>609600</xdr:colOff>
      <xdr:row>9</xdr:row>
      <xdr:rowOff>30986</xdr:rowOff>
    </xdr:to>
    <xdr:pic>
      <xdr:nvPicPr>
        <xdr:cNvPr id="18" name="Picture 17"/>
        <xdr:cNvPicPr>
          <a:picLocks noChangeAspect="1"/>
        </xdr:cNvPicPr>
      </xdr:nvPicPr>
      <xdr:blipFill>
        <a:blip xmlns:r="http://schemas.openxmlformats.org/officeDocument/2006/relationships" r:embed="rId7" cstate="print"/>
        <a:stretch>
          <a:fillRect/>
        </a:stretch>
      </xdr:blipFill>
      <xdr:spPr>
        <a:xfrm>
          <a:off x="2019300" y="84936"/>
          <a:ext cx="6858000" cy="1755800"/>
        </a:xfrm>
        <a:prstGeom prst="rect">
          <a:avLst/>
        </a:prstGeom>
      </xdr:spPr>
    </xdr:pic>
    <xdr:clientData/>
  </xdr:twoCellAnchor>
  <xdr:oneCellAnchor>
    <xdr:from>
      <xdr:col>7</xdr:col>
      <xdr:colOff>402980</xdr:colOff>
      <xdr:row>24</xdr:row>
      <xdr:rowOff>168519</xdr:rowOff>
    </xdr:from>
    <xdr:ext cx="184731" cy="264560"/>
    <xdr:sp macro="" textlink="">
      <xdr:nvSpPr>
        <xdr:cNvPr id="2" name="TextBox 1"/>
        <xdr:cNvSpPr txBox="1"/>
      </xdr:nvSpPr>
      <xdr:spPr>
        <a:xfrm>
          <a:off x="4746380" y="495006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PH" sz="1100"/>
        </a:p>
      </xdr:txBody>
    </xdr:sp>
    <xdr:clientData/>
  </xdr:oneCellAnchor>
  <xdr:oneCellAnchor>
    <xdr:from>
      <xdr:col>1</xdr:col>
      <xdr:colOff>28576</xdr:colOff>
      <xdr:row>18</xdr:row>
      <xdr:rowOff>171450</xdr:rowOff>
    </xdr:from>
    <xdr:ext cx="2228849" cy="666750"/>
    <xdr:sp macro="[0]!Start_Click" textlink="">
      <xdr:nvSpPr>
        <xdr:cNvPr id="17" name="TextBox 16"/>
        <xdr:cNvSpPr txBox="1"/>
      </xdr:nvSpPr>
      <xdr:spPr>
        <a:xfrm>
          <a:off x="762001" y="3810000"/>
          <a:ext cx="2228849" cy="666750"/>
        </a:xfrm>
        <a:prstGeom prst="rect">
          <a:avLst/>
        </a:prstGeom>
        <a:solidFill>
          <a:schemeClr val="accent6">
            <a:lumMod val="75000"/>
          </a:schemeClr>
        </a:solidFill>
        <a:scene3d>
          <a:camera prst="orthographicFront"/>
          <a:lightRig rig="threePt" dir="t"/>
        </a:scene3d>
        <a:sp3d>
          <a:bevelT/>
        </a:sp3d>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ctr" anchorCtr="0">
          <a:noAutofit/>
        </a:bodyPr>
        <a:lstStyle/>
        <a:p>
          <a:pPr algn="ctr"/>
          <a:r>
            <a:rPr lang="en-PH" sz="3200" b="1">
              <a:solidFill>
                <a:schemeClr val="bg1"/>
              </a:solidFill>
              <a:latin typeface="Arial Narrow" panose="020B0606020202030204" pitchFamily="34" charset="0"/>
            </a:rPr>
            <a:t>START</a:t>
          </a:r>
        </a:p>
      </xdr:txBody>
    </xdr:sp>
    <xdr:clientData/>
  </xdr:oneCellAnchor>
  <xdr:twoCellAnchor>
    <xdr:from>
      <xdr:col>0</xdr:col>
      <xdr:colOff>91107</xdr:colOff>
      <xdr:row>6</xdr:row>
      <xdr:rowOff>91129</xdr:rowOff>
    </xdr:from>
    <xdr:to>
      <xdr:col>0</xdr:col>
      <xdr:colOff>648955</xdr:colOff>
      <xdr:row>7</xdr:row>
      <xdr:rowOff>41437</xdr:rowOff>
    </xdr:to>
    <xdr:sp macro="" textlink="">
      <xdr:nvSpPr>
        <xdr:cNvPr id="19" name="TextBox 18"/>
        <xdr:cNvSpPr txBox="1"/>
      </xdr:nvSpPr>
      <xdr:spPr>
        <a:xfrm>
          <a:off x="91107" y="1186504"/>
          <a:ext cx="557848" cy="140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r">
            <a:lnSpc>
              <a:spcPct val="70000"/>
            </a:lnSpc>
          </a:pPr>
          <a:r>
            <a:rPr lang="en-PH" sz="800" b="1"/>
            <a:t>Default</a:t>
          </a:r>
        </a:p>
      </xdr:txBody>
    </xdr:sp>
    <xdr:clientData/>
  </xdr:twoCellAnchor>
  <xdr:twoCellAnchor>
    <xdr:from>
      <xdr:col>0</xdr:col>
      <xdr:colOff>57149</xdr:colOff>
      <xdr:row>0</xdr:row>
      <xdr:rowOff>28575</xdr:rowOff>
    </xdr:from>
    <xdr:to>
      <xdr:col>1</xdr:col>
      <xdr:colOff>676275</xdr:colOff>
      <xdr:row>2</xdr:row>
      <xdr:rowOff>9525</xdr:rowOff>
    </xdr:to>
    <xdr:sp macro="" textlink="">
      <xdr:nvSpPr>
        <xdr:cNvPr id="22" name="Rectangular Callout 21"/>
        <xdr:cNvSpPr/>
      </xdr:nvSpPr>
      <xdr:spPr>
        <a:xfrm>
          <a:off x="57149" y="28575"/>
          <a:ext cx="1352551" cy="304800"/>
        </a:xfrm>
        <a:prstGeom prst="wedgeRectCallout">
          <a:avLst>
            <a:gd name="adj1" fmla="val -36151"/>
            <a:gd name="adj2" fmla="val 444595"/>
          </a:avLst>
        </a:prstGeom>
        <a:noFill/>
        <a:ln>
          <a:solidFill>
            <a:srgbClr val="FF0000"/>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PH" sz="1600" b="1">
              <a:solidFill>
                <a:srgbClr val="FF0000"/>
              </a:solidFill>
            </a:rPr>
            <a:t>Please READ!</a:t>
          </a:r>
        </a:p>
      </xdr:txBody>
    </xdr:sp>
    <xdr:clientData/>
  </xdr:twoCellAnchor>
  <mc:AlternateContent xmlns:mc="http://schemas.openxmlformats.org/markup-compatibility/2006">
    <mc:Choice xmlns:a14="http://schemas.microsoft.com/office/drawing/2010/main" Requires="a14">
      <xdr:twoCellAnchor editAs="absolute">
        <xdr:from>
          <xdr:col>0</xdr:col>
          <xdr:colOff>561975</xdr:colOff>
          <xdr:row>6</xdr:row>
          <xdr:rowOff>47625</xdr:rowOff>
        </xdr:from>
        <xdr:to>
          <xdr:col>2</xdr:col>
          <xdr:colOff>419100</xdr:colOff>
          <xdr:row>7</xdr:row>
          <xdr:rowOff>76200</xdr:rowOff>
        </xdr:to>
        <xdr:sp macro="" textlink="">
          <xdr:nvSpPr>
            <xdr:cNvPr id="3073" name="Drop Dow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476250</xdr:colOff>
          <xdr:row>6</xdr:row>
          <xdr:rowOff>47625</xdr:rowOff>
        </xdr:from>
        <xdr:to>
          <xdr:col>3</xdr:col>
          <xdr:colOff>1162050</xdr:colOff>
          <xdr:row>7</xdr:row>
          <xdr:rowOff>85725</xdr:rowOff>
        </xdr:to>
        <xdr:sp macro="" textlink="">
          <xdr:nvSpPr>
            <xdr:cNvPr id="3074" name="Drop Dow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9</xdr:col>
      <xdr:colOff>100016</xdr:colOff>
      <xdr:row>0</xdr:row>
      <xdr:rowOff>146894</xdr:rowOff>
    </xdr:from>
    <xdr:to>
      <xdr:col>9</xdr:col>
      <xdr:colOff>964502</xdr:colOff>
      <xdr:row>5</xdr:row>
      <xdr:rowOff>78314</xdr:rowOff>
    </xdr:to>
    <xdr:pic>
      <xdr:nvPicPr>
        <xdr:cNvPr id="2" name="Picture 2" descr="Logo200">
          <a:extLst>
            <a:ext uri="{FF2B5EF4-FFF2-40B4-BE49-F238E27FC236}">
              <a16:creationId xmlns:a16="http://schemas.microsoft.com/office/drawing/2014/main" id="{00000000-0008-0000-0500-000036B00000}"/>
            </a:ext>
          </a:extLst>
        </xdr:cNvPr>
        <xdr:cNvPicPr>
          <a:picLocks noChangeAspect="1" noChangeArrowheads="1"/>
        </xdr:cNvPicPr>
      </xdr:nvPicPr>
      <xdr:blipFill>
        <a:blip xmlns:r="http://schemas.openxmlformats.org/officeDocument/2006/relationships" r:embed="rId1" cstate="print">
          <a:lum bright="20000"/>
          <a:extLst>
            <a:ext uri="{28A0092B-C50C-407E-A947-70E740481C1C}">
              <a14:useLocalDpi xmlns:a14="http://schemas.microsoft.com/office/drawing/2010/main" val="0"/>
            </a:ext>
          </a:extLst>
        </a:blip>
        <a:srcRect/>
        <a:stretch>
          <a:fillRect/>
        </a:stretch>
      </xdr:blipFill>
      <xdr:spPr bwMode="auto">
        <a:xfrm>
          <a:off x="8872541" y="146894"/>
          <a:ext cx="864486" cy="8172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87247</xdr:colOff>
      <xdr:row>0</xdr:row>
      <xdr:rowOff>116862</xdr:rowOff>
    </xdr:from>
    <xdr:to>
      <xdr:col>2</xdr:col>
      <xdr:colOff>929770</xdr:colOff>
      <xdr:row>5</xdr:row>
      <xdr:rowOff>71142</xdr:rowOff>
    </xdr:to>
    <xdr:pic>
      <xdr:nvPicPr>
        <xdr:cNvPr id="3" name="Picture 3" descr="Untitled">
          <a:extLst>
            <a:ext uri="{FF2B5EF4-FFF2-40B4-BE49-F238E27FC236}">
              <a16:creationId xmlns:a16="http://schemas.microsoft.com/office/drawing/2014/main" id="{00000000-0008-0000-0500-000037B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792222" y="116862"/>
          <a:ext cx="842523" cy="840105"/>
        </a:xfrm>
        <a:prstGeom prst="ellipse">
          <a:avLst/>
        </a:prstGeom>
        <a:ln w="63500" cap="rnd">
          <a:no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168087</xdr:colOff>
      <xdr:row>8</xdr:row>
      <xdr:rowOff>-1</xdr:rowOff>
    </xdr:from>
    <xdr:to>
      <xdr:col>10</xdr:col>
      <xdr:colOff>924455</xdr:colOff>
      <xdr:row>10</xdr:row>
      <xdr:rowOff>18743</xdr:rowOff>
    </xdr:to>
    <xdr:pic macro="[0]!Elem_Click">
      <xdr:nvPicPr>
        <xdr:cNvPr id="4" name="Picture 3"/>
        <xdr:cNvPicPr>
          <a:picLocks noChangeAspect="1"/>
        </xdr:cNvPicPr>
      </xdr:nvPicPr>
      <xdr:blipFill>
        <a:blip xmlns:r="http://schemas.openxmlformats.org/officeDocument/2006/relationships" r:embed="rId3" cstate="print"/>
        <a:stretch>
          <a:fillRect/>
        </a:stretch>
      </xdr:blipFill>
      <xdr:spPr>
        <a:xfrm>
          <a:off x="9921687" y="1447799"/>
          <a:ext cx="756368" cy="41879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100016</xdr:colOff>
      <xdr:row>0</xdr:row>
      <xdr:rowOff>146894</xdr:rowOff>
    </xdr:from>
    <xdr:to>
      <xdr:col>9</xdr:col>
      <xdr:colOff>964502</xdr:colOff>
      <xdr:row>5</xdr:row>
      <xdr:rowOff>78314</xdr:rowOff>
    </xdr:to>
    <xdr:pic>
      <xdr:nvPicPr>
        <xdr:cNvPr id="2" name="Picture 2" descr="Logo200">
          <a:extLst>
            <a:ext uri="{FF2B5EF4-FFF2-40B4-BE49-F238E27FC236}">
              <a16:creationId xmlns:a16="http://schemas.microsoft.com/office/drawing/2014/main" id="{00000000-0008-0000-0500-000036B00000}"/>
            </a:ext>
          </a:extLst>
        </xdr:cNvPr>
        <xdr:cNvPicPr>
          <a:picLocks noChangeAspect="1" noChangeArrowheads="1"/>
        </xdr:cNvPicPr>
      </xdr:nvPicPr>
      <xdr:blipFill>
        <a:blip xmlns:r="http://schemas.openxmlformats.org/officeDocument/2006/relationships" r:embed="rId1" cstate="print">
          <a:lum bright="20000"/>
          <a:extLst>
            <a:ext uri="{28A0092B-C50C-407E-A947-70E740481C1C}">
              <a14:useLocalDpi xmlns:a14="http://schemas.microsoft.com/office/drawing/2010/main" val="0"/>
            </a:ext>
          </a:extLst>
        </a:blip>
        <a:srcRect/>
        <a:stretch>
          <a:fillRect/>
        </a:stretch>
      </xdr:blipFill>
      <xdr:spPr bwMode="auto">
        <a:xfrm>
          <a:off x="8872541" y="146894"/>
          <a:ext cx="864486" cy="8172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87247</xdr:colOff>
      <xdr:row>0</xdr:row>
      <xdr:rowOff>116862</xdr:rowOff>
    </xdr:from>
    <xdr:to>
      <xdr:col>2</xdr:col>
      <xdr:colOff>929770</xdr:colOff>
      <xdr:row>5</xdr:row>
      <xdr:rowOff>71142</xdr:rowOff>
    </xdr:to>
    <xdr:pic>
      <xdr:nvPicPr>
        <xdr:cNvPr id="3" name="Picture 3" descr="Untitled">
          <a:extLst>
            <a:ext uri="{FF2B5EF4-FFF2-40B4-BE49-F238E27FC236}">
              <a16:creationId xmlns:a16="http://schemas.microsoft.com/office/drawing/2014/main" id="{00000000-0008-0000-0500-000037B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792222" y="116862"/>
          <a:ext cx="842523" cy="840105"/>
        </a:xfrm>
        <a:prstGeom prst="ellipse">
          <a:avLst/>
        </a:prstGeom>
        <a:ln w="63500" cap="rnd">
          <a:no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168087</xdr:colOff>
      <xdr:row>8</xdr:row>
      <xdr:rowOff>-1</xdr:rowOff>
    </xdr:from>
    <xdr:to>
      <xdr:col>10</xdr:col>
      <xdr:colOff>924455</xdr:colOff>
      <xdr:row>10</xdr:row>
      <xdr:rowOff>18743</xdr:rowOff>
    </xdr:to>
    <xdr:pic macro="[0]!Junior_Click">
      <xdr:nvPicPr>
        <xdr:cNvPr id="4" name="Picture 3"/>
        <xdr:cNvPicPr>
          <a:picLocks noChangeAspect="1"/>
        </xdr:cNvPicPr>
      </xdr:nvPicPr>
      <xdr:blipFill>
        <a:blip xmlns:r="http://schemas.openxmlformats.org/officeDocument/2006/relationships" r:embed="rId3" cstate="print"/>
        <a:stretch>
          <a:fillRect/>
        </a:stretch>
      </xdr:blipFill>
      <xdr:spPr>
        <a:xfrm>
          <a:off x="9921687" y="1447799"/>
          <a:ext cx="756368" cy="4187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100016</xdr:colOff>
      <xdr:row>0</xdr:row>
      <xdr:rowOff>146894</xdr:rowOff>
    </xdr:from>
    <xdr:to>
      <xdr:col>9</xdr:col>
      <xdr:colOff>964502</xdr:colOff>
      <xdr:row>5</xdr:row>
      <xdr:rowOff>78314</xdr:rowOff>
    </xdr:to>
    <xdr:pic>
      <xdr:nvPicPr>
        <xdr:cNvPr id="2" name="Picture 2" descr="Logo200">
          <a:extLst>
            <a:ext uri="{FF2B5EF4-FFF2-40B4-BE49-F238E27FC236}">
              <a16:creationId xmlns:a16="http://schemas.microsoft.com/office/drawing/2014/main" id="{00000000-0008-0000-0500-000036B00000}"/>
            </a:ext>
          </a:extLst>
        </xdr:cNvPr>
        <xdr:cNvPicPr>
          <a:picLocks noChangeAspect="1" noChangeArrowheads="1"/>
        </xdr:cNvPicPr>
      </xdr:nvPicPr>
      <xdr:blipFill>
        <a:blip xmlns:r="http://schemas.openxmlformats.org/officeDocument/2006/relationships" r:embed="rId1" cstate="print">
          <a:lum bright="20000"/>
          <a:extLst>
            <a:ext uri="{28A0092B-C50C-407E-A947-70E740481C1C}">
              <a14:useLocalDpi xmlns:a14="http://schemas.microsoft.com/office/drawing/2010/main" val="0"/>
            </a:ext>
          </a:extLst>
        </a:blip>
        <a:srcRect/>
        <a:stretch>
          <a:fillRect/>
        </a:stretch>
      </xdr:blipFill>
      <xdr:spPr bwMode="auto">
        <a:xfrm>
          <a:off x="8872541" y="146894"/>
          <a:ext cx="864486" cy="8172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87247</xdr:colOff>
      <xdr:row>0</xdr:row>
      <xdr:rowOff>116862</xdr:rowOff>
    </xdr:from>
    <xdr:to>
      <xdr:col>2</xdr:col>
      <xdr:colOff>929770</xdr:colOff>
      <xdr:row>5</xdr:row>
      <xdr:rowOff>71142</xdr:rowOff>
    </xdr:to>
    <xdr:pic>
      <xdr:nvPicPr>
        <xdr:cNvPr id="3" name="Picture 3" descr="Untitled">
          <a:extLst>
            <a:ext uri="{FF2B5EF4-FFF2-40B4-BE49-F238E27FC236}">
              <a16:creationId xmlns:a16="http://schemas.microsoft.com/office/drawing/2014/main" id="{00000000-0008-0000-0500-000037B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792222" y="116862"/>
          <a:ext cx="842523" cy="840105"/>
        </a:xfrm>
        <a:prstGeom prst="ellipse">
          <a:avLst/>
        </a:prstGeom>
        <a:ln w="63500" cap="rnd">
          <a:no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168087</xdr:colOff>
      <xdr:row>8</xdr:row>
      <xdr:rowOff>-1</xdr:rowOff>
    </xdr:from>
    <xdr:to>
      <xdr:col>10</xdr:col>
      <xdr:colOff>924455</xdr:colOff>
      <xdr:row>10</xdr:row>
      <xdr:rowOff>814</xdr:rowOff>
    </xdr:to>
    <xdr:pic macro="[0]!Senior_Click">
      <xdr:nvPicPr>
        <xdr:cNvPr id="4" name="Picture 3"/>
        <xdr:cNvPicPr>
          <a:picLocks noChangeAspect="1"/>
        </xdr:cNvPicPr>
      </xdr:nvPicPr>
      <xdr:blipFill>
        <a:blip xmlns:r="http://schemas.openxmlformats.org/officeDocument/2006/relationships" r:embed="rId3" cstate="print"/>
        <a:stretch>
          <a:fillRect/>
        </a:stretch>
      </xdr:blipFill>
      <xdr:spPr>
        <a:xfrm>
          <a:off x="9921687" y="1447799"/>
          <a:ext cx="756368" cy="41991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203269</xdr:colOff>
      <xdr:row>0</xdr:row>
      <xdr:rowOff>142091</xdr:rowOff>
    </xdr:from>
    <xdr:to>
      <xdr:col>10</xdr:col>
      <xdr:colOff>81637</xdr:colOff>
      <xdr:row>5</xdr:row>
      <xdr:rowOff>73511</xdr:rowOff>
    </xdr:to>
    <xdr:pic>
      <xdr:nvPicPr>
        <xdr:cNvPr id="2" name="Picture 2" descr="Logo200">
          <a:extLst>
            <a:ext uri="{FF2B5EF4-FFF2-40B4-BE49-F238E27FC236}">
              <a16:creationId xmlns:a16="http://schemas.microsoft.com/office/drawing/2014/main" id="{00000000-0008-0000-0500-000036B00000}"/>
            </a:ext>
          </a:extLst>
        </xdr:cNvPr>
        <xdr:cNvPicPr>
          <a:picLocks noChangeAspect="1" noChangeArrowheads="1"/>
        </xdr:cNvPicPr>
      </xdr:nvPicPr>
      <xdr:blipFill>
        <a:blip xmlns:r="http://schemas.openxmlformats.org/officeDocument/2006/relationships" r:embed="rId1" cstate="print">
          <a:lum bright="20000"/>
          <a:extLst>
            <a:ext uri="{28A0092B-C50C-407E-A947-70E740481C1C}">
              <a14:useLocalDpi xmlns:a14="http://schemas.microsoft.com/office/drawing/2010/main" val="0"/>
            </a:ext>
          </a:extLst>
        </a:blip>
        <a:srcRect/>
        <a:stretch>
          <a:fillRect/>
        </a:stretch>
      </xdr:blipFill>
      <xdr:spPr bwMode="auto">
        <a:xfrm>
          <a:off x="8975794" y="142091"/>
          <a:ext cx="859443" cy="8172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190500</xdr:colOff>
      <xdr:row>0</xdr:row>
      <xdr:rowOff>112059</xdr:rowOff>
    </xdr:from>
    <xdr:to>
      <xdr:col>3</xdr:col>
      <xdr:colOff>80523</xdr:colOff>
      <xdr:row>5</xdr:row>
      <xdr:rowOff>66339</xdr:rowOff>
    </xdr:to>
    <xdr:pic>
      <xdr:nvPicPr>
        <xdr:cNvPr id="3" name="Picture 3" descr="Untitled">
          <a:extLst>
            <a:ext uri="{FF2B5EF4-FFF2-40B4-BE49-F238E27FC236}">
              <a16:creationId xmlns:a16="http://schemas.microsoft.com/office/drawing/2014/main" id="{00000000-0008-0000-0500-000037B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95475" y="112059"/>
          <a:ext cx="842523" cy="840105"/>
        </a:xfrm>
        <a:prstGeom prst="ellipse">
          <a:avLst/>
        </a:prstGeom>
        <a:ln w="63500" cap="rnd">
          <a:no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271340</xdr:colOff>
      <xdr:row>7</xdr:row>
      <xdr:rowOff>208108</xdr:rowOff>
    </xdr:from>
    <xdr:to>
      <xdr:col>11</xdr:col>
      <xdr:colOff>41591</xdr:colOff>
      <xdr:row>9</xdr:row>
      <xdr:rowOff>215646</xdr:rowOff>
    </xdr:to>
    <xdr:pic macro="[1]!ALS_Click">
      <xdr:nvPicPr>
        <xdr:cNvPr id="4" name="Picture 3"/>
        <xdr:cNvPicPr>
          <a:picLocks noChangeAspect="1"/>
        </xdr:cNvPicPr>
      </xdr:nvPicPr>
      <xdr:blipFill>
        <a:blip xmlns:r="http://schemas.openxmlformats.org/officeDocument/2006/relationships" r:embed="rId3" cstate="print"/>
        <a:stretch>
          <a:fillRect/>
        </a:stretch>
      </xdr:blipFill>
      <xdr:spPr>
        <a:xfrm>
          <a:off x="10024940" y="1446358"/>
          <a:ext cx="751326" cy="41711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38099</xdr:colOff>
      <xdr:row>2</xdr:row>
      <xdr:rowOff>95250</xdr:rowOff>
    </xdr:from>
    <xdr:to>
      <xdr:col>12</xdr:col>
      <xdr:colOff>504824</xdr:colOff>
      <xdr:row>21</xdr:row>
      <xdr:rowOff>114300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28575</xdr:colOff>
      <xdr:row>22</xdr:row>
      <xdr:rowOff>0</xdr:rowOff>
    </xdr:from>
    <xdr:to>
      <xdr:col>12</xdr:col>
      <xdr:colOff>390524</xdr:colOff>
      <xdr:row>35</xdr:row>
      <xdr:rowOff>142875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95250</xdr:colOff>
      <xdr:row>36</xdr:row>
      <xdr:rowOff>104775</xdr:rowOff>
    </xdr:from>
    <xdr:to>
      <xdr:col>7</xdr:col>
      <xdr:colOff>9525</xdr:colOff>
      <xdr:row>50</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95250</xdr:colOff>
      <xdr:row>36</xdr:row>
      <xdr:rowOff>114300</xdr:rowOff>
    </xdr:from>
    <xdr:to>
      <xdr:col>14</xdr:col>
      <xdr:colOff>400050</xdr:colOff>
      <xdr:row>51</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52</xdr:row>
      <xdr:rowOff>0</xdr:rowOff>
    </xdr:from>
    <xdr:to>
      <xdr:col>12</xdr:col>
      <xdr:colOff>361949</xdr:colOff>
      <xdr:row>65</xdr:row>
      <xdr:rowOff>142875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67</xdr:row>
      <xdr:rowOff>0</xdr:rowOff>
    </xdr:from>
    <xdr:to>
      <xdr:col>12</xdr:col>
      <xdr:colOff>361949</xdr:colOff>
      <xdr:row>80</xdr:row>
      <xdr:rowOff>142875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82</xdr:row>
      <xdr:rowOff>0</xdr:rowOff>
    </xdr:from>
    <xdr:to>
      <xdr:col>12</xdr:col>
      <xdr:colOff>361949</xdr:colOff>
      <xdr:row>95</xdr:row>
      <xdr:rowOff>142875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97</xdr:row>
      <xdr:rowOff>0</xdr:rowOff>
    </xdr:from>
    <xdr:to>
      <xdr:col>12</xdr:col>
      <xdr:colOff>361949</xdr:colOff>
      <xdr:row>110</xdr:row>
      <xdr:rowOff>142875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112</xdr:row>
      <xdr:rowOff>0</xdr:rowOff>
    </xdr:from>
    <xdr:to>
      <xdr:col>12</xdr:col>
      <xdr:colOff>361949</xdr:colOff>
      <xdr:row>125</xdr:row>
      <xdr:rowOff>142875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127</xdr:row>
      <xdr:rowOff>0</xdr:rowOff>
    </xdr:from>
    <xdr:to>
      <xdr:col>12</xdr:col>
      <xdr:colOff>361949</xdr:colOff>
      <xdr:row>140</xdr:row>
      <xdr:rowOff>142875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142</xdr:row>
      <xdr:rowOff>0</xdr:rowOff>
    </xdr:from>
    <xdr:to>
      <xdr:col>12</xdr:col>
      <xdr:colOff>361949</xdr:colOff>
      <xdr:row>155</xdr:row>
      <xdr:rowOff>142875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157</xdr:row>
      <xdr:rowOff>0</xdr:rowOff>
    </xdr:from>
    <xdr:to>
      <xdr:col>12</xdr:col>
      <xdr:colOff>361949</xdr:colOff>
      <xdr:row>170</xdr:row>
      <xdr:rowOff>142875</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172</xdr:row>
      <xdr:rowOff>0</xdr:rowOff>
    </xdr:from>
    <xdr:to>
      <xdr:col>12</xdr:col>
      <xdr:colOff>361949</xdr:colOff>
      <xdr:row>185</xdr:row>
      <xdr:rowOff>142875</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0</xdr:colOff>
      <xdr:row>187</xdr:row>
      <xdr:rowOff>0</xdr:rowOff>
    </xdr:from>
    <xdr:to>
      <xdr:col>15</xdr:col>
      <xdr:colOff>104775</xdr:colOff>
      <xdr:row>200</xdr:row>
      <xdr:rowOff>142875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202</xdr:row>
      <xdr:rowOff>0</xdr:rowOff>
    </xdr:from>
    <xdr:to>
      <xdr:col>15</xdr:col>
      <xdr:colOff>209550</xdr:colOff>
      <xdr:row>215</xdr:row>
      <xdr:rowOff>142875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2</xdr:colOff>
      <xdr:row>217</xdr:row>
      <xdr:rowOff>0</xdr:rowOff>
    </xdr:from>
    <xdr:to>
      <xdr:col>5</xdr:col>
      <xdr:colOff>428626</xdr:colOff>
      <xdr:row>230</xdr:row>
      <xdr:rowOff>142875</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9525</xdr:colOff>
      <xdr:row>232</xdr:row>
      <xdr:rowOff>38099</xdr:rowOff>
    </xdr:from>
    <xdr:to>
      <xdr:col>10</xdr:col>
      <xdr:colOff>523875</xdr:colOff>
      <xdr:row>243</xdr:row>
      <xdr:rowOff>47672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600075</xdr:colOff>
      <xdr:row>244</xdr:row>
      <xdr:rowOff>104776</xdr:rowOff>
    </xdr:from>
    <xdr:to>
      <xdr:col>10</xdr:col>
      <xdr:colOff>504825</xdr:colOff>
      <xdr:row>256</xdr:row>
      <xdr:rowOff>38148</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0</xdr:col>
      <xdr:colOff>590550</xdr:colOff>
      <xdr:row>257</xdr:row>
      <xdr:rowOff>133351</xdr:rowOff>
    </xdr:from>
    <xdr:to>
      <xdr:col>10</xdr:col>
      <xdr:colOff>495300</xdr:colOff>
      <xdr:row>269</xdr:row>
      <xdr:rowOff>66723</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19050</xdr:colOff>
      <xdr:row>270</xdr:row>
      <xdr:rowOff>114301</xdr:rowOff>
    </xdr:from>
    <xdr:to>
      <xdr:col>10</xdr:col>
      <xdr:colOff>533400</xdr:colOff>
      <xdr:row>282</xdr:row>
      <xdr:rowOff>47673</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xdr:col>
      <xdr:colOff>9525</xdr:colOff>
      <xdr:row>283</xdr:row>
      <xdr:rowOff>28576</xdr:rowOff>
    </xdr:from>
    <xdr:to>
      <xdr:col>10</xdr:col>
      <xdr:colOff>523875</xdr:colOff>
      <xdr:row>294</xdr:row>
      <xdr:rowOff>152448</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28575</xdr:colOff>
      <xdr:row>296</xdr:row>
      <xdr:rowOff>1</xdr:rowOff>
    </xdr:from>
    <xdr:to>
      <xdr:col>10</xdr:col>
      <xdr:colOff>542925</xdr:colOff>
      <xdr:row>307</xdr:row>
      <xdr:rowOff>123873</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xdr:col>
      <xdr:colOff>28575</xdr:colOff>
      <xdr:row>217</xdr:row>
      <xdr:rowOff>28575</xdr:rowOff>
    </xdr:from>
    <xdr:to>
      <xdr:col>10</xdr:col>
      <xdr:colOff>476250</xdr:colOff>
      <xdr:row>230</xdr:row>
      <xdr:rowOff>171450</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19050</xdr:colOff>
      <xdr:row>308</xdr:row>
      <xdr:rowOff>66676</xdr:rowOff>
    </xdr:from>
    <xdr:to>
      <xdr:col>10</xdr:col>
      <xdr:colOff>533400</xdr:colOff>
      <xdr:row>316</xdr:row>
      <xdr:rowOff>180976</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xdr:col>
      <xdr:colOff>0</xdr:colOff>
      <xdr:row>318</xdr:row>
      <xdr:rowOff>0</xdr:rowOff>
    </xdr:from>
    <xdr:to>
      <xdr:col>6</xdr:col>
      <xdr:colOff>19050</xdr:colOff>
      <xdr:row>328</xdr:row>
      <xdr:rowOff>28575</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0</xdr:colOff>
      <xdr:row>329</xdr:row>
      <xdr:rowOff>0</xdr:rowOff>
    </xdr:from>
    <xdr:to>
      <xdr:col>10</xdr:col>
      <xdr:colOff>514350</xdr:colOff>
      <xdr:row>339</xdr:row>
      <xdr:rowOff>28575</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xdr:col>
      <xdr:colOff>0</xdr:colOff>
      <xdr:row>340</xdr:row>
      <xdr:rowOff>0</xdr:rowOff>
    </xdr:from>
    <xdr:to>
      <xdr:col>10</xdr:col>
      <xdr:colOff>514350</xdr:colOff>
      <xdr:row>350</xdr:row>
      <xdr:rowOff>28575</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0</xdr:colOff>
      <xdr:row>351</xdr:row>
      <xdr:rowOff>0</xdr:rowOff>
    </xdr:from>
    <xdr:to>
      <xdr:col>10</xdr:col>
      <xdr:colOff>514350</xdr:colOff>
      <xdr:row>361</xdr:row>
      <xdr:rowOff>28575</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xdr:col>
      <xdr:colOff>0</xdr:colOff>
      <xdr:row>362</xdr:row>
      <xdr:rowOff>0</xdr:rowOff>
    </xdr:from>
    <xdr:to>
      <xdr:col>10</xdr:col>
      <xdr:colOff>514350</xdr:colOff>
      <xdr:row>372</xdr:row>
      <xdr:rowOff>28575</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xdr:col>
      <xdr:colOff>0</xdr:colOff>
      <xdr:row>373</xdr:row>
      <xdr:rowOff>0</xdr:rowOff>
    </xdr:from>
    <xdr:to>
      <xdr:col>10</xdr:col>
      <xdr:colOff>514350</xdr:colOff>
      <xdr:row>383</xdr:row>
      <xdr:rowOff>28575</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xdr:col>
      <xdr:colOff>0</xdr:colOff>
      <xdr:row>384</xdr:row>
      <xdr:rowOff>0</xdr:rowOff>
    </xdr:from>
    <xdr:to>
      <xdr:col>10</xdr:col>
      <xdr:colOff>514350</xdr:colOff>
      <xdr:row>394</xdr:row>
      <xdr:rowOff>28575</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6</xdr:col>
      <xdr:colOff>133350</xdr:colOff>
      <xdr:row>318</xdr:row>
      <xdr:rowOff>9525</xdr:rowOff>
    </xdr:from>
    <xdr:to>
      <xdr:col>10</xdr:col>
      <xdr:colOff>504825</xdr:colOff>
      <xdr:row>328</xdr:row>
      <xdr:rowOff>38100</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xdr:col>
      <xdr:colOff>0</xdr:colOff>
      <xdr:row>395</xdr:row>
      <xdr:rowOff>0</xdr:rowOff>
    </xdr:from>
    <xdr:to>
      <xdr:col>10</xdr:col>
      <xdr:colOff>514350</xdr:colOff>
      <xdr:row>405</xdr:row>
      <xdr:rowOff>28575</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xdr:col>
      <xdr:colOff>0</xdr:colOff>
      <xdr:row>406</xdr:row>
      <xdr:rowOff>0</xdr:rowOff>
    </xdr:from>
    <xdr:to>
      <xdr:col>6</xdr:col>
      <xdr:colOff>19050</xdr:colOff>
      <xdr:row>416</xdr:row>
      <xdr:rowOff>28575</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6</xdr:col>
      <xdr:colOff>133350</xdr:colOff>
      <xdr:row>406</xdr:row>
      <xdr:rowOff>9525</xdr:rowOff>
    </xdr:from>
    <xdr:to>
      <xdr:col>10</xdr:col>
      <xdr:colOff>504825</xdr:colOff>
      <xdr:row>416</xdr:row>
      <xdr:rowOff>38100</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xdr:col>
      <xdr:colOff>0</xdr:colOff>
      <xdr:row>417</xdr:row>
      <xdr:rowOff>0</xdr:rowOff>
    </xdr:from>
    <xdr:to>
      <xdr:col>10</xdr:col>
      <xdr:colOff>514350</xdr:colOff>
      <xdr:row>427</xdr:row>
      <xdr:rowOff>28575</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xdr:col>
      <xdr:colOff>0</xdr:colOff>
      <xdr:row>428</xdr:row>
      <xdr:rowOff>0</xdr:rowOff>
    </xdr:from>
    <xdr:to>
      <xdr:col>10</xdr:col>
      <xdr:colOff>514350</xdr:colOff>
      <xdr:row>438</xdr:row>
      <xdr:rowOff>28575</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xdr:col>
      <xdr:colOff>0</xdr:colOff>
      <xdr:row>439</xdr:row>
      <xdr:rowOff>0</xdr:rowOff>
    </xdr:from>
    <xdr:to>
      <xdr:col>10</xdr:col>
      <xdr:colOff>514350</xdr:colOff>
      <xdr:row>449</xdr:row>
      <xdr:rowOff>28575</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1</xdr:col>
      <xdr:colOff>0</xdr:colOff>
      <xdr:row>450</xdr:row>
      <xdr:rowOff>0</xdr:rowOff>
    </xdr:from>
    <xdr:to>
      <xdr:col>10</xdr:col>
      <xdr:colOff>514350</xdr:colOff>
      <xdr:row>460</xdr:row>
      <xdr:rowOff>28575</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xdr:col>
      <xdr:colOff>0</xdr:colOff>
      <xdr:row>461</xdr:row>
      <xdr:rowOff>0</xdr:rowOff>
    </xdr:from>
    <xdr:to>
      <xdr:col>10</xdr:col>
      <xdr:colOff>514350</xdr:colOff>
      <xdr:row>471</xdr:row>
      <xdr:rowOff>28575</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xdr:col>
      <xdr:colOff>0</xdr:colOff>
      <xdr:row>472</xdr:row>
      <xdr:rowOff>0</xdr:rowOff>
    </xdr:from>
    <xdr:to>
      <xdr:col>10</xdr:col>
      <xdr:colOff>514350</xdr:colOff>
      <xdr:row>482</xdr:row>
      <xdr:rowOff>28575</xdr:rowOff>
    </xdr:to>
    <xdr:graphicFrame macro="">
      <xdr:nvGraphicFramePr>
        <xdr:cNvPr id="42"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xdr:col>
      <xdr:colOff>0</xdr:colOff>
      <xdr:row>485</xdr:row>
      <xdr:rowOff>0</xdr:rowOff>
    </xdr:from>
    <xdr:to>
      <xdr:col>10</xdr:col>
      <xdr:colOff>514350</xdr:colOff>
      <xdr:row>495</xdr:row>
      <xdr:rowOff>28575</xdr:rowOff>
    </xdr:to>
    <xdr:graphicFrame macro="">
      <xdr:nvGraphicFramePr>
        <xdr:cNvPr id="43"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xdr:col>
      <xdr:colOff>0</xdr:colOff>
      <xdr:row>496</xdr:row>
      <xdr:rowOff>0</xdr:rowOff>
    </xdr:from>
    <xdr:to>
      <xdr:col>10</xdr:col>
      <xdr:colOff>514350</xdr:colOff>
      <xdr:row>506</xdr:row>
      <xdr:rowOff>28575</xdr:rowOff>
    </xdr:to>
    <xdr:graphicFrame macro="">
      <xdr:nvGraphicFramePr>
        <xdr:cNvPr id="44"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xdr:col>
      <xdr:colOff>0</xdr:colOff>
      <xdr:row>519</xdr:row>
      <xdr:rowOff>0</xdr:rowOff>
    </xdr:from>
    <xdr:to>
      <xdr:col>10</xdr:col>
      <xdr:colOff>514350</xdr:colOff>
      <xdr:row>529</xdr:row>
      <xdr:rowOff>28575</xdr:rowOff>
    </xdr:to>
    <xdr:graphicFrame macro="">
      <xdr:nvGraphicFramePr>
        <xdr:cNvPr id="45" name="Chart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xdr:col>
      <xdr:colOff>0</xdr:colOff>
      <xdr:row>507</xdr:row>
      <xdr:rowOff>0</xdr:rowOff>
    </xdr:from>
    <xdr:to>
      <xdr:col>10</xdr:col>
      <xdr:colOff>514350</xdr:colOff>
      <xdr:row>517</xdr:row>
      <xdr:rowOff>28575</xdr:rowOff>
    </xdr:to>
    <xdr:graphicFrame macro="">
      <xdr:nvGraphicFramePr>
        <xdr:cNvPr id="46" name="Chart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0</xdr:col>
      <xdr:colOff>466726</xdr:colOff>
      <xdr:row>580</xdr:row>
      <xdr:rowOff>0</xdr:rowOff>
    </xdr:from>
    <xdr:to>
      <xdr:col>6</xdr:col>
      <xdr:colOff>266700</xdr:colOff>
      <xdr:row>593</xdr:row>
      <xdr:rowOff>142875</xdr:rowOff>
    </xdr:to>
    <xdr:graphicFrame macro="">
      <xdr:nvGraphicFramePr>
        <xdr:cNvPr id="47"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6</xdr:col>
      <xdr:colOff>457200</xdr:colOff>
      <xdr:row>580</xdr:row>
      <xdr:rowOff>0</xdr:rowOff>
    </xdr:from>
    <xdr:to>
      <xdr:col>11</xdr:col>
      <xdr:colOff>571500</xdr:colOff>
      <xdr:row>593</xdr:row>
      <xdr:rowOff>142875</xdr:rowOff>
    </xdr:to>
    <xdr:graphicFrame macro="">
      <xdr:nvGraphicFramePr>
        <xdr:cNvPr id="48" name="Chart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12</xdr:col>
      <xdr:colOff>114300</xdr:colOff>
      <xdr:row>579</xdr:row>
      <xdr:rowOff>161925</xdr:rowOff>
    </xdr:from>
    <xdr:to>
      <xdr:col>17</xdr:col>
      <xdr:colOff>228600</xdr:colOff>
      <xdr:row>593</xdr:row>
      <xdr:rowOff>114300</xdr:rowOff>
    </xdr:to>
    <xdr:graphicFrame macro="">
      <xdr:nvGraphicFramePr>
        <xdr:cNvPr id="49"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17</xdr:col>
      <xdr:colOff>400050</xdr:colOff>
      <xdr:row>579</xdr:row>
      <xdr:rowOff>180975</xdr:rowOff>
    </xdr:from>
    <xdr:to>
      <xdr:col>22</xdr:col>
      <xdr:colOff>514350</xdr:colOff>
      <xdr:row>593</xdr:row>
      <xdr:rowOff>133350</xdr:rowOff>
    </xdr:to>
    <xdr:graphicFrame macro="">
      <xdr:nvGraphicFramePr>
        <xdr:cNvPr id="50"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23</xdr:col>
      <xdr:colOff>28575</xdr:colOff>
      <xdr:row>579</xdr:row>
      <xdr:rowOff>152400</xdr:rowOff>
    </xdr:from>
    <xdr:to>
      <xdr:col>28</xdr:col>
      <xdr:colOff>142875</xdr:colOff>
      <xdr:row>593</xdr:row>
      <xdr:rowOff>104775</xdr:rowOff>
    </xdr:to>
    <xdr:graphicFrame macro="">
      <xdr:nvGraphicFramePr>
        <xdr:cNvPr id="51"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28</xdr:col>
      <xdr:colOff>219075</xdr:colOff>
      <xdr:row>579</xdr:row>
      <xdr:rowOff>171450</xdr:rowOff>
    </xdr:from>
    <xdr:to>
      <xdr:col>33</xdr:col>
      <xdr:colOff>333375</xdr:colOff>
      <xdr:row>593</xdr:row>
      <xdr:rowOff>123825</xdr:rowOff>
    </xdr:to>
    <xdr:graphicFrame macro="">
      <xdr:nvGraphicFramePr>
        <xdr:cNvPr id="52"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xdr:col>
      <xdr:colOff>228600</xdr:colOff>
      <xdr:row>594</xdr:row>
      <xdr:rowOff>180975</xdr:rowOff>
    </xdr:from>
    <xdr:to>
      <xdr:col>6</xdr:col>
      <xdr:colOff>342900</xdr:colOff>
      <xdr:row>608</xdr:row>
      <xdr:rowOff>133350</xdr:rowOff>
    </xdr:to>
    <xdr:graphicFrame macro="">
      <xdr:nvGraphicFramePr>
        <xdr:cNvPr id="53" name="Chart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1</xdr:col>
      <xdr:colOff>0</xdr:colOff>
      <xdr:row>610</xdr:row>
      <xdr:rowOff>38100</xdr:rowOff>
    </xdr:from>
    <xdr:to>
      <xdr:col>6</xdr:col>
      <xdr:colOff>409574</xdr:colOff>
      <xdr:row>623</xdr:row>
      <xdr:rowOff>180975</xdr:rowOff>
    </xdr:to>
    <xdr:graphicFrame macro="">
      <xdr:nvGraphicFramePr>
        <xdr:cNvPr id="54" name="Chart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7</xdr:col>
      <xdr:colOff>180974</xdr:colOff>
      <xdr:row>610</xdr:row>
      <xdr:rowOff>66675</xdr:rowOff>
    </xdr:from>
    <xdr:to>
      <xdr:col>12</xdr:col>
      <xdr:colOff>295274</xdr:colOff>
      <xdr:row>624</xdr:row>
      <xdr:rowOff>19050</xdr:rowOff>
    </xdr:to>
    <xdr:graphicFrame macro="">
      <xdr:nvGraphicFramePr>
        <xdr:cNvPr id="55"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12</xdr:col>
      <xdr:colOff>361949</xdr:colOff>
      <xdr:row>610</xdr:row>
      <xdr:rowOff>66675</xdr:rowOff>
    </xdr:from>
    <xdr:to>
      <xdr:col>17</xdr:col>
      <xdr:colOff>476249</xdr:colOff>
      <xdr:row>624</xdr:row>
      <xdr:rowOff>19050</xdr:rowOff>
    </xdr:to>
    <xdr:graphicFrame macro="">
      <xdr:nvGraphicFramePr>
        <xdr:cNvPr id="56" name="Chart 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17</xdr:col>
      <xdr:colOff>590549</xdr:colOff>
      <xdr:row>610</xdr:row>
      <xdr:rowOff>57150</xdr:rowOff>
    </xdr:from>
    <xdr:to>
      <xdr:col>23</xdr:col>
      <xdr:colOff>95249</xdr:colOff>
      <xdr:row>624</xdr:row>
      <xdr:rowOff>9525</xdr:rowOff>
    </xdr:to>
    <xdr:graphicFrame macro="">
      <xdr:nvGraphicFramePr>
        <xdr:cNvPr id="57" name="Chart 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23</xdr:col>
      <xdr:colOff>171449</xdr:colOff>
      <xdr:row>610</xdr:row>
      <xdr:rowOff>0</xdr:rowOff>
    </xdr:from>
    <xdr:to>
      <xdr:col>28</xdr:col>
      <xdr:colOff>285749</xdr:colOff>
      <xdr:row>623</xdr:row>
      <xdr:rowOff>142875</xdr:rowOff>
    </xdr:to>
    <xdr:graphicFrame macro="">
      <xdr:nvGraphicFramePr>
        <xdr:cNvPr id="58" name="Chart 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28</xdr:col>
      <xdr:colOff>361949</xdr:colOff>
      <xdr:row>610</xdr:row>
      <xdr:rowOff>19050</xdr:rowOff>
    </xdr:from>
    <xdr:to>
      <xdr:col>33</xdr:col>
      <xdr:colOff>476249</xdr:colOff>
      <xdr:row>623</xdr:row>
      <xdr:rowOff>161925</xdr:rowOff>
    </xdr:to>
    <xdr:graphicFrame macro="">
      <xdr:nvGraphicFramePr>
        <xdr:cNvPr id="59" name="Chart 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1</xdr:col>
      <xdr:colOff>371474</xdr:colOff>
      <xdr:row>625</xdr:row>
      <xdr:rowOff>28575</xdr:rowOff>
    </xdr:from>
    <xdr:to>
      <xdr:col>6</xdr:col>
      <xdr:colOff>485774</xdr:colOff>
      <xdr:row>638</xdr:row>
      <xdr:rowOff>171450</xdr:rowOff>
    </xdr:to>
    <xdr:graphicFrame macro="">
      <xdr:nvGraphicFramePr>
        <xdr:cNvPr id="60" name="Chart 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2</xdr:col>
      <xdr:colOff>0</xdr:colOff>
      <xdr:row>639</xdr:row>
      <xdr:rowOff>152400</xdr:rowOff>
    </xdr:from>
    <xdr:to>
      <xdr:col>8</xdr:col>
      <xdr:colOff>514350</xdr:colOff>
      <xdr:row>653</xdr:row>
      <xdr:rowOff>104775</xdr:rowOff>
    </xdr:to>
    <xdr:graphicFrame macro="">
      <xdr:nvGraphicFramePr>
        <xdr:cNvPr id="61"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9</xdr:col>
      <xdr:colOff>200025</xdr:colOff>
      <xdr:row>639</xdr:row>
      <xdr:rowOff>142875</xdr:rowOff>
    </xdr:from>
    <xdr:to>
      <xdr:col>16</xdr:col>
      <xdr:colOff>504825</xdr:colOff>
      <xdr:row>654</xdr:row>
      <xdr:rowOff>28575</xdr:rowOff>
    </xdr:to>
    <xdr:graphicFrame macro="">
      <xdr:nvGraphicFramePr>
        <xdr:cNvPr id="62" name="Chart 6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2</xdr:col>
      <xdr:colOff>0</xdr:colOff>
      <xdr:row>655</xdr:row>
      <xdr:rowOff>0</xdr:rowOff>
    </xdr:from>
    <xdr:to>
      <xdr:col>9</xdr:col>
      <xdr:colOff>304800</xdr:colOff>
      <xdr:row>669</xdr:row>
      <xdr:rowOff>76200</xdr:rowOff>
    </xdr:to>
    <xdr:graphicFrame macro="">
      <xdr:nvGraphicFramePr>
        <xdr:cNvPr id="63" name="Chart 6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2</xdr:col>
      <xdr:colOff>0</xdr:colOff>
      <xdr:row>671</xdr:row>
      <xdr:rowOff>0</xdr:rowOff>
    </xdr:from>
    <xdr:to>
      <xdr:col>9</xdr:col>
      <xdr:colOff>304800</xdr:colOff>
      <xdr:row>685</xdr:row>
      <xdr:rowOff>76200</xdr:rowOff>
    </xdr:to>
    <xdr:graphicFrame macro="">
      <xdr:nvGraphicFramePr>
        <xdr:cNvPr id="64" name="Chart 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15</xdr:col>
      <xdr:colOff>266700</xdr:colOff>
      <xdr:row>181</xdr:row>
      <xdr:rowOff>57150</xdr:rowOff>
    </xdr:from>
    <xdr:to>
      <xdr:col>22</xdr:col>
      <xdr:colOff>571500</xdr:colOff>
      <xdr:row>195</xdr:row>
      <xdr:rowOff>133350</xdr:rowOff>
    </xdr:to>
    <xdr:graphicFrame macro="">
      <xdr:nvGraphicFramePr>
        <xdr:cNvPr id="65" name="Chart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xdr:from>
      <xdr:col>16</xdr:col>
      <xdr:colOff>0</xdr:colOff>
      <xdr:row>197</xdr:row>
      <xdr:rowOff>0</xdr:rowOff>
    </xdr:from>
    <xdr:to>
      <xdr:col>23</xdr:col>
      <xdr:colOff>304800</xdr:colOff>
      <xdr:row>211</xdr:row>
      <xdr:rowOff>76200</xdr:rowOff>
    </xdr:to>
    <xdr:graphicFrame macro="">
      <xdr:nvGraphicFramePr>
        <xdr:cNvPr id="66" name="Chart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twoCellAnchor>
    <xdr:from>
      <xdr:col>7</xdr:col>
      <xdr:colOff>504825</xdr:colOff>
      <xdr:row>624</xdr:row>
      <xdr:rowOff>133350</xdr:rowOff>
    </xdr:from>
    <xdr:to>
      <xdr:col>15</xdr:col>
      <xdr:colOff>200025</xdr:colOff>
      <xdr:row>639</xdr:row>
      <xdr:rowOff>19050</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
        </a:graphicData>
      </a:graphic>
    </xdr:graphicFrame>
    <xdr:clientData/>
  </xdr:twoCellAnchor>
  <xdr:twoCellAnchor>
    <xdr:from>
      <xdr:col>2</xdr:col>
      <xdr:colOff>0</xdr:colOff>
      <xdr:row>706</xdr:row>
      <xdr:rowOff>0</xdr:rowOff>
    </xdr:from>
    <xdr:to>
      <xdr:col>8</xdr:col>
      <xdr:colOff>504825</xdr:colOff>
      <xdr:row>726</xdr:row>
      <xdr:rowOff>142875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
        </a:graphicData>
      </a:graphic>
    </xdr:graphicFrame>
    <xdr:clientData/>
  </xdr:twoCellAnchor>
  <xdr:twoCellAnchor>
    <xdr:from>
      <xdr:col>10</xdr:col>
      <xdr:colOff>380999</xdr:colOff>
      <xdr:row>670</xdr:row>
      <xdr:rowOff>142875</xdr:rowOff>
    </xdr:from>
    <xdr:to>
      <xdr:col>18</xdr:col>
      <xdr:colOff>352424</xdr:colOff>
      <xdr:row>689</xdr:row>
      <xdr:rowOff>104775</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
        </a:graphicData>
      </a:graphic>
    </xdr:graphicFrame>
    <xdr:clientData/>
  </xdr:twoCellAnchor>
  <xdr:twoCellAnchor>
    <xdr:from>
      <xdr:col>1</xdr:col>
      <xdr:colOff>371475</xdr:colOff>
      <xdr:row>687</xdr:row>
      <xdr:rowOff>104775</xdr:rowOff>
    </xdr:from>
    <xdr:to>
      <xdr:col>9</xdr:col>
      <xdr:colOff>66675</xdr:colOff>
      <xdr:row>701</xdr:row>
      <xdr:rowOff>180975</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
        </a:graphicData>
      </a:graphic>
    </xdr:graphicFrame>
    <xdr:clientData/>
  </xdr:twoCellAnchor>
  <xdr:twoCellAnchor>
    <xdr:from>
      <xdr:col>10</xdr:col>
      <xdr:colOff>381000</xdr:colOff>
      <xdr:row>691</xdr:row>
      <xdr:rowOff>142875</xdr:rowOff>
    </xdr:from>
    <xdr:to>
      <xdr:col>18</xdr:col>
      <xdr:colOff>76200</xdr:colOff>
      <xdr:row>706</xdr:row>
      <xdr:rowOff>28575</xdr:rowOff>
    </xdr:to>
    <xdr:graphicFrame macro="">
      <xdr:nvGraphicFramePr>
        <xdr:cNvPr id="71" name="Chart 7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
        </a:graphicData>
      </a:graphic>
    </xdr:graphicFrame>
    <xdr:clientData/>
  </xdr:twoCellAnchor>
  <xdr:twoCellAnchor>
    <xdr:from>
      <xdr:col>10</xdr:col>
      <xdr:colOff>0</xdr:colOff>
      <xdr:row>709</xdr:row>
      <xdr:rowOff>0</xdr:rowOff>
    </xdr:from>
    <xdr:to>
      <xdr:col>16</xdr:col>
      <xdr:colOff>504825</xdr:colOff>
      <xdr:row>729</xdr:row>
      <xdr:rowOff>142875</xdr:rowOff>
    </xdr:to>
    <xdr:graphicFrame macro="">
      <xdr:nvGraphicFramePr>
        <xdr:cNvPr id="72" name="Chart 7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
        </a:graphicData>
      </a:graphic>
    </xdr:graphicFrame>
    <xdr:clientData/>
  </xdr:twoCellAnchor>
  <xdr:twoCellAnchor>
    <xdr:from>
      <xdr:col>1</xdr:col>
      <xdr:colOff>0</xdr:colOff>
      <xdr:row>531</xdr:row>
      <xdr:rowOff>0</xdr:rowOff>
    </xdr:from>
    <xdr:to>
      <xdr:col>8</xdr:col>
      <xdr:colOff>304800</xdr:colOff>
      <xdr:row>545</xdr:row>
      <xdr:rowOff>76200</xdr:rowOff>
    </xdr:to>
    <xdr:graphicFrame macro="">
      <xdr:nvGraphicFramePr>
        <xdr:cNvPr id="73" name="Chart 7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
        </a:graphicData>
      </a:graphic>
    </xdr:graphicFrame>
    <xdr:clientData/>
  </xdr:twoCellAnchor>
  <xdr:twoCellAnchor>
    <xdr:from>
      <xdr:col>8</xdr:col>
      <xdr:colOff>581025</xdr:colOff>
      <xdr:row>531</xdr:row>
      <xdr:rowOff>0</xdr:rowOff>
    </xdr:from>
    <xdr:to>
      <xdr:col>16</xdr:col>
      <xdr:colOff>276225</xdr:colOff>
      <xdr:row>545</xdr:row>
      <xdr:rowOff>76200</xdr:rowOff>
    </xdr:to>
    <xdr:graphicFrame macro="">
      <xdr:nvGraphicFramePr>
        <xdr:cNvPr id="74" name="Chart 7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
        </a:graphicData>
      </a:graphic>
    </xdr:graphicFrame>
    <xdr:clientData/>
  </xdr:twoCellAnchor>
  <xdr:twoCellAnchor>
    <xdr:from>
      <xdr:col>17</xdr:col>
      <xdr:colOff>0</xdr:colOff>
      <xdr:row>531</xdr:row>
      <xdr:rowOff>0</xdr:rowOff>
    </xdr:from>
    <xdr:to>
      <xdr:col>24</xdr:col>
      <xdr:colOff>304800</xdr:colOff>
      <xdr:row>545</xdr:row>
      <xdr:rowOff>76200</xdr:rowOff>
    </xdr:to>
    <xdr:graphicFrame macro="">
      <xdr:nvGraphicFramePr>
        <xdr:cNvPr id="75" name="Chart 7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
        </a:graphicData>
      </a:graphic>
    </xdr:graphicFrame>
    <xdr:clientData/>
  </xdr:twoCellAnchor>
  <xdr:twoCellAnchor>
    <xdr:from>
      <xdr:col>25</xdr:col>
      <xdr:colOff>0</xdr:colOff>
      <xdr:row>531</xdr:row>
      <xdr:rowOff>0</xdr:rowOff>
    </xdr:from>
    <xdr:to>
      <xdr:col>32</xdr:col>
      <xdr:colOff>304800</xdr:colOff>
      <xdr:row>545</xdr:row>
      <xdr:rowOff>76200</xdr:rowOff>
    </xdr:to>
    <xdr:graphicFrame macro="">
      <xdr:nvGraphicFramePr>
        <xdr:cNvPr id="76" name="Chart 7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
        </a:graphicData>
      </a:graphic>
    </xdr:graphicFrame>
    <xdr:clientData/>
  </xdr:twoCellAnchor>
  <xdr:twoCellAnchor>
    <xdr:from>
      <xdr:col>1</xdr:col>
      <xdr:colOff>0</xdr:colOff>
      <xdr:row>547</xdr:row>
      <xdr:rowOff>0</xdr:rowOff>
    </xdr:from>
    <xdr:to>
      <xdr:col>8</xdr:col>
      <xdr:colOff>304800</xdr:colOff>
      <xdr:row>561</xdr:row>
      <xdr:rowOff>76200</xdr:rowOff>
    </xdr:to>
    <xdr:graphicFrame macro="">
      <xdr:nvGraphicFramePr>
        <xdr:cNvPr id="77" name="Chart 7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
        </a:graphicData>
      </a:graphic>
    </xdr:graphicFrame>
    <xdr:clientData/>
  </xdr:twoCellAnchor>
  <xdr:twoCellAnchor>
    <xdr:from>
      <xdr:col>8</xdr:col>
      <xdr:colOff>581025</xdr:colOff>
      <xdr:row>547</xdr:row>
      <xdr:rowOff>0</xdr:rowOff>
    </xdr:from>
    <xdr:to>
      <xdr:col>16</xdr:col>
      <xdr:colOff>276225</xdr:colOff>
      <xdr:row>561</xdr:row>
      <xdr:rowOff>76200</xdr:rowOff>
    </xdr:to>
    <xdr:graphicFrame macro="">
      <xdr:nvGraphicFramePr>
        <xdr:cNvPr id="78" name="Chart 7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
        </a:graphicData>
      </a:graphic>
    </xdr:graphicFrame>
    <xdr:clientData/>
  </xdr:twoCellAnchor>
  <xdr:twoCellAnchor>
    <xdr:from>
      <xdr:col>17</xdr:col>
      <xdr:colOff>0</xdr:colOff>
      <xdr:row>547</xdr:row>
      <xdr:rowOff>0</xdr:rowOff>
    </xdr:from>
    <xdr:to>
      <xdr:col>24</xdr:col>
      <xdr:colOff>304800</xdr:colOff>
      <xdr:row>561</xdr:row>
      <xdr:rowOff>76200</xdr:rowOff>
    </xdr:to>
    <xdr:graphicFrame macro="">
      <xdr:nvGraphicFramePr>
        <xdr:cNvPr id="79" name="Chart 7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
        </a:graphicData>
      </a:graphic>
    </xdr:graphicFrame>
    <xdr:clientData/>
  </xdr:twoCellAnchor>
  <xdr:twoCellAnchor>
    <xdr:from>
      <xdr:col>25</xdr:col>
      <xdr:colOff>0</xdr:colOff>
      <xdr:row>547</xdr:row>
      <xdr:rowOff>0</xdr:rowOff>
    </xdr:from>
    <xdr:to>
      <xdr:col>32</xdr:col>
      <xdr:colOff>304800</xdr:colOff>
      <xdr:row>561</xdr:row>
      <xdr:rowOff>76200</xdr:rowOff>
    </xdr:to>
    <xdr:graphicFrame macro="">
      <xdr:nvGraphicFramePr>
        <xdr:cNvPr id="80" name="Chart 7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
        </a:graphicData>
      </a:graphic>
    </xdr:graphicFrame>
    <xdr:clientData/>
  </xdr:twoCellAnchor>
  <xdr:twoCellAnchor>
    <xdr:from>
      <xdr:col>33</xdr:col>
      <xdr:colOff>0</xdr:colOff>
      <xdr:row>547</xdr:row>
      <xdr:rowOff>0</xdr:rowOff>
    </xdr:from>
    <xdr:to>
      <xdr:col>40</xdr:col>
      <xdr:colOff>304800</xdr:colOff>
      <xdr:row>561</xdr:row>
      <xdr:rowOff>76200</xdr:rowOff>
    </xdr:to>
    <xdr:graphicFrame macro="">
      <xdr:nvGraphicFramePr>
        <xdr:cNvPr id="81" name="Chart 8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0"/>
        </a:graphicData>
      </a:graphic>
    </xdr:graphicFrame>
    <xdr:clientData/>
  </xdr:twoCellAnchor>
  <xdr:twoCellAnchor>
    <xdr:from>
      <xdr:col>0</xdr:col>
      <xdr:colOff>609599</xdr:colOff>
      <xdr:row>563</xdr:row>
      <xdr:rowOff>0</xdr:rowOff>
    </xdr:from>
    <xdr:to>
      <xdr:col>8</xdr:col>
      <xdr:colOff>323850</xdr:colOff>
      <xdr:row>575</xdr:row>
      <xdr:rowOff>171450</xdr:rowOff>
    </xdr:to>
    <xdr:graphicFrame macro="">
      <xdr:nvGraphicFramePr>
        <xdr:cNvPr id="82" name="Chart 8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1"/>
        </a:graphicData>
      </a:graphic>
    </xdr:graphicFrame>
    <xdr:clientData/>
  </xdr:twoCellAnchor>
  <xdr:twoCellAnchor>
    <xdr:from>
      <xdr:col>9</xdr:col>
      <xdr:colOff>0</xdr:colOff>
      <xdr:row>563</xdr:row>
      <xdr:rowOff>0</xdr:rowOff>
    </xdr:from>
    <xdr:to>
      <xdr:col>16</xdr:col>
      <xdr:colOff>323851</xdr:colOff>
      <xdr:row>575</xdr:row>
      <xdr:rowOff>171450</xdr:rowOff>
    </xdr:to>
    <xdr:graphicFrame macro="">
      <xdr:nvGraphicFramePr>
        <xdr:cNvPr id="83"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2"/>
        </a:graphicData>
      </a:graphic>
    </xdr:graphicFrame>
    <xdr:clientData/>
  </xdr:twoCellAnchor>
  <xdr:twoCellAnchor>
    <xdr:from>
      <xdr:col>17</xdr:col>
      <xdr:colOff>0</xdr:colOff>
      <xdr:row>563</xdr:row>
      <xdr:rowOff>0</xdr:rowOff>
    </xdr:from>
    <xdr:to>
      <xdr:col>24</xdr:col>
      <xdr:colOff>323851</xdr:colOff>
      <xdr:row>575</xdr:row>
      <xdr:rowOff>171450</xdr:rowOff>
    </xdr:to>
    <xdr:graphicFrame macro="">
      <xdr:nvGraphicFramePr>
        <xdr:cNvPr id="84"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3"/>
        </a:graphicData>
      </a:graphic>
    </xdr:graphicFrame>
    <xdr:clientData/>
  </xdr:twoCellAnchor>
  <xdr:twoCellAnchor>
    <xdr:from>
      <xdr:col>25</xdr:col>
      <xdr:colOff>0</xdr:colOff>
      <xdr:row>563</xdr:row>
      <xdr:rowOff>0</xdr:rowOff>
    </xdr:from>
    <xdr:to>
      <xdr:col>32</xdr:col>
      <xdr:colOff>323851</xdr:colOff>
      <xdr:row>575</xdr:row>
      <xdr:rowOff>171450</xdr:rowOff>
    </xdr:to>
    <xdr:graphicFrame macro="">
      <xdr:nvGraphicFramePr>
        <xdr:cNvPr id="85" name="Chart 8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4"/>
        </a:graphicData>
      </a:graphic>
    </xdr:graphicFrame>
    <xdr:clientData/>
  </xdr:twoCellAnchor>
  <xdr:twoCellAnchor>
    <xdr:from>
      <xdr:col>33</xdr:col>
      <xdr:colOff>0</xdr:colOff>
      <xdr:row>563</xdr:row>
      <xdr:rowOff>0</xdr:rowOff>
    </xdr:from>
    <xdr:to>
      <xdr:col>40</xdr:col>
      <xdr:colOff>323851</xdr:colOff>
      <xdr:row>575</xdr:row>
      <xdr:rowOff>171450</xdr:rowOff>
    </xdr:to>
    <xdr:graphicFrame macro="">
      <xdr:nvGraphicFramePr>
        <xdr:cNvPr id="86" name="Chart 8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5"/>
        </a:graphicData>
      </a:graphic>
    </xdr:graphicFrame>
    <xdr:clientData/>
  </xdr:twoCellAnchor>
  <xdr:twoCellAnchor>
    <xdr:from>
      <xdr:col>41</xdr:col>
      <xdr:colOff>0</xdr:colOff>
      <xdr:row>563</xdr:row>
      <xdr:rowOff>0</xdr:rowOff>
    </xdr:from>
    <xdr:to>
      <xdr:col>48</xdr:col>
      <xdr:colOff>323851</xdr:colOff>
      <xdr:row>575</xdr:row>
      <xdr:rowOff>171450</xdr:rowOff>
    </xdr:to>
    <xdr:graphicFrame macro="">
      <xdr:nvGraphicFramePr>
        <xdr:cNvPr id="87" name="Chart 8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6"/>
        </a:graphicData>
      </a:graphic>
    </xdr:graphicFrame>
    <xdr:clientData/>
  </xdr:twoCellAnchor>
  <xdr:twoCellAnchor>
    <xdr:from>
      <xdr:col>49</xdr:col>
      <xdr:colOff>0</xdr:colOff>
      <xdr:row>563</xdr:row>
      <xdr:rowOff>0</xdr:rowOff>
    </xdr:from>
    <xdr:to>
      <xdr:col>56</xdr:col>
      <xdr:colOff>323851</xdr:colOff>
      <xdr:row>575</xdr:row>
      <xdr:rowOff>171450</xdr:rowOff>
    </xdr:to>
    <xdr:graphicFrame macro="">
      <xdr:nvGraphicFramePr>
        <xdr:cNvPr id="88" name="Chart 8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7"/>
        </a:graphicData>
      </a:graphic>
    </xdr:graphicFrame>
    <xdr:clientData/>
  </xdr:twoCellAnchor>
  <xdr:twoCellAnchor>
    <xdr:from>
      <xdr:col>57</xdr:col>
      <xdr:colOff>0</xdr:colOff>
      <xdr:row>563</xdr:row>
      <xdr:rowOff>0</xdr:rowOff>
    </xdr:from>
    <xdr:to>
      <xdr:col>64</xdr:col>
      <xdr:colOff>323851</xdr:colOff>
      <xdr:row>575</xdr:row>
      <xdr:rowOff>171450</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8"/>
        </a:graphicData>
      </a:graphic>
    </xdr:graphicFrame>
    <xdr:clientData/>
  </xdr:twoCellAnchor>
  <xdr:twoCellAnchor>
    <xdr:from>
      <xdr:col>65</xdr:col>
      <xdr:colOff>0</xdr:colOff>
      <xdr:row>563</xdr:row>
      <xdr:rowOff>0</xdr:rowOff>
    </xdr:from>
    <xdr:to>
      <xdr:col>72</xdr:col>
      <xdr:colOff>323851</xdr:colOff>
      <xdr:row>575</xdr:row>
      <xdr:rowOff>171450</xdr:rowOff>
    </xdr:to>
    <xdr:graphicFrame macro="">
      <xdr:nvGraphicFramePr>
        <xdr:cNvPr id="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9"/>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19051</xdr:colOff>
      <xdr:row>1</xdr:row>
      <xdr:rowOff>19050</xdr:rowOff>
    </xdr:from>
    <xdr:to>
      <xdr:col>10</xdr:col>
      <xdr:colOff>342901</xdr:colOff>
      <xdr:row>13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14</xdr:row>
      <xdr:rowOff>0</xdr:rowOff>
    </xdr:from>
    <xdr:to>
      <xdr:col>10</xdr:col>
      <xdr:colOff>352425</xdr:colOff>
      <xdr:row>25</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95250</xdr:colOff>
      <xdr:row>26</xdr:row>
      <xdr:rowOff>0</xdr:rowOff>
    </xdr:from>
    <xdr:to>
      <xdr:col>8</xdr:col>
      <xdr:colOff>400050</xdr:colOff>
      <xdr:row>40</xdr:row>
      <xdr:rowOff>76200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190500</xdr:colOff>
      <xdr:row>26</xdr:row>
      <xdr:rowOff>9525</xdr:rowOff>
    </xdr:from>
    <xdr:to>
      <xdr:col>16</xdr:col>
      <xdr:colOff>495300</xdr:colOff>
      <xdr:row>40</xdr:row>
      <xdr:rowOff>85725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41</xdr:row>
      <xdr:rowOff>85725</xdr:rowOff>
    </xdr:from>
    <xdr:to>
      <xdr:col>12</xdr:col>
      <xdr:colOff>361949</xdr:colOff>
      <xdr:row>55</xdr:row>
      <xdr:rowOff>38100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56</xdr:row>
      <xdr:rowOff>85725</xdr:rowOff>
    </xdr:from>
    <xdr:to>
      <xdr:col>12</xdr:col>
      <xdr:colOff>361949</xdr:colOff>
      <xdr:row>70</xdr:row>
      <xdr:rowOff>38100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71</xdr:row>
      <xdr:rowOff>85725</xdr:rowOff>
    </xdr:from>
    <xdr:to>
      <xdr:col>12</xdr:col>
      <xdr:colOff>361949</xdr:colOff>
      <xdr:row>85</xdr:row>
      <xdr:rowOff>38100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86</xdr:row>
      <xdr:rowOff>85725</xdr:rowOff>
    </xdr:from>
    <xdr:to>
      <xdr:col>12</xdr:col>
      <xdr:colOff>361949</xdr:colOff>
      <xdr:row>100</xdr:row>
      <xdr:rowOff>38100</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101</xdr:row>
      <xdr:rowOff>85725</xdr:rowOff>
    </xdr:from>
    <xdr:to>
      <xdr:col>12</xdr:col>
      <xdr:colOff>361949</xdr:colOff>
      <xdr:row>115</xdr:row>
      <xdr:rowOff>38100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116</xdr:row>
      <xdr:rowOff>85725</xdr:rowOff>
    </xdr:from>
    <xdr:to>
      <xdr:col>12</xdr:col>
      <xdr:colOff>361949</xdr:colOff>
      <xdr:row>130</xdr:row>
      <xdr:rowOff>38100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131</xdr:row>
      <xdr:rowOff>85725</xdr:rowOff>
    </xdr:from>
    <xdr:to>
      <xdr:col>12</xdr:col>
      <xdr:colOff>361949</xdr:colOff>
      <xdr:row>145</xdr:row>
      <xdr:rowOff>38100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146</xdr:row>
      <xdr:rowOff>85725</xdr:rowOff>
    </xdr:from>
    <xdr:to>
      <xdr:col>12</xdr:col>
      <xdr:colOff>361949</xdr:colOff>
      <xdr:row>160</xdr:row>
      <xdr:rowOff>38100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161</xdr:row>
      <xdr:rowOff>85725</xdr:rowOff>
    </xdr:from>
    <xdr:to>
      <xdr:col>12</xdr:col>
      <xdr:colOff>361949</xdr:colOff>
      <xdr:row>175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0</xdr:colOff>
      <xdr:row>177</xdr:row>
      <xdr:rowOff>0</xdr:rowOff>
    </xdr:from>
    <xdr:to>
      <xdr:col>11</xdr:col>
      <xdr:colOff>304800</xdr:colOff>
      <xdr:row>191</xdr:row>
      <xdr:rowOff>76200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342900</xdr:colOff>
      <xdr:row>192</xdr:row>
      <xdr:rowOff>133350</xdr:rowOff>
    </xdr:from>
    <xdr:to>
      <xdr:col>12</xdr:col>
      <xdr:colOff>38100</xdr:colOff>
      <xdr:row>207</xdr:row>
      <xdr:rowOff>19050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xdr:col>
      <xdr:colOff>28574</xdr:colOff>
      <xdr:row>207</xdr:row>
      <xdr:rowOff>171449</xdr:rowOff>
    </xdr:from>
    <xdr:to>
      <xdr:col>5</xdr:col>
      <xdr:colOff>371475</xdr:colOff>
      <xdr:row>218</xdr:row>
      <xdr:rowOff>181022</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600074</xdr:colOff>
      <xdr:row>256</xdr:row>
      <xdr:rowOff>9525</xdr:rowOff>
    </xdr:from>
    <xdr:to>
      <xdr:col>6</xdr:col>
      <xdr:colOff>9524</xdr:colOff>
      <xdr:row>266</xdr:row>
      <xdr:rowOff>38100</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123824</xdr:colOff>
      <xdr:row>256</xdr:row>
      <xdr:rowOff>19050</xdr:rowOff>
    </xdr:from>
    <xdr:to>
      <xdr:col>10</xdr:col>
      <xdr:colOff>495299</xdr:colOff>
      <xdr:row>266</xdr:row>
      <xdr:rowOff>47625</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xdr:col>
      <xdr:colOff>0</xdr:colOff>
      <xdr:row>208</xdr:row>
      <xdr:rowOff>0</xdr:rowOff>
    </xdr:from>
    <xdr:to>
      <xdr:col>10</xdr:col>
      <xdr:colOff>342901</xdr:colOff>
      <xdr:row>219</xdr:row>
      <xdr:rowOff>9573</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0</xdr:col>
      <xdr:colOff>514350</xdr:colOff>
      <xdr:row>220</xdr:row>
      <xdr:rowOff>0</xdr:rowOff>
    </xdr:from>
    <xdr:to>
      <xdr:col>5</xdr:col>
      <xdr:colOff>342901</xdr:colOff>
      <xdr:row>231</xdr:row>
      <xdr:rowOff>9573</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5</xdr:col>
      <xdr:colOff>581026</xdr:colOff>
      <xdr:row>220</xdr:row>
      <xdr:rowOff>19051</xdr:rowOff>
    </xdr:from>
    <xdr:to>
      <xdr:col>10</xdr:col>
      <xdr:colOff>314327</xdr:colOff>
      <xdr:row>231</xdr:row>
      <xdr:rowOff>28624</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232</xdr:row>
      <xdr:rowOff>0</xdr:rowOff>
    </xdr:from>
    <xdr:to>
      <xdr:col>5</xdr:col>
      <xdr:colOff>438151</xdr:colOff>
      <xdr:row>243</xdr:row>
      <xdr:rowOff>9573</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6</xdr:col>
      <xdr:colOff>66676</xdr:colOff>
      <xdr:row>232</xdr:row>
      <xdr:rowOff>19051</xdr:rowOff>
    </xdr:from>
    <xdr:to>
      <xdr:col>10</xdr:col>
      <xdr:colOff>409577</xdr:colOff>
      <xdr:row>243</xdr:row>
      <xdr:rowOff>28624</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1</xdr:col>
      <xdr:colOff>0</xdr:colOff>
      <xdr:row>244</xdr:row>
      <xdr:rowOff>0</xdr:rowOff>
    </xdr:from>
    <xdr:to>
      <xdr:col>5</xdr:col>
      <xdr:colOff>438151</xdr:colOff>
      <xdr:row>255</xdr:row>
      <xdr:rowOff>9573</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6</xdr:col>
      <xdr:colOff>66676</xdr:colOff>
      <xdr:row>244</xdr:row>
      <xdr:rowOff>19051</xdr:rowOff>
    </xdr:from>
    <xdr:to>
      <xdr:col>10</xdr:col>
      <xdr:colOff>409577</xdr:colOff>
      <xdr:row>255</xdr:row>
      <xdr:rowOff>28624</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xdr:col>
      <xdr:colOff>0</xdr:colOff>
      <xdr:row>267</xdr:row>
      <xdr:rowOff>0</xdr:rowOff>
    </xdr:from>
    <xdr:to>
      <xdr:col>6</xdr:col>
      <xdr:colOff>19050</xdr:colOff>
      <xdr:row>277</xdr:row>
      <xdr:rowOff>28575</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xdr:col>
      <xdr:colOff>133350</xdr:colOff>
      <xdr:row>267</xdr:row>
      <xdr:rowOff>9525</xdr:rowOff>
    </xdr:from>
    <xdr:to>
      <xdr:col>10</xdr:col>
      <xdr:colOff>504825</xdr:colOff>
      <xdr:row>277</xdr:row>
      <xdr:rowOff>38100</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xdr:col>
      <xdr:colOff>0</xdr:colOff>
      <xdr:row>278</xdr:row>
      <xdr:rowOff>0</xdr:rowOff>
    </xdr:from>
    <xdr:to>
      <xdr:col>6</xdr:col>
      <xdr:colOff>19050</xdr:colOff>
      <xdr:row>288</xdr:row>
      <xdr:rowOff>28575</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6</xdr:col>
      <xdr:colOff>133350</xdr:colOff>
      <xdr:row>278</xdr:row>
      <xdr:rowOff>9525</xdr:rowOff>
    </xdr:from>
    <xdr:to>
      <xdr:col>10</xdr:col>
      <xdr:colOff>504825</xdr:colOff>
      <xdr:row>288</xdr:row>
      <xdr:rowOff>38100</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1</xdr:col>
      <xdr:colOff>0</xdr:colOff>
      <xdr:row>290</xdr:row>
      <xdr:rowOff>0</xdr:rowOff>
    </xdr:from>
    <xdr:to>
      <xdr:col>6</xdr:col>
      <xdr:colOff>19050</xdr:colOff>
      <xdr:row>300</xdr:row>
      <xdr:rowOff>28575</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6</xdr:col>
      <xdr:colOff>133350</xdr:colOff>
      <xdr:row>290</xdr:row>
      <xdr:rowOff>9525</xdr:rowOff>
    </xdr:from>
    <xdr:to>
      <xdr:col>10</xdr:col>
      <xdr:colOff>504825</xdr:colOff>
      <xdr:row>300</xdr:row>
      <xdr:rowOff>38100</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xdr:col>
      <xdr:colOff>0</xdr:colOff>
      <xdr:row>301</xdr:row>
      <xdr:rowOff>0</xdr:rowOff>
    </xdr:from>
    <xdr:to>
      <xdr:col>6</xdr:col>
      <xdr:colOff>19050</xdr:colOff>
      <xdr:row>311</xdr:row>
      <xdr:rowOff>28575</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6</xdr:col>
      <xdr:colOff>133350</xdr:colOff>
      <xdr:row>301</xdr:row>
      <xdr:rowOff>9525</xdr:rowOff>
    </xdr:from>
    <xdr:to>
      <xdr:col>10</xdr:col>
      <xdr:colOff>504825</xdr:colOff>
      <xdr:row>311</xdr:row>
      <xdr:rowOff>38100</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xdr:col>
      <xdr:colOff>0</xdr:colOff>
      <xdr:row>312</xdr:row>
      <xdr:rowOff>0</xdr:rowOff>
    </xdr:from>
    <xdr:to>
      <xdr:col>6</xdr:col>
      <xdr:colOff>19050</xdr:colOff>
      <xdr:row>322</xdr:row>
      <xdr:rowOff>28575</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6</xdr:col>
      <xdr:colOff>133350</xdr:colOff>
      <xdr:row>312</xdr:row>
      <xdr:rowOff>9525</xdr:rowOff>
    </xdr:from>
    <xdr:to>
      <xdr:col>10</xdr:col>
      <xdr:colOff>504825</xdr:colOff>
      <xdr:row>322</xdr:row>
      <xdr:rowOff>38100</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xdr:col>
      <xdr:colOff>0</xdr:colOff>
      <xdr:row>323</xdr:row>
      <xdr:rowOff>0</xdr:rowOff>
    </xdr:from>
    <xdr:to>
      <xdr:col>6</xdr:col>
      <xdr:colOff>19050</xdr:colOff>
      <xdr:row>333</xdr:row>
      <xdr:rowOff>28575</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6</xdr:col>
      <xdr:colOff>133350</xdr:colOff>
      <xdr:row>323</xdr:row>
      <xdr:rowOff>9525</xdr:rowOff>
    </xdr:from>
    <xdr:to>
      <xdr:col>10</xdr:col>
      <xdr:colOff>504825</xdr:colOff>
      <xdr:row>333</xdr:row>
      <xdr:rowOff>38100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1</xdr:col>
      <xdr:colOff>0</xdr:colOff>
      <xdr:row>334</xdr:row>
      <xdr:rowOff>0</xdr:rowOff>
    </xdr:from>
    <xdr:to>
      <xdr:col>6</xdr:col>
      <xdr:colOff>19050</xdr:colOff>
      <xdr:row>344</xdr:row>
      <xdr:rowOff>28575</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6</xdr:col>
      <xdr:colOff>133350</xdr:colOff>
      <xdr:row>334</xdr:row>
      <xdr:rowOff>9525</xdr:rowOff>
    </xdr:from>
    <xdr:to>
      <xdr:col>10</xdr:col>
      <xdr:colOff>504825</xdr:colOff>
      <xdr:row>344</xdr:row>
      <xdr:rowOff>38100</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xdr:col>
      <xdr:colOff>0</xdr:colOff>
      <xdr:row>345</xdr:row>
      <xdr:rowOff>0</xdr:rowOff>
    </xdr:from>
    <xdr:to>
      <xdr:col>10</xdr:col>
      <xdr:colOff>514350</xdr:colOff>
      <xdr:row>355</xdr:row>
      <xdr:rowOff>28575</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xdr:col>
      <xdr:colOff>0</xdr:colOff>
      <xdr:row>356</xdr:row>
      <xdr:rowOff>0</xdr:rowOff>
    </xdr:from>
    <xdr:to>
      <xdr:col>10</xdr:col>
      <xdr:colOff>514350</xdr:colOff>
      <xdr:row>366</xdr:row>
      <xdr:rowOff>28575</xdr:rowOff>
    </xdr:to>
    <xdr:graphicFrame macro="">
      <xdr:nvGraphicFramePr>
        <xdr:cNvPr id="42"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1</xdr:col>
      <xdr:colOff>1</xdr:colOff>
      <xdr:row>368</xdr:row>
      <xdr:rowOff>0</xdr:rowOff>
    </xdr:from>
    <xdr:to>
      <xdr:col>6</xdr:col>
      <xdr:colOff>323850</xdr:colOff>
      <xdr:row>378</xdr:row>
      <xdr:rowOff>28575</xdr:rowOff>
    </xdr:to>
    <xdr:graphicFrame macro="">
      <xdr:nvGraphicFramePr>
        <xdr:cNvPr id="43"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1</xdr:col>
      <xdr:colOff>0</xdr:colOff>
      <xdr:row>380</xdr:row>
      <xdr:rowOff>57149</xdr:rowOff>
    </xdr:from>
    <xdr:to>
      <xdr:col>7</xdr:col>
      <xdr:colOff>180975</xdr:colOff>
      <xdr:row>394</xdr:row>
      <xdr:rowOff>142875</xdr:rowOff>
    </xdr:to>
    <xdr:graphicFrame macro="">
      <xdr:nvGraphicFramePr>
        <xdr:cNvPr id="44"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xdr:col>
      <xdr:colOff>0</xdr:colOff>
      <xdr:row>432</xdr:row>
      <xdr:rowOff>28575</xdr:rowOff>
    </xdr:from>
    <xdr:to>
      <xdr:col>6</xdr:col>
      <xdr:colOff>409574</xdr:colOff>
      <xdr:row>445</xdr:row>
      <xdr:rowOff>171450</xdr:rowOff>
    </xdr:to>
    <xdr:graphicFrame macro="">
      <xdr:nvGraphicFramePr>
        <xdr:cNvPr id="45" name="Chart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6</xdr:col>
      <xdr:colOff>600074</xdr:colOff>
      <xdr:row>432</xdr:row>
      <xdr:rowOff>28575</xdr:rowOff>
    </xdr:from>
    <xdr:to>
      <xdr:col>12</xdr:col>
      <xdr:colOff>104774</xdr:colOff>
      <xdr:row>445</xdr:row>
      <xdr:rowOff>171450</xdr:rowOff>
    </xdr:to>
    <xdr:graphicFrame macro="">
      <xdr:nvGraphicFramePr>
        <xdr:cNvPr id="46" name="Chart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12</xdr:col>
      <xdr:colOff>257174</xdr:colOff>
      <xdr:row>432</xdr:row>
      <xdr:rowOff>0</xdr:rowOff>
    </xdr:from>
    <xdr:to>
      <xdr:col>17</xdr:col>
      <xdr:colOff>371474</xdr:colOff>
      <xdr:row>445</xdr:row>
      <xdr:rowOff>142875</xdr:rowOff>
    </xdr:to>
    <xdr:graphicFrame macro="">
      <xdr:nvGraphicFramePr>
        <xdr:cNvPr id="47"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17</xdr:col>
      <xdr:colOff>542924</xdr:colOff>
      <xdr:row>432</xdr:row>
      <xdr:rowOff>19050</xdr:rowOff>
    </xdr:from>
    <xdr:to>
      <xdr:col>23</xdr:col>
      <xdr:colOff>47624</xdr:colOff>
      <xdr:row>445</xdr:row>
      <xdr:rowOff>161925</xdr:rowOff>
    </xdr:to>
    <xdr:graphicFrame macro="">
      <xdr:nvGraphicFramePr>
        <xdr:cNvPr id="48" name="Chart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xdr:col>
      <xdr:colOff>371474</xdr:colOff>
      <xdr:row>447</xdr:row>
      <xdr:rowOff>19050</xdr:rowOff>
    </xdr:from>
    <xdr:to>
      <xdr:col>6</xdr:col>
      <xdr:colOff>485774</xdr:colOff>
      <xdr:row>460</xdr:row>
      <xdr:rowOff>161925</xdr:rowOff>
    </xdr:to>
    <xdr:graphicFrame macro="">
      <xdr:nvGraphicFramePr>
        <xdr:cNvPr id="49"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xdr:col>
      <xdr:colOff>0</xdr:colOff>
      <xdr:row>463</xdr:row>
      <xdr:rowOff>9525</xdr:rowOff>
    </xdr:from>
    <xdr:to>
      <xdr:col>6</xdr:col>
      <xdr:colOff>409574</xdr:colOff>
      <xdr:row>476</xdr:row>
      <xdr:rowOff>152400</xdr:rowOff>
    </xdr:to>
    <xdr:graphicFrame macro="">
      <xdr:nvGraphicFramePr>
        <xdr:cNvPr id="50"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7</xdr:col>
      <xdr:colOff>180974</xdr:colOff>
      <xdr:row>463</xdr:row>
      <xdr:rowOff>38100</xdr:rowOff>
    </xdr:from>
    <xdr:to>
      <xdr:col>12</xdr:col>
      <xdr:colOff>295274</xdr:colOff>
      <xdr:row>476</xdr:row>
      <xdr:rowOff>180975</xdr:rowOff>
    </xdr:to>
    <xdr:graphicFrame macro="">
      <xdr:nvGraphicFramePr>
        <xdr:cNvPr id="51"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12</xdr:col>
      <xdr:colOff>342899</xdr:colOff>
      <xdr:row>463</xdr:row>
      <xdr:rowOff>28575</xdr:rowOff>
    </xdr:from>
    <xdr:to>
      <xdr:col>17</xdr:col>
      <xdr:colOff>457199</xdr:colOff>
      <xdr:row>476</xdr:row>
      <xdr:rowOff>171450</xdr:rowOff>
    </xdr:to>
    <xdr:graphicFrame macro="">
      <xdr:nvGraphicFramePr>
        <xdr:cNvPr id="52"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17</xdr:col>
      <xdr:colOff>542924</xdr:colOff>
      <xdr:row>463</xdr:row>
      <xdr:rowOff>0</xdr:rowOff>
    </xdr:from>
    <xdr:to>
      <xdr:col>23</xdr:col>
      <xdr:colOff>47624</xdr:colOff>
      <xdr:row>476</xdr:row>
      <xdr:rowOff>142875</xdr:rowOff>
    </xdr:to>
    <xdr:graphicFrame macro="">
      <xdr:nvGraphicFramePr>
        <xdr:cNvPr id="53" name="Chart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1</xdr:col>
      <xdr:colOff>371474</xdr:colOff>
      <xdr:row>478</xdr:row>
      <xdr:rowOff>0</xdr:rowOff>
    </xdr:from>
    <xdr:to>
      <xdr:col>6</xdr:col>
      <xdr:colOff>485774</xdr:colOff>
      <xdr:row>491</xdr:row>
      <xdr:rowOff>142875</xdr:rowOff>
    </xdr:to>
    <xdr:graphicFrame macro="">
      <xdr:nvGraphicFramePr>
        <xdr:cNvPr id="54" name="Chart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1</xdr:col>
      <xdr:colOff>0</xdr:colOff>
      <xdr:row>494</xdr:row>
      <xdr:rowOff>133350</xdr:rowOff>
    </xdr:from>
    <xdr:to>
      <xdr:col>7</xdr:col>
      <xdr:colOff>514350</xdr:colOff>
      <xdr:row>508</xdr:row>
      <xdr:rowOff>85725</xdr:rowOff>
    </xdr:to>
    <xdr:graphicFrame macro="">
      <xdr:nvGraphicFramePr>
        <xdr:cNvPr id="55"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8</xdr:col>
      <xdr:colOff>142875</xdr:colOff>
      <xdr:row>494</xdr:row>
      <xdr:rowOff>0</xdr:rowOff>
    </xdr:from>
    <xdr:to>
      <xdr:col>15</xdr:col>
      <xdr:colOff>447675</xdr:colOff>
      <xdr:row>508</xdr:row>
      <xdr:rowOff>76200</xdr:rowOff>
    </xdr:to>
    <xdr:graphicFrame macro="">
      <xdr:nvGraphicFramePr>
        <xdr:cNvPr id="56" name="Chart 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9</xdr:col>
      <xdr:colOff>19050</xdr:colOff>
      <xdr:row>509</xdr:row>
      <xdr:rowOff>38100</xdr:rowOff>
    </xdr:from>
    <xdr:to>
      <xdr:col>16</xdr:col>
      <xdr:colOff>323850</xdr:colOff>
      <xdr:row>523</xdr:row>
      <xdr:rowOff>114300</xdr:rowOff>
    </xdr:to>
    <xdr:graphicFrame macro="">
      <xdr:nvGraphicFramePr>
        <xdr:cNvPr id="57" name="Chart 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1</xdr:col>
      <xdr:colOff>0</xdr:colOff>
      <xdr:row>525</xdr:row>
      <xdr:rowOff>171450</xdr:rowOff>
    </xdr:from>
    <xdr:to>
      <xdr:col>8</xdr:col>
      <xdr:colOff>304800</xdr:colOff>
      <xdr:row>540</xdr:row>
      <xdr:rowOff>57150</xdr:rowOff>
    </xdr:to>
    <xdr:graphicFrame macro="">
      <xdr:nvGraphicFramePr>
        <xdr:cNvPr id="58" name="Chart 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1</xdr:col>
      <xdr:colOff>0</xdr:colOff>
      <xdr:row>510</xdr:row>
      <xdr:rowOff>0</xdr:rowOff>
    </xdr:from>
    <xdr:to>
      <xdr:col>8</xdr:col>
      <xdr:colOff>304800</xdr:colOff>
      <xdr:row>524</xdr:row>
      <xdr:rowOff>76200</xdr:rowOff>
    </xdr:to>
    <xdr:graphicFrame macro="">
      <xdr:nvGraphicFramePr>
        <xdr:cNvPr id="59" name="Chart 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9</xdr:col>
      <xdr:colOff>561974</xdr:colOff>
      <xdr:row>525</xdr:row>
      <xdr:rowOff>76200</xdr:rowOff>
    </xdr:from>
    <xdr:to>
      <xdr:col>17</xdr:col>
      <xdr:colOff>533399</xdr:colOff>
      <xdr:row>544</xdr:row>
      <xdr:rowOff>38100</xdr:rowOff>
    </xdr:to>
    <xdr:graphicFrame macro="">
      <xdr:nvGraphicFramePr>
        <xdr:cNvPr id="60" name="Chart 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0</xdr:col>
      <xdr:colOff>552450</xdr:colOff>
      <xdr:row>542</xdr:row>
      <xdr:rowOff>38100</xdr:rowOff>
    </xdr:from>
    <xdr:to>
      <xdr:col>8</xdr:col>
      <xdr:colOff>247650</xdr:colOff>
      <xdr:row>556</xdr:row>
      <xdr:rowOff>114300</xdr:rowOff>
    </xdr:to>
    <xdr:graphicFrame macro="">
      <xdr:nvGraphicFramePr>
        <xdr:cNvPr id="61"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9</xdr:col>
      <xdr:colOff>561975</xdr:colOff>
      <xdr:row>546</xdr:row>
      <xdr:rowOff>76200</xdr:rowOff>
    </xdr:from>
    <xdr:to>
      <xdr:col>17</xdr:col>
      <xdr:colOff>257175</xdr:colOff>
      <xdr:row>560</xdr:row>
      <xdr:rowOff>152400</xdr:rowOff>
    </xdr:to>
    <xdr:graphicFrame macro="">
      <xdr:nvGraphicFramePr>
        <xdr:cNvPr id="62" name="Chart 6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1</xdr:col>
      <xdr:colOff>0</xdr:colOff>
      <xdr:row>558</xdr:row>
      <xdr:rowOff>190499</xdr:rowOff>
    </xdr:from>
    <xdr:to>
      <xdr:col>7</xdr:col>
      <xdr:colOff>504825</xdr:colOff>
      <xdr:row>579</xdr:row>
      <xdr:rowOff>142874</xdr:rowOff>
    </xdr:to>
    <xdr:graphicFrame macro="">
      <xdr:nvGraphicFramePr>
        <xdr:cNvPr id="63" name="Chart 6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9</xdr:col>
      <xdr:colOff>0</xdr:colOff>
      <xdr:row>563</xdr:row>
      <xdr:rowOff>0</xdr:rowOff>
    </xdr:from>
    <xdr:to>
      <xdr:col>15</xdr:col>
      <xdr:colOff>504825</xdr:colOff>
      <xdr:row>583</xdr:row>
      <xdr:rowOff>142875</xdr:rowOff>
    </xdr:to>
    <xdr:graphicFrame macro="">
      <xdr:nvGraphicFramePr>
        <xdr:cNvPr id="64" name="Chart 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8</xdr:col>
      <xdr:colOff>0</xdr:colOff>
      <xdr:row>380</xdr:row>
      <xdr:rowOff>0</xdr:rowOff>
    </xdr:from>
    <xdr:to>
      <xdr:col>14</xdr:col>
      <xdr:colOff>180975</xdr:colOff>
      <xdr:row>394</xdr:row>
      <xdr:rowOff>85726</xdr:rowOff>
    </xdr:to>
    <xdr:graphicFrame macro="">
      <xdr:nvGraphicFramePr>
        <xdr:cNvPr id="65" name="Chart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xdr:from>
      <xdr:col>15</xdr:col>
      <xdr:colOff>0</xdr:colOff>
      <xdr:row>380</xdr:row>
      <xdr:rowOff>0</xdr:rowOff>
    </xdr:from>
    <xdr:to>
      <xdr:col>21</xdr:col>
      <xdr:colOff>180975</xdr:colOff>
      <xdr:row>394</xdr:row>
      <xdr:rowOff>85726</xdr:rowOff>
    </xdr:to>
    <xdr:graphicFrame macro="">
      <xdr:nvGraphicFramePr>
        <xdr:cNvPr id="66" name="Chart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twoCellAnchor>
    <xdr:from>
      <xdr:col>22</xdr:col>
      <xdr:colOff>0</xdr:colOff>
      <xdr:row>380</xdr:row>
      <xdr:rowOff>0</xdr:rowOff>
    </xdr:from>
    <xdr:to>
      <xdr:col>28</xdr:col>
      <xdr:colOff>180975</xdr:colOff>
      <xdr:row>394</xdr:row>
      <xdr:rowOff>85726</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
        </a:graphicData>
      </a:graphic>
    </xdr:graphicFrame>
    <xdr:clientData/>
  </xdr:twoCellAnchor>
  <xdr:twoCellAnchor>
    <xdr:from>
      <xdr:col>29</xdr:col>
      <xdr:colOff>0</xdr:colOff>
      <xdr:row>380</xdr:row>
      <xdr:rowOff>0</xdr:rowOff>
    </xdr:from>
    <xdr:to>
      <xdr:col>35</xdr:col>
      <xdr:colOff>180975</xdr:colOff>
      <xdr:row>394</xdr:row>
      <xdr:rowOff>85726</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
        </a:graphicData>
      </a:graphic>
    </xdr:graphicFrame>
    <xdr:clientData/>
  </xdr:twoCellAnchor>
  <xdr:twoCellAnchor>
    <xdr:from>
      <xdr:col>1</xdr:col>
      <xdr:colOff>0</xdr:colOff>
      <xdr:row>396</xdr:row>
      <xdr:rowOff>0</xdr:rowOff>
    </xdr:from>
    <xdr:to>
      <xdr:col>7</xdr:col>
      <xdr:colOff>495300</xdr:colOff>
      <xdr:row>407</xdr:row>
      <xdr:rowOff>76200</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
        </a:graphicData>
      </a:graphic>
    </xdr:graphicFrame>
    <xdr:clientData/>
  </xdr:twoCellAnchor>
  <xdr:twoCellAnchor>
    <xdr:from>
      <xdr:col>8</xdr:col>
      <xdr:colOff>0</xdr:colOff>
      <xdr:row>396</xdr:row>
      <xdr:rowOff>0</xdr:rowOff>
    </xdr:from>
    <xdr:to>
      <xdr:col>14</xdr:col>
      <xdr:colOff>495300</xdr:colOff>
      <xdr:row>407</xdr:row>
      <xdr:rowOff>76200</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
        </a:graphicData>
      </a:graphic>
    </xdr:graphicFrame>
    <xdr:clientData/>
  </xdr:twoCellAnchor>
  <xdr:twoCellAnchor>
    <xdr:from>
      <xdr:col>15</xdr:col>
      <xdr:colOff>0</xdr:colOff>
      <xdr:row>396</xdr:row>
      <xdr:rowOff>0</xdr:rowOff>
    </xdr:from>
    <xdr:to>
      <xdr:col>21</xdr:col>
      <xdr:colOff>495300</xdr:colOff>
      <xdr:row>407</xdr:row>
      <xdr:rowOff>76200</xdr:rowOff>
    </xdr:to>
    <xdr:graphicFrame macro="">
      <xdr:nvGraphicFramePr>
        <xdr:cNvPr id="71" name="Chart 7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
        </a:graphicData>
      </a:graphic>
    </xdr:graphicFrame>
    <xdr:clientData/>
  </xdr:twoCellAnchor>
  <xdr:twoCellAnchor>
    <xdr:from>
      <xdr:col>22</xdr:col>
      <xdr:colOff>0</xdr:colOff>
      <xdr:row>396</xdr:row>
      <xdr:rowOff>0</xdr:rowOff>
    </xdr:from>
    <xdr:to>
      <xdr:col>28</xdr:col>
      <xdr:colOff>495300</xdr:colOff>
      <xdr:row>407</xdr:row>
      <xdr:rowOff>76200</xdr:rowOff>
    </xdr:to>
    <xdr:graphicFrame macro="">
      <xdr:nvGraphicFramePr>
        <xdr:cNvPr id="72" name="Chart 7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
        </a:graphicData>
      </a:graphic>
    </xdr:graphicFrame>
    <xdr:clientData/>
  </xdr:twoCellAnchor>
  <xdr:twoCellAnchor>
    <xdr:from>
      <xdr:col>29</xdr:col>
      <xdr:colOff>0</xdr:colOff>
      <xdr:row>396</xdr:row>
      <xdr:rowOff>0</xdr:rowOff>
    </xdr:from>
    <xdr:to>
      <xdr:col>35</xdr:col>
      <xdr:colOff>495300</xdr:colOff>
      <xdr:row>407</xdr:row>
      <xdr:rowOff>76200</xdr:rowOff>
    </xdr:to>
    <xdr:graphicFrame macro="">
      <xdr:nvGraphicFramePr>
        <xdr:cNvPr id="73" name="Chart 7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
        </a:graphicData>
      </a:graphic>
    </xdr:graphicFrame>
    <xdr:clientData/>
  </xdr:twoCellAnchor>
  <xdr:twoCellAnchor>
    <xdr:from>
      <xdr:col>36</xdr:col>
      <xdr:colOff>0</xdr:colOff>
      <xdr:row>396</xdr:row>
      <xdr:rowOff>0</xdr:rowOff>
    </xdr:from>
    <xdr:to>
      <xdr:col>42</xdr:col>
      <xdr:colOff>495300</xdr:colOff>
      <xdr:row>407</xdr:row>
      <xdr:rowOff>76200</xdr:rowOff>
    </xdr:to>
    <xdr:graphicFrame macro="">
      <xdr:nvGraphicFramePr>
        <xdr:cNvPr id="74" name="Chart 7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
        </a:graphicData>
      </a:graphic>
    </xdr:graphicFrame>
    <xdr:clientData/>
  </xdr:twoCellAnchor>
  <xdr:twoCellAnchor>
    <xdr:from>
      <xdr:col>43</xdr:col>
      <xdr:colOff>0</xdr:colOff>
      <xdr:row>396</xdr:row>
      <xdr:rowOff>0</xdr:rowOff>
    </xdr:from>
    <xdr:to>
      <xdr:col>49</xdr:col>
      <xdr:colOff>495300</xdr:colOff>
      <xdr:row>407</xdr:row>
      <xdr:rowOff>76200</xdr:rowOff>
    </xdr:to>
    <xdr:graphicFrame macro="">
      <xdr:nvGraphicFramePr>
        <xdr:cNvPr id="75" name="Chart 7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
        </a:graphicData>
      </a:graphic>
    </xdr:graphicFrame>
    <xdr:clientData/>
  </xdr:twoCellAnchor>
  <xdr:twoCellAnchor>
    <xdr:from>
      <xdr:col>50</xdr:col>
      <xdr:colOff>0</xdr:colOff>
      <xdr:row>396</xdr:row>
      <xdr:rowOff>0</xdr:rowOff>
    </xdr:from>
    <xdr:to>
      <xdr:col>56</xdr:col>
      <xdr:colOff>495300</xdr:colOff>
      <xdr:row>407</xdr:row>
      <xdr:rowOff>76200</xdr:rowOff>
    </xdr:to>
    <xdr:graphicFrame macro="">
      <xdr:nvGraphicFramePr>
        <xdr:cNvPr id="76" name="Chart 7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2</xdr:row>
      <xdr:rowOff>142875</xdr:rowOff>
    </xdr:from>
    <xdr:to>
      <xdr:col>8</xdr:col>
      <xdr:colOff>314325</xdr:colOff>
      <xdr:row>17</xdr:row>
      <xdr:rowOff>28575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161925</xdr:colOff>
      <xdr:row>2</xdr:row>
      <xdr:rowOff>76200</xdr:rowOff>
    </xdr:from>
    <xdr:to>
      <xdr:col>16</xdr:col>
      <xdr:colOff>466725</xdr:colOff>
      <xdr:row>16</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17</xdr:row>
      <xdr:rowOff>66675</xdr:rowOff>
    </xdr:from>
    <xdr:to>
      <xdr:col>8</xdr:col>
      <xdr:colOff>304800</xdr:colOff>
      <xdr:row>31</xdr:row>
      <xdr:rowOff>142875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152400</xdr:colOff>
      <xdr:row>17</xdr:row>
      <xdr:rowOff>0</xdr:rowOff>
    </xdr:from>
    <xdr:to>
      <xdr:col>16</xdr:col>
      <xdr:colOff>457200</xdr:colOff>
      <xdr:row>31</xdr:row>
      <xdr:rowOff>76200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33</xdr:row>
      <xdr:rowOff>66675</xdr:rowOff>
    </xdr:from>
    <xdr:to>
      <xdr:col>6</xdr:col>
      <xdr:colOff>266700</xdr:colOff>
      <xdr:row>47</xdr:row>
      <xdr:rowOff>142875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381000</xdr:colOff>
      <xdr:row>33</xdr:row>
      <xdr:rowOff>114300</xdr:rowOff>
    </xdr:from>
    <xdr:to>
      <xdr:col>12</xdr:col>
      <xdr:colOff>209550</xdr:colOff>
      <xdr:row>48</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600075</xdr:colOff>
      <xdr:row>48</xdr:row>
      <xdr:rowOff>171450</xdr:rowOff>
    </xdr:from>
    <xdr:to>
      <xdr:col>7</xdr:col>
      <xdr:colOff>457200</xdr:colOff>
      <xdr:row>63</xdr:row>
      <xdr:rowOff>57150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504825</xdr:colOff>
      <xdr:row>48</xdr:row>
      <xdr:rowOff>180975</xdr:rowOff>
    </xdr:from>
    <xdr:to>
      <xdr:col>14</xdr:col>
      <xdr:colOff>361950</xdr:colOff>
      <xdr:row>63</xdr:row>
      <xdr:rowOff>66675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64</xdr:row>
      <xdr:rowOff>0</xdr:rowOff>
    </xdr:from>
    <xdr:to>
      <xdr:col>6</xdr:col>
      <xdr:colOff>514350</xdr:colOff>
      <xdr:row>78</xdr:row>
      <xdr:rowOff>76200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19050</xdr:colOff>
      <xdr:row>64</xdr:row>
      <xdr:rowOff>19050</xdr:rowOff>
    </xdr:from>
    <xdr:to>
      <xdr:col>12</xdr:col>
      <xdr:colOff>533400</xdr:colOff>
      <xdr:row>78</xdr:row>
      <xdr:rowOff>95250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80</xdr:row>
      <xdr:rowOff>0</xdr:rowOff>
    </xdr:from>
    <xdr:to>
      <xdr:col>6</xdr:col>
      <xdr:colOff>514350</xdr:colOff>
      <xdr:row>94</xdr:row>
      <xdr:rowOff>76200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80</xdr:row>
      <xdr:rowOff>0</xdr:rowOff>
    </xdr:from>
    <xdr:to>
      <xdr:col>12</xdr:col>
      <xdr:colOff>514350</xdr:colOff>
      <xdr:row>94</xdr:row>
      <xdr:rowOff>76200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95</xdr:row>
      <xdr:rowOff>0</xdr:rowOff>
    </xdr:from>
    <xdr:to>
      <xdr:col>6</xdr:col>
      <xdr:colOff>514350</xdr:colOff>
      <xdr:row>109</xdr:row>
      <xdr:rowOff>76200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0</xdr:colOff>
      <xdr:row>95</xdr:row>
      <xdr:rowOff>0</xdr:rowOff>
    </xdr:from>
    <xdr:to>
      <xdr:col>12</xdr:col>
      <xdr:colOff>514350</xdr:colOff>
      <xdr:row>109</xdr:row>
      <xdr:rowOff>76200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111</xdr:row>
      <xdr:rowOff>0</xdr:rowOff>
    </xdr:from>
    <xdr:to>
      <xdr:col>6</xdr:col>
      <xdr:colOff>514350</xdr:colOff>
      <xdr:row>125</xdr:row>
      <xdr:rowOff>76200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0</xdr:colOff>
      <xdr:row>111</xdr:row>
      <xdr:rowOff>0</xdr:rowOff>
    </xdr:from>
    <xdr:to>
      <xdr:col>12</xdr:col>
      <xdr:colOff>514350</xdr:colOff>
      <xdr:row>125</xdr:row>
      <xdr:rowOff>76200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127</xdr:row>
      <xdr:rowOff>0</xdr:rowOff>
    </xdr:from>
    <xdr:to>
      <xdr:col>6</xdr:col>
      <xdr:colOff>514350</xdr:colOff>
      <xdr:row>141</xdr:row>
      <xdr:rowOff>76200</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7</xdr:col>
      <xdr:colOff>0</xdr:colOff>
      <xdr:row>127</xdr:row>
      <xdr:rowOff>0</xdr:rowOff>
    </xdr:from>
    <xdr:to>
      <xdr:col>12</xdr:col>
      <xdr:colOff>514350</xdr:colOff>
      <xdr:row>141</xdr:row>
      <xdr:rowOff>76200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143</xdr:row>
      <xdr:rowOff>0</xdr:rowOff>
    </xdr:from>
    <xdr:to>
      <xdr:col>6</xdr:col>
      <xdr:colOff>514350</xdr:colOff>
      <xdr:row>157</xdr:row>
      <xdr:rowOff>76200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xdr:col>
      <xdr:colOff>0</xdr:colOff>
      <xdr:row>159</xdr:row>
      <xdr:rowOff>0</xdr:rowOff>
    </xdr:from>
    <xdr:to>
      <xdr:col>6</xdr:col>
      <xdr:colOff>514350</xdr:colOff>
      <xdr:row>173</xdr:row>
      <xdr:rowOff>76200</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7</xdr:col>
      <xdr:colOff>0</xdr:colOff>
      <xdr:row>159</xdr:row>
      <xdr:rowOff>0</xdr:rowOff>
    </xdr:from>
    <xdr:to>
      <xdr:col>12</xdr:col>
      <xdr:colOff>514350</xdr:colOff>
      <xdr:row>173</xdr:row>
      <xdr:rowOff>76200</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175</xdr:row>
      <xdr:rowOff>0</xdr:rowOff>
    </xdr:from>
    <xdr:to>
      <xdr:col>15</xdr:col>
      <xdr:colOff>228600</xdr:colOff>
      <xdr:row>189</xdr:row>
      <xdr:rowOff>76200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19050</xdr:colOff>
      <xdr:row>190</xdr:row>
      <xdr:rowOff>9525</xdr:rowOff>
    </xdr:from>
    <xdr:to>
      <xdr:col>9</xdr:col>
      <xdr:colOff>247650</xdr:colOff>
      <xdr:row>207</xdr:row>
      <xdr:rowOff>104775</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9</xdr:col>
      <xdr:colOff>485775</xdr:colOff>
      <xdr:row>190</xdr:row>
      <xdr:rowOff>0</xdr:rowOff>
    </xdr:from>
    <xdr:to>
      <xdr:col>18</xdr:col>
      <xdr:colOff>104775</xdr:colOff>
      <xdr:row>207</xdr:row>
      <xdr:rowOff>95250</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xdr:col>
      <xdr:colOff>66675</xdr:colOff>
      <xdr:row>209</xdr:row>
      <xdr:rowOff>28574</xdr:rowOff>
    </xdr:from>
    <xdr:to>
      <xdr:col>7</xdr:col>
      <xdr:colOff>581025</xdr:colOff>
      <xdr:row>226</xdr:row>
      <xdr:rowOff>76199</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xdr:col>
      <xdr:colOff>123825</xdr:colOff>
      <xdr:row>209</xdr:row>
      <xdr:rowOff>19049</xdr:rowOff>
    </xdr:from>
    <xdr:to>
      <xdr:col>15</xdr:col>
      <xdr:colOff>190500</xdr:colOff>
      <xdr:row>226</xdr:row>
      <xdr:rowOff>95250</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18</xdr:col>
      <xdr:colOff>257175</xdr:colOff>
      <xdr:row>189</xdr:row>
      <xdr:rowOff>180975</xdr:rowOff>
    </xdr:from>
    <xdr:to>
      <xdr:col>25</xdr:col>
      <xdr:colOff>142875</xdr:colOff>
      <xdr:row>207</xdr:row>
      <xdr:rowOff>85725</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15</xdr:col>
      <xdr:colOff>371475</xdr:colOff>
      <xdr:row>208</xdr:row>
      <xdr:rowOff>161925</xdr:rowOff>
    </xdr:from>
    <xdr:to>
      <xdr:col>22</xdr:col>
      <xdr:colOff>257175</xdr:colOff>
      <xdr:row>226</xdr:row>
      <xdr:rowOff>66675</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xdr:col>
      <xdr:colOff>1</xdr:colOff>
      <xdr:row>228</xdr:row>
      <xdr:rowOff>0</xdr:rowOff>
    </xdr:from>
    <xdr:to>
      <xdr:col>4</xdr:col>
      <xdr:colOff>495301</xdr:colOff>
      <xdr:row>242</xdr:row>
      <xdr:rowOff>76200</xdr:rowOff>
    </xdr:to>
    <xdr:graphicFrame macro="">
      <xdr:nvGraphicFramePr>
        <xdr:cNvPr id="30" name="Chart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5</xdr:col>
      <xdr:colOff>200026</xdr:colOff>
      <xdr:row>228</xdr:row>
      <xdr:rowOff>9525</xdr:rowOff>
    </xdr:from>
    <xdr:to>
      <xdr:col>9</xdr:col>
      <xdr:colOff>85726</xdr:colOff>
      <xdr:row>242</xdr:row>
      <xdr:rowOff>85725</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xdr:col>
      <xdr:colOff>0</xdr:colOff>
      <xdr:row>228</xdr:row>
      <xdr:rowOff>0</xdr:rowOff>
    </xdr:from>
    <xdr:to>
      <xdr:col>13</xdr:col>
      <xdr:colOff>495300</xdr:colOff>
      <xdr:row>242</xdr:row>
      <xdr:rowOff>76200</xdr:rowOff>
    </xdr:to>
    <xdr:graphicFrame macro="">
      <xdr:nvGraphicFramePr>
        <xdr:cNvPr id="32"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14</xdr:col>
      <xdr:colOff>247650</xdr:colOff>
      <xdr:row>228</xdr:row>
      <xdr:rowOff>19050</xdr:rowOff>
    </xdr:from>
    <xdr:to>
      <xdr:col>18</xdr:col>
      <xdr:colOff>133350</xdr:colOff>
      <xdr:row>242</xdr:row>
      <xdr:rowOff>95250</xdr:rowOff>
    </xdr:to>
    <xdr:graphicFrame macro="">
      <xdr:nvGraphicFramePr>
        <xdr:cNvPr id="33"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1</xdr:col>
      <xdr:colOff>0</xdr:colOff>
      <xdr:row>244</xdr:row>
      <xdr:rowOff>0</xdr:rowOff>
    </xdr:from>
    <xdr:to>
      <xdr:col>4</xdr:col>
      <xdr:colOff>495300</xdr:colOff>
      <xdr:row>258</xdr:row>
      <xdr:rowOff>76200</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5</xdr:col>
      <xdr:colOff>200025</xdr:colOff>
      <xdr:row>244</xdr:row>
      <xdr:rowOff>9525</xdr:rowOff>
    </xdr:from>
    <xdr:to>
      <xdr:col>9</xdr:col>
      <xdr:colOff>85725</xdr:colOff>
      <xdr:row>258</xdr:row>
      <xdr:rowOff>85725</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9</xdr:col>
      <xdr:colOff>609599</xdr:colOff>
      <xdr:row>244</xdr:row>
      <xdr:rowOff>0</xdr:rowOff>
    </xdr:from>
    <xdr:to>
      <xdr:col>13</xdr:col>
      <xdr:colOff>495299</xdr:colOff>
      <xdr:row>258</xdr:row>
      <xdr:rowOff>76200</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14</xdr:col>
      <xdr:colOff>247649</xdr:colOff>
      <xdr:row>244</xdr:row>
      <xdr:rowOff>19050</xdr:rowOff>
    </xdr:from>
    <xdr:to>
      <xdr:col>18</xdr:col>
      <xdr:colOff>133349</xdr:colOff>
      <xdr:row>258</xdr:row>
      <xdr:rowOff>95250</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xdr:col>
      <xdr:colOff>1</xdr:colOff>
      <xdr:row>261</xdr:row>
      <xdr:rowOff>0</xdr:rowOff>
    </xdr:from>
    <xdr:to>
      <xdr:col>4</xdr:col>
      <xdr:colOff>495301</xdr:colOff>
      <xdr:row>275</xdr:row>
      <xdr:rowOff>76200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5</xdr:col>
      <xdr:colOff>0</xdr:colOff>
      <xdr:row>261</xdr:row>
      <xdr:rowOff>0</xdr:rowOff>
    </xdr:from>
    <xdr:to>
      <xdr:col>8</xdr:col>
      <xdr:colOff>495300</xdr:colOff>
      <xdr:row>275</xdr:row>
      <xdr:rowOff>76200</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9</xdr:col>
      <xdr:colOff>0</xdr:colOff>
      <xdr:row>261</xdr:row>
      <xdr:rowOff>0</xdr:rowOff>
    </xdr:from>
    <xdr:to>
      <xdr:col>12</xdr:col>
      <xdr:colOff>495300</xdr:colOff>
      <xdr:row>275</xdr:row>
      <xdr:rowOff>76200</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13</xdr:col>
      <xdr:colOff>0</xdr:colOff>
      <xdr:row>261</xdr:row>
      <xdr:rowOff>0</xdr:rowOff>
    </xdr:from>
    <xdr:to>
      <xdr:col>16</xdr:col>
      <xdr:colOff>495300</xdr:colOff>
      <xdr:row>275</xdr:row>
      <xdr:rowOff>76200</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1</xdr:col>
      <xdr:colOff>0</xdr:colOff>
      <xdr:row>277</xdr:row>
      <xdr:rowOff>0</xdr:rowOff>
    </xdr:from>
    <xdr:to>
      <xdr:col>4</xdr:col>
      <xdr:colOff>495300</xdr:colOff>
      <xdr:row>291</xdr:row>
      <xdr:rowOff>76200</xdr:rowOff>
    </xdr:to>
    <xdr:graphicFrame macro="">
      <xdr:nvGraphicFramePr>
        <xdr:cNvPr id="42"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xdr:col>
      <xdr:colOff>609599</xdr:colOff>
      <xdr:row>277</xdr:row>
      <xdr:rowOff>0</xdr:rowOff>
    </xdr:from>
    <xdr:to>
      <xdr:col>8</xdr:col>
      <xdr:colOff>495299</xdr:colOff>
      <xdr:row>291</xdr:row>
      <xdr:rowOff>76200</xdr:rowOff>
    </xdr:to>
    <xdr:graphicFrame macro="">
      <xdr:nvGraphicFramePr>
        <xdr:cNvPr id="43"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twoCellAnchor>
    <xdr:from>
      <xdr:col>8</xdr:col>
      <xdr:colOff>609599</xdr:colOff>
      <xdr:row>277</xdr:row>
      <xdr:rowOff>0</xdr:rowOff>
    </xdr:from>
    <xdr:to>
      <xdr:col>12</xdr:col>
      <xdr:colOff>495299</xdr:colOff>
      <xdr:row>291</xdr:row>
      <xdr:rowOff>76200</xdr:rowOff>
    </xdr:to>
    <xdr:graphicFrame macro="">
      <xdr:nvGraphicFramePr>
        <xdr:cNvPr id="44"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3"/>
        </a:graphicData>
      </a:graphic>
    </xdr:graphicFrame>
    <xdr:clientData/>
  </xdr:twoCellAnchor>
  <xdr:twoCellAnchor>
    <xdr:from>
      <xdr:col>12</xdr:col>
      <xdr:colOff>609599</xdr:colOff>
      <xdr:row>277</xdr:row>
      <xdr:rowOff>0</xdr:rowOff>
    </xdr:from>
    <xdr:to>
      <xdr:col>16</xdr:col>
      <xdr:colOff>495299</xdr:colOff>
      <xdr:row>291</xdr:row>
      <xdr:rowOff>76200</xdr:rowOff>
    </xdr:to>
    <xdr:graphicFrame macro="">
      <xdr:nvGraphicFramePr>
        <xdr:cNvPr id="45" name="Chart 4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1</xdr:col>
      <xdr:colOff>1</xdr:colOff>
      <xdr:row>294</xdr:row>
      <xdr:rowOff>0</xdr:rowOff>
    </xdr:from>
    <xdr:to>
      <xdr:col>4</xdr:col>
      <xdr:colOff>495301</xdr:colOff>
      <xdr:row>308</xdr:row>
      <xdr:rowOff>76200</xdr:rowOff>
    </xdr:to>
    <xdr:graphicFrame macro="">
      <xdr:nvGraphicFramePr>
        <xdr:cNvPr id="46" name="Chart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twoCellAnchor>
    <xdr:from>
      <xdr:col>5</xdr:col>
      <xdr:colOff>0</xdr:colOff>
      <xdr:row>294</xdr:row>
      <xdr:rowOff>0</xdr:rowOff>
    </xdr:from>
    <xdr:to>
      <xdr:col>8</xdr:col>
      <xdr:colOff>495300</xdr:colOff>
      <xdr:row>308</xdr:row>
      <xdr:rowOff>76200</xdr:rowOff>
    </xdr:to>
    <xdr:graphicFrame macro="">
      <xdr:nvGraphicFramePr>
        <xdr:cNvPr id="47"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6"/>
        </a:graphicData>
      </a:graphic>
    </xdr:graphicFrame>
    <xdr:clientData/>
  </xdr:twoCellAnchor>
  <xdr:twoCellAnchor>
    <xdr:from>
      <xdr:col>9</xdr:col>
      <xdr:colOff>0</xdr:colOff>
      <xdr:row>294</xdr:row>
      <xdr:rowOff>0</xdr:rowOff>
    </xdr:from>
    <xdr:to>
      <xdr:col>12</xdr:col>
      <xdr:colOff>495300</xdr:colOff>
      <xdr:row>308</xdr:row>
      <xdr:rowOff>76200</xdr:rowOff>
    </xdr:to>
    <xdr:graphicFrame macro="">
      <xdr:nvGraphicFramePr>
        <xdr:cNvPr id="48" name="Chart 4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7"/>
        </a:graphicData>
      </a:graphic>
    </xdr:graphicFrame>
    <xdr:clientData/>
  </xdr:twoCellAnchor>
  <xdr:twoCellAnchor>
    <xdr:from>
      <xdr:col>13</xdr:col>
      <xdr:colOff>0</xdr:colOff>
      <xdr:row>294</xdr:row>
      <xdr:rowOff>0</xdr:rowOff>
    </xdr:from>
    <xdr:to>
      <xdr:col>16</xdr:col>
      <xdr:colOff>495300</xdr:colOff>
      <xdr:row>308</xdr:row>
      <xdr:rowOff>76200</xdr:rowOff>
    </xdr:to>
    <xdr:graphicFrame macro="">
      <xdr:nvGraphicFramePr>
        <xdr:cNvPr id="49"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8"/>
        </a:graphicData>
      </a:graphic>
    </xdr:graphicFrame>
    <xdr:clientData/>
  </xdr:twoCellAnchor>
  <xdr:twoCellAnchor>
    <xdr:from>
      <xdr:col>1</xdr:col>
      <xdr:colOff>0</xdr:colOff>
      <xdr:row>310</xdr:row>
      <xdr:rowOff>0</xdr:rowOff>
    </xdr:from>
    <xdr:to>
      <xdr:col>4</xdr:col>
      <xdr:colOff>495300</xdr:colOff>
      <xdr:row>324</xdr:row>
      <xdr:rowOff>76200</xdr:rowOff>
    </xdr:to>
    <xdr:graphicFrame macro="">
      <xdr:nvGraphicFramePr>
        <xdr:cNvPr id="50"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9"/>
        </a:graphicData>
      </a:graphic>
    </xdr:graphicFrame>
    <xdr:clientData/>
  </xdr:twoCellAnchor>
  <xdr:twoCellAnchor>
    <xdr:from>
      <xdr:col>4</xdr:col>
      <xdr:colOff>609599</xdr:colOff>
      <xdr:row>310</xdr:row>
      <xdr:rowOff>0</xdr:rowOff>
    </xdr:from>
    <xdr:to>
      <xdr:col>8</xdr:col>
      <xdr:colOff>495299</xdr:colOff>
      <xdr:row>324</xdr:row>
      <xdr:rowOff>76200</xdr:rowOff>
    </xdr:to>
    <xdr:graphicFrame macro="">
      <xdr:nvGraphicFramePr>
        <xdr:cNvPr id="51"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0"/>
        </a:graphicData>
      </a:graphic>
    </xdr:graphicFrame>
    <xdr:clientData/>
  </xdr:twoCellAnchor>
  <xdr:twoCellAnchor>
    <xdr:from>
      <xdr:col>8</xdr:col>
      <xdr:colOff>609599</xdr:colOff>
      <xdr:row>310</xdr:row>
      <xdr:rowOff>0</xdr:rowOff>
    </xdr:from>
    <xdr:to>
      <xdr:col>12</xdr:col>
      <xdr:colOff>495299</xdr:colOff>
      <xdr:row>324</xdr:row>
      <xdr:rowOff>76200</xdr:rowOff>
    </xdr:to>
    <xdr:graphicFrame macro="">
      <xdr:nvGraphicFramePr>
        <xdr:cNvPr id="52"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1"/>
        </a:graphicData>
      </a:graphic>
    </xdr:graphicFrame>
    <xdr:clientData/>
  </xdr:twoCellAnchor>
  <xdr:twoCellAnchor>
    <xdr:from>
      <xdr:col>12</xdr:col>
      <xdr:colOff>609599</xdr:colOff>
      <xdr:row>310</xdr:row>
      <xdr:rowOff>0</xdr:rowOff>
    </xdr:from>
    <xdr:to>
      <xdr:col>16</xdr:col>
      <xdr:colOff>495299</xdr:colOff>
      <xdr:row>324</xdr:row>
      <xdr:rowOff>76200</xdr:rowOff>
    </xdr:to>
    <xdr:graphicFrame macro="">
      <xdr:nvGraphicFramePr>
        <xdr:cNvPr id="53" name="Chart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2"/>
        </a:graphicData>
      </a:graphic>
    </xdr:graphicFrame>
    <xdr:clientData/>
  </xdr:twoCellAnchor>
  <xdr:twoCellAnchor>
    <xdr:from>
      <xdr:col>0</xdr:col>
      <xdr:colOff>609599</xdr:colOff>
      <xdr:row>326</xdr:row>
      <xdr:rowOff>0</xdr:rowOff>
    </xdr:from>
    <xdr:to>
      <xdr:col>7</xdr:col>
      <xdr:colOff>76200</xdr:colOff>
      <xdr:row>340</xdr:row>
      <xdr:rowOff>76200</xdr:rowOff>
    </xdr:to>
    <xdr:graphicFrame macro="">
      <xdr:nvGraphicFramePr>
        <xdr:cNvPr id="54" name="Chart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3"/>
        </a:graphicData>
      </a:graphic>
    </xdr:graphicFrame>
    <xdr:clientData/>
  </xdr:twoCellAnchor>
  <xdr:twoCellAnchor>
    <xdr:from>
      <xdr:col>8</xdr:col>
      <xdr:colOff>0</xdr:colOff>
      <xdr:row>326</xdr:row>
      <xdr:rowOff>0</xdr:rowOff>
    </xdr:from>
    <xdr:to>
      <xdr:col>14</xdr:col>
      <xdr:colOff>76201</xdr:colOff>
      <xdr:row>340</xdr:row>
      <xdr:rowOff>76200</xdr:rowOff>
    </xdr:to>
    <xdr:graphicFrame macro="">
      <xdr:nvGraphicFramePr>
        <xdr:cNvPr id="55"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4"/>
        </a:graphicData>
      </a:graphic>
    </xdr:graphicFrame>
    <xdr:clientData/>
  </xdr:twoCellAnchor>
  <xdr:twoCellAnchor>
    <xdr:from>
      <xdr:col>1</xdr:col>
      <xdr:colOff>0</xdr:colOff>
      <xdr:row>343</xdr:row>
      <xdr:rowOff>0</xdr:rowOff>
    </xdr:from>
    <xdr:to>
      <xdr:col>7</xdr:col>
      <xdr:colOff>76201</xdr:colOff>
      <xdr:row>357</xdr:row>
      <xdr:rowOff>76200</xdr:rowOff>
    </xdr:to>
    <xdr:graphicFrame macro="">
      <xdr:nvGraphicFramePr>
        <xdr:cNvPr id="56" name="Chart 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5"/>
        </a:graphicData>
      </a:graphic>
    </xdr:graphicFrame>
    <xdr:clientData/>
  </xdr:twoCellAnchor>
  <xdr:twoCellAnchor>
    <xdr:from>
      <xdr:col>8</xdr:col>
      <xdr:colOff>1</xdr:colOff>
      <xdr:row>343</xdr:row>
      <xdr:rowOff>0</xdr:rowOff>
    </xdr:from>
    <xdr:to>
      <xdr:col>14</xdr:col>
      <xdr:colOff>76202</xdr:colOff>
      <xdr:row>357</xdr:row>
      <xdr:rowOff>76200</xdr:rowOff>
    </xdr:to>
    <xdr:graphicFrame macro="">
      <xdr:nvGraphicFramePr>
        <xdr:cNvPr id="57" name="Chart 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6"/>
        </a:graphicData>
      </a:graphic>
    </xdr:graphicFrame>
    <xdr:clientData/>
  </xdr:twoCellAnchor>
  <xdr:twoCellAnchor>
    <xdr:from>
      <xdr:col>8</xdr:col>
      <xdr:colOff>523874</xdr:colOff>
      <xdr:row>415</xdr:row>
      <xdr:rowOff>142875</xdr:rowOff>
    </xdr:from>
    <xdr:to>
      <xdr:col>16</xdr:col>
      <xdr:colOff>495299</xdr:colOff>
      <xdr:row>432</xdr:row>
      <xdr:rowOff>47625</xdr:rowOff>
    </xdr:to>
    <xdr:graphicFrame macro="">
      <xdr:nvGraphicFramePr>
        <xdr:cNvPr id="58" name="Chart 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7"/>
        </a:graphicData>
      </a:graphic>
    </xdr:graphicFrame>
    <xdr:clientData/>
  </xdr:twoCellAnchor>
  <xdr:twoCellAnchor>
    <xdr:from>
      <xdr:col>1</xdr:col>
      <xdr:colOff>9525</xdr:colOff>
      <xdr:row>417</xdr:row>
      <xdr:rowOff>133350</xdr:rowOff>
    </xdr:from>
    <xdr:to>
      <xdr:col>8</xdr:col>
      <xdr:colOff>314325</xdr:colOff>
      <xdr:row>432</xdr:row>
      <xdr:rowOff>19050</xdr:rowOff>
    </xdr:to>
    <xdr:graphicFrame macro="">
      <xdr:nvGraphicFramePr>
        <xdr:cNvPr id="59" name="Chart 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8"/>
        </a:graphicData>
      </a:graphic>
    </xdr:graphicFrame>
    <xdr:clientData/>
  </xdr:twoCellAnchor>
  <xdr:twoCellAnchor>
    <xdr:from>
      <xdr:col>16</xdr:col>
      <xdr:colOff>400050</xdr:colOff>
      <xdr:row>427</xdr:row>
      <xdr:rowOff>9525</xdr:rowOff>
    </xdr:from>
    <xdr:to>
      <xdr:col>24</xdr:col>
      <xdr:colOff>95250</xdr:colOff>
      <xdr:row>441</xdr:row>
      <xdr:rowOff>85725</xdr:rowOff>
    </xdr:to>
    <xdr:graphicFrame macro="">
      <xdr:nvGraphicFramePr>
        <xdr:cNvPr id="60" name="Chart 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9"/>
        </a:graphicData>
      </a:graphic>
    </xdr:graphicFrame>
    <xdr:clientData/>
  </xdr:twoCellAnchor>
  <xdr:twoCellAnchor>
    <xdr:from>
      <xdr:col>0</xdr:col>
      <xdr:colOff>542925</xdr:colOff>
      <xdr:row>433</xdr:row>
      <xdr:rowOff>19050</xdr:rowOff>
    </xdr:from>
    <xdr:to>
      <xdr:col>8</xdr:col>
      <xdr:colOff>238125</xdr:colOff>
      <xdr:row>447</xdr:row>
      <xdr:rowOff>95250</xdr:rowOff>
    </xdr:to>
    <xdr:graphicFrame macro="">
      <xdr:nvGraphicFramePr>
        <xdr:cNvPr id="61"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0"/>
        </a:graphicData>
      </a:graphic>
    </xdr:graphicFrame>
    <xdr:clientData/>
  </xdr:twoCellAnchor>
  <xdr:twoCellAnchor>
    <xdr:from>
      <xdr:col>8</xdr:col>
      <xdr:colOff>504825</xdr:colOff>
      <xdr:row>432</xdr:row>
      <xdr:rowOff>19051</xdr:rowOff>
    </xdr:from>
    <xdr:to>
      <xdr:col>15</xdr:col>
      <xdr:colOff>38100</xdr:colOff>
      <xdr:row>447</xdr:row>
      <xdr:rowOff>171451</xdr:rowOff>
    </xdr:to>
    <xdr:graphicFrame macro="">
      <xdr:nvGraphicFramePr>
        <xdr:cNvPr id="62" name="Chart 6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1"/>
        </a:graphicData>
      </a:graphic>
    </xdr:graphicFrame>
    <xdr:clientData/>
  </xdr:twoCellAnchor>
  <xdr:twoCellAnchor>
    <xdr:from>
      <xdr:col>1</xdr:col>
      <xdr:colOff>0</xdr:colOff>
      <xdr:row>359</xdr:row>
      <xdr:rowOff>27213</xdr:rowOff>
    </xdr:from>
    <xdr:to>
      <xdr:col>9</xdr:col>
      <xdr:colOff>55790</xdr:colOff>
      <xdr:row>375</xdr:row>
      <xdr:rowOff>40820</xdr:rowOff>
    </xdr:to>
    <xdr:graphicFrame macro="">
      <xdr:nvGraphicFramePr>
        <xdr:cNvPr id="63" name="Chart 6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2"/>
        </a:graphicData>
      </a:graphic>
    </xdr:graphicFrame>
    <xdr:clientData/>
  </xdr:twoCellAnchor>
  <xdr:twoCellAnchor>
    <xdr:from>
      <xdr:col>9</xdr:col>
      <xdr:colOff>538842</xdr:colOff>
      <xdr:row>359</xdr:row>
      <xdr:rowOff>0</xdr:rowOff>
    </xdr:from>
    <xdr:to>
      <xdr:col>17</xdr:col>
      <xdr:colOff>601436</xdr:colOff>
      <xdr:row>375</xdr:row>
      <xdr:rowOff>13607</xdr:rowOff>
    </xdr:to>
    <xdr:graphicFrame macro="">
      <xdr:nvGraphicFramePr>
        <xdr:cNvPr id="64" name="Chart 6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3"/>
        </a:graphicData>
      </a:graphic>
    </xdr:graphicFrame>
    <xdr:clientData/>
  </xdr:twoCellAnchor>
  <xdr:twoCellAnchor>
    <xdr:from>
      <xdr:col>19</xdr:col>
      <xdr:colOff>171450</xdr:colOff>
      <xdr:row>359</xdr:row>
      <xdr:rowOff>54427</xdr:rowOff>
    </xdr:from>
    <xdr:to>
      <xdr:col>27</xdr:col>
      <xdr:colOff>227240</xdr:colOff>
      <xdr:row>375</xdr:row>
      <xdr:rowOff>68034</xdr:rowOff>
    </xdr:to>
    <xdr:graphicFrame macro="">
      <xdr:nvGraphicFramePr>
        <xdr:cNvPr id="65" name="Chart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4"/>
        </a:graphicData>
      </a:graphic>
    </xdr:graphicFrame>
    <xdr:clientData/>
  </xdr:twoCellAnchor>
  <xdr:twoCellAnchor>
    <xdr:from>
      <xdr:col>28</xdr:col>
      <xdr:colOff>81642</xdr:colOff>
      <xdr:row>359</xdr:row>
      <xdr:rowOff>27214</xdr:rowOff>
    </xdr:from>
    <xdr:to>
      <xdr:col>36</xdr:col>
      <xdr:colOff>144236</xdr:colOff>
      <xdr:row>375</xdr:row>
      <xdr:rowOff>40821</xdr:rowOff>
    </xdr:to>
    <xdr:graphicFrame macro="">
      <xdr:nvGraphicFramePr>
        <xdr:cNvPr id="66" name="Chart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5"/>
        </a:graphicData>
      </a:graphic>
    </xdr:graphicFrame>
    <xdr:clientData/>
  </xdr:twoCellAnchor>
  <xdr:twoCellAnchor>
    <xdr:from>
      <xdr:col>37</xdr:col>
      <xdr:colOff>342900</xdr:colOff>
      <xdr:row>359</xdr:row>
      <xdr:rowOff>54427</xdr:rowOff>
    </xdr:from>
    <xdr:to>
      <xdr:col>45</xdr:col>
      <xdr:colOff>389165</xdr:colOff>
      <xdr:row>375</xdr:row>
      <xdr:rowOff>68034</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6"/>
        </a:graphicData>
      </a:graphic>
    </xdr:graphicFrame>
    <xdr:clientData/>
  </xdr:twoCellAnchor>
  <xdr:twoCellAnchor>
    <xdr:from>
      <xdr:col>46</xdr:col>
      <xdr:colOff>262617</xdr:colOff>
      <xdr:row>359</xdr:row>
      <xdr:rowOff>27214</xdr:rowOff>
    </xdr:from>
    <xdr:to>
      <xdr:col>54</xdr:col>
      <xdr:colOff>325211</xdr:colOff>
      <xdr:row>375</xdr:row>
      <xdr:rowOff>40821</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7"/>
        </a:graphicData>
      </a:graphic>
    </xdr:graphicFrame>
    <xdr:clientData/>
  </xdr:twoCellAnchor>
  <xdr:twoCellAnchor>
    <xdr:from>
      <xdr:col>55</xdr:col>
      <xdr:colOff>133350</xdr:colOff>
      <xdr:row>359</xdr:row>
      <xdr:rowOff>54427</xdr:rowOff>
    </xdr:from>
    <xdr:to>
      <xdr:col>63</xdr:col>
      <xdr:colOff>213233</xdr:colOff>
      <xdr:row>375</xdr:row>
      <xdr:rowOff>68034</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8"/>
        </a:graphicData>
      </a:graphic>
    </xdr:graphicFrame>
    <xdr:clientData/>
  </xdr:twoCellAnchor>
  <xdr:twoCellAnchor>
    <xdr:from>
      <xdr:col>64</xdr:col>
      <xdr:colOff>72677</xdr:colOff>
      <xdr:row>359</xdr:row>
      <xdr:rowOff>27214</xdr:rowOff>
    </xdr:from>
    <xdr:to>
      <xdr:col>72</xdr:col>
      <xdr:colOff>135271</xdr:colOff>
      <xdr:row>375</xdr:row>
      <xdr:rowOff>40821</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9"/>
        </a:graphicData>
      </a:graphic>
    </xdr:graphicFrame>
    <xdr:clientData/>
  </xdr:twoCellAnchor>
  <xdr:twoCellAnchor>
    <xdr:from>
      <xdr:col>1</xdr:col>
      <xdr:colOff>0</xdr:colOff>
      <xdr:row>377</xdr:row>
      <xdr:rowOff>54427</xdr:rowOff>
    </xdr:from>
    <xdr:to>
      <xdr:col>9</xdr:col>
      <xdr:colOff>55790</xdr:colOff>
      <xdr:row>393</xdr:row>
      <xdr:rowOff>68034</xdr:rowOff>
    </xdr:to>
    <xdr:graphicFrame macro="">
      <xdr:nvGraphicFramePr>
        <xdr:cNvPr id="71" name="Chart 7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0"/>
        </a:graphicData>
      </a:graphic>
    </xdr:graphicFrame>
    <xdr:clientData/>
  </xdr:twoCellAnchor>
  <xdr:twoCellAnchor>
    <xdr:from>
      <xdr:col>9</xdr:col>
      <xdr:colOff>538842</xdr:colOff>
      <xdr:row>377</xdr:row>
      <xdr:rowOff>27214</xdr:rowOff>
    </xdr:from>
    <xdr:to>
      <xdr:col>17</xdr:col>
      <xdr:colOff>601436</xdr:colOff>
      <xdr:row>393</xdr:row>
      <xdr:rowOff>40821</xdr:rowOff>
    </xdr:to>
    <xdr:graphicFrame macro="">
      <xdr:nvGraphicFramePr>
        <xdr:cNvPr id="72" name="Chart 7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1"/>
        </a:graphicData>
      </a:graphic>
    </xdr:graphicFrame>
    <xdr:clientData/>
  </xdr:twoCellAnchor>
  <xdr:twoCellAnchor>
    <xdr:from>
      <xdr:col>19</xdr:col>
      <xdr:colOff>171450</xdr:colOff>
      <xdr:row>377</xdr:row>
      <xdr:rowOff>81641</xdr:rowOff>
    </xdr:from>
    <xdr:to>
      <xdr:col>27</xdr:col>
      <xdr:colOff>227240</xdr:colOff>
      <xdr:row>393</xdr:row>
      <xdr:rowOff>95248</xdr:rowOff>
    </xdr:to>
    <xdr:graphicFrame macro="">
      <xdr:nvGraphicFramePr>
        <xdr:cNvPr id="73" name="Chart 7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2"/>
        </a:graphicData>
      </a:graphic>
    </xdr:graphicFrame>
    <xdr:clientData/>
  </xdr:twoCellAnchor>
  <xdr:twoCellAnchor>
    <xdr:from>
      <xdr:col>28</xdr:col>
      <xdr:colOff>81642</xdr:colOff>
      <xdr:row>377</xdr:row>
      <xdr:rowOff>54428</xdr:rowOff>
    </xdr:from>
    <xdr:to>
      <xdr:col>36</xdr:col>
      <xdr:colOff>144236</xdr:colOff>
      <xdr:row>393</xdr:row>
      <xdr:rowOff>68035</xdr:rowOff>
    </xdr:to>
    <xdr:graphicFrame macro="">
      <xdr:nvGraphicFramePr>
        <xdr:cNvPr id="74" name="Chart 7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3"/>
        </a:graphicData>
      </a:graphic>
    </xdr:graphicFrame>
    <xdr:clientData/>
  </xdr:twoCellAnchor>
  <xdr:twoCellAnchor>
    <xdr:from>
      <xdr:col>37</xdr:col>
      <xdr:colOff>342900</xdr:colOff>
      <xdr:row>377</xdr:row>
      <xdr:rowOff>81641</xdr:rowOff>
    </xdr:from>
    <xdr:to>
      <xdr:col>45</xdr:col>
      <xdr:colOff>389165</xdr:colOff>
      <xdr:row>393</xdr:row>
      <xdr:rowOff>95248</xdr:rowOff>
    </xdr:to>
    <xdr:graphicFrame macro="">
      <xdr:nvGraphicFramePr>
        <xdr:cNvPr id="75" name="Chart 7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4"/>
        </a:graphicData>
      </a:graphic>
    </xdr:graphicFrame>
    <xdr:clientData/>
  </xdr:twoCellAnchor>
  <xdr:twoCellAnchor>
    <xdr:from>
      <xdr:col>46</xdr:col>
      <xdr:colOff>262617</xdr:colOff>
      <xdr:row>377</xdr:row>
      <xdr:rowOff>54428</xdr:rowOff>
    </xdr:from>
    <xdr:to>
      <xdr:col>54</xdr:col>
      <xdr:colOff>325211</xdr:colOff>
      <xdr:row>393</xdr:row>
      <xdr:rowOff>68035</xdr:rowOff>
    </xdr:to>
    <xdr:graphicFrame macro="">
      <xdr:nvGraphicFramePr>
        <xdr:cNvPr id="76" name="Chart 7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5"/>
        </a:graphicData>
      </a:graphic>
    </xdr:graphicFrame>
    <xdr:clientData/>
  </xdr:twoCellAnchor>
  <xdr:twoCellAnchor>
    <xdr:from>
      <xdr:col>55</xdr:col>
      <xdr:colOff>133350</xdr:colOff>
      <xdr:row>377</xdr:row>
      <xdr:rowOff>81641</xdr:rowOff>
    </xdr:from>
    <xdr:to>
      <xdr:col>63</xdr:col>
      <xdr:colOff>213233</xdr:colOff>
      <xdr:row>393</xdr:row>
      <xdr:rowOff>95248</xdr:rowOff>
    </xdr:to>
    <xdr:graphicFrame macro="">
      <xdr:nvGraphicFramePr>
        <xdr:cNvPr id="77" name="Chart 7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6"/>
        </a:graphicData>
      </a:graphic>
    </xdr:graphicFrame>
    <xdr:clientData/>
  </xdr:twoCellAnchor>
  <xdr:twoCellAnchor>
    <xdr:from>
      <xdr:col>64</xdr:col>
      <xdr:colOff>72677</xdr:colOff>
      <xdr:row>377</xdr:row>
      <xdr:rowOff>54428</xdr:rowOff>
    </xdr:from>
    <xdr:to>
      <xdr:col>72</xdr:col>
      <xdr:colOff>135271</xdr:colOff>
      <xdr:row>393</xdr:row>
      <xdr:rowOff>68035</xdr:rowOff>
    </xdr:to>
    <xdr:graphicFrame macro="">
      <xdr:nvGraphicFramePr>
        <xdr:cNvPr id="78" name="Chart 7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7"/>
        </a:graphicData>
      </a:graphic>
    </xdr:graphicFrame>
    <xdr:clientData/>
  </xdr:twoCellAnchor>
  <xdr:twoCellAnchor>
    <xdr:from>
      <xdr:col>9</xdr:col>
      <xdr:colOff>339945</xdr:colOff>
      <xdr:row>395</xdr:row>
      <xdr:rowOff>121227</xdr:rowOff>
    </xdr:from>
    <xdr:to>
      <xdr:col>17</xdr:col>
      <xdr:colOff>26995</xdr:colOff>
      <xdr:row>410</xdr:row>
      <xdr:rowOff>6927</xdr:rowOff>
    </xdr:to>
    <xdr:graphicFrame macro="">
      <xdr:nvGraphicFramePr>
        <xdr:cNvPr id="79" name="Chart 7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8"/>
        </a:graphicData>
      </a:graphic>
    </xdr:graphicFrame>
    <xdr:clientData/>
  </xdr:twoCellAnchor>
  <xdr:twoCellAnchor>
    <xdr:from>
      <xdr:col>1</xdr:col>
      <xdr:colOff>0</xdr:colOff>
      <xdr:row>395</xdr:row>
      <xdr:rowOff>152400</xdr:rowOff>
    </xdr:from>
    <xdr:to>
      <xdr:col>8</xdr:col>
      <xdr:colOff>297668</xdr:colOff>
      <xdr:row>410</xdr:row>
      <xdr:rowOff>38100</xdr:rowOff>
    </xdr:to>
    <xdr:graphicFrame macro="">
      <xdr:nvGraphicFramePr>
        <xdr:cNvPr id="80" name="Chart 7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9"/>
        </a:graphicData>
      </a:graphic>
    </xdr:graphicFrame>
    <xdr:clientData/>
  </xdr:twoCellAnchor>
  <xdr:twoCellAnchor>
    <xdr:from>
      <xdr:col>17</xdr:col>
      <xdr:colOff>533400</xdr:colOff>
      <xdr:row>395</xdr:row>
      <xdr:rowOff>0</xdr:rowOff>
    </xdr:from>
    <xdr:to>
      <xdr:col>25</xdr:col>
      <xdr:colOff>221469</xdr:colOff>
      <xdr:row>409</xdr:row>
      <xdr:rowOff>76200</xdr:rowOff>
    </xdr:to>
    <xdr:graphicFrame macro="">
      <xdr:nvGraphicFramePr>
        <xdr:cNvPr id="81" name="Chart 8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0"/>
        </a:graphicData>
      </a:graphic>
    </xdr:graphicFrame>
    <xdr:clientData/>
  </xdr:twoCellAnchor>
  <xdr:twoCellAnchor>
    <xdr:from>
      <xdr:col>19</xdr:col>
      <xdr:colOff>0</xdr:colOff>
      <xdr:row>228</xdr:row>
      <xdr:rowOff>0</xdr:rowOff>
    </xdr:from>
    <xdr:to>
      <xdr:col>31</xdr:col>
      <xdr:colOff>245570</xdr:colOff>
      <xdr:row>240</xdr:row>
      <xdr:rowOff>163286</xdr:rowOff>
    </xdr:to>
    <xdr:graphicFrame macro="">
      <xdr:nvGraphicFramePr>
        <xdr:cNvPr id="82" name="Chart 8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1"/>
        </a:graphicData>
      </a:graphic>
    </xdr:graphicFrame>
    <xdr:clientData/>
  </xdr:twoCellAnchor>
  <xdr:twoCellAnchor>
    <xdr:from>
      <xdr:col>31</xdr:col>
      <xdr:colOff>374438</xdr:colOff>
      <xdr:row>228</xdr:row>
      <xdr:rowOff>40822</xdr:rowOff>
    </xdr:from>
    <xdr:to>
      <xdr:col>44</xdr:col>
      <xdr:colOff>10408</xdr:colOff>
      <xdr:row>241</xdr:row>
      <xdr:rowOff>13608</xdr:rowOff>
    </xdr:to>
    <xdr:graphicFrame macro="">
      <xdr:nvGraphicFramePr>
        <xdr:cNvPr id="83"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2"/>
        </a:graphicData>
      </a:graphic>
    </xdr:graphicFrame>
    <xdr:clientData/>
  </xdr:twoCellAnchor>
  <xdr:twoCellAnchor>
    <xdr:from>
      <xdr:col>19</xdr:col>
      <xdr:colOff>373798</xdr:colOff>
      <xdr:row>242</xdr:row>
      <xdr:rowOff>136070</xdr:rowOff>
    </xdr:from>
    <xdr:to>
      <xdr:col>32</xdr:col>
      <xdr:colOff>9766</xdr:colOff>
      <xdr:row>257</xdr:row>
      <xdr:rowOff>176891</xdr:rowOff>
    </xdr:to>
    <xdr:graphicFrame macro="">
      <xdr:nvGraphicFramePr>
        <xdr:cNvPr id="84"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3"/>
        </a:graphicData>
      </a:graphic>
    </xdr:graphicFrame>
    <xdr:clientData/>
  </xdr:twoCellAnchor>
  <xdr:twoCellAnchor>
    <xdr:from>
      <xdr:col>32</xdr:col>
      <xdr:colOff>145839</xdr:colOff>
      <xdr:row>242</xdr:row>
      <xdr:rowOff>176893</xdr:rowOff>
    </xdr:from>
    <xdr:to>
      <xdr:col>44</xdr:col>
      <xdr:colOff>384206</xdr:colOff>
      <xdr:row>257</xdr:row>
      <xdr:rowOff>136071</xdr:rowOff>
    </xdr:to>
    <xdr:graphicFrame macro="">
      <xdr:nvGraphicFramePr>
        <xdr:cNvPr id="85" name="Chart 8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4"/>
        </a:graphicData>
      </a:graphic>
    </xdr:graphicFrame>
    <xdr:clientData/>
  </xdr:twoCellAnchor>
  <xdr:twoCellAnchor>
    <xdr:from>
      <xdr:col>19</xdr:col>
      <xdr:colOff>373798</xdr:colOff>
      <xdr:row>259</xdr:row>
      <xdr:rowOff>136071</xdr:rowOff>
    </xdr:from>
    <xdr:to>
      <xdr:col>32</xdr:col>
      <xdr:colOff>9766</xdr:colOff>
      <xdr:row>274</xdr:row>
      <xdr:rowOff>176892</xdr:rowOff>
    </xdr:to>
    <xdr:graphicFrame macro="">
      <xdr:nvGraphicFramePr>
        <xdr:cNvPr id="86" name="Chart 8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5"/>
        </a:graphicData>
      </a:graphic>
    </xdr:graphicFrame>
    <xdr:clientData/>
  </xdr:twoCellAnchor>
  <xdr:twoCellAnchor>
    <xdr:from>
      <xdr:col>32</xdr:col>
      <xdr:colOff>145839</xdr:colOff>
      <xdr:row>259</xdr:row>
      <xdr:rowOff>176894</xdr:rowOff>
    </xdr:from>
    <xdr:to>
      <xdr:col>44</xdr:col>
      <xdr:colOff>384206</xdr:colOff>
      <xdr:row>274</xdr:row>
      <xdr:rowOff>136072</xdr:rowOff>
    </xdr:to>
    <xdr:graphicFrame macro="">
      <xdr:nvGraphicFramePr>
        <xdr:cNvPr id="87" name="Chart 8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6"/>
        </a:graphicData>
      </a:graphic>
    </xdr:graphicFrame>
    <xdr:clientData/>
  </xdr:twoCellAnchor>
  <xdr:twoCellAnchor>
    <xdr:from>
      <xdr:col>19</xdr:col>
      <xdr:colOff>381000</xdr:colOff>
      <xdr:row>277</xdr:row>
      <xdr:rowOff>136071</xdr:rowOff>
    </xdr:from>
    <xdr:to>
      <xdr:col>27</xdr:col>
      <xdr:colOff>263499</xdr:colOff>
      <xdr:row>292</xdr:row>
      <xdr:rowOff>176892</xdr:rowOff>
    </xdr:to>
    <xdr:graphicFrame macro="">
      <xdr:nvGraphicFramePr>
        <xdr:cNvPr id="88" name="Chart 8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7"/>
        </a:graphicData>
      </a:graphic>
    </xdr:graphicFrame>
    <xdr:clientData/>
  </xdr:twoCellAnchor>
  <xdr:twoCellAnchor>
    <xdr:from>
      <xdr:col>28</xdr:col>
      <xdr:colOff>163767</xdr:colOff>
      <xdr:row>277</xdr:row>
      <xdr:rowOff>149678</xdr:rowOff>
    </xdr:from>
    <xdr:to>
      <xdr:col>36</xdr:col>
      <xdr:colOff>46266</xdr:colOff>
      <xdr:row>292</xdr:row>
      <xdr:rowOff>190499</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8"/>
        </a:graphicData>
      </a:graphic>
    </xdr:graphicFrame>
    <xdr:clientData/>
  </xdr:twoCellAnchor>
  <xdr:twoCellAnchor>
    <xdr:from>
      <xdr:col>19</xdr:col>
      <xdr:colOff>0</xdr:colOff>
      <xdr:row>295</xdr:row>
      <xdr:rowOff>54429</xdr:rowOff>
    </xdr:from>
    <xdr:to>
      <xdr:col>26</xdr:col>
      <xdr:colOff>485694</xdr:colOff>
      <xdr:row>310</xdr:row>
      <xdr:rowOff>95250</xdr:rowOff>
    </xdr:to>
    <xdr:graphicFrame macro="">
      <xdr:nvGraphicFramePr>
        <xdr:cNvPr id="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9"/>
        </a:graphicData>
      </a:graphic>
    </xdr:graphicFrame>
    <xdr:clientData/>
  </xdr:twoCellAnchor>
  <xdr:twoCellAnchor>
    <xdr:from>
      <xdr:col>27</xdr:col>
      <xdr:colOff>317926</xdr:colOff>
      <xdr:row>295</xdr:row>
      <xdr:rowOff>0</xdr:rowOff>
    </xdr:from>
    <xdr:to>
      <xdr:col>35</xdr:col>
      <xdr:colOff>186817</xdr:colOff>
      <xdr:row>310</xdr:row>
      <xdr:rowOff>40821</xdr:rowOff>
    </xdr:to>
    <xdr:graphicFrame macro="">
      <xdr:nvGraphicFramePr>
        <xdr:cNvPr id="91" name="Chart 9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0"/>
        </a:graphicData>
      </a:graphic>
    </xdr:graphicFrame>
    <xdr:clientData/>
  </xdr:twoCellAnchor>
  <xdr:twoCellAnchor>
    <xdr:from>
      <xdr:col>14</xdr:col>
      <xdr:colOff>0</xdr:colOff>
      <xdr:row>159</xdr:row>
      <xdr:rowOff>0</xdr:rowOff>
    </xdr:from>
    <xdr:to>
      <xdr:col>20</xdr:col>
      <xdr:colOff>530999</xdr:colOff>
      <xdr:row>172</xdr:row>
      <xdr:rowOff>142875</xdr:rowOff>
    </xdr:to>
    <xdr:graphicFrame macro="">
      <xdr:nvGraphicFramePr>
        <xdr:cNvPr id="92" name="Chart 9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503465</xdr:colOff>
      <xdr:row>27</xdr:row>
      <xdr:rowOff>27214</xdr:rowOff>
    </xdr:from>
    <xdr:to>
      <xdr:col>18</xdr:col>
      <xdr:colOff>95250</xdr:colOff>
      <xdr:row>50</xdr:row>
      <xdr:rowOff>120666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503463</xdr:colOff>
      <xdr:row>2</xdr:row>
      <xdr:rowOff>179870</xdr:rowOff>
    </xdr:from>
    <xdr:to>
      <xdr:col>18</xdr:col>
      <xdr:colOff>54428</xdr:colOff>
      <xdr:row>26</xdr:row>
      <xdr:rowOff>106546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cer\Desktop\Backup\District\DistrictName\2018\Received\ITO\School%20Data\Consolidator\December2017\SDG%20e-Tool-SchoolI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cess"/>
      <sheetName val="Dropdown"/>
      <sheetName val="Schools"/>
      <sheetName val="Main"/>
      <sheetName val="Elementary"/>
      <sheetName val="Junior"/>
      <sheetName val="Senior"/>
      <sheetName val="ALS"/>
      <sheetName val="Drop"/>
      <sheetName val="ElemGraph"/>
      <sheetName val="JHGraph"/>
      <sheetName val="SHGraph"/>
      <sheetName val="ALSGraph"/>
      <sheetName val="SDG e-Tool-SchoolID"/>
    </sheetNames>
    <definedNames>
      <definedName name="ALS_Click"/>
    </definedNames>
    <sheetDataSet>
      <sheetData sheetId="0" refreshError="1"/>
      <sheetData sheetId="1" refreshError="1"/>
      <sheetData sheetId="2" refreshError="1"/>
      <sheetData sheetId="3" refreshError="1"/>
      <sheetData sheetId="4">
        <row r="16">
          <cell r="D16" t="str">
            <v>SPED (Non-Graded)</v>
          </cell>
          <cell r="E16" t="str">
            <v>K</v>
          </cell>
          <cell r="F16" t="str">
            <v>G1</v>
          </cell>
          <cell r="G16" t="str">
            <v>G2</v>
          </cell>
          <cell r="H16" t="str">
            <v>G3</v>
          </cell>
          <cell r="I16" t="str">
            <v>G4</v>
          </cell>
          <cell r="J16" t="str">
            <v>G5</v>
          </cell>
          <cell r="K16" t="str">
            <v>G6</v>
          </cell>
        </row>
        <row r="296">
          <cell r="C296" t="str">
            <v>Male</v>
          </cell>
        </row>
        <row r="297">
          <cell r="C297" t="str">
            <v>Female</v>
          </cell>
        </row>
      </sheetData>
      <sheetData sheetId="5">
        <row r="16">
          <cell r="F16" t="str">
            <v>G7</v>
          </cell>
        </row>
        <row r="133">
          <cell r="D133" t="str">
            <v>English</v>
          </cell>
          <cell r="E133" t="str">
            <v>Math</v>
          </cell>
          <cell r="F133" t="str">
            <v>Science</v>
          </cell>
          <cell r="G133" t="str">
            <v>Filipino</v>
          </cell>
          <cell r="H133" t="str">
            <v>AP</v>
          </cell>
        </row>
        <row r="134">
          <cell r="B134" t="str">
            <v>Mastery (96-100%)</v>
          </cell>
        </row>
        <row r="135">
          <cell r="B135" t="str">
            <v>Closely Approx. Mastery (86-95%)</v>
          </cell>
        </row>
        <row r="136">
          <cell r="B136" t="str">
            <v>Moving Towards Mastery (66-85%)</v>
          </cell>
        </row>
        <row r="137">
          <cell r="B137" t="str">
            <v>Average Mastery (35-65%)</v>
          </cell>
          <cell r="D137">
            <v>280</v>
          </cell>
          <cell r="E137">
            <v>280</v>
          </cell>
          <cell r="F137">
            <v>280</v>
          </cell>
          <cell r="G137">
            <v>280</v>
          </cell>
          <cell r="H137">
            <v>280</v>
          </cell>
        </row>
        <row r="138">
          <cell r="B138" t="str">
            <v>Low (15-34%)</v>
          </cell>
        </row>
        <row r="139">
          <cell r="B139" t="str">
            <v>Very Low (5-14%)</v>
          </cell>
        </row>
        <row r="140">
          <cell r="B140" t="str">
            <v>Absolutely No Mastery (0-4%)</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AQ7025"/>
  <sheetViews>
    <sheetView zoomScale="53" zoomScaleNormal="53" workbookViewId="0">
      <pane xSplit="1" ySplit="6" topLeftCell="CCY7" activePane="bottomRight" state="frozen"/>
      <selection activeCell="K22" sqref="K22"/>
      <selection pane="topRight" activeCell="K22" sqref="K22"/>
      <selection pane="bottomLeft" activeCell="K22" sqref="K22"/>
      <selection pane="bottomRight" activeCell="CCZ11" sqref="CCZ11"/>
    </sheetView>
  </sheetViews>
  <sheetFormatPr defaultColWidth="9.140625" defaultRowHeight="15" x14ac:dyDescent="0.25"/>
  <cols>
    <col min="1" max="1" width="30.28515625" style="1" customWidth="1"/>
    <col min="2" max="2" width="12.7109375" style="1" customWidth="1"/>
    <col min="3" max="3" width="21" style="1" customWidth="1"/>
    <col min="4" max="4" width="19.42578125" style="1" customWidth="1"/>
    <col min="5" max="5" width="14.140625" style="1" customWidth="1"/>
    <col min="6" max="6" width="10.140625" style="1" customWidth="1"/>
    <col min="7" max="7" width="15.85546875" style="1" customWidth="1"/>
    <col min="8" max="12" width="10.140625" style="1" customWidth="1"/>
    <col min="13" max="13" width="10.7109375" style="1" customWidth="1"/>
    <col min="14" max="14" width="11.5703125" style="1" customWidth="1"/>
    <col min="15" max="15" width="12.28515625" style="1" customWidth="1"/>
    <col min="16" max="16" width="11.85546875" style="1" customWidth="1"/>
    <col min="17" max="17" width="12.28515625" style="1" customWidth="1"/>
    <col min="18" max="18" width="10.85546875" style="1" customWidth="1"/>
    <col min="19" max="19" width="12.85546875" style="1" customWidth="1"/>
    <col min="20" max="20" width="13.28515625" style="1" customWidth="1"/>
    <col min="21" max="21" width="12" style="1" customWidth="1"/>
    <col min="22" max="22" width="12.28515625" style="1" customWidth="1"/>
    <col min="23" max="23" width="10.85546875" style="1" customWidth="1"/>
    <col min="24" max="24" width="12.85546875" style="1" customWidth="1"/>
    <col min="25" max="25" width="13.28515625" style="1" customWidth="1"/>
    <col min="26" max="27" width="12" style="1" customWidth="1"/>
    <col min="28" max="28" width="10" style="1" customWidth="1"/>
    <col min="29" max="51" width="9.140625" style="1" customWidth="1"/>
    <col min="52" max="60" width="9.140625" style="19" customWidth="1"/>
    <col min="61" max="61" width="11.140625" style="19" customWidth="1"/>
    <col min="62" max="62" width="9.140625" style="19" customWidth="1"/>
    <col min="63" max="63" width="12" style="19" customWidth="1"/>
    <col min="64" max="64" width="12.85546875" style="19" customWidth="1"/>
    <col min="65" max="65" width="11" style="19" customWidth="1"/>
    <col min="66" max="66" width="11.42578125" style="19" customWidth="1"/>
    <col min="67" max="354" width="9.140625" style="19" customWidth="1"/>
    <col min="355" max="356" width="20.140625" style="1" customWidth="1"/>
    <col min="357" max="357" width="9.85546875" style="1" customWidth="1"/>
    <col min="358" max="358" width="8.140625" style="1" customWidth="1"/>
    <col min="359" max="359" width="8.7109375" style="1" customWidth="1"/>
    <col min="360" max="360" width="9" style="1" customWidth="1"/>
    <col min="361" max="368" width="9.140625" style="1" customWidth="1"/>
    <col min="369" max="376" width="9.140625" style="19" customWidth="1"/>
    <col min="377" max="377" width="11.140625" style="19" customWidth="1"/>
    <col min="378" max="378" width="11.85546875" style="19" customWidth="1"/>
    <col min="379" max="379" width="12.5703125" style="19" customWidth="1"/>
    <col min="380" max="380" width="11.140625" style="19" customWidth="1"/>
    <col min="381" max="540" width="9.140625" style="19" customWidth="1"/>
    <col min="541" max="542" width="20.140625" style="1" customWidth="1"/>
    <col min="543" max="543" width="7.5703125" style="7" customWidth="1"/>
    <col min="544" max="655" width="9" style="1" customWidth="1"/>
    <col min="656" max="717" width="9.140625" style="19"/>
    <col min="718" max="753" width="12.85546875" style="19" customWidth="1"/>
    <col min="754" max="755" width="20.140625" style="1" customWidth="1"/>
    <col min="756" max="757" width="3.7109375" style="10" customWidth="1"/>
    <col min="758" max="885" width="9.140625" style="19" customWidth="1"/>
    <col min="886" max="890" width="10.5703125" style="19" customWidth="1"/>
    <col min="891" max="898" width="10.140625" style="19" customWidth="1"/>
    <col min="899" max="906" width="10.5703125" style="19" customWidth="1"/>
    <col min="907" max="914" width="10.7109375" style="19" customWidth="1"/>
    <col min="915" max="930" width="10.42578125" style="19" customWidth="1"/>
    <col min="931" max="938" width="10.7109375" style="19" customWidth="1"/>
    <col min="939" max="949" width="10.42578125" style="19" customWidth="1"/>
    <col min="950" max="978" width="9.140625" style="19" customWidth="1"/>
    <col min="979" max="1370" width="14.42578125" style="19" customWidth="1"/>
    <col min="1371" max="1488" width="7.140625" style="19" customWidth="1"/>
    <col min="1489" max="1504" width="9.140625" style="19" customWidth="1"/>
    <col min="1505" max="1505" width="6.28515625" style="7" customWidth="1"/>
    <col min="1506" max="1569" width="9.140625" style="19" customWidth="1"/>
    <col min="1570" max="1601" width="10.42578125" style="19" customWidth="1"/>
    <col min="1602" max="1623" width="9.140625" style="19" customWidth="1"/>
    <col min="1624" max="1882" width="14.42578125" style="19" customWidth="1"/>
    <col min="1883" max="1954" width="7.140625" style="19" customWidth="1"/>
    <col min="1955" max="1958" width="8.5703125" style="19" customWidth="1"/>
    <col min="1959" max="1962" width="9.140625" style="19" customWidth="1"/>
    <col min="1963" max="1963" width="4.85546875" style="7" customWidth="1"/>
    <col min="1964" max="1973" width="13.28515625" style="19" hidden="1" customWidth="1"/>
    <col min="1974" max="1979" width="13.28515625" style="19" customWidth="1"/>
    <col min="1980" max="1989" width="13.28515625" style="19" hidden="1" customWidth="1"/>
    <col min="1990" max="1995" width="13.28515625" style="19" customWidth="1"/>
    <col min="1996" max="2005" width="13.28515625" style="19" hidden="1" customWidth="1"/>
    <col min="2006" max="2011" width="13.28515625" style="19" customWidth="1"/>
    <col min="2012" max="2023" width="9.140625" style="19"/>
    <col min="2024" max="2093" width="14.42578125" style="19" hidden="1" customWidth="1"/>
    <col min="2094" max="2135" width="14.42578125" style="19" customWidth="1"/>
    <col min="2136" max="2137" width="8.5703125" style="19" customWidth="1"/>
    <col min="2138" max="2139" width="9.140625" style="19" customWidth="1"/>
    <col min="2140" max="2141" width="4.28515625" style="7" customWidth="1"/>
    <col min="2142" max="2142" width="13.5703125" style="19" customWidth="1"/>
    <col min="2143" max="2143" width="16.7109375" style="19" customWidth="1"/>
    <col min="2144" max="2144" width="11.5703125" style="19" customWidth="1"/>
    <col min="2145" max="2150" width="9.28515625" style="19" customWidth="1"/>
    <col min="2151" max="2171" width="9.140625" style="19"/>
    <col min="2172" max="2175" width="10.7109375" style="19" customWidth="1"/>
    <col min="2176" max="2176" width="12" style="19" customWidth="1"/>
    <col min="2177" max="2182" width="9.140625" style="19"/>
    <col min="2183" max="2183" width="12.42578125" style="19" customWidth="1"/>
    <col min="2184" max="2184" width="10.85546875" style="19" customWidth="1"/>
    <col min="2185" max="2185" width="12.42578125" style="19" customWidth="1"/>
    <col min="2186" max="2186" width="9.140625" style="19"/>
    <col min="2187" max="2195" width="12.85546875" style="19" customWidth="1"/>
    <col min="2196" max="2198" width="13.140625" style="19" customWidth="1"/>
    <col min="2199" max="2203" width="9.140625" style="19"/>
    <col min="2204" max="2205" width="15.7109375" style="1" customWidth="1"/>
    <col min="2206" max="2209" width="14" style="19" customWidth="1"/>
    <col min="2210" max="2214" width="9.140625" style="19"/>
    <col min="2215" max="2215" width="9.7109375" style="19" customWidth="1"/>
    <col min="2216" max="2216" width="20" style="19" customWidth="1"/>
    <col min="2217" max="2217" width="13.28515625" style="1" customWidth="1"/>
    <col min="2218" max="2220" width="13.28515625" style="19" customWidth="1"/>
    <col min="2221" max="2223" width="9.140625" style="19"/>
    <col min="2224" max="2224" width="11.85546875" style="19" customWidth="1"/>
    <col min="2225" max="2225" width="9.140625" style="19"/>
    <col min="2226" max="2228" width="10.42578125" style="19" customWidth="1"/>
    <col min="2229" max="2231" width="9.140625" style="19"/>
    <col min="2232" max="2232" width="10.42578125" style="19" bestFit="1" customWidth="1"/>
    <col min="2233" max="2233" width="15.140625" style="19" customWidth="1"/>
    <col min="2234" max="2234" width="12.5703125" style="19" customWidth="1"/>
    <col min="2235" max="2235" width="13.85546875" style="19" customWidth="1"/>
    <col min="2236" max="2236" width="11.42578125" style="19" customWidth="1"/>
    <col min="2237" max="2237" width="13.85546875" style="19" customWidth="1"/>
    <col min="2238" max="2238" width="12.140625" style="19" customWidth="1"/>
    <col min="2239" max="2239" width="13.7109375" style="19" customWidth="1"/>
    <col min="2240" max="2240" width="10.42578125" style="19" bestFit="1" customWidth="1"/>
    <col min="2241" max="2241" width="15" style="19" customWidth="1"/>
    <col min="2242" max="2242" width="11.85546875" style="19" customWidth="1"/>
    <col min="2243" max="2247" width="14.85546875" style="19" customWidth="1"/>
    <col min="2248" max="2248" width="9.42578125" style="19" customWidth="1"/>
    <col min="2249" max="2255" width="9.28515625" style="19" bestFit="1" customWidth="1"/>
    <col min="2256" max="2256" width="9.28515625" style="19" customWidth="1"/>
    <col min="2257" max="2263" width="9.28515625" style="19" bestFit="1" customWidth="1"/>
    <col min="2264" max="2264" width="15.7109375" style="19" customWidth="1"/>
    <col min="2265" max="2265" width="13.7109375" style="19" customWidth="1"/>
    <col min="2266" max="2268" width="11.85546875" style="19" customWidth="1"/>
    <col min="2269" max="2271" width="9.140625" style="19"/>
    <col min="2272" max="2295" width="13.140625" style="19" customWidth="1"/>
    <col min="2296" max="2319" width="14" style="19" customWidth="1"/>
    <col min="2320" max="2320" width="13.28515625" style="19" customWidth="1"/>
    <col min="2321" max="2321" width="12.5703125" style="19" customWidth="1"/>
    <col min="2322" max="2327" width="12" style="19" customWidth="1"/>
    <col min="2328" max="2328" width="13.28515625" style="19" customWidth="1"/>
    <col min="2329" max="2329" width="12.5703125" style="19" customWidth="1"/>
    <col min="2330" max="2335" width="12" style="19" customWidth="1"/>
    <col min="2336" max="2336" width="13.28515625" style="19" customWidth="1"/>
    <col min="2337" max="2337" width="12.5703125" style="19" customWidth="1"/>
    <col min="2338" max="2343" width="12" style="19" customWidth="1"/>
    <col min="2344" max="2344" width="13.28515625" style="19" customWidth="1"/>
    <col min="2345" max="2345" width="12.5703125" style="19" customWidth="1"/>
    <col min="2346" max="2351" width="12" style="19" customWidth="1"/>
    <col min="2352" max="2352" width="13.28515625" style="19" customWidth="1"/>
    <col min="2353" max="2353" width="12.5703125" style="19" customWidth="1"/>
    <col min="2354" max="2359" width="12" style="19" customWidth="1"/>
    <col min="2360" max="2361" width="13.7109375" style="19" customWidth="1"/>
    <col min="2362" max="2367" width="11.85546875" style="19" customWidth="1"/>
    <col min="2368" max="2369" width="13.7109375" style="19" customWidth="1"/>
    <col min="2370" max="2375" width="11.85546875" style="19" customWidth="1"/>
    <col min="2376" max="2377" width="13.7109375" style="19" customWidth="1"/>
    <col min="2378" max="2383" width="11.85546875" style="19" customWidth="1"/>
    <col min="2384" max="2385" width="13.7109375" style="19" customWidth="1"/>
    <col min="2386" max="2391" width="11.85546875" style="19" customWidth="1"/>
    <col min="2392" max="2393" width="13.7109375" style="19" customWidth="1"/>
    <col min="2394" max="2399" width="11.85546875" style="19" customWidth="1"/>
    <col min="2400" max="2401" width="13.7109375" style="19" customWidth="1"/>
    <col min="2402" max="2407" width="11.85546875" style="19" customWidth="1"/>
    <col min="2408" max="2409" width="13.7109375" style="19" customWidth="1"/>
    <col min="2410" max="2415" width="11.85546875" style="19" customWidth="1"/>
    <col min="2416" max="2417" width="13.7109375" style="19" customWidth="1"/>
    <col min="2418" max="2423" width="11.85546875" style="19" customWidth="1"/>
    <col min="2424" max="2425" width="13.7109375" style="19" customWidth="1"/>
    <col min="2426" max="2431" width="11.85546875" style="19" customWidth="1"/>
    <col min="2432" max="2433" width="13.7109375" style="19" customWidth="1"/>
    <col min="2434" max="2439" width="11.85546875" style="19" customWidth="1"/>
    <col min="2440" max="2440" width="13.7109375" style="19" customWidth="1"/>
    <col min="2441" max="2446" width="11.85546875" style="19" customWidth="1"/>
    <col min="2447" max="2447" width="13.7109375" style="19" customWidth="1"/>
    <col min="2448" max="2453" width="11.85546875" style="19" customWidth="1"/>
    <col min="2454" max="2454" width="13.7109375" style="19" customWidth="1"/>
    <col min="2455" max="2460" width="11.85546875" style="19" customWidth="1"/>
    <col min="2461" max="2461" width="13.7109375" style="19" customWidth="1"/>
    <col min="2462" max="2467" width="11.85546875" style="19" customWidth="1"/>
    <col min="2468" max="2468" width="13.7109375" style="19" customWidth="1"/>
    <col min="2469" max="2474" width="11.85546875" style="19" customWidth="1"/>
    <col min="2475" max="2475" width="13.7109375" style="19" customWidth="1"/>
    <col min="2476" max="2481" width="11.85546875" style="19" customWidth="1"/>
    <col min="2482" max="2482" width="13.7109375" style="19" customWidth="1"/>
    <col min="2483" max="2488" width="11.85546875" style="19" customWidth="1"/>
    <col min="2489" max="2489" width="13.7109375" style="19" customWidth="1"/>
    <col min="2490" max="2495" width="11.85546875" style="19" customWidth="1"/>
    <col min="2496" max="2496" width="13.7109375" style="19" customWidth="1"/>
    <col min="2497" max="2502" width="11.85546875" style="19" customWidth="1"/>
    <col min="2503" max="2503" width="13.7109375" style="19" customWidth="1"/>
    <col min="2504" max="2509" width="11.85546875" style="19" customWidth="1"/>
    <col min="2510" max="2510" width="13.7109375" style="19" customWidth="1"/>
    <col min="2511" max="2516" width="11.85546875" style="19" customWidth="1"/>
    <col min="2517" max="2517" width="13.7109375" style="19" customWidth="1"/>
    <col min="2518" max="2523" width="11.85546875" style="19" customWidth="1"/>
    <col min="2524" max="2524" width="13.7109375" style="19" customWidth="1"/>
    <col min="2525" max="2530" width="11.85546875" style="19" customWidth="1"/>
    <col min="2531" max="2531" width="13.7109375" style="19" customWidth="1"/>
    <col min="2532" max="2537" width="11.85546875" style="19" customWidth="1"/>
    <col min="2538" max="2538" width="13.7109375" style="19" customWidth="1"/>
    <col min="2539" max="2544" width="11.85546875" style="19" customWidth="1"/>
    <col min="2545" max="2545" width="13.7109375" style="19" customWidth="1"/>
    <col min="2546" max="2551" width="11.85546875" style="19" customWidth="1"/>
    <col min="2552" max="2552" width="13.7109375" style="19" customWidth="1"/>
    <col min="2553" max="2576" width="11.85546875" style="19" customWidth="1"/>
    <col min="2577" max="2577" width="10.7109375" style="19" customWidth="1"/>
    <col min="2578" max="2597" width="11.42578125" style="19" customWidth="1"/>
    <col min="2598" max="2603" width="12.85546875" style="19" customWidth="1"/>
    <col min="2604" max="2645" width="12.42578125" style="19" customWidth="1"/>
    <col min="2646" max="2647" width="16.140625" style="19" customWidth="1"/>
    <col min="2648" max="2665" width="12.140625" style="19" customWidth="1"/>
    <col min="2666" max="2675" width="16.5703125" style="19" customWidth="1"/>
    <col min="2676" max="2685" width="19.28515625" style="19" customWidth="1"/>
    <col min="2686" max="2688" width="33.85546875" style="19" customWidth="1"/>
    <col min="2689" max="2690" width="17.5703125" style="19" customWidth="1"/>
    <col min="2691" max="2691" width="17.85546875" style="19" customWidth="1"/>
    <col min="2692" max="2692" width="9.140625" style="19"/>
    <col min="2693" max="2693" width="13.5703125" style="19" customWidth="1"/>
    <col min="2694" max="2694" width="16.7109375" style="19" customWidth="1"/>
    <col min="2695" max="2695" width="11.5703125" style="19" customWidth="1"/>
    <col min="2696" max="2698" width="9.28515625" style="19" customWidth="1"/>
    <col min="2699" max="2710" width="9.140625" style="19"/>
    <col min="2711" max="2714" width="10.7109375" style="19" customWidth="1"/>
    <col min="2715" max="2715" width="12" style="19" customWidth="1"/>
    <col min="2716" max="2721" width="9.140625" style="19"/>
    <col min="2722" max="2722" width="12.42578125" style="19" customWidth="1"/>
    <col min="2723" max="2723" width="10.85546875" style="19" customWidth="1"/>
    <col min="2724" max="2724" width="12.42578125" style="19" customWidth="1"/>
    <col min="2725" max="2725" width="9.140625" style="19"/>
    <col min="2726" max="2734" width="12.85546875" style="19" customWidth="1"/>
    <col min="2735" max="2737" width="13.140625" style="19" customWidth="1"/>
    <col min="2738" max="2742" width="9.140625" style="19"/>
    <col min="2743" max="2744" width="15.7109375" style="1" customWidth="1"/>
    <col min="2745" max="2748" width="14" style="19" customWidth="1"/>
    <col min="2749" max="2753" width="9.140625" style="19"/>
    <col min="2754" max="2754" width="9.7109375" style="19" customWidth="1"/>
    <col min="2755" max="2755" width="20" style="19" customWidth="1"/>
    <col min="2756" max="2756" width="13.28515625" style="1" customWidth="1"/>
    <col min="2757" max="2759" width="13.28515625" style="19" customWidth="1"/>
    <col min="2760" max="2762" width="9.140625" style="19"/>
    <col min="2763" max="2763" width="11.85546875" style="19" customWidth="1"/>
    <col min="2764" max="2764" width="9.140625" style="19"/>
    <col min="2765" max="2767" width="10.42578125" style="19" customWidth="1"/>
    <col min="2768" max="2770" width="9.140625" style="19"/>
    <col min="2771" max="2771" width="10.42578125" style="19" bestFit="1" customWidth="1"/>
    <col min="2772" max="2772" width="15.140625" style="19" customWidth="1"/>
    <col min="2773" max="2773" width="12.5703125" style="19" customWidth="1"/>
    <col min="2774" max="2774" width="13.85546875" style="19" customWidth="1"/>
    <col min="2775" max="2775" width="11.42578125" style="19" customWidth="1"/>
    <col min="2776" max="2776" width="13.85546875" style="19" customWidth="1"/>
    <col min="2777" max="2777" width="10.42578125" style="19" bestFit="1" customWidth="1"/>
    <col min="2778" max="2778" width="13.7109375" style="19" customWidth="1"/>
    <col min="2779" max="2779" width="10.42578125" style="19" bestFit="1" customWidth="1"/>
    <col min="2780" max="2780" width="15" style="19" customWidth="1"/>
    <col min="2781" max="2781" width="11.85546875" style="19" customWidth="1"/>
    <col min="2782" max="2786" width="14.85546875" style="19" customWidth="1"/>
    <col min="2787" max="2787" width="9.42578125" style="19" customWidth="1"/>
    <col min="2788" max="2790" width="9.28515625" style="19" bestFit="1" customWidth="1"/>
    <col min="2791" max="2791" width="9.28515625" style="19" customWidth="1"/>
    <col min="2792" max="2794" width="9.28515625" style="19" bestFit="1" customWidth="1"/>
    <col min="2795" max="2795" width="15.7109375" style="19" customWidth="1"/>
    <col min="2796" max="2796" width="13.7109375" style="19" customWidth="1"/>
    <col min="2797" max="2799" width="11.85546875" style="19" customWidth="1"/>
    <col min="2800" max="2800" width="15.85546875" style="19" customWidth="1"/>
    <col min="2801" max="2801" width="12.7109375" style="19" customWidth="1"/>
    <col min="2802" max="2802" width="9.140625" style="19"/>
    <col min="2803" max="2826" width="13.140625" style="19" customWidth="1"/>
    <col min="2827" max="2850" width="14" style="19" customWidth="1"/>
    <col min="2851" max="2851" width="13.28515625" style="19" customWidth="1"/>
    <col min="2852" max="2852" width="12.5703125" style="19" customWidth="1"/>
    <col min="2853" max="2858" width="12" style="19" customWidth="1"/>
    <col min="2859" max="2859" width="13.28515625" style="19" customWidth="1"/>
    <col min="2860" max="2860" width="12.5703125" style="19" customWidth="1"/>
    <col min="2861" max="2866" width="12" style="19" customWidth="1"/>
    <col min="2867" max="2867" width="13.28515625" style="19" customWidth="1"/>
    <col min="2868" max="2868" width="12.5703125" style="19" customWidth="1"/>
    <col min="2869" max="2874" width="12" style="19" customWidth="1"/>
    <col min="2875" max="2875" width="13.28515625" style="19" customWidth="1"/>
    <col min="2876" max="2876" width="12.5703125" style="19" customWidth="1"/>
    <col min="2877" max="2882" width="12" style="19" customWidth="1"/>
    <col min="2883" max="2883" width="13.28515625" style="19" customWidth="1"/>
    <col min="2884" max="2884" width="12.5703125" style="19" customWidth="1"/>
    <col min="2885" max="2890" width="12" style="19" customWidth="1"/>
    <col min="2891" max="2892" width="13.7109375" style="19" customWidth="1"/>
    <col min="2893" max="2898" width="11.85546875" style="19" customWidth="1"/>
    <col min="2899" max="2900" width="13.7109375" style="19" customWidth="1"/>
    <col min="2901" max="2906" width="11.85546875" style="19" customWidth="1"/>
    <col min="2907" max="2908" width="13.7109375" style="19" customWidth="1"/>
    <col min="2909" max="2914" width="11.85546875" style="19" customWidth="1"/>
    <col min="2915" max="2916" width="13.7109375" style="19" customWidth="1"/>
    <col min="2917" max="2922" width="11.85546875" style="19" customWidth="1"/>
    <col min="2923" max="2924" width="13.7109375" style="19" customWidth="1"/>
    <col min="2925" max="2930" width="11.85546875" style="19" customWidth="1"/>
    <col min="2931" max="2932" width="13.7109375" style="19" customWidth="1"/>
    <col min="2933" max="2938" width="11.85546875" style="19" customWidth="1"/>
    <col min="2939" max="2940" width="13.7109375" style="19" customWidth="1"/>
    <col min="2941" max="2946" width="11.85546875" style="19" customWidth="1"/>
    <col min="2947" max="2948" width="13.7109375" style="19" customWidth="1"/>
    <col min="2949" max="2954" width="11.85546875" style="19" customWidth="1"/>
    <col min="2955" max="2956" width="13.7109375" style="19" customWidth="1"/>
    <col min="2957" max="2962" width="11.85546875" style="19" customWidth="1"/>
    <col min="2963" max="2964" width="13.7109375" style="19" customWidth="1"/>
    <col min="2965" max="2970" width="11.85546875" style="19" customWidth="1"/>
    <col min="2971" max="2972" width="13.7109375" style="19" customWidth="1"/>
    <col min="2973" max="2978" width="11.85546875" style="19" customWidth="1"/>
    <col min="2979" max="2980" width="13.7109375" style="19" customWidth="1"/>
    <col min="2981" max="2986" width="11.85546875" style="19" customWidth="1"/>
    <col min="2987" max="2987" width="13.7109375" style="19" customWidth="1"/>
    <col min="2988" max="2993" width="11.85546875" style="19" customWidth="1"/>
    <col min="2994" max="2994" width="13.7109375" style="19" customWidth="1"/>
    <col min="2995" max="3000" width="11.85546875" style="19" customWidth="1"/>
    <col min="3001" max="3001" width="13.7109375" style="19" customWidth="1"/>
    <col min="3002" max="3007" width="11.85546875" style="19" customWidth="1"/>
    <col min="3008" max="3008" width="13.7109375" style="19" customWidth="1"/>
    <col min="3009" max="3014" width="11.85546875" style="19" customWidth="1"/>
    <col min="3015" max="3015" width="13.7109375" style="19" customWidth="1"/>
    <col min="3016" max="3021" width="11.85546875" style="19" customWidth="1"/>
    <col min="3022" max="3022" width="13.7109375" style="19" customWidth="1"/>
    <col min="3023" max="3028" width="11.85546875" style="19" customWidth="1"/>
    <col min="3029" max="3029" width="13.7109375" style="19" customWidth="1"/>
    <col min="3030" max="3035" width="11.85546875" style="19" customWidth="1"/>
    <col min="3036" max="3036" width="13.7109375" style="19" customWidth="1"/>
    <col min="3037" max="3042" width="11.85546875" style="19" customWidth="1"/>
    <col min="3043" max="3043" width="13.7109375" style="19" customWidth="1"/>
    <col min="3044" max="3049" width="11.85546875" style="19" customWidth="1"/>
    <col min="3050" max="3050" width="13.7109375" style="19" customWidth="1"/>
    <col min="3051" max="3056" width="11.85546875" style="19" customWidth="1"/>
    <col min="3057" max="3057" width="13.7109375" style="19" customWidth="1"/>
    <col min="3058" max="3063" width="11.85546875" style="19" customWidth="1"/>
    <col min="3064" max="3064" width="13.7109375" style="19" customWidth="1"/>
    <col min="3065" max="3070" width="11.85546875" style="19" customWidth="1"/>
    <col min="3071" max="3071" width="13.7109375" style="19" customWidth="1"/>
    <col min="3072" max="3077" width="11.85546875" style="19" customWidth="1"/>
    <col min="3078" max="3078" width="13.7109375" style="19" customWidth="1"/>
    <col min="3079" max="3084" width="11.85546875" style="19" customWidth="1"/>
    <col min="3085" max="3085" width="13.7109375" style="19" customWidth="1"/>
    <col min="3086" max="3091" width="11.85546875" style="19" customWidth="1"/>
    <col min="3092" max="3092" width="13.7109375" style="19" customWidth="1"/>
    <col min="3093" max="3098" width="11.85546875" style="19" customWidth="1"/>
    <col min="3099" max="3099" width="13.7109375" style="19" customWidth="1"/>
    <col min="3100" max="3123" width="11.85546875" style="19" customWidth="1"/>
    <col min="3124" max="3124" width="10.7109375" style="19" customWidth="1"/>
    <col min="3125" max="3144" width="11.42578125" style="19" customWidth="1"/>
    <col min="3145" max="3150" width="12.85546875" style="19" customWidth="1"/>
    <col min="3151" max="3192" width="12.42578125" style="19" customWidth="1"/>
    <col min="3193" max="3194" width="10.7109375" style="19" customWidth="1"/>
    <col min="3195" max="3212" width="12.140625" style="19" customWidth="1"/>
    <col min="3213" max="3222" width="16.5703125" style="19" customWidth="1"/>
    <col min="3223" max="3232" width="19.28515625" style="19" customWidth="1"/>
    <col min="3233" max="3235" width="33.85546875" style="19" customWidth="1"/>
    <col min="3236" max="3237" width="17.5703125" style="19" customWidth="1"/>
    <col min="3238" max="3238" width="17.85546875" style="19" customWidth="1"/>
    <col min="3239" max="3239" width="9.140625" style="19"/>
    <col min="3240" max="3240" width="13.5703125" style="19" customWidth="1"/>
    <col min="3241" max="3241" width="16.7109375" style="19" customWidth="1"/>
    <col min="3242" max="3249" width="11.28515625" style="19" customWidth="1"/>
    <col min="3250" max="3253" width="10.7109375" style="19" customWidth="1"/>
    <col min="3254" max="3254" width="12" style="19" customWidth="1"/>
    <col min="3255" max="3260" width="9.140625" style="19"/>
    <col min="3261" max="3261" width="12.42578125" style="19" customWidth="1"/>
    <col min="3262" max="3262" width="10.85546875" style="19" customWidth="1"/>
    <col min="3263" max="3263" width="12.42578125" style="19" customWidth="1"/>
    <col min="3264" max="3264" width="9.140625" style="19"/>
    <col min="3265" max="3273" width="12.85546875" style="19" customWidth="1"/>
    <col min="3274" max="3276" width="13.140625" style="19" customWidth="1"/>
    <col min="3277" max="3281" width="9.140625" style="19"/>
    <col min="3282" max="3283" width="15.7109375" style="1" customWidth="1"/>
    <col min="3284" max="3287" width="14" style="19" customWidth="1"/>
    <col min="3288" max="3292" width="9.140625" style="19"/>
    <col min="3293" max="3293" width="9.7109375" style="19" customWidth="1"/>
    <col min="3294" max="3294" width="20" style="19" customWidth="1"/>
    <col min="3295" max="3295" width="13.28515625" style="1" customWidth="1"/>
    <col min="3296" max="3298" width="13.28515625" style="19" customWidth="1"/>
    <col min="3299" max="3301" width="9.140625" style="19"/>
    <col min="3302" max="3302" width="11.85546875" style="19" customWidth="1"/>
    <col min="3303" max="3303" width="9.140625" style="19"/>
    <col min="3304" max="3306" width="10.42578125" style="19" customWidth="1"/>
    <col min="3307" max="3309" width="9.140625" style="19"/>
    <col min="3310" max="3310" width="10.42578125" style="19" bestFit="1" customWidth="1"/>
    <col min="3311" max="3311" width="15.140625" style="19" customWidth="1"/>
    <col min="3312" max="3312" width="12.5703125" style="19" customWidth="1"/>
    <col min="3313" max="3313" width="13.85546875" style="19" customWidth="1"/>
    <col min="3314" max="3314" width="11.42578125" style="19" customWidth="1"/>
    <col min="3315" max="3315" width="13.85546875" style="19" customWidth="1"/>
    <col min="3316" max="3316" width="10.42578125" style="19" bestFit="1" customWidth="1"/>
    <col min="3317" max="3317" width="13.7109375" style="19" customWidth="1"/>
    <col min="3318" max="3318" width="10.42578125" style="19" bestFit="1" customWidth="1"/>
    <col min="3319" max="3319" width="15" style="19" customWidth="1"/>
    <col min="3320" max="3320" width="11.85546875" style="19" customWidth="1"/>
    <col min="3321" max="3325" width="14.85546875" style="19" customWidth="1"/>
    <col min="3326" max="3337" width="10.5703125" style="19" customWidth="1"/>
    <col min="3338" max="3338" width="15.7109375" style="19" customWidth="1"/>
    <col min="3339" max="3339" width="13.7109375" style="19" customWidth="1"/>
    <col min="3340" max="3342" width="11.85546875" style="19" customWidth="1"/>
    <col min="3343" max="3343" width="15.85546875" style="19" customWidth="1"/>
    <col min="3344" max="3344" width="12.7109375" style="19" customWidth="1"/>
    <col min="3345" max="3345" width="9.140625" style="19"/>
    <col min="3346" max="3369" width="13.140625" style="19" customWidth="1"/>
    <col min="3370" max="3393" width="14" style="19" customWidth="1"/>
    <col min="3394" max="3394" width="13.28515625" style="19" customWidth="1"/>
    <col min="3395" max="3395" width="12.5703125" style="19" customWidth="1"/>
    <col min="3396" max="3401" width="12" style="19" customWidth="1"/>
    <col min="3402" max="3402" width="13.28515625" style="19" customWidth="1"/>
    <col min="3403" max="3403" width="12.5703125" style="19" customWidth="1"/>
    <col min="3404" max="3409" width="12" style="19" customWidth="1"/>
    <col min="3410" max="3410" width="13.28515625" style="19" customWidth="1"/>
    <col min="3411" max="3411" width="12.5703125" style="19" customWidth="1"/>
    <col min="3412" max="3417" width="12" style="19" customWidth="1"/>
    <col min="3418" max="3418" width="13.28515625" style="19" customWidth="1"/>
    <col min="3419" max="3419" width="12.5703125" style="19" customWidth="1"/>
    <col min="3420" max="3425" width="12" style="19" customWidth="1"/>
    <col min="3426" max="3426" width="13.28515625" style="19" customWidth="1"/>
    <col min="3427" max="3427" width="12.5703125" style="19" customWidth="1"/>
    <col min="3428" max="3433" width="12" style="19" customWidth="1"/>
    <col min="3434" max="3435" width="13.7109375" style="19" customWidth="1"/>
    <col min="3436" max="3441" width="11.85546875" style="19" customWidth="1"/>
    <col min="3442" max="3443" width="13.7109375" style="19" customWidth="1"/>
    <col min="3444" max="3449" width="11.85546875" style="19" customWidth="1"/>
    <col min="3450" max="3451" width="13.7109375" style="19" customWidth="1"/>
    <col min="3452" max="3457" width="11.85546875" style="19" customWidth="1"/>
    <col min="3458" max="3459" width="13.7109375" style="19" customWidth="1"/>
    <col min="3460" max="3465" width="11.85546875" style="19" customWidth="1"/>
    <col min="3466" max="3467" width="13.7109375" style="19" customWidth="1"/>
    <col min="3468" max="3473" width="11.85546875" style="19" customWidth="1"/>
    <col min="3474" max="3475" width="13.7109375" style="19" customWidth="1"/>
    <col min="3476" max="3481" width="11.85546875" style="19" customWidth="1"/>
    <col min="3482" max="3483" width="13.7109375" style="19" customWidth="1"/>
    <col min="3484" max="3489" width="11.85546875" style="19" customWidth="1"/>
    <col min="3490" max="3491" width="13.7109375" style="19" customWidth="1"/>
    <col min="3492" max="3497" width="11.85546875" style="19" customWidth="1"/>
    <col min="3498" max="3499" width="13.7109375" style="19" customWidth="1"/>
    <col min="3500" max="3505" width="11.85546875" style="19" customWidth="1"/>
    <col min="3506" max="3507" width="13.7109375" style="19" customWidth="1"/>
    <col min="3508" max="3513" width="11.85546875" style="19" customWidth="1"/>
    <col min="3514" max="3514" width="13.7109375" style="19" customWidth="1"/>
    <col min="3515" max="3520" width="11.85546875" style="19" customWidth="1"/>
    <col min="3521" max="3521" width="13.7109375" style="19" customWidth="1"/>
    <col min="3522" max="3527" width="11.85546875" style="19" customWidth="1"/>
    <col min="3528" max="3528" width="13.7109375" style="19" customWidth="1"/>
    <col min="3529" max="3534" width="11.85546875" style="19" customWidth="1"/>
    <col min="3535" max="3535" width="13.7109375" style="19" customWidth="1"/>
    <col min="3536" max="3541" width="11.85546875" style="19" customWidth="1"/>
    <col min="3542" max="3542" width="13.7109375" style="19" customWidth="1"/>
    <col min="3543" max="3548" width="11.85546875" style="19" customWidth="1"/>
    <col min="3549" max="3549" width="13.7109375" style="19" customWidth="1"/>
    <col min="3550" max="3555" width="11.85546875" style="19" customWidth="1"/>
    <col min="3556" max="3556" width="13.7109375" style="19" customWidth="1"/>
    <col min="3557" max="3562" width="11.85546875" style="19" customWidth="1"/>
    <col min="3563" max="3563" width="13.7109375" style="19" customWidth="1"/>
    <col min="3564" max="3569" width="11.85546875" style="19" customWidth="1"/>
    <col min="3570" max="3570" width="13.7109375" style="19" customWidth="1"/>
    <col min="3571" max="3576" width="11.85546875" style="19" customWidth="1"/>
    <col min="3577" max="3577" width="13.7109375" style="19" customWidth="1"/>
    <col min="3578" max="3583" width="11.85546875" style="19" customWidth="1"/>
    <col min="3584" max="3584" width="13.7109375" style="19" customWidth="1"/>
    <col min="3585" max="3590" width="11.85546875" style="19" customWidth="1"/>
    <col min="3591" max="3591" width="13.7109375" style="19" customWidth="1"/>
    <col min="3592" max="3597" width="11.85546875" style="19" customWidth="1"/>
    <col min="3598" max="3598" width="13.7109375" style="19" customWidth="1"/>
    <col min="3599" max="3604" width="11.85546875" style="19" customWidth="1"/>
    <col min="3605" max="3605" width="13.7109375" style="19" customWidth="1"/>
    <col min="3606" max="3611" width="11.85546875" style="19" customWidth="1"/>
    <col min="3612" max="3612" width="13.7109375" style="19" customWidth="1"/>
    <col min="3613" max="3618" width="11.85546875" style="19" customWidth="1"/>
    <col min="3619" max="3619" width="13.7109375" style="19" customWidth="1"/>
    <col min="3620" max="3643" width="11.85546875" style="19" customWidth="1"/>
    <col min="3644" max="3644" width="10.7109375" style="19" customWidth="1"/>
    <col min="3645" max="3664" width="11.42578125" style="19" customWidth="1"/>
    <col min="3665" max="3670" width="12.85546875" style="19" customWidth="1"/>
    <col min="3671" max="3712" width="12.42578125" style="19" customWidth="1"/>
    <col min="3713" max="3714" width="10.7109375" style="19" customWidth="1"/>
    <col min="3715" max="3732" width="12.140625" style="19" customWidth="1"/>
    <col min="3733" max="3742" width="16.5703125" style="19" customWidth="1"/>
    <col min="3743" max="3752" width="19.28515625" style="19" customWidth="1"/>
    <col min="3753" max="3755" width="33.85546875" style="19" customWidth="1"/>
    <col min="3756" max="3757" width="17.5703125" style="19" customWidth="1"/>
    <col min="3758" max="3758" width="17.85546875" style="19" customWidth="1"/>
    <col min="3759" max="3759" width="9.140625" style="7"/>
    <col min="3760" max="3777" width="9.140625" style="19"/>
    <col min="3778" max="3778" width="4.5703125" style="19" customWidth="1"/>
    <col min="3779" max="3794" width="9.140625" style="19"/>
    <col min="3795" max="3795" width="4.28515625" style="19" customWidth="1"/>
    <col min="3796" max="3798" width="26" style="19" customWidth="1"/>
    <col min="3799" max="3799" width="23.28515625" style="19" customWidth="1"/>
    <col min="3800" max="3800" width="18.7109375" style="19" customWidth="1"/>
    <col min="3801" max="3806" width="15.140625" style="19" customWidth="1"/>
    <col min="3807" max="3816" width="19.5703125" style="19" customWidth="1"/>
    <col min="3817" max="3820" width="17.140625" style="19" customWidth="1"/>
    <col min="3821" max="3821" width="18.28515625" style="19" customWidth="1"/>
    <col min="3822" max="3825" width="17.140625" style="19" customWidth="1"/>
    <col min="3826" max="3826" width="18.28515625" style="19" customWidth="1"/>
    <col min="3827" max="4033" width="19.140625" style="19" customWidth="1"/>
    <col min="4034" max="4057" width="16.7109375" style="19" customWidth="1"/>
    <col min="4058" max="4058" width="39" style="19" customWidth="1"/>
    <col min="4059" max="4064" width="16.7109375" style="19" customWidth="1"/>
    <col min="4065" max="4065" width="39" style="19" customWidth="1"/>
    <col min="4066" max="4071" width="16.7109375" style="19" customWidth="1"/>
    <col min="4072" max="4072" width="39" style="19" customWidth="1"/>
    <col min="4073" max="4082" width="28.85546875" style="19" customWidth="1"/>
    <col min="4083" max="4083" width="46.5703125" style="19" customWidth="1"/>
    <col min="4084" max="4084" width="72.28515625" style="19" customWidth="1"/>
    <col min="4085" max="4085" width="46.5703125" style="19" customWidth="1"/>
    <col min="4086" max="4086" width="72.28515625" style="19" customWidth="1"/>
    <col min="4087" max="4087" width="46.5703125" style="19" customWidth="1"/>
    <col min="4088" max="4088" width="72.28515625" style="19" customWidth="1"/>
    <col min="4089" max="4089" width="46.5703125" style="19" customWidth="1"/>
    <col min="4090" max="4090" width="72.28515625" style="19" customWidth="1"/>
    <col min="4091" max="4091" width="46.5703125" style="19" customWidth="1"/>
    <col min="4092" max="4092" width="72.28515625" style="19" customWidth="1"/>
    <col min="4093" max="4095" width="52" style="19" customWidth="1"/>
    <col min="4096" max="4098" width="51.7109375" style="19" customWidth="1"/>
    <col min="4099" max="16384" width="9.140625" style="19"/>
  </cols>
  <sheetData>
    <row r="1" spans="1:4099" ht="31.5" x14ac:dyDescent="0.25">
      <c r="M1" s="2" t="s">
        <v>0</v>
      </c>
      <c r="N1" s="3"/>
      <c r="O1" s="4"/>
      <c r="P1" s="4"/>
      <c r="Q1" s="4"/>
      <c r="R1" s="4"/>
      <c r="S1" s="4"/>
      <c r="T1" s="4"/>
      <c r="U1" s="4"/>
      <c r="V1" s="4"/>
      <c r="W1" s="4"/>
      <c r="X1" s="4"/>
      <c r="Y1" s="4"/>
      <c r="Z1" s="4"/>
      <c r="AA1" s="2" t="s">
        <v>0</v>
      </c>
      <c r="AB1" s="4"/>
      <c r="AC1" s="4"/>
      <c r="AD1" s="4"/>
      <c r="AE1" s="4"/>
      <c r="AF1" s="4"/>
      <c r="AG1" s="4"/>
      <c r="AH1" s="4"/>
      <c r="AI1" s="4"/>
      <c r="AJ1" s="2" t="s">
        <v>0</v>
      </c>
      <c r="AK1" s="4"/>
      <c r="AL1" s="4"/>
      <c r="AM1" s="4"/>
      <c r="AN1" s="4"/>
      <c r="AO1" s="4"/>
      <c r="AP1" s="4"/>
      <c r="AQ1" s="4"/>
      <c r="AR1" s="4"/>
      <c r="AS1" s="2" t="s">
        <v>0</v>
      </c>
      <c r="AT1" s="4"/>
      <c r="AU1" s="4"/>
      <c r="AV1" s="4"/>
      <c r="AW1" s="4"/>
      <c r="AX1" s="4"/>
      <c r="AY1" s="4"/>
      <c r="AZ1" s="4"/>
      <c r="BA1" s="2" t="s">
        <v>0</v>
      </c>
      <c r="BB1" s="4"/>
      <c r="BC1" s="4"/>
      <c r="BD1" s="4"/>
      <c r="BE1" s="4"/>
      <c r="BF1" s="4"/>
      <c r="BG1" s="4"/>
      <c r="BH1" s="4"/>
      <c r="BI1" s="2" t="s">
        <v>0</v>
      </c>
      <c r="BJ1" s="4"/>
      <c r="BK1" s="4"/>
      <c r="BL1" s="4"/>
      <c r="BM1" s="4"/>
      <c r="BN1" s="2"/>
      <c r="BO1" s="2" t="s">
        <v>0</v>
      </c>
      <c r="BP1" s="4"/>
      <c r="BQ1" s="4"/>
      <c r="BR1" s="4"/>
      <c r="BS1" s="4"/>
      <c r="BT1" s="4"/>
      <c r="BU1" s="4"/>
      <c r="BV1" s="4"/>
      <c r="BW1" s="2" t="s">
        <v>0</v>
      </c>
      <c r="BX1" s="4"/>
      <c r="BY1" s="4"/>
      <c r="BZ1" s="4"/>
      <c r="CA1" s="4"/>
      <c r="CB1" s="4"/>
      <c r="CC1" s="4"/>
      <c r="CD1" s="4"/>
      <c r="CE1" s="2" t="s">
        <v>0</v>
      </c>
      <c r="CF1" s="4"/>
      <c r="CG1" s="4"/>
      <c r="CH1" s="4"/>
      <c r="CI1" s="4"/>
      <c r="CJ1" s="4"/>
      <c r="CK1" s="4"/>
      <c r="CL1" s="4"/>
      <c r="CM1" s="2" t="s">
        <v>0</v>
      </c>
      <c r="CN1" s="4"/>
      <c r="CO1" s="4"/>
      <c r="CP1" s="4"/>
      <c r="CQ1" s="4"/>
      <c r="CR1" s="4"/>
      <c r="CS1" s="4"/>
      <c r="CT1" s="4"/>
      <c r="CU1" s="2" t="s">
        <v>0</v>
      </c>
      <c r="CV1" s="4"/>
      <c r="CW1" s="4"/>
      <c r="CX1" s="4"/>
      <c r="CY1" s="4"/>
      <c r="CZ1" s="4"/>
      <c r="DA1" s="4"/>
      <c r="DB1" s="4"/>
      <c r="DC1" s="2" t="s">
        <v>0</v>
      </c>
      <c r="DD1" s="4"/>
      <c r="DE1" s="4"/>
      <c r="DF1" s="4"/>
      <c r="DG1" s="4"/>
      <c r="DH1" s="4"/>
      <c r="DI1" s="4"/>
      <c r="DJ1" s="4"/>
      <c r="DK1" s="2" t="s">
        <v>0</v>
      </c>
      <c r="DL1" s="4"/>
      <c r="DM1" s="4"/>
      <c r="DN1" s="4"/>
      <c r="DO1" s="4"/>
      <c r="DP1" s="4"/>
      <c r="DQ1" s="4"/>
      <c r="DR1" s="4"/>
      <c r="DS1" s="2" t="s">
        <v>0</v>
      </c>
      <c r="DT1" s="4"/>
      <c r="DU1" s="4"/>
      <c r="DV1" s="4"/>
      <c r="DW1" s="4"/>
      <c r="DX1" s="4"/>
      <c r="DY1" s="4"/>
      <c r="DZ1" s="4"/>
      <c r="EA1" s="2" t="s">
        <v>0</v>
      </c>
      <c r="EB1" s="4"/>
      <c r="EC1" s="4"/>
      <c r="ED1" s="4"/>
      <c r="EE1" s="4"/>
      <c r="EF1" s="4"/>
      <c r="EG1" s="4"/>
      <c r="EH1" s="4"/>
      <c r="EI1" s="2" t="s">
        <v>0</v>
      </c>
      <c r="EJ1" s="4"/>
      <c r="EK1" s="4"/>
      <c r="EL1" s="4"/>
      <c r="EM1" s="4"/>
      <c r="EN1" s="4"/>
      <c r="EO1" s="4"/>
      <c r="EP1" s="4"/>
      <c r="EQ1" s="2" t="s">
        <v>0</v>
      </c>
      <c r="ER1" s="4"/>
      <c r="ES1" s="4"/>
      <c r="ET1" s="4"/>
      <c r="EU1" s="4"/>
      <c r="EV1" s="4"/>
      <c r="EW1" s="4"/>
      <c r="EX1" s="4"/>
      <c r="EY1" s="2" t="s">
        <v>0</v>
      </c>
      <c r="EZ1" s="4"/>
      <c r="FA1" s="4"/>
      <c r="FB1" s="4"/>
      <c r="FC1" s="4"/>
      <c r="FD1" s="4"/>
      <c r="FE1" s="4"/>
      <c r="FF1" s="4"/>
      <c r="FG1" s="2" t="s">
        <v>0</v>
      </c>
      <c r="FH1" s="4"/>
      <c r="FI1" s="4"/>
      <c r="FJ1" s="4"/>
      <c r="FK1" s="4"/>
      <c r="FL1" s="4"/>
      <c r="FM1" s="4"/>
      <c r="FN1" s="4"/>
      <c r="FO1" s="2" t="s">
        <v>0</v>
      </c>
      <c r="FP1" s="4"/>
      <c r="FQ1" s="4"/>
      <c r="FR1" s="4"/>
      <c r="FS1" s="4"/>
      <c r="FT1" s="4"/>
      <c r="FU1" s="4"/>
      <c r="FV1" s="4"/>
      <c r="FW1" s="2" t="s">
        <v>0</v>
      </c>
      <c r="FX1" s="4"/>
      <c r="FY1" s="4"/>
      <c r="FZ1" s="4"/>
      <c r="GA1" s="4"/>
      <c r="GB1" s="4"/>
      <c r="GC1" s="4"/>
      <c r="GD1" s="4"/>
      <c r="GE1" s="2" t="s">
        <v>0</v>
      </c>
      <c r="GF1" s="4"/>
      <c r="GG1" s="4"/>
      <c r="GH1" s="4"/>
      <c r="GI1" s="4"/>
      <c r="GJ1" s="4"/>
      <c r="GK1" s="4"/>
      <c r="GL1" s="4"/>
      <c r="GM1" s="2" t="s">
        <v>0</v>
      </c>
      <c r="GN1" s="4"/>
      <c r="GO1" s="4"/>
      <c r="GP1" s="4"/>
      <c r="GQ1" s="4"/>
      <c r="GR1" s="4"/>
      <c r="GS1" s="4"/>
      <c r="GT1" s="4"/>
      <c r="GU1" s="2" t="s">
        <v>0</v>
      </c>
      <c r="GV1" s="4"/>
      <c r="GW1" s="4"/>
      <c r="GX1" s="4"/>
      <c r="GY1" s="4"/>
      <c r="GZ1" s="4"/>
      <c r="HA1" s="4"/>
      <c r="HB1" s="4"/>
      <c r="HC1" s="2" t="s">
        <v>0</v>
      </c>
      <c r="HD1" s="4"/>
      <c r="HE1" s="4"/>
      <c r="HF1" s="4"/>
      <c r="HG1" s="4"/>
      <c r="HH1" s="4"/>
      <c r="HI1" s="4"/>
      <c r="HJ1" s="4"/>
      <c r="HK1" s="2" t="s">
        <v>0</v>
      </c>
      <c r="HL1" s="4"/>
      <c r="HM1" s="4"/>
      <c r="HN1" s="4"/>
      <c r="HO1" s="4"/>
      <c r="HP1" s="4"/>
      <c r="HQ1" s="4"/>
      <c r="HR1" s="4"/>
      <c r="HS1" s="2" t="s">
        <v>0</v>
      </c>
      <c r="HT1" s="4"/>
      <c r="HU1" s="4"/>
      <c r="HV1" s="4"/>
      <c r="HW1" s="4"/>
      <c r="HX1" s="4"/>
      <c r="HY1" s="4"/>
      <c r="HZ1" s="4"/>
      <c r="IA1" s="2" t="s">
        <v>0</v>
      </c>
      <c r="IB1" s="4"/>
      <c r="IC1" s="4"/>
      <c r="ID1" s="4"/>
      <c r="IE1" s="4"/>
      <c r="IF1" s="4"/>
      <c r="IG1" s="4"/>
      <c r="IH1" s="4"/>
      <c r="II1" s="2" t="s">
        <v>0</v>
      </c>
      <c r="IJ1" s="4"/>
      <c r="IK1" s="4"/>
      <c r="IL1" s="4"/>
      <c r="IM1" s="4"/>
      <c r="IN1" s="4"/>
      <c r="IO1" s="4"/>
      <c r="IP1" s="4"/>
      <c r="IQ1" s="2" t="s">
        <v>0</v>
      </c>
      <c r="IR1" s="4"/>
      <c r="IS1" s="4"/>
      <c r="IT1" s="4"/>
      <c r="IU1" s="4"/>
      <c r="IV1" s="4"/>
      <c r="IW1" s="4"/>
      <c r="IX1" s="4"/>
      <c r="IY1" s="2" t="s">
        <v>0</v>
      </c>
      <c r="IZ1" s="4"/>
      <c r="JA1" s="4"/>
      <c r="JB1" s="4"/>
      <c r="JC1" s="4"/>
      <c r="JD1" s="4"/>
      <c r="JE1" s="4"/>
      <c r="JF1" s="4"/>
      <c r="JG1" s="2" t="s">
        <v>0</v>
      </c>
      <c r="JH1" s="4"/>
      <c r="JI1" s="4"/>
      <c r="JJ1" s="4"/>
      <c r="JK1" s="4"/>
      <c r="JL1" s="4"/>
      <c r="JM1" s="4"/>
      <c r="JN1" s="4"/>
      <c r="JO1" s="2" t="s">
        <v>0</v>
      </c>
      <c r="JP1" s="4"/>
      <c r="JQ1" s="4"/>
      <c r="JR1" s="4"/>
      <c r="JS1" s="4"/>
      <c r="JT1" s="4"/>
      <c r="JU1" s="4"/>
      <c r="JV1" s="4"/>
      <c r="JW1" s="2" t="s">
        <v>0</v>
      </c>
      <c r="JX1" s="4"/>
      <c r="JY1" s="4"/>
      <c r="JZ1" s="4"/>
      <c r="KA1" s="4"/>
      <c r="KB1" s="4"/>
      <c r="KC1" s="4"/>
      <c r="KD1" s="4"/>
      <c r="KE1" s="2" t="s">
        <v>0</v>
      </c>
      <c r="KF1" s="4"/>
      <c r="KG1" s="4"/>
      <c r="KH1" s="4"/>
      <c r="KI1" s="4"/>
      <c r="KJ1" s="4"/>
      <c r="KK1" s="4"/>
      <c r="KL1" s="4"/>
      <c r="KM1" s="2" t="s">
        <v>0</v>
      </c>
      <c r="KN1" s="4"/>
      <c r="KO1" s="4"/>
      <c r="KP1" s="4"/>
      <c r="KQ1" s="4"/>
      <c r="KR1" s="4"/>
      <c r="KS1" s="4"/>
      <c r="KT1" s="4"/>
      <c r="KU1" s="2" t="s">
        <v>0</v>
      </c>
      <c r="KV1" s="4"/>
      <c r="KW1" s="4"/>
      <c r="KX1" s="4"/>
      <c r="KY1" s="4"/>
      <c r="KZ1" s="4"/>
      <c r="LA1" s="4"/>
      <c r="LB1" s="4"/>
      <c r="LC1" s="2" t="s">
        <v>0</v>
      </c>
      <c r="LD1" s="4"/>
      <c r="LE1" s="4"/>
      <c r="LF1" s="4"/>
      <c r="LG1" s="4"/>
      <c r="LH1" s="4"/>
      <c r="LI1" s="4"/>
      <c r="LJ1" s="4"/>
      <c r="LK1" s="2" t="s">
        <v>0</v>
      </c>
      <c r="LL1" s="4"/>
      <c r="LM1" s="4"/>
      <c r="LN1" s="4"/>
      <c r="LO1" s="4"/>
      <c r="LP1" s="4"/>
      <c r="LQ1" s="4"/>
      <c r="LR1" s="4"/>
      <c r="LS1" s="2" t="s">
        <v>0</v>
      </c>
      <c r="LT1" s="4"/>
      <c r="LU1" s="4"/>
      <c r="LV1" s="4"/>
      <c r="LW1" s="4"/>
      <c r="LX1" s="4"/>
      <c r="LY1" s="4"/>
      <c r="LZ1" s="4"/>
      <c r="MA1" s="2" t="s">
        <v>0</v>
      </c>
      <c r="MB1" s="4"/>
      <c r="MC1" s="4"/>
      <c r="MD1" s="4"/>
      <c r="ME1" s="4"/>
      <c r="MF1" s="4"/>
      <c r="MG1" s="4"/>
      <c r="MH1" s="4"/>
      <c r="MI1" s="2" t="s">
        <v>0</v>
      </c>
      <c r="MJ1" s="4"/>
      <c r="MK1" s="4"/>
      <c r="ML1" s="4"/>
      <c r="MM1" s="4"/>
      <c r="MN1" s="4"/>
      <c r="MO1" s="4"/>
      <c r="MP1" s="4"/>
      <c r="MQ1" s="2" t="s">
        <v>0</v>
      </c>
      <c r="MR1" s="4"/>
      <c r="MS1" s="6" t="s">
        <v>0</v>
      </c>
      <c r="MT1" s="6"/>
      <c r="MU1" s="6"/>
      <c r="MV1" s="6"/>
      <c r="MW1" s="6"/>
      <c r="MX1" s="6"/>
      <c r="MY1" s="6"/>
      <c r="MZ1" s="6"/>
      <c r="NA1" s="6"/>
      <c r="NB1" s="6"/>
      <c r="NC1" s="6"/>
      <c r="ND1" s="6"/>
      <c r="NE1" s="6" t="s">
        <v>0</v>
      </c>
      <c r="NF1" s="6"/>
      <c r="NG1" s="6"/>
      <c r="NH1" s="6"/>
      <c r="NI1" s="6"/>
      <c r="NJ1" s="6"/>
      <c r="NK1" s="6"/>
      <c r="NL1" s="6"/>
      <c r="NM1" s="6" t="s">
        <v>0</v>
      </c>
      <c r="NN1" s="6"/>
      <c r="NO1" s="6"/>
      <c r="NP1" s="6"/>
      <c r="NQ1" s="6"/>
      <c r="NR1" s="6"/>
      <c r="NS1" s="6"/>
      <c r="NT1" s="6"/>
      <c r="NU1" s="6" t="s">
        <v>0</v>
      </c>
      <c r="NV1" s="6"/>
      <c r="NW1" s="6"/>
      <c r="NX1" s="6"/>
      <c r="NY1" s="6"/>
      <c r="NZ1" s="6"/>
      <c r="OA1" s="6"/>
      <c r="OB1" s="6"/>
      <c r="OC1" s="6"/>
      <c r="OD1" s="6"/>
      <c r="OE1" s="6"/>
      <c r="OF1" s="6"/>
      <c r="OG1" s="6" t="s">
        <v>0</v>
      </c>
      <c r="OH1" s="6"/>
      <c r="OI1" s="6"/>
      <c r="OJ1" s="6"/>
      <c r="OK1" s="6"/>
      <c r="OL1" s="6"/>
      <c r="OM1" s="6"/>
      <c r="ON1" s="6"/>
      <c r="OO1" s="6" t="s">
        <v>0</v>
      </c>
      <c r="OP1" s="6"/>
      <c r="OQ1" s="6"/>
      <c r="OR1" s="6"/>
      <c r="OS1" s="6"/>
      <c r="OT1" s="6"/>
      <c r="OU1" s="6"/>
      <c r="OV1" s="6"/>
      <c r="OW1" s="6"/>
      <c r="OX1" s="6"/>
      <c r="OY1" s="6"/>
      <c r="OZ1" s="6"/>
      <c r="PA1" s="6" t="s">
        <v>0</v>
      </c>
      <c r="PB1" s="6"/>
      <c r="PC1" s="6"/>
      <c r="PD1" s="6"/>
      <c r="PE1" s="6"/>
      <c r="PF1" s="6"/>
      <c r="PG1" s="6"/>
      <c r="PH1" s="6"/>
      <c r="PI1" s="6"/>
      <c r="PJ1" s="6"/>
      <c r="PK1" s="6"/>
      <c r="PL1" s="6"/>
      <c r="PM1" s="6" t="s">
        <v>0</v>
      </c>
      <c r="PN1" s="6"/>
      <c r="PO1" s="6"/>
      <c r="PP1" s="6"/>
      <c r="PQ1" s="6"/>
      <c r="PR1" s="6"/>
      <c r="PS1" s="6"/>
      <c r="PT1" s="6"/>
      <c r="PU1" s="6"/>
      <c r="PV1" s="6"/>
      <c r="PW1" s="6"/>
      <c r="PX1" s="6"/>
      <c r="PY1" s="6" t="s">
        <v>0</v>
      </c>
      <c r="PZ1" s="6"/>
      <c r="QA1" s="6"/>
      <c r="QB1" s="6"/>
      <c r="QC1" s="6"/>
      <c r="QD1" s="6"/>
      <c r="QE1" s="6"/>
      <c r="QF1" s="6"/>
      <c r="QG1" s="6"/>
      <c r="QH1" s="6"/>
      <c r="QI1" s="6"/>
      <c r="QJ1" s="6"/>
      <c r="QK1" s="6" t="s">
        <v>0</v>
      </c>
      <c r="QL1" s="6"/>
      <c r="QM1" s="6"/>
      <c r="QN1" s="6"/>
      <c r="QO1" s="6"/>
      <c r="QP1" s="6"/>
      <c r="QQ1" s="6"/>
      <c r="QR1" s="6"/>
      <c r="QS1" s="6"/>
      <c r="QT1" s="6"/>
      <c r="QU1" s="6"/>
      <c r="QV1" s="6"/>
      <c r="QW1" s="6" t="s">
        <v>0</v>
      </c>
      <c r="QX1" s="6"/>
      <c r="QY1" s="6"/>
      <c r="QZ1" s="6"/>
      <c r="RA1" s="6" t="s">
        <v>0</v>
      </c>
      <c r="RB1" s="6"/>
      <c r="RC1" s="6"/>
      <c r="RD1" s="6"/>
      <c r="RE1" s="6"/>
      <c r="RF1" s="6"/>
      <c r="RG1" s="6"/>
      <c r="RH1" s="6"/>
      <c r="RI1" s="6" t="s">
        <v>0</v>
      </c>
      <c r="RJ1" s="6"/>
      <c r="RK1" s="6"/>
      <c r="RL1" s="6"/>
      <c r="RM1" s="6"/>
      <c r="RN1" s="6"/>
      <c r="RO1" s="6"/>
      <c r="RP1" s="6"/>
      <c r="RQ1" s="6" t="s">
        <v>0</v>
      </c>
      <c r="RR1" s="6"/>
      <c r="RS1" s="6"/>
      <c r="RT1" s="6"/>
      <c r="RU1" s="6"/>
      <c r="RV1" s="6"/>
      <c r="RW1" s="6"/>
      <c r="RX1" s="6"/>
      <c r="RY1" s="6" t="s">
        <v>0</v>
      </c>
      <c r="RZ1" s="6"/>
      <c r="SA1" s="6"/>
      <c r="SB1" s="6"/>
      <c r="SC1" s="6"/>
      <c r="SD1" s="6"/>
      <c r="SE1" s="6"/>
      <c r="SF1" s="6"/>
      <c r="SG1" s="6" t="s">
        <v>0</v>
      </c>
      <c r="SH1" s="6"/>
      <c r="SI1" s="6"/>
      <c r="SJ1" s="6"/>
      <c r="SK1" s="6"/>
      <c r="SL1" s="6"/>
      <c r="SM1" s="6"/>
      <c r="SN1" s="6"/>
      <c r="SO1" s="6" t="s">
        <v>0</v>
      </c>
      <c r="SP1" s="6"/>
      <c r="SQ1" s="6"/>
      <c r="SR1" s="6"/>
      <c r="SS1" s="6"/>
      <c r="ST1" s="6"/>
      <c r="SU1" s="6"/>
      <c r="SV1" s="6"/>
      <c r="SW1" s="6" t="s">
        <v>0</v>
      </c>
      <c r="SX1" s="6"/>
      <c r="SY1" s="6"/>
      <c r="SZ1" s="6"/>
      <c r="TA1" s="6"/>
      <c r="TB1" s="6"/>
      <c r="TC1" s="6"/>
      <c r="TD1" s="6"/>
      <c r="TE1" s="6" t="s">
        <v>0</v>
      </c>
      <c r="TF1" s="6"/>
      <c r="TG1" s="6"/>
      <c r="TH1" s="6"/>
      <c r="TI1" s="6"/>
      <c r="TJ1" s="6"/>
      <c r="TK1" s="6"/>
      <c r="TL1" s="6"/>
      <c r="TM1" s="6" t="s">
        <v>0</v>
      </c>
      <c r="TN1" s="6"/>
      <c r="TO1" s="6"/>
      <c r="TP1" s="6"/>
      <c r="TQ1" s="6"/>
      <c r="TR1" s="6"/>
      <c r="TS1" s="6"/>
      <c r="TT1" s="6"/>
      <c r="TU1" s="6" t="s">
        <v>0</v>
      </c>
      <c r="TV1" s="6"/>
      <c r="TX1" s="8" t="s">
        <v>0</v>
      </c>
      <c r="TY1" s="8"/>
      <c r="TZ1" s="8"/>
      <c r="UA1" s="8"/>
      <c r="UB1" s="8"/>
      <c r="UC1" s="8"/>
      <c r="UD1" s="8"/>
      <c r="UE1" s="8"/>
      <c r="UF1" s="8" t="s">
        <v>0</v>
      </c>
      <c r="UG1" s="8"/>
      <c r="UH1" s="8"/>
      <c r="UI1" s="8"/>
      <c r="UJ1" s="8"/>
      <c r="UK1" s="8"/>
      <c r="UL1" s="8"/>
      <c r="UM1" s="8"/>
      <c r="UN1" s="8" t="s">
        <v>0</v>
      </c>
      <c r="UO1" s="8"/>
      <c r="UP1" s="8"/>
      <c r="UQ1" s="8"/>
      <c r="UR1" s="8"/>
      <c r="US1" s="8"/>
      <c r="UT1" s="8"/>
      <c r="UU1" s="8"/>
      <c r="UV1" s="8" t="s">
        <v>0</v>
      </c>
      <c r="UW1" s="8"/>
      <c r="UX1" s="8"/>
      <c r="UY1" s="8"/>
      <c r="UZ1" s="8"/>
      <c r="VA1" s="8"/>
      <c r="VB1" s="8"/>
      <c r="VC1" s="8"/>
      <c r="VD1" s="8" t="s">
        <v>0</v>
      </c>
      <c r="VE1" s="8"/>
      <c r="VF1" s="8"/>
      <c r="VG1" s="8"/>
      <c r="VH1" s="8"/>
      <c r="VI1" s="8"/>
      <c r="VJ1" s="8"/>
      <c r="VK1" s="8"/>
      <c r="VL1" s="8" t="s">
        <v>0</v>
      </c>
      <c r="VM1" s="8"/>
      <c r="VN1" s="8"/>
      <c r="VO1" s="8"/>
      <c r="VP1" s="8"/>
      <c r="VQ1" s="8"/>
      <c r="VR1" s="8"/>
      <c r="VS1" s="8"/>
      <c r="VT1" s="8" t="s">
        <v>0</v>
      </c>
      <c r="VU1" s="8"/>
      <c r="VV1" s="8"/>
      <c r="VW1" s="8"/>
      <c r="VX1" s="8"/>
      <c r="VY1" s="8"/>
      <c r="VZ1" s="8"/>
      <c r="WA1" s="8"/>
      <c r="WB1" s="8" t="s">
        <v>0</v>
      </c>
      <c r="WC1" s="8"/>
      <c r="WD1" s="8"/>
      <c r="WE1" s="8"/>
      <c r="WF1" s="8"/>
      <c r="WG1" s="8"/>
      <c r="WH1" s="8"/>
      <c r="WI1" s="8"/>
      <c r="WJ1" s="8" t="s">
        <v>0</v>
      </c>
      <c r="WK1" s="8"/>
      <c r="WL1" s="8"/>
      <c r="WM1" s="8"/>
      <c r="WN1" s="8"/>
      <c r="WO1" s="8"/>
      <c r="WP1" s="8"/>
      <c r="WQ1" s="8"/>
      <c r="WR1" s="8" t="s">
        <v>0</v>
      </c>
      <c r="WS1" s="8"/>
      <c r="WT1" s="8"/>
      <c r="WU1" s="8"/>
      <c r="WV1" s="8"/>
      <c r="WW1" s="8"/>
      <c r="WX1" s="8"/>
      <c r="WY1" s="8"/>
      <c r="WZ1" s="8" t="s">
        <v>0</v>
      </c>
      <c r="XA1" s="8"/>
      <c r="XB1" s="8"/>
      <c r="XC1" s="8"/>
      <c r="XD1" s="8"/>
      <c r="XE1" s="8"/>
      <c r="XF1" s="8"/>
      <c r="XG1" s="8"/>
      <c r="XH1" s="8" t="s">
        <v>0</v>
      </c>
      <c r="XI1" s="8"/>
      <c r="XJ1" s="8"/>
      <c r="XK1" s="8"/>
      <c r="XL1" s="8"/>
      <c r="XM1" s="8"/>
      <c r="XN1" s="8"/>
      <c r="XO1" s="8"/>
      <c r="XP1" s="8" t="s">
        <v>0</v>
      </c>
      <c r="XQ1" s="8"/>
      <c r="XR1" s="8"/>
      <c r="XS1" s="8"/>
      <c r="XT1" s="8"/>
      <c r="XU1" s="8"/>
      <c r="XV1" s="8"/>
      <c r="XW1" s="8"/>
      <c r="XX1" s="8" t="s">
        <v>0</v>
      </c>
      <c r="XY1" s="8"/>
      <c r="XZ1" s="8"/>
      <c r="YA1" s="8"/>
      <c r="YB1" s="8"/>
      <c r="YC1" s="8"/>
      <c r="YD1" s="8"/>
      <c r="YE1" s="8"/>
      <c r="YF1" s="8" t="s">
        <v>0</v>
      </c>
      <c r="YG1" s="9"/>
      <c r="YH1" s="9"/>
      <c r="YI1" s="9"/>
      <c r="YJ1" s="9"/>
      <c r="YK1" s="9"/>
      <c r="YL1" s="9"/>
      <c r="YM1" s="9"/>
      <c r="YN1" s="8" t="s">
        <v>0</v>
      </c>
      <c r="YO1" s="9"/>
      <c r="YP1" s="9"/>
      <c r="YQ1" s="9"/>
      <c r="YR1" s="9"/>
      <c r="YS1" s="9"/>
      <c r="YT1" s="9"/>
      <c r="YU1" s="9"/>
      <c r="YV1" s="9"/>
      <c r="YW1" s="9"/>
      <c r="YX1" s="8" t="s">
        <v>0</v>
      </c>
      <c r="YY1" s="9"/>
      <c r="YZ1" s="9"/>
      <c r="ZA1" s="9"/>
      <c r="ZB1" s="9"/>
      <c r="ZC1" s="9"/>
      <c r="ZD1" s="9"/>
      <c r="ZE1" s="9"/>
      <c r="ZF1" s="9"/>
      <c r="ZG1" s="9"/>
      <c r="ZH1" s="8" t="s">
        <v>0</v>
      </c>
      <c r="ZI1" s="9"/>
      <c r="ZJ1" s="9"/>
      <c r="ZK1" s="9"/>
      <c r="ZL1" s="9"/>
      <c r="ZM1" s="9"/>
      <c r="ZN1" s="9"/>
      <c r="ZO1" s="9"/>
      <c r="ZP1" s="9"/>
      <c r="ZQ1" s="9"/>
      <c r="ZR1" s="8" t="s">
        <v>0</v>
      </c>
      <c r="ZS1" s="9"/>
      <c r="ZT1" s="9"/>
      <c r="ZU1" s="9"/>
      <c r="ZV1" s="9"/>
      <c r="ZW1" s="9"/>
      <c r="ZX1" s="9"/>
      <c r="ZY1" s="9"/>
      <c r="ZZ1" s="9"/>
      <c r="AAA1" s="9"/>
      <c r="AAB1" s="8" t="s">
        <v>0</v>
      </c>
      <c r="AAC1" s="9"/>
      <c r="AAD1" s="9"/>
      <c r="AAE1" s="9"/>
      <c r="AAF1" s="9"/>
      <c r="AAG1" s="9"/>
      <c r="AAH1" s="9"/>
      <c r="AAI1" s="9"/>
      <c r="AAJ1" s="9"/>
      <c r="AAK1" s="9"/>
      <c r="AAL1" s="8" t="s">
        <v>0</v>
      </c>
      <c r="AAM1" s="9"/>
      <c r="AAN1" s="9"/>
      <c r="AAO1" s="9"/>
      <c r="AAP1" s="8" t="s">
        <v>0</v>
      </c>
      <c r="AAQ1" s="8"/>
      <c r="AAR1" s="8"/>
      <c r="AAS1" s="8"/>
      <c r="AAT1" s="8"/>
      <c r="AAU1" s="8"/>
      <c r="AAV1" s="8"/>
      <c r="AAW1" s="8"/>
      <c r="AAX1" s="8" t="s">
        <v>0</v>
      </c>
      <c r="AAY1" s="8"/>
      <c r="AAZ1" s="8"/>
      <c r="ABA1" s="8"/>
      <c r="ABB1" s="8"/>
      <c r="ABC1" s="8"/>
      <c r="ABD1" s="8"/>
      <c r="ABE1" s="8"/>
      <c r="ABF1" s="8"/>
      <c r="ABG1" s="8"/>
      <c r="ABH1" s="8"/>
      <c r="ABI1" s="8"/>
      <c r="ABJ1" s="8" t="s">
        <v>0</v>
      </c>
      <c r="ABK1" s="8"/>
      <c r="ABL1" s="8"/>
      <c r="ABM1" s="8"/>
      <c r="ABN1" s="8"/>
      <c r="ABO1" s="8"/>
      <c r="ABP1" s="8"/>
      <c r="ABQ1" s="8"/>
      <c r="ABR1" s="8" t="s">
        <v>0</v>
      </c>
      <c r="ABS1" s="8"/>
      <c r="ABT1" s="8"/>
      <c r="ABU1" s="8"/>
      <c r="ABV1" s="8"/>
      <c r="ABW1" s="8"/>
      <c r="ABX1" s="8"/>
      <c r="ABY1" s="8"/>
      <c r="ABZ1" s="8" t="s">
        <v>0</v>
      </c>
      <c r="ACA1" s="8"/>
      <c r="ACD1" s="4" t="s">
        <v>1</v>
      </c>
      <c r="ACE1" s="11"/>
      <c r="ACF1" s="11"/>
      <c r="ACG1" s="11"/>
      <c r="ACH1" s="11"/>
      <c r="ACI1" s="4" t="s">
        <v>1</v>
      </c>
      <c r="ACJ1" s="11"/>
      <c r="ACK1" s="11"/>
      <c r="ACL1" s="11"/>
      <c r="ACM1" s="11"/>
      <c r="ACN1" s="11"/>
      <c r="ACO1" s="11"/>
      <c r="ACP1" s="11"/>
      <c r="ACQ1" s="4" t="s">
        <v>1</v>
      </c>
      <c r="ACR1" s="11"/>
      <c r="ACS1" s="11"/>
      <c r="ACT1" s="11"/>
      <c r="ACU1" s="11"/>
      <c r="ACV1" s="11"/>
      <c r="ACW1" s="11"/>
      <c r="ACX1" s="11"/>
      <c r="ACY1" s="4" t="s">
        <v>1</v>
      </c>
      <c r="ACZ1" s="11"/>
      <c r="ADA1" s="11"/>
      <c r="ADB1" s="11"/>
      <c r="ADC1" s="11"/>
      <c r="ADD1" s="11"/>
      <c r="ADE1" s="11"/>
      <c r="ADF1" s="11"/>
      <c r="ADG1" s="4" t="s">
        <v>1</v>
      </c>
      <c r="ADH1" s="11"/>
      <c r="ADI1" s="11"/>
      <c r="ADJ1" s="11"/>
      <c r="ADK1" s="11"/>
      <c r="ADL1" s="11"/>
      <c r="ADM1" s="11"/>
      <c r="ADN1" s="11"/>
      <c r="ADO1" s="4" t="s">
        <v>1</v>
      </c>
      <c r="ADP1" s="11"/>
      <c r="ADQ1" s="11"/>
      <c r="ADR1" s="11"/>
      <c r="ADS1" s="11"/>
      <c r="ADT1" s="11"/>
      <c r="ADU1" s="11"/>
      <c r="ADV1" s="11"/>
      <c r="ADW1" s="4" t="s">
        <v>1</v>
      </c>
      <c r="ADX1" s="11"/>
      <c r="ADY1" s="11"/>
      <c r="ADZ1" s="11"/>
      <c r="AEA1" s="11"/>
      <c r="AEB1" s="11"/>
      <c r="AEC1" s="11"/>
      <c r="AED1" s="11"/>
      <c r="AEE1" s="4" t="s">
        <v>1</v>
      </c>
      <c r="AEF1" s="11"/>
      <c r="AEG1" s="11"/>
      <c r="AEH1" s="4" t="s">
        <v>1</v>
      </c>
      <c r="AEI1" s="11"/>
      <c r="AEJ1" s="11"/>
      <c r="AEK1" s="11"/>
      <c r="AEL1" s="11"/>
      <c r="AEM1" s="11"/>
      <c r="AEN1" s="11"/>
      <c r="AEO1" s="11"/>
      <c r="AEP1" s="4" t="s">
        <v>1</v>
      </c>
      <c r="AEQ1" s="11"/>
      <c r="AER1" s="11"/>
      <c r="AES1" s="11"/>
      <c r="AET1" s="11"/>
      <c r="AEU1" s="4" t="s">
        <v>1</v>
      </c>
      <c r="AEV1" s="11"/>
      <c r="AEW1" s="11"/>
      <c r="AEX1" s="11"/>
      <c r="AEY1" s="11"/>
      <c r="AEZ1" s="11"/>
      <c r="AFA1" s="11"/>
      <c r="AFB1" s="11"/>
      <c r="AFC1" s="4" t="s">
        <v>1</v>
      </c>
      <c r="AFD1" s="11"/>
      <c r="AFE1" s="11"/>
      <c r="AFF1" s="11"/>
      <c r="AFG1" s="11"/>
      <c r="AFH1" s="11"/>
      <c r="AFI1" s="11"/>
      <c r="AFJ1" s="11"/>
      <c r="AFK1" s="4" t="s">
        <v>1</v>
      </c>
      <c r="AFL1" s="11"/>
      <c r="AFM1" s="11"/>
      <c r="AFN1" s="11"/>
      <c r="AFO1" s="11"/>
      <c r="AFP1" s="11"/>
      <c r="AFQ1" s="11"/>
      <c r="AFR1" s="11"/>
      <c r="AFS1" s="4" t="s">
        <v>1</v>
      </c>
      <c r="AFT1" s="11"/>
      <c r="AFU1" s="11"/>
      <c r="AFV1" s="11"/>
      <c r="AFW1" s="11"/>
      <c r="AFX1" s="11"/>
      <c r="AFY1" s="11"/>
      <c r="AFZ1" s="11"/>
      <c r="AGA1" s="4" t="s">
        <v>1</v>
      </c>
      <c r="AGB1" s="11"/>
      <c r="AGC1" s="11"/>
      <c r="AGD1" s="11"/>
      <c r="AGE1" s="11"/>
      <c r="AGF1" s="11"/>
      <c r="AGG1" s="11"/>
      <c r="AGH1" s="11"/>
      <c r="AGI1" s="4" t="s">
        <v>1</v>
      </c>
      <c r="AGJ1" s="11"/>
      <c r="AGK1" s="11"/>
      <c r="AGL1" s="11"/>
      <c r="AGM1" s="11"/>
      <c r="AGN1" s="11"/>
      <c r="AGO1" s="11"/>
      <c r="AGP1" s="11"/>
      <c r="AGQ1" s="4" t="s">
        <v>1</v>
      </c>
      <c r="AGR1" s="11"/>
      <c r="AGS1" s="11"/>
      <c r="AGT1" s="4" t="s">
        <v>1</v>
      </c>
      <c r="AGU1" s="11"/>
      <c r="AGV1" s="11"/>
      <c r="AGW1" s="11"/>
      <c r="AGX1" s="11"/>
      <c r="AGY1" s="11"/>
      <c r="AGZ1" s="11"/>
      <c r="AHA1" s="11"/>
      <c r="AHB1" s="4" t="s">
        <v>1</v>
      </c>
      <c r="AHC1" s="11"/>
      <c r="AHD1" s="11"/>
      <c r="AHE1" s="11"/>
      <c r="AHF1" s="11"/>
      <c r="AHG1" s="4" t="s">
        <v>1</v>
      </c>
      <c r="AHH1" s="11"/>
      <c r="AHI1" s="11"/>
      <c r="AHJ1" s="11"/>
      <c r="AHK1" s="11"/>
      <c r="AHL1" s="11"/>
      <c r="AHM1" s="11"/>
      <c r="AHN1" s="11"/>
      <c r="AHO1" s="4" t="s">
        <v>1</v>
      </c>
      <c r="AHP1" s="11"/>
      <c r="AHQ1" s="11"/>
      <c r="AHR1" s="11"/>
      <c r="AHS1" s="11"/>
      <c r="AHT1" s="11"/>
      <c r="AHU1" s="11"/>
      <c r="AHV1" s="11"/>
      <c r="AHW1" s="4" t="s">
        <v>1</v>
      </c>
      <c r="AHX1" s="11"/>
      <c r="AHY1" s="11"/>
      <c r="AHZ1" s="11"/>
      <c r="AIA1" s="11"/>
      <c r="AIB1" s="11"/>
      <c r="AIC1" s="11"/>
      <c r="AID1" s="11"/>
      <c r="AIE1" s="4" t="s">
        <v>1</v>
      </c>
      <c r="AIF1" s="11"/>
      <c r="AIG1" s="11"/>
      <c r="AIH1" s="11"/>
      <c r="AII1" s="11"/>
      <c r="AIJ1" s="11"/>
      <c r="AIK1" s="11"/>
      <c r="AIL1" s="11"/>
      <c r="AIM1" s="4" t="s">
        <v>1</v>
      </c>
      <c r="AIN1" s="11"/>
      <c r="AIO1" s="11"/>
      <c r="AIP1" s="11"/>
      <c r="AIQ1" s="11"/>
      <c r="AIR1" s="11"/>
      <c r="AIS1" s="11"/>
      <c r="AIT1" s="11"/>
      <c r="AIU1" s="4" t="s">
        <v>1</v>
      </c>
      <c r="AIV1" s="11"/>
      <c r="AIW1" s="11"/>
      <c r="AIX1" s="11"/>
      <c r="AIY1" s="11"/>
      <c r="AIZ1" s="11"/>
      <c r="AJA1" s="11"/>
      <c r="AJB1" s="11"/>
      <c r="AJC1" s="4" t="s">
        <v>1</v>
      </c>
      <c r="AJD1" s="11"/>
      <c r="AJE1" s="11"/>
      <c r="AJF1" s="4" t="s">
        <v>1</v>
      </c>
      <c r="AJG1" s="11"/>
      <c r="AJH1" s="11"/>
      <c r="AJI1" s="11"/>
      <c r="AJJ1" s="11"/>
      <c r="AJK1" s="11"/>
      <c r="AJL1" s="11"/>
      <c r="AJM1" s="11"/>
      <c r="AJN1" s="4" t="s">
        <v>1</v>
      </c>
      <c r="AJO1" s="11"/>
      <c r="AJP1" s="11"/>
      <c r="AJQ1" s="11"/>
      <c r="AJR1" s="11"/>
      <c r="AJS1" s="11"/>
      <c r="AJT1" s="11"/>
      <c r="AJU1" s="11"/>
      <c r="AJV1" s="11"/>
      <c r="AJW1" s="4" t="s">
        <v>1</v>
      </c>
      <c r="AJX1" s="11"/>
      <c r="AJY1" s="11"/>
      <c r="AJZ1" s="11"/>
      <c r="AKA1" s="11"/>
      <c r="AKB1" s="11"/>
      <c r="AKC1" s="11"/>
      <c r="AKD1" s="11"/>
      <c r="AKE1" s="11"/>
      <c r="AKF1" s="4" t="s">
        <v>1</v>
      </c>
      <c r="AKG1" s="11"/>
      <c r="AKH1" s="11"/>
      <c r="AKI1" s="11"/>
      <c r="AKJ1" s="11"/>
      <c r="AKK1" s="11"/>
      <c r="AKL1" s="11"/>
      <c r="AKM1" s="11"/>
      <c r="AKN1" s="11"/>
      <c r="AKO1" s="11"/>
      <c r="AKP1" s="11"/>
      <c r="AKQ1" s="4" t="s">
        <v>1</v>
      </c>
      <c r="AKR1" s="11"/>
      <c r="AKS1" s="11"/>
      <c r="AKT1" s="11"/>
      <c r="AKU1" s="11"/>
      <c r="AKV1" s="11"/>
      <c r="AKW1" s="11"/>
      <c r="AKX1" s="4" t="s">
        <v>1</v>
      </c>
      <c r="AKY1" s="11"/>
      <c r="AKZ1" s="11"/>
      <c r="ALA1" s="11"/>
      <c r="ALB1" s="11"/>
      <c r="ALC1" s="11"/>
      <c r="ALD1" s="11"/>
      <c r="ALE1" s="4" t="s">
        <v>1</v>
      </c>
      <c r="ALF1" s="11"/>
      <c r="ALG1" s="11"/>
      <c r="ALH1" s="11"/>
      <c r="ALI1" s="11"/>
      <c r="ALJ1" s="11"/>
      <c r="ALK1" s="11"/>
      <c r="ALL1" s="4" t="s">
        <v>1</v>
      </c>
      <c r="ALM1" s="11"/>
      <c r="ALN1" s="11"/>
      <c r="ALO1" s="11"/>
      <c r="ALP1" s="11"/>
      <c r="ALQ1" s="11"/>
      <c r="ALR1" s="11"/>
      <c r="ALS1" s="4" t="s">
        <v>1</v>
      </c>
      <c r="ALT1" s="11"/>
      <c r="ALU1" s="11"/>
      <c r="ALV1" s="11"/>
      <c r="ALW1" s="11"/>
      <c r="ALX1" s="11"/>
      <c r="ALY1" s="11"/>
      <c r="ALZ1" s="4" t="s">
        <v>1</v>
      </c>
      <c r="AMA1" s="11"/>
      <c r="AMB1" s="11"/>
      <c r="AMC1" s="11"/>
      <c r="AMD1" s="11"/>
      <c r="AME1" s="11"/>
      <c r="AMF1" s="11"/>
      <c r="AMG1" s="4" t="s">
        <v>1</v>
      </c>
      <c r="AMH1" s="11"/>
      <c r="AMI1" s="11"/>
      <c r="AMJ1" s="11"/>
      <c r="AMK1" s="11"/>
      <c r="AML1" s="11"/>
      <c r="AMM1" s="11"/>
      <c r="AMN1" s="4" t="s">
        <v>1</v>
      </c>
      <c r="AMO1" s="11"/>
      <c r="AMP1" s="11"/>
      <c r="AMQ1" s="11"/>
      <c r="AMR1" s="11"/>
      <c r="AMS1" s="11"/>
      <c r="AMT1" s="11"/>
      <c r="AMU1" s="4" t="s">
        <v>1</v>
      </c>
      <c r="AMV1" s="11"/>
      <c r="AMW1" s="11"/>
      <c r="AMX1" s="11"/>
      <c r="AMY1" s="11"/>
      <c r="AMZ1" s="11"/>
      <c r="ANA1" s="11"/>
      <c r="ANB1" s="4" t="s">
        <v>1</v>
      </c>
      <c r="ANC1" s="11"/>
      <c r="AND1" s="11"/>
      <c r="ANE1" s="11"/>
      <c r="ANF1" s="11"/>
      <c r="ANG1" s="11"/>
      <c r="ANH1" s="11"/>
      <c r="ANI1" s="4" t="s">
        <v>1</v>
      </c>
      <c r="ANJ1" s="11"/>
      <c r="ANK1" s="11"/>
      <c r="ANL1" s="11"/>
      <c r="ANM1" s="11"/>
      <c r="ANN1" s="11"/>
      <c r="ANO1" s="11"/>
      <c r="ANP1" s="4" t="s">
        <v>1</v>
      </c>
      <c r="ANQ1" s="11"/>
      <c r="ANR1" s="11"/>
      <c r="ANS1" s="11"/>
      <c r="ANT1" s="11"/>
      <c r="ANU1" s="11"/>
      <c r="ANV1" s="11"/>
      <c r="ANW1" s="4" t="s">
        <v>1</v>
      </c>
      <c r="ANX1" s="11"/>
      <c r="ANY1" s="11"/>
      <c r="ANZ1" s="11"/>
      <c r="AOA1" s="11"/>
      <c r="AOB1" s="11"/>
      <c r="AOC1" s="11"/>
      <c r="AOD1" s="4" t="s">
        <v>1</v>
      </c>
      <c r="AOE1" s="11"/>
      <c r="AOF1" s="11"/>
      <c r="AOG1" s="11"/>
      <c r="AOH1" s="11"/>
      <c r="AOI1" s="11"/>
      <c r="AOJ1" s="11"/>
      <c r="AOK1" s="4" t="s">
        <v>1</v>
      </c>
      <c r="AOL1" s="11"/>
      <c r="AOM1" s="11"/>
      <c r="AON1" s="11"/>
      <c r="AOO1" s="11"/>
      <c r="AOP1" s="11"/>
      <c r="AOQ1" s="11"/>
      <c r="AOR1" s="4" t="s">
        <v>1</v>
      </c>
      <c r="AOS1" s="11"/>
      <c r="AOT1" s="11"/>
      <c r="AOU1" s="11"/>
      <c r="AOV1" s="11"/>
      <c r="AOW1" s="11"/>
      <c r="AOX1" s="11"/>
      <c r="AOY1" s="4" t="s">
        <v>1</v>
      </c>
      <c r="AOZ1" s="11"/>
      <c r="APA1" s="11"/>
      <c r="APB1" s="11"/>
      <c r="APC1" s="11"/>
      <c r="APD1" s="11"/>
      <c r="APE1" s="11"/>
      <c r="APF1" s="4" t="s">
        <v>1</v>
      </c>
      <c r="APG1" s="11"/>
      <c r="APH1" s="11"/>
      <c r="API1" s="11"/>
      <c r="APJ1" s="11"/>
      <c r="APK1" s="11"/>
      <c r="APL1" s="11"/>
      <c r="APM1" s="4" t="s">
        <v>1</v>
      </c>
      <c r="APN1" s="11"/>
      <c r="APO1" s="11"/>
      <c r="APP1" s="11"/>
      <c r="APQ1" s="11"/>
      <c r="APR1" s="11"/>
      <c r="APS1" s="11"/>
      <c r="APT1" s="4" t="s">
        <v>1</v>
      </c>
      <c r="APU1" s="11"/>
      <c r="APV1" s="11"/>
      <c r="APW1" s="11"/>
      <c r="APX1" s="11"/>
      <c r="APY1" s="11"/>
      <c r="APZ1" s="11"/>
      <c r="AQA1" s="4" t="s">
        <v>1</v>
      </c>
      <c r="AQB1" s="11"/>
      <c r="AQC1" s="11"/>
      <c r="AQD1" s="11"/>
      <c r="AQE1" s="11"/>
      <c r="AQF1" s="11"/>
      <c r="AQG1" s="11"/>
      <c r="AQH1" s="4" t="s">
        <v>1</v>
      </c>
      <c r="AQI1" s="11"/>
      <c r="AQJ1" s="11"/>
      <c r="AQK1" s="11"/>
      <c r="AQL1" s="11"/>
      <c r="AQM1" s="11"/>
      <c r="AQN1" s="11"/>
      <c r="AQO1" s="4" t="s">
        <v>1</v>
      </c>
      <c r="AQP1" s="11"/>
      <c r="AQQ1" s="11"/>
      <c r="AQR1" s="11"/>
      <c r="AQS1" s="11"/>
      <c r="AQT1" s="11"/>
      <c r="AQU1" s="11"/>
      <c r="AQV1" s="4" t="s">
        <v>1</v>
      </c>
      <c r="AQW1" s="11"/>
      <c r="AQX1" s="11"/>
      <c r="AQY1" s="11"/>
      <c r="AQZ1" s="11"/>
      <c r="ARA1" s="11"/>
      <c r="ARB1" s="11"/>
      <c r="ARC1" s="4" t="s">
        <v>1</v>
      </c>
      <c r="ARD1" s="11"/>
      <c r="ARE1" s="11"/>
      <c r="ARF1" s="11"/>
      <c r="ARG1" s="11"/>
      <c r="ARH1" s="11"/>
      <c r="ARI1" s="11"/>
      <c r="ARJ1" s="4" t="s">
        <v>1</v>
      </c>
      <c r="ARK1" s="11"/>
      <c r="ARL1" s="11"/>
      <c r="ARM1" s="11"/>
      <c r="ARN1" s="11"/>
      <c r="ARO1" s="11"/>
      <c r="ARP1" s="11"/>
      <c r="ARQ1" s="4" t="s">
        <v>1</v>
      </c>
      <c r="ARR1" s="11"/>
      <c r="ARS1" s="11"/>
      <c r="ART1" s="11"/>
      <c r="ARU1" s="11"/>
      <c r="ARV1" s="11"/>
      <c r="ARW1" s="11"/>
      <c r="ARX1" s="4" t="s">
        <v>1</v>
      </c>
      <c r="ARY1" s="11"/>
      <c r="ARZ1" s="11"/>
      <c r="ASA1" s="11"/>
      <c r="ASB1" s="11"/>
      <c r="ASC1" s="11"/>
      <c r="ASD1" s="11"/>
      <c r="ASE1" s="4" t="s">
        <v>1</v>
      </c>
      <c r="ASF1" s="11"/>
      <c r="ASG1" s="11"/>
      <c r="ASH1" s="11"/>
      <c r="ASI1" s="11"/>
      <c r="ASJ1" s="11"/>
      <c r="ASK1" s="11"/>
      <c r="ASL1" s="4" t="s">
        <v>1</v>
      </c>
      <c r="ASM1" s="11"/>
      <c r="ASN1" s="11"/>
      <c r="ASO1" s="11"/>
      <c r="ASP1" s="11"/>
      <c r="ASQ1" s="11"/>
      <c r="ASR1" s="11"/>
      <c r="ASS1" s="4" t="s">
        <v>1</v>
      </c>
      <c r="AST1" s="11"/>
      <c r="ASU1" s="11"/>
      <c r="ASV1" s="11"/>
      <c r="ASW1" s="11"/>
      <c r="ASX1" s="11"/>
      <c r="ASY1" s="11"/>
      <c r="ASZ1" s="4" t="s">
        <v>1</v>
      </c>
      <c r="ATA1" s="11"/>
      <c r="ATB1" s="11"/>
      <c r="ATC1" s="11"/>
      <c r="ATD1" s="11"/>
      <c r="ATE1" s="11"/>
      <c r="ATF1" s="11"/>
      <c r="ATG1" s="4" t="s">
        <v>1</v>
      </c>
      <c r="ATH1" s="11"/>
      <c r="ATI1" s="11"/>
      <c r="ATJ1" s="11"/>
      <c r="ATK1" s="11"/>
      <c r="ATL1" s="11"/>
      <c r="ATM1" s="11"/>
      <c r="ATN1" s="4" t="s">
        <v>1</v>
      </c>
      <c r="ATO1" s="11"/>
      <c r="ATP1" s="11"/>
      <c r="ATQ1" s="11"/>
      <c r="ATR1" s="11"/>
      <c r="ATS1" s="11"/>
      <c r="ATT1" s="11"/>
      <c r="ATU1" s="4" t="s">
        <v>1</v>
      </c>
      <c r="ATV1" s="11"/>
      <c r="ATW1" s="11"/>
      <c r="ATX1" s="11"/>
      <c r="ATY1" s="11"/>
      <c r="ATZ1" s="11"/>
      <c r="AUA1" s="11"/>
      <c r="AUB1" s="4" t="s">
        <v>1</v>
      </c>
      <c r="AUC1" s="11"/>
      <c r="AUD1" s="11"/>
      <c r="AUE1" s="11"/>
      <c r="AUF1" s="11"/>
      <c r="AUG1" s="11"/>
      <c r="AUH1" s="11"/>
      <c r="AUI1" s="4" t="s">
        <v>1</v>
      </c>
      <c r="AUJ1" s="11"/>
      <c r="AUK1" s="11"/>
      <c r="AUL1" s="11"/>
      <c r="AUM1" s="11"/>
      <c r="AUN1" s="11"/>
      <c r="AUO1" s="11"/>
      <c r="AUP1" s="4" t="s">
        <v>1</v>
      </c>
      <c r="AUQ1" s="11"/>
      <c r="AUR1" s="11"/>
      <c r="AUS1" s="11"/>
      <c r="AUT1" s="11"/>
      <c r="AUU1" s="11"/>
      <c r="AUV1" s="11"/>
      <c r="AUW1" s="4" t="s">
        <v>1</v>
      </c>
      <c r="AUX1" s="11"/>
      <c r="AUY1" s="11"/>
      <c r="AUZ1" s="11"/>
      <c r="AVA1" s="11"/>
      <c r="AVB1" s="11"/>
      <c r="AVC1" s="11"/>
      <c r="AVD1" s="4" t="s">
        <v>1</v>
      </c>
      <c r="AVE1" s="11"/>
      <c r="AVF1" s="11"/>
      <c r="AVG1" s="11"/>
      <c r="AVH1" s="11"/>
      <c r="AVI1" s="11"/>
      <c r="AVJ1" s="11"/>
      <c r="AVK1" s="4" t="s">
        <v>1</v>
      </c>
      <c r="AVL1" s="11"/>
      <c r="AVM1" s="11"/>
      <c r="AVN1" s="11"/>
      <c r="AVO1" s="11"/>
      <c r="AVP1" s="11"/>
      <c r="AVQ1" s="11"/>
      <c r="AVR1" s="4" t="s">
        <v>1</v>
      </c>
      <c r="AVS1" s="11"/>
      <c r="AVT1" s="11"/>
      <c r="AVU1" s="11"/>
      <c r="AVV1" s="11"/>
      <c r="AVW1" s="11"/>
      <c r="AVX1" s="11"/>
      <c r="AVY1" s="4" t="s">
        <v>1</v>
      </c>
      <c r="AVZ1" s="11"/>
      <c r="AWA1" s="11"/>
      <c r="AWB1" s="11"/>
      <c r="AWC1" s="11"/>
      <c r="AWD1" s="11"/>
      <c r="AWE1" s="11"/>
      <c r="AWF1" s="4" t="s">
        <v>1</v>
      </c>
      <c r="AWG1" s="11"/>
      <c r="AWH1" s="11"/>
      <c r="AWI1" s="11"/>
      <c r="AWJ1" s="11"/>
      <c r="AWK1" s="11"/>
      <c r="AWL1" s="11"/>
      <c r="AWM1" s="4" t="s">
        <v>1</v>
      </c>
      <c r="AWN1" s="11"/>
      <c r="AWO1" s="11"/>
      <c r="AWP1" s="11"/>
      <c r="AWQ1" s="11"/>
      <c r="AWR1" s="11"/>
      <c r="AWS1" s="11"/>
      <c r="AWT1" s="4" t="s">
        <v>1</v>
      </c>
      <c r="AWU1" s="11"/>
      <c r="AWV1" s="11"/>
      <c r="AWW1" s="11"/>
      <c r="AWX1" s="11"/>
      <c r="AWY1" s="11"/>
      <c r="AWZ1" s="11"/>
      <c r="AXA1" s="4" t="s">
        <v>1</v>
      </c>
      <c r="AXB1" s="11"/>
      <c r="AXC1" s="11"/>
      <c r="AXD1" s="11"/>
      <c r="AXE1" s="11"/>
      <c r="AXF1" s="11"/>
      <c r="AXG1" s="11"/>
      <c r="AXH1" s="4" t="s">
        <v>1</v>
      </c>
      <c r="AXI1" s="11"/>
      <c r="AXJ1" s="11"/>
      <c r="AXK1" s="11"/>
      <c r="AXL1" s="11"/>
      <c r="AXM1" s="11"/>
      <c r="AXN1" s="11"/>
      <c r="AXO1" s="4" t="s">
        <v>1</v>
      </c>
      <c r="AXP1" s="11"/>
      <c r="AXQ1" s="11"/>
      <c r="AXR1" s="11"/>
      <c r="AXS1" s="11"/>
      <c r="AXT1" s="11"/>
      <c r="AXU1" s="11"/>
      <c r="AXV1" s="4" t="s">
        <v>1</v>
      </c>
      <c r="AXW1" s="11"/>
      <c r="AXX1" s="11"/>
      <c r="AXY1" s="11"/>
      <c r="AXZ1" s="11"/>
      <c r="AYA1" s="11"/>
      <c r="AYB1" s="11"/>
      <c r="AYC1" s="4" t="s">
        <v>1</v>
      </c>
      <c r="AYD1" s="11"/>
      <c r="AYE1" s="11"/>
      <c r="AYF1" s="11"/>
      <c r="AYG1" s="11"/>
      <c r="AYH1" s="11"/>
      <c r="AYI1" s="11"/>
      <c r="AYJ1" s="4" t="s">
        <v>1</v>
      </c>
      <c r="AYK1" s="11"/>
      <c r="AYL1" s="11"/>
      <c r="AYM1" s="11"/>
      <c r="AYN1" s="11"/>
      <c r="AYO1" s="11"/>
      <c r="AYP1" s="11"/>
      <c r="AYQ1" s="4" t="s">
        <v>1</v>
      </c>
      <c r="AYR1" s="11"/>
      <c r="AYS1" s="11"/>
      <c r="AYT1" s="11"/>
      <c r="AYU1" s="11"/>
      <c r="AYV1" s="11"/>
      <c r="AYW1" s="11"/>
      <c r="AYX1" s="4" t="s">
        <v>1</v>
      </c>
      <c r="AYY1" s="11"/>
      <c r="AYZ1" s="11"/>
      <c r="AZA1" s="11"/>
      <c r="AZB1" s="11"/>
      <c r="AZC1" s="11"/>
      <c r="AZD1" s="11"/>
      <c r="AZE1" s="4" t="s">
        <v>1</v>
      </c>
      <c r="AZF1" s="11"/>
      <c r="AZG1" s="11"/>
      <c r="AZH1" s="11"/>
      <c r="AZI1" s="11"/>
      <c r="AZJ1" s="11"/>
      <c r="AZK1" s="11"/>
      <c r="AZL1" s="4" t="s">
        <v>1</v>
      </c>
      <c r="AZM1" s="11"/>
      <c r="AZN1" s="11"/>
      <c r="AZO1" s="11"/>
      <c r="AZP1" s="11"/>
      <c r="AZQ1" s="11"/>
      <c r="AZR1" s="11"/>
      <c r="AZS1" s="4"/>
      <c r="AZT1" s="11"/>
      <c r="AZU1" s="11"/>
      <c r="AZV1" s="11"/>
      <c r="AZW1" s="11"/>
      <c r="AZX1" s="11"/>
      <c r="AZY1" s="11"/>
      <c r="AZZ1" s="11"/>
      <c r="BAA1" s="11"/>
      <c r="BAB1" s="11"/>
      <c r="BAC1" s="11"/>
      <c r="BAD1" s="11"/>
      <c r="BAE1" s="11"/>
      <c r="BAF1" s="11"/>
      <c r="BAG1" s="11"/>
      <c r="BAH1" s="11"/>
      <c r="BAI1" s="11"/>
      <c r="BAJ1" s="11"/>
      <c r="BAK1" s="11"/>
      <c r="BAL1" s="11"/>
      <c r="BAM1" s="11"/>
      <c r="BAN1" s="11"/>
      <c r="BAO1" s="11"/>
      <c r="BAP1" s="11"/>
      <c r="BAQ1" s="11"/>
      <c r="BAR1" s="11"/>
      <c r="BAS1" s="11"/>
      <c r="BAT1" s="11"/>
      <c r="BAU1" s="11"/>
      <c r="BAV1" s="11"/>
      <c r="BAW1" s="11"/>
      <c r="BAX1" s="11"/>
      <c r="BAY1" s="11"/>
      <c r="BAZ1" s="11"/>
      <c r="BBA1" s="11"/>
      <c r="BBB1" s="11"/>
      <c r="BBC1" s="11"/>
      <c r="BBD1" s="11"/>
      <c r="BBE1" s="11"/>
      <c r="BBF1" s="11"/>
      <c r="BBG1" s="11"/>
      <c r="BBH1" s="11"/>
      <c r="BBI1" s="11"/>
      <c r="BBJ1" s="11"/>
      <c r="BBK1" s="11"/>
      <c r="BBL1" s="11"/>
      <c r="BBM1" s="11"/>
      <c r="BBN1" s="11"/>
      <c r="BBO1" s="4" t="s">
        <v>1</v>
      </c>
      <c r="BBP1" s="11"/>
      <c r="BBQ1" s="11"/>
      <c r="BBR1" s="11"/>
      <c r="BBS1" s="11"/>
      <c r="BBT1" s="11"/>
      <c r="BBU1" s="11"/>
      <c r="BBV1" s="11"/>
      <c r="BBW1" s="11"/>
      <c r="BBX1" s="11"/>
      <c r="BBY1" s="11"/>
      <c r="BBZ1" s="11"/>
      <c r="BCA1" s="11"/>
      <c r="BCB1" s="11"/>
      <c r="BCC1" s="4" t="s">
        <v>1</v>
      </c>
      <c r="BCD1" s="11"/>
      <c r="BCE1" s="11"/>
      <c r="BCF1" s="11"/>
      <c r="BCG1" s="11"/>
      <c r="BCH1" s="11"/>
      <c r="BCI1" s="11"/>
      <c r="BCJ1" s="11"/>
      <c r="BCK1" s="11"/>
      <c r="BCL1" s="11"/>
      <c r="BCM1" s="11"/>
      <c r="BCN1" s="11"/>
      <c r="BCO1" s="11"/>
      <c r="BCP1" s="11"/>
      <c r="BCQ1" s="4" t="s">
        <v>1</v>
      </c>
      <c r="BCR1" s="11"/>
      <c r="BCS1" s="11"/>
      <c r="BCT1" s="11"/>
      <c r="BCU1" s="11"/>
      <c r="BCV1" s="11"/>
      <c r="BCW1" s="11"/>
      <c r="BCX1" s="11"/>
      <c r="BCY1" s="11"/>
      <c r="BCZ1" s="11"/>
      <c r="BDA1" s="11"/>
      <c r="BDB1" s="11"/>
      <c r="BDC1" s="11"/>
      <c r="BDD1" s="11"/>
      <c r="BDE1" s="4" t="s">
        <v>1</v>
      </c>
      <c r="BDF1" s="11"/>
      <c r="BDG1" s="11"/>
      <c r="BDH1" s="11"/>
      <c r="BDI1" s="11"/>
      <c r="BDJ1" s="11"/>
      <c r="BDK1" s="11"/>
      <c r="BDL1" s="11"/>
      <c r="BDM1" s="11"/>
      <c r="BDN1" s="11"/>
      <c r="BDO1" s="11"/>
      <c r="BDP1" s="11"/>
      <c r="BDQ1" s="11"/>
      <c r="BDR1" s="11"/>
      <c r="BDS1" s="4" t="s">
        <v>1</v>
      </c>
      <c r="BDT1" s="11"/>
      <c r="BDU1" s="11"/>
      <c r="BDV1" s="11"/>
      <c r="BDW1" s="11"/>
      <c r="BDX1" s="11"/>
      <c r="BDY1" s="11"/>
      <c r="BDZ1" s="11"/>
      <c r="BEA1" s="11"/>
      <c r="BEB1" s="11"/>
      <c r="BEC1" s="11"/>
      <c r="BED1" s="11"/>
      <c r="BEE1" s="11"/>
      <c r="BEF1" s="11"/>
      <c r="BEG1" s="4" t="s">
        <v>1</v>
      </c>
      <c r="BEH1" s="12"/>
      <c r="BEI1" s="12"/>
      <c r="BEJ1" s="12"/>
      <c r="BEK1" s="12"/>
      <c r="BEL1" s="12"/>
      <c r="BEM1" s="12"/>
      <c r="BEN1" s="12"/>
      <c r="BEO1" s="4" t="s">
        <v>1</v>
      </c>
      <c r="BEP1" s="12"/>
      <c r="BEQ1" s="12"/>
      <c r="BER1" s="12"/>
      <c r="BES1" s="12"/>
      <c r="BET1" s="12"/>
      <c r="BEU1" s="12"/>
      <c r="BEV1" s="12"/>
      <c r="BEX1" s="6" t="s">
        <v>1</v>
      </c>
      <c r="BEY1" s="13"/>
      <c r="BEZ1" s="13"/>
      <c r="BFA1" s="13"/>
      <c r="BFB1" s="13"/>
      <c r="BFC1" s="13"/>
      <c r="BFD1" s="13"/>
      <c r="BFE1" s="13"/>
      <c r="BFF1" s="6" t="s">
        <v>1</v>
      </c>
      <c r="BFG1" s="13"/>
      <c r="BFH1" s="13"/>
      <c r="BFI1" s="13"/>
      <c r="BFJ1" s="13"/>
      <c r="BFK1" s="13"/>
      <c r="BFL1" s="13"/>
      <c r="BFM1" s="13"/>
      <c r="BFN1" s="6" t="s">
        <v>1</v>
      </c>
      <c r="BFO1" s="13"/>
      <c r="BFP1" s="13"/>
      <c r="BFQ1" s="13"/>
      <c r="BFR1" s="13"/>
      <c r="BFS1" s="13"/>
      <c r="BFT1" s="13"/>
      <c r="BFU1" s="13"/>
      <c r="BFV1" s="6" t="s">
        <v>1</v>
      </c>
      <c r="BFW1" s="13"/>
      <c r="BFX1" s="13"/>
      <c r="BFY1" s="13"/>
      <c r="BFZ1" s="13"/>
      <c r="BGA1" s="13"/>
      <c r="BGB1" s="13"/>
      <c r="BGC1" s="13"/>
      <c r="BGD1" s="6" t="s">
        <v>1</v>
      </c>
      <c r="BGE1" s="13"/>
      <c r="BGF1" s="13"/>
      <c r="BGG1" s="13"/>
      <c r="BGH1" s="13"/>
      <c r="BGI1" s="13"/>
      <c r="BGJ1" s="13"/>
      <c r="BGK1" s="13"/>
      <c r="BGL1" s="6" t="s">
        <v>1</v>
      </c>
      <c r="BGM1" s="13"/>
      <c r="BGN1" s="13"/>
      <c r="BGO1" s="13"/>
      <c r="BGP1" s="13"/>
      <c r="BGQ1" s="13"/>
      <c r="BGR1" s="13"/>
      <c r="BGS1" s="13"/>
      <c r="BGT1" s="6" t="s">
        <v>1</v>
      </c>
      <c r="BGU1" s="13"/>
      <c r="BGV1" s="13"/>
      <c r="BGW1" s="13"/>
      <c r="BGX1" s="13"/>
      <c r="BGY1" s="13"/>
      <c r="BGZ1" s="13"/>
      <c r="BHA1" s="13"/>
      <c r="BHB1" s="6" t="s">
        <v>1</v>
      </c>
      <c r="BHC1" s="13"/>
      <c r="BHD1" s="13"/>
      <c r="BHE1" s="13"/>
      <c r="BHF1" s="13"/>
      <c r="BHG1" s="13"/>
      <c r="BHH1" s="13"/>
      <c r="BHI1" s="13"/>
      <c r="BHJ1" s="6" t="s">
        <v>1</v>
      </c>
      <c r="BHK1" s="13"/>
      <c r="BHL1" s="13"/>
      <c r="BHM1" s="13"/>
      <c r="BHN1" s="13"/>
      <c r="BHO1" s="13"/>
      <c r="BHP1" s="13"/>
      <c r="BHQ1" s="13"/>
      <c r="BHR1" s="6" t="s">
        <v>1</v>
      </c>
      <c r="BHS1" s="13"/>
      <c r="BHT1" s="13"/>
      <c r="BHU1" s="13"/>
      <c r="BHV1" s="13"/>
      <c r="BHW1" s="13"/>
      <c r="BHX1" s="13"/>
      <c r="BHY1" s="13"/>
      <c r="BHZ1" s="6" t="s">
        <v>1</v>
      </c>
      <c r="BIA1" s="13"/>
      <c r="BIB1" s="13"/>
      <c r="BIC1" s="13"/>
      <c r="BID1" s="13"/>
      <c r="BIE1" s="13"/>
      <c r="BIF1" s="13"/>
      <c r="BIG1" s="13"/>
      <c r="BIH1" s="6" t="s">
        <v>1</v>
      </c>
      <c r="BII1" s="13"/>
      <c r="BIJ1" s="13"/>
      <c r="BIK1" s="13"/>
      <c r="BIL1" s="13"/>
      <c r="BIM1" s="13"/>
      <c r="BIN1" s="13"/>
      <c r="BIO1" s="13"/>
      <c r="BIP1" s="6" t="s">
        <v>1</v>
      </c>
      <c r="BIQ1" s="13"/>
      <c r="BIR1" s="13"/>
      <c r="BIS1" s="13"/>
      <c r="BIT1" s="13"/>
      <c r="BIU1" s="13"/>
      <c r="BIV1" s="13"/>
      <c r="BIW1" s="13"/>
      <c r="BIX1" s="6" t="s">
        <v>1</v>
      </c>
      <c r="BIY1" s="13"/>
      <c r="BIZ1" s="13"/>
      <c r="BJA1" s="13"/>
      <c r="BJB1" s="13"/>
      <c r="BJC1" s="13"/>
      <c r="BJD1" s="13"/>
      <c r="BJE1" s="13"/>
      <c r="BJF1" s="6" t="s">
        <v>1</v>
      </c>
      <c r="BJG1" s="13"/>
      <c r="BJH1" s="13"/>
      <c r="BJI1" s="13"/>
      <c r="BJJ1" s="13"/>
      <c r="BJK1" s="11"/>
      <c r="BJL1" s="6" t="s">
        <v>1</v>
      </c>
      <c r="BJM1" s="13"/>
      <c r="BJN1" s="13"/>
      <c r="BJO1" s="13"/>
      <c r="BJP1" s="13"/>
      <c r="BJQ1" s="13"/>
      <c r="BJR1" s="13"/>
      <c r="BJS1" s="6" t="s">
        <v>1</v>
      </c>
      <c r="BJT1" s="13"/>
      <c r="BJU1" s="13"/>
      <c r="BJV1" s="13"/>
      <c r="BJW1" s="13"/>
      <c r="BJX1" s="13"/>
      <c r="BJY1" s="13"/>
      <c r="BJZ1" s="6" t="s">
        <v>1</v>
      </c>
      <c r="BKA1" s="13"/>
      <c r="BKB1" s="13"/>
      <c r="BKC1" s="13"/>
      <c r="BKD1" s="13"/>
      <c r="BKE1" s="13"/>
      <c r="BKF1" s="13"/>
      <c r="BKG1" s="6" t="s">
        <v>1</v>
      </c>
      <c r="BKH1" s="13"/>
      <c r="BKI1" s="13"/>
      <c r="BKJ1" s="13"/>
      <c r="BKK1" s="13"/>
      <c r="BKL1" s="13"/>
      <c r="BKM1" s="13"/>
      <c r="BKN1" s="6" t="s">
        <v>1</v>
      </c>
      <c r="BKO1" s="13"/>
      <c r="BKP1" s="13"/>
      <c r="BKQ1" s="13"/>
      <c r="BKR1" s="13"/>
      <c r="BKS1" s="13"/>
      <c r="BKT1" s="13"/>
      <c r="BKU1" s="6" t="s">
        <v>1</v>
      </c>
      <c r="BKV1" s="13"/>
      <c r="BKW1" s="13"/>
      <c r="BKX1" s="13"/>
      <c r="BKY1" s="13"/>
      <c r="BKZ1" s="13"/>
      <c r="BLA1" s="13"/>
      <c r="BLB1" s="6" t="s">
        <v>1</v>
      </c>
      <c r="BLC1" s="13"/>
      <c r="BLD1" s="13"/>
      <c r="BLE1" s="13"/>
      <c r="BLF1" s="13"/>
      <c r="BLG1" s="13"/>
      <c r="BLH1" s="13"/>
      <c r="BLI1" s="6" t="s">
        <v>1</v>
      </c>
      <c r="BLJ1" s="13"/>
      <c r="BLK1" s="13"/>
      <c r="BLL1" s="13"/>
      <c r="BLM1" s="13"/>
      <c r="BLN1" s="13"/>
      <c r="BLO1" s="13"/>
      <c r="BLP1" s="6" t="s">
        <v>1</v>
      </c>
      <c r="BLQ1" s="13"/>
      <c r="BLR1" s="13"/>
      <c r="BLS1" s="13"/>
      <c r="BLT1" s="13"/>
      <c r="BLU1" s="13"/>
      <c r="BLV1" s="13"/>
      <c r="BLW1" s="6" t="s">
        <v>1</v>
      </c>
      <c r="BLX1" s="13"/>
      <c r="BLY1" s="13"/>
      <c r="BLZ1" s="13"/>
      <c r="BMA1" s="13"/>
      <c r="BMB1" s="13"/>
      <c r="BMC1" s="13"/>
      <c r="BMD1" s="6" t="s">
        <v>1</v>
      </c>
      <c r="BME1" s="13"/>
      <c r="BMF1" s="13"/>
      <c r="BMG1" s="13"/>
      <c r="BMH1" s="13"/>
      <c r="BMI1" s="13"/>
      <c r="BMJ1" s="13"/>
      <c r="BMK1" s="6" t="s">
        <v>1</v>
      </c>
      <c r="BML1" s="13"/>
      <c r="BMM1" s="13"/>
      <c r="BMN1" s="13"/>
      <c r="BMO1" s="13"/>
      <c r="BMP1" s="13"/>
      <c r="BMQ1" s="13"/>
      <c r="BMR1" s="6" t="s">
        <v>1</v>
      </c>
      <c r="BMS1" s="13"/>
      <c r="BMT1" s="13"/>
      <c r="BMU1" s="13"/>
      <c r="BMV1" s="13"/>
      <c r="BMW1" s="13"/>
      <c r="BMX1" s="13"/>
      <c r="BMY1" s="6" t="s">
        <v>1</v>
      </c>
      <c r="BMZ1" s="13"/>
      <c r="BNA1" s="13"/>
      <c r="BNB1" s="13"/>
      <c r="BNC1" s="13"/>
      <c r="BND1" s="13"/>
      <c r="BNE1" s="13"/>
      <c r="BNF1" s="6" t="s">
        <v>1</v>
      </c>
      <c r="BNG1" s="13"/>
      <c r="BNH1" s="13"/>
      <c r="BNI1" s="13"/>
      <c r="BNJ1" s="13"/>
      <c r="BNK1" s="13"/>
      <c r="BNL1" s="13"/>
      <c r="BNM1" s="6" t="s">
        <v>1</v>
      </c>
      <c r="BNN1" s="13"/>
      <c r="BNO1" s="13"/>
      <c r="BNP1" s="13"/>
      <c r="BNQ1" s="13"/>
      <c r="BNR1" s="13"/>
      <c r="BNS1" s="13"/>
      <c r="BNT1" s="6" t="s">
        <v>1</v>
      </c>
      <c r="BNU1" s="13"/>
      <c r="BNV1" s="13"/>
      <c r="BNW1" s="13"/>
      <c r="BNX1" s="13"/>
      <c r="BNY1" s="13"/>
      <c r="BNZ1" s="13"/>
      <c r="BOA1" s="6" t="s">
        <v>1</v>
      </c>
      <c r="BOB1" s="13"/>
      <c r="BOC1" s="13"/>
      <c r="BOD1" s="13"/>
      <c r="BOE1" s="13"/>
      <c r="BOF1" s="13"/>
      <c r="BOG1" s="13"/>
      <c r="BOH1" s="6" t="s">
        <v>1</v>
      </c>
      <c r="BOI1" s="13"/>
      <c r="BOJ1" s="13"/>
      <c r="BOK1" s="13"/>
      <c r="BOL1" s="13"/>
      <c r="BOM1" s="13"/>
      <c r="BON1" s="13"/>
      <c r="BOO1" s="6" t="s">
        <v>1</v>
      </c>
      <c r="BOP1" s="13"/>
      <c r="BOQ1" s="13"/>
      <c r="BOR1" s="13"/>
      <c r="BOS1" s="13"/>
      <c r="BOT1" s="13"/>
      <c r="BOU1" s="13"/>
      <c r="BOV1" s="6" t="s">
        <v>1</v>
      </c>
      <c r="BOW1" s="13"/>
      <c r="BOX1" s="13"/>
      <c r="BOY1" s="13"/>
      <c r="BOZ1" s="13"/>
      <c r="BPA1" s="13"/>
      <c r="BPB1" s="13"/>
      <c r="BPC1" s="6" t="s">
        <v>1</v>
      </c>
      <c r="BPD1" s="13"/>
      <c r="BPE1" s="13"/>
      <c r="BPF1" s="13"/>
      <c r="BPG1" s="13"/>
      <c r="BPH1" s="13"/>
      <c r="BPI1" s="13"/>
      <c r="BPJ1" s="6" t="s">
        <v>1</v>
      </c>
      <c r="BPK1" s="13"/>
      <c r="BPL1" s="13"/>
      <c r="BPM1" s="13"/>
      <c r="BPN1" s="13"/>
      <c r="BPO1" s="13"/>
      <c r="BPP1" s="13"/>
      <c r="BPQ1" s="6" t="s">
        <v>1</v>
      </c>
      <c r="BPR1" s="13"/>
      <c r="BPS1" s="13"/>
      <c r="BPT1" s="13"/>
      <c r="BPU1" s="13"/>
      <c r="BPV1" s="13"/>
      <c r="BPW1" s="13"/>
      <c r="BPX1" s="6" t="s">
        <v>1</v>
      </c>
      <c r="BPY1" s="13"/>
      <c r="BPZ1" s="13"/>
      <c r="BQA1" s="13"/>
      <c r="BQB1" s="13"/>
      <c r="BQC1" s="13"/>
      <c r="BQD1" s="13"/>
      <c r="BQE1" s="6" t="s">
        <v>1</v>
      </c>
      <c r="BQF1" s="13"/>
      <c r="BQG1" s="13"/>
      <c r="BQH1" s="13"/>
      <c r="BQI1" s="13"/>
      <c r="BQJ1" s="13"/>
      <c r="BQK1" s="13"/>
      <c r="BQL1" s="6" t="s">
        <v>1</v>
      </c>
      <c r="BQM1" s="13"/>
      <c r="BQN1" s="13"/>
      <c r="BQO1" s="13"/>
      <c r="BQP1" s="13"/>
      <c r="BQQ1" s="13"/>
      <c r="BQR1" s="13"/>
      <c r="BQS1" s="6" t="s">
        <v>1</v>
      </c>
      <c r="BQT1" s="13"/>
      <c r="BQU1" s="13"/>
      <c r="BQV1" s="13"/>
      <c r="BQW1" s="13"/>
      <c r="BQX1" s="13"/>
      <c r="BQY1" s="13"/>
      <c r="BQZ1" s="6" t="s">
        <v>1</v>
      </c>
      <c r="BRA1" s="13"/>
      <c r="BRB1" s="13"/>
      <c r="BRC1" s="13"/>
      <c r="BRD1" s="13"/>
      <c r="BRE1" s="13"/>
      <c r="BRF1" s="13"/>
      <c r="BRG1" s="6" t="s">
        <v>1</v>
      </c>
      <c r="BRH1" s="13"/>
      <c r="BRI1" s="13"/>
      <c r="BRJ1" s="13"/>
      <c r="BRK1" s="13"/>
      <c r="BRL1" s="13"/>
      <c r="BRM1" s="13"/>
      <c r="BRN1" s="6" t="s">
        <v>1</v>
      </c>
      <c r="BRO1" s="13"/>
      <c r="BRP1" s="13"/>
      <c r="BRQ1" s="13"/>
      <c r="BRR1" s="13"/>
      <c r="BRS1" s="13"/>
      <c r="BRT1" s="13"/>
      <c r="BRU1" s="6" t="s">
        <v>1</v>
      </c>
      <c r="BRV1" s="13"/>
      <c r="BRW1" s="13"/>
      <c r="BRX1" s="13"/>
      <c r="BRY1" s="13"/>
      <c r="BRZ1" s="13"/>
      <c r="BSA1" s="13"/>
      <c r="BSB1" s="6" t="s">
        <v>1</v>
      </c>
      <c r="BSC1" s="13"/>
      <c r="BSD1" s="13"/>
      <c r="BSE1" s="13"/>
      <c r="BSF1" s="13"/>
      <c r="BSG1" s="13"/>
      <c r="BSH1" s="13"/>
      <c r="BSI1" s="6" t="s">
        <v>1</v>
      </c>
      <c r="BSJ1" s="13"/>
      <c r="BSK1" s="13"/>
      <c r="BSL1" s="13"/>
      <c r="BSM1" s="13"/>
      <c r="BSN1" s="13"/>
      <c r="BSO1" s="13"/>
      <c r="BSP1" s="6" t="s">
        <v>1</v>
      </c>
      <c r="BSQ1" s="13"/>
      <c r="BSR1" s="13"/>
      <c r="BSS1" s="13"/>
      <c r="BST1" s="13"/>
      <c r="BSU1" s="13"/>
      <c r="BSV1" s="13"/>
      <c r="BSW1" s="6" t="s">
        <v>1</v>
      </c>
      <c r="BSX1" s="13"/>
      <c r="BSY1" s="13"/>
      <c r="BSZ1" s="13"/>
      <c r="BTA1" s="13"/>
      <c r="BTB1" s="13"/>
      <c r="BTC1" s="13"/>
      <c r="BTD1" s="6" t="s">
        <v>1</v>
      </c>
      <c r="BTE1" s="13"/>
      <c r="BTF1" s="13"/>
      <c r="BTG1" s="13"/>
      <c r="BTH1" s="13"/>
      <c r="BTI1" s="13"/>
      <c r="BTJ1" s="13"/>
      <c r="BTK1" s="6" t="s">
        <v>1</v>
      </c>
      <c r="BTL1" s="13"/>
      <c r="BTM1" s="13"/>
      <c r="BTN1" s="13"/>
      <c r="BTO1" s="13"/>
      <c r="BTP1" s="13"/>
      <c r="BTQ1" s="13"/>
      <c r="BTR1" s="13"/>
      <c r="BTS1" s="6" t="s">
        <v>1</v>
      </c>
      <c r="BTT1" s="13"/>
      <c r="BTU1" s="13"/>
      <c r="BTV1" s="13"/>
      <c r="BTW1" s="13"/>
      <c r="BTX1" s="13"/>
      <c r="BTY1" s="13"/>
      <c r="BTZ1" s="13"/>
      <c r="BUA1" s="6" t="s">
        <v>1</v>
      </c>
      <c r="BUB1" s="13"/>
      <c r="BUC1" s="13"/>
      <c r="BUD1" s="13"/>
      <c r="BUE1" s="13"/>
      <c r="BUF1" s="13"/>
      <c r="BUG1" s="13"/>
      <c r="BUH1" s="13"/>
      <c r="BUI1" s="6" t="s">
        <v>1</v>
      </c>
      <c r="BUJ1" s="13"/>
      <c r="BUK1" s="13"/>
      <c r="BUL1" s="13"/>
      <c r="BUM1" s="13"/>
      <c r="BUN1" s="13"/>
      <c r="BUO1" s="13"/>
      <c r="BUP1" s="13"/>
      <c r="BUQ1" s="13"/>
      <c r="BUR1" s="13"/>
      <c r="BUS1" s="13"/>
      <c r="BUT1" s="13"/>
      <c r="BUU1" s="13"/>
      <c r="BUV1" s="13"/>
      <c r="BUW1" s="13"/>
      <c r="BUX1" s="13"/>
      <c r="BUY1" s="6" t="s">
        <v>1</v>
      </c>
      <c r="BUZ1" s="13"/>
      <c r="BVA1" s="13"/>
      <c r="BVB1" s="13"/>
      <c r="BVC1" s="13"/>
      <c r="BVD1" s="13"/>
      <c r="BVE1" s="13"/>
      <c r="BVF1" s="13"/>
      <c r="BVG1" s="13"/>
      <c r="BVH1" s="13"/>
      <c r="BVI1" s="13"/>
      <c r="BVJ1" s="13"/>
      <c r="BVK1" s="13"/>
      <c r="BVL1" s="13"/>
      <c r="BVM1" s="13"/>
      <c r="BVN1" s="13"/>
      <c r="BVO1" s="6" t="s">
        <v>1</v>
      </c>
      <c r="BVP1" s="13"/>
      <c r="BVQ1" s="13"/>
      <c r="BVR1" s="13"/>
      <c r="BVS1" s="13"/>
      <c r="BVT1" s="13"/>
      <c r="BVU1" s="13"/>
      <c r="BVV1" s="13"/>
      <c r="BVW1" s="13"/>
      <c r="BVX1" s="13"/>
      <c r="BVY1" s="13"/>
      <c r="BVZ1" s="13"/>
      <c r="BWA1" s="13"/>
      <c r="BWB1" s="13"/>
      <c r="BWC1" s="13"/>
      <c r="BWD1" s="13"/>
      <c r="BWE1" s="6" t="s">
        <v>1</v>
      </c>
      <c r="BWF1" s="13"/>
      <c r="BWG1" s="13"/>
      <c r="BWH1" s="13"/>
      <c r="BWI1" s="14"/>
      <c r="BWJ1" s="14"/>
      <c r="BWK1" s="14"/>
      <c r="BWL1" s="14"/>
      <c r="BWM1" s="15"/>
      <c r="BWN1" s="8" t="s">
        <v>1</v>
      </c>
      <c r="BWO1" s="16"/>
      <c r="BWP1" s="16"/>
      <c r="BWQ1" s="16"/>
      <c r="BWR1" s="16"/>
      <c r="BWS1" s="16"/>
      <c r="BWT1" s="16"/>
      <c r="BWU1" s="16"/>
      <c r="BWV1" s="8" t="s">
        <v>1</v>
      </c>
      <c r="BWW1" s="16"/>
      <c r="BWX1" s="8" t="s">
        <v>1</v>
      </c>
      <c r="BWY1" s="16"/>
      <c r="BWZ1" s="16"/>
      <c r="BXA1" s="16"/>
      <c r="BXB1" s="16"/>
      <c r="BXC1" s="16"/>
      <c r="BXD1" s="8" t="s">
        <v>1</v>
      </c>
      <c r="BXE1" s="16"/>
      <c r="BXF1" s="16"/>
      <c r="BXG1" s="16"/>
      <c r="BXH1" s="16"/>
      <c r="BXI1" s="16"/>
      <c r="BXJ1" s="16"/>
      <c r="BXK1" s="16"/>
      <c r="BXL1" s="8" t="s">
        <v>1</v>
      </c>
      <c r="BXM1" s="16"/>
      <c r="BXN1" s="16"/>
      <c r="BXO1" s="16"/>
      <c r="BXP1" s="8" t="s">
        <v>1</v>
      </c>
      <c r="BXQ1" s="16"/>
      <c r="BXR1" s="16"/>
      <c r="BXS1" s="16"/>
      <c r="BXT1" s="8" t="s">
        <v>1</v>
      </c>
      <c r="BXU1" s="16"/>
      <c r="BXV1" s="16"/>
      <c r="BXW1" s="16"/>
      <c r="BXX1" s="16"/>
      <c r="BXY1" s="16"/>
      <c r="BXZ1" s="16"/>
      <c r="BYA1" s="16"/>
      <c r="BYB1" s="8" t="s">
        <v>1</v>
      </c>
      <c r="BYC1" s="16"/>
      <c r="BYD1" s="16"/>
      <c r="BYE1" s="16"/>
      <c r="BYF1" s="16"/>
      <c r="BYG1" s="16"/>
      <c r="BYH1" s="16"/>
      <c r="BYI1" s="16"/>
      <c r="BYJ1" s="8" t="s">
        <v>1</v>
      </c>
      <c r="BYK1" s="16"/>
      <c r="BYL1" s="16"/>
      <c r="BYM1" s="16"/>
      <c r="BYN1" s="16"/>
      <c r="BYO1" s="16"/>
      <c r="BYP1" s="16"/>
      <c r="BYQ1" s="16"/>
      <c r="BYR1" s="16"/>
      <c r="BYS1" s="9"/>
      <c r="BYT1" s="9"/>
      <c r="BYU1" s="9"/>
      <c r="BYV1" s="8" t="s">
        <v>1</v>
      </c>
      <c r="BYW1" s="17"/>
      <c r="BYX1" s="17"/>
      <c r="BYY1" s="17"/>
      <c r="BYZ1" s="17"/>
      <c r="BZA1" s="17"/>
      <c r="BZB1" s="17"/>
      <c r="BZC1" s="8" t="s">
        <v>1</v>
      </c>
      <c r="BZD1" s="17"/>
      <c r="BZE1" s="17"/>
      <c r="BZF1" s="17"/>
      <c r="BZG1" s="17"/>
      <c r="BZH1" s="17"/>
      <c r="BZI1" s="17"/>
      <c r="BZJ1" s="8" t="s">
        <v>1</v>
      </c>
      <c r="BZK1" s="17"/>
      <c r="BZL1" s="17"/>
      <c r="BZM1" s="17"/>
      <c r="BZN1" s="17"/>
      <c r="BZO1" s="17"/>
      <c r="BZP1" s="17"/>
      <c r="BZQ1" s="8" t="s">
        <v>1</v>
      </c>
      <c r="BZR1" s="17"/>
      <c r="BZS1" s="17"/>
      <c r="BZT1" s="17"/>
      <c r="BZU1" s="17"/>
      <c r="BZV1" s="17"/>
      <c r="BZW1" s="17"/>
      <c r="BZX1" s="8" t="s">
        <v>1</v>
      </c>
      <c r="BZY1" s="17"/>
      <c r="BZZ1" s="17"/>
      <c r="CAA1" s="17"/>
      <c r="CAB1" s="17"/>
      <c r="CAC1" s="17"/>
      <c r="CAD1" s="17"/>
      <c r="CAE1" s="8" t="s">
        <v>1</v>
      </c>
      <c r="CAF1" s="17"/>
      <c r="CAG1" s="17"/>
      <c r="CAH1" s="17"/>
      <c r="CAI1" s="17"/>
      <c r="CAJ1" s="17"/>
      <c r="CAK1" s="17"/>
      <c r="CAL1" s="8" t="s">
        <v>1</v>
      </c>
      <c r="CAM1" s="17"/>
      <c r="CAN1" s="17"/>
      <c r="CAO1" s="17"/>
      <c r="CAP1" s="17"/>
      <c r="CAQ1" s="17"/>
      <c r="CAR1" s="17"/>
      <c r="CAS1" s="8" t="s">
        <v>1</v>
      </c>
      <c r="CAT1" s="17"/>
      <c r="CAU1" s="17"/>
      <c r="CAV1" s="17"/>
      <c r="CAW1" s="17"/>
      <c r="CAX1" s="17"/>
      <c r="CAY1" s="17"/>
      <c r="CAZ1" s="8" t="s">
        <v>1</v>
      </c>
      <c r="CBA1" s="17"/>
      <c r="CBB1" s="17"/>
      <c r="CBC1" s="17"/>
      <c r="CBD1" s="17"/>
      <c r="CBE1" s="17"/>
      <c r="CBF1" s="17"/>
      <c r="CBG1" s="8" t="s">
        <v>1</v>
      </c>
      <c r="CBH1" s="17"/>
      <c r="CBI1" s="17"/>
      <c r="CBJ1" s="17"/>
      <c r="CBK1" s="17"/>
      <c r="CBL1" s="17"/>
      <c r="CBM1" s="17"/>
      <c r="CBN1" s="8" t="s">
        <v>1</v>
      </c>
      <c r="CBO1" s="17"/>
      <c r="CBP1" s="17"/>
      <c r="CBQ1" s="17"/>
      <c r="CBR1" s="17"/>
      <c r="CBS1" s="17"/>
      <c r="CBT1" s="17"/>
      <c r="CBU1" s="8" t="s">
        <v>1</v>
      </c>
      <c r="CBV1" s="17"/>
      <c r="CBW1" s="17"/>
      <c r="CBX1" s="17"/>
      <c r="CBY1" s="17"/>
      <c r="CBZ1" s="17"/>
      <c r="CCA1" s="17"/>
      <c r="CCB1" s="8" t="s">
        <v>1</v>
      </c>
      <c r="CCC1" s="17"/>
      <c r="CCD1" s="17"/>
      <c r="CCE1" s="17"/>
      <c r="CCF1" s="17"/>
      <c r="CCG1" s="17"/>
      <c r="CCH1" s="17"/>
      <c r="CCI1" s="8" t="s">
        <v>1</v>
      </c>
      <c r="CCJ1" s="17"/>
      <c r="CCK1" s="17"/>
      <c r="CCL1" s="17"/>
      <c r="CCM1" s="17"/>
      <c r="CCN1" s="17"/>
      <c r="CCO1" s="17"/>
      <c r="CCP1" s="8" t="s">
        <v>1</v>
      </c>
      <c r="CCQ1" s="17"/>
      <c r="CCR1" s="17"/>
      <c r="CCS1" s="17"/>
      <c r="CCT1" s="17"/>
      <c r="CCU1" s="17"/>
      <c r="CCV1" s="17"/>
      <c r="CCW1" s="8" t="s">
        <v>1</v>
      </c>
      <c r="CCX1" s="17"/>
      <c r="CCY1" s="17"/>
      <c r="CCZ1" s="17"/>
      <c r="CDA1" s="17"/>
      <c r="CDB1" s="17"/>
      <c r="CDC1" s="17"/>
      <c r="CDD1" s="8"/>
      <c r="CDE1" s="17"/>
      <c r="CDF1" s="16"/>
      <c r="CDG1" s="16"/>
      <c r="CDJ1" s="4" t="s">
        <v>2</v>
      </c>
      <c r="CDK1" s="18"/>
      <c r="CDL1" s="18"/>
      <c r="CDM1" s="18"/>
      <c r="CDN1" s="18"/>
      <c r="CDO1" s="18"/>
      <c r="CDP1" s="18"/>
      <c r="CDQ1" s="18"/>
      <c r="CDR1" s="18"/>
      <c r="CDS1" s="18"/>
      <c r="CDT1" s="18"/>
      <c r="CDU1" s="18"/>
      <c r="CDV1" s="18"/>
      <c r="CDW1" s="18"/>
      <c r="CDX1" s="18"/>
      <c r="CDY1" s="18"/>
      <c r="CDZ1" s="4" t="s">
        <v>2</v>
      </c>
      <c r="CEA1" s="18"/>
      <c r="CEB1" s="18"/>
      <c r="CEC1" s="18"/>
      <c r="CED1" s="18"/>
      <c r="CEE1" s="18"/>
      <c r="CEF1" s="18"/>
      <c r="CEG1" s="18"/>
      <c r="CEH1" s="18"/>
      <c r="CEI1" s="18"/>
      <c r="CEJ1" s="18"/>
      <c r="CEK1" s="18"/>
      <c r="CEL1" s="18"/>
      <c r="CEM1" s="18"/>
      <c r="CEN1" s="18"/>
      <c r="CEO1" s="18"/>
      <c r="CEP1" s="18"/>
      <c r="CEQ1" s="18"/>
      <c r="CER1" s="4" t="s">
        <v>2</v>
      </c>
      <c r="CES1" s="18"/>
      <c r="CFH1" s="4" t="s">
        <v>2</v>
      </c>
      <c r="CFV1" s="4" t="s">
        <v>2</v>
      </c>
      <c r="CGF1" s="4" t="s">
        <v>2</v>
      </c>
      <c r="CGV1" s="4" t="s">
        <v>2</v>
      </c>
      <c r="CHH1" s="4" t="s">
        <v>2</v>
      </c>
      <c r="CIB1" s="4" t="s">
        <v>2</v>
      </c>
      <c r="CIJ1" s="4" t="s">
        <v>2</v>
      </c>
      <c r="CIX1" s="4" t="s">
        <v>2</v>
      </c>
      <c r="CJH1" s="4" t="s">
        <v>2</v>
      </c>
      <c r="CJW1" s="4" t="s">
        <v>2</v>
      </c>
      <c r="CKF1" s="4" t="s">
        <v>2</v>
      </c>
      <c r="CKP1" s="4" t="s">
        <v>2</v>
      </c>
      <c r="CLD1" s="4" t="s">
        <v>2</v>
      </c>
      <c r="CLO1" s="4" t="s">
        <v>2</v>
      </c>
      <c r="CMB1" s="4" t="s">
        <v>2</v>
      </c>
      <c r="CMO1" s="4" t="s">
        <v>2</v>
      </c>
      <c r="CNC1" s="4" t="s">
        <v>2</v>
      </c>
      <c r="CNH1" s="4" t="s">
        <v>2</v>
      </c>
      <c r="CNW1" s="4" t="s">
        <v>2</v>
      </c>
      <c r="COJ1" s="4" t="s">
        <v>2</v>
      </c>
      <c r="COO1" s="4" t="s">
        <v>2</v>
      </c>
      <c r="CPC1" s="4" t="s">
        <v>2</v>
      </c>
      <c r="CPQ1" s="4" t="s">
        <v>2</v>
      </c>
      <c r="CQD1" s="4" t="s">
        <v>2</v>
      </c>
      <c r="CQQ1" s="4" t="s">
        <v>2</v>
      </c>
      <c r="CRF1" s="4" t="s">
        <v>2</v>
      </c>
      <c r="CRU1" s="4" t="s">
        <v>2</v>
      </c>
      <c r="CSH1" s="4" t="s">
        <v>2</v>
      </c>
      <c r="CST1" s="4" t="s">
        <v>2</v>
      </c>
      <c r="CTO1" s="4" t="s">
        <v>2</v>
      </c>
      <c r="CUC1" s="4" t="s">
        <v>2</v>
      </c>
      <c r="CUP1" s="4" t="s">
        <v>2</v>
      </c>
      <c r="CVD1" s="4" t="s">
        <v>2</v>
      </c>
      <c r="CVQ1" s="4" t="s">
        <v>2</v>
      </c>
      <c r="CVW1" s="4" t="s">
        <v>2</v>
      </c>
      <c r="CWL1" s="4" t="s">
        <v>2</v>
      </c>
      <c r="CXB1" s="4" t="s">
        <v>2</v>
      </c>
      <c r="CXN1" s="4" t="s">
        <v>2</v>
      </c>
      <c r="CXX1" s="4" t="s">
        <v>2</v>
      </c>
      <c r="CYE1" s="4" t="s">
        <v>2</v>
      </c>
      <c r="CYJ1" s="4" t="s">
        <v>2</v>
      </c>
      <c r="CYO1" s="6" t="s">
        <v>2</v>
      </c>
      <c r="CYP1" s="13"/>
      <c r="CYQ1" s="13"/>
      <c r="CYR1" s="13"/>
      <c r="CYS1" s="13"/>
      <c r="CYT1" s="13"/>
      <c r="CYU1" s="13"/>
      <c r="CYV1" s="13"/>
      <c r="CYW1" s="13"/>
      <c r="CYX1" s="13"/>
      <c r="CYY1" s="6" t="s">
        <v>2</v>
      </c>
      <c r="CYZ1" s="13"/>
      <c r="CZA1" s="13"/>
      <c r="CZB1" s="13"/>
      <c r="CZC1" s="13"/>
      <c r="CZD1" s="13"/>
      <c r="CZE1" s="13"/>
      <c r="CZF1" s="13"/>
      <c r="CZG1" s="13"/>
      <c r="CZH1" s="13"/>
      <c r="CZI1" s="13"/>
      <c r="CZJ1" s="13"/>
      <c r="CZK1" s="6" t="s">
        <v>2</v>
      </c>
      <c r="CZL1" s="13"/>
      <c r="CZM1" s="13"/>
      <c r="CZN1" s="13"/>
      <c r="CZO1" s="13"/>
      <c r="CZP1" s="13"/>
      <c r="CZQ1" s="13"/>
      <c r="CZR1" s="13"/>
      <c r="CZS1" s="13"/>
      <c r="CZT1" s="13"/>
      <c r="CZU1" s="13"/>
      <c r="CZV1" s="13"/>
      <c r="CZW1" s="13"/>
      <c r="CZX1" s="13"/>
      <c r="CZY1" s="13"/>
      <c r="CZZ1" s="13"/>
      <c r="DAA1" s="6" t="s">
        <v>2</v>
      </c>
      <c r="DAB1" s="13"/>
      <c r="DAC1" s="13"/>
      <c r="DAD1" s="13"/>
      <c r="DAE1" s="13"/>
      <c r="DAF1" s="13"/>
      <c r="DAG1" s="13"/>
      <c r="DAH1" s="13"/>
      <c r="DAI1" s="13"/>
      <c r="DAJ1" s="13"/>
      <c r="DAK1" s="13"/>
      <c r="DAL1" s="13"/>
      <c r="DAM1" s="20"/>
      <c r="DAN1" s="20"/>
      <c r="DAO1" s="6" t="s">
        <v>2</v>
      </c>
      <c r="DAP1" s="13"/>
      <c r="DAQ1" s="13"/>
      <c r="DAR1" s="13"/>
      <c r="DAS1" s="13"/>
      <c r="DAT1" s="13"/>
      <c r="DAU1" s="13"/>
      <c r="DAV1" s="13"/>
      <c r="DAW1" s="13"/>
      <c r="DAX1" s="13"/>
      <c r="DAY1" s="6" t="s">
        <v>2</v>
      </c>
      <c r="DAZ1" s="20"/>
      <c r="DBA1" s="13"/>
      <c r="DBB1" s="13"/>
      <c r="DBC1" s="13"/>
      <c r="DBD1" s="13"/>
      <c r="DBE1" s="13"/>
      <c r="DBF1" s="13"/>
      <c r="DBG1" s="13"/>
      <c r="DBH1" s="13"/>
      <c r="DBI1" s="13"/>
      <c r="DBJ1" s="13"/>
      <c r="DBK1" s="13"/>
      <c r="DBL1" s="13"/>
      <c r="DBM1" s="13"/>
      <c r="DBN1" s="13"/>
      <c r="DBO1" s="6" t="s">
        <v>2</v>
      </c>
      <c r="DBP1" s="13"/>
      <c r="DBQ1" s="13"/>
      <c r="DBR1" s="13"/>
      <c r="DBS1" s="13"/>
      <c r="DBT1" s="13"/>
      <c r="DBU1" s="13"/>
      <c r="DBV1" s="13"/>
      <c r="DBW1" s="13"/>
      <c r="DBX1" s="13"/>
      <c r="DBY1" s="13"/>
      <c r="DBZ1" s="13"/>
      <c r="DCA1" s="6" t="s">
        <v>2</v>
      </c>
      <c r="DCB1" s="13"/>
      <c r="DCC1" s="13"/>
      <c r="DCD1" s="13"/>
      <c r="DCE1" s="13"/>
      <c r="DCF1" s="13"/>
      <c r="DCG1" s="13"/>
      <c r="DCH1" s="13"/>
      <c r="DCI1" s="13"/>
      <c r="DCJ1" s="13"/>
      <c r="DCK1" s="13"/>
      <c r="DCL1" s="13"/>
      <c r="DCM1" s="6" t="s">
        <v>2</v>
      </c>
      <c r="DCN1" s="13"/>
      <c r="DCO1" s="13"/>
      <c r="DCP1" s="13"/>
      <c r="DCQ1" s="13"/>
      <c r="DCR1" s="13"/>
      <c r="DCS1" s="13"/>
      <c r="DCT1" s="13"/>
      <c r="DCU1" s="6" t="s">
        <v>2</v>
      </c>
      <c r="DCV1" s="13"/>
      <c r="DCW1" s="13"/>
      <c r="DCX1" s="13"/>
      <c r="DCY1" s="13"/>
      <c r="DCZ1" s="13"/>
      <c r="DDA1" s="13"/>
      <c r="DDB1" s="13"/>
      <c r="DDC1" s="13"/>
      <c r="DDD1" s="13"/>
      <c r="DDE1" s="13"/>
      <c r="DDF1" s="13"/>
      <c r="DDG1" s="13"/>
      <c r="DDH1" s="13"/>
      <c r="DDI1" s="6" t="s">
        <v>2</v>
      </c>
      <c r="DDJ1" s="13"/>
      <c r="DDK1" s="13"/>
      <c r="DDL1" s="13"/>
      <c r="DDM1" s="13"/>
      <c r="DDN1" s="13"/>
      <c r="DDO1" s="13"/>
      <c r="DDP1" s="13"/>
      <c r="DDQ1" s="13"/>
      <c r="DDR1" s="13"/>
      <c r="DDS1" s="6" t="s">
        <v>2</v>
      </c>
      <c r="DDT1" s="13"/>
      <c r="DDU1" s="13"/>
      <c r="DDV1" s="13"/>
      <c r="DDW1" s="13"/>
      <c r="DDX1" s="13"/>
      <c r="DDY1" s="13"/>
      <c r="DDZ1" s="13"/>
      <c r="DEA1" s="13"/>
      <c r="DEB1" s="13"/>
      <c r="DEC1" s="13"/>
      <c r="DED1" s="13"/>
      <c r="DEE1" s="13"/>
      <c r="DEF1" s="13"/>
      <c r="DEG1" s="13"/>
      <c r="DEH1" s="6" t="s">
        <v>2</v>
      </c>
      <c r="DEI1" s="13"/>
      <c r="DEJ1" s="13"/>
      <c r="DEK1" s="13"/>
      <c r="DEL1" s="13"/>
      <c r="DEM1" s="13"/>
      <c r="DEN1" s="13"/>
      <c r="DEO1" s="13"/>
      <c r="DEP1" s="13"/>
      <c r="DEQ1" s="6" t="s">
        <v>2</v>
      </c>
      <c r="DER1" s="13"/>
      <c r="DES1" s="13"/>
      <c r="DET1" s="13"/>
      <c r="DEU1" s="13"/>
      <c r="DEV1" s="13"/>
      <c r="DEW1" s="13"/>
      <c r="DEX1" s="13"/>
      <c r="DEY1" s="13"/>
      <c r="DEZ1" s="13"/>
      <c r="DFA1" s="6" t="s">
        <v>2</v>
      </c>
      <c r="DFB1" s="13"/>
      <c r="DFC1" s="13"/>
      <c r="DFD1" s="13"/>
      <c r="DFE1" s="13"/>
      <c r="DFF1" s="13"/>
      <c r="DFG1" s="13"/>
      <c r="DFH1" s="13"/>
      <c r="DFI1" s="13"/>
      <c r="DFJ1" s="13"/>
      <c r="DFK1" s="13"/>
      <c r="DFL1" s="13"/>
      <c r="DFM1" s="13"/>
      <c r="DFN1" s="13"/>
      <c r="DFO1" s="6" t="s">
        <v>2</v>
      </c>
      <c r="DFP1" s="13"/>
      <c r="DFQ1" s="13"/>
      <c r="DFR1" s="13"/>
      <c r="DFS1" s="13"/>
      <c r="DFT1" s="13"/>
      <c r="DFU1" s="13"/>
      <c r="DFV1" s="13"/>
      <c r="DFW1" s="13"/>
      <c r="DFX1" s="13"/>
      <c r="DFY1" s="13"/>
      <c r="DFZ1" s="6" t="s">
        <v>2</v>
      </c>
      <c r="DGA1" s="13"/>
      <c r="DGB1" s="13"/>
      <c r="DGC1" s="13"/>
      <c r="DGD1" s="13"/>
      <c r="DGE1" s="13"/>
      <c r="DGF1" s="13"/>
      <c r="DGG1" s="13"/>
      <c r="DGH1" s="13"/>
      <c r="DGI1" s="13"/>
      <c r="DGJ1" s="13"/>
      <c r="DGK1" s="13"/>
      <c r="DGL1" s="13"/>
      <c r="DGM1" s="6" t="s">
        <v>2</v>
      </c>
      <c r="DGN1" s="13"/>
      <c r="DGO1" s="13"/>
      <c r="DGP1" s="13"/>
      <c r="DGQ1" s="13"/>
      <c r="DGR1" s="13"/>
      <c r="DGS1" s="13"/>
      <c r="DGT1" s="13"/>
      <c r="DGU1" s="13"/>
      <c r="DGV1" s="13"/>
      <c r="DGW1" s="13"/>
      <c r="DGX1" s="13"/>
      <c r="DGY1" s="13"/>
      <c r="DGZ1" s="6" t="s">
        <v>2</v>
      </c>
      <c r="DHA1" s="13"/>
      <c r="DHB1" s="13"/>
      <c r="DHC1" s="13"/>
      <c r="DHD1" s="13"/>
      <c r="DHE1" s="13"/>
      <c r="DHF1" s="6" t="s">
        <v>2</v>
      </c>
      <c r="DHG1" s="13"/>
      <c r="DHH1" s="13"/>
      <c r="DHI1" s="13"/>
      <c r="DHJ1" s="13"/>
      <c r="DHK1" s="13"/>
      <c r="DHL1" s="13"/>
      <c r="DHM1" s="13"/>
      <c r="DHN1" s="13"/>
      <c r="DHO1" s="13"/>
      <c r="DHP1" s="13"/>
      <c r="DHQ1" s="13"/>
      <c r="DHR1" s="13"/>
      <c r="DHS1" s="6" t="s">
        <v>2</v>
      </c>
      <c r="DHT1" s="13"/>
      <c r="DHU1" s="13"/>
      <c r="DHV1" s="13"/>
      <c r="DHW1" s="13"/>
      <c r="DHX1" s="13"/>
      <c r="DHY1" s="13"/>
      <c r="DHZ1" s="13"/>
      <c r="DIA1" s="13"/>
      <c r="DIB1" s="13"/>
      <c r="DIC1" s="13"/>
      <c r="DID1" s="13"/>
      <c r="DIE1" s="6" t="s">
        <v>2</v>
      </c>
      <c r="DIF1" s="13"/>
      <c r="DIG1" s="13"/>
      <c r="DIH1" s="13"/>
      <c r="DII1" s="13"/>
      <c r="DIJ1" s="13"/>
      <c r="DIK1" s="13"/>
      <c r="DIL1" s="13"/>
      <c r="DIM1" s="13"/>
      <c r="DIN1" s="13"/>
      <c r="DIO1" s="13"/>
      <c r="DIP1" s="13"/>
      <c r="DIQ1" s="13"/>
      <c r="DIR1" s="6" t="s">
        <v>2</v>
      </c>
      <c r="DIS1" s="13"/>
      <c r="DIT1" s="13"/>
      <c r="DIU1" s="13"/>
      <c r="DIV1" s="13"/>
      <c r="DIW1" s="13"/>
      <c r="DIX1" s="13"/>
      <c r="DIY1" s="13"/>
      <c r="DIZ1" s="13"/>
      <c r="DJA1" s="13"/>
      <c r="DJB1" s="13"/>
      <c r="DJC1" s="13"/>
      <c r="DJD1" s="13"/>
      <c r="DJE1" s="13"/>
      <c r="DJF1" s="6" t="s">
        <v>2</v>
      </c>
      <c r="DJG1" s="13"/>
      <c r="DJH1" s="13"/>
      <c r="DJI1" s="13"/>
      <c r="DJJ1" s="13"/>
      <c r="DJK1" s="13"/>
      <c r="DJL1" s="13"/>
      <c r="DJM1" s="13"/>
      <c r="DJN1" s="13"/>
      <c r="DJO1" s="13"/>
      <c r="DJP1" s="13"/>
      <c r="DJQ1" s="13"/>
      <c r="DJR1" s="13"/>
      <c r="DJS1" s="6" t="s">
        <v>2</v>
      </c>
      <c r="DJT1" s="13"/>
      <c r="DJU1" s="13"/>
      <c r="DJV1" s="13"/>
      <c r="DJW1" s="13"/>
      <c r="DJX1" s="13"/>
      <c r="DJY1" s="13"/>
      <c r="DJZ1" s="13"/>
      <c r="DKA1" s="13"/>
      <c r="DKB1" s="13"/>
      <c r="DKC1" s="13"/>
      <c r="DKD1" s="6" t="s">
        <v>2</v>
      </c>
      <c r="DKE1" s="13"/>
      <c r="DKF1" s="13"/>
      <c r="DKG1" s="13"/>
      <c r="DKH1" s="13"/>
      <c r="DKI1" s="13"/>
      <c r="DKJ1" s="13"/>
      <c r="DKK1" s="13"/>
      <c r="DKL1" s="13"/>
      <c r="DKM1" s="13"/>
      <c r="DKN1" s="13"/>
      <c r="DKO1" s="13"/>
      <c r="DKP1" s="13"/>
      <c r="DKQ1" s="13"/>
      <c r="DKR1" s="6" t="s">
        <v>2</v>
      </c>
      <c r="DKS1" s="13"/>
      <c r="DKT1" s="13"/>
      <c r="DKU1" s="13"/>
      <c r="DKV1" s="13"/>
      <c r="DKW1" s="13"/>
      <c r="DKX1" s="13"/>
      <c r="DKY1" s="13"/>
      <c r="DKZ1" s="13"/>
      <c r="DLA1" s="13"/>
      <c r="DLB1" s="13"/>
      <c r="DLC1" s="13"/>
      <c r="DLD1" s="13"/>
      <c r="DLE1" s="6" t="s">
        <v>2</v>
      </c>
      <c r="DLF1" s="13"/>
      <c r="DLG1" s="13"/>
      <c r="DLH1" s="13"/>
      <c r="DLI1" s="13"/>
      <c r="DLJ1" s="13"/>
      <c r="DLK1" s="13"/>
      <c r="DLL1" s="13"/>
      <c r="DLM1" s="13"/>
      <c r="DLN1" s="13"/>
      <c r="DLO1" s="13"/>
      <c r="DLP1" s="13"/>
      <c r="DLQ1" s="13"/>
      <c r="DLR1" s="6" t="s">
        <v>2</v>
      </c>
      <c r="DLS1" s="13"/>
      <c r="DLT1" s="13"/>
      <c r="DLU1" s="13"/>
      <c r="DLV1" s="13"/>
      <c r="DLW1" s="13"/>
      <c r="DLX1" s="13"/>
      <c r="DLY1" s="13"/>
      <c r="DLZ1" s="13"/>
      <c r="DMA1" s="13"/>
      <c r="DMB1" s="13"/>
      <c r="DMC1" s="13"/>
      <c r="DMD1" s="13"/>
      <c r="DME1" s="13"/>
      <c r="DMF1" s="13"/>
      <c r="DMG1" s="6" t="s">
        <v>2</v>
      </c>
      <c r="DMH1" s="13"/>
      <c r="DMI1" s="13"/>
      <c r="DMJ1" s="13"/>
      <c r="DMK1" s="13"/>
      <c r="DML1" s="13"/>
      <c r="DMM1" s="13"/>
      <c r="DMN1" s="13"/>
      <c r="DMO1" s="13"/>
      <c r="DMP1" s="13"/>
      <c r="DMQ1" s="13"/>
      <c r="DMR1" s="13"/>
      <c r="DMS1" s="13"/>
      <c r="DMT1" s="13"/>
      <c r="DMU1" s="13"/>
      <c r="DMV1" s="6" t="s">
        <v>2</v>
      </c>
      <c r="DMW1" s="13"/>
      <c r="DMX1" s="13"/>
      <c r="DMY1" s="13"/>
      <c r="DMZ1" s="13"/>
      <c r="DNA1" s="13"/>
      <c r="DNB1" s="13"/>
      <c r="DNC1" s="13"/>
      <c r="DND1" s="13"/>
      <c r="DNE1" s="13"/>
      <c r="DNF1" s="13"/>
      <c r="DNG1" s="13"/>
      <c r="DNH1" s="13"/>
      <c r="DNI1" s="6" t="s">
        <v>2</v>
      </c>
      <c r="DNJ1" s="13"/>
      <c r="DNK1" s="13"/>
      <c r="DNL1" s="13"/>
      <c r="DNM1" s="13"/>
      <c r="DNN1" s="13"/>
      <c r="DNO1" s="13"/>
      <c r="DNP1" s="13"/>
      <c r="DNQ1" s="13"/>
      <c r="DNR1" s="13"/>
      <c r="DNS1" s="13"/>
      <c r="DNT1" s="13"/>
      <c r="DNU1" s="6" t="s">
        <v>2</v>
      </c>
      <c r="DNV1" s="13"/>
      <c r="DNW1" s="13"/>
      <c r="DNX1" s="13"/>
      <c r="DNY1" s="13"/>
      <c r="DNZ1" s="13"/>
      <c r="DOA1" s="13"/>
      <c r="DOB1" s="13"/>
      <c r="DOC1" s="13"/>
      <c r="DOD1" s="13"/>
      <c r="DOE1" s="13"/>
      <c r="DOF1" s="13"/>
      <c r="DOG1" s="13"/>
      <c r="DOH1" s="13"/>
      <c r="DOI1" s="13"/>
      <c r="DOJ1" s="13"/>
      <c r="DOK1" s="13"/>
      <c r="DOL1" s="13"/>
      <c r="DOM1" s="13"/>
      <c r="DON1" s="13"/>
      <c r="DOO1" s="13"/>
      <c r="DOP1" s="6" t="s">
        <v>2</v>
      </c>
      <c r="DOQ1" s="13"/>
      <c r="DOR1" s="13"/>
      <c r="DOS1" s="13"/>
      <c r="DOT1" s="13"/>
      <c r="DOU1" s="13"/>
      <c r="DOV1" s="13"/>
      <c r="DOW1" s="13"/>
      <c r="DOX1" s="13"/>
      <c r="DOY1" s="13"/>
      <c r="DOZ1" s="13"/>
      <c r="DPA1" s="13"/>
      <c r="DPB1" s="13"/>
      <c r="DPC1" s="13"/>
      <c r="DPD1" s="6" t="s">
        <v>2</v>
      </c>
      <c r="DPE1" s="13"/>
      <c r="DPF1" s="13"/>
      <c r="DPG1" s="13"/>
      <c r="DPH1" s="13"/>
      <c r="DPI1" s="13"/>
      <c r="DPJ1" s="13"/>
      <c r="DPK1" s="13"/>
      <c r="DPL1" s="13"/>
      <c r="DPM1" s="13"/>
      <c r="DPN1" s="13"/>
      <c r="DPO1" s="13"/>
      <c r="DPP1" s="13"/>
      <c r="DPQ1" s="6" t="s">
        <v>2</v>
      </c>
      <c r="DPR1" s="13"/>
      <c r="DPS1" s="13"/>
      <c r="DPT1" s="13"/>
      <c r="DPU1" s="13"/>
      <c r="DPV1" s="13"/>
      <c r="DPW1" s="13"/>
      <c r="DPX1" s="13"/>
      <c r="DPY1" s="13"/>
      <c r="DPZ1" s="13"/>
      <c r="DQA1" s="13"/>
      <c r="DQB1" s="13"/>
      <c r="DQC1" s="13"/>
      <c r="DQD1" s="13"/>
      <c r="DQE1" s="6" t="s">
        <v>2</v>
      </c>
      <c r="DQF1" s="13"/>
      <c r="DQG1" s="13"/>
      <c r="DQH1" s="13"/>
      <c r="DQI1" s="13"/>
      <c r="DQJ1" s="13"/>
      <c r="DQK1" s="13"/>
      <c r="DQL1" s="13"/>
      <c r="DQM1" s="13"/>
      <c r="DQN1" s="13"/>
      <c r="DQO1" s="13"/>
      <c r="DQP1" s="13"/>
      <c r="DQQ1" s="13"/>
      <c r="DQR1" s="6" t="s">
        <v>2</v>
      </c>
      <c r="DQS1" s="13"/>
      <c r="DQT1" s="13"/>
      <c r="DQU1" s="13"/>
      <c r="DQV1" s="13"/>
      <c r="DQW1" s="13"/>
      <c r="DQX1" s="6" t="s">
        <v>2</v>
      </c>
      <c r="DQY1" s="13"/>
      <c r="DQZ1" s="13"/>
      <c r="DRA1" s="13"/>
      <c r="DRB1" s="13"/>
      <c r="DRC1" s="13"/>
      <c r="DRD1" s="13"/>
      <c r="DRE1" s="13"/>
      <c r="DRF1" s="13"/>
      <c r="DRG1" s="13"/>
      <c r="DRH1" s="13"/>
      <c r="DRI1" s="13"/>
      <c r="DRJ1" s="13"/>
      <c r="DRK1" s="13"/>
      <c r="DRL1" s="13"/>
      <c r="DRM1" s="6" t="s">
        <v>2</v>
      </c>
      <c r="DRN1" s="13"/>
      <c r="DRO1" s="13"/>
      <c r="DRP1" s="13"/>
      <c r="DRQ1" s="13"/>
      <c r="DRR1" s="13"/>
      <c r="DRS1" s="13"/>
      <c r="DRT1" s="13"/>
      <c r="DRU1" s="13"/>
      <c r="DRV1" s="13"/>
      <c r="DRW1" s="13"/>
      <c r="DRX1" s="13"/>
      <c r="DRY1" s="13"/>
      <c r="DRZ1" s="13"/>
      <c r="DSA1" s="13"/>
      <c r="DSB1" s="13"/>
      <c r="DSC1" s="6" t="s">
        <v>2</v>
      </c>
      <c r="DSD1" s="13"/>
      <c r="DSE1" s="13"/>
      <c r="DSF1" s="13"/>
      <c r="DSG1" s="13"/>
      <c r="DSH1" s="13"/>
      <c r="DSI1" s="13"/>
      <c r="DSJ1" s="13"/>
      <c r="DSK1" s="13"/>
      <c r="DSL1" s="13"/>
      <c r="DSM1" s="13"/>
      <c r="DSN1" s="13"/>
      <c r="DSO1" s="6" t="s">
        <v>2</v>
      </c>
      <c r="DSP1" s="13"/>
      <c r="DSQ1" s="13"/>
      <c r="DSR1" s="13"/>
      <c r="DSS1" s="13"/>
      <c r="DST1" s="13"/>
      <c r="DSU1" s="13"/>
      <c r="DSV1" s="13"/>
      <c r="DSW1" s="13"/>
      <c r="DSX1" s="13"/>
      <c r="DSY1" s="6" t="s">
        <v>2</v>
      </c>
      <c r="DSZ1" s="13"/>
      <c r="DTA1" s="13"/>
      <c r="DTB1" s="13"/>
      <c r="DTC1" s="13"/>
      <c r="DTD1" s="13"/>
      <c r="DTE1" s="13"/>
      <c r="DTF1" s="6" t="s">
        <v>2</v>
      </c>
      <c r="DTG1" s="13"/>
      <c r="DTH1" s="13"/>
      <c r="DTI1" s="13"/>
      <c r="DTJ1" s="13"/>
      <c r="DTK1" s="6" t="s">
        <v>2</v>
      </c>
      <c r="DTL1" s="13"/>
      <c r="DTM1" s="13"/>
      <c r="DTN1" s="13"/>
      <c r="DTP1" s="6" t="s">
        <v>2</v>
      </c>
      <c r="DTQ1" s="13"/>
      <c r="DTR1" s="13"/>
      <c r="DTS1" s="13"/>
      <c r="DTT1" s="13"/>
      <c r="DTU1" s="13"/>
      <c r="DTV1" s="6" t="s">
        <v>2</v>
      </c>
      <c r="DTW1" s="13"/>
      <c r="DTX1" s="13"/>
      <c r="DTY1" s="13"/>
      <c r="DTZ1" s="13"/>
      <c r="DUA1" s="13"/>
      <c r="DUB1" s="13"/>
      <c r="DUC1" s="13"/>
      <c r="DUD1" s="6" t="s">
        <v>2</v>
      </c>
      <c r="DUE1" s="13"/>
      <c r="DUF1" s="13"/>
      <c r="DUG1" s="13"/>
      <c r="DUH1" s="13"/>
      <c r="DUI1" s="13"/>
      <c r="DUJ1" s="13"/>
      <c r="DUK1" s="13"/>
      <c r="DUL1" s="13"/>
      <c r="DUM1" s="13"/>
      <c r="DUN1" s="13"/>
      <c r="DUO1" s="13"/>
      <c r="DUP1" s="13"/>
      <c r="DUQ1" s="13"/>
      <c r="DUR1" s="13"/>
      <c r="DUS1" s="13"/>
      <c r="DUT1" s="6" t="s">
        <v>2</v>
      </c>
      <c r="DUU1" s="13"/>
      <c r="DUV1" s="13"/>
      <c r="DUW1" s="13"/>
      <c r="DUX1" s="13"/>
      <c r="DUY1" s="13"/>
      <c r="DUZ1" s="13"/>
      <c r="DVA1" s="13"/>
      <c r="DVB1" s="13"/>
      <c r="DVC1" s="13"/>
      <c r="DVD1" s="13"/>
      <c r="DVE1" s="13"/>
      <c r="DVF1" s="20"/>
      <c r="DVG1" s="20"/>
      <c r="DVH1" s="6" t="s">
        <v>2</v>
      </c>
      <c r="DVI1" s="13"/>
      <c r="DVJ1" s="13"/>
      <c r="DVK1" s="13"/>
      <c r="DVL1" s="13"/>
      <c r="DVM1" s="13"/>
      <c r="DVN1" s="13"/>
      <c r="DVO1" s="13"/>
      <c r="DVP1" s="13"/>
      <c r="DVQ1" s="13"/>
      <c r="DVR1" s="6" t="s">
        <v>2</v>
      </c>
      <c r="DVS1" s="20"/>
      <c r="DVT1" s="13"/>
      <c r="DVU1" s="13"/>
      <c r="DVV1" s="13"/>
      <c r="DVW1" s="13"/>
      <c r="DVX1" s="13"/>
      <c r="DVY1" s="13"/>
      <c r="DVZ1" s="13"/>
      <c r="DWA1" s="13"/>
      <c r="DWB1" s="13"/>
      <c r="DWC1" s="13"/>
      <c r="DWD1" s="13"/>
      <c r="DWE1" s="13"/>
      <c r="DWF1" s="13"/>
      <c r="DWG1" s="13"/>
      <c r="DWH1" s="6" t="s">
        <v>2</v>
      </c>
      <c r="DWI1" s="13"/>
      <c r="DWJ1" s="13"/>
      <c r="DWK1" s="13"/>
      <c r="DWL1" s="13"/>
      <c r="DWM1" s="13"/>
      <c r="DWN1" s="13"/>
      <c r="DWO1" s="13"/>
      <c r="DWP1" s="13"/>
      <c r="DWQ1" s="13"/>
      <c r="DWR1" s="13"/>
      <c r="DWS1" s="13"/>
      <c r="DWT1" s="6" t="s">
        <v>2</v>
      </c>
      <c r="DWU1" s="13"/>
      <c r="DWV1" s="13"/>
      <c r="DWW1" s="13"/>
      <c r="DWX1" s="13"/>
      <c r="DWY1" s="13"/>
      <c r="DWZ1" s="13"/>
      <c r="DXA1" s="13"/>
      <c r="DXB1" s="13"/>
      <c r="DXC1" s="13"/>
      <c r="DXD1" s="13"/>
      <c r="DXE1" s="13"/>
      <c r="DXF1" s="13"/>
      <c r="DXG1" s="13"/>
      <c r="DXH1" s="13"/>
      <c r="DXI1" s="13"/>
      <c r="DXJ1" s="6" t="s">
        <v>2</v>
      </c>
      <c r="DXK1" s="13"/>
      <c r="DXL1" s="13"/>
      <c r="DXM1" s="13"/>
      <c r="DXN1" s="13"/>
      <c r="DXO1" s="13"/>
      <c r="DXP1" s="13"/>
      <c r="DXQ1" s="13"/>
      <c r="DXR1" s="6" t="s">
        <v>2</v>
      </c>
      <c r="DXS1" s="13"/>
      <c r="DXT1" s="13"/>
      <c r="DXU1" s="13"/>
      <c r="DXV1" s="13"/>
      <c r="DXW1" s="13"/>
      <c r="DXX1" s="13"/>
      <c r="DXY1" s="13"/>
      <c r="DXZ1" s="13"/>
      <c r="DYA1" s="13"/>
      <c r="DYB1" s="13"/>
      <c r="DYC1" s="13"/>
      <c r="DYD1" s="13"/>
      <c r="DYE1" s="13"/>
      <c r="DYF1" s="6" t="s">
        <v>2</v>
      </c>
      <c r="DYG1" s="13"/>
      <c r="DYH1" s="13"/>
      <c r="DYI1" s="13"/>
      <c r="DYJ1" s="13"/>
      <c r="DYK1" s="13"/>
      <c r="DYL1" s="13"/>
      <c r="DYM1" s="13"/>
      <c r="DYN1" s="13"/>
      <c r="DYO1" s="13"/>
      <c r="DYP1" s="6" t="s">
        <v>2</v>
      </c>
      <c r="DYQ1" s="13"/>
      <c r="DYR1" s="13"/>
      <c r="DYS1" s="13"/>
      <c r="DYT1" s="13"/>
      <c r="DYU1" s="13"/>
      <c r="DYV1" s="13"/>
      <c r="DYW1" s="13"/>
      <c r="DYX1" s="13"/>
      <c r="DYY1" s="13"/>
      <c r="DYZ1" s="13"/>
      <c r="DZA1" s="13"/>
      <c r="DZB1" s="13"/>
      <c r="DZC1" s="13"/>
      <c r="DZD1" s="13"/>
      <c r="DZE1" s="6" t="s">
        <v>2</v>
      </c>
      <c r="DZF1" s="13"/>
      <c r="DZG1" s="13"/>
      <c r="DZH1" s="13"/>
      <c r="DZI1" s="13"/>
      <c r="DZJ1" s="13"/>
      <c r="DZK1" s="13"/>
      <c r="DZL1" s="13"/>
      <c r="DZM1" s="13"/>
      <c r="DZN1" s="6" t="s">
        <v>2</v>
      </c>
      <c r="DZO1" s="13"/>
      <c r="DZP1" s="13"/>
      <c r="DZQ1" s="13"/>
      <c r="DZR1" s="13"/>
      <c r="DZS1" s="13"/>
      <c r="DZT1" s="13"/>
      <c r="DZU1" s="13"/>
      <c r="DZV1" s="13"/>
      <c r="DZW1" s="13"/>
      <c r="DZX1" s="6" t="s">
        <v>2</v>
      </c>
      <c r="DZY1" s="13"/>
      <c r="DZZ1" s="13"/>
      <c r="EAA1" s="13"/>
      <c r="EAB1" s="13"/>
      <c r="EAC1" s="13"/>
      <c r="EAD1" s="13"/>
      <c r="EAE1" s="13"/>
      <c r="EAF1" s="13"/>
      <c r="EAG1" s="13"/>
      <c r="EAH1" s="13"/>
      <c r="EAI1" s="13"/>
      <c r="EAJ1" s="13"/>
      <c r="EAK1" s="13"/>
      <c r="EAL1" s="6" t="s">
        <v>2</v>
      </c>
      <c r="EAM1" s="13"/>
      <c r="EAN1" s="13"/>
      <c r="EAO1" s="13"/>
      <c r="EAP1" s="13"/>
      <c r="EAQ1" s="13"/>
      <c r="EAR1" s="13"/>
      <c r="EAS1" s="13"/>
      <c r="EAT1" s="13"/>
      <c r="EAU1" s="13"/>
      <c r="EAV1" s="13"/>
      <c r="EAW1" s="6" t="s">
        <v>2</v>
      </c>
      <c r="EAX1" s="13"/>
      <c r="EAY1" s="13"/>
      <c r="EAZ1" s="13"/>
      <c r="EBA1" s="13"/>
      <c r="EBB1" s="13"/>
      <c r="EBC1" s="13"/>
      <c r="EBD1" s="13"/>
      <c r="EBE1" s="13"/>
      <c r="EBF1" s="13"/>
      <c r="EBG1" s="13"/>
      <c r="EBH1" s="13"/>
      <c r="EBI1" s="13"/>
      <c r="EBJ1" s="6" t="s">
        <v>2</v>
      </c>
      <c r="EBK1" s="13"/>
      <c r="EBL1" s="13"/>
      <c r="EBM1" s="13"/>
      <c r="EBN1" s="13"/>
      <c r="EBO1" s="13"/>
      <c r="EBP1" s="13"/>
      <c r="EBQ1" s="13"/>
      <c r="EBR1" s="13"/>
      <c r="EBS1" s="13"/>
      <c r="EBT1" s="13"/>
      <c r="EBU1" s="13"/>
      <c r="EBV1" s="13"/>
      <c r="EBW1" s="6" t="s">
        <v>2</v>
      </c>
      <c r="EBX1" s="13"/>
      <c r="EBY1" s="13"/>
      <c r="EBZ1" s="13"/>
      <c r="ECA1" s="13"/>
      <c r="ECB1" s="13"/>
      <c r="ECC1" s="6" t="s">
        <v>2</v>
      </c>
      <c r="ECD1" s="13"/>
      <c r="ECE1" s="13"/>
      <c r="ECF1" s="13"/>
      <c r="ECG1" s="13"/>
      <c r="ECH1" s="13"/>
      <c r="ECI1" s="13"/>
      <c r="ECJ1" s="13"/>
      <c r="ECK1" s="13"/>
      <c r="ECL1" s="13"/>
      <c r="ECM1" s="13"/>
      <c r="ECN1" s="13"/>
      <c r="ECO1" s="13"/>
      <c r="ECP1" s="6" t="s">
        <v>2</v>
      </c>
      <c r="ECQ1" s="13"/>
      <c r="ECR1" s="13"/>
      <c r="ECS1" s="13"/>
      <c r="ECT1" s="13"/>
      <c r="ECU1" s="13"/>
      <c r="ECV1" s="13"/>
      <c r="ECW1" s="13"/>
      <c r="ECX1" s="13"/>
      <c r="ECY1" s="13"/>
      <c r="ECZ1" s="13"/>
      <c r="EDA1" s="13"/>
      <c r="EDB1" s="6" t="s">
        <v>2</v>
      </c>
      <c r="EDC1" s="13"/>
      <c r="EDD1" s="13"/>
      <c r="EDE1" s="13"/>
      <c r="EDF1" s="13"/>
      <c r="EDG1" s="13"/>
      <c r="EDH1" s="13"/>
      <c r="EDI1" s="13"/>
      <c r="EDJ1" s="13"/>
      <c r="EDK1" s="13"/>
      <c r="EDL1" s="13"/>
      <c r="EDM1" s="13"/>
      <c r="EDN1" s="13"/>
      <c r="EDO1" s="6" t="s">
        <v>2</v>
      </c>
      <c r="EDP1" s="13"/>
      <c r="EDQ1" s="13"/>
      <c r="EDR1" s="13"/>
      <c r="EDS1" s="13"/>
      <c r="EDT1" s="13"/>
      <c r="EDU1" s="13"/>
      <c r="EDV1" s="13"/>
      <c r="EDW1" s="13"/>
      <c r="EDX1" s="13"/>
      <c r="EDY1" s="13"/>
      <c r="EDZ1" s="13"/>
      <c r="EEA1" s="13"/>
      <c r="EEB1" s="13"/>
      <c r="EEC1" s="6" t="s">
        <v>2</v>
      </c>
      <c r="EED1" s="13"/>
      <c r="EEE1" s="13"/>
      <c r="EEF1" s="13"/>
      <c r="EEG1" s="13"/>
      <c r="EEH1" s="13"/>
      <c r="EEI1" s="13"/>
      <c r="EEJ1" s="13"/>
      <c r="EEK1" s="6" t="s">
        <v>2</v>
      </c>
      <c r="EEL1" s="13"/>
      <c r="EEM1" s="13"/>
      <c r="EEN1" s="13"/>
      <c r="EEO1" s="13"/>
      <c r="EEP1" s="13"/>
      <c r="EEQ1" s="13"/>
      <c r="EER1" s="13"/>
      <c r="EES1" s="13"/>
      <c r="EET1" s="13"/>
      <c r="EEU1" s="13"/>
      <c r="EEV1" s="13"/>
      <c r="EEW1" s="13"/>
      <c r="EEX1" s="13"/>
      <c r="EEY1" s="6" t="s">
        <v>2</v>
      </c>
      <c r="EEZ1" s="13"/>
      <c r="EFA1" s="13"/>
      <c r="EFB1" s="13"/>
      <c r="EFC1" s="13"/>
      <c r="EFD1" s="13"/>
      <c r="EFE1" s="13"/>
      <c r="EFF1" s="13"/>
      <c r="EFG1" s="13"/>
      <c r="EFH1" s="13"/>
      <c r="EFI1" s="13"/>
      <c r="EFJ1" s="13"/>
      <c r="EFK1" s="13"/>
      <c r="EFL1" s="6" t="s">
        <v>2</v>
      </c>
      <c r="EFM1" s="13"/>
      <c r="EFN1" s="13"/>
      <c r="EFO1" s="13"/>
      <c r="EFP1" s="13"/>
      <c r="EFQ1" s="13"/>
      <c r="EFR1" s="13"/>
      <c r="EFS1" s="13"/>
      <c r="EFT1" s="13"/>
      <c r="EFU1" s="13"/>
      <c r="EFV1" s="13"/>
      <c r="EFW1" s="13"/>
      <c r="EFX1" s="13"/>
      <c r="EFY1" s="6" t="s">
        <v>2</v>
      </c>
      <c r="EFZ1" s="13"/>
      <c r="EGA1" s="13"/>
      <c r="EGB1" s="13"/>
      <c r="EGC1" s="13"/>
      <c r="EGD1" s="13"/>
      <c r="EGE1" s="13"/>
      <c r="EGF1" s="13"/>
      <c r="EGG1" s="13"/>
      <c r="EGH1" s="13"/>
      <c r="EGI1" s="13"/>
      <c r="EGJ1" s="13"/>
      <c r="EGK1" s="13"/>
      <c r="EGL1" s="13"/>
      <c r="EGM1" s="13"/>
      <c r="EGN1" s="6" t="s">
        <v>2</v>
      </c>
      <c r="EGO1" s="13"/>
      <c r="EGP1" s="13"/>
      <c r="EGQ1" s="13"/>
      <c r="EGR1" s="13"/>
      <c r="EGS1" s="13"/>
      <c r="EGT1" s="13"/>
      <c r="EGU1" s="13"/>
      <c r="EGV1" s="13"/>
      <c r="EGW1" s="13"/>
      <c r="EGX1" s="13"/>
      <c r="EGY1" s="13"/>
      <c r="EGZ1" s="13"/>
      <c r="EHA1" s="13"/>
      <c r="EHB1" s="13"/>
      <c r="EHC1" s="6" t="s">
        <v>2</v>
      </c>
      <c r="EHD1" s="13"/>
      <c r="EHE1" s="13"/>
      <c r="EHF1" s="13"/>
      <c r="EHG1" s="13"/>
      <c r="EHH1" s="13"/>
      <c r="EHI1" s="13"/>
      <c r="EHJ1" s="13"/>
      <c r="EHK1" s="13"/>
      <c r="EHL1" s="13"/>
      <c r="EHM1" s="13"/>
      <c r="EHN1" s="13"/>
      <c r="EHO1" s="13"/>
      <c r="EHP1" s="6" t="s">
        <v>2</v>
      </c>
      <c r="EHQ1" s="13"/>
      <c r="EHR1" s="13"/>
      <c r="EHS1" s="13"/>
      <c r="EHT1" s="13"/>
      <c r="EHU1" s="13"/>
      <c r="EHV1" s="13"/>
      <c r="EHW1" s="13"/>
      <c r="EHX1" s="13"/>
      <c r="EHY1" s="13"/>
      <c r="EHZ1" s="13"/>
      <c r="EIA1" s="13"/>
      <c r="EIB1" s="6" t="s">
        <v>2</v>
      </c>
      <c r="EIC1" s="13"/>
      <c r="EID1" s="13"/>
      <c r="EIE1" s="13"/>
      <c r="EIF1" s="13"/>
      <c r="EIG1" s="13"/>
      <c r="EIH1" s="13"/>
      <c r="EII1" s="13"/>
      <c r="EIJ1" s="13"/>
      <c r="EIK1" s="13"/>
      <c r="EIL1" s="13"/>
      <c r="EIM1" s="13"/>
      <c r="EIN1" s="13"/>
      <c r="EIO1" s="13"/>
      <c r="EIP1" s="6" t="s">
        <v>2</v>
      </c>
      <c r="EIQ1" s="13"/>
      <c r="EIR1" s="13"/>
      <c r="EIS1" s="13"/>
      <c r="EIT1" s="13"/>
      <c r="EIU1" s="13"/>
      <c r="EIV1" s="13"/>
      <c r="EIW1" s="13"/>
      <c r="EIX1" s="13"/>
      <c r="EIY1" s="13"/>
      <c r="EIZ1" s="13"/>
      <c r="EJA1" s="13"/>
      <c r="EJB1" s="13"/>
      <c r="EJC1" s="13"/>
      <c r="EJD1" s="6" t="s">
        <v>2</v>
      </c>
      <c r="EJE1" s="13"/>
      <c r="EJF1" s="13"/>
      <c r="EJG1" s="13"/>
      <c r="EJH1" s="13"/>
      <c r="EJI1" s="13"/>
      <c r="EJJ1" s="13"/>
      <c r="EJK1" s="13"/>
      <c r="EJL1" s="13"/>
      <c r="EJM1" s="13"/>
      <c r="EJN1" s="13"/>
      <c r="EJO1" s="13"/>
      <c r="EJP1" s="13"/>
      <c r="EJQ1" s="6" t="s">
        <v>2</v>
      </c>
      <c r="EJR1" s="13"/>
      <c r="EJS1" s="13"/>
      <c r="EJT1" s="13"/>
      <c r="EJU1" s="13"/>
      <c r="EJV1" s="13"/>
      <c r="EJW1" s="13"/>
      <c r="EJX1" s="13"/>
      <c r="EJY1" s="13"/>
      <c r="EJZ1" s="13"/>
      <c r="EKA1" s="13"/>
      <c r="EKB1" s="13"/>
      <c r="EKC1" s="13"/>
      <c r="EKD1" s="13"/>
      <c r="EKE1" s="6" t="s">
        <v>2</v>
      </c>
      <c r="EKF1" s="13"/>
      <c r="EKG1" s="13"/>
      <c r="EKH1" s="13"/>
      <c r="EKI1" s="13"/>
      <c r="EKJ1" s="13"/>
      <c r="EKK1" s="13"/>
      <c r="EKL1" s="13"/>
      <c r="EKM1" s="13"/>
      <c r="EKN1" s="13"/>
      <c r="EKO1" s="13"/>
      <c r="EKP1" s="13"/>
      <c r="EKQ1" s="13"/>
      <c r="EKR1" s="6" t="s">
        <v>2</v>
      </c>
      <c r="EKS1" s="13"/>
      <c r="EKT1" s="13"/>
      <c r="EKU1" s="13"/>
      <c r="EKV1" s="13"/>
      <c r="EKW1" s="13"/>
      <c r="EKX1" s="6" t="s">
        <v>2</v>
      </c>
      <c r="EKY1" s="13"/>
      <c r="EKZ1" s="13"/>
      <c r="ELA1" s="13"/>
      <c r="ELB1" s="13"/>
      <c r="ELC1" s="13"/>
      <c r="ELD1" s="13"/>
      <c r="ELE1" s="13"/>
      <c r="ELF1" s="13"/>
      <c r="ELG1" s="13"/>
      <c r="ELH1" s="13"/>
      <c r="ELI1" s="13"/>
      <c r="ELJ1" s="13"/>
      <c r="ELK1" s="13"/>
      <c r="ELL1" s="13"/>
      <c r="ELM1" s="6" t="s">
        <v>2</v>
      </c>
      <c r="ELN1" s="13"/>
      <c r="ELO1" s="13"/>
      <c r="ELP1" s="13"/>
      <c r="ELQ1" s="13"/>
      <c r="ELR1" s="13"/>
      <c r="ELS1" s="13"/>
      <c r="ELT1" s="13"/>
      <c r="ELU1" s="13"/>
      <c r="ELV1" s="13"/>
      <c r="ELW1" s="13"/>
      <c r="ELX1" s="13"/>
      <c r="ELY1" s="13"/>
      <c r="ELZ1" s="13"/>
      <c r="EMA1" s="13"/>
      <c r="EMB1" s="13"/>
      <c r="EMC1" s="6" t="s">
        <v>2</v>
      </c>
      <c r="EMD1" s="13"/>
      <c r="EME1" s="13"/>
      <c r="EMF1" s="13"/>
      <c r="EMG1" s="13"/>
      <c r="EMH1" s="13"/>
      <c r="EMI1" s="13"/>
      <c r="EMJ1" s="13"/>
      <c r="EMK1" s="13"/>
      <c r="EML1" s="13"/>
      <c r="EMM1" s="13"/>
      <c r="EMN1" s="13"/>
      <c r="EMO1" s="6" t="s">
        <v>2</v>
      </c>
      <c r="EMP1" s="13"/>
      <c r="EMQ1" s="13"/>
      <c r="EMR1" s="13"/>
      <c r="EMS1" s="13"/>
      <c r="EMT1" s="13"/>
      <c r="EMU1" s="13"/>
      <c r="EMV1" s="13"/>
      <c r="EMW1" s="13"/>
      <c r="EMX1" s="13"/>
      <c r="EMY1" s="6" t="s">
        <v>2</v>
      </c>
      <c r="EMZ1" s="13"/>
      <c r="ENA1" s="13"/>
      <c r="ENB1" s="13"/>
      <c r="ENC1" s="13"/>
      <c r="END1" s="13"/>
      <c r="ENE1" s="13"/>
      <c r="ENF1" s="6" t="s">
        <v>2</v>
      </c>
      <c r="ENG1" s="13"/>
      <c r="ENH1" s="13"/>
      <c r="ENI1" s="13"/>
      <c r="ENJ1" s="13"/>
      <c r="ENK1" s="6" t="s">
        <v>2</v>
      </c>
      <c r="ENL1" s="13"/>
      <c r="ENM1" s="13"/>
      <c r="ENN1" s="13"/>
      <c r="ENP1" s="21" t="s">
        <v>0</v>
      </c>
      <c r="ENQ1" s="21"/>
      <c r="ENR1" s="21"/>
      <c r="ENS1" s="21"/>
      <c r="ENT1" s="21"/>
      <c r="ENU1" s="21"/>
      <c r="ENV1" s="21"/>
      <c r="ENW1" s="21"/>
      <c r="ENX1" s="21"/>
      <c r="ENY1" s="21"/>
      <c r="ENZ1" s="21"/>
      <c r="EOA1" s="21"/>
      <c r="EOB1" s="21"/>
      <c r="EOC1" s="21"/>
      <c r="EOD1" s="21"/>
      <c r="EOE1" s="21"/>
      <c r="EOF1" s="21"/>
      <c r="EOG1" s="22"/>
      <c r="EOH1" s="22"/>
      <c r="EOI1" s="23" t="s">
        <v>1</v>
      </c>
      <c r="EOJ1" s="24"/>
      <c r="EOK1" s="24"/>
      <c r="EOL1" s="24"/>
      <c r="EOM1" s="24"/>
      <c r="EON1" s="24"/>
      <c r="EOO1" s="24"/>
      <c r="EOP1" s="24"/>
      <c r="EOQ1" s="24"/>
      <c r="EOR1" s="24"/>
      <c r="EOS1" s="24"/>
      <c r="EOT1" s="24"/>
      <c r="EOU1" s="24"/>
      <c r="EOV1" s="24"/>
      <c r="EOW1" s="24"/>
      <c r="EOX1" s="24"/>
      <c r="EOY1" s="25"/>
      <c r="EOZ1" s="26" t="s">
        <v>2</v>
      </c>
      <c r="EPA1" s="27"/>
      <c r="EPB1" s="27"/>
      <c r="EPC1" s="27"/>
      <c r="EPD1" s="27"/>
      <c r="EPE1" s="26" t="s">
        <v>2</v>
      </c>
      <c r="EPF1" s="27"/>
      <c r="EPG1" s="27"/>
      <c r="EPH1" s="27"/>
      <c r="EPI1" s="27"/>
      <c r="EPJ1" s="27"/>
      <c r="EPK1" s="27"/>
      <c r="EPL1" s="27"/>
      <c r="EPM1" s="26" t="s">
        <v>2</v>
      </c>
      <c r="EPN1" s="27"/>
      <c r="EPO1" s="27"/>
      <c r="EPP1" s="27"/>
      <c r="EPQ1" s="27"/>
      <c r="EPR1" s="27"/>
      <c r="EPS1" s="27"/>
      <c r="EPT1" s="27"/>
      <c r="EPU1" s="26" t="s">
        <v>2</v>
      </c>
      <c r="EPV1" s="27"/>
      <c r="EPW1" s="27"/>
      <c r="EPX1" s="27"/>
      <c r="EPY1" s="27"/>
      <c r="EPZ1" s="27"/>
      <c r="EQA1" s="27"/>
      <c r="EQB1" s="27"/>
      <c r="EQC1" s="27"/>
      <c r="EQD1" s="27"/>
      <c r="EQE1" s="26" t="s">
        <v>2</v>
      </c>
      <c r="EQF1" s="27"/>
      <c r="EQG1" s="27"/>
      <c r="EQH1" s="27"/>
      <c r="EQI1" s="27"/>
      <c r="EQJ1" s="27"/>
      <c r="EQK1" s="28"/>
      <c r="EQL1" s="28"/>
      <c r="EQM1" s="26" t="s">
        <v>2</v>
      </c>
      <c r="EQN1" s="27"/>
      <c r="EQO1" s="27"/>
      <c r="EQP1" s="27"/>
      <c r="EQQ1" s="27"/>
      <c r="EQR1" s="27"/>
      <c r="EQS1" s="28"/>
      <c r="EQT1" s="28"/>
      <c r="EQU1" s="26" t="s">
        <v>2</v>
      </c>
      <c r="EQV1" s="27"/>
      <c r="EQW1" s="27"/>
      <c r="EQX1" s="27"/>
      <c r="EQY1" s="27"/>
      <c r="EQZ1" s="27"/>
      <c r="ERA1" s="28"/>
      <c r="ERB1" s="28"/>
      <c r="ERC1" s="26" t="s">
        <v>2</v>
      </c>
      <c r="ERD1" s="27"/>
      <c r="ERE1" s="27"/>
      <c r="ERF1" s="27"/>
      <c r="ERG1" s="27"/>
      <c r="ERH1" s="27"/>
      <c r="ERI1" s="28"/>
      <c r="ERJ1" s="28"/>
      <c r="ERK1" s="26" t="s">
        <v>2</v>
      </c>
      <c r="ERL1" s="27"/>
      <c r="ERM1" s="27"/>
      <c r="ERN1" s="27"/>
      <c r="ERO1" s="27"/>
      <c r="ERP1" s="27"/>
      <c r="ERQ1" s="28"/>
      <c r="ERR1" s="28"/>
      <c r="ERS1" s="26" t="s">
        <v>2</v>
      </c>
      <c r="ERT1" s="27"/>
      <c r="ERU1" s="27"/>
      <c r="ERV1" s="27"/>
      <c r="ERW1" s="27"/>
      <c r="ERX1" s="27"/>
      <c r="ERY1" s="28"/>
      <c r="ERZ1" s="28"/>
      <c r="ESA1" s="26" t="s">
        <v>2</v>
      </c>
      <c r="ESB1" s="27"/>
      <c r="ESC1" s="27"/>
      <c r="ESD1" s="27"/>
      <c r="ESE1" s="27"/>
      <c r="ESF1" s="27"/>
      <c r="ESG1" s="28"/>
      <c r="ESH1" s="28"/>
      <c r="ESI1" s="26" t="s">
        <v>2</v>
      </c>
      <c r="ESJ1" s="27"/>
      <c r="ESK1" s="27"/>
      <c r="ESL1" s="27"/>
      <c r="ESM1" s="27"/>
      <c r="ESN1" s="27"/>
      <c r="ESO1" s="28"/>
      <c r="ESP1" s="28"/>
      <c r="ESQ1" s="26" t="s">
        <v>2</v>
      </c>
      <c r="ESR1" s="27"/>
      <c r="ESS1" s="27"/>
      <c r="EST1" s="27"/>
      <c r="ESU1" s="27"/>
      <c r="ESV1" s="27"/>
      <c r="ESW1" s="28"/>
      <c r="ESX1" s="28"/>
      <c r="ESY1" s="26" t="s">
        <v>2</v>
      </c>
      <c r="ESZ1" s="27"/>
      <c r="ETA1" s="27"/>
      <c r="ETB1" s="27"/>
      <c r="ETC1" s="27"/>
      <c r="ETD1" s="27"/>
      <c r="ETE1" s="28"/>
      <c r="ETF1" s="28"/>
      <c r="ETG1" s="26" t="s">
        <v>2</v>
      </c>
      <c r="ETH1" s="27"/>
      <c r="ETI1" s="27"/>
      <c r="ETJ1" s="27"/>
      <c r="ETK1" s="27"/>
      <c r="ETL1" s="27"/>
      <c r="ETM1" s="28"/>
      <c r="ETN1" s="28"/>
      <c r="ETO1" s="26" t="s">
        <v>2</v>
      </c>
      <c r="ETP1" s="27"/>
      <c r="ETQ1" s="27"/>
      <c r="ETR1" s="27"/>
      <c r="ETS1" s="27"/>
      <c r="ETT1" s="27"/>
      <c r="ETU1" s="28"/>
      <c r="ETV1" s="28"/>
      <c r="ETW1" s="26" t="s">
        <v>2</v>
      </c>
      <c r="ETX1" s="27"/>
      <c r="ETY1" s="27"/>
      <c r="ETZ1" s="27"/>
      <c r="EUA1" s="27"/>
      <c r="EUB1" s="27"/>
      <c r="EUC1" s="28"/>
      <c r="EUD1" s="28"/>
      <c r="EUE1" s="26" t="s">
        <v>2</v>
      </c>
      <c r="EUF1" s="27"/>
      <c r="EUG1" s="27"/>
      <c r="EUH1" s="27"/>
      <c r="EUI1" s="27"/>
      <c r="EUJ1" s="27"/>
      <c r="EUK1" s="28"/>
      <c r="EUL1" s="28"/>
      <c r="EUM1" s="26" t="s">
        <v>2</v>
      </c>
      <c r="EUN1" s="27"/>
      <c r="EUO1" s="27"/>
      <c r="EUP1" s="27"/>
      <c r="EUQ1" s="27"/>
      <c r="EUR1" s="28"/>
      <c r="EUS1" s="28"/>
      <c r="EUT1" s="26" t="s">
        <v>2</v>
      </c>
      <c r="EUU1" s="27"/>
      <c r="EUV1" s="27"/>
      <c r="EUW1" s="27"/>
      <c r="EUX1" s="27"/>
      <c r="EUY1" s="28"/>
      <c r="EUZ1" s="28"/>
      <c r="EVA1" s="26" t="s">
        <v>2</v>
      </c>
      <c r="EVB1" s="27"/>
      <c r="EVC1" s="27"/>
      <c r="EVD1" s="27"/>
      <c r="EVE1" s="27"/>
      <c r="EVF1" s="28"/>
      <c r="EVG1" s="28"/>
      <c r="EVH1" s="26" t="s">
        <v>2</v>
      </c>
      <c r="EVI1" s="27"/>
      <c r="EVJ1" s="27"/>
      <c r="EVK1" s="27"/>
      <c r="EVL1" s="27"/>
      <c r="EVM1" s="28"/>
      <c r="EVN1" s="28"/>
      <c r="EVO1" s="26" t="s">
        <v>2</v>
      </c>
      <c r="EVP1" s="27"/>
      <c r="EVQ1" s="27"/>
      <c r="EVR1" s="27"/>
      <c r="EVS1" s="27"/>
      <c r="EVT1" s="28"/>
      <c r="EVU1" s="28"/>
      <c r="EVV1" s="26" t="s">
        <v>2</v>
      </c>
      <c r="EVW1" s="27"/>
      <c r="EVX1" s="27"/>
      <c r="EVY1" s="27"/>
      <c r="EVZ1" s="27"/>
      <c r="EWA1" s="28"/>
      <c r="EWB1" s="28"/>
      <c r="EWC1" s="26" t="s">
        <v>2</v>
      </c>
      <c r="EWD1" s="27"/>
      <c r="EWE1" s="27"/>
      <c r="EWF1" s="27"/>
      <c r="EWG1" s="27"/>
      <c r="EWH1" s="28"/>
      <c r="EWI1" s="28"/>
      <c r="EWJ1" s="26" t="s">
        <v>2</v>
      </c>
      <c r="EWK1" s="27"/>
      <c r="EWL1" s="27"/>
      <c r="EWM1" s="27"/>
      <c r="EWN1" s="27"/>
      <c r="EWO1" s="28"/>
      <c r="EWP1" s="28"/>
      <c r="EWQ1" s="26" t="s">
        <v>2</v>
      </c>
      <c r="EWR1" s="27"/>
      <c r="EWS1" s="27"/>
      <c r="EWT1" s="27"/>
      <c r="EWU1" s="27"/>
      <c r="EWV1" s="28"/>
      <c r="EWW1" s="28"/>
      <c r="EWX1" s="26" t="s">
        <v>2</v>
      </c>
      <c r="EWY1" s="27"/>
      <c r="EWZ1" s="27"/>
      <c r="EXA1" s="27"/>
      <c r="EXB1" s="27"/>
      <c r="EXC1" s="28"/>
      <c r="EXD1" s="28"/>
      <c r="EXE1" s="26" t="s">
        <v>2</v>
      </c>
      <c r="EXF1" s="27"/>
      <c r="EXG1" s="27"/>
      <c r="EXH1" s="27"/>
      <c r="EXI1" s="27"/>
      <c r="EXJ1" s="28"/>
      <c r="EXK1" s="28"/>
      <c r="EXL1" s="26" t="s">
        <v>2</v>
      </c>
      <c r="EXM1" s="27"/>
      <c r="EXN1" s="27"/>
      <c r="EXO1" s="27"/>
      <c r="EXP1" s="28"/>
      <c r="EXQ1" s="28"/>
      <c r="EXR1" s="26" t="s">
        <v>2</v>
      </c>
      <c r="EXS1" s="27"/>
      <c r="EXT1" s="27"/>
      <c r="EXU1" s="27"/>
      <c r="EXV1" s="28"/>
      <c r="EXW1" s="28"/>
      <c r="EXX1" s="26" t="s">
        <v>2</v>
      </c>
      <c r="EXY1" s="27"/>
      <c r="EXZ1" s="27"/>
      <c r="EYA1" s="27"/>
      <c r="EYB1" s="28"/>
      <c r="EYC1" s="28"/>
      <c r="EYD1" s="26" t="s">
        <v>2</v>
      </c>
      <c r="EYE1" s="27"/>
      <c r="EYF1" s="27"/>
      <c r="EYG1" s="27"/>
      <c r="EYH1" s="28"/>
      <c r="EYI1" s="28"/>
      <c r="EYJ1" s="26" t="s">
        <v>2</v>
      </c>
      <c r="EYK1" s="27"/>
      <c r="EYL1" s="27"/>
      <c r="EYM1" s="27"/>
      <c r="EYN1" s="28"/>
      <c r="EYO1" s="28"/>
      <c r="EYP1" s="26" t="s">
        <v>2</v>
      </c>
      <c r="EYQ1" s="27"/>
      <c r="EYR1" s="27"/>
      <c r="EYS1" s="27"/>
      <c r="EYT1" s="28"/>
      <c r="EYU1" s="28"/>
      <c r="EYV1" s="26" t="s">
        <v>2</v>
      </c>
      <c r="EYW1" s="27"/>
      <c r="EYX1" s="27"/>
      <c r="EYY1" s="27"/>
      <c r="EYZ1" s="28"/>
      <c r="EZA1" s="28"/>
      <c r="EZB1" s="26" t="s">
        <v>2</v>
      </c>
      <c r="EZC1" s="27"/>
      <c r="EZD1" s="27"/>
      <c r="EZE1" s="27"/>
      <c r="EZF1" s="28"/>
      <c r="EZG1" s="28"/>
      <c r="EZH1" s="26" t="s">
        <v>2</v>
      </c>
      <c r="EZI1" s="27"/>
      <c r="EZJ1" s="27"/>
      <c r="EZK1" s="27"/>
      <c r="EZL1" s="28"/>
      <c r="EZM1" s="28"/>
      <c r="EZN1" s="26" t="s">
        <v>2</v>
      </c>
      <c r="EZO1" s="27"/>
      <c r="EZP1" s="27"/>
      <c r="EZQ1" s="27"/>
      <c r="EZR1" s="28"/>
      <c r="EZS1" s="28"/>
      <c r="EZT1" s="26" t="s">
        <v>2</v>
      </c>
      <c r="EZU1" s="27"/>
      <c r="EZV1" s="27"/>
      <c r="EZW1" s="27"/>
      <c r="EZX1" s="28"/>
      <c r="EZY1" s="28"/>
      <c r="EZZ1" s="26" t="s">
        <v>2</v>
      </c>
      <c r="FAA1" s="27"/>
      <c r="FAB1" s="27"/>
      <c r="FAC1" s="27"/>
      <c r="FAD1" s="28"/>
      <c r="FAE1" s="28"/>
      <c r="FAF1" s="26" t="s">
        <v>2</v>
      </c>
      <c r="FAG1" s="27"/>
      <c r="FAH1" s="27"/>
      <c r="FAI1" s="27"/>
      <c r="FAJ1" s="28"/>
      <c r="FAK1" s="28"/>
      <c r="FAL1" s="26" t="s">
        <v>2</v>
      </c>
      <c r="FAM1" s="27"/>
      <c r="FAN1" s="27"/>
      <c r="FAO1" s="27"/>
      <c r="FAP1" s="29" t="s">
        <v>5438</v>
      </c>
      <c r="FAQ1" s="28"/>
    </row>
    <row r="2" spans="1:4099" ht="32.25" thickBot="1" x14ac:dyDescent="0.3">
      <c r="M2" s="30" t="s">
        <v>3</v>
      </c>
      <c r="N2" s="31"/>
      <c r="O2" s="32"/>
      <c r="P2" s="32"/>
      <c r="Q2" s="32"/>
      <c r="R2" s="32"/>
      <c r="S2" s="32"/>
      <c r="T2" s="32"/>
      <c r="U2" s="32"/>
      <c r="V2" s="32"/>
      <c r="W2" s="32"/>
      <c r="X2" s="32"/>
      <c r="Y2" s="32"/>
      <c r="Z2" s="32"/>
      <c r="AA2" s="30" t="s">
        <v>3</v>
      </c>
      <c r="AB2" s="32"/>
      <c r="AC2" s="32"/>
      <c r="AD2" s="32"/>
      <c r="AE2" s="32"/>
      <c r="AF2" s="32"/>
      <c r="AG2" s="32"/>
      <c r="AH2" s="32"/>
      <c r="AI2" s="32"/>
      <c r="AJ2" s="30" t="s">
        <v>3</v>
      </c>
      <c r="AK2" s="32"/>
      <c r="AL2" s="32"/>
      <c r="AM2" s="32"/>
      <c r="AN2" s="32"/>
      <c r="AO2" s="32"/>
      <c r="AP2" s="32"/>
      <c r="AQ2" s="32"/>
      <c r="AR2" s="32"/>
      <c r="AS2" s="30" t="s">
        <v>3</v>
      </c>
      <c r="AT2" s="32"/>
      <c r="AU2" s="32"/>
      <c r="AV2" s="32"/>
      <c r="AW2" s="32"/>
      <c r="AX2" s="32"/>
      <c r="AY2" s="32"/>
      <c r="AZ2" s="32"/>
      <c r="BA2" s="30" t="s">
        <v>3</v>
      </c>
      <c r="BB2" s="32"/>
      <c r="BC2" s="32"/>
      <c r="BD2" s="32"/>
      <c r="BE2" s="32"/>
      <c r="BF2" s="32"/>
      <c r="BG2" s="32"/>
      <c r="BH2" s="32"/>
      <c r="BI2" s="30" t="s">
        <v>3</v>
      </c>
      <c r="BJ2" s="32"/>
      <c r="BK2" s="32"/>
      <c r="BL2" s="32"/>
      <c r="BM2" s="32"/>
      <c r="BN2" s="30"/>
      <c r="BO2" s="30" t="s">
        <v>3</v>
      </c>
      <c r="BP2" s="32"/>
      <c r="BQ2" s="32"/>
      <c r="BR2" s="32"/>
      <c r="BS2" s="32"/>
      <c r="BT2" s="32"/>
      <c r="BU2" s="32"/>
      <c r="BV2" s="32"/>
      <c r="BW2" s="30" t="s">
        <v>3</v>
      </c>
      <c r="BX2" s="32"/>
      <c r="BY2" s="32"/>
      <c r="BZ2" s="32"/>
      <c r="CA2" s="32"/>
      <c r="CB2" s="32"/>
      <c r="CC2" s="32"/>
      <c r="CD2" s="32"/>
      <c r="CE2" s="30" t="s">
        <v>3</v>
      </c>
      <c r="CF2" s="32"/>
      <c r="CG2" s="32"/>
      <c r="CH2" s="32"/>
      <c r="CI2" s="32"/>
      <c r="CJ2" s="32"/>
      <c r="CK2" s="32"/>
      <c r="CL2" s="32"/>
      <c r="CM2" s="30" t="s">
        <v>3</v>
      </c>
      <c r="CN2" s="32"/>
      <c r="CO2" s="32"/>
      <c r="CP2" s="32"/>
      <c r="CQ2" s="32"/>
      <c r="CR2" s="32"/>
      <c r="CS2" s="32"/>
      <c r="CT2" s="32"/>
      <c r="CU2" s="30" t="s">
        <v>3</v>
      </c>
      <c r="CV2" s="32"/>
      <c r="CW2" s="32"/>
      <c r="CX2" s="32"/>
      <c r="CY2" s="32"/>
      <c r="CZ2" s="32"/>
      <c r="DA2" s="32"/>
      <c r="DB2" s="32"/>
      <c r="DC2" s="30" t="s">
        <v>3</v>
      </c>
      <c r="DD2" s="32"/>
      <c r="DE2" s="32"/>
      <c r="DF2" s="32"/>
      <c r="DG2" s="32"/>
      <c r="DH2" s="32"/>
      <c r="DI2" s="32"/>
      <c r="DJ2" s="32"/>
      <c r="DK2" s="30" t="s">
        <v>3</v>
      </c>
      <c r="DL2" s="32"/>
      <c r="DM2" s="32"/>
      <c r="DN2" s="32"/>
      <c r="DO2" s="32"/>
      <c r="DP2" s="32"/>
      <c r="DQ2" s="32"/>
      <c r="DR2" s="32"/>
      <c r="DS2" s="30" t="s">
        <v>3</v>
      </c>
      <c r="DT2" s="32"/>
      <c r="DU2" s="32"/>
      <c r="DV2" s="32"/>
      <c r="DW2" s="32"/>
      <c r="DX2" s="32"/>
      <c r="DY2" s="32"/>
      <c r="DZ2" s="32"/>
      <c r="EA2" s="30" t="s">
        <v>3</v>
      </c>
      <c r="EB2" s="32"/>
      <c r="EC2" s="32"/>
      <c r="ED2" s="32"/>
      <c r="EE2" s="32"/>
      <c r="EF2" s="32"/>
      <c r="EG2" s="32"/>
      <c r="EH2" s="32"/>
      <c r="EI2" s="30" t="s">
        <v>3</v>
      </c>
      <c r="EJ2" s="32"/>
      <c r="EK2" s="32"/>
      <c r="EL2" s="32"/>
      <c r="EM2" s="32"/>
      <c r="EN2" s="32"/>
      <c r="EO2" s="32"/>
      <c r="EP2" s="32"/>
      <c r="EQ2" s="30" t="s">
        <v>3</v>
      </c>
      <c r="ER2" s="32"/>
      <c r="ES2" s="32"/>
      <c r="ET2" s="32"/>
      <c r="EU2" s="32"/>
      <c r="EV2" s="32"/>
      <c r="EW2" s="32"/>
      <c r="EX2" s="32"/>
      <c r="EY2" s="30" t="s">
        <v>3</v>
      </c>
      <c r="EZ2" s="32"/>
      <c r="FA2" s="32"/>
      <c r="FB2" s="32"/>
      <c r="FC2" s="32"/>
      <c r="FD2" s="32"/>
      <c r="FE2" s="32"/>
      <c r="FF2" s="32"/>
      <c r="FG2" s="30" t="s">
        <v>3</v>
      </c>
      <c r="FH2" s="32"/>
      <c r="FI2" s="32"/>
      <c r="FJ2" s="32"/>
      <c r="FK2" s="32"/>
      <c r="FL2" s="32"/>
      <c r="FM2" s="32"/>
      <c r="FN2" s="32"/>
      <c r="FO2" s="30" t="s">
        <v>3</v>
      </c>
      <c r="FP2" s="32"/>
      <c r="FQ2" s="32"/>
      <c r="FR2" s="32"/>
      <c r="FS2" s="32"/>
      <c r="FT2" s="32"/>
      <c r="FU2" s="32"/>
      <c r="FV2" s="32"/>
      <c r="FW2" s="30" t="s">
        <v>3</v>
      </c>
      <c r="FX2" s="32"/>
      <c r="FY2" s="32"/>
      <c r="FZ2" s="32"/>
      <c r="GA2" s="32"/>
      <c r="GB2" s="32"/>
      <c r="GC2" s="32"/>
      <c r="GD2" s="32"/>
      <c r="GE2" s="30" t="s">
        <v>3</v>
      </c>
      <c r="GF2" s="32"/>
      <c r="GG2" s="32"/>
      <c r="GH2" s="32"/>
      <c r="GI2" s="32"/>
      <c r="GJ2" s="32"/>
      <c r="GK2" s="32"/>
      <c r="GL2" s="32"/>
      <c r="GM2" s="30" t="s">
        <v>3</v>
      </c>
      <c r="GN2" s="32"/>
      <c r="GO2" s="32"/>
      <c r="GP2" s="32"/>
      <c r="GQ2" s="32"/>
      <c r="GR2" s="32"/>
      <c r="GS2" s="32"/>
      <c r="GT2" s="32"/>
      <c r="GU2" s="30" t="s">
        <v>3</v>
      </c>
      <c r="GV2" s="32"/>
      <c r="GW2" s="32"/>
      <c r="GX2" s="32"/>
      <c r="GY2" s="32"/>
      <c r="GZ2" s="32"/>
      <c r="HA2" s="32"/>
      <c r="HB2" s="32"/>
      <c r="HC2" s="30" t="s">
        <v>3</v>
      </c>
      <c r="HD2" s="32"/>
      <c r="HE2" s="32"/>
      <c r="HF2" s="32"/>
      <c r="HG2" s="32"/>
      <c r="HH2" s="32"/>
      <c r="HI2" s="32"/>
      <c r="HJ2" s="32"/>
      <c r="HK2" s="30" t="s">
        <v>3</v>
      </c>
      <c r="HL2" s="32"/>
      <c r="HM2" s="32"/>
      <c r="HN2" s="32"/>
      <c r="HO2" s="32"/>
      <c r="HP2" s="32"/>
      <c r="HQ2" s="32"/>
      <c r="HR2" s="32"/>
      <c r="HS2" s="30" t="s">
        <v>3</v>
      </c>
      <c r="HT2" s="32"/>
      <c r="HU2" s="32"/>
      <c r="HV2" s="32"/>
      <c r="HW2" s="32"/>
      <c r="HX2" s="32"/>
      <c r="HY2" s="32"/>
      <c r="HZ2" s="32"/>
      <c r="IA2" s="30" t="s">
        <v>3</v>
      </c>
      <c r="IB2" s="32"/>
      <c r="IC2" s="32"/>
      <c r="ID2" s="32"/>
      <c r="IE2" s="32"/>
      <c r="IF2" s="32"/>
      <c r="IG2" s="32"/>
      <c r="IH2" s="32"/>
      <c r="II2" s="30" t="s">
        <v>3</v>
      </c>
      <c r="IJ2" s="32"/>
      <c r="IK2" s="32"/>
      <c r="IL2" s="32"/>
      <c r="IM2" s="32"/>
      <c r="IN2" s="32"/>
      <c r="IO2" s="32"/>
      <c r="IP2" s="32"/>
      <c r="IQ2" s="30" t="s">
        <v>3</v>
      </c>
      <c r="IR2" s="32"/>
      <c r="IS2" s="32"/>
      <c r="IT2" s="32"/>
      <c r="IU2" s="32"/>
      <c r="IV2" s="32"/>
      <c r="IW2" s="32"/>
      <c r="IX2" s="32"/>
      <c r="IY2" s="30" t="s">
        <v>3</v>
      </c>
      <c r="IZ2" s="32"/>
      <c r="JA2" s="32"/>
      <c r="JB2" s="32"/>
      <c r="JC2" s="32"/>
      <c r="JD2" s="32"/>
      <c r="JE2" s="32"/>
      <c r="JF2" s="32"/>
      <c r="JG2" s="30" t="s">
        <v>3</v>
      </c>
      <c r="JH2" s="32"/>
      <c r="JI2" s="32"/>
      <c r="JJ2" s="32"/>
      <c r="JK2" s="32"/>
      <c r="JL2" s="32"/>
      <c r="JM2" s="32"/>
      <c r="JN2" s="32"/>
      <c r="JO2" s="30" t="s">
        <v>3</v>
      </c>
      <c r="JP2" s="32"/>
      <c r="JQ2" s="32"/>
      <c r="JR2" s="32"/>
      <c r="JS2" s="32"/>
      <c r="JT2" s="32"/>
      <c r="JU2" s="32"/>
      <c r="JV2" s="32"/>
      <c r="JW2" s="30" t="s">
        <v>3</v>
      </c>
      <c r="JX2" s="32"/>
      <c r="JY2" s="32"/>
      <c r="JZ2" s="32"/>
      <c r="KA2" s="32"/>
      <c r="KB2" s="32"/>
      <c r="KC2" s="32"/>
      <c r="KD2" s="32"/>
      <c r="KE2" s="30" t="s">
        <v>3</v>
      </c>
      <c r="KF2" s="32"/>
      <c r="KG2" s="32"/>
      <c r="KH2" s="32"/>
      <c r="KI2" s="32"/>
      <c r="KJ2" s="32"/>
      <c r="KK2" s="32"/>
      <c r="KL2" s="32"/>
      <c r="KM2" s="30" t="s">
        <v>3</v>
      </c>
      <c r="KN2" s="32"/>
      <c r="KO2" s="32"/>
      <c r="KP2" s="32"/>
      <c r="KQ2" s="32"/>
      <c r="KR2" s="32"/>
      <c r="KS2" s="32"/>
      <c r="KT2" s="32"/>
      <c r="KU2" s="30" t="s">
        <v>3</v>
      </c>
      <c r="KV2" s="32"/>
      <c r="KW2" s="32"/>
      <c r="KX2" s="32"/>
      <c r="KY2" s="32"/>
      <c r="KZ2" s="32"/>
      <c r="LA2" s="32"/>
      <c r="LB2" s="32"/>
      <c r="LC2" s="30" t="s">
        <v>3</v>
      </c>
      <c r="LD2" s="32"/>
      <c r="LE2" s="32"/>
      <c r="LF2" s="32"/>
      <c r="LG2" s="32"/>
      <c r="LH2" s="32"/>
      <c r="LI2" s="32"/>
      <c r="LJ2" s="32"/>
      <c r="LK2" s="30" t="s">
        <v>3</v>
      </c>
      <c r="LL2" s="32"/>
      <c r="LM2" s="32"/>
      <c r="LN2" s="32"/>
      <c r="LO2" s="32"/>
      <c r="LP2" s="32"/>
      <c r="LQ2" s="32"/>
      <c r="LR2" s="32"/>
      <c r="LS2" s="30" t="s">
        <v>3</v>
      </c>
      <c r="LT2" s="32"/>
      <c r="LU2" s="32"/>
      <c r="LV2" s="32"/>
      <c r="LW2" s="32"/>
      <c r="LX2" s="32"/>
      <c r="LY2" s="32"/>
      <c r="LZ2" s="32"/>
      <c r="MA2" s="30" t="s">
        <v>3</v>
      </c>
      <c r="MB2" s="32"/>
      <c r="MC2" s="32"/>
      <c r="MD2" s="32"/>
      <c r="ME2" s="32"/>
      <c r="MF2" s="32"/>
      <c r="MG2" s="32"/>
      <c r="MH2" s="32"/>
      <c r="MI2" s="30" t="s">
        <v>3</v>
      </c>
      <c r="MJ2" s="32"/>
      <c r="MK2" s="32"/>
      <c r="ML2" s="32"/>
      <c r="MM2" s="32"/>
      <c r="MN2" s="32"/>
      <c r="MO2" s="32"/>
      <c r="MP2" s="32"/>
      <c r="MQ2" s="30" t="s">
        <v>3</v>
      </c>
      <c r="MR2" s="32"/>
      <c r="MS2" s="33" t="s">
        <v>4</v>
      </c>
      <c r="MT2" s="33"/>
      <c r="MU2" s="33"/>
      <c r="MV2" s="33"/>
      <c r="MW2" s="33"/>
      <c r="MX2" s="33"/>
      <c r="MY2" s="33"/>
      <c r="MZ2" s="33"/>
      <c r="NA2" s="33"/>
      <c r="NB2" s="33"/>
      <c r="NC2" s="33"/>
      <c r="ND2" s="33"/>
      <c r="NE2" s="33" t="s">
        <v>4</v>
      </c>
      <c r="NF2" s="33"/>
      <c r="NG2" s="33"/>
      <c r="NH2" s="33"/>
      <c r="NI2" s="33"/>
      <c r="NJ2" s="33"/>
      <c r="NK2" s="33"/>
      <c r="NL2" s="33"/>
      <c r="NM2" s="33" t="s">
        <v>4</v>
      </c>
      <c r="NN2" s="33"/>
      <c r="NO2" s="33"/>
      <c r="NP2" s="33"/>
      <c r="NQ2" s="33"/>
      <c r="NR2" s="33"/>
      <c r="NS2" s="33"/>
      <c r="NT2" s="33"/>
      <c r="NU2" s="33" t="s">
        <v>4</v>
      </c>
      <c r="NV2" s="33"/>
      <c r="NW2" s="33"/>
      <c r="NX2" s="33"/>
      <c r="NY2" s="33"/>
      <c r="NZ2" s="33"/>
      <c r="OA2" s="33"/>
      <c r="OB2" s="33"/>
      <c r="OC2" s="33"/>
      <c r="OD2" s="33"/>
      <c r="OE2" s="33"/>
      <c r="OF2" s="33"/>
      <c r="OG2" s="33" t="s">
        <v>4</v>
      </c>
      <c r="OH2" s="33"/>
      <c r="OI2" s="33"/>
      <c r="OJ2" s="33"/>
      <c r="OK2" s="33"/>
      <c r="OL2" s="33"/>
      <c r="OM2" s="33"/>
      <c r="ON2" s="33"/>
      <c r="OO2" s="33" t="s">
        <v>4</v>
      </c>
      <c r="OP2" s="33"/>
      <c r="OQ2" s="33"/>
      <c r="OR2" s="33"/>
      <c r="OS2" s="33"/>
      <c r="OT2" s="33"/>
      <c r="OU2" s="33"/>
      <c r="OV2" s="33"/>
      <c r="OW2" s="33"/>
      <c r="OX2" s="33"/>
      <c r="OY2" s="33"/>
      <c r="OZ2" s="33"/>
      <c r="PA2" s="33" t="s">
        <v>4</v>
      </c>
      <c r="PB2" s="33"/>
      <c r="PC2" s="33"/>
      <c r="PD2" s="33"/>
      <c r="PE2" s="33"/>
      <c r="PF2" s="33"/>
      <c r="PG2" s="33"/>
      <c r="PH2" s="33"/>
      <c r="PI2" s="33"/>
      <c r="PJ2" s="33"/>
      <c r="PK2" s="33"/>
      <c r="PL2" s="33"/>
      <c r="PM2" s="33" t="s">
        <v>4</v>
      </c>
      <c r="PN2" s="33"/>
      <c r="PO2" s="33"/>
      <c r="PP2" s="33"/>
      <c r="PQ2" s="33"/>
      <c r="PR2" s="33"/>
      <c r="PS2" s="33"/>
      <c r="PT2" s="33"/>
      <c r="PU2" s="33"/>
      <c r="PV2" s="33"/>
      <c r="PW2" s="33"/>
      <c r="PX2" s="33"/>
      <c r="PY2" s="33" t="s">
        <v>4</v>
      </c>
      <c r="PZ2" s="33"/>
      <c r="QA2" s="33"/>
      <c r="QB2" s="33"/>
      <c r="QC2" s="33"/>
      <c r="QD2" s="33"/>
      <c r="QE2" s="33"/>
      <c r="QF2" s="33"/>
      <c r="QG2" s="33"/>
      <c r="QH2" s="33"/>
      <c r="QI2" s="33"/>
      <c r="QJ2" s="33"/>
      <c r="QK2" s="33" t="s">
        <v>4</v>
      </c>
      <c r="QL2" s="33"/>
      <c r="QM2" s="33"/>
      <c r="QN2" s="33"/>
      <c r="QO2" s="33"/>
      <c r="QP2" s="33"/>
      <c r="QQ2" s="33"/>
      <c r="QR2" s="33"/>
      <c r="QS2" s="33"/>
      <c r="QT2" s="33"/>
      <c r="QU2" s="33"/>
      <c r="QV2" s="33"/>
      <c r="QW2" s="33" t="s">
        <v>4</v>
      </c>
      <c r="QX2" s="33"/>
      <c r="QY2" s="33"/>
      <c r="QZ2" s="33"/>
      <c r="RA2" s="33" t="s">
        <v>4</v>
      </c>
      <c r="RB2" s="33"/>
      <c r="RC2" s="33"/>
      <c r="RD2" s="33"/>
      <c r="RE2" s="33"/>
      <c r="RF2" s="33"/>
      <c r="RG2" s="33"/>
      <c r="RH2" s="33"/>
      <c r="RI2" s="33" t="s">
        <v>4</v>
      </c>
      <c r="RJ2" s="33"/>
      <c r="RK2" s="33"/>
      <c r="RL2" s="33"/>
      <c r="RM2" s="33"/>
      <c r="RN2" s="33"/>
      <c r="RO2" s="33"/>
      <c r="RP2" s="33"/>
      <c r="RQ2" s="33" t="s">
        <v>4</v>
      </c>
      <c r="RR2" s="33"/>
      <c r="RS2" s="33"/>
      <c r="RT2" s="33"/>
      <c r="RU2" s="33"/>
      <c r="RV2" s="33"/>
      <c r="RW2" s="33"/>
      <c r="RX2" s="33"/>
      <c r="RY2" s="33" t="s">
        <v>4</v>
      </c>
      <c r="RZ2" s="33"/>
      <c r="SA2" s="33"/>
      <c r="SB2" s="33"/>
      <c r="SC2" s="33"/>
      <c r="SD2" s="33"/>
      <c r="SE2" s="33"/>
      <c r="SF2" s="33"/>
      <c r="SG2" s="33" t="s">
        <v>4</v>
      </c>
      <c r="SH2" s="33"/>
      <c r="SI2" s="33"/>
      <c r="SJ2" s="33"/>
      <c r="SK2" s="33"/>
      <c r="SL2" s="33"/>
      <c r="SM2" s="33"/>
      <c r="SN2" s="33"/>
      <c r="SO2" s="33" t="s">
        <v>4</v>
      </c>
      <c r="SP2" s="33"/>
      <c r="SQ2" s="33"/>
      <c r="SR2" s="33"/>
      <c r="SS2" s="33"/>
      <c r="ST2" s="33"/>
      <c r="SU2" s="33"/>
      <c r="SV2" s="33"/>
      <c r="SW2" s="33" t="s">
        <v>4</v>
      </c>
      <c r="SX2" s="33"/>
      <c r="SY2" s="33"/>
      <c r="SZ2" s="33"/>
      <c r="TA2" s="33"/>
      <c r="TB2" s="33"/>
      <c r="TC2" s="33"/>
      <c r="TD2" s="33"/>
      <c r="TE2" s="33" t="s">
        <v>4</v>
      </c>
      <c r="TF2" s="33"/>
      <c r="TG2" s="33"/>
      <c r="TH2" s="33"/>
      <c r="TI2" s="33"/>
      <c r="TJ2" s="33"/>
      <c r="TK2" s="33"/>
      <c r="TL2" s="33"/>
      <c r="TM2" s="33" t="s">
        <v>4</v>
      </c>
      <c r="TN2" s="33"/>
      <c r="TO2" s="33"/>
      <c r="TP2" s="33"/>
      <c r="TQ2" s="33"/>
      <c r="TR2" s="33"/>
      <c r="TS2" s="33"/>
      <c r="TT2" s="33"/>
      <c r="TU2" s="33" t="s">
        <v>4</v>
      </c>
      <c r="TV2" s="33"/>
      <c r="TX2" s="34" t="s">
        <v>5</v>
      </c>
      <c r="TY2" s="34"/>
      <c r="TZ2" s="34"/>
      <c r="UA2" s="34"/>
      <c r="UB2" s="34"/>
      <c r="UC2" s="34"/>
      <c r="UD2" s="34"/>
      <c r="UE2" s="34"/>
      <c r="UF2" s="34" t="s">
        <v>5</v>
      </c>
      <c r="UG2" s="34"/>
      <c r="UH2" s="34"/>
      <c r="UI2" s="34"/>
      <c r="UJ2" s="34"/>
      <c r="UK2" s="34"/>
      <c r="UL2" s="34"/>
      <c r="UM2" s="34"/>
      <c r="UN2" s="34" t="s">
        <v>5</v>
      </c>
      <c r="UO2" s="34"/>
      <c r="UP2" s="34"/>
      <c r="UQ2" s="34"/>
      <c r="UR2" s="34"/>
      <c r="US2" s="34"/>
      <c r="UT2" s="34"/>
      <c r="UU2" s="34"/>
      <c r="UV2" s="34" t="s">
        <v>5</v>
      </c>
      <c r="UW2" s="34"/>
      <c r="UX2" s="34"/>
      <c r="UY2" s="34"/>
      <c r="UZ2" s="34"/>
      <c r="VA2" s="34"/>
      <c r="VB2" s="34"/>
      <c r="VC2" s="34"/>
      <c r="VD2" s="34" t="s">
        <v>5</v>
      </c>
      <c r="VE2" s="34"/>
      <c r="VF2" s="34"/>
      <c r="VG2" s="34"/>
      <c r="VH2" s="34"/>
      <c r="VI2" s="34"/>
      <c r="VJ2" s="34"/>
      <c r="VK2" s="34"/>
      <c r="VL2" s="34" t="s">
        <v>5</v>
      </c>
      <c r="VM2" s="34"/>
      <c r="VN2" s="34"/>
      <c r="VO2" s="34"/>
      <c r="VP2" s="34"/>
      <c r="VQ2" s="34"/>
      <c r="VR2" s="34"/>
      <c r="VS2" s="34"/>
      <c r="VT2" s="34" t="s">
        <v>5</v>
      </c>
      <c r="VU2" s="34"/>
      <c r="VV2" s="34"/>
      <c r="VW2" s="34"/>
      <c r="VX2" s="34"/>
      <c r="VY2" s="34"/>
      <c r="VZ2" s="34"/>
      <c r="WA2" s="34"/>
      <c r="WB2" s="34" t="s">
        <v>5</v>
      </c>
      <c r="WC2" s="34"/>
      <c r="WD2" s="34"/>
      <c r="WE2" s="34"/>
      <c r="WF2" s="34"/>
      <c r="WG2" s="34"/>
      <c r="WH2" s="34"/>
      <c r="WI2" s="34"/>
      <c r="WJ2" s="34" t="s">
        <v>5</v>
      </c>
      <c r="WK2" s="34"/>
      <c r="WL2" s="34"/>
      <c r="WM2" s="34"/>
      <c r="WN2" s="34"/>
      <c r="WO2" s="34"/>
      <c r="WP2" s="34"/>
      <c r="WQ2" s="34"/>
      <c r="WR2" s="34" t="s">
        <v>5</v>
      </c>
      <c r="WS2" s="34"/>
      <c r="WT2" s="34"/>
      <c r="WU2" s="34"/>
      <c r="WV2" s="34"/>
      <c r="WW2" s="34"/>
      <c r="WX2" s="34"/>
      <c r="WY2" s="34"/>
      <c r="WZ2" s="34" t="s">
        <v>5</v>
      </c>
      <c r="XA2" s="34"/>
      <c r="XB2" s="34"/>
      <c r="XC2" s="34"/>
      <c r="XD2" s="34"/>
      <c r="XE2" s="34"/>
      <c r="XF2" s="34"/>
      <c r="XG2" s="34"/>
      <c r="XH2" s="34" t="s">
        <v>5</v>
      </c>
      <c r="XI2" s="34"/>
      <c r="XJ2" s="34"/>
      <c r="XK2" s="34"/>
      <c r="XL2" s="34"/>
      <c r="XM2" s="34"/>
      <c r="XN2" s="34"/>
      <c r="XO2" s="34"/>
      <c r="XP2" s="34" t="s">
        <v>5</v>
      </c>
      <c r="XQ2" s="34"/>
      <c r="XR2" s="34"/>
      <c r="XS2" s="34"/>
      <c r="XT2" s="34"/>
      <c r="XU2" s="34"/>
      <c r="XV2" s="34"/>
      <c r="XW2" s="34"/>
      <c r="XX2" s="34" t="s">
        <v>5</v>
      </c>
      <c r="XY2" s="34"/>
      <c r="XZ2" s="34"/>
      <c r="YA2" s="34"/>
      <c r="YB2" s="34"/>
      <c r="YC2" s="34"/>
      <c r="YD2" s="34"/>
      <c r="YE2" s="34"/>
      <c r="YF2" s="34" t="s">
        <v>5</v>
      </c>
      <c r="YG2" s="9"/>
      <c r="YH2" s="9"/>
      <c r="YI2" s="9"/>
      <c r="YJ2" s="9"/>
      <c r="YK2" s="9"/>
      <c r="YL2" s="9"/>
      <c r="YM2" s="9"/>
      <c r="YN2" s="34" t="s">
        <v>5</v>
      </c>
      <c r="YO2" s="9"/>
      <c r="YP2" s="9"/>
      <c r="YQ2" s="9"/>
      <c r="YR2" s="9"/>
      <c r="YS2" s="9"/>
      <c r="YT2" s="9"/>
      <c r="YU2" s="9"/>
      <c r="YV2" s="9"/>
      <c r="YW2" s="9"/>
      <c r="YX2" s="34" t="s">
        <v>5</v>
      </c>
      <c r="YY2" s="9"/>
      <c r="YZ2" s="9"/>
      <c r="ZA2" s="9"/>
      <c r="ZB2" s="9"/>
      <c r="ZC2" s="9"/>
      <c r="ZD2" s="9"/>
      <c r="ZE2" s="9"/>
      <c r="ZF2" s="9"/>
      <c r="ZG2" s="9"/>
      <c r="ZH2" s="34" t="s">
        <v>5</v>
      </c>
      <c r="ZI2" s="9"/>
      <c r="ZJ2" s="9"/>
      <c r="ZK2" s="9"/>
      <c r="ZL2" s="9"/>
      <c r="ZM2" s="9"/>
      <c r="ZN2" s="9"/>
      <c r="ZO2" s="9"/>
      <c r="ZP2" s="9"/>
      <c r="ZQ2" s="9"/>
      <c r="ZR2" s="34" t="s">
        <v>5</v>
      </c>
      <c r="ZS2" s="9"/>
      <c r="ZT2" s="9"/>
      <c r="ZU2" s="9"/>
      <c r="ZV2" s="9"/>
      <c r="ZW2" s="9"/>
      <c r="ZX2" s="9"/>
      <c r="ZY2" s="9"/>
      <c r="ZZ2" s="9"/>
      <c r="AAA2" s="9"/>
      <c r="AAB2" s="34" t="s">
        <v>5</v>
      </c>
      <c r="AAC2" s="9"/>
      <c r="AAD2" s="9"/>
      <c r="AAE2" s="9"/>
      <c r="AAF2" s="9"/>
      <c r="AAG2" s="9"/>
      <c r="AAH2" s="9"/>
      <c r="AAI2" s="9"/>
      <c r="AAJ2" s="9"/>
      <c r="AAK2" s="9"/>
      <c r="AAL2" s="34" t="s">
        <v>5</v>
      </c>
      <c r="AAM2" s="9"/>
      <c r="AAN2" s="9"/>
      <c r="AAO2" s="9"/>
      <c r="AAP2" s="34" t="s">
        <v>5</v>
      </c>
      <c r="AAQ2" s="34"/>
      <c r="AAR2" s="34"/>
      <c r="AAS2" s="34"/>
      <c r="AAT2" s="34"/>
      <c r="AAU2" s="34"/>
      <c r="AAV2" s="34"/>
      <c r="AAW2" s="34"/>
      <c r="AAX2" s="34" t="s">
        <v>5</v>
      </c>
      <c r="AAY2" s="34"/>
      <c r="AAZ2" s="34"/>
      <c r="ABA2" s="34"/>
      <c r="ABB2" s="34"/>
      <c r="ABC2" s="34"/>
      <c r="ABD2" s="34"/>
      <c r="ABE2" s="34"/>
      <c r="ABF2" s="34"/>
      <c r="ABG2" s="34"/>
      <c r="ABH2" s="34"/>
      <c r="ABI2" s="34"/>
      <c r="ABJ2" s="34" t="s">
        <v>5</v>
      </c>
      <c r="ABK2" s="34"/>
      <c r="ABL2" s="34"/>
      <c r="ABM2" s="34"/>
      <c r="ABN2" s="34"/>
      <c r="ABO2" s="34"/>
      <c r="ABP2" s="34"/>
      <c r="ABQ2" s="34"/>
      <c r="ABR2" s="34" t="s">
        <v>5</v>
      </c>
      <c r="ABS2" s="34"/>
      <c r="ABT2" s="34"/>
      <c r="ABU2" s="34"/>
      <c r="ABV2" s="34"/>
      <c r="ABW2" s="34"/>
      <c r="ABX2" s="34"/>
      <c r="ABY2" s="34"/>
      <c r="ABZ2" s="34" t="s">
        <v>5</v>
      </c>
      <c r="ACA2" s="34"/>
      <c r="ACD2" s="32" t="s">
        <v>3</v>
      </c>
      <c r="ACE2" s="35"/>
      <c r="ACF2" s="35"/>
      <c r="ACG2" s="35"/>
      <c r="ACH2" s="35"/>
      <c r="ACI2" s="32" t="s">
        <v>3</v>
      </c>
      <c r="ACJ2" s="35"/>
      <c r="ACK2" s="35"/>
      <c r="ACL2" s="35"/>
      <c r="ACM2" s="35"/>
      <c r="ACN2" s="35"/>
      <c r="ACO2" s="35"/>
      <c r="ACP2" s="35"/>
      <c r="ACQ2" s="32" t="s">
        <v>3</v>
      </c>
      <c r="ACR2" s="35"/>
      <c r="ACS2" s="35"/>
      <c r="ACT2" s="35"/>
      <c r="ACU2" s="35"/>
      <c r="ACV2" s="35"/>
      <c r="ACW2" s="35"/>
      <c r="ACX2" s="35"/>
      <c r="ACY2" s="32" t="s">
        <v>3</v>
      </c>
      <c r="ACZ2" s="35"/>
      <c r="ADA2" s="35"/>
      <c r="ADB2" s="35"/>
      <c r="ADC2" s="35"/>
      <c r="ADD2" s="35"/>
      <c r="ADE2" s="35"/>
      <c r="ADF2" s="35"/>
      <c r="ADG2" s="32" t="s">
        <v>3</v>
      </c>
      <c r="ADH2" s="35"/>
      <c r="ADI2" s="35"/>
      <c r="ADJ2" s="35"/>
      <c r="ADK2" s="35"/>
      <c r="ADL2" s="35"/>
      <c r="ADM2" s="35"/>
      <c r="ADN2" s="35"/>
      <c r="ADO2" s="32" t="s">
        <v>3</v>
      </c>
      <c r="ADP2" s="35"/>
      <c r="ADQ2" s="35"/>
      <c r="ADR2" s="35"/>
      <c r="ADS2" s="35"/>
      <c r="ADT2" s="35"/>
      <c r="ADU2" s="35"/>
      <c r="ADV2" s="35"/>
      <c r="ADW2" s="32" t="s">
        <v>3</v>
      </c>
      <c r="ADX2" s="35"/>
      <c r="ADY2" s="35"/>
      <c r="ADZ2" s="35"/>
      <c r="AEA2" s="35"/>
      <c r="AEB2" s="35"/>
      <c r="AEC2" s="35"/>
      <c r="AED2" s="35"/>
      <c r="AEE2" s="32" t="s">
        <v>3</v>
      </c>
      <c r="AEF2" s="35"/>
      <c r="AEG2" s="35"/>
      <c r="AEH2" s="32" t="s">
        <v>3</v>
      </c>
      <c r="AEI2" s="35"/>
      <c r="AEJ2" s="35"/>
      <c r="AEK2" s="35"/>
      <c r="AEL2" s="35"/>
      <c r="AEM2" s="35"/>
      <c r="AEN2" s="35"/>
      <c r="AEO2" s="35"/>
      <c r="AEP2" s="32" t="s">
        <v>3</v>
      </c>
      <c r="AEQ2" s="35"/>
      <c r="AER2" s="35"/>
      <c r="AES2" s="35"/>
      <c r="AET2" s="35"/>
      <c r="AEU2" s="32" t="s">
        <v>3</v>
      </c>
      <c r="AEV2" s="35"/>
      <c r="AEW2" s="35"/>
      <c r="AEX2" s="35"/>
      <c r="AEY2" s="35"/>
      <c r="AEZ2" s="35"/>
      <c r="AFA2" s="35"/>
      <c r="AFB2" s="35"/>
      <c r="AFC2" s="32" t="s">
        <v>3</v>
      </c>
      <c r="AFD2" s="35"/>
      <c r="AFE2" s="35"/>
      <c r="AFF2" s="35"/>
      <c r="AFG2" s="35"/>
      <c r="AFH2" s="35"/>
      <c r="AFI2" s="35"/>
      <c r="AFJ2" s="35"/>
      <c r="AFK2" s="32" t="s">
        <v>3</v>
      </c>
      <c r="AFL2" s="35"/>
      <c r="AFM2" s="35"/>
      <c r="AFN2" s="35"/>
      <c r="AFO2" s="35"/>
      <c r="AFP2" s="35"/>
      <c r="AFQ2" s="35"/>
      <c r="AFR2" s="35"/>
      <c r="AFS2" s="32" t="s">
        <v>3</v>
      </c>
      <c r="AFT2" s="35"/>
      <c r="AFU2" s="35"/>
      <c r="AFV2" s="35"/>
      <c r="AFW2" s="35"/>
      <c r="AFX2" s="35"/>
      <c r="AFY2" s="35"/>
      <c r="AFZ2" s="35"/>
      <c r="AGA2" s="32" t="s">
        <v>3</v>
      </c>
      <c r="AGB2" s="35"/>
      <c r="AGC2" s="35"/>
      <c r="AGD2" s="35"/>
      <c r="AGE2" s="35"/>
      <c r="AGF2" s="35"/>
      <c r="AGG2" s="35"/>
      <c r="AGH2" s="35"/>
      <c r="AGI2" s="32" t="s">
        <v>3</v>
      </c>
      <c r="AGJ2" s="35"/>
      <c r="AGK2" s="35"/>
      <c r="AGL2" s="35"/>
      <c r="AGM2" s="35"/>
      <c r="AGN2" s="35"/>
      <c r="AGO2" s="35"/>
      <c r="AGP2" s="35"/>
      <c r="AGQ2" s="32" t="s">
        <v>3</v>
      </c>
      <c r="AGR2" s="35"/>
      <c r="AGS2" s="35"/>
      <c r="AGT2" s="32" t="s">
        <v>3</v>
      </c>
      <c r="AGU2" s="35"/>
      <c r="AGV2" s="35"/>
      <c r="AGW2" s="35"/>
      <c r="AGX2" s="35"/>
      <c r="AGY2" s="35"/>
      <c r="AGZ2" s="35"/>
      <c r="AHA2" s="35"/>
      <c r="AHB2" s="32" t="s">
        <v>3</v>
      </c>
      <c r="AHC2" s="35"/>
      <c r="AHD2" s="35"/>
      <c r="AHE2" s="35"/>
      <c r="AHF2" s="35"/>
      <c r="AHG2" s="32" t="s">
        <v>3</v>
      </c>
      <c r="AHH2" s="35"/>
      <c r="AHI2" s="35"/>
      <c r="AHJ2" s="35"/>
      <c r="AHK2" s="35"/>
      <c r="AHL2" s="35"/>
      <c r="AHM2" s="35"/>
      <c r="AHN2" s="35"/>
      <c r="AHO2" s="32" t="s">
        <v>3</v>
      </c>
      <c r="AHP2" s="35"/>
      <c r="AHQ2" s="35"/>
      <c r="AHR2" s="35"/>
      <c r="AHS2" s="35"/>
      <c r="AHT2" s="35"/>
      <c r="AHU2" s="35"/>
      <c r="AHV2" s="35"/>
      <c r="AHW2" s="32" t="s">
        <v>3</v>
      </c>
      <c r="AHX2" s="35"/>
      <c r="AHY2" s="35"/>
      <c r="AHZ2" s="35"/>
      <c r="AIA2" s="35"/>
      <c r="AIB2" s="35"/>
      <c r="AIC2" s="35"/>
      <c r="AID2" s="35"/>
      <c r="AIE2" s="32" t="s">
        <v>3</v>
      </c>
      <c r="AIF2" s="35"/>
      <c r="AIG2" s="35"/>
      <c r="AIH2" s="35"/>
      <c r="AII2" s="35"/>
      <c r="AIJ2" s="35"/>
      <c r="AIK2" s="35"/>
      <c r="AIL2" s="35"/>
      <c r="AIM2" s="32" t="s">
        <v>3</v>
      </c>
      <c r="AIN2" s="35"/>
      <c r="AIO2" s="35"/>
      <c r="AIP2" s="35"/>
      <c r="AIQ2" s="35"/>
      <c r="AIR2" s="35"/>
      <c r="AIS2" s="35"/>
      <c r="AIT2" s="35"/>
      <c r="AIU2" s="32" t="s">
        <v>3</v>
      </c>
      <c r="AIV2" s="35"/>
      <c r="AIW2" s="35"/>
      <c r="AIX2" s="35"/>
      <c r="AIY2" s="35"/>
      <c r="AIZ2" s="35"/>
      <c r="AJA2" s="35"/>
      <c r="AJB2" s="35"/>
      <c r="AJC2" s="32" t="s">
        <v>3</v>
      </c>
      <c r="AJD2" s="35"/>
      <c r="AJE2" s="35"/>
      <c r="AJF2" s="32" t="s">
        <v>3</v>
      </c>
      <c r="AJG2" s="35"/>
      <c r="AJH2" s="35"/>
      <c r="AJI2" s="35"/>
      <c r="AJJ2" s="35"/>
      <c r="AJK2" s="35"/>
      <c r="AJL2" s="35"/>
      <c r="AJM2" s="35"/>
      <c r="AJN2" s="32" t="s">
        <v>3</v>
      </c>
      <c r="AJO2" s="35"/>
      <c r="AJP2" s="35"/>
      <c r="AJQ2" s="35"/>
      <c r="AJR2" s="35"/>
      <c r="AJS2" s="35"/>
      <c r="AJT2" s="35"/>
      <c r="AJU2" s="35"/>
      <c r="AJV2" s="35"/>
      <c r="AJW2" s="32" t="s">
        <v>3</v>
      </c>
      <c r="AJX2" s="35"/>
      <c r="AJY2" s="35"/>
      <c r="AJZ2" s="35"/>
      <c r="AKA2" s="35"/>
      <c r="AKB2" s="35"/>
      <c r="AKC2" s="35"/>
      <c r="AKD2" s="35"/>
      <c r="AKE2" s="35"/>
      <c r="AKF2" s="32" t="s">
        <v>3</v>
      </c>
      <c r="AKG2" s="35"/>
      <c r="AKH2" s="35"/>
      <c r="AKI2" s="35"/>
      <c r="AKJ2" s="35"/>
      <c r="AKK2" s="35"/>
      <c r="AKL2" s="35"/>
      <c r="AKM2" s="35"/>
      <c r="AKN2" s="35"/>
      <c r="AKO2" s="35"/>
      <c r="AKP2" s="35"/>
      <c r="AKQ2" s="32" t="s">
        <v>3</v>
      </c>
      <c r="AKR2" s="35"/>
      <c r="AKS2" s="35"/>
      <c r="AKT2" s="35"/>
      <c r="AKU2" s="35"/>
      <c r="AKV2" s="35"/>
      <c r="AKW2" s="35"/>
      <c r="AKX2" s="32" t="s">
        <v>3</v>
      </c>
      <c r="AKY2" s="35"/>
      <c r="AKZ2" s="35"/>
      <c r="ALA2" s="35"/>
      <c r="ALB2" s="35"/>
      <c r="ALC2" s="35"/>
      <c r="ALD2" s="35"/>
      <c r="ALE2" s="32" t="s">
        <v>3</v>
      </c>
      <c r="ALF2" s="35"/>
      <c r="ALG2" s="35"/>
      <c r="ALH2" s="35"/>
      <c r="ALI2" s="35"/>
      <c r="ALJ2" s="35"/>
      <c r="ALK2" s="35"/>
      <c r="ALL2" s="32" t="s">
        <v>3</v>
      </c>
      <c r="ALM2" s="35"/>
      <c r="ALN2" s="35"/>
      <c r="ALO2" s="35"/>
      <c r="ALP2" s="35"/>
      <c r="ALQ2" s="35"/>
      <c r="ALR2" s="35"/>
      <c r="ALS2" s="32" t="s">
        <v>3</v>
      </c>
      <c r="ALT2" s="35"/>
      <c r="ALU2" s="35"/>
      <c r="ALV2" s="35"/>
      <c r="ALW2" s="35"/>
      <c r="ALX2" s="35"/>
      <c r="ALY2" s="35"/>
      <c r="ALZ2" s="32" t="s">
        <v>3</v>
      </c>
      <c r="AMA2" s="35"/>
      <c r="AMB2" s="35"/>
      <c r="AMC2" s="35"/>
      <c r="AMD2" s="35"/>
      <c r="AME2" s="35"/>
      <c r="AMF2" s="35"/>
      <c r="AMG2" s="32" t="s">
        <v>3</v>
      </c>
      <c r="AMH2" s="35"/>
      <c r="AMI2" s="35"/>
      <c r="AMJ2" s="35"/>
      <c r="AMK2" s="35"/>
      <c r="AML2" s="35"/>
      <c r="AMM2" s="35"/>
      <c r="AMN2" s="32" t="s">
        <v>3</v>
      </c>
      <c r="AMO2" s="35"/>
      <c r="AMP2" s="35"/>
      <c r="AMQ2" s="35"/>
      <c r="AMR2" s="35"/>
      <c r="AMS2" s="35"/>
      <c r="AMT2" s="35"/>
      <c r="AMU2" s="32" t="s">
        <v>3</v>
      </c>
      <c r="AMV2" s="35"/>
      <c r="AMW2" s="35"/>
      <c r="AMX2" s="35"/>
      <c r="AMY2" s="35"/>
      <c r="AMZ2" s="35"/>
      <c r="ANA2" s="35"/>
      <c r="ANB2" s="32" t="s">
        <v>3</v>
      </c>
      <c r="ANC2" s="35"/>
      <c r="AND2" s="35"/>
      <c r="ANE2" s="35"/>
      <c r="ANF2" s="35"/>
      <c r="ANG2" s="35"/>
      <c r="ANH2" s="35"/>
      <c r="ANI2" s="32" t="s">
        <v>3</v>
      </c>
      <c r="ANJ2" s="35"/>
      <c r="ANK2" s="35"/>
      <c r="ANL2" s="35"/>
      <c r="ANM2" s="35"/>
      <c r="ANN2" s="35"/>
      <c r="ANO2" s="35"/>
      <c r="ANP2" s="32" t="s">
        <v>3</v>
      </c>
      <c r="ANQ2" s="35"/>
      <c r="ANR2" s="35"/>
      <c r="ANS2" s="35"/>
      <c r="ANT2" s="35"/>
      <c r="ANU2" s="35"/>
      <c r="ANV2" s="35"/>
      <c r="ANW2" s="32" t="s">
        <v>3</v>
      </c>
      <c r="ANX2" s="35"/>
      <c r="ANY2" s="35"/>
      <c r="ANZ2" s="35"/>
      <c r="AOA2" s="35"/>
      <c r="AOB2" s="35"/>
      <c r="AOC2" s="35"/>
      <c r="AOD2" s="32" t="s">
        <v>3</v>
      </c>
      <c r="AOE2" s="35"/>
      <c r="AOF2" s="35"/>
      <c r="AOG2" s="35"/>
      <c r="AOH2" s="35"/>
      <c r="AOI2" s="35"/>
      <c r="AOJ2" s="35"/>
      <c r="AOK2" s="32" t="s">
        <v>3</v>
      </c>
      <c r="AOL2" s="35"/>
      <c r="AOM2" s="35"/>
      <c r="AON2" s="35"/>
      <c r="AOO2" s="35"/>
      <c r="AOP2" s="35"/>
      <c r="AOQ2" s="35"/>
      <c r="AOR2" s="32" t="s">
        <v>3</v>
      </c>
      <c r="AOS2" s="35"/>
      <c r="AOT2" s="35"/>
      <c r="AOU2" s="35"/>
      <c r="AOV2" s="35"/>
      <c r="AOW2" s="35"/>
      <c r="AOX2" s="35"/>
      <c r="AOY2" s="32" t="s">
        <v>3</v>
      </c>
      <c r="AOZ2" s="35"/>
      <c r="APA2" s="35"/>
      <c r="APB2" s="35"/>
      <c r="APC2" s="35"/>
      <c r="APD2" s="35"/>
      <c r="APE2" s="35"/>
      <c r="APF2" s="32" t="s">
        <v>3</v>
      </c>
      <c r="APG2" s="35"/>
      <c r="APH2" s="35"/>
      <c r="API2" s="35"/>
      <c r="APJ2" s="35"/>
      <c r="APK2" s="35"/>
      <c r="APL2" s="35"/>
      <c r="APM2" s="32" t="s">
        <v>3</v>
      </c>
      <c r="APN2" s="35"/>
      <c r="APO2" s="35"/>
      <c r="APP2" s="35"/>
      <c r="APQ2" s="35"/>
      <c r="APR2" s="35"/>
      <c r="APS2" s="35"/>
      <c r="APT2" s="32" t="s">
        <v>3</v>
      </c>
      <c r="APU2" s="35"/>
      <c r="APV2" s="35"/>
      <c r="APW2" s="35"/>
      <c r="APX2" s="35"/>
      <c r="APY2" s="35"/>
      <c r="APZ2" s="35"/>
      <c r="AQA2" s="32" t="s">
        <v>3</v>
      </c>
      <c r="AQB2" s="35"/>
      <c r="AQC2" s="35"/>
      <c r="AQD2" s="35"/>
      <c r="AQE2" s="35"/>
      <c r="AQF2" s="35"/>
      <c r="AQG2" s="35"/>
      <c r="AQH2" s="32" t="s">
        <v>3</v>
      </c>
      <c r="AQI2" s="35"/>
      <c r="AQJ2" s="35"/>
      <c r="AQK2" s="35"/>
      <c r="AQL2" s="35"/>
      <c r="AQM2" s="35"/>
      <c r="AQN2" s="35"/>
      <c r="AQO2" s="32" t="s">
        <v>3</v>
      </c>
      <c r="AQP2" s="35"/>
      <c r="AQQ2" s="35"/>
      <c r="AQR2" s="35"/>
      <c r="AQS2" s="35"/>
      <c r="AQT2" s="35"/>
      <c r="AQU2" s="35"/>
      <c r="AQV2" s="32" t="s">
        <v>3</v>
      </c>
      <c r="AQW2" s="35"/>
      <c r="AQX2" s="35"/>
      <c r="AQY2" s="35"/>
      <c r="AQZ2" s="35"/>
      <c r="ARA2" s="35"/>
      <c r="ARB2" s="35"/>
      <c r="ARC2" s="32" t="s">
        <v>3</v>
      </c>
      <c r="ARD2" s="35"/>
      <c r="ARE2" s="35"/>
      <c r="ARF2" s="35"/>
      <c r="ARG2" s="35"/>
      <c r="ARH2" s="35"/>
      <c r="ARI2" s="35"/>
      <c r="ARJ2" s="32" t="s">
        <v>3</v>
      </c>
      <c r="ARK2" s="35"/>
      <c r="ARL2" s="35"/>
      <c r="ARM2" s="35"/>
      <c r="ARN2" s="35"/>
      <c r="ARO2" s="35"/>
      <c r="ARP2" s="35"/>
      <c r="ARQ2" s="32" t="s">
        <v>3</v>
      </c>
      <c r="ARR2" s="35"/>
      <c r="ARS2" s="35"/>
      <c r="ART2" s="35"/>
      <c r="ARU2" s="35"/>
      <c r="ARV2" s="35"/>
      <c r="ARW2" s="35"/>
      <c r="ARX2" s="32" t="s">
        <v>3</v>
      </c>
      <c r="ARY2" s="35"/>
      <c r="ARZ2" s="35"/>
      <c r="ASA2" s="35"/>
      <c r="ASB2" s="35"/>
      <c r="ASC2" s="35"/>
      <c r="ASD2" s="35"/>
      <c r="ASE2" s="32" t="s">
        <v>3</v>
      </c>
      <c r="ASF2" s="35"/>
      <c r="ASG2" s="35"/>
      <c r="ASH2" s="35"/>
      <c r="ASI2" s="35"/>
      <c r="ASJ2" s="35"/>
      <c r="ASK2" s="35"/>
      <c r="ASL2" s="32" t="s">
        <v>3</v>
      </c>
      <c r="ASM2" s="35"/>
      <c r="ASN2" s="35"/>
      <c r="ASO2" s="35"/>
      <c r="ASP2" s="35"/>
      <c r="ASQ2" s="35"/>
      <c r="ASR2" s="35"/>
      <c r="ASS2" s="32" t="s">
        <v>3</v>
      </c>
      <c r="AST2" s="35"/>
      <c r="ASU2" s="35"/>
      <c r="ASV2" s="35"/>
      <c r="ASW2" s="35"/>
      <c r="ASX2" s="35"/>
      <c r="ASY2" s="35"/>
      <c r="ASZ2" s="32" t="s">
        <v>3</v>
      </c>
      <c r="ATA2" s="35"/>
      <c r="ATB2" s="35"/>
      <c r="ATC2" s="35"/>
      <c r="ATD2" s="35"/>
      <c r="ATE2" s="35"/>
      <c r="ATF2" s="35"/>
      <c r="ATG2" s="32" t="s">
        <v>3</v>
      </c>
      <c r="ATH2" s="35"/>
      <c r="ATI2" s="35"/>
      <c r="ATJ2" s="35"/>
      <c r="ATK2" s="35"/>
      <c r="ATL2" s="35"/>
      <c r="ATM2" s="35"/>
      <c r="ATN2" s="32" t="s">
        <v>3</v>
      </c>
      <c r="ATO2" s="35"/>
      <c r="ATP2" s="35"/>
      <c r="ATQ2" s="35"/>
      <c r="ATR2" s="35"/>
      <c r="ATS2" s="35"/>
      <c r="ATT2" s="35"/>
      <c r="ATU2" s="32" t="s">
        <v>3</v>
      </c>
      <c r="ATV2" s="35"/>
      <c r="ATW2" s="35"/>
      <c r="ATX2" s="35"/>
      <c r="ATY2" s="35"/>
      <c r="ATZ2" s="35"/>
      <c r="AUA2" s="35"/>
      <c r="AUB2" s="32" t="s">
        <v>3</v>
      </c>
      <c r="AUC2" s="35"/>
      <c r="AUD2" s="35"/>
      <c r="AUE2" s="35"/>
      <c r="AUF2" s="35"/>
      <c r="AUG2" s="35"/>
      <c r="AUH2" s="35"/>
      <c r="AUI2" s="32" t="s">
        <v>3</v>
      </c>
      <c r="AUJ2" s="35"/>
      <c r="AUK2" s="35"/>
      <c r="AUL2" s="35"/>
      <c r="AUM2" s="35"/>
      <c r="AUN2" s="35"/>
      <c r="AUO2" s="35"/>
      <c r="AUP2" s="32" t="s">
        <v>3</v>
      </c>
      <c r="AUQ2" s="35"/>
      <c r="AUR2" s="35"/>
      <c r="AUS2" s="35"/>
      <c r="AUT2" s="35"/>
      <c r="AUU2" s="35"/>
      <c r="AUV2" s="35"/>
      <c r="AUW2" s="32" t="s">
        <v>3</v>
      </c>
      <c r="AUX2" s="35"/>
      <c r="AUY2" s="35"/>
      <c r="AUZ2" s="35"/>
      <c r="AVA2" s="35"/>
      <c r="AVB2" s="35"/>
      <c r="AVC2" s="35"/>
      <c r="AVD2" s="32" t="s">
        <v>3</v>
      </c>
      <c r="AVE2" s="35"/>
      <c r="AVF2" s="35"/>
      <c r="AVG2" s="35"/>
      <c r="AVH2" s="35"/>
      <c r="AVI2" s="35"/>
      <c r="AVJ2" s="35"/>
      <c r="AVK2" s="32" t="s">
        <v>3</v>
      </c>
      <c r="AVL2" s="35"/>
      <c r="AVM2" s="35"/>
      <c r="AVN2" s="35"/>
      <c r="AVO2" s="35"/>
      <c r="AVP2" s="35"/>
      <c r="AVQ2" s="35"/>
      <c r="AVR2" s="32" t="s">
        <v>3</v>
      </c>
      <c r="AVS2" s="35"/>
      <c r="AVT2" s="35"/>
      <c r="AVU2" s="35"/>
      <c r="AVV2" s="35"/>
      <c r="AVW2" s="35"/>
      <c r="AVX2" s="35"/>
      <c r="AVY2" s="32" t="s">
        <v>3</v>
      </c>
      <c r="AVZ2" s="35"/>
      <c r="AWA2" s="35"/>
      <c r="AWB2" s="35"/>
      <c r="AWC2" s="35"/>
      <c r="AWD2" s="35"/>
      <c r="AWE2" s="35"/>
      <c r="AWF2" s="32" t="s">
        <v>3</v>
      </c>
      <c r="AWG2" s="35"/>
      <c r="AWH2" s="35"/>
      <c r="AWI2" s="35"/>
      <c r="AWJ2" s="35"/>
      <c r="AWK2" s="35"/>
      <c r="AWL2" s="35"/>
      <c r="AWM2" s="32" t="s">
        <v>3</v>
      </c>
      <c r="AWN2" s="35"/>
      <c r="AWO2" s="35"/>
      <c r="AWP2" s="35"/>
      <c r="AWQ2" s="35"/>
      <c r="AWR2" s="35"/>
      <c r="AWS2" s="35"/>
      <c r="AWT2" s="32" t="s">
        <v>3</v>
      </c>
      <c r="AWU2" s="35"/>
      <c r="AWV2" s="35"/>
      <c r="AWW2" s="35"/>
      <c r="AWX2" s="35"/>
      <c r="AWY2" s="35"/>
      <c r="AWZ2" s="35"/>
      <c r="AXA2" s="32" t="s">
        <v>3</v>
      </c>
      <c r="AXB2" s="35"/>
      <c r="AXC2" s="35"/>
      <c r="AXD2" s="35"/>
      <c r="AXE2" s="35"/>
      <c r="AXF2" s="35"/>
      <c r="AXG2" s="35"/>
      <c r="AXH2" s="32" t="s">
        <v>3</v>
      </c>
      <c r="AXI2" s="35"/>
      <c r="AXJ2" s="35"/>
      <c r="AXK2" s="35"/>
      <c r="AXL2" s="35"/>
      <c r="AXM2" s="35"/>
      <c r="AXN2" s="35"/>
      <c r="AXO2" s="32" t="s">
        <v>3</v>
      </c>
      <c r="AXP2" s="35"/>
      <c r="AXQ2" s="35"/>
      <c r="AXR2" s="35"/>
      <c r="AXS2" s="35"/>
      <c r="AXT2" s="35"/>
      <c r="AXU2" s="35"/>
      <c r="AXV2" s="32" t="s">
        <v>3</v>
      </c>
      <c r="AXW2" s="35"/>
      <c r="AXX2" s="35"/>
      <c r="AXY2" s="35"/>
      <c r="AXZ2" s="35"/>
      <c r="AYA2" s="35"/>
      <c r="AYB2" s="35"/>
      <c r="AYC2" s="32" t="s">
        <v>3</v>
      </c>
      <c r="AYD2" s="35"/>
      <c r="AYE2" s="35"/>
      <c r="AYF2" s="35"/>
      <c r="AYG2" s="35"/>
      <c r="AYH2" s="35"/>
      <c r="AYI2" s="35"/>
      <c r="AYJ2" s="32" t="s">
        <v>3</v>
      </c>
      <c r="AYK2" s="35"/>
      <c r="AYL2" s="35"/>
      <c r="AYM2" s="35"/>
      <c r="AYN2" s="35"/>
      <c r="AYO2" s="35"/>
      <c r="AYP2" s="35"/>
      <c r="AYQ2" s="32" t="s">
        <v>3</v>
      </c>
      <c r="AYR2" s="35"/>
      <c r="AYS2" s="35"/>
      <c r="AYT2" s="35"/>
      <c r="AYU2" s="35"/>
      <c r="AYV2" s="35"/>
      <c r="AYW2" s="35"/>
      <c r="AYX2" s="32" t="s">
        <v>3</v>
      </c>
      <c r="AYY2" s="35"/>
      <c r="AYZ2" s="35"/>
      <c r="AZA2" s="35"/>
      <c r="AZB2" s="35"/>
      <c r="AZC2" s="35"/>
      <c r="AZD2" s="35"/>
      <c r="AZE2" s="32" t="s">
        <v>3</v>
      </c>
      <c r="AZF2" s="35"/>
      <c r="AZG2" s="35"/>
      <c r="AZH2" s="35"/>
      <c r="AZI2" s="35"/>
      <c r="AZJ2" s="35"/>
      <c r="AZK2" s="35"/>
      <c r="AZL2" s="32" t="s">
        <v>3</v>
      </c>
      <c r="AZM2" s="35"/>
      <c r="AZN2" s="35"/>
      <c r="AZO2" s="35"/>
      <c r="AZP2" s="35"/>
      <c r="AZQ2" s="35"/>
      <c r="AZR2" s="35"/>
      <c r="AZS2" s="32"/>
      <c r="AZT2" s="35"/>
      <c r="AZU2" s="35"/>
      <c r="AZV2" s="35"/>
      <c r="AZW2" s="35"/>
      <c r="AZX2" s="35"/>
      <c r="AZY2" s="35"/>
      <c r="AZZ2" s="35"/>
      <c r="BAA2" s="35"/>
      <c r="BAB2" s="35"/>
      <c r="BAC2" s="35"/>
      <c r="BAD2" s="35"/>
      <c r="BAE2" s="35"/>
      <c r="BAF2" s="35"/>
      <c r="BAG2" s="35"/>
      <c r="BAH2" s="35"/>
      <c r="BAI2" s="35"/>
      <c r="BAJ2" s="35"/>
      <c r="BAK2" s="35"/>
      <c r="BAL2" s="35"/>
      <c r="BAM2" s="35"/>
      <c r="BAN2" s="35"/>
      <c r="BAO2" s="35"/>
      <c r="BAP2" s="35"/>
      <c r="BAQ2" s="35"/>
      <c r="BAR2" s="35"/>
      <c r="BAS2" s="35"/>
      <c r="BAT2" s="35"/>
      <c r="BAU2" s="35"/>
      <c r="BAV2" s="35"/>
      <c r="BAW2" s="35"/>
      <c r="BAX2" s="35"/>
      <c r="BAY2" s="35"/>
      <c r="BAZ2" s="35"/>
      <c r="BBA2" s="35"/>
      <c r="BBB2" s="35"/>
      <c r="BBC2" s="35"/>
      <c r="BBD2" s="35"/>
      <c r="BBE2" s="35"/>
      <c r="BBF2" s="35"/>
      <c r="BBG2" s="35"/>
      <c r="BBH2" s="35"/>
      <c r="BBI2" s="35"/>
      <c r="BBJ2" s="35"/>
      <c r="BBK2" s="35"/>
      <c r="BBL2" s="35"/>
      <c r="BBM2" s="35"/>
      <c r="BBN2" s="35"/>
      <c r="BBO2" s="32" t="s">
        <v>3</v>
      </c>
      <c r="BBP2" s="35"/>
      <c r="BBQ2" s="35"/>
      <c r="BBR2" s="35"/>
      <c r="BBS2" s="35"/>
      <c r="BBT2" s="35"/>
      <c r="BBU2" s="35"/>
      <c r="BBV2" s="35"/>
      <c r="BBW2" s="35"/>
      <c r="BBX2" s="35"/>
      <c r="BBY2" s="35"/>
      <c r="BBZ2" s="35"/>
      <c r="BCA2" s="35"/>
      <c r="BCB2" s="35"/>
      <c r="BCC2" s="32" t="s">
        <v>3</v>
      </c>
      <c r="BCD2" s="35"/>
      <c r="BCE2" s="35"/>
      <c r="BCF2" s="35"/>
      <c r="BCG2" s="35"/>
      <c r="BCH2" s="35"/>
      <c r="BCI2" s="35"/>
      <c r="BCJ2" s="35"/>
      <c r="BCK2" s="35"/>
      <c r="BCL2" s="35"/>
      <c r="BCM2" s="35"/>
      <c r="BCN2" s="35"/>
      <c r="BCO2" s="35"/>
      <c r="BCP2" s="35"/>
      <c r="BCQ2" s="32" t="s">
        <v>3</v>
      </c>
      <c r="BCR2" s="35"/>
      <c r="BCS2" s="35"/>
      <c r="BCT2" s="35"/>
      <c r="BCU2" s="35"/>
      <c r="BCV2" s="35"/>
      <c r="BCW2" s="35"/>
      <c r="BCX2" s="35"/>
      <c r="BCY2" s="35"/>
      <c r="BCZ2" s="35"/>
      <c r="BDA2" s="35"/>
      <c r="BDB2" s="35"/>
      <c r="BDC2" s="35"/>
      <c r="BDD2" s="35"/>
      <c r="BDE2" s="32" t="s">
        <v>3</v>
      </c>
      <c r="BDF2" s="35"/>
      <c r="BDG2" s="35"/>
      <c r="BDH2" s="35"/>
      <c r="BDI2" s="35"/>
      <c r="BDJ2" s="35"/>
      <c r="BDK2" s="35"/>
      <c r="BDL2" s="35"/>
      <c r="BDM2" s="35"/>
      <c r="BDN2" s="35"/>
      <c r="BDO2" s="35"/>
      <c r="BDP2" s="35"/>
      <c r="BDQ2" s="35"/>
      <c r="BDR2" s="35"/>
      <c r="BDS2" s="32" t="s">
        <v>3</v>
      </c>
      <c r="BDT2" s="35"/>
      <c r="BDU2" s="35"/>
      <c r="BDV2" s="35"/>
      <c r="BDW2" s="35"/>
      <c r="BDX2" s="35"/>
      <c r="BDY2" s="35"/>
      <c r="BDZ2" s="35"/>
      <c r="BEA2" s="35"/>
      <c r="BEB2" s="35"/>
      <c r="BEC2" s="35"/>
      <c r="BED2" s="35"/>
      <c r="BEE2" s="35"/>
      <c r="BEF2" s="35"/>
      <c r="BEG2" s="32" t="s">
        <v>3</v>
      </c>
      <c r="BEH2" s="36"/>
      <c r="BEI2" s="36"/>
      <c r="BEJ2" s="36"/>
      <c r="BEK2" s="36"/>
      <c r="BEL2" s="36"/>
      <c r="BEM2" s="36"/>
      <c r="BEN2" s="36"/>
      <c r="BEO2" s="32" t="s">
        <v>3</v>
      </c>
      <c r="BEP2" s="36"/>
      <c r="BEQ2" s="36"/>
      <c r="BER2" s="36"/>
      <c r="BES2" s="36"/>
      <c r="BET2" s="36"/>
      <c r="BEU2" s="36"/>
      <c r="BEV2" s="36"/>
      <c r="BEX2" s="33" t="s">
        <v>4</v>
      </c>
      <c r="BEY2" s="37"/>
      <c r="BEZ2" s="37"/>
      <c r="BFA2" s="37"/>
      <c r="BFB2" s="37"/>
      <c r="BFC2" s="37"/>
      <c r="BFD2" s="37"/>
      <c r="BFE2" s="37"/>
      <c r="BFF2" s="33" t="s">
        <v>4</v>
      </c>
      <c r="BFG2" s="37"/>
      <c r="BFH2" s="37"/>
      <c r="BFI2" s="37"/>
      <c r="BFJ2" s="37"/>
      <c r="BFK2" s="37"/>
      <c r="BFL2" s="37"/>
      <c r="BFM2" s="37"/>
      <c r="BFN2" s="33" t="s">
        <v>4</v>
      </c>
      <c r="BFO2" s="37"/>
      <c r="BFP2" s="37"/>
      <c r="BFQ2" s="37"/>
      <c r="BFR2" s="37"/>
      <c r="BFS2" s="37"/>
      <c r="BFT2" s="37"/>
      <c r="BFU2" s="37"/>
      <c r="BFV2" s="33" t="s">
        <v>4</v>
      </c>
      <c r="BFW2" s="37"/>
      <c r="BFX2" s="37"/>
      <c r="BFY2" s="37"/>
      <c r="BFZ2" s="37"/>
      <c r="BGA2" s="37"/>
      <c r="BGB2" s="37"/>
      <c r="BGC2" s="37"/>
      <c r="BGD2" s="33" t="s">
        <v>4</v>
      </c>
      <c r="BGE2" s="37"/>
      <c r="BGF2" s="37"/>
      <c r="BGG2" s="37"/>
      <c r="BGH2" s="37"/>
      <c r="BGI2" s="37"/>
      <c r="BGJ2" s="37"/>
      <c r="BGK2" s="37"/>
      <c r="BGL2" s="33" t="s">
        <v>4</v>
      </c>
      <c r="BGM2" s="37"/>
      <c r="BGN2" s="37"/>
      <c r="BGO2" s="37"/>
      <c r="BGP2" s="37"/>
      <c r="BGQ2" s="37"/>
      <c r="BGR2" s="37"/>
      <c r="BGS2" s="37"/>
      <c r="BGT2" s="33" t="s">
        <v>4</v>
      </c>
      <c r="BGU2" s="37"/>
      <c r="BGV2" s="37"/>
      <c r="BGW2" s="37"/>
      <c r="BGX2" s="37"/>
      <c r="BGY2" s="37"/>
      <c r="BGZ2" s="37"/>
      <c r="BHA2" s="37"/>
      <c r="BHB2" s="33" t="s">
        <v>4</v>
      </c>
      <c r="BHC2" s="37"/>
      <c r="BHD2" s="37"/>
      <c r="BHE2" s="37"/>
      <c r="BHF2" s="37"/>
      <c r="BHG2" s="37"/>
      <c r="BHH2" s="37"/>
      <c r="BHI2" s="37"/>
      <c r="BHJ2" s="33" t="s">
        <v>4</v>
      </c>
      <c r="BHK2" s="37"/>
      <c r="BHL2" s="37"/>
      <c r="BHM2" s="37"/>
      <c r="BHN2" s="37"/>
      <c r="BHO2" s="37"/>
      <c r="BHP2" s="37"/>
      <c r="BHQ2" s="37"/>
      <c r="BHR2" s="33" t="s">
        <v>4</v>
      </c>
      <c r="BHS2" s="37"/>
      <c r="BHT2" s="37"/>
      <c r="BHU2" s="37"/>
      <c r="BHV2" s="37"/>
      <c r="BHW2" s="37"/>
      <c r="BHX2" s="37"/>
      <c r="BHY2" s="37"/>
      <c r="BHZ2" s="33" t="s">
        <v>4</v>
      </c>
      <c r="BIA2" s="37"/>
      <c r="BIB2" s="37"/>
      <c r="BIC2" s="37"/>
      <c r="BID2" s="37"/>
      <c r="BIE2" s="37"/>
      <c r="BIF2" s="37"/>
      <c r="BIG2" s="37"/>
      <c r="BIH2" s="33" t="s">
        <v>4</v>
      </c>
      <c r="BII2" s="37"/>
      <c r="BIJ2" s="37"/>
      <c r="BIK2" s="37"/>
      <c r="BIL2" s="37"/>
      <c r="BIM2" s="37"/>
      <c r="BIN2" s="37"/>
      <c r="BIO2" s="37"/>
      <c r="BIP2" s="33" t="s">
        <v>4</v>
      </c>
      <c r="BIQ2" s="37"/>
      <c r="BIR2" s="37"/>
      <c r="BIS2" s="37"/>
      <c r="BIT2" s="37"/>
      <c r="BIU2" s="37"/>
      <c r="BIV2" s="37"/>
      <c r="BIW2" s="37"/>
      <c r="BIX2" s="33" t="s">
        <v>4</v>
      </c>
      <c r="BIY2" s="37"/>
      <c r="BIZ2" s="37"/>
      <c r="BJA2" s="37"/>
      <c r="BJB2" s="37"/>
      <c r="BJC2" s="37"/>
      <c r="BJD2" s="37"/>
      <c r="BJE2" s="37"/>
      <c r="BJF2" s="33" t="s">
        <v>4</v>
      </c>
      <c r="BJG2" s="37"/>
      <c r="BJH2" s="37"/>
      <c r="BJI2" s="37"/>
      <c r="BJJ2" s="37"/>
      <c r="BJK2" s="35"/>
      <c r="BJL2" s="33" t="s">
        <v>4</v>
      </c>
      <c r="BJM2" s="37"/>
      <c r="BJN2" s="37"/>
      <c r="BJO2" s="37"/>
      <c r="BJP2" s="37"/>
      <c r="BJQ2" s="37"/>
      <c r="BJR2" s="37"/>
      <c r="BJS2" s="33" t="s">
        <v>4</v>
      </c>
      <c r="BJT2" s="37"/>
      <c r="BJU2" s="37"/>
      <c r="BJV2" s="37"/>
      <c r="BJW2" s="37"/>
      <c r="BJX2" s="37"/>
      <c r="BJY2" s="37"/>
      <c r="BJZ2" s="33" t="s">
        <v>4</v>
      </c>
      <c r="BKA2" s="37"/>
      <c r="BKB2" s="37"/>
      <c r="BKC2" s="37"/>
      <c r="BKD2" s="37"/>
      <c r="BKE2" s="37"/>
      <c r="BKF2" s="37"/>
      <c r="BKG2" s="33" t="s">
        <v>4</v>
      </c>
      <c r="BKH2" s="37"/>
      <c r="BKI2" s="37"/>
      <c r="BKJ2" s="37"/>
      <c r="BKK2" s="37"/>
      <c r="BKL2" s="37"/>
      <c r="BKM2" s="37"/>
      <c r="BKN2" s="33" t="s">
        <v>4</v>
      </c>
      <c r="BKO2" s="37"/>
      <c r="BKP2" s="37"/>
      <c r="BKQ2" s="37"/>
      <c r="BKR2" s="37"/>
      <c r="BKS2" s="37"/>
      <c r="BKT2" s="37"/>
      <c r="BKU2" s="33" t="s">
        <v>4</v>
      </c>
      <c r="BKV2" s="37"/>
      <c r="BKW2" s="37"/>
      <c r="BKX2" s="37"/>
      <c r="BKY2" s="37"/>
      <c r="BKZ2" s="37"/>
      <c r="BLA2" s="37"/>
      <c r="BLB2" s="33" t="s">
        <v>4</v>
      </c>
      <c r="BLC2" s="37"/>
      <c r="BLD2" s="37"/>
      <c r="BLE2" s="37"/>
      <c r="BLF2" s="37"/>
      <c r="BLG2" s="37"/>
      <c r="BLH2" s="37"/>
      <c r="BLI2" s="33" t="s">
        <v>4</v>
      </c>
      <c r="BLJ2" s="37"/>
      <c r="BLK2" s="37"/>
      <c r="BLL2" s="37"/>
      <c r="BLM2" s="37"/>
      <c r="BLN2" s="37"/>
      <c r="BLO2" s="37"/>
      <c r="BLP2" s="33" t="s">
        <v>4</v>
      </c>
      <c r="BLQ2" s="37"/>
      <c r="BLR2" s="37"/>
      <c r="BLS2" s="37"/>
      <c r="BLT2" s="37"/>
      <c r="BLU2" s="37"/>
      <c r="BLV2" s="37"/>
      <c r="BLW2" s="33" t="s">
        <v>4</v>
      </c>
      <c r="BLX2" s="37"/>
      <c r="BLY2" s="37"/>
      <c r="BLZ2" s="37"/>
      <c r="BMA2" s="37"/>
      <c r="BMB2" s="37"/>
      <c r="BMC2" s="37"/>
      <c r="BMD2" s="33" t="s">
        <v>4</v>
      </c>
      <c r="BME2" s="37"/>
      <c r="BMF2" s="37"/>
      <c r="BMG2" s="37"/>
      <c r="BMH2" s="37"/>
      <c r="BMI2" s="37"/>
      <c r="BMJ2" s="37"/>
      <c r="BMK2" s="33" t="s">
        <v>4</v>
      </c>
      <c r="BML2" s="37"/>
      <c r="BMM2" s="37"/>
      <c r="BMN2" s="37"/>
      <c r="BMO2" s="37"/>
      <c r="BMP2" s="37"/>
      <c r="BMQ2" s="37"/>
      <c r="BMR2" s="33" t="s">
        <v>4</v>
      </c>
      <c r="BMS2" s="37"/>
      <c r="BMT2" s="37"/>
      <c r="BMU2" s="37"/>
      <c r="BMV2" s="37"/>
      <c r="BMW2" s="37"/>
      <c r="BMX2" s="37"/>
      <c r="BMY2" s="33" t="s">
        <v>4</v>
      </c>
      <c r="BMZ2" s="37"/>
      <c r="BNA2" s="37"/>
      <c r="BNB2" s="37"/>
      <c r="BNC2" s="37"/>
      <c r="BND2" s="37"/>
      <c r="BNE2" s="37"/>
      <c r="BNF2" s="33" t="s">
        <v>4</v>
      </c>
      <c r="BNG2" s="37"/>
      <c r="BNH2" s="37"/>
      <c r="BNI2" s="37"/>
      <c r="BNJ2" s="37"/>
      <c r="BNK2" s="37"/>
      <c r="BNL2" s="37"/>
      <c r="BNM2" s="33" t="s">
        <v>4</v>
      </c>
      <c r="BNN2" s="37"/>
      <c r="BNO2" s="37"/>
      <c r="BNP2" s="37"/>
      <c r="BNQ2" s="37"/>
      <c r="BNR2" s="37"/>
      <c r="BNS2" s="37"/>
      <c r="BNT2" s="33" t="s">
        <v>4</v>
      </c>
      <c r="BNU2" s="37"/>
      <c r="BNV2" s="37"/>
      <c r="BNW2" s="37"/>
      <c r="BNX2" s="37"/>
      <c r="BNY2" s="37"/>
      <c r="BNZ2" s="37"/>
      <c r="BOA2" s="33" t="s">
        <v>4</v>
      </c>
      <c r="BOB2" s="37"/>
      <c r="BOC2" s="37"/>
      <c r="BOD2" s="37"/>
      <c r="BOE2" s="37"/>
      <c r="BOF2" s="37"/>
      <c r="BOG2" s="37"/>
      <c r="BOH2" s="33" t="s">
        <v>4</v>
      </c>
      <c r="BOI2" s="37"/>
      <c r="BOJ2" s="37"/>
      <c r="BOK2" s="37"/>
      <c r="BOL2" s="37"/>
      <c r="BOM2" s="37"/>
      <c r="BON2" s="37"/>
      <c r="BOO2" s="33" t="s">
        <v>4</v>
      </c>
      <c r="BOP2" s="37"/>
      <c r="BOQ2" s="37"/>
      <c r="BOR2" s="37"/>
      <c r="BOS2" s="37"/>
      <c r="BOT2" s="37"/>
      <c r="BOU2" s="37"/>
      <c r="BOV2" s="33" t="s">
        <v>4</v>
      </c>
      <c r="BOW2" s="37"/>
      <c r="BOX2" s="37"/>
      <c r="BOY2" s="37"/>
      <c r="BOZ2" s="37"/>
      <c r="BPA2" s="37"/>
      <c r="BPB2" s="37"/>
      <c r="BPC2" s="33" t="s">
        <v>4</v>
      </c>
      <c r="BPD2" s="37"/>
      <c r="BPE2" s="37"/>
      <c r="BPF2" s="37"/>
      <c r="BPG2" s="37"/>
      <c r="BPH2" s="37"/>
      <c r="BPI2" s="37"/>
      <c r="BPJ2" s="33" t="s">
        <v>4</v>
      </c>
      <c r="BPK2" s="37"/>
      <c r="BPL2" s="37"/>
      <c r="BPM2" s="37"/>
      <c r="BPN2" s="37"/>
      <c r="BPO2" s="37"/>
      <c r="BPP2" s="37"/>
      <c r="BPQ2" s="33" t="s">
        <v>4</v>
      </c>
      <c r="BPR2" s="37"/>
      <c r="BPS2" s="37"/>
      <c r="BPT2" s="37"/>
      <c r="BPU2" s="37"/>
      <c r="BPV2" s="37"/>
      <c r="BPW2" s="37"/>
      <c r="BPX2" s="33" t="s">
        <v>4</v>
      </c>
      <c r="BPY2" s="37"/>
      <c r="BPZ2" s="37"/>
      <c r="BQA2" s="37"/>
      <c r="BQB2" s="37"/>
      <c r="BQC2" s="37"/>
      <c r="BQD2" s="37"/>
      <c r="BQE2" s="33" t="s">
        <v>4</v>
      </c>
      <c r="BQF2" s="37"/>
      <c r="BQG2" s="37"/>
      <c r="BQH2" s="37"/>
      <c r="BQI2" s="37"/>
      <c r="BQJ2" s="37"/>
      <c r="BQK2" s="37"/>
      <c r="BQL2" s="33" t="s">
        <v>4</v>
      </c>
      <c r="BQM2" s="37"/>
      <c r="BQN2" s="37"/>
      <c r="BQO2" s="37"/>
      <c r="BQP2" s="37"/>
      <c r="BQQ2" s="37"/>
      <c r="BQR2" s="37"/>
      <c r="BQS2" s="33" t="s">
        <v>4</v>
      </c>
      <c r="BQT2" s="37"/>
      <c r="BQU2" s="37"/>
      <c r="BQV2" s="37"/>
      <c r="BQW2" s="37"/>
      <c r="BQX2" s="37"/>
      <c r="BQY2" s="37"/>
      <c r="BQZ2" s="33" t="s">
        <v>4</v>
      </c>
      <c r="BRA2" s="37"/>
      <c r="BRB2" s="37"/>
      <c r="BRC2" s="37"/>
      <c r="BRD2" s="37"/>
      <c r="BRE2" s="37"/>
      <c r="BRF2" s="37"/>
      <c r="BRG2" s="33" t="s">
        <v>4</v>
      </c>
      <c r="BRH2" s="37"/>
      <c r="BRI2" s="37"/>
      <c r="BRJ2" s="37"/>
      <c r="BRK2" s="37"/>
      <c r="BRL2" s="37"/>
      <c r="BRM2" s="37"/>
      <c r="BRN2" s="33" t="s">
        <v>4</v>
      </c>
      <c r="BRO2" s="37"/>
      <c r="BRP2" s="37"/>
      <c r="BRQ2" s="37"/>
      <c r="BRR2" s="37"/>
      <c r="BRS2" s="37"/>
      <c r="BRT2" s="37"/>
      <c r="BRU2" s="33" t="s">
        <v>4</v>
      </c>
      <c r="BRV2" s="37"/>
      <c r="BRW2" s="37"/>
      <c r="BRX2" s="37"/>
      <c r="BRY2" s="37"/>
      <c r="BRZ2" s="37"/>
      <c r="BSA2" s="37"/>
      <c r="BSB2" s="33" t="s">
        <v>4</v>
      </c>
      <c r="BSC2" s="37"/>
      <c r="BSD2" s="37"/>
      <c r="BSE2" s="37"/>
      <c r="BSF2" s="37"/>
      <c r="BSG2" s="37"/>
      <c r="BSH2" s="37"/>
      <c r="BSI2" s="33" t="s">
        <v>4</v>
      </c>
      <c r="BSJ2" s="37"/>
      <c r="BSK2" s="37"/>
      <c r="BSL2" s="37"/>
      <c r="BSM2" s="37"/>
      <c r="BSN2" s="37"/>
      <c r="BSO2" s="37"/>
      <c r="BSP2" s="33" t="s">
        <v>4</v>
      </c>
      <c r="BSQ2" s="37"/>
      <c r="BSR2" s="37"/>
      <c r="BSS2" s="37"/>
      <c r="BST2" s="37"/>
      <c r="BSU2" s="37"/>
      <c r="BSV2" s="37"/>
      <c r="BSW2" s="33" t="s">
        <v>4</v>
      </c>
      <c r="BSX2" s="37"/>
      <c r="BSY2" s="37"/>
      <c r="BSZ2" s="37"/>
      <c r="BTA2" s="37"/>
      <c r="BTB2" s="37"/>
      <c r="BTC2" s="37"/>
      <c r="BTD2" s="33" t="s">
        <v>4</v>
      </c>
      <c r="BTE2" s="37"/>
      <c r="BTF2" s="37"/>
      <c r="BTG2" s="37"/>
      <c r="BTH2" s="37"/>
      <c r="BTI2" s="37"/>
      <c r="BTJ2" s="37"/>
      <c r="BTK2" s="33" t="s">
        <v>4</v>
      </c>
      <c r="BTL2" s="37"/>
      <c r="BTM2" s="37"/>
      <c r="BTN2" s="37"/>
      <c r="BTO2" s="37"/>
      <c r="BTP2" s="37"/>
      <c r="BTQ2" s="37"/>
      <c r="BTR2" s="37"/>
      <c r="BTS2" s="33" t="s">
        <v>4</v>
      </c>
      <c r="BTT2" s="37"/>
      <c r="BTU2" s="37"/>
      <c r="BTV2" s="37"/>
      <c r="BTW2" s="37"/>
      <c r="BTX2" s="37"/>
      <c r="BTY2" s="37"/>
      <c r="BTZ2" s="37"/>
      <c r="BUA2" s="33" t="s">
        <v>4</v>
      </c>
      <c r="BUB2" s="37"/>
      <c r="BUC2" s="37"/>
      <c r="BUD2" s="37"/>
      <c r="BUE2" s="37"/>
      <c r="BUF2" s="37"/>
      <c r="BUG2" s="37"/>
      <c r="BUH2" s="37"/>
      <c r="BUI2" s="33" t="s">
        <v>4</v>
      </c>
      <c r="BUJ2" s="37"/>
      <c r="BUK2" s="37"/>
      <c r="BUL2" s="37"/>
      <c r="BUM2" s="37"/>
      <c r="BUN2" s="37"/>
      <c r="BUO2" s="37"/>
      <c r="BUP2" s="37"/>
      <c r="BUQ2" s="37"/>
      <c r="BUR2" s="37"/>
      <c r="BUS2" s="37"/>
      <c r="BUT2" s="37"/>
      <c r="BUU2" s="37"/>
      <c r="BUV2" s="37"/>
      <c r="BUW2" s="37"/>
      <c r="BUX2" s="37"/>
      <c r="BUY2" s="33" t="s">
        <v>4</v>
      </c>
      <c r="BUZ2" s="37"/>
      <c r="BVA2" s="37"/>
      <c r="BVB2" s="37"/>
      <c r="BVC2" s="37"/>
      <c r="BVD2" s="37"/>
      <c r="BVE2" s="37"/>
      <c r="BVF2" s="37"/>
      <c r="BVG2" s="37"/>
      <c r="BVH2" s="37"/>
      <c r="BVI2" s="37"/>
      <c r="BVJ2" s="37"/>
      <c r="BVK2" s="37"/>
      <c r="BVL2" s="37"/>
      <c r="BVM2" s="37"/>
      <c r="BVN2" s="37"/>
      <c r="BVO2" s="33" t="s">
        <v>4</v>
      </c>
      <c r="BVP2" s="37"/>
      <c r="BVQ2" s="37"/>
      <c r="BVR2" s="37"/>
      <c r="BVS2" s="37"/>
      <c r="BVT2" s="37"/>
      <c r="BVU2" s="37"/>
      <c r="BVV2" s="37"/>
      <c r="BVW2" s="37"/>
      <c r="BVX2" s="37"/>
      <c r="BVY2" s="37"/>
      <c r="BVZ2" s="37"/>
      <c r="BWA2" s="37"/>
      <c r="BWB2" s="37"/>
      <c r="BWC2" s="37"/>
      <c r="BWD2" s="37"/>
      <c r="BWE2" s="33" t="s">
        <v>4</v>
      </c>
      <c r="BWF2" s="37"/>
      <c r="BWG2" s="37"/>
      <c r="BWH2" s="37"/>
      <c r="BWI2" s="38"/>
      <c r="BWJ2" s="38"/>
      <c r="BWK2" s="38"/>
      <c r="BWL2" s="38"/>
      <c r="BWM2" s="15"/>
      <c r="BWN2" s="34" t="s">
        <v>5</v>
      </c>
      <c r="BWO2" s="39"/>
      <c r="BWP2" s="39"/>
      <c r="BWQ2" s="39"/>
      <c r="BWR2" s="39"/>
      <c r="BWS2" s="39"/>
      <c r="BWT2" s="39"/>
      <c r="BWU2" s="39"/>
      <c r="BWV2" s="34" t="s">
        <v>5</v>
      </c>
      <c r="BWW2" s="39"/>
      <c r="BWX2" s="34" t="s">
        <v>5</v>
      </c>
      <c r="BWY2" s="39"/>
      <c r="BWZ2" s="39"/>
      <c r="BXA2" s="39"/>
      <c r="BXB2" s="39"/>
      <c r="BXC2" s="39"/>
      <c r="BXD2" s="34" t="s">
        <v>5</v>
      </c>
      <c r="BXE2" s="39"/>
      <c r="BXF2" s="39"/>
      <c r="BXG2" s="39"/>
      <c r="BXH2" s="39"/>
      <c r="BXI2" s="39"/>
      <c r="BXJ2" s="39"/>
      <c r="BXK2" s="39"/>
      <c r="BXL2" s="34" t="s">
        <v>5</v>
      </c>
      <c r="BXM2" s="39"/>
      <c r="BXN2" s="39"/>
      <c r="BXO2" s="39"/>
      <c r="BXP2" s="34" t="s">
        <v>5</v>
      </c>
      <c r="BXQ2" s="39"/>
      <c r="BXR2" s="39"/>
      <c r="BXS2" s="39"/>
      <c r="BXT2" s="34" t="s">
        <v>5</v>
      </c>
      <c r="BXU2" s="39"/>
      <c r="BXV2" s="39"/>
      <c r="BXW2" s="39"/>
      <c r="BXX2" s="39"/>
      <c r="BXY2" s="39"/>
      <c r="BXZ2" s="39"/>
      <c r="BYA2" s="39"/>
      <c r="BYB2" s="34" t="s">
        <v>5</v>
      </c>
      <c r="BYC2" s="39"/>
      <c r="BYD2" s="39"/>
      <c r="BYE2" s="39"/>
      <c r="BYF2" s="39"/>
      <c r="BYG2" s="39"/>
      <c r="BYH2" s="39"/>
      <c r="BYI2" s="39"/>
      <c r="BYJ2" s="34" t="s">
        <v>5</v>
      </c>
      <c r="BYK2" s="39"/>
      <c r="BYL2" s="39"/>
      <c r="BYM2" s="39"/>
      <c r="BYN2" s="39"/>
      <c r="BYO2" s="39"/>
      <c r="BYP2" s="39"/>
      <c r="BYQ2" s="39"/>
      <c r="BYR2" s="39"/>
      <c r="BYS2" s="40"/>
      <c r="BYT2" s="40"/>
      <c r="BYU2" s="40"/>
      <c r="BYV2" s="34" t="s">
        <v>5</v>
      </c>
      <c r="BYW2" s="40"/>
      <c r="BYX2" s="40"/>
      <c r="BYY2" s="40"/>
      <c r="BYZ2" s="40"/>
      <c r="BZA2" s="40"/>
      <c r="BZB2" s="40"/>
      <c r="BZC2" s="34" t="s">
        <v>5</v>
      </c>
      <c r="BZD2" s="40"/>
      <c r="BZE2" s="40"/>
      <c r="BZF2" s="40"/>
      <c r="BZG2" s="40"/>
      <c r="BZH2" s="40"/>
      <c r="BZI2" s="40"/>
      <c r="BZJ2" s="34" t="s">
        <v>5</v>
      </c>
      <c r="BZK2" s="40"/>
      <c r="BZL2" s="40"/>
      <c r="BZM2" s="40"/>
      <c r="BZN2" s="40"/>
      <c r="BZO2" s="40"/>
      <c r="BZP2" s="40"/>
      <c r="BZQ2" s="34" t="s">
        <v>5</v>
      </c>
      <c r="BZR2" s="40"/>
      <c r="BZS2" s="40"/>
      <c r="BZT2" s="40"/>
      <c r="BZU2" s="40"/>
      <c r="BZV2" s="40"/>
      <c r="BZW2" s="40"/>
      <c r="BZX2" s="34" t="s">
        <v>5</v>
      </c>
      <c r="BZY2" s="40"/>
      <c r="BZZ2" s="40"/>
      <c r="CAA2" s="40"/>
      <c r="CAB2" s="40"/>
      <c r="CAC2" s="40"/>
      <c r="CAD2" s="40"/>
      <c r="CAE2" s="34" t="s">
        <v>5</v>
      </c>
      <c r="CAF2" s="40"/>
      <c r="CAG2" s="40"/>
      <c r="CAH2" s="40"/>
      <c r="CAI2" s="40"/>
      <c r="CAJ2" s="40"/>
      <c r="CAK2" s="40"/>
      <c r="CAL2" s="34" t="s">
        <v>5</v>
      </c>
      <c r="CAM2" s="40"/>
      <c r="CAN2" s="40"/>
      <c r="CAO2" s="40"/>
      <c r="CAP2" s="40"/>
      <c r="CAQ2" s="40"/>
      <c r="CAR2" s="40"/>
      <c r="CAS2" s="34" t="s">
        <v>5</v>
      </c>
      <c r="CAT2" s="40"/>
      <c r="CAU2" s="40"/>
      <c r="CAV2" s="40"/>
      <c r="CAW2" s="40"/>
      <c r="CAX2" s="40"/>
      <c r="CAY2" s="40"/>
      <c r="CAZ2" s="34" t="s">
        <v>5</v>
      </c>
      <c r="CBA2" s="40"/>
      <c r="CBB2" s="40"/>
      <c r="CBC2" s="40"/>
      <c r="CBD2" s="40"/>
      <c r="CBE2" s="40"/>
      <c r="CBF2" s="40"/>
      <c r="CBG2" s="34" t="s">
        <v>5</v>
      </c>
      <c r="CBH2" s="40"/>
      <c r="CBI2" s="40"/>
      <c r="CBJ2" s="40"/>
      <c r="CBK2" s="40"/>
      <c r="CBL2" s="40"/>
      <c r="CBM2" s="40"/>
      <c r="CBN2" s="34" t="s">
        <v>5</v>
      </c>
      <c r="CBO2" s="40"/>
      <c r="CBP2" s="40"/>
      <c r="CBQ2" s="40"/>
      <c r="CBR2" s="40"/>
      <c r="CBS2" s="40"/>
      <c r="CBT2" s="40"/>
      <c r="CBU2" s="34" t="s">
        <v>5</v>
      </c>
      <c r="CBV2" s="40"/>
      <c r="CBW2" s="40"/>
      <c r="CBX2" s="40"/>
      <c r="CBY2" s="40"/>
      <c r="CBZ2" s="40"/>
      <c r="CCA2" s="40"/>
      <c r="CCB2" s="34" t="s">
        <v>5</v>
      </c>
      <c r="CCC2" s="40"/>
      <c r="CCD2" s="40"/>
      <c r="CCE2" s="40"/>
      <c r="CCF2" s="40"/>
      <c r="CCG2" s="40"/>
      <c r="CCH2" s="40"/>
      <c r="CCI2" s="34" t="s">
        <v>5</v>
      </c>
      <c r="CCJ2" s="40"/>
      <c r="CCK2" s="40"/>
      <c r="CCL2" s="40"/>
      <c r="CCM2" s="40"/>
      <c r="CCN2" s="40"/>
      <c r="CCO2" s="40"/>
      <c r="CCP2" s="34" t="s">
        <v>5</v>
      </c>
      <c r="CCQ2" s="40"/>
      <c r="CCR2" s="40"/>
      <c r="CCS2" s="40"/>
      <c r="CCT2" s="40"/>
      <c r="CCU2" s="40"/>
      <c r="CCV2" s="40"/>
      <c r="CCW2" s="34" t="s">
        <v>5</v>
      </c>
      <c r="CCX2" s="40"/>
      <c r="CCY2" s="40"/>
      <c r="CCZ2" s="40"/>
      <c r="CDA2" s="40"/>
      <c r="CDB2" s="40"/>
      <c r="CDC2" s="40"/>
      <c r="CDD2" s="34"/>
      <c r="CDE2" s="40"/>
      <c r="CDF2" s="39"/>
      <c r="CDG2" s="39"/>
      <c r="CDJ2" s="4" t="s">
        <v>6</v>
      </c>
      <c r="CDK2" s="4"/>
      <c r="CDL2" s="4"/>
      <c r="CDM2" s="4"/>
      <c r="CDN2" s="4"/>
      <c r="CDO2" s="4"/>
      <c r="CDP2" s="4"/>
      <c r="CDQ2" s="4"/>
      <c r="CDR2" s="4"/>
      <c r="CDS2" s="18"/>
      <c r="CDT2" s="18"/>
      <c r="CDU2" s="18"/>
      <c r="CDV2" s="18"/>
      <c r="CDW2" s="18"/>
      <c r="CDX2" s="18"/>
      <c r="CDY2" s="18"/>
      <c r="CDZ2" s="32" t="s">
        <v>6</v>
      </c>
      <c r="CEA2" s="18"/>
      <c r="CEB2" s="18"/>
      <c r="CEC2" s="18"/>
      <c r="CED2" s="18"/>
      <c r="CEE2" s="18"/>
      <c r="CEF2" s="18"/>
      <c r="CEG2" s="18"/>
      <c r="CEH2" s="18"/>
      <c r="CEI2" s="18"/>
      <c r="CEJ2" s="18"/>
      <c r="CEK2" s="18"/>
      <c r="CEL2" s="18"/>
      <c r="CEM2" s="18"/>
      <c r="CEN2" s="18"/>
      <c r="CEO2" s="18"/>
      <c r="CEP2" s="18"/>
      <c r="CEQ2" s="18"/>
      <c r="CER2" s="32" t="s">
        <v>6</v>
      </c>
      <c r="CES2" s="18"/>
      <c r="CFH2" s="32" t="s">
        <v>6</v>
      </c>
      <c r="CFV2" s="32" t="s">
        <v>6</v>
      </c>
      <c r="CGF2" s="32" t="s">
        <v>6</v>
      </c>
      <c r="CGV2" s="32" t="s">
        <v>6</v>
      </c>
      <c r="CHH2" s="32" t="s">
        <v>6</v>
      </c>
      <c r="CIB2" s="32" t="s">
        <v>6</v>
      </c>
      <c r="CIJ2" s="32" t="s">
        <v>6</v>
      </c>
      <c r="CIX2" s="32" t="s">
        <v>6</v>
      </c>
      <c r="CJH2" s="32" t="s">
        <v>6</v>
      </c>
      <c r="CJW2" s="32" t="s">
        <v>6</v>
      </c>
      <c r="CKF2" s="32" t="s">
        <v>6</v>
      </c>
      <c r="CKP2" s="32" t="s">
        <v>6</v>
      </c>
      <c r="CLD2" s="32" t="s">
        <v>6</v>
      </c>
      <c r="CLO2" s="32" t="s">
        <v>6</v>
      </c>
      <c r="CMB2" s="32" t="s">
        <v>6</v>
      </c>
      <c r="CMO2" s="32" t="s">
        <v>6</v>
      </c>
      <c r="CNC2" s="32" t="s">
        <v>6</v>
      </c>
      <c r="CNH2" s="32" t="s">
        <v>6</v>
      </c>
      <c r="CNW2" s="32" t="s">
        <v>6</v>
      </c>
      <c r="COJ2" s="32" t="s">
        <v>6</v>
      </c>
      <c r="COO2" s="32" t="s">
        <v>6</v>
      </c>
      <c r="CPC2" s="32" t="s">
        <v>6</v>
      </c>
      <c r="CPQ2" s="32" t="s">
        <v>6</v>
      </c>
      <c r="CQD2" s="32" t="s">
        <v>6</v>
      </c>
      <c r="CQQ2" s="32" t="s">
        <v>6</v>
      </c>
      <c r="CRF2" s="32" t="s">
        <v>6</v>
      </c>
      <c r="CRU2" s="32" t="s">
        <v>6</v>
      </c>
      <c r="CSH2" s="32" t="s">
        <v>6</v>
      </c>
      <c r="CST2" s="32" t="s">
        <v>6</v>
      </c>
      <c r="CTO2" s="32" t="s">
        <v>6</v>
      </c>
      <c r="CUC2" s="32" t="s">
        <v>6</v>
      </c>
      <c r="CUP2" s="32" t="s">
        <v>6</v>
      </c>
      <c r="CVD2" s="32" t="s">
        <v>6</v>
      </c>
      <c r="CVQ2" s="32" t="s">
        <v>6</v>
      </c>
      <c r="CVW2" s="32" t="s">
        <v>6</v>
      </c>
      <c r="CWL2" s="32" t="s">
        <v>6</v>
      </c>
      <c r="CXB2" s="32" t="s">
        <v>6</v>
      </c>
      <c r="CXN2" s="32" t="s">
        <v>6</v>
      </c>
      <c r="CXX2" s="32" t="s">
        <v>6</v>
      </c>
      <c r="CYE2" s="32" t="s">
        <v>6</v>
      </c>
      <c r="CYJ2" s="32" t="s">
        <v>6</v>
      </c>
      <c r="CYO2" s="33" t="s">
        <v>4</v>
      </c>
      <c r="CYP2" s="33"/>
      <c r="CYQ2" s="33"/>
      <c r="CYR2" s="33"/>
      <c r="CYS2" s="33"/>
      <c r="CYT2" s="33"/>
      <c r="CYU2" s="37"/>
      <c r="CYV2" s="37"/>
      <c r="CYW2" s="37"/>
      <c r="CYX2" s="37"/>
      <c r="CYY2" s="33" t="s">
        <v>4</v>
      </c>
      <c r="CYZ2" s="37"/>
      <c r="CZA2" s="37"/>
      <c r="CZB2" s="37"/>
      <c r="CZC2" s="37"/>
      <c r="CZD2" s="37"/>
      <c r="CZE2" s="37"/>
      <c r="CZF2" s="37"/>
      <c r="CZG2" s="37"/>
      <c r="CZH2" s="37"/>
      <c r="CZI2" s="37"/>
      <c r="CZJ2" s="37"/>
      <c r="CZK2" s="33" t="s">
        <v>4</v>
      </c>
      <c r="CZL2" s="37"/>
      <c r="CZM2" s="37"/>
      <c r="CZN2" s="37"/>
      <c r="CZO2" s="37"/>
      <c r="CZP2" s="37"/>
      <c r="CZQ2" s="37"/>
      <c r="CZR2" s="37"/>
      <c r="CZS2" s="37"/>
      <c r="CZT2" s="37"/>
      <c r="CZU2" s="37"/>
      <c r="CZV2" s="37"/>
      <c r="CZW2" s="37"/>
      <c r="CZX2" s="37"/>
      <c r="CZY2" s="37"/>
      <c r="CZZ2" s="37"/>
      <c r="DAA2" s="33" t="s">
        <v>4</v>
      </c>
      <c r="DAB2" s="37"/>
      <c r="DAC2" s="37"/>
      <c r="DAD2" s="37"/>
      <c r="DAE2" s="37"/>
      <c r="DAF2" s="37"/>
      <c r="DAG2" s="37"/>
      <c r="DAH2" s="37"/>
      <c r="DAI2" s="37"/>
      <c r="DAJ2" s="37"/>
      <c r="DAK2" s="37"/>
      <c r="DAL2" s="37"/>
      <c r="DAM2" s="41"/>
      <c r="DAN2" s="41"/>
      <c r="DAO2" s="33" t="s">
        <v>4</v>
      </c>
      <c r="DAP2" s="37"/>
      <c r="DAQ2" s="37"/>
      <c r="DAR2" s="37"/>
      <c r="DAS2" s="37"/>
      <c r="DAT2" s="37"/>
      <c r="DAU2" s="37"/>
      <c r="DAV2" s="37"/>
      <c r="DAW2" s="37"/>
      <c r="DAX2" s="37"/>
      <c r="DAY2" s="33" t="s">
        <v>4</v>
      </c>
      <c r="DAZ2" s="41"/>
      <c r="DBA2" s="37"/>
      <c r="DBB2" s="37"/>
      <c r="DBC2" s="37"/>
      <c r="DBD2" s="37"/>
      <c r="DBE2" s="37"/>
      <c r="DBF2" s="37"/>
      <c r="DBG2" s="37"/>
      <c r="DBH2" s="37"/>
      <c r="DBI2" s="37"/>
      <c r="DBJ2" s="37"/>
      <c r="DBK2" s="37"/>
      <c r="DBL2" s="37"/>
      <c r="DBM2" s="37"/>
      <c r="DBN2" s="37"/>
      <c r="DBO2" s="33" t="s">
        <v>4</v>
      </c>
      <c r="DBP2" s="37"/>
      <c r="DBQ2" s="37"/>
      <c r="DBR2" s="37"/>
      <c r="DBS2" s="37"/>
      <c r="DBT2" s="37"/>
      <c r="DBU2" s="37"/>
      <c r="DBV2" s="37"/>
      <c r="DBW2" s="37"/>
      <c r="DBX2" s="37"/>
      <c r="DBY2" s="37"/>
      <c r="DBZ2" s="37"/>
      <c r="DCA2" s="33" t="s">
        <v>4</v>
      </c>
      <c r="DCB2" s="37"/>
      <c r="DCC2" s="37"/>
      <c r="DCD2" s="37"/>
      <c r="DCE2" s="37"/>
      <c r="DCF2" s="37"/>
      <c r="DCG2" s="37"/>
      <c r="DCH2" s="37"/>
      <c r="DCI2" s="37"/>
      <c r="DCJ2" s="37"/>
      <c r="DCK2" s="37"/>
      <c r="DCL2" s="37"/>
      <c r="DCM2" s="33" t="s">
        <v>4</v>
      </c>
      <c r="DCN2" s="37"/>
      <c r="DCO2" s="37"/>
      <c r="DCP2" s="37"/>
      <c r="DCQ2" s="37"/>
      <c r="DCR2" s="37"/>
      <c r="DCS2" s="37"/>
      <c r="DCT2" s="37"/>
      <c r="DCU2" s="33" t="s">
        <v>4</v>
      </c>
      <c r="DCV2" s="37"/>
      <c r="DCW2" s="37"/>
      <c r="DCX2" s="37"/>
      <c r="DCY2" s="37"/>
      <c r="DCZ2" s="37"/>
      <c r="DDA2" s="37"/>
      <c r="DDB2" s="37"/>
      <c r="DDC2" s="37"/>
      <c r="DDD2" s="37"/>
      <c r="DDE2" s="37"/>
      <c r="DDF2" s="37"/>
      <c r="DDG2" s="37"/>
      <c r="DDH2" s="37"/>
      <c r="DDI2" s="33" t="s">
        <v>4</v>
      </c>
      <c r="DDJ2" s="37"/>
      <c r="DDK2" s="37"/>
      <c r="DDL2" s="37"/>
      <c r="DDM2" s="37"/>
      <c r="DDN2" s="37"/>
      <c r="DDO2" s="37"/>
      <c r="DDP2" s="37"/>
      <c r="DDQ2" s="37"/>
      <c r="DDR2" s="37"/>
      <c r="DDS2" s="33" t="s">
        <v>4</v>
      </c>
      <c r="DDT2" s="37"/>
      <c r="DDU2" s="37"/>
      <c r="DDV2" s="37"/>
      <c r="DDW2" s="37"/>
      <c r="DDX2" s="37"/>
      <c r="DDY2" s="37"/>
      <c r="DDZ2" s="37"/>
      <c r="DEA2" s="37"/>
      <c r="DEB2" s="37"/>
      <c r="DEC2" s="37"/>
      <c r="DED2" s="37"/>
      <c r="DEE2" s="37"/>
      <c r="DEF2" s="37"/>
      <c r="DEG2" s="37"/>
      <c r="DEH2" s="33" t="s">
        <v>4</v>
      </c>
      <c r="DEI2" s="37"/>
      <c r="DEJ2" s="37"/>
      <c r="DEK2" s="37"/>
      <c r="DEL2" s="37"/>
      <c r="DEM2" s="37"/>
      <c r="DEN2" s="37"/>
      <c r="DEO2" s="37"/>
      <c r="DEP2" s="37"/>
      <c r="DEQ2" s="33" t="s">
        <v>4</v>
      </c>
      <c r="DER2" s="37"/>
      <c r="DES2" s="37"/>
      <c r="DET2" s="37"/>
      <c r="DEU2" s="37"/>
      <c r="DEV2" s="37"/>
      <c r="DEW2" s="37"/>
      <c r="DEX2" s="37"/>
      <c r="DEY2" s="37"/>
      <c r="DEZ2" s="37"/>
      <c r="DFA2" s="33" t="s">
        <v>4</v>
      </c>
      <c r="DFB2" s="37"/>
      <c r="DFC2" s="37"/>
      <c r="DFD2" s="37"/>
      <c r="DFE2" s="37"/>
      <c r="DFF2" s="37"/>
      <c r="DFG2" s="37"/>
      <c r="DFH2" s="37"/>
      <c r="DFI2" s="37"/>
      <c r="DFJ2" s="37"/>
      <c r="DFK2" s="37"/>
      <c r="DFL2" s="37"/>
      <c r="DFM2" s="37"/>
      <c r="DFN2" s="37"/>
      <c r="DFO2" s="33" t="s">
        <v>4</v>
      </c>
      <c r="DFP2" s="37"/>
      <c r="DFQ2" s="37"/>
      <c r="DFR2" s="37"/>
      <c r="DFS2" s="37"/>
      <c r="DFT2" s="37"/>
      <c r="DFU2" s="37"/>
      <c r="DFV2" s="37"/>
      <c r="DFW2" s="37"/>
      <c r="DFX2" s="37"/>
      <c r="DFY2" s="37"/>
      <c r="DFZ2" s="33" t="s">
        <v>4</v>
      </c>
      <c r="DGA2" s="37"/>
      <c r="DGB2" s="37"/>
      <c r="DGC2" s="37"/>
      <c r="DGD2" s="37"/>
      <c r="DGE2" s="37"/>
      <c r="DGF2" s="37"/>
      <c r="DGG2" s="37"/>
      <c r="DGH2" s="37"/>
      <c r="DGI2" s="37"/>
      <c r="DGJ2" s="37"/>
      <c r="DGK2" s="37"/>
      <c r="DGL2" s="37"/>
      <c r="DGM2" s="33" t="s">
        <v>4</v>
      </c>
      <c r="DGN2" s="37"/>
      <c r="DGO2" s="37"/>
      <c r="DGP2" s="37"/>
      <c r="DGQ2" s="37"/>
      <c r="DGR2" s="37"/>
      <c r="DGS2" s="37"/>
      <c r="DGT2" s="37"/>
      <c r="DGU2" s="37"/>
      <c r="DGV2" s="37"/>
      <c r="DGW2" s="37"/>
      <c r="DGX2" s="37"/>
      <c r="DGY2" s="37"/>
      <c r="DGZ2" s="33" t="s">
        <v>4</v>
      </c>
      <c r="DHA2" s="37"/>
      <c r="DHB2" s="37"/>
      <c r="DHC2" s="37"/>
      <c r="DHD2" s="37"/>
      <c r="DHE2" s="37"/>
      <c r="DHF2" s="33" t="s">
        <v>4</v>
      </c>
      <c r="DHG2" s="37"/>
      <c r="DHH2" s="37"/>
      <c r="DHI2" s="37"/>
      <c r="DHJ2" s="37"/>
      <c r="DHK2" s="37"/>
      <c r="DHL2" s="37"/>
      <c r="DHM2" s="37"/>
      <c r="DHN2" s="37"/>
      <c r="DHO2" s="37"/>
      <c r="DHP2" s="37"/>
      <c r="DHQ2" s="37"/>
      <c r="DHR2" s="37"/>
      <c r="DHS2" s="33" t="s">
        <v>4</v>
      </c>
      <c r="DHT2" s="37"/>
      <c r="DHU2" s="37"/>
      <c r="DHV2" s="37"/>
      <c r="DHW2" s="37"/>
      <c r="DHX2" s="37"/>
      <c r="DHY2" s="37"/>
      <c r="DHZ2" s="37"/>
      <c r="DIA2" s="37"/>
      <c r="DIB2" s="37"/>
      <c r="DIC2" s="37"/>
      <c r="DID2" s="37"/>
      <c r="DIE2" s="33" t="s">
        <v>4</v>
      </c>
      <c r="DIF2" s="37"/>
      <c r="DIG2" s="37"/>
      <c r="DIH2" s="37"/>
      <c r="DII2" s="37"/>
      <c r="DIJ2" s="37"/>
      <c r="DIK2" s="37"/>
      <c r="DIL2" s="37"/>
      <c r="DIM2" s="37"/>
      <c r="DIN2" s="37"/>
      <c r="DIO2" s="37"/>
      <c r="DIP2" s="37"/>
      <c r="DIQ2" s="37"/>
      <c r="DIR2" s="33" t="s">
        <v>4</v>
      </c>
      <c r="DIS2" s="37"/>
      <c r="DIT2" s="37"/>
      <c r="DIU2" s="37"/>
      <c r="DIV2" s="37"/>
      <c r="DIW2" s="37"/>
      <c r="DIX2" s="37"/>
      <c r="DIY2" s="37"/>
      <c r="DIZ2" s="37"/>
      <c r="DJA2" s="37"/>
      <c r="DJB2" s="37"/>
      <c r="DJC2" s="37"/>
      <c r="DJD2" s="37"/>
      <c r="DJE2" s="37"/>
      <c r="DJF2" s="33" t="s">
        <v>4</v>
      </c>
      <c r="DJG2" s="37"/>
      <c r="DJH2" s="37"/>
      <c r="DJI2" s="37"/>
      <c r="DJJ2" s="37"/>
      <c r="DJK2" s="37"/>
      <c r="DJL2" s="37"/>
      <c r="DJM2" s="37"/>
      <c r="DJN2" s="37"/>
      <c r="DJO2" s="37"/>
      <c r="DJP2" s="37"/>
      <c r="DJQ2" s="37"/>
      <c r="DJR2" s="37"/>
      <c r="DJS2" s="33" t="s">
        <v>4</v>
      </c>
      <c r="DJT2" s="37"/>
      <c r="DJU2" s="37"/>
      <c r="DJV2" s="37"/>
      <c r="DJW2" s="37"/>
      <c r="DJX2" s="37"/>
      <c r="DJY2" s="37"/>
      <c r="DJZ2" s="37"/>
      <c r="DKA2" s="37"/>
      <c r="DKB2" s="37"/>
      <c r="DKC2" s="37"/>
      <c r="DKD2" s="33" t="s">
        <v>4</v>
      </c>
      <c r="DKE2" s="37"/>
      <c r="DKF2" s="37"/>
      <c r="DKG2" s="37"/>
      <c r="DKH2" s="37"/>
      <c r="DKI2" s="37"/>
      <c r="DKJ2" s="37"/>
      <c r="DKK2" s="37"/>
      <c r="DKL2" s="37"/>
      <c r="DKM2" s="37"/>
      <c r="DKN2" s="37"/>
      <c r="DKO2" s="37"/>
      <c r="DKP2" s="37"/>
      <c r="DKQ2" s="37"/>
      <c r="DKR2" s="33" t="s">
        <v>4</v>
      </c>
      <c r="DKS2" s="37"/>
      <c r="DKT2" s="37"/>
      <c r="DKU2" s="37"/>
      <c r="DKV2" s="37"/>
      <c r="DKW2" s="37"/>
      <c r="DKX2" s="37"/>
      <c r="DKY2" s="37"/>
      <c r="DKZ2" s="37"/>
      <c r="DLA2" s="37"/>
      <c r="DLB2" s="37"/>
      <c r="DLC2" s="37"/>
      <c r="DLD2" s="37"/>
      <c r="DLE2" s="33" t="s">
        <v>4</v>
      </c>
      <c r="DLF2" s="37"/>
      <c r="DLG2" s="37"/>
      <c r="DLH2" s="37"/>
      <c r="DLI2" s="37"/>
      <c r="DLJ2" s="37"/>
      <c r="DLK2" s="37"/>
      <c r="DLL2" s="37"/>
      <c r="DLM2" s="37"/>
      <c r="DLN2" s="37"/>
      <c r="DLO2" s="37"/>
      <c r="DLP2" s="37"/>
      <c r="DLQ2" s="37"/>
      <c r="DLR2" s="33" t="s">
        <v>4</v>
      </c>
      <c r="DLS2" s="37"/>
      <c r="DLT2" s="37"/>
      <c r="DLU2" s="37"/>
      <c r="DLV2" s="37"/>
      <c r="DLW2" s="37"/>
      <c r="DLX2" s="37"/>
      <c r="DLY2" s="37"/>
      <c r="DLZ2" s="37"/>
      <c r="DMA2" s="37"/>
      <c r="DMB2" s="37"/>
      <c r="DMC2" s="37"/>
      <c r="DMD2" s="37"/>
      <c r="DME2" s="37"/>
      <c r="DMF2" s="37"/>
      <c r="DMG2" s="33" t="s">
        <v>4</v>
      </c>
      <c r="DMH2" s="37"/>
      <c r="DMI2" s="37"/>
      <c r="DMJ2" s="37"/>
      <c r="DMK2" s="37"/>
      <c r="DML2" s="37"/>
      <c r="DMM2" s="37"/>
      <c r="DMN2" s="37"/>
      <c r="DMO2" s="37"/>
      <c r="DMP2" s="37"/>
      <c r="DMQ2" s="37"/>
      <c r="DMR2" s="37"/>
      <c r="DMS2" s="37"/>
      <c r="DMT2" s="37"/>
      <c r="DMU2" s="37"/>
      <c r="DMV2" s="33" t="s">
        <v>4</v>
      </c>
      <c r="DMW2" s="37"/>
      <c r="DMX2" s="37"/>
      <c r="DMY2" s="37"/>
      <c r="DMZ2" s="37"/>
      <c r="DNA2" s="37"/>
      <c r="DNB2" s="37"/>
      <c r="DNC2" s="37"/>
      <c r="DND2" s="37"/>
      <c r="DNE2" s="37"/>
      <c r="DNF2" s="37"/>
      <c r="DNG2" s="37"/>
      <c r="DNH2" s="37"/>
      <c r="DNI2" s="33" t="s">
        <v>4</v>
      </c>
      <c r="DNJ2" s="37"/>
      <c r="DNK2" s="37"/>
      <c r="DNL2" s="37"/>
      <c r="DNM2" s="37"/>
      <c r="DNN2" s="37"/>
      <c r="DNO2" s="37"/>
      <c r="DNP2" s="37"/>
      <c r="DNQ2" s="37"/>
      <c r="DNR2" s="37"/>
      <c r="DNS2" s="37"/>
      <c r="DNT2" s="37"/>
      <c r="DNU2" s="33" t="s">
        <v>4</v>
      </c>
      <c r="DNV2" s="37"/>
      <c r="DNW2" s="37"/>
      <c r="DNX2" s="37"/>
      <c r="DNY2" s="37"/>
      <c r="DNZ2" s="37"/>
      <c r="DOA2" s="37"/>
      <c r="DOB2" s="37"/>
      <c r="DOC2" s="37"/>
      <c r="DOD2" s="37"/>
      <c r="DOE2" s="37"/>
      <c r="DOF2" s="37"/>
      <c r="DOG2" s="37"/>
      <c r="DOH2" s="37"/>
      <c r="DOI2" s="37"/>
      <c r="DOJ2" s="37"/>
      <c r="DOK2" s="37"/>
      <c r="DOL2" s="37"/>
      <c r="DOM2" s="37"/>
      <c r="DON2" s="37"/>
      <c r="DOO2" s="37"/>
      <c r="DOP2" s="33" t="s">
        <v>4</v>
      </c>
      <c r="DOQ2" s="37"/>
      <c r="DOR2" s="37"/>
      <c r="DOS2" s="37"/>
      <c r="DOT2" s="37"/>
      <c r="DOU2" s="37"/>
      <c r="DOV2" s="37"/>
      <c r="DOW2" s="37"/>
      <c r="DOX2" s="37"/>
      <c r="DOY2" s="37"/>
      <c r="DOZ2" s="37"/>
      <c r="DPA2" s="37"/>
      <c r="DPB2" s="37"/>
      <c r="DPC2" s="37"/>
      <c r="DPD2" s="33" t="s">
        <v>4</v>
      </c>
      <c r="DPE2" s="37"/>
      <c r="DPF2" s="37"/>
      <c r="DPG2" s="37"/>
      <c r="DPH2" s="37"/>
      <c r="DPI2" s="37"/>
      <c r="DPJ2" s="37"/>
      <c r="DPK2" s="37"/>
      <c r="DPL2" s="37"/>
      <c r="DPM2" s="37"/>
      <c r="DPN2" s="37"/>
      <c r="DPO2" s="37"/>
      <c r="DPP2" s="37"/>
      <c r="DPQ2" s="33" t="s">
        <v>4</v>
      </c>
      <c r="DPR2" s="37"/>
      <c r="DPS2" s="37"/>
      <c r="DPT2" s="37"/>
      <c r="DPU2" s="37"/>
      <c r="DPV2" s="37"/>
      <c r="DPW2" s="37"/>
      <c r="DPX2" s="37"/>
      <c r="DPY2" s="37"/>
      <c r="DPZ2" s="37"/>
      <c r="DQA2" s="37"/>
      <c r="DQB2" s="37"/>
      <c r="DQC2" s="37"/>
      <c r="DQD2" s="37"/>
      <c r="DQE2" s="33" t="s">
        <v>4</v>
      </c>
      <c r="DQF2" s="37"/>
      <c r="DQG2" s="37"/>
      <c r="DQH2" s="37"/>
      <c r="DQI2" s="37"/>
      <c r="DQJ2" s="37"/>
      <c r="DQK2" s="37"/>
      <c r="DQL2" s="37"/>
      <c r="DQM2" s="37"/>
      <c r="DQN2" s="37"/>
      <c r="DQO2" s="37"/>
      <c r="DQP2" s="37"/>
      <c r="DQQ2" s="37"/>
      <c r="DQR2" s="33" t="s">
        <v>4</v>
      </c>
      <c r="DQS2" s="37"/>
      <c r="DQT2" s="37"/>
      <c r="DQU2" s="37"/>
      <c r="DQV2" s="37"/>
      <c r="DQW2" s="37"/>
      <c r="DQX2" s="33" t="s">
        <v>4</v>
      </c>
      <c r="DQY2" s="37"/>
      <c r="DQZ2" s="37"/>
      <c r="DRA2" s="37"/>
      <c r="DRB2" s="37"/>
      <c r="DRC2" s="37"/>
      <c r="DRD2" s="37"/>
      <c r="DRE2" s="37"/>
      <c r="DRF2" s="37"/>
      <c r="DRG2" s="37"/>
      <c r="DRH2" s="37"/>
      <c r="DRI2" s="37"/>
      <c r="DRJ2" s="37"/>
      <c r="DRK2" s="37"/>
      <c r="DRL2" s="37"/>
      <c r="DRM2" s="33" t="s">
        <v>4</v>
      </c>
      <c r="DRN2" s="37"/>
      <c r="DRO2" s="37"/>
      <c r="DRP2" s="37"/>
      <c r="DRQ2" s="37"/>
      <c r="DRR2" s="37"/>
      <c r="DRS2" s="37"/>
      <c r="DRT2" s="13"/>
      <c r="DRU2" s="13"/>
      <c r="DRV2" s="13"/>
      <c r="DRW2" s="37"/>
      <c r="DRX2" s="37"/>
      <c r="DRY2" s="37"/>
      <c r="DRZ2" s="37"/>
      <c r="DSA2" s="37"/>
      <c r="DSB2" s="37"/>
      <c r="DSC2" s="33" t="s">
        <v>4</v>
      </c>
      <c r="DSD2" s="37"/>
      <c r="DSE2" s="37"/>
      <c r="DSF2" s="37"/>
      <c r="DSG2" s="37"/>
      <c r="DSH2" s="37"/>
      <c r="DSI2" s="37"/>
      <c r="DSJ2" s="37"/>
      <c r="DSK2" s="37"/>
      <c r="DSL2" s="37"/>
      <c r="DSM2" s="37"/>
      <c r="DSN2" s="37"/>
      <c r="DSO2" s="33" t="s">
        <v>4</v>
      </c>
      <c r="DSP2" s="37"/>
      <c r="DSQ2" s="37"/>
      <c r="DSR2" s="37"/>
      <c r="DSS2" s="37"/>
      <c r="DST2" s="37"/>
      <c r="DSU2" s="37"/>
      <c r="DSV2" s="37"/>
      <c r="DSW2" s="37"/>
      <c r="DSX2" s="37"/>
      <c r="DSY2" s="33" t="s">
        <v>4</v>
      </c>
      <c r="DSZ2" s="37"/>
      <c r="DTA2" s="37"/>
      <c r="DTB2" s="37"/>
      <c r="DTC2" s="37"/>
      <c r="DTD2" s="37"/>
      <c r="DTE2" s="37"/>
      <c r="DTF2" s="33" t="s">
        <v>4</v>
      </c>
      <c r="DTG2" s="37"/>
      <c r="DTH2" s="37"/>
      <c r="DTI2" s="37"/>
      <c r="DTJ2" s="37"/>
      <c r="DTK2" s="33" t="s">
        <v>4</v>
      </c>
      <c r="DTL2" s="37"/>
      <c r="DTM2" s="37"/>
      <c r="DTN2" s="37"/>
      <c r="DTP2" s="33" t="s">
        <v>7</v>
      </c>
      <c r="DTQ2" s="33"/>
      <c r="DTR2" s="33"/>
      <c r="DTS2" s="33"/>
      <c r="DTT2" s="37"/>
      <c r="DTU2" s="37"/>
      <c r="DTV2" s="33" t="s">
        <v>7</v>
      </c>
      <c r="DTW2" s="37"/>
      <c r="DTX2" s="37"/>
      <c r="DTY2" s="37"/>
      <c r="DTZ2" s="37"/>
      <c r="DUA2" s="37"/>
      <c r="DUB2" s="37"/>
      <c r="DUC2" s="37"/>
      <c r="DUD2" s="33" t="s">
        <v>7</v>
      </c>
      <c r="DUE2" s="37"/>
      <c r="DUF2" s="37"/>
      <c r="DUG2" s="37"/>
      <c r="DUH2" s="37"/>
      <c r="DUI2" s="37"/>
      <c r="DUJ2" s="37"/>
      <c r="DUK2" s="37"/>
      <c r="DUL2" s="37"/>
      <c r="DUM2" s="37"/>
      <c r="DUN2" s="37"/>
      <c r="DUO2" s="37"/>
      <c r="DUP2" s="37"/>
      <c r="DUQ2" s="37"/>
      <c r="DUR2" s="37"/>
      <c r="DUS2" s="37"/>
      <c r="DUT2" s="33" t="s">
        <v>7</v>
      </c>
      <c r="DUU2" s="37"/>
      <c r="DUV2" s="37"/>
      <c r="DUW2" s="37"/>
      <c r="DUX2" s="37"/>
      <c r="DUY2" s="37"/>
      <c r="DUZ2" s="37"/>
      <c r="DVA2" s="37"/>
      <c r="DVB2" s="37"/>
      <c r="DVC2" s="37"/>
      <c r="DVD2" s="37"/>
      <c r="DVE2" s="37"/>
      <c r="DVF2" s="41"/>
      <c r="DVG2" s="41"/>
      <c r="DVH2" s="33" t="s">
        <v>7</v>
      </c>
      <c r="DVI2" s="37"/>
      <c r="DVJ2" s="37"/>
      <c r="DVK2" s="37"/>
      <c r="DVL2" s="37"/>
      <c r="DVM2" s="37"/>
      <c r="DVN2" s="37"/>
      <c r="DVO2" s="37"/>
      <c r="DVP2" s="37"/>
      <c r="DVQ2" s="37"/>
      <c r="DVR2" s="33" t="s">
        <v>7</v>
      </c>
      <c r="DVS2" s="41"/>
      <c r="DVT2" s="37"/>
      <c r="DVU2" s="37"/>
      <c r="DVV2" s="37"/>
      <c r="DVW2" s="37"/>
      <c r="DVX2" s="37"/>
      <c r="DVY2" s="37"/>
      <c r="DVZ2" s="37"/>
      <c r="DWA2" s="37"/>
      <c r="DWB2" s="37"/>
      <c r="DWC2" s="37"/>
      <c r="DWD2" s="37"/>
      <c r="DWE2" s="37"/>
      <c r="DWF2" s="37"/>
      <c r="DWG2" s="37"/>
      <c r="DWH2" s="33" t="s">
        <v>7</v>
      </c>
      <c r="DWI2" s="37"/>
      <c r="DWJ2" s="37"/>
      <c r="DWK2" s="37"/>
      <c r="DWL2" s="37"/>
      <c r="DWM2" s="37"/>
      <c r="DWN2" s="37"/>
      <c r="DWO2" s="37"/>
      <c r="DWP2" s="37"/>
      <c r="DWQ2" s="37"/>
      <c r="DWR2" s="37"/>
      <c r="DWS2" s="37"/>
      <c r="DWT2" s="33" t="s">
        <v>7</v>
      </c>
      <c r="DWU2" s="37"/>
      <c r="DWV2" s="37"/>
      <c r="DWW2" s="37"/>
      <c r="DWX2" s="37"/>
      <c r="DWY2" s="37"/>
      <c r="DWZ2" s="37"/>
      <c r="DXA2" s="37"/>
      <c r="DXB2" s="37"/>
      <c r="DXC2" s="37"/>
      <c r="DXD2" s="37"/>
      <c r="DXE2" s="37"/>
      <c r="DXF2" s="37"/>
      <c r="DXG2" s="37"/>
      <c r="DXH2" s="37"/>
      <c r="DXI2" s="37"/>
      <c r="DXJ2" s="33" t="s">
        <v>7</v>
      </c>
      <c r="DXK2" s="37"/>
      <c r="DXL2" s="37"/>
      <c r="DXM2" s="37"/>
      <c r="DXN2" s="37"/>
      <c r="DXO2" s="37"/>
      <c r="DXP2" s="37"/>
      <c r="DXQ2" s="37"/>
      <c r="DXR2" s="33" t="s">
        <v>7</v>
      </c>
      <c r="DXS2" s="37"/>
      <c r="DXT2" s="37"/>
      <c r="DXU2" s="37"/>
      <c r="DXV2" s="37"/>
      <c r="DXW2" s="37"/>
      <c r="DXX2" s="37"/>
      <c r="DXY2" s="37"/>
      <c r="DXZ2" s="37"/>
      <c r="DYA2" s="37"/>
      <c r="DYB2" s="37"/>
      <c r="DYC2" s="37"/>
      <c r="DYD2" s="37"/>
      <c r="DYE2" s="37"/>
      <c r="DYF2" s="33" t="s">
        <v>7</v>
      </c>
      <c r="DYG2" s="37"/>
      <c r="DYH2" s="37"/>
      <c r="DYI2" s="37"/>
      <c r="DYJ2" s="37"/>
      <c r="DYK2" s="37"/>
      <c r="DYL2" s="37"/>
      <c r="DYM2" s="37"/>
      <c r="DYN2" s="37"/>
      <c r="DYO2" s="37"/>
      <c r="DYP2" s="33" t="s">
        <v>7</v>
      </c>
      <c r="DYQ2" s="37"/>
      <c r="DYR2" s="37"/>
      <c r="DYS2" s="37"/>
      <c r="DYT2" s="37"/>
      <c r="DYU2" s="37"/>
      <c r="DYV2" s="37"/>
      <c r="DYW2" s="37"/>
      <c r="DYX2" s="37"/>
      <c r="DYY2" s="37"/>
      <c r="DYZ2" s="37"/>
      <c r="DZA2" s="37"/>
      <c r="DZB2" s="37"/>
      <c r="DZC2" s="37"/>
      <c r="DZD2" s="37"/>
      <c r="DZE2" s="33" t="s">
        <v>7</v>
      </c>
      <c r="DZF2" s="37"/>
      <c r="DZG2" s="37"/>
      <c r="DZH2" s="37"/>
      <c r="DZI2" s="37"/>
      <c r="DZJ2" s="37"/>
      <c r="DZK2" s="37"/>
      <c r="DZL2" s="37"/>
      <c r="DZM2" s="37"/>
      <c r="DZN2" s="33" t="s">
        <v>7</v>
      </c>
      <c r="DZO2" s="37"/>
      <c r="DZP2" s="37"/>
      <c r="DZQ2" s="37"/>
      <c r="DZR2" s="37"/>
      <c r="DZS2" s="37"/>
      <c r="DZT2" s="37"/>
      <c r="DZU2" s="37"/>
      <c r="DZV2" s="37"/>
      <c r="DZW2" s="37"/>
      <c r="DZX2" s="33" t="s">
        <v>7</v>
      </c>
      <c r="DZY2" s="37"/>
      <c r="DZZ2" s="37"/>
      <c r="EAA2" s="37"/>
      <c r="EAB2" s="37"/>
      <c r="EAC2" s="37"/>
      <c r="EAD2" s="37"/>
      <c r="EAE2" s="37"/>
      <c r="EAF2" s="37"/>
      <c r="EAG2" s="37"/>
      <c r="EAH2" s="37"/>
      <c r="EAI2" s="37"/>
      <c r="EAJ2" s="37"/>
      <c r="EAK2" s="37"/>
      <c r="EAL2" s="33" t="s">
        <v>7</v>
      </c>
      <c r="EAM2" s="37"/>
      <c r="EAN2" s="37"/>
      <c r="EAO2" s="37"/>
      <c r="EAP2" s="37"/>
      <c r="EAQ2" s="37"/>
      <c r="EAR2" s="37"/>
      <c r="EAS2" s="37"/>
      <c r="EAT2" s="37"/>
      <c r="EAU2" s="37"/>
      <c r="EAV2" s="37"/>
      <c r="EAW2" s="33" t="s">
        <v>7</v>
      </c>
      <c r="EAX2" s="37"/>
      <c r="EAY2" s="37"/>
      <c r="EAZ2" s="37"/>
      <c r="EBA2" s="37"/>
      <c r="EBB2" s="37"/>
      <c r="EBC2" s="37"/>
      <c r="EBD2" s="37"/>
      <c r="EBE2" s="37"/>
      <c r="EBF2" s="37"/>
      <c r="EBG2" s="37"/>
      <c r="EBH2" s="37"/>
      <c r="EBI2" s="37"/>
      <c r="EBJ2" s="33" t="s">
        <v>7</v>
      </c>
      <c r="EBK2" s="37"/>
      <c r="EBL2" s="37"/>
      <c r="EBM2" s="37"/>
      <c r="EBN2" s="37"/>
      <c r="EBO2" s="37"/>
      <c r="EBP2" s="37"/>
      <c r="EBQ2" s="37"/>
      <c r="EBR2" s="37"/>
      <c r="EBS2" s="37"/>
      <c r="EBT2" s="37"/>
      <c r="EBU2" s="37"/>
      <c r="EBV2" s="37"/>
      <c r="EBW2" s="33" t="s">
        <v>7</v>
      </c>
      <c r="EBX2" s="37"/>
      <c r="EBY2" s="37"/>
      <c r="EBZ2" s="37"/>
      <c r="ECA2" s="37"/>
      <c r="ECB2" s="37"/>
      <c r="ECC2" s="33" t="s">
        <v>7</v>
      </c>
      <c r="ECD2" s="37"/>
      <c r="ECE2" s="37"/>
      <c r="ECF2" s="37"/>
      <c r="ECG2" s="37"/>
      <c r="ECH2" s="37"/>
      <c r="ECI2" s="37"/>
      <c r="ECJ2" s="37"/>
      <c r="ECK2" s="37"/>
      <c r="ECL2" s="37"/>
      <c r="ECM2" s="37"/>
      <c r="ECN2" s="37"/>
      <c r="ECO2" s="37"/>
      <c r="ECP2" s="33" t="s">
        <v>7</v>
      </c>
      <c r="ECQ2" s="37"/>
      <c r="ECR2" s="37"/>
      <c r="ECS2" s="37"/>
      <c r="ECT2" s="37"/>
      <c r="ECU2" s="37"/>
      <c r="ECV2" s="37"/>
      <c r="ECW2" s="37"/>
      <c r="ECX2" s="37"/>
      <c r="ECY2" s="37"/>
      <c r="ECZ2" s="37"/>
      <c r="EDA2" s="37"/>
      <c r="EDB2" s="33" t="s">
        <v>7</v>
      </c>
      <c r="EDC2" s="37"/>
      <c r="EDD2" s="37"/>
      <c r="EDE2" s="37"/>
      <c r="EDF2" s="37"/>
      <c r="EDG2" s="37"/>
      <c r="EDH2" s="37"/>
      <c r="EDI2" s="37"/>
      <c r="EDJ2" s="37"/>
      <c r="EDK2" s="37"/>
      <c r="EDL2" s="37"/>
      <c r="EDM2" s="37"/>
      <c r="EDN2" s="37"/>
      <c r="EDO2" s="33" t="s">
        <v>7</v>
      </c>
      <c r="EDP2" s="37"/>
      <c r="EDQ2" s="37"/>
      <c r="EDR2" s="37"/>
      <c r="EDS2" s="37"/>
      <c r="EDT2" s="37"/>
      <c r="EDU2" s="37"/>
      <c r="EDV2" s="37"/>
      <c r="EDW2" s="37"/>
      <c r="EDX2" s="37"/>
      <c r="EDY2" s="37"/>
      <c r="EDZ2" s="37"/>
      <c r="EEA2" s="37"/>
      <c r="EEB2" s="37"/>
      <c r="EEC2" s="33" t="s">
        <v>7</v>
      </c>
      <c r="EED2" s="37"/>
      <c r="EEE2" s="37"/>
      <c r="EEF2" s="37"/>
      <c r="EEG2" s="37"/>
      <c r="EEH2" s="37"/>
      <c r="EEI2" s="37"/>
      <c r="EEJ2" s="37"/>
      <c r="EEK2" s="33" t="s">
        <v>7</v>
      </c>
      <c r="EEL2" s="37"/>
      <c r="EEM2" s="37"/>
      <c r="EEN2" s="37"/>
      <c r="EEO2" s="37"/>
      <c r="EEP2" s="37"/>
      <c r="EEQ2" s="37"/>
      <c r="EER2" s="37"/>
      <c r="EES2" s="37"/>
      <c r="EET2" s="37"/>
      <c r="EEU2" s="37"/>
      <c r="EEV2" s="37"/>
      <c r="EEW2" s="37"/>
      <c r="EEX2" s="37"/>
      <c r="EEY2" s="33" t="s">
        <v>7</v>
      </c>
      <c r="EEZ2" s="37"/>
      <c r="EFA2" s="37"/>
      <c r="EFB2" s="37"/>
      <c r="EFC2" s="37"/>
      <c r="EFD2" s="37"/>
      <c r="EFE2" s="37"/>
      <c r="EFF2" s="37"/>
      <c r="EFG2" s="37"/>
      <c r="EFH2" s="37"/>
      <c r="EFI2" s="37"/>
      <c r="EFJ2" s="37"/>
      <c r="EFK2" s="37"/>
      <c r="EFL2" s="33" t="s">
        <v>7</v>
      </c>
      <c r="EFM2" s="37"/>
      <c r="EFN2" s="37"/>
      <c r="EFO2" s="37"/>
      <c r="EFP2" s="37"/>
      <c r="EFQ2" s="37"/>
      <c r="EFR2" s="37"/>
      <c r="EFS2" s="37"/>
      <c r="EFT2" s="37"/>
      <c r="EFU2" s="37"/>
      <c r="EFV2" s="37"/>
      <c r="EFW2" s="37"/>
      <c r="EFX2" s="37"/>
      <c r="EFY2" s="33" t="s">
        <v>7</v>
      </c>
      <c r="EFZ2" s="37"/>
      <c r="EGA2" s="37"/>
      <c r="EGB2" s="37"/>
      <c r="EGC2" s="37"/>
      <c r="EGD2" s="37"/>
      <c r="EGE2" s="37"/>
      <c r="EGF2" s="37"/>
      <c r="EGG2" s="37"/>
      <c r="EGH2" s="37"/>
      <c r="EGI2" s="37"/>
      <c r="EGJ2" s="37"/>
      <c r="EGK2" s="37"/>
      <c r="EGL2" s="37"/>
      <c r="EGM2" s="37"/>
      <c r="EGN2" s="33" t="s">
        <v>7</v>
      </c>
      <c r="EGO2" s="37"/>
      <c r="EGP2" s="37"/>
      <c r="EGQ2" s="37"/>
      <c r="EGR2" s="37"/>
      <c r="EGS2" s="37"/>
      <c r="EGT2" s="37"/>
      <c r="EGU2" s="37"/>
      <c r="EGV2" s="37"/>
      <c r="EGW2" s="37"/>
      <c r="EGX2" s="37"/>
      <c r="EGY2" s="37"/>
      <c r="EGZ2" s="37"/>
      <c r="EHA2" s="37"/>
      <c r="EHB2" s="37"/>
      <c r="EHC2" s="33" t="s">
        <v>7</v>
      </c>
      <c r="EHD2" s="37"/>
      <c r="EHE2" s="37"/>
      <c r="EHF2" s="37"/>
      <c r="EHG2" s="37"/>
      <c r="EHH2" s="37"/>
      <c r="EHI2" s="37"/>
      <c r="EHJ2" s="37"/>
      <c r="EHK2" s="37"/>
      <c r="EHL2" s="37"/>
      <c r="EHM2" s="37"/>
      <c r="EHN2" s="37"/>
      <c r="EHO2" s="37"/>
      <c r="EHP2" s="33" t="s">
        <v>7</v>
      </c>
      <c r="EHQ2" s="37"/>
      <c r="EHR2" s="37"/>
      <c r="EHS2" s="37"/>
      <c r="EHT2" s="37"/>
      <c r="EHU2" s="37"/>
      <c r="EHV2" s="37"/>
      <c r="EHW2" s="37"/>
      <c r="EHX2" s="37"/>
      <c r="EHY2" s="37"/>
      <c r="EHZ2" s="37"/>
      <c r="EIA2" s="37"/>
      <c r="EIB2" s="33" t="s">
        <v>7</v>
      </c>
      <c r="EIC2" s="37"/>
      <c r="EID2" s="37"/>
      <c r="EIE2" s="37"/>
      <c r="EIF2" s="37"/>
      <c r="EIG2" s="37"/>
      <c r="EIH2" s="37"/>
      <c r="EII2" s="37"/>
      <c r="EIJ2" s="37"/>
      <c r="EIK2" s="37"/>
      <c r="EIL2" s="37"/>
      <c r="EIM2" s="37"/>
      <c r="EIN2" s="37"/>
      <c r="EIO2" s="37"/>
      <c r="EIP2" s="33" t="s">
        <v>7</v>
      </c>
      <c r="EIQ2" s="37"/>
      <c r="EIR2" s="37"/>
      <c r="EIS2" s="37"/>
      <c r="EIT2" s="37"/>
      <c r="EIU2" s="37"/>
      <c r="EIV2" s="37"/>
      <c r="EIW2" s="37"/>
      <c r="EIX2" s="37"/>
      <c r="EIY2" s="37"/>
      <c r="EIZ2" s="37"/>
      <c r="EJA2" s="37"/>
      <c r="EJB2" s="37"/>
      <c r="EJC2" s="37"/>
      <c r="EJD2" s="33" t="s">
        <v>7</v>
      </c>
      <c r="EJE2" s="37"/>
      <c r="EJF2" s="37"/>
      <c r="EJG2" s="37"/>
      <c r="EJH2" s="37"/>
      <c r="EJI2" s="37"/>
      <c r="EJJ2" s="37"/>
      <c r="EJK2" s="37"/>
      <c r="EJL2" s="37"/>
      <c r="EJM2" s="37"/>
      <c r="EJN2" s="37"/>
      <c r="EJO2" s="37"/>
      <c r="EJP2" s="37"/>
      <c r="EJQ2" s="33" t="s">
        <v>7</v>
      </c>
      <c r="EJR2" s="37"/>
      <c r="EJS2" s="37"/>
      <c r="EJT2" s="37"/>
      <c r="EJU2" s="37"/>
      <c r="EJV2" s="37"/>
      <c r="EJW2" s="37"/>
      <c r="EJX2" s="37"/>
      <c r="EJY2" s="37"/>
      <c r="EJZ2" s="37"/>
      <c r="EKA2" s="37"/>
      <c r="EKB2" s="37"/>
      <c r="EKC2" s="37"/>
      <c r="EKD2" s="37"/>
      <c r="EKE2" s="33" t="s">
        <v>7</v>
      </c>
      <c r="EKF2" s="37"/>
      <c r="EKG2" s="37"/>
      <c r="EKH2" s="37"/>
      <c r="EKI2" s="37"/>
      <c r="EKJ2" s="37"/>
      <c r="EKK2" s="37"/>
      <c r="EKL2" s="37"/>
      <c r="EKM2" s="37"/>
      <c r="EKN2" s="37"/>
      <c r="EKO2" s="37"/>
      <c r="EKP2" s="37"/>
      <c r="EKQ2" s="37"/>
      <c r="EKR2" s="33" t="s">
        <v>7</v>
      </c>
      <c r="EKS2" s="37"/>
      <c r="EKT2" s="37"/>
      <c r="EKU2" s="37"/>
      <c r="EKV2" s="37"/>
      <c r="EKW2" s="37"/>
      <c r="EKX2" s="33" t="s">
        <v>7</v>
      </c>
      <c r="EKY2" s="37"/>
      <c r="EKZ2" s="37"/>
      <c r="ELA2" s="37"/>
      <c r="ELB2" s="37"/>
      <c r="ELC2" s="37"/>
      <c r="ELD2" s="37"/>
      <c r="ELE2" s="37"/>
      <c r="ELF2" s="37"/>
      <c r="ELG2" s="37"/>
      <c r="ELH2" s="37"/>
      <c r="ELI2" s="37"/>
      <c r="ELJ2" s="37"/>
      <c r="ELK2" s="37"/>
      <c r="ELL2" s="37"/>
      <c r="ELM2" s="33" t="s">
        <v>7</v>
      </c>
      <c r="ELN2" s="37"/>
      <c r="ELO2" s="37"/>
      <c r="ELP2" s="37"/>
      <c r="ELQ2" s="37"/>
      <c r="ELR2" s="37"/>
      <c r="ELS2" s="37"/>
      <c r="ELT2" s="13"/>
      <c r="ELU2" s="13"/>
      <c r="ELV2" s="13"/>
      <c r="ELW2" s="37"/>
      <c r="ELX2" s="37"/>
      <c r="ELY2" s="37"/>
      <c r="ELZ2" s="37"/>
      <c r="EMA2" s="37"/>
      <c r="EMB2" s="37"/>
      <c r="EMC2" s="33" t="s">
        <v>7</v>
      </c>
      <c r="EMD2" s="37"/>
      <c r="EME2" s="37"/>
      <c r="EMF2" s="37"/>
      <c r="EMG2" s="37"/>
      <c r="EMH2" s="37"/>
      <c r="EMI2" s="37"/>
      <c r="EMJ2" s="37"/>
      <c r="EMK2" s="37"/>
      <c r="EML2" s="37"/>
      <c r="EMM2" s="37"/>
      <c r="EMN2" s="37"/>
      <c r="EMO2" s="33" t="s">
        <v>7</v>
      </c>
      <c r="EMP2" s="37"/>
      <c r="EMQ2" s="37"/>
      <c r="EMR2" s="37"/>
      <c r="EMS2" s="37"/>
      <c r="EMT2" s="37"/>
      <c r="EMU2" s="37"/>
      <c r="EMV2" s="37"/>
      <c r="EMW2" s="37"/>
      <c r="EMX2" s="37"/>
      <c r="EMY2" s="33" t="s">
        <v>7</v>
      </c>
      <c r="EMZ2" s="37"/>
      <c r="ENA2" s="37"/>
      <c r="ENB2" s="37"/>
      <c r="ENC2" s="37"/>
      <c r="END2" s="37"/>
      <c r="ENE2" s="37"/>
      <c r="ENF2" s="33" t="s">
        <v>7</v>
      </c>
      <c r="ENG2" s="37"/>
      <c r="ENH2" s="37"/>
      <c r="ENI2" s="37"/>
      <c r="ENJ2" s="37"/>
      <c r="ENK2" s="33" t="s">
        <v>7</v>
      </c>
      <c r="ENL2" s="37"/>
      <c r="ENM2" s="37"/>
      <c r="ENN2" s="37"/>
      <c r="ENP2" s="21" t="s">
        <v>8</v>
      </c>
      <c r="ENQ2" s="21"/>
      <c r="ENR2" s="21"/>
      <c r="ENS2" s="21"/>
      <c r="ENT2" s="21"/>
      <c r="ENU2" s="21"/>
      <c r="ENV2" s="21"/>
      <c r="ENW2" s="21"/>
      <c r="ENX2" s="21"/>
      <c r="ENY2" s="21"/>
      <c r="ENZ2" s="21"/>
      <c r="EOA2" s="21"/>
      <c r="EOB2" s="21"/>
      <c r="EOC2" s="21"/>
      <c r="EOD2" s="21"/>
      <c r="EOE2" s="21"/>
      <c r="EOF2" s="21"/>
      <c r="EOG2" s="22"/>
      <c r="EOH2" s="22"/>
      <c r="EOI2" s="23" t="s">
        <v>8</v>
      </c>
      <c r="EOJ2" s="24"/>
      <c r="EOK2" s="24"/>
      <c r="EOL2" s="24"/>
      <c r="EOM2" s="24"/>
      <c r="EON2" s="24"/>
      <c r="EOO2" s="24"/>
      <c r="EOP2" s="24"/>
      <c r="EOQ2" s="24"/>
      <c r="EOR2" s="24"/>
      <c r="EOS2" s="24"/>
      <c r="EOT2" s="24"/>
      <c r="EOU2" s="24"/>
      <c r="EOV2" s="24"/>
      <c r="EOW2" s="24"/>
      <c r="EOX2" s="24"/>
      <c r="EOY2" s="25"/>
      <c r="EOZ2" s="26" t="s">
        <v>8</v>
      </c>
      <c r="EPA2" s="27"/>
      <c r="EPB2" s="27"/>
      <c r="EPC2" s="27"/>
      <c r="EPD2" s="27"/>
      <c r="EPE2" s="26" t="s">
        <v>8</v>
      </c>
      <c r="EPF2" s="27"/>
      <c r="EPG2" s="27"/>
      <c r="EPH2" s="27"/>
      <c r="EPI2" s="27"/>
      <c r="EPJ2" s="27"/>
      <c r="EPK2" s="27"/>
      <c r="EPL2" s="27"/>
      <c r="EPM2" s="26" t="s">
        <v>8</v>
      </c>
      <c r="EPN2" s="27"/>
      <c r="EPO2" s="27"/>
      <c r="EPP2" s="27"/>
      <c r="EPQ2" s="27"/>
      <c r="EPR2" s="27"/>
      <c r="EPS2" s="27"/>
      <c r="EPT2" s="27"/>
      <c r="EPU2" s="26" t="s">
        <v>8</v>
      </c>
      <c r="EPV2" s="27"/>
      <c r="EPW2" s="27"/>
      <c r="EPX2" s="27"/>
      <c r="EPY2" s="27"/>
      <c r="EPZ2" s="27"/>
      <c r="EQA2" s="27"/>
      <c r="EQB2" s="27"/>
      <c r="EQC2" s="27"/>
      <c r="EQD2" s="27"/>
      <c r="EQE2" s="26" t="s">
        <v>8</v>
      </c>
      <c r="EQF2" s="27"/>
      <c r="EQG2" s="27"/>
      <c r="EQH2" s="27"/>
      <c r="EQI2" s="27"/>
      <c r="EQJ2" s="27"/>
      <c r="EQK2" s="28"/>
      <c r="EQL2" s="28"/>
      <c r="EQM2" s="26" t="s">
        <v>8</v>
      </c>
      <c r="EQN2" s="27"/>
      <c r="EQO2" s="27"/>
      <c r="EQP2" s="27"/>
      <c r="EQQ2" s="27"/>
      <c r="EQR2" s="27"/>
      <c r="EQS2" s="28"/>
      <c r="EQT2" s="28"/>
      <c r="EQU2" s="26" t="s">
        <v>8</v>
      </c>
      <c r="EQV2" s="27"/>
      <c r="EQW2" s="27"/>
      <c r="EQX2" s="27"/>
      <c r="EQY2" s="27"/>
      <c r="EQZ2" s="27"/>
      <c r="ERA2" s="28"/>
      <c r="ERB2" s="28"/>
      <c r="ERC2" s="26" t="s">
        <v>8</v>
      </c>
      <c r="ERD2" s="27"/>
      <c r="ERE2" s="27"/>
      <c r="ERF2" s="27"/>
      <c r="ERG2" s="27"/>
      <c r="ERH2" s="27"/>
      <c r="ERI2" s="28"/>
      <c r="ERJ2" s="28"/>
      <c r="ERK2" s="26" t="s">
        <v>8</v>
      </c>
      <c r="ERL2" s="27"/>
      <c r="ERM2" s="27"/>
      <c r="ERN2" s="27"/>
      <c r="ERO2" s="27"/>
      <c r="ERP2" s="27"/>
      <c r="ERQ2" s="28"/>
      <c r="ERR2" s="28"/>
      <c r="ERS2" s="26" t="s">
        <v>8</v>
      </c>
      <c r="ERT2" s="27"/>
      <c r="ERU2" s="27"/>
      <c r="ERV2" s="27"/>
      <c r="ERW2" s="27"/>
      <c r="ERX2" s="27"/>
      <c r="ERY2" s="28"/>
      <c r="ERZ2" s="28"/>
      <c r="ESA2" s="26" t="s">
        <v>8</v>
      </c>
      <c r="ESB2" s="27"/>
      <c r="ESC2" s="27"/>
      <c r="ESD2" s="27"/>
      <c r="ESE2" s="27"/>
      <c r="ESF2" s="27"/>
      <c r="ESG2" s="28"/>
      <c r="ESH2" s="28"/>
      <c r="ESI2" s="26" t="s">
        <v>8</v>
      </c>
      <c r="ESJ2" s="27"/>
      <c r="ESK2" s="27"/>
      <c r="ESL2" s="27"/>
      <c r="ESM2" s="27"/>
      <c r="ESN2" s="27"/>
      <c r="ESO2" s="28"/>
      <c r="ESP2" s="28"/>
      <c r="ESQ2" s="26" t="s">
        <v>8</v>
      </c>
      <c r="ESR2" s="27"/>
      <c r="ESS2" s="27"/>
      <c r="EST2" s="27"/>
      <c r="ESU2" s="27"/>
      <c r="ESV2" s="27"/>
      <c r="ESW2" s="28"/>
      <c r="ESX2" s="28"/>
      <c r="ESY2" s="26" t="s">
        <v>8</v>
      </c>
      <c r="ESZ2" s="27"/>
      <c r="ETA2" s="27"/>
      <c r="ETB2" s="27"/>
      <c r="ETC2" s="27"/>
      <c r="ETD2" s="27"/>
      <c r="ETE2" s="28"/>
      <c r="ETF2" s="28"/>
      <c r="ETG2" s="26" t="s">
        <v>8</v>
      </c>
      <c r="ETH2" s="27"/>
      <c r="ETI2" s="27"/>
      <c r="ETJ2" s="27"/>
      <c r="ETK2" s="27"/>
      <c r="ETL2" s="27"/>
      <c r="ETM2" s="28"/>
      <c r="ETN2" s="28"/>
      <c r="ETO2" s="26" t="s">
        <v>8</v>
      </c>
      <c r="ETP2" s="27"/>
      <c r="ETQ2" s="27"/>
      <c r="ETR2" s="27"/>
      <c r="ETS2" s="27"/>
      <c r="ETT2" s="27"/>
      <c r="ETU2" s="28"/>
      <c r="ETV2" s="28"/>
      <c r="ETW2" s="26" t="s">
        <v>8</v>
      </c>
      <c r="ETX2" s="27"/>
      <c r="ETY2" s="27"/>
      <c r="ETZ2" s="27"/>
      <c r="EUA2" s="27"/>
      <c r="EUB2" s="27"/>
      <c r="EUC2" s="28"/>
      <c r="EUD2" s="28"/>
      <c r="EUE2" s="26" t="s">
        <v>8</v>
      </c>
      <c r="EUF2" s="27"/>
      <c r="EUG2" s="27"/>
      <c r="EUH2" s="27"/>
      <c r="EUI2" s="27"/>
      <c r="EUJ2" s="27"/>
      <c r="EUK2" s="28"/>
      <c r="EUL2" s="28"/>
      <c r="EUM2" s="26" t="s">
        <v>8</v>
      </c>
      <c r="EUN2" s="27"/>
      <c r="EUO2" s="27"/>
      <c r="EUP2" s="27"/>
      <c r="EUQ2" s="27"/>
      <c r="EUR2" s="28"/>
      <c r="EUS2" s="28"/>
      <c r="EUT2" s="26" t="s">
        <v>8</v>
      </c>
      <c r="EUU2" s="27"/>
      <c r="EUV2" s="27"/>
      <c r="EUW2" s="27"/>
      <c r="EUX2" s="27"/>
      <c r="EUY2" s="28"/>
      <c r="EUZ2" s="28"/>
      <c r="EVA2" s="26" t="s">
        <v>8</v>
      </c>
      <c r="EVB2" s="27"/>
      <c r="EVC2" s="27"/>
      <c r="EVD2" s="27"/>
      <c r="EVE2" s="27"/>
      <c r="EVF2" s="28"/>
      <c r="EVG2" s="28"/>
      <c r="EVH2" s="26" t="s">
        <v>8</v>
      </c>
      <c r="EVI2" s="27"/>
      <c r="EVJ2" s="27"/>
      <c r="EVK2" s="27"/>
      <c r="EVL2" s="27"/>
      <c r="EVM2" s="28"/>
      <c r="EVN2" s="28"/>
      <c r="EVO2" s="26" t="s">
        <v>8</v>
      </c>
      <c r="EVP2" s="27"/>
      <c r="EVQ2" s="27"/>
      <c r="EVR2" s="27"/>
      <c r="EVS2" s="27"/>
      <c r="EVT2" s="28"/>
      <c r="EVU2" s="28"/>
      <c r="EVV2" s="26" t="s">
        <v>8</v>
      </c>
      <c r="EVW2" s="27"/>
      <c r="EVX2" s="27"/>
      <c r="EVY2" s="27"/>
      <c r="EVZ2" s="27"/>
      <c r="EWA2" s="28"/>
      <c r="EWB2" s="28"/>
      <c r="EWC2" s="26" t="s">
        <v>8</v>
      </c>
      <c r="EWD2" s="27"/>
      <c r="EWE2" s="27"/>
      <c r="EWF2" s="27"/>
      <c r="EWG2" s="27"/>
      <c r="EWH2" s="28"/>
      <c r="EWI2" s="28"/>
      <c r="EWJ2" s="26" t="s">
        <v>8</v>
      </c>
      <c r="EWK2" s="27"/>
      <c r="EWL2" s="27"/>
      <c r="EWM2" s="27"/>
      <c r="EWN2" s="27"/>
      <c r="EWO2" s="28"/>
      <c r="EWP2" s="28"/>
      <c r="EWQ2" s="26" t="s">
        <v>8</v>
      </c>
      <c r="EWR2" s="27"/>
      <c r="EWS2" s="27"/>
      <c r="EWT2" s="27"/>
      <c r="EWU2" s="27"/>
      <c r="EWV2" s="28"/>
      <c r="EWW2" s="28"/>
      <c r="EWX2" s="26" t="s">
        <v>8</v>
      </c>
      <c r="EWY2" s="27"/>
      <c r="EWZ2" s="27"/>
      <c r="EXA2" s="27"/>
      <c r="EXB2" s="27"/>
      <c r="EXC2" s="28"/>
      <c r="EXD2" s="28"/>
      <c r="EXE2" s="26" t="s">
        <v>8</v>
      </c>
      <c r="EXF2" s="27"/>
      <c r="EXG2" s="27"/>
      <c r="EXH2" s="27"/>
      <c r="EXI2" s="27"/>
      <c r="EXJ2" s="28"/>
      <c r="EXK2" s="28"/>
      <c r="EXL2" s="26" t="s">
        <v>8</v>
      </c>
      <c r="EXM2" s="27"/>
      <c r="EXN2" s="27"/>
      <c r="EXO2" s="27"/>
      <c r="EXP2" s="28"/>
      <c r="EXQ2" s="28"/>
      <c r="EXR2" s="26" t="s">
        <v>8</v>
      </c>
      <c r="EXS2" s="27"/>
      <c r="EXT2" s="27"/>
      <c r="EXU2" s="27"/>
      <c r="EXV2" s="28"/>
      <c r="EXW2" s="28"/>
      <c r="EXX2" s="26" t="s">
        <v>8</v>
      </c>
      <c r="EXY2" s="27"/>
      <c r="EXZ2" s="27"/>
      <c r="EYA2" s="27"/>
      <c r="EYB2" s="28"/>
      <c r="EYC2" s="28"/>
      <c r="EYD2" s="26" t="s">
        <v>8</v>
      </c>
      <c r="EYE2" s="27"/>
      <c r="EYF2" s="27"/>
      <c r="EYG2" s="27"/>
      <c r="EYH2" s="28"/>
      <c r="EYI2" s="28"/>
      <c r="EYJ2" s="26" t="s">
        <v>8</v>
      </c>
      <c r="EYK2" s="27"/>
      <c r="EYL2" s="27"/>
      <c r="EYM2" s="27"/>
      <c r="EYN2" s="28"/>
      <c r="EYO2" s="28"/>
      <c r="EYP2" s="26" t="s">
        <v>8</v>
      </c>
      <c r="EYQ2" s="27"/>
      <c r="EYR2" s="27"/>
      <c r="EYS2" s="27"/>
      <c r="EYT2" s="28"/>
      <c r="EYU2" s="28"/>
      <c r="EYV2" s="26" t="s">
        <v>8</v>
      </c>
      <c r="EYW2" s="27"/>
      <c r="EYX2" s="27"/>
      <c r="EYY2" s="27"/>
      <c r="EYZ2" s="28"/>
      <c r="EZA2" s="28"/>
      <c r="EZB2" s="26" t="s">
        <v>8</v>
      </c>
      <c r="EZC2" s="27"/>
      <c r="EZD2" s="27"/>
      <c r="EZE2" s="27"/>
      <c r="EZF2" s="28"/>
      <c r="EZG2" s="28"/>
      <c r="EZH2" s="26" t="s">
        <v>8</v>
      </c>
      <c r="EZI2" s="27"/>
      <c r="EZJ2" s="27"/>
      <c r="EZK2" s="27"/>
      <c r="EZL2" s="28"/>
      <c r="EZM2" s="28"/>
      <c r="EZN2" s="26" t="s">
        <v>8</v>
      </c>
      <c r="EZO2" s="27"/>
      <c r="EZP2" s="27"/>
      <c r="EZQ2" s="27"/>
      <c r="EZR2" s="28"/>
      <c r="EZS2" s="28"/>
      <c r="EZT2" s="26" t="s">
        <v>8</v>
      </c>
      <c r="EZU2" s="27"/>
      <c r="EZV2" s="27"/>
      <c r="EZW2" s="27"/>
      <c r="EZX2" s="28"/>
      <c r="EZY2" s="28"/>
      <c r="EZZ2" s="26" t="s">
        <v>8</v>
      </c>
      <c r="FAA2" s="27"/>
      <c r="FAB2" s="27"/>
      <c r="FAC2" s="27"/>
      <c r="FAD2" s="28"/>
      <c r="FAE2" s="28"/>
      <c r="FAF2" s="26" t="s">
        <v>8</v>
      </c>
      <c r="FAG2" s="27"/>
      <c r="FAH2" s="27"/>
      <c r="FAI2" s="27"/>
      <c r="FAJ2" s="28"/>
      <c r="FAK2" s="28"/>
      <c r="FAL2" s="26" t="s">
        <v>8</v>
      </c>
      <c r="FAM2" s="27"/>
      <c r="FAN2" s="27"/>
      <c r="FAO2" s="27"/>
      <c r="FAP2" s="28"/>
      <c r="FAQ2" s="28"/>
    </row>
    <row r="3" spans="1:4099" ht="30" customHeight="1" thickBot="1" x14ac:dyDescent="0.3">
      <c r="HC3" s="1774" t="s">
        <v>9</v>
      </c>
      <c r="HD3" s="1774"/>
      <c r="HE3" s="1774"/>
      <c r="HF3" s="1774"/>
      <c r="HG3" s="1774"/>
      <c r="HH3" s="1774"/>
      <c r="HI3" s="1774"/>
      <c r="HJ3" s="1774"/>
      <c r="HK3" s="1774"/>
      <c r="HL3" s="1774"/>
      <c r="HM3" s="1774"/>
      <c r="HN3" s="1774"/>
      <c r="HO3" s="1774"/>
      <c r="HP3" s="1774"/>
      <c r="HQ3" s="1774"/>
      <c r="HR3" s="1774"/>
      <c r="HS3" s="1774"/>
      <c r="HT3" s="1774"/>
      <c r="HU3" s="1774"/>
      <c r="HV3" s="1774"/>
      <c r="HW3" s="1774"/>
      <c r="HX3" s="1774"/>
      <c r="HY3" s="1774"/>
      <c r="HZ3" s="1774"/>
      <c r="IA3" s="1774"/>
      <c r="IB3" s="1774"/>
      <c r="IC3" s="1774"/>
      <c r="ID3" s="1774"/>
      <c r="IE3" s="1774"/>
      <c r="IF3" s="1774"/>
      <c r="IG3" s="1774"/>
      <c r="IH3" s="1774"/>
      <c r="II3" s="1774"/>
      <c r="IJ3" s="1774"/>
      <c r="IK3" s="1774"/>
      <c r="IL3" s="1774"/>
      <c r="IM3" s="1774"/>
      <c r="IN3" s="1774"/>
      <c r="IO3" s="1774"/>
      <c r="IP3" s="1774"/>
      <c r="IQ3" s="1774"/>
      <c r="IR3" s="1775"/>
      <c r="IS3" s="1775"/>
      <c r="IT3" s="1775"/>
      <c r="IU3" s="1775"/>
      <c r="IV3" s="1775"/>
      <c r="IW3" s="1775"/>
      <c r="IX3" s="1775"/>
      <c r="IY3" s="1775"/>
      <c r="IZ3" s="1775"/>
      <c r="JA3" s="1775"/>
      <c r="JB3" s="1775"/>
      <c r="JC3" s="1775"/>
      <c r="JD3" s="1775"/>
      <c r="JE3" s="1775"/>
      <c r="JF3" s="1775"/>
      <c r="JG3" s="1775"/>
      <c r="JH3" s="1775"/>
      <c r="JI3" s="1775"/>
      <c r="JJ3" s="1775"/>
      <c r="JK3" s="1775"/>
      <c r="JL3" s="1775"/>
      <c r="JM3" s="1775"/>
      <c r="JN3" s="1775"/>
      <c r="JO3" s="1775"/>
      <c r="JP3" s="1775"/>
      <c r="JQ3" s="1775"/>
      <c r="JR3" s="1775"/>
      <c r="JS3" s="1775"/>
      <c r="JT3" s="1775"/>
      <c r="JU3" s="1775"/>
      <c r="JV3" s="1775"/>
      <c r="JW3" s="1775"/>
      <c r="JX3" s="1775"/>
      <c r="JY3" s="1775"/>
      <c r="JZ3" s="1775"/>
      <c r="KA3" s="1775"/>
      <c r="KB3" s="1775"/>
      <c r="KC3" s="1775"/>
      <c r="KD3" s="1775"/>
      <c r="KE3" s="1776" t="s">
        <v>10</v>
      </c>
      <c r="KF3" s="1776"/>
      <c r="KG3" s="1776"/>
      <c r="KH3" s="1776"/>
      <c r="KI3" s="1776"/>
      <c r="KJ3" s="1776"/>
      <c r="KK3" s="1776"/>
      <c r="KL3" s="1776"/>
      <c r="KM3" s="1776"/>
      <c r="KN3" s="1776"/>
      <c r="KO3" s="1776"/>
      <c r="KP3" s="1776"/>
      <c r="KQ3" s="1776"/>
      <c r="KR3" s="1776"/>
      <c r="KS3" s="1776"/>
      <c r="KT3" s="1776"/>
      <c r="KU3" s="1776"/>
      <c r="KV3" s="1776"/>
      <c r="KW3" s="1776"/>
      <c r="KX3" s="1776"/>
      <c r="KY3" s="1776"/>
      <c r="KZ3" s="1776"/>
      <c r="LA3" s="1776"/>
      <c r="LB3" s="1776"/>
      <c r="LC3" s="1776"/>
      <c r="LD3" s="1776"/>
      <c r="LE3" s="1776"/>
      <c r="LF3" s="1776"/>
      <c r="LG3" s="1776"/>
      <c r="LH3" s="1776"/>
      <c r="LI3" s="1776"/>
      <c r="LJ3" s="1776"/>
      <c r="LK3" s="1776"/>
      <c r="LL3" s="1776"/>
      <c r="LM3" s="1776"/>
      <c r="LN3" s="1776"/>
      <c r="LO3" s="1776"/>
      <c r="LP3" s="1776"/>
      <c r="LQ3" s="1776"/>
      <c r="LR3" s="1776"/>
      <c r="LS3" s="1776"/>
      <c r="LT3" s="1776"/>
      <c r="LU3" s="1776"/>
      <c r="LV3" s="1776"/>
      <c r="LW3" s="1776"/>
      <c r="LX3" s="1776"/>
      <c r="LY3" s="1776"/>
      <c r="LZ3" s="1776"/>
      <c r="MA3" s="1776"/>
      <c r="MB3" s="1776"/>
      <c r="MC3" s="1776"/>
      <c r="MD3" s="1776"/>
      <c r="ME3" s="1776"/>
      <c r="MF3" s="1776"/>
      <c r="MG3" s="1776"/>
      <c r="MH3" s="1776"/>
      <c r="MI3" s="1776"/>
      <c r="MJ3" s="1776"/>
      <c r="MK3" s="1776"/>
      <c r="ML3" s="1776"/>
      <c r="MM3" s="1776"/>
      <c r="MN3" s="1776"/>
      <c r="MO3" s="1776"/>
      <c r="MP3" s="1776"/>
      <c r="RA3" s="1777" t="s">
        <v>9</v>
      </c>
      <c r="RB3" s="1777"/>
      <c r="RC3" s="1777"/>
      <c r="RD3" s="1777"/>
      <c r="RE3" s="1777"/>
      <c r="RF3" s="1777"/>
      <c r="RG3" s="1777"/>
      <c r="RH3" s="1777"/>
      <c r="RI3" s="1777"/>
      <c r="RJ3" s="1777"/>
      <c r="RK3" s="1777"/>
      <c r="RL3" s="1777"/>
      <c r="RM3" s="1777"/>
      <c r="RN3" s="1777"/>
      <c r="RO3" s="1777"/>
      <c r="RP3" s="1777"/>
      <c r="RQ3" s="1777"/>
      <c r="RR3" s="1777"/>
      <c r="RS3" s="1777"/>
      <c r="RT3" s="1777"/>
      <c r="RU3" s="1777"/>
      <c r="RV3" s="1777"/>
      <c r="RW3" s="1777"/>
      <c r="RX3" s="1777"/>
      <c r="RY3" s="1777"/>
      <c r="RZ3" s="1777"/>
      <c r="SA3" s="1777"/>
      <c r="SB3" s="1777"/>
      <c r="SC3" s="1777"/>
      <c r="SD3" s="1777"/>
      <c r="SE3" s="1777"/>
      <c r="SF3" s="1777"/>
      <c r="SG3" s="1777"/>
      <c r="SH3" s="1777"/>
      <c r="SI3" s="1777"/>
      <c r="SJ3" s="1777"/>
      <c r="SK3" s="1777"/>
      <c r="SL3" s="1777"/>
      <c r="SM3" s="1777"/>
      <c r="SN3" s="1777"/>
      <c r="SO3" s="1778" t="s">
        <v>10</v>
      </c>
      <c r="SP3" s="1778"/>
      <c r="SQ3" s="1778"/>
      <c r="SR3" s="1778"/>
      <c r="SS3" s="1778"/>
      <c r="ST3" s="1778"/>
      <c r="SU3" s="1778"/>
      <c r="SV3" s="1778"/>
      <c r="SW3" s="1778"/>
      <c r="SX3" s="1778"/>
      <c r="SY3" s="1778"/>
      <c r="SZ3" s="1778"/>
      <c r="TA3" s="1778"/>
      <c r="TB3" s="1778"/>
      <c r="TC3" s="1778"/>
      <c r="TD3" s="1778"/>
      <c r="TE3" s="1778"/>
      <c r="TF3" s="1778"/>
      <c r="TG3" s="1778"/>
      <c r="TH3" s="1778"/>
      <c r="TI3" s="1778"/>
      <c r="TJ3" s="1778"/>
      <c r="TK3" s="1778"/>
      <c r="TL3" s="1778"/>
      <c r="TM3" s="1778"/>
      <c r="TN3" s="1778"/>
      <c r="TO3" s="1778"/>
      <c r="TP3" s="1778"/>
      <c r="TQ3" s="1778"/>
      <c r="TR3" s="1778"/>
      <c r="TS3" s="1778"/>
      <c r="TT3" s="1778"/>
      <c r="AAP3" s="1777" t="s">
        <v>9</v>
      </c>
      <c r="AAQ3" s="1777"/>
      <c r="AAR3" s="1777"/>
      <c r="AAS3" s="1777"/>
      <c r="AAT3" s="1777"/>
      <c r="AAU3" s="1777"/>
      <c r="AAV3" s="1777"/>
      <c r="AAW3" s="1777"/>
      <c r="AAX3" s="1777"/>
      <c r="AAY3" s="1777"/>
      <c r="AAZ3" s="1777"/>
      <c r="ABA3" s="1777"/>
      <c r="ABB3" s="1777"/>
      <c r="ABC3" s="1777"/>
      <c r="ABD3" s="1777"/>
      <c r="ABE3" s="1777"/>
      <c r="ABF3" s="1777"/>
      <c r="ABG3" s="1777"/>
      <c r="ABH3" s="1777"/>
      <c r="ABI3" s="1777"/>
      <c r="ABJ3" s="1778" t="s">
        <v>10</v>
      </c>
      <c r="ABK3" s="1778"/>
      <c r="ABL3" s="1778"/>
      <c r="ABM3" s="1778"/>
      <c r="ABN3" s="1778"/>
      <c r="ABO3" s="1778"/>
      <c r="ABP3" s="1778"/>
      <c r="ABQ3" s="1778"/>
      <c r="ABR3" s="1778"/>
      <c r="ABS3" s="1778"/>
      <c r="ABT3" s="1778"/>
      <c r="ABU3" s="1778"/>
      <c r="ABV3" s="1778"/>
      <c r="ABW3" s="1778"/>
      <c r="ABX3" s="1778"/>
      <c r="ABY3" s="1778"/>
      <c r="AKF3" s="1786" t="s">
        <v>11</v>
      </c>
      <c r="AKG3" s="1787"/>
      <c r="AKH3" s="1787"/>
      <c r="AKI3" s="1787"/>
      <c r="AKJ3" s="1787"/>
      <c r="AKK3" s="1787"/>
      <c r="AKL3" s="1787"/>
      <c r="AKM3" s="1787"/>
      <c r="AKN3" s="1787"/>
      <c r="AKO3" s="1787"/>
      <c r="AKP3" s="1701"/>
      <c r="AKQ3" s="1785" t="s">
        <v>12</v>
      </c>
      <c r="AKR3" s="1785"/>
      <c r="AKS3" s="1785"/>
      <c r="AKT3" s="1785"/>
      <c r="AKU3" s="1785"/>
      <c r="AKV3" s="1785"/>
      <c r="AKW3" s="1785"/>
      <c r="AKX3" s="1785"/>
      <c r="AKY3" s="1785"/>
      <c r="AKZ3" s="1785"/>
      <c r="ALA3" s="1785"/>
      <c r="ALB3" s="1785"/>
      <c r="ALC3" s="1785"/>
      <c r="ALD3" s="1785"/>
      <c r="ALE3" s="1785"/>
      <c r="ALF3" s="1785"/>
      <c r="ALG3" s="1785"/>
      <c r="ALH3" s="1785"/>
      <c r="ALI3" s="1785"/>
      <c r="ALJ3" s="1785"/>
      <c r="ALK3" s="1785"/>
      <c r="ALL3" s="42"/>
      <c r="ALM3" s="42"/>
      <c r="ALN3" s="42"/>
      <c r="ALO3" s="42"/>
      <c r="ALP3" s="42"/>
      <c r="ALQ3" s="42"/>
      <c r="ALR3" s="42"/>
      <c r="ALS3" s="1785" t="s">
        <v>12</v>
      </c>
      <c r="ALT3" s="1785"/>
      <c r="ALU3" s="1785"/>
      <c r="ALV3" s="1785"/>
      <c r="ALW3" s="1785"/>
      <c r="ALX3" s="1785"/>
      <c r="ALY3" s="1785"/>
      <c r="ALZ3" s="1785"/>
      <c r="AMA3" s="1785"/>
      <c r="AMB3" s="1785"/>
      <c r="AMC3" s="1785"/>
      <c r="AMD3" s="1785"/>
      <c r="AME3" s="1785"/>
      <c r="AMF3" s="1785"/>
      <c r="AMG3" s="1785"/>
      <c r="AMH3" s="1785"/>
      <c r="AMI3" s="1785"/>
      <c r="AMJ3" s="1785"/>
      <c r="AMK3" s="1785"/>
      <c r="AML3" s="1785"/>
      <c r="AMM3" s="1785"/>
      <c r="AMN3" s="42"/>
      <c r="AMO3" s="42"/>
      <c r="AMP3" s="42"/>
      <c r="AMQ3" s="42"/>
      <c r="AMR3" s="42"/>
      <c r="AMS3" s="42"/>
      <c r="AMT3" s="42"/>
      <c r="AMU3" s="42"/>
      <c r="AMV3" s="42"/>
      <c r="AMW3" s="42"/>
      <c r="AMX3" s="42"/>
      <c r="AMY3" s="42"/>
      <c r="AMZ3" s="42"/>
      <c r="ANA3" s="42"/>
      <c r="ANB3" s="42"/>
      <c r="ANC3" s="42"/>
      <c r="AND3" s="42"/>
      <c r="ANE3" s="42"/>
      <c r="ANF3" s="42"/>
      <c r="ANG3" s="42"/>
      <c r="ANH3" s="42"/>
      <c r="ANI3" s="42"/>
      <c r="ANJ3" s="42"/>
      <c r="ANK3" s="42"/>
      <c r="ANL3" s="42"/>
      <c r="ANM3" s="42"/>
      <c r="ANN3" s="42"/>
      <c r="ANO3" s="42"/>
      <c r="ANP3" s="42"/>
      <c r="ANQ3" s="42"/>
      <c r="ANR3" s="42"/>
      <c r="ANS3" s="42"/>
      <c r="ANT3" s="42"/>
      <c r="ANU3" s="42"/>
      <c r="ANV3" s="42"/>
      <c r="ANW3" s="1785" t="s">
        <v>12</v>
      </c>
      <c r="ANX3" s="1785"/>
      <c r="ANY3" s="1785"/>
      <c r="ANZ3" s="1785"/>
      <c r="AOA3" s="1785"/>
      <c r="AOB3" s="1785"/>
      <c r="AOC3" s="1785"/>
      <c r="AOD3" s="1785"/>
      <c r="AOE3" s="1785"/>
      <c r="AOF3" s="1785"/>
      <c r="AOG3" s="1785"/>
      <c r="AOH3" s="1785"/>
      <c r="AOI3" s="1785"/>
      <c r="AOJ3" s="1785"/>
      <c r="AOK3" s="1785"/>
      <c r="AOL3" s="1785"/>
      <c r="AOM3" s="1785"/>
      <c r="AON3" s="1785"/>
      <c r="AOO3" s="1785"/>
      <c r="AOP3" s="1785"/>
      <c r="AOQ3" s="1785"/>
      <c r="AOR3" s="1785"/>
      <c r="AOS3" s="1785"/>
      <c r="AOT3" s="1785"/>
      <c r="AOU3" s="1785"/>
      <c r="AOV3" s="1785"/>
      <c r="AOW3" s="1785"/>
      <c r="AOX3" s="1785"/>
      <c r="AOY3" s="1785"/>
      <c r="AOZ3" s="1785"/>
      <c r="APA3" s="1785"/>
      <c r="APB3" s="1785"/>
      <c r="APC3" s="1785"/>
      <c r="APD3" s="1785"/>
      <c r="APE3" s="1785"/>
      <c r="APF3" s="1785"/>
      <c r="APG3" s="1785"/>
      <c r="APH3" s="1785"/>
      <c r="API3" s="1785"/>
      <c r="APJ3" s="1785"/>
      <c r="APK3" s="1785"/>
      <c r="APL3" s="1785"/>
      <c r="APM3" s="1785"/>
      <c r="APN3" s="1785"/>
      <c r="APO3" s="1785"/>
      <c r="APP3" s="1785"/>
      <c r="APQ3" s="1785"/>
      <c r="APR3" s="1785"/>
      <c r="APS3" s="1785"/>
      <c r="APT3" s="1785"/>
      <c r="APU3" s="1785"/>
      <c r="APV3" s="1785"/>
      <c r="APW3" s="1785"/>
      <c r="APX3" s="1785"/>
      <c r="APY3" s="1785"/>
      <c r="APZ3" s="1785"/>
      <c r="AQA3" s="1785"/>
      <c r="AQB3" s="1785"/>
      <c r="AQC3" s="1785"/>
      <c r="AQD3" s="1785"/>
      <c r="AQE3" s="1785"/>
      <c r="AQF3" s="1785"/>
      <c r="AQG3" s="1785"/>
      <c r="AQH3" s="1785"/>
      <c r="AQI3" s="1785"/>
      <c r="AQJ3" s="1785"/>
      <c r="AQK3" s="1785"/>
      <c r="AQL3" s="1785"/>
      <c r="AQM3" s="1785"/>
      <c r="AQN3" s="1785"/>
      <c r="AQO3" s="1785"/>
      <c r="AQP3" s="1785"/>
      <c r="AQQ3" s="1785"/>
      <c r="AQR3" s="1785"/>
      <c r="AQS3" s="1785"/>
      <c r="AQT3" s="1785"/>
      <c r="AQU3" s="1785"/>
      <c r="AQV3" s="1785"/>
      <c r="AQW3" s="1785"/>
      <c r="AQX3" s="1785"/>
      <c r="AQY3" s="1785"/>
      <c r="AQZ3" s="1785"/>
      <c r="ARA3" s="1785"/>
      <c r="ARB3" s="1785"/>
      <c r="ARC3" s="1785"/>
      <c r="ARD3" s="1785"/>
      <c r="ARE3" s="1785"/>
      <c r="ARF3" s="1785"/>
      <c r="ARG3" s="1785"/>
      <c r="ARH3" s="1785"/>
      <c r="ARI3" s="1785"/>
      <c r="ARJ3" s="1785"/>
      <c r="ARK3" s="1785"/>
      <c r="ARL3" s="1785"/>
      <c r="ARM3" s="1785"/>
      <c r="ARN3" s="1785"/>
      <c r="ARO3" s="1785"/>
      <c r="ARP3" s="1785"/>
      <c r="ARQ3" s="1785"/>
      <c r="ARR3" s="1785"/>
      <c r="ARS3" s="1785"/>
      <c r="ART3" s="1785"/>
      <c r="ARU3" s="1785"/>
      <c r="ARV3" s="1785"/>
      <c r="ARW3" s="1785"/>
      <c r="ARX3" s="1785"/>
      <c r="ARY3" s="1785"/>
      <c r="ARZ3" s="1785"/>
      <c r="ASA3" s="1785"/>
      <c r="ASB3" s="1785"/>
      <c r="ASC3" s="1785"/>
      <c r="ASD3" s="1785"/>
      <c r="ASE3" s="1785"/>
      <c r="ASF3" s="1785"/>
      <c r="ASG3" s="1785"/>
      <c r="ASH3" s="1785"/>
      <c r="ASI3" s="1785"/>
      <c r="ASJ3" s="1785"/>
      <c r="ASK3" s="1785"/>
      <c r="ASL3" s="1785"/>
      <c r="ASM3" s="1785"/>
      <c r="ASN3" s="1785"/>
      <c r="ASO3" s="1785"/>
      <c r="ASP3" s="1785"/>
      <c r="ASQ3" s="1785"/>
      <c r="ASR3" s="1785"/>
      <c r="ASS3" s="1785"/>
      <c r="AST3" s="1785"/>
      <c r="ASU3" s="1785"/>
      <c r="ASV3" s="1785"/>
      <c r="ASW3" s="1785"/>
      <c r="ASX3" s="1785"/>
      <c r="ASY3" s="1785"/>
      <c r="ASZ3" s="1785"/>
      <c r="ATA3" s="1785"/>
      <c r="ATB3" s="1785"/>
      <c r="ATC3" s="1785"/>
      <c r="ATD3" s="1785"/>
      <c r="ATE3" s="1785"/>
      <c r="ATF3" s="1785"/>
      <c r="ATG3" s="1785"/>
      <c r="ATH3" s="1785"/>
      <c r="ATI3" s="1785"/>
      <c r="ATJ3" s="1785"/>
      <c r="ATK3" s="1785"/>
      <c r="ATL3" s="1785"/>
      <c r="ATM3" s="1785"/>
      <c r="ATN3" s="1785"/>
      <c r="ATO3" s="1785"/>
      <c r="ATP3" s="1785"/>
      <c r="ATQ3" s="1785"/>
      <c r="ATR3" s="1785"/>
      <c r="ATS3" s="1785"/>
      <c r="ATT3" s="1785"/>
      <c r="ATU3" s="1785"/>
      <c r="ATV3" s="1785"/>
      <c r="ATW3" s="1785"/>
      <c r="ATX3" s="1785"/>
      <c r="ATY3" s="1785"/>
      <c r="ATZ3" s="1785"/>
      <c r="AUA3" s="1785"/>
      <c r="AUB3" s="42"/>
      <c r="AUC3" s="42"/>
      <c r="AUD3" s="42"/>
      <c r="AUE3" s="42"/>
      <c r="AUF3" s="42"/>
      <c r="AUG3" s="42"/>
      <c r="AUH3" s="42"/>
      <c r="AUI3" s="42"/>
      <c r="AUJ3" s="42"/>
      <c r="AUK3" s="42"/>
      <c r="AUL3" s="42"/>
      <c r="AUM3" s="42"/>
      <c r="AUN3" s="42"/>
      <c r="AUO3" s="42"/>
      <c r="AUP3" s="42"/>
      <c r="AUQ3" s="42"/>
      <c r="AUR3" s="42"/>
      <c r="AUS3" s="42"/>
      <c r="AUT3" s="42"/>
      <c r="AUU3" s="42"/>
      <c r="AUV3" s="42"/>
      <c r="AUW3" s="42"/>
      <c r="AUX3" s="42"/>
      <c r="AUY3" s="42"/>
      <c r="AUZ3" s="42"/>
      <c r="AVA3" s="42"/>
      <c r="AVB3" s="42"/>
      <c r="AVC3" s="42"/>
      <c r="AVD3" s="42"/>
      <c r="AVE3" s="42"/>
      <c r="AVF3" s="42"/>
      <c r="AVG3" s="42"/>
      <c r="AVH3" s="42"/>
      <c r="AVI3" s="42"/>
      <c r="AVJ3" s="42"/>
      <c r="AVK3" s="42"/>
      <c r="AVL3" s="42"/>
      <c r="AVM3" s="42"/>
      <c r="AVN3" s="42"/>
      <c r="AVO3" s="42"/>
      <c r="AVP3" s="42"/>
      <c r="AVQ3" s="42"/>
      <c r="AVR3" s="1785" t="s">
        <v>12</v>
      </c>
      <c r="AVS3" s="1785"/>
      <c r="AVT3" s="1785"/>
      <c r="AVU3" s="1785"/>
      <c r="AVV3" s="1785"/>
      <c r="AVW3" s="1785"/>
      <c r="AVX3" s="1785"/>
      <c r="AVY3" s="1785"/>
      <c r="AVZ3" s="1785"/>
      <c r="AWA3" s="1785"/>
      <c r="AWB3" s="1785"/>
      <c r="AWC3" s="1785"/>
      <c r="AWD3" s="1785"/>
      <c r="AWE3" s="1785"/>
      <c r="AWF3" s="1785"/>
      <c r="AWG3" s="1785"/>
      <c r="AWH3" s="1785"/>
      <c r="AWI3" s="1785"/>
      <c r="AWJ3" s="1785"/>
      <c r="AWK3" s="1785"/>
      <c r="AWL3" s="1785"/>
      <c r="AWM3" s="1785"/>
      <c r="AWN3" s="1785"/>
      <c r="AWO3" s="1785"/>
      <c r="AWP3" s="1785"/>
      <c r="AWQ3" s="1785"/>
      <c r="AWR3" s="1785"/>
      <c r="AWS3" s="1785"/>
      <c r="AWT3" s="1785"/>
      <c r="AWU3" s="1785"/>
      <c r="AWV3" s="1785"/>
      <c r="AWW3" s="1785"/>
      <c r="AWX3" s="1785"/>
      <c r="AWY3" s="1785"/>
      <c r="AWZ3" s="1785"/>
      <c r="AXA3" s="1785"/>
      <c r="AXB3" s="1785"/>
      <c r="AXC3" s="1785"/>
      <c r="AXD3" s="1785"/>
      <c r="AXE3" s="1785"/>
      <c r="AXF3" s="1785"/>
      <c r="AXG3" s="1785"/>
      <c r="AXH3" s="1785"/>
      <c r="AXI3" s="1785"/>
      <c r="AXJ3" s="1785"/>
      <c r="AXK3" s="1785"/>
      <c r="AXL3" s="1785"/>
      <c r="AXM3" s="1785"/>
      <c r="AXN3" s="1785"/>
      <c r="AXO3" s="1785"/>
      <c r="AXP3" s="1785"/>
      <c r="AXQ3" s="1785"/>
      <c r="AXR3" s="1785"/>
      <c r="AXS3" s="1785"/>
      <c r="AXT3" s="1785"/>
      <c r="AXU3" s="1785"/>
      <c r="AXV3" s="1785"/>
      <c r="AXW3" s="1785"/>
      <c r="AXX3" s="1785"/>
      <c r="AXY3" s="1785"/>
      <c r="AXZ3" s="1785"/>
      <c r="AYA3" s="1785"/>
      <c r="AYB3" s="1785"/>
      <c r="AYC3" s="1785"/>
      <c r="AYD3" s="1785"/>
      <c r="AYE3" s="1785"/>
      <c r="AYF3" s="1785"/>
      <c r="AYG3" s="1785"/>
      <c r="AYH3" s="1785"/>
      <c r="AYI3" s="1785"/>
      <c r="AYJ3" s="1785"/>
      <c r="AYK3" s="1785"/>
      <c r="AYL3" s="1785"/>
      <c r="AYM3" s="1785"/>
      <c r="AYN3" s="1785"/>
      <c r="AYO3" s="1785"/>
      <c r="AYP3" s="1785"/>
      <c r="AYQ3" s="1785"/>
      <c r="AYR3" s="1785"/>
      <c r="AYS3" s="1785"/>
      <c r="AYT3" s="1785"/>
      <c r="AYU3" s="1785"/>
      <c r="AYV3" s="1785"/>
      <c r="AYW3" s="1785"/>
      <c r="AYX3" s="1785"/>
      <c r="AYY3" s="1785"/>
      <c r="AYZ3" s="1785"/>
      <c r="AZA3" s="1785"/>
      <c r="AZB3" s="1785"/>
      <c r="AZC3" s="1785"/>
      <c r="AZD3" s="1785"/>
      <c r="AZE3" s="1785"/>
      <c r="AZF3" s="1785"/>
      <c r="AZG3" s="1785"/>
      <c r="AZH3" s="1785"/>
      <c r="AZI3" s="1785"/>
      <c r="AZJ3" s="1785"/>
      <c r="AZK3" s="1785"/>
      <c r="AZL3" s="1785"/>
      <c r="AZM3" s="1785"/>
      <c r="AZN3" s="1785"/>
      <c r="AZO3" s="1785"/>
      <c r="AZP3" s="1785"/>
      <c r="AZQ3" s="1785"/>
      <c r="AZR3" s="1785"/>
      <c r="AZT3" s="19" t="s">
        <v>13</v>
      </c>
      <c r="AZU3" s="19" t="s">
        <v>14</v>
      </c>
      <c r="BAF3" s="19" t="s">
        <v>13</v>
      </c>
      <c r="BAG3" s="19" t="s">
        <v>15</v>
      </c>
      <c r="BAR3" s="19" t="s">
        <v>13</v>
      </c>
      <c r="BAS3" s="19" t="s">
        <v>16</v>
      </c>
      <c r="BBD3" s="19" t="s">
        <v>13</v>
      </c>
      <c r="BBE3" s="19" t="s">
        <v>17</v>
      </c>
      <c r="BBO3" s="43" t="s">
        <v>18</v>
      </c>
      <c r="BBQ3" s="19" t="s">
        <v>19</v>
      </c>
      <c r="BBR3" s="19" t="s">
        <v>14</v>
      </c>
      <c r="BCC3" s="43" t="s">
        <v>18</v>
      </c>
      <c r="BCE3" s="19" t="s">
        <v>19</v>
      </c>
      <c r="BCF3" s="19" t="s">
        <v>15</v>
      </c>
      <c r="BCQ3" s="43" t="s">
        <v>18</v>
      </c>
      <c r="BCS3" s="19" t="s">
        <v>19</v>
      </c>
      <c r="BCT3" s="19" t="s">
        <v>16</v>
      </c>
      <c r="BDE3" s="43" t="s">
        <v>18</v>
      </c>
      <c r="BDG3" s="19" t="s">
        <v>19</v>
      </c>
      <c r="BDH3" s="19" t="s">
        <v>17</v>
      </c>
      <c r="BDS3" s="1788" t="s">
        <v>20</v>
      </c>
      <c r="BDT3" s="1789"/>
      <c r="BDU3" s="1789"/>
      <c r="BDV3" s="1789"/>
      <c r="BDW3" s="1789"/>
      <c r="BDX3" s="1789"/>
      <c r="BDY3" s="1789"/>
      <c r="BDZ3" s="1789"/>
      <c r="BEA3" s="1789"/>
      <c r="BEB3" s="1789"/>
      <c r="BEC3" s="1789"/>
      <c r="BED3" s="1789"/>
      <c r="BEE3" s="1789"/>
      <c r="BEF3" s="1790"/>
      <c r="BEX3" s="44"/>
      <c r="BEY3" s="44"/>
      <c r="BEZ3" s="44"/>
      <c r="BFA3" s="44"/>
      <c r="BFB3" s="44"/>
      <c r="BFC3" s="44"/>
      <c r="BFD3" s="44"/>
      <c r="BFE3" s="44"/>
      <c r="BFF3" s="44"/>
      <c r="BFG3" s="44"/>
      <c r="BFH3" s="44"/>
      <c r="BFI3" s="44"/>
      <c r="BFJ3" s="44"/>
      <c r="BFK3" s="44"/>
      <c r="BFL3" s="44"/>
      <c r="BFM3" s="44"/>
      <c r="BFN3" s="44"/>
      <c r="BFO3" s="44"/>
      <c r="BFP3" s="44"/>
      <c r="BFQ3" s="44"/>
      <c r="BFR3" s="44"/>
      <c r="BFS3" s="44"/>
      <c r="BFT3" s="44"/>
      <c r="BFU3" s="44"/>
      <c r="BFV3" s="44"/>
      <c r="BFW3" s="44"/>
      <c r="BFX3" s="44"/>
      <c r="BFY3" s="44"/>
      <c r="BFZ3" s="44"/>
      <c r="BGA3" s="44"/>
      <c r="BGB3" s="44"/>
      <c r="BGC3" s="44"/>
      <c r="BHJ3" s="1783" t="s">
        <v>21</v>
      </c>
      <c r="BHK3" s="1783"/>
      <c r="BHL3" s="1783"/>
      <c r="BHM3" s="1783"/>
      <c r="BHN3" s="1783"/>
      <c r="BHO3" s="1783"/>
      <c r="BHP3" s="1783"/>
      <c r="BHQ3" s="1783"/>
      <c r="BHR3" s="1783"/>
      <c r="BHS3" s="1783"/>
      <c r="BHT3" s="1783"/>
      <c r="BHU3" s="1783"/>
      <c r="BHV3" s="1783"/>
      <c r="BHW3" s="1783"/>
      <c r="BHX3" s="1783"/>
      <c r="BHY3" s="1783"/>
      <c r="BHZ3" s="1783"/>
      <c r="BIA3" s="1783"/>
      <c r="BIB3" s="1783"/>
      <c r="BIC3" s="1783"/>
      <c r="BID3" s="1783"/>
      <c r="BIE3" s="1783"/>
      <c r="BIF3" s="1783"/>
      <c r="BIG3" s="1783"/>
      <c r="BIH3" s="1783"/>
      <c r="BII3" s="1783"/>
      <c r="BIJ3" s="1783"/>
      <c r="BIK3" s="1783"/>
      <c r="BIL3" s="1783"/>
      <c r="BIM3" s="1783"/>
      <c r="BIN3" s="1783"/>
      <c r="BIO3" s="1783"/>
      <c r="BIP3" s="1784"/>
      <c r="BIQ3" s="1784"/>
      <c r="BIR3" s="1784"/>
      <c r="BIS3" s="1784"/>
      <c r="BIT3" s="1784"/>
      <c r="BIU3" s="1784"/>
      <c r="BIV3" s="1784"/>
      <c r="BIW3" s="1784"/>
      <c r="BIX3" s="1783"/>
      <c r="BIY3" s="1783"/>
      <c r="BIZ3" s="1783"/>
      <c r="BJA3" s="1783"/>
      <c r="BJB3" s="1783"/>
      <c r="BJC3" s="1783"/>
      <c r="BJD3" s="1783"/>
      <c r="BJE3" s="1783"/>
      <c r="BJF3" s="45"/>
      <c r="BJG3" s="45"/>
      <c r="BJH3" s="45"/>
      <c r="BJI3" s="45"/>
      <c r="BJJ3" s="45"/>
      <c r="BJK3" s="1701"/>
      <c r="BJL3" s="1785" t="s">
        <v>12</v>
      </c>
      <c r="BJM3" s="1785"/>
      <c r="BJN3" s="1785"/>
      <c r="BJO3" s="1785"/>
      <c r="BJP3" s="1785"/>
      <c r="BJQ3" s="1785"/>
      <c r="BJR3" s="1785"/>
      <c r="BJS3" s="1785"/>
      <c r="BJT3" s="1785"/>
      <c r="BJU3" s="1785"/>
      <c r="BJV3" s="1785"/>
      <c r="BJW3" s="1785"/>
      <c r="BJX3" s="1785"/>
      <c r="BJY3" s="1785"/>
      <c r="BJZ3" s="1785"/>
      <c r="BKA3" s="1785"/>
      <c r="BKB3" s="1785"/>
      <c r="BKC3" s="1785"/>
      <c r="BKD3" s="1785"/>
      <c r="BKE3" s="1785"/>
      <c r="BKF3" s="1785"/>
      <c r="BKG3" s="1785"/>
      <c r="BKH3" s="1785"/>
      <c r="BKI3" s="1785"/>
      <c r="BKJ3" s="1785"/>
      <c r="BKK3" s="1785"/>
      <c r="BKL3" s="1785"/>
      <c r="BKM3" s="1785"/>
      <c r="BKN3" s="1785"/>
      <c r="BKO3" s="1785"/>
      <c r="BKP3" s="1785"/>
      <c r="BKQ3" s="1785"/>
      <c r="BKR3" s="1785"/>
      <c r="BKS3" s="1785"/>
      <c r="BKT3" s="1785"/>
      <c r="BKU3" s="1785"/>
      <c r="BKV3" s="1785"/>
      <c r="BKW3" s="1785"/>
      <c r="BKX3" s="1785"/>
      <c r="BKY3" s="1785"/>
      <c r="BKZ3" s="1785"/>
      <c r="BLA3" s="1785"/>
      <c r="BLB3" s="46"/>
      <c r="BLC3" s="46"/>
      <c r="BLD3" s="46"/>
      <c r="BLE3" s="46"/>
      <c r="BLF3" s="46"/>
      <c r="BLG3" s="46"/>
      <c r="BLH3" s="46"/>
      <c r="BLI3" s="46"/>
      <c r="BLJ3" s="46"/>
      <c r="BLK3" s="46"/>
      <c r="BLL3" s="46"/>
      <c r="BLM3" s="46"/>
      <c r="BLN3" s="46"/>
      <c r="BLO3" s="46"/>
      <c r="BLP3" s="46"/>
      <c r="BLQ3" s="46"/>
      <c r="BLR3" s="46"/>
      <c r="BLS3" s="46"/>
      <c r="BLT3" s="46"/>
      <c r="BLU3" s="46"/>
      <c r="BLV3" s="46"/>
      <c r="BLW3" s="46"/>
      <c r="BLX3" s="46"/>
      <c r="BLY3" s="46"/>
      <c r="BLZ3" s="46"/>
      <c r="BMA3" s="46"/>
      <c r="BMB3" s="46"/>
      <c r="BMC3" s="46"/>
      <c r="BMD3" s="46"/>
      <c r="BME3" s="46"/>
      <c r="BMF3" s="46"/>
      <c r="BMG3" s="46"/>
      <c r="BMH3" s="46"/>
      <c r="BMI3" s="46"/>
      <c r="BMJ3" s="46"/>
      <c r="BMK3" s="46"/>
      <c r="BML3" s="46"/>
      <c r="BMM3" s="46"/>
      <c r="BMN3" s="46"/>
      <c r="BMO3" s="46"/>
      <c r="BMP3" s="46"/>
      <c r="BMQ3" s="46"/>
      <c r="BMR3" s="46"/>
      <c r="BMS3" s="46"/>
      <c r="BMT3" s="46"/>
      <c r="BMU3" s="46"/>
      <c r="BMV3" s="46"/>
      <c r="BMW3" s="46"/>
      <c r="BMX3" s="46"/>
      <c r="BMY3" s="46"/>
      <c r="BMZ3" s="46"/>
      <c r="BNA3" s="46"/>
      <c r="BNB3" s="46"/>
      <c r="BNC3" s="46"/>
      <c r="BND3" s="46"/>
      <c r="BNE3" s="46"/>
      <c r="BNF3" s="46"/>
      <c r="BNG3" s="46"/>
      <c r="BNH3" s="46"/>
      <c r="BNI3" s="46"/>
      <c r="BNJ3" s="46"/>
      <c r="BNK3" s="46"/>
      <c r="BNL3" s="46"/>
      <c r="BNM3" s="46"/>
      <c r="BNN3" s="46"/>
      <c r="BNO3" s="46"/>
      <c r="BNP3" s="46"/>
      <c r="BNQ3" s="46"/>
      <c r="BNR3" s="46"/>
      <c r="BNS3" s="46"/>
      <c r="BNT3" s="46"/>
      <c r="BNU3" s="46"/>
      <c r="BNV3" s="46"/>
      <c r="BNW3" s="46"/>
      <c r="BNX3" s="46"/>
      <c r="BNY3" s="46"/>
      <c r="BNZ3" s="46"/>
      <c r="BOA3" s="46"/>
      <c r="BOB3" s="46"/>
      <c r="BOC3" s="46"/>
      <c r="BOD3" s="46"/>
      <c r="BOE3" s="46"/>
      <c r="BOF3" s="46"/>
      <c r="BOG3" s="46"/>
      <c r="BOH3" s="46"/>
      <c r="BOI3" s="46"/>
      <c r="BOJ3" s="46"/>
      <c r="BOK3" s="46"/>
      <c r="BOL3" s="46"/>
      <c r="BOM3" s="46"/>
      <c r="BON3" s="46"/>
      <c r="BOO3" s="46"/>
      <c r="BOP3" s="46"/>
      <c r="BOQ3" s="46"/>
      <c r="BOR3" s="46"/>
      <c r="BOS3" s="46"/>
      <c r="BOT3" s="46"/>
      <c r="BOU3" s="46"/>
      <c r="BOV3" s="46"/>
      <c r="BOW3" s="46"/>
      <c r="BOX3" s="46"/>
      <c r="BOY3" s="46"/>
      <c r="BOZ3" s="46"/>
      <c r="BPA3" s="46"/>
      <c r="BPB3" s="46"/>
      <c r="BPC3" s="46"/>
      <c r="BPD3" s="46"/>
      <c r="BPE3" s="46"/>
      <c r="BPF3" s="46"/>
      <c r="BPG3" s="46"/>
      <c r="BPH3" s="46"/>
      <c r="BPI3" s="46"/>
      <c r="BPJ3" s="46"/>
      <c r="BPK3" s="46"/>
      <c r="BPL3" s="46"/>
      <c r="BPM3" s="46"/>
      <c r="BPN3" s="46"/>
      <c r="BPO3" s="46"/>
      <c r="BPP3" s="46"/>
      <c r="BPQ3" s="46"/>
      <c r="BPR3" s="46"/>
      <c r="BPS3" s="46"/>
      <c r="BPT3" s="46"/>
      <c r="BPU3" s="46"/>
      <c r="BPV3" s="46"/>
      <c r="BPW3" s="46"/>
      <c r="BPX3" s="46"/>
      <c r="BPY3" s="46"/>
      <c r="BPZ3" s="46"/>
      <c r="BQA3" s="46"/>
      <c r="BQB3" s="46"/>
      <c r="BQC3" s="46"/>
      <c r="BQD3" s="46"/>
      <c r="BQE3" s="46"/>
      <c r="BQF3" s="46"/>
      <c r="BQG3" s="46"/>
      <c r="BQH3" s="46"/>
      <c r="BQI3" s="46"/>
      <c r="BQJ3" s="46"/>
      <c r="BQK3" s="46"/>
      <c r="BQL3" s="46"/>
      <c r="BQM3" s="46"/>
      <c r="BQN3" s="46"/>
      <c r="BQO3" s="46"/>
      <c r="BQP3" s="46"/>
      <c r="BQQ3" s="46"/>
      <c r="BQR3" s="46"/>
      <c r="BQS3" s="46"/>
      <c r="BQT3" s="46"/>
      <c r="BQU3" s="46"/>
      <c r="BQV3" s="46"/>
      <c r="BQW3" s="46"/>
      <c r="BQX3" s="46"/>
      <c r="BQY3" s="46"/>
      <c r="BQZ3" s="46"/>
      <c r="BRA3" s="46"/>
      <c r="BRB3" s="46"/>
      <c r="BRC3" s="46"/>
      <c r="BRD3" s="46"/>
      <c r="BRE3" s="46"/>
      <c r="BRF3" s="46"/>
      <c r="BRG3" s="46"/>
      <c r="BRH3" s="46"/>
      <c r="BRI3" s="46"/>
      <c r="BRJ3" s="46"/>
      <c r="BRK3" s="46"/>
      <c r="BRL3" s="46"/>
      <c r="BRM3" s="46"/>
      <c r="BRN3" s="46"/>
      <c r="BRO3" s="46"/>
      <c r="BRP3" s="46"/>
      <c r="BRQ3" s="46"/>
      <c r="BRR3" s="46"/>
      <c r="BRS3" s="46"/>
      <c r="BRT3" s="46"/>
      <c r="BRU3" s="46"/>
      <c r="BRV3" s="46"/>
      <c r="BRW3" s="46"/>
      <c r="BRX3" s="46"/>
      <c r="BRY3" s="46"/>
      <c r="BRZ3" s="46"/>
      <c r="BSA3" s="46"/>
      <c r="BSB3" s="46"/>
      <c r="BSC3" s="46"/>
      <c r="BSD3" s="46"/>
      <c r="BSE3" s="46"/>
      <c r="BSF3" s="46"/>
      <c r="BSG3" s="46"/>
      <c r="BSH3" s="46"/>
      <c r="BSI3" s="46"/>
      <c r="BSJ3" s="46"/>
      <c r="BSK3" s="46"/>
      <c r="BSL3" s="46"/>
      <c r="BSM3" s="46"/>
      <c r="BSN3" s="46"/>
      <c r="BSO3" s="46"/>
      <c r="BSP3" s="46"/>
      <c r="BSQ3" s="46"/>
      <c r="BSR3" s="46"/>
      <c r="BSS3" s="46"/>
      <c r="BST3" s="46"/>
      <c r="BSU3" s="46"/>
      <c r="BSV3" s="46"/>
      <c r="BSW3" s="46"/>
      <c r="BSX3" s="46"/>
      <c r="BSY3" s="46"/>
      <c r="BSZ3" s="46"/>
      <c r="BTA3" s="46"/>
      <c r="BTB3" s="46"/>
      <c r="BTC3" s="46"/>
      <c r="BTD3" s="46"/>
      <c r="BTE3" s="46"/>
      <c r="BTF3" s="46"/>
      <c r="BTG3" s="46"/>
      <c r="BTH3" s="46"/>
      <c r="BTI3" s="46"/>
      <c r="BTJ3" s="46"/>
      <c r="BTK3" s="1781" t="s">
        <v>22</v>
      </c>
      <c r="BTL3" s="1781"/>
      <c r="BTM3" s="1781"/>
      <c r="BTN3" s="1781"/>
      <c r="BTO3" s="1781"/>
      <c r="BTP3" s="1781"/>
      <c r="BTQ3" s="1781"/>
      <c r="BTR3" s="1781"/>
      <c r="BTS3" s="1782" t="s">
        <v>23</v>
      </c>
      <c r="BTT3" s="1782"/>
      <c r="BTU3" s="1782"/>
      <c r="BTV3" s="1782"/>
      <c r="BTW3" s="1782"/>
      <c r="BTX3" s="1782"/>
      <c r="BTY3" s="1782"/>
      <c r="BTZ3" s="1782"/>
      <c r="BUA3" s="1779" t="s">
        <v>24</v>
      </c>
      <c r="BUB3" s="1779"/>
      <c r="BUC3" s="1779"/>
      <c r="BUD3" s="1779"/>
      <c r="BUE3" s="1779"/>
      <c r="BUF3" s="1779"/>
      <c r="BUG3" s="1779"/>
      <c r="BUH3" s="1779"/>
      <c r="BUI3" s="1780" t="s">
        <v>25</v>
      </c>
      <c r="BUJ3" s="1780"/>
      <c r="BUK3" s="1780"/>
      <c r="BUL3" s="1780"/>
      <c r="BUM3" s="1780"/>
      <c r="BUN3" s="1780"/>
      <c r="BUO3" s="1780"/>
      <c r="BUP3" s="1780"/>
      <c r="BUQ3" s="1781" t="s">
        <v>26</v>
      </c>
      <c r="BUR3" s="1781"/>
      <c r="BUS3" s="1781"/>
      <c r="BUT3" s="1781"/>
      <c r="BUU3" s="1781"/>
      <c r="BUV3" s="1781"/>
      <c r="BUW3" s="1781"/>
      <c r="BUX3" s="1781"/>
      <c r="BUY3" s="1782" t="s">
        <v>27</v>
      </c>
      <c r="BUZ3" s="1782"/>
      <c r="BVA3" s="1782"/>
      <c r="BVB3" s="1782"/>
      <c r="BVC3" s="1782"/>
      <c r="BVD3" s="1782"/>
      <c r="BVE3" s="1782"/>
      <c r="BVF3" s="1782"/>
      <c r="BVG3" s="1779" t="s">
        <v>28</v>
      </c>
      <c r="BVH3" s="1779"/>
      <c r="BVI3" s="1779"/>
      <c r="BVJ3" s="1779"/>
      <c r="BVK3" s="1779"/>
      <c r="BVL3" s="1779"/>
      <c r="BVM3" s="1779"/>
      <c r="BVN3" s="1779"/>
      <c r="BVO3" s="1780" t="s">
        <v>29</v>
      </c>
      <c r="BVP3" s="1780"/>
      <c r="BVQ3" s="1780"/>
      <c r="BVR3" s="1780"/>
      <c r="BVS3" s="1780"/>
      <c r="BVT3" s="1780"/>
      <c r="BVU3" s="1780"/>
      <c r="BVV3" s="1780"/>
      <c r="BVW3" s="1804" t="s">
        <v>20</v>
      </c>
      <c r="BVX3" s="1804"/>
      <c r="BVY3" s="1804"/>
      <c r="BVZ3" s="1804"/>
      <c r="BWA3" s="1804"/>
      <c r="BWB3" s="1804"/>
      <c r="BWC3" s="1804"/>
      <c r="BWD3" s="1804"/>
      <c r="BWN3" s="1805" t="s">
        <v>30</v>
      </c>
      <c r="BWO3" s="1806"/>
      <c r="BWP3" s="1806"/>
      <c r="BWQ3" s="1806"/>
      <c r="BWR3" s="1806"/>
      <c r="BWS3" s="1806"/>
      <c r="BWT3" s="1806"/>
      <c r="BWU3" s="1806"/>
      <c r="BWV3" s="1806"/>
      <c r="BWW3" s="1806"/>
      <c r="BWX3" s="1806"/>
      <c r="BWY3" s="1806"/>
      <c r="BWZ3" s="1806"/>
      <c r="BXA3" s="1806"/>
      <c r="BXB3" s="1806"/>
      <c r="BXC3" s="1807"/>
      <c r="BXD3" s="1808" t="s">
        <v>30</v>
      </c>
      <c r="BXE3" s="1809"/>
      <c r="BXF3" s="1809"/>
      <c r="BXG3" s="1809"/>
      <c r="BXH3" s="1809"/>
      <c r="BXI3" s="1809"/>
      <c r="BXJ3" s="1809"/>
      <c r="BXK3" s="1809"/>
      <c r="BXL3" s="1809"/>
      <c r="BXM3" s="1809"/>
      <c r="BXN3" s="1809"/>
      <c r="BXO3" s="1809"/>
      <c r="BXP3" s="1809"/>
      <c r="BXQ3" s="1809"/>
      <c r="BXR3" s="1809"/>
      <c r="BXS3" s="1810"/>
      <c r="BXT3" s="1808" t="s">
        <v>21</v>
      </c>
      <c r="BXU3" s="1809"/>
      <c r="BXV3" s="1809"/>
      <c r="BXW3" s="1809"/>
      <c r="BXX3" s="1809"/>
      <c r="BXY3" s="1809"/>
      <c r="BXZ3" s="1809"/>
      <c r="BYA3" s="1809"/>
      <c r="BYB3" s="1809"/>
      <c r="BYC3" s="1809"/>
      <c r="BYD3" s="1809"/>
      <c r="BYE3" s="1809"/>
      <c r="BYF3" s="1809"/>
      <c r="BYG3" s="1809"/>
      <c r="BYH3" s="1809"/>
      <c r="BYI3" s="1810"/>
      <c r="BYJ3" s="1772" t="s">
        <v>225</v>
      </c>
      <c r="BYK3" s="1773"/>
      <c r="BYL3" s="1773"/>
      <c r="BYM3" s="1773"/>
      <c r="BYN3" s="1773"/>
      <c r="BYO3" s="1773"/>
      <c r="BYP3" s="1773" t="s">
        <v>302</v>
      </c>
      <c r="BYQ3" s="1773"/>
      <c r="BYR3" s="1773"/>
      <c r="BYS3" s="1773"/>
      <c r="BYT3" s="1773"/>
      <c r="BYU3" s="1773"/>
      <c r="CDJ3" s="1811" t="s">
        <v>31</v>
      </c>
      <c r="CDK3" s="1811" t="s">
        <v>32</v>
      </c>
      <c r="CGV3" s="1793" t="s">
        <v>33</v>
      </c>
      <c r="CGW3" s="1793"/>
      <c r="CGX3" s="1793"/>
      <c r="CGY3" s="1793"/>
      <c r="CGZ3" s="1793" t="s">
        <v>34</v>
      </c>
      <c r="CHA3" s="1793"/>
      <c r="CHB3" s="1793"/>
      <c r="CHC3" s="1793"/>
      <c r="CHD3" s="1793" t="s">
        <v>35</v>
      </c>
      <c r="CHE3" s="1793"/>
      <c r="CHF3" s="1793"/>
      <c r="CHG3" s="1793"/>
      <c r="CHH3" s="1794" t="s">
        <v>36</v>
      </c>
      <c r="CHI3" s="1795"/>
      <c r="CHJ3" s="1795"/>
      <c r="CHK3" s="1796"/>
      <c r="CHL3" s="1800" t="s">
        <v>37</v>
      </c>
      <c r="CHM3" s="1801"/>
      <c r="CHN3" s="1801"/>
      <c r="CHO3" s="1801"/>
      <c r="CHP3" s="1801"/>
      <c r="CHQ3" s="1801"/>
      <c r="CHR3" s="1801"/>
      <c r="CHS3" s="1801"/>
      <c r="CHT3" s="1801"/>
      <c r="CHU3" s="1801"/>
      <c r="CHV3" s="1801"/>
      <c r="CHW3" s="1801"/>
      <c r="CHX3" s="1801"/>
      <c r="CHY3" s="1801"/>
      <c r="CHZ3" s="1801"/>
      <c r="CIA3" s="1801"/>
      <c r="CIJ3" s="1802" t="s">
        <v>38</v>
      </c>
      <c r="CIK3" s="1803"/>
      <c r="CIL3" s="1803"/>
      <c r="CIM3" s="1803"/>
      <c r="CIN3" s="1803"/>
      <c r="CIO3" s="1803"/>
      <c r="CIP3" s="1803"/>
      <c r="CIQ3" s="1803"/>
      <c r="CIR3" s="1803"/>
      <c r="CIS3" s="1803"/>
      <c r="CIT3" s="1803"/>
      <c r="CIU3" s="1803"/>
      <c r="CIV3" s="1803"/>
      <c r="CIW3" s="1803"/>
      <c r="CIX3" s="1803"/>
      <c r="CIY3" s="1803"/>
      <c r="CIZ3" s="1803"/>
      <c r="CJA3" s="1803"/>
      <c r="CJB3" s="1803"/>
      <c r="CJC3" s="1803"/>
      <c r="CJD3" s="1803"/>
      <c r="CJE3" s="1803"/>
      <c r="CJF3" s="1803"/>
      <c r="CJG3" s="1803"/>
      <c r="CJH3" s="1791" t="s">
        <v>39</v>
      </c>
      <c r="CJI3" s="1791"/>
      <c r="CJJ3" s="1791"/>
      <c r="CJK3" s="1791"/>
      <c r="CJL3" s="1791"/>
      <c r="CJM3" s="1791"/>
      <c r="CJN3" s="1791"/>
      <c r="CJO3" s="1791"/>
      <c r="CJP3" s="1791" t="s">
        <v>40</v>
      </c>
      <c r="CJQ3" s="1791"/>
      <c r="CJR3" s="1791"/>
      <c r="CJS3" s="1791"/>
      <c r="CJT3" s="1791"/>
      <c r="CJU3" s="1791"/>
      <c r="CJV3" s="1791"/>
      <c r="CJW3" s="1791"/>
      <c r="CJX3" s="1791" t="s">
        <v>41</v>
      </c>
      <c r="CJY3" s="1791"/>
      <c r="CJZ3" s="1791"/>
      <c r="CKA3" s="1791"/>
      <c r="CKB3" s="1791"/>
      <c r="CKC3" s="1791"/>
      <c r="CKD3" s="1791"/>
      <c r="CKE3" s="1791"/>
      <c r="CKF3" s="1792" t="s">
        <v>42</v>
      </c>
      <c r="CKG3" s="1792"/>
      <c r="CKH3" s="1792"/>
      <c r="CKI3" s="1792"/>
      <c r="CKJ3" s="1792"/>
      <c r="CKK3" s="1792"/>
      <c r="CKL3" s="1792"/>
      <c r="CKM3" s="1792"/>
      <c r="CKN3" s="1792" t="s">
        <v>43</v>
      </c>
      <c r="CKO3" s="1792"/>
      <c r="CKP3" s="1792"/>
      <c r="CKQ3" s="1792"/>
      <c r="CKR3" s="1792"/>
      <c r="CKS3" s="1792"/>
      <c r="CKT3" s="1792"/>
      <c r="CKU3" s="1792"/>
      <c r="CKV3" s="1792" t="s">
        <v>44</v>
      </c>
      <c r="CKW3" s="1792"/>
      <c r="CKX3" s="1792"/>
      <c r="CKY3" s="1792"/>
      <c r="CKZ3" s="1792"/>
      <c r="CLA3" s="1792"/>
      <c r="CLB3" s="1792"/>
      <c r="CLC3" s="1792"/>
      <c r="CLD3" s="1792" t="s">
        <v>45</v>
      </c>
      <c r="CLE3" s="1792"/>
      <c r="CLF3" s="1792"/>
      <c r="CLG3" s="1792"/>
      <c r="CLH3" s="1792"/>
      <c r="CLI3" s="1792"/>
      <c r="CLJ3" s="1792"/>
      <c r="CLK3" s="1792"/>
      <c r="CLL3" s="1792" t="s">
        <v>46</v>
      </c>
      <c r="CLM3" s="1792"/>
      <c r="CLN3" s="1792"/>
      <c r="CLO3" s="1792"/>
      <c r="CLP3" s="1792"/>
      <c r="CLQ3" s="1792"/>
      <c r="CLR3" s="1792"/>
      <c r="CLS3" s="1792"/>
      <c r="CLT3" s="1816" t="s">
        <v>47</v>
      </c>
      <c r="CLU3" s="1816"/>
      <c r="CLV3" s="1816"/>
      <c r="CLW3" s="1816"/>
      <c r="CLX3" s="1816"/>
      <c r="CLY3" s="1816"/>
      <c r="CLZ3" s="1816"/>
      <c r="CMA3" s="1816"/>
      <c r="CMB3" s="1816" t="str">
        <f>Elementary!B326 &amp; " - Fund Utilization"</f>
        <v>Indigenous People Education (IPEd) - Fund Utilization</v>
      </c>
      <c r="CMC3" s="1816"/>
      <c r="CMD3" s="1816"/>
      <c r="CME3" s="1816"/>
      <c r="CMF3" s="1816"/>
      <c r="CMG3" s="1816"/>
      <c r="CMH3" s="1816"/>
      <c r="CMI3" s="1816"/>
      <c r="CMJ3" s="1816" t="str">
        <f>Elementary!B327 &amp; " - Fund Utilization"</f>
        <v>Madrasah Program - Fund Utilization</v>
      </c>
      <c r="CMK3" s="1816"/>
      <c r="CML3" s="1816"/>
      <c r="CMM3" s="1816"/>
      <c r="CMN3" s="1816"/>
      <c r="CMO3" s="1816"/>
      <c r="CMP3" s="1816"/>
      <c r="CMQ3" s="1816"/>
      <c r="CMR3" s="1816" t="str">
        <f>Elementary!B328 &amp; " - Fund Utilization"</f>
        <v>Multigrade Education - Fund Utilization</v>
      </c>
      <c r="CMS3" s="1816"/>
      <c r="CMT3" s="1816"/>
      <c r="CMU3" s="1816"/>
      <c r="CMV3" s="1816"/>
      <c r="CMW3" s="1816"/>
      <c r="CMX3" s="1816"/>
      <c r="CMY3" s="1816"/>
      <c r="CMZ3" s="1816" t="str">
        <f>Elementary!B329 &amp; " - Fund Utilization"</f>
        <v>Reading Program - Fund Utilization</v>
      </c>
      <c r="CNA3" s="1816"/>
      <c r="CNB3" s="1816"/>
      <c r="CNC3" s="1816"/>
      <c r="CND3" s="1816"/>
      <c r="CNE3" s="1816"/>
      <c r="CNF3" s="1816"/>
      <c r="CNG3" s="1816"/>
      <c r="CNH3" s="1816" t="str">
        <f>Elementary!B330 &amp; " - Fund Utilization"</f>
        <v>Special Education (SPED ) - Fund Utilization</v>
      </c>
      <c r="CNI3" s="1816"/>
      <c r="CNJ3" s="1816"/>
      <c r="CNK3" s="1816"/>
      <c r="CNL3" s="1816"/>
      <c r="CNM3" s="1816"/>
      <c r="CNN3" s="1816"/>
      <c r="CNO3" s="1816"/>
      <c r="CNP3" s="1816" t="str">
        <f>Elementary!B331 &amp; " - Fund Utilization"</f>
        <v>Special Science Elementary School - Fund Utilization</v>
      </c>
      <c r="CNQ3" s="1816"/>
      <c r="CNR3" s="1816"/>
      <c r="CNS3" s="1816"/>
      <c r="CNT3" s="1816"/>
      <c r="CNU3" s="1816"/>
      <c r="CNV3" s="1816"/>
      <c r="CNW3" s="1816"/>
      <c r="CNX3" s="1816" t="str">
        <f>Elementary!B333 &amp; " - Fund Utilization"</f>
        <v>Enhanced Instructional Management by Parents, Community and Teachers (e-IMPACT) - Fund Utilization</v>
      </c>
      <c r="CNY3" s="1816"/>
      <c r="CNZ3" s="1816"/>
      <c r="COA3" s="1816"/>
      <c r="COB3" s="1816"/>
      <c r="COC3" s="1816"/>
      <c r="COD3" s="1816"/>
      <c r="COE3" s="1816"/>
      <c r="COF3" s="1816" t="str">
        <f>Elementary!B334 &amp; " - Fund Utilization"</f>
        <v>Modified In-School Off-School Approach (MISOSA) - Fund Utilization</v>
      </c>
      <c r="COG3" s="1816"/>
      <c r="COH3" s="1816"/>
      <c r="COI3" s="1816"/>
      <c r="COJ3" s="1816"/>
      <c r="COK3" s="1816"/>
      <c r="COL3" s="1816"/>
      <c r="COM3" s="1816"/>
      <c r="CON3" s="1816" t="str">
        <f>Elementary!B335 &amp; " - Fund Utilization"</f>
        <v>School Initiated Interventions(SII) - Fund Utilization</v>
      </c>
      <c r="COO3" s="1816"/>
      <c r="COP3" s="1816"/>
      <c r="COQ3" s="1816"/>
      <c r="COR3" s="1816"/>
      <c r="COS3" s="1816"/>
      <c r="COT3" s="1816"/>
      <c r="COU3" s="1816"/>
      <c r="COV3" s="1816" t="str">
        <f>Elementary!B339 &amp; " - Fund Utilization"</f>
        <v>Academic Competitions - Fund Utilization</v>
      </c>
      <c r="COW3" s="1816"/>
      <c r="COX3" s="1816"/>
      <c r="COY3" s="1816"/>
      <c r="COZ3" s="1816"/>
      <c r="CPA3" s="1816"/>
      <c r="CPB3" s="1816"/>
      <c r="CPC3" s="1816" t="str">
        <f>Elementary!B340 &amp; " - Fund Utilization"</f>
        <v>Campus Journalism - Fund Utilization</v>
      </c>
      <c r="CPD3" s="1816"/>
      <c r="CPE3" s="1816"/>
      <c r="CPF3" s="1816"/>
      <c r="CPG3" s="1816"/>
      <c r="CPH3" s="1816"/>
      <c r="CPI3" s="1816"/>
      <c r="CPJ3" s="1816" t="str">
        <f>Elementary!B341 &amp; " - Fund Utilization"</f>
        <v>Career Guidance and Advocay Program - Fund Utilization</v>
      </c>
      <c r="CPK3" s="1816"/>
      <c r="CPL3" s="1816"/>
      <c r="CPM3" s="1816"/>
      <c r="CPN3" s="1816"/>
      <c r="CPO3" s="1816"/>
      <c r="CPP3" s="1816"/>
      <c r="CPQ3" s="1816" t="str">
        <f>Elementary!B342 &amp; " - Fund Utilization"</f>
        <v>Disaster Reduction and Risk Management (DRRM) - Fund Utilization</v>
      </c>
      <c r="CPR3" s="1816"/>
      <c r="CPS3" s="1816"/>
      <c r="CPT3" s="1816"/>
      <c r="CPU3" s="1816"/>
      <c r="CPV3" s="1816"/>
      <c r="CPW3" s="1816"/>
      <c r="CPX3" s="1816" t="str">
        <f>Elementary!B343 &amp; " - Fund Utilization"</f>
        <v>Gender and Development (GAD) - Fund Utilization</v>
      </c>
      <c r="CPY3" s="1816"/>
      <c r="CPZ3" s="1816"/>
      <c r="CQA3" s="1816"/>
      <c r="CQB3" s="1816"/>
      <c r="CQC3" s="1816"/>
      <c r="CQD3" s="1816"/>
      <c r="CQE3" s="1816" t="str">
        <f>Elementary!B344 &amp; " - Fund Utilization"</f>
        <v>Gulayan sa Paaralan - Fund Utilization</v>
      </c>
      <c r="CQF3" s="1816"/>
      <c r="CQG3" s="1816"/>
      <c r="CQH3" s="1816"/>
      <c r="CQI3" s="1816"/>
      <c r="CQJ3" s="1816"/>
      <c r="CQK3" s="1816"/>
      <c r="CQL3" s="1816" t="str">
        <f>Elementary!B345 &amp; " - Fund Utilization"</f>
        <v>National Drug Education Program (NDEP) - Fund Utilization</v>
      </c>
      <c r="CQM3" s="1816"/>
      <c r="CQN3" s="1816"/>
      <c r="CQO3" s="1816"/>
      <c r="CQP3" s="1816"/>
      <c r="CQQ3" s="1816"/>
      <c r="CQR3" s="1816"/>
      <c r="CQS3" s="1816" t="str">
        <f>Elementary!B346 &amp; " - Fund Utilization"</f>
        <v>Oplan Balik Eskwela - Fund Utilization</v>
      </c>
      <c r="CQT3" s="1816"/>
      <c r="CQU3" s="1816"/>
      <c r="CQV3" s="1816"/>
      <c r="CQW3" s="1816"/>
      <c r="CQX3" s="1816"/>
      <c r="CQY3" s="1816"/>
      <c r="CQZ3" s="1816" t="str">
        <f>Elementary!B347 &amp; " - Fund Utilization"</f>
        <v>Reward and Recognition System - Fund Utilization</v>
      </c>
      <c r="CRA3" s="1816"/>
      <c r="CRB3" s="1816"/>
      <c r="CRC3" s="1816"/>
      <c r="CRD3" s="1816"/>
      <c r="CRE3" s="1816"/>
      <c r="CRF3" s="1816"/>
      <c r="CRG3" s="1816" t="str">
        <f>Elementary!B348 &amp; " - Fund Utilization"</f>
        <v>School  Internet Connectivity  - Fund Utilization</v>
      </c>
      <c r="CRH3" s="1816"/>
      <c r="CRI3" s="1816"/>
      <c r="CRJ3" s="1816"/>
      <c r="CRK3" s="1816"/>
      <c r="CRL3" s="1816"/>
      <c r="CRM3" s="1816"/>
      <c r="CRN3" s="1816" t="str">
        <f>Elementary!B349 &amp; " - Fund Utilization"</f>
        <v>School Building Repair &amp; Maintenance (SBRM) - Fund Utilization</v>
      </c>
      <c r="CRO3" s="1816"/>
      <c r="CRP3" s="1816"/>
      <c r="CRQ3" s="1816"/>
      <c r="CRR3" s="1816"/>
      <c r="CRS3" s="1816"/>
      <c r="CRT3" s="1816"/>
      <c r="CRU3" s="1816" t="str">
        <f>Elementary!B350 &amp; " - Fund Utilization"</f>
        <v>Scouting Program - Fund Utilization</v>
      </c>
      <c r="CRV3" s="1816"/>
      <c r="CRW3" s="1816"/>
      <c r="CRX3" s="1816"/>
      <c r="CRY3" s="1816"/>
      <c r="CRZ3" s="1816"/>
      <c r="CSA3" s="1816"/>
      <c r="CSB3" s="1816" t="str">
        <f>Elementary!B351 &amp; " - Fund Utilization"</f>
        <v>Solid Waste Management - Fund Utilization</v>
      </c>
      <c r="CSC3" s="1816"/>
      <c r="CSD3" s="1816"/>
      <c r="CSE3" s="1816"/>
      <c r="CSF3" s="1816"/>
      <c r="CSG3" s="1816"/>
      <c r="CSH3" s="1816"/>
      <c r="CSI3" s="1816" t="str">
        <f>Elementary!B352 &amp; " - Fund Utilization"</f>
        <v>Sports Development Program - Fund Utilization</v>
      </c>
      <c r="CSJ3" s="1816"/>
      <c r="CSK3" s="1816"/>
      <c r="CSL3" s="1816"/>
      <c r="CSM3" s="1816"/>
      <c r="CSN3" s="1816"/>
      <c r="CSO3" s="1816"/>
      <c r="CSP3" s="1816" t="str">
        <f>Elementary!B353 &amp; " - Fund Utilization"</f>
        <v>Supreme Student Government (SSG)/Supreme Pupil Government (SPG) - Fund Utilization</v>
      </c>
      <c r="CSQ3" s="1816"/>
      <c r="CSR3" s="1816"/>
      <c r="CSS3" s="1816"/>
      <c r="CST3" s="1816"/>
      <c r="CSU3" s="1816"/>
      <c r="CSV3" s="1816"/>
      <c r="CSW3" s="1816" t="str">
        <f>Elementary!B354 &amp; " - Fund Utilization"</f>
        <v>Technolympics - Fund Utilization</v>
      </c>
      <c r="CSX3" s="1816"/>
      <c r="CSY3" s="1816"/>
      <c r="CSZ3" s="1816"/>
      <c r="CTA3" s="1816"/>
      <c r="CTB3" s="1816"/>
      <c r="CTC3" s="1816"/>
      <c r="CTD3" s="1816" t="str">
        <f>Elementary!B355 &amp; " - Fund Utilization"</f>
        <v>School Banner Projects - Fund Utilization</v>
      </c>
      <c r="CTE3" s="1816"/>
      <c r="CTF3" s="1816"/>
      <c r="CTG3" s="1816"/>
      <c r="CTH3" s="1816"/>
      <c r="CTI3" s="1816"/>
      <c r="CTJ3" s="1816"/>
      <c r="CTK3" s="1816" t="str">
        <f>Elementary!B357 &amp; " - Fund Utilization"</f>
        <v xml:space="preserve"> - Fund Utilization</v>
      </c>
      <c r="CTL3" s="1816"/>
      <c r="CTM3" s="1816"/>
      <c r="CTN3" s="1816"/>
      <c r="CTO3" s="1816"/>
      <c r="CTP3" s="1816"/>
      <c r="CTQ3" s="1816" t="str">
        <f>Elementary!B358 &amp; " - Fund Utilization"</f>
        <v xml:space="preserve"> - Fund Utilization</v>
      </c>
      <c r="CTR3" s="1816"/>
      <c r="CTS3" s="1816"/>
      <c r="CTT3" s="1816"/>
      <c r="CTU3" s="1816"/>
      <c r="CTV3" s="1816"/>
      <c r="CTW3" s="1953" t="str">
        <f>Elementary!B359 &amp; " - Fund Utilization"</f>
        <v xml:space="preserve"> - Fund Utilization</v>
      </c>
      <c r="CTX3" s="1954"/>
      <c r="CTY3" s="1954"/>
      <c r="CTZ3" s="1954"/>
      <c r="CUA3" s="1858" t="s">
        <v>48</v>
      </c>
      <c r="CUB3" s="1858"/>
      <c r="CUC3" s="1952"/>
      <c r="CUD3" s="1817" t="s">
        <v>49</v>
      </c>
      <c r="CUE3" s="1817"/>
      <c r="CUF3" s="1817"/>
      <c r="CUG3" s="1817"/>
      <c r="CUH3" s="1817"/>
      <c r="CUI3" s="1817"/>
      <c r="CUJ3" s="1817"/>
      <c r="CUK3" s="1817"/>
      <c r="CUL3" s="1817"/>
      <c r="CUM3" s="1817"/>
      <c r="CUN3" s="1817"/>
      <c r="CUO3" s="1817"/>
      <c r="CUP3" s="1817"/>
      <c r="CUQ3" s="1817"/>
      <c r="CUR3" s="1817"/>
      <c r="CUS3" s="1817"/>
      <c r="CUT3" s="1817"/>
      <c r="CUU3" s="1817"/>
      <c r="CUV3" s="1817"/>
      <c r="CUW3" s="1817"/>
      <c r="CUX3" s="1818" t="s">
        <v>50</v>
      </c>
      <c r="CUY3" s="1819"/>
      <c r="CUZ3" s="1819"/>
      <c r="CVA3" s="1819"/>
      <c r="CVB3" s="1819"/>
      <c r="CVC3" s="1819"/>
      <c r="CVD3" s="1819"/>
      <c r="CVE3" s="1819"/>
      <c r="CVF3" s="1819"/>
      <c r="CVG3" s="1819"/>
      <c r="CVH3" s="1819"/>
      <c r="CVI3" s="1819"/>
      <c r="CVJ3" s="47"/>
      <c r="CVK3" s="47"/>
      <c r="CVL3" s="47"/>
      <c r="CVM3" s="47"/>
      <c r="CVN3" s="47"/>
      <c r="CVO3" s="47"/>
      <c r="CVP3" s="47"/>
      <c r="CVQ3" s="47"/>
      <c r="CVR3" s="47"/>
      <c r="CVS3" s="47"/>
      <c r="CVT3" s="47"/>
      <c r="CVU3" s="47"/>
      <c r="CVV3" s="47"/>
      <c r="CVW3" s="47"/>
      <c r="CVX3" s="47"/>
      <c r="CVY3" s="47"/>
      <c r="CVZ3" s="47"/>
      <c r="CWA3" s="47"/>
      <c r="CWB3" s="47"/>
      <c r="CWC3" s="47"/>
      <c r="CWD3" s="47"/>
      <c r="CWE3" s="47"/>
      <c r="CWF3" s="47"/>
      <c r="CWG3" s="47"/>
      <c r="CWH3" s="47"/>
      <c r="CWI3" s="47"/>
      <c r="CWJ3" s="47"/>
      <c r="CWK3" s="47"/>
      <c r="CWL3" s="47"/>
      <c r="CWM3" s="47"/>
      <c r="CWN3" s="47"/>
      <c r="CWO3" s="47"/>
      <c r="CWP3" s="47"/>
      <c r="CWQ3" s="47"/>
      <c r="CWR3" s="47"/>
      <c r="CWS3" s="1965" t="s">
        <v>51</v>
      </c>
      <c r="CWT3" s="1965"/>
      <c r="CWU3" s="1965"/>
      <c r="CWV3" s="1964" t="s">
        <v>52</v>
      </c>
      <c r="CWW3" s="1964"/>
      <c r="CWX3" s="1964"/>
      <c r="CWY3" s="1964"/>
      <c r="CWZ3" s="1964"/>
      <c r="CXA3" s="1964"/>
      <c r="CXB3" s="1964"/>
      <c r="CXC3" s="1964"/>
      <c r="CXD3" s="1964"/>
      <c r="CXE3" s="1964"/>
      <c r="CXF3" s="1964"/>
      <c r="CXG3" s="1964"/>
      <c r="CXH3" s="48"/>
      <c r="CXI3" s="48"/>
      <c r="CXJ3" s="48"/>
      <c r="CXK3" s="48"/>
      <c r="CXL3" s="48"/>
      <c r="CXM3" s="48"/>
      <c r="CXN3" s="1837" t="s">
        <v>53</v>
      </c>
      <c r="CXO3" s="1837"/>
      <c r="CXP3" s="1837"/>
      <c r="CXQ3" s="1837"/>
      <c r="CXR3" s="1837"/>
      <c r="CXS3" s="1837"/>
      <c r="CXT3" s="1837"/>
      <c r="CXU3" s="1837"/>
      <c r="CXV3" s="1837"/>
      <c r="CXW3" s="1837"/>
      <c r="CXX3" s="1838" t="s">
        <v>54</v>
      </c>
      <c r="CXY3" s="1839"/>
      <c r="CXZ3" s="1839"/>
      <c r="CYA3" s="1839"/>
      <c r="CYB3" s="1839"/>
      <c r="CYC3" s="1839"/>
      <c r="CYD3" s="1839"/>
      <c r="CYE3" s="1839"/>
      <c r="CYF3" s="1839"/>
      <c r="CYG3" s="1839"/>
      <c r="CYH3" s="1840" t="s">
        <v>55</v>
      </c>
      <c r="CYI3" s="1840"/>
      <c r="CYJ3" s="1840"/>
      <c r="CYK3" s="49"/>
      <c r="CYL3" s="49"/>
      <c r="CYM3" s="49"/>
      <c r="CYO3" s="1841" t="s">
        <v>31</v>
      </c>
      <c r="CYP3" s="1841" t="s">
        <v>32</v>
      </c>
      <c r="DBO3" s="1829" t="s">
        <v>33</v>
      </c>
      <c r="DBP3" s="1829"/>
      <c r="DBQ3" s="1829"/>
      <c r="DBR3" s="1829"/>
      <c r="DBS3" s="1829" t="s">
        <v>34</v>
      </c>
      <c r="DBT3" s="1829"/>
      <c r="DBU3" s="1829"/>
      <c r="DBV3" s="1829"/>
      <c r="DBW3" s="1829" t="s">
        <v>35</v>
      </c>
      <c r="DBX3" s="1829"/>
      <c r="DBY3" s="1829"/>
      <c r="DBZ3" s="1829"/>
      <c r="DCA3" s="1830" t="s">
        <v>36</v>
      </c>
      <c r="DCB3" s="1831"/>
      <c r="DCC3" s="1831"/>
      <c r="DCD3" s="1832"/>
      <c r="DCE3" s="1833" t="s">
        <v>37</v>
      </c>
      <c r="DCF3" s="1834"/>
      <c r="DCG3" s="1834"/>
      <c r="DCH3" s="1834"/>
      <c r="DCI3" s="1834"/>
      <c r="DCJ3" s="1834"/>
      <c r="DCK3" s="1834"/>
      <c r="DCL3" s="1834"/>
      <c r="DCU3" s="1835" t="s">
        <v>38</v>
      </c>
      <c r="DCV3" s="1836"/>
      <c r="DCW3" s="1836"/>
      <c r="DCX3" s="1836"/>
      <c r="DCY3" s="1836"/>
      <c r="DCZ3" s="1836"/>
      <c r="DDA3" s="1836"/>
      <c r="DDB3" s="1836"/>
      <c r="DDC3" s="1836"/>
      <c r="DDD3" s="1836"/>
      <c r="DDE3" s="1836"/>
      <c r="DDF3" s="1836"/>
      <c r="DDG3" s="1836"/>
      <c r="DDH3" s="1836"/>
      <c r="DDI3" s="1836"/>
      <c r="DDJ3" s="1836"/>
      <c r="DDK3" s="1836"/>
      <c r="DDL3" s="1836"/>
      <c r="DDM3" s="1836"/>
      <c r="DDN3" s="1836"/>
      <c r="DDO3" s="1836"/>
      <c r="DDP3" s="1836"/>
      <c r="DDQ3" s="1836"/>
      <c r="DDR3" s="1836"/>
      <c r="DDS3" s="1827" t="s">
        <v>39</v>
      </c>
      <c r="DDT3" s="1827"/>
      <c r="DDU3" s="1827"/>
      <c r="DDV3" s="1827"/>
      <c r="DDW3" s="1827"/>
      <c r="DDX3" s="1827"/>
      <c r="DDY3" s="1827"/>
      <c r="DDZ3" s="1827"/>
      <c r="DEA3" s="1827" t="s">
        <v>40</v>
      </c>
      <c r="DEB3" s="1827"/>
      <c r="DEC3" s="1827"/>
      <c r="DED3" s="1827"/>
      <c r="DEE3" s="1827"/>
      <c r="DEF3" s="1827"/>
      <c r="DEG3" s="1827"/>
      <c r="DEH3" s="1827"/>
      <c r="DEI3" s="1827" t="s">
        <v>41</v>
      </c>
      <c r="DEJ3" s="1827"/>
      <c r="DEK3" s="1827"/>
      <c r="DEL3" s="1827"/>
      <c r="DEM3" s="1827"/>
      <c r="DEN3" s="1827"/>
      <c r="DEO3" s="1827"/>
      <c r="DEP3" s="1827"/>
      <c r="DEQ3" s="1828" t="s">
        <v>42</v>
      </c>
      <c r="DER3" s="1828"/>
      <c r="DES3" s="1828"/>
      <c r="DET3" s="1828"/>
      <c r="DEU3" s="1828"/>
      <c r="DEV3" s="1828"/>
      <c r="DEW3" s="1828"/>
      <c r="DEX3" s="1828"/>
      <c r="DEY3" s="1828" t="s">
        <v>43</v>
      </c>
      <c r="DEZ3" s="1828"/>
      <c r="DFA3" s="1828"/>
      <c r="DFB3" s="1828"/>
      <c r="DFC3" s="1828"/>
      <c r="DFD3" s="1828"/>
      <c r="DFE3" s="1828"/>
      <c r="DFF3" s="1828"/>
      <c r="DFG3" s="1828" t="s">
        <v>44</v>
      </c>
      <c r="DFH3" s="1828"/>
      <c r="DFI3" s="1828"/>
      <c r="DFJ3" s="1828"/>
      <c r="DFK3" s="1828"/>
      <c r="DFL3" s="1828"/>
      <c r="DFM3" s="1828"/>
      <c r="DFN3" s="1828"/>
      <c r="DFO3" s="1828" t="s">
        <v>45</v>
      </c>
      <c r="DFP3" s="1828"/>
      <c r="DFQ3" s="1828"/>
      <c r="DFR3" s="1828"/>
      <c r="DFS3" s="1828"/>
      <c r="DFT3" s="1828"/>
      <c r="DFU3" s="1828"/>
      <c r="DFV3" s="1828"/>
      <c r="DFW3" s="1828" t="s">
        <v>46</v>
      </c>
      <c r="DFX3" s="1828"/>
      <c r="DFY3" s="1828"/>
      <c r="DFZ3" s="1828"/>
      <c r="DGA3" s="1828"/>
      <c r="DGB3" s="1828"/>
      <c r="DGC3" s="1828"/>
      <c r="DGD3" s="1828"/>
      <c r="DGE3" s="1845" t="str">
        <f>Junior!B314 &amp;" - Fund Utilization"</f>
        <v>ALS PROGRAM - Fund Utilization</v>
      </c>
      <c r="DGF3" s="1845"/>
      <c r="DGG3" s="1845"/>
      <c r="DGH3" s="1845"/>
      <c r="DGI3" s="1845"/>
      <c r="DGJ3" s="1845"/>
      <c r="DGK3" s="1845"/>
      <c r="DGL3" s="1845"/>
      <c r="DGM3" s="1845" t="str">
        <f>Junior!B315 &amp; " - Fund Utilization"</f>
        <v>Indigenous People Education (IPEd) - Fund Utilization</v>
      </c>
      <c r="DGN3" s="1845"/>
      <c r="DGO3" s="1845"/>
      <c r="DGP3" s="1845"/>
      <c r="DGQ3" s="1845"/>
      <c r="DGR3" s="1845"/>
      <c r="DGS3" s="1845"/>
      <c r="DGT3" s="1845"/>
      <c r="DGU3" s="1845" t="str">
        <f>Junior!B316 &amp; " - Fund Utilization"</f>
        <v>Madrasah Program - Fund Utilization</v>
      </c>
      <c r="DGV3" s="1845"/>
      <c r="DGW3" s="1845"/>
      <c r="DGX3" s="1845"/>
      <c r="DGY3" s="1845"/>
      <c r="DGZ3" s="1845"/>
      <c r="DHA3" s="1845"/>
      <c r="DHB3" s="1845"/>
      <c r="DHC3" s="1845" t="str">
        <f>Junior!B317 &amp; " - Fund Utilization"</f>
        <v>Reading Program - Fund Utilization</v>
      </c>
      <c r="DHD3" s="1845"/>
      <c r="DHE3" s="1845"/>
      <c r="DHF3" s="1845"/>
      <c r="DHG3" s="1845"/>
      <c r="DHH3" s="1845"/>
      <c r="DHI3" s="1845"/>
      <c r="DHJ3" s="1845"/>
      <c r="DHK3" s="1845" t="str">
        <f>Junior!B318 &amp; " - Fund Utilization"</f>
        <v>Science, Technology &amp; Engineering (STE) - Fund Utilization</v>
      </c>
      <c r="DHL3" s="1845"/>
      <c r="DHM3" s="1845"/>
      <c r="DHN3" s="1845"/>
      <c r="DHO3" s="1845"/>
      <c r="DHP3" s="1845"/>
      <c r="DHQ3" s="1845"/>
      <c r="DHR3" s="1845"/>
      <c r="DHS3" s="1845" t="str">
        <f>Junior!B319 &amp; " - Fund Utilization"</f>
        <v>Special Education (SPED ) - Fund Utilization</v>
      </c>
      <c r="DHT3" s="1845"/>
      <c r="DHU3" s="1845"/>
      <c r="DHV3" s="1845"/>
      <c r="DHW3" s="1845"/>
      <c r="DHX3" s="1845"/>
      <c r="DHY3" s="1845"/>
      <c r="DHZ3" s="1845"/>
      <c r="DIA3" s="1845" t="str">
        <f>Junior!B320 &amp; " - Fund Utilization"</f>
        <v>Special Program for Foreign Language - Fund Utilization</v>
      </c>
      <c r="DIB3" s="1845"/>
      <c r="DIC3" s="1845"/>
      <c r="DID3" s="1845"/>
      <c r="DIE3" s="1845"/>
      <c r="DIF3" s="1845"/>
      <c r="DIG3" s="1845"/>
      <c r="DIH3" s="1845"/>
      <c r="DII3" s="1845" t="str">
        <f>Junior!B321 &amp; " - Fund Utilization"</f>
        <v>Special Program in Arts  (SPA) - Fund Utilization</v>
      </c>
      <c r="DIJ3" s="1845"/>
      <c r="DIK3" s="1845"/>
      <c r="DIL3" s="1845"/>
      <c r="DIM3" s="1845"/>
      <c r="DIN3" s="1845"/>
      <c r="DIO3" s="1845"/>
      <c r="DIP3" s="1845"/>
      <c r="DIQ3" s="1845" t="str">
        <f>Junior!B322 &amp; " - Fund Utilization"</f>
        <v>Special Program in Sports  (SPS) - Fund Utilization</v>
      </c>
      <c r="DIR3" s="1845"/>
      <c r="DIS3" s="1845"/>
      <c r="DIT3" s="1845"/>
      <c r="DIU3" s="1845"/>
      <c r="DIV3" s="1845"/>
      <c r="DIW3" s="1845"/>
      <c r="DIX3" s="1845"/>
      <c r="DIY3" s="1845" t="str">
        <f>Junior!B324 &amp; " - Fund Utilization"</f>
        <v>Modified In-School Off-School Approach (MISOSA) - Fund Utilization</v>
      </c>
      <c r="DIZ3" s="1845"/>
      <c r="DJA3" s="1845"/>
      <c r="DJB3" s="1845"/>
      <c r="DJC3" s="1845"/>
      <c r="DJD3" s="1845"/>
      <c r="DJE3" s="1845"/>
      <c r="DJF3" s="1845"/>
      <c r="DJG3" s="1845" t="str">
        <f>Junior!B325 &amp; " - Fund Utilization"</f>
        <v>Project EASE  - Fund Utilization</v>
      </c>
      <c r="DJH3" s="1845"/>
      <c r="DJI3" s="1845"/>
      <c r="DJJ3" s="1845"/>
      <c r="DJK3" s="1845"/>
      <c r="DJL3" s="1845"/>
      <c r="DJM3" s="1845"/>
      <c r="DJN3" s="1845"/>
      <c r="DJO3" s="1845" t="str">
        <f>Junior!B326 &amp; " - Fund Utilization"</f>
        <v>School Initiated Interventions(SII) - Fund Utilization</v>
      </c>
      <c r="DJP3" s="1845"/>
      <c r="DJQ3" s="1845"/>
      <c r="DJR3" s="1845"/>
      <c r="DJS3" s="1845"/>
      <c r="DJT3" s="1845"/>
      <c r="DJU3" s="1845"/>
      <c r="DJV3" s="1845"/>
      <c r="DJW3" s="1845" t="str">
        <f>Junior!B330 &amp; " - Fund Utilization"</f>
        <v>Academic Competitions - Fund Utilization</v>
      </c>
      <c r="DJX3" s="1845"/>
      <c r="DJY3" s="1845"/>
      <c r="DJZ3" s="1845"/>
      <c r="DKA3" s="1845"/>
      <c r="DKB3" s="1845"/>
      <c r="DKC3" s="1845"/>
      <c r="DKD3" s="1845" t="str">
        <f>Junior!B331 &amp; " - Fund Utilization"</f>
        <v>Campus Journalism - Fund Utilization</v>
      </c>
      <c r="DKE3" s="1845"/>
      <c r="DKF3" s="1845"/>
      <c r="DKG3" s="1845"/>
      <c r="DKH3" s="1845"/>
      <c r="DKI3" s="1845"/>
      <c r="DKJ3" s="1845"/>
      <c r="DKK3" s="1845" t="str">
        <f>Junior!B332 &amp; " - Fund Utilization"</f>
        <v>Career Guidance and Advocay Program - Fund Utilization</v>
      </c>
      <c r="DKL3" s="1845"/>
      <c r="DKM3" s="1845"/>
      <c r="DKN3" s="1845"/>
      <c r="DKO3" s="1845"/>
      <c r="DKP3" s="1845"/>
      <c r="DKQ3" s="1845"/>
      <c r="DKR3" s="1845" t="str">
        <f>Junior!B333 &amp; " - Fund Utilization"</f>
        <v>Disaster Reduction and Risk Management (DRRM) - Fund Utilization</v>
      </c>
      <c r="DKS3" s="1845"/>
      <c r="DKT3" s="1845"/>
      <c r="DKU3" s="1845"/>
      <c r="DKV3" s="1845"/>
      <c r="DKW3" s="1845"/>
      <c r="DKX3" s="1845"/>
      <c r="DKY3" s="1845" t="str">
        <f>Junior!B334 &amp; " - Fund Utilization"</f>
        <v>Gender and Development (GAD) - Fund Utilization</v>
      </c>
      <c r="DKZ3" s="1845"/>
      <c r="DLA3" s="1845"/>
      <c r="DLB3" s="1845"/>
      <c r="DLC3" s="1845"/>
      <c r="DLD3" s="1845"/>
      <c r="DLE3" s="1845"/>
      <c r="DLF3" s="1845" t="str">
        <f>Junior!B335 &amp; " - Fund Utilization"</f>
        <v>Gulayan sa Paaralan - Fund Utilization</v>
      </c>
      <c r="DLG3" s="1845"/>
      <c r="DLH3" s="1845"/>
      <c r="DLI3" s="1845"/>
      <c r="DLJ3" s="1845"/>
      <c r="DLK3" s="1845"/>
      <c r="DLL3" s="1845"/>
      <c r="DLM3" s="1845" t="str">
        <f>Junior!B336 &amp; " - Fund Utilization"</f>
        <v>National Drug Education Program (NDEP) - Fund Utilization</v>
      </c>
      <c r="DLN3" s="1845"/>
      <c r="DLO3" s="1845"/>
      <c r="DLP3" s="1845"/>
      <c r="DLQ3" s="1845"/>
      <c r="DLR3" s="1845"/>
      <c r="DLS3" s="1845"/>
      <c r="DLT3" s="1845" t="str">
        <f>Junior!B337 &amp; " - Fund Utilization"</f>
        <v>Oplan Balik Eskwela - Fund Utilization</v>
      </c>
      <c r="DLU3" s="1845"/>
      <c r="DLV3" s="1845"/>
      <c r="DLW3" s="1845"/>
      <c r="DLX3" s="1845"/>
      <c r="DLY3" s="1845"/>
      <c r="DLZ3" s="1845"/>
      <c r="DMA3" s="1845" t="str">
        <f>Junior!B338 &amp; " - Fund Utilization"</f>
        <v>Reward and Recognition System - Fund Utilization</v>
      </c>
      <c r="DMB3" s="1845"/>
      <c r="DMC3" s="1845"/>
      <c r="DMD3" s="1845"/>
      <c r="DME3" s="1845"/>
      <c r="DMF3" s="1845"/>
      <c r="DMG3" s="1845"/>
      <c r="DMH3" s="1845" t="str">
        <f>Junior!B339 &amp; " - Fund Utilization"</f>
        <v>School  Internet Connectivity  - Fund Utilization</v>
      </c>
      <c r="DMI3" s="1845"/>
      <c r="DMJ3" s="1845"/>
      <c r="DMK3" s="1845"/>
      <c r="DML3" s="1845"/>
      <c r="DMM3" s="1845"/>
      <c r="DMN3" s="1845"/>
      <c r="DMO3" s="1845" t="str">
        <f>Junior!B340 &amp; " - Fund Utilization"</f>
        <v>School Building Repair &amp; Maintenance (SBRM) - Fund Utilization</v>
      </c>
      <c r="DMP3" s="1845"/>
      <c r="DMQ3" s="1845"/>
      <c r="DMR3" s="1845"/>
      <c r="DMS3" s="1845"/>
      <c r="DMT3" s="1845"/>
      <c r="DMU3" s="1845"/>
      <c r="DMV3" s="1845" t="str">
        <f>Junior!B341 &amp; " - Fund Utilization"</f>
        <v>Scouting Program - Fund Utilization</v>
      </c>
      <c r="DMW3" s="1845"/>
      <c r="DMX3" s="1845"/>
      <c r="DMY3" s="1845"/>
      <c r="DMZ3" s="1845"/>
      <c r="DNA3" s="1845"/>
      <c r="DNB3" s="1845"/>
      <c r="DNC3" s="1845" t="str">
        <f>Junior!B342 &amp; " - Fund Utilization"</f>
        <v>Solid Waste Management - Fund Utilization</v>
      </c>
      <c r="DND3" s="1845"/>
      <c r="DNE3" s="1845"/>
      <c r="DNF3" s="1845"/>
      <c r="DNG3" s="1845"/>
      <c r="DNH3" s="1845"/>
      <c r="DNI3" s="1845"/>
      <c r="DNJ3" s="1845" t="str">
        <f>Junior!B343 &amp; " - Fund Utilization"</f>
        <v>Sports Development Program - Fund Utilization</v>
      </c>
      <c r="DNK3" s="1845"/>
      <c r="DNL3" s="1845"/>
      <c r="DNM3" s="1845"/>
      <c r="DNN3" s="1845"/>
      <c r="DNO3" s="1845"/>
      <c r="DNP3" s="1845"/>
      <c r="DNQ3" s="1845" t="str">
        <f>Junior!B344 &amp; " - Fund Utilization"</f>
        <v>Supreme Student Government (SSG)/Supreme Pupil Government (SPG) - Fund Utilization</v>
      </c>
      <c r="DNR3" s="1845"/>
      <c r="DNS3" s="1845"/>
      <c r="DNT3" s="1845"/>
      <c r="DNU3" s="1845"/>
      <c r="DNV3" s="1845"/>
      <c r="DNW3" s="1845"/>
      <c r="DNX3" s="1845" t="str">
        <f>Junior!B345 &amp; " - Fund Utilization"</f>
        <v>Technolympics - Fund Utilization</v>
      </c>
      <c r="DNY3" s="1845"/>
      <c r="DNZ3" s="1845"/>
      <c r="DOA3" s="1845"/>
      <c r="DOB3" s="1845"/>
      <c r="DOC3" s="1845"/>
      <c r="DOD3" s="1845"/>
      <c r="DOE3" s="1845" t="str">
        <f>Junior!B346 &amp; " - Fund Utilization"</f>
        <v>School Banner Projects - Fund Utilization</v>
      </c>
      <c r="DOF3" s="1845"/>
      <c r="DOG3" s="1845"/>
      <c r="DOH3" s="1845"/>
      <c r="DOI3" s="1845"/>
      <c r="DOJ3" s="1845"/>
      <c r="DOK3" s="1845"/>
      <c r="DOL3" s="1845" t="str">
        <f>Junior!B348 &amp; " - Fund Utilization"</f>
        <v>Talento Mo Pag-agak Ko (PAG) - Fund Utilization</v>
      </c>
      <c r="DOM3" s="1845"/>
      <c r="DON3" s="1845"/>
      <c r="DOO3" s="1845"/>
      <c r="DOP3" s="1845"/>
      <c r="DOQ3" s="1845"/>
      <c r="DOR3" s="1845" t="str">
        <f>Junior!B349 &amp; " - Fund Utilization"</f>
        <v xml:space="preserve"> - Fund Utilization</v>
      </c>
      <c r="DOS3" s="1845"/>
      <c r="DOT3" s="1845"/>
      <c r="DOU3" s="1845"/>
      <c r="DOV3" s="1845"/>
      <c r="DOW3" s="1845"/>
      <c r="DOX3" s="1948" t="str">
        <f>Junior!B350 &amp; " - Fund Utilization"</f>
        <v xml:space="preserve"> - Fund Utilization</v>
      </c>
      <c r="DOY3" s="1949"/>
      <c r="DOZ3" s="1949"/>
      <c r="DPA3" s="1949"/>
      <c r="DPB3" s="1950" t="s">
        <v>48</v>
      </c>
      <c r="DPC3" s="1950"/>
      <c r="DPD3" s="1951"/>
      <c r="DPE3" s="1846" t="s">
        <v>49</v>
      </c>
      <c r="DPF3" s="1846"/>
      <c r="DPG3" s="1846"/>
      <c r="DPH3" s="1846"/>
      <c r="DPI3" s="1846"/>
      <c r="DPJ3" s="1846"/>
      <c r="DPK3" s="1846"/>
      <c r="DPL3" s="1846"/>
      <c r="DPM3" s="1846"/>
      <c r="DPN3" s="1846"/>
      <c r="DPO3" s="1846"/>
      <c r="DPP3" s="1846"/>
      <c r="DPQ3" s="1846"/>
      <c r="DPR3" s="1846"/>
      <c r="DPS3" s="1846"/>
      <c r="DPT3" s="1846"/>
      <c r="DPU3" s="1846"/>
      <c r="DPV3" s="1846"/>
      <c r="DPW3" s="1846"/>
      <c r="DPX3" s="1846"/>
      <c r="DPY3" s="1818" t="s">
        <v>50</v>
      </c>
      <c r="DPZ3" s="1819"/>
      <c r="DQA3" s="1819"/>
      <c r="DQB3" s="1819"/>
      <c r="DQC3" s="1819"/>
      <c r="DQD3" s="1819"/>
      <c r="DQE3" s="1819"/>
      <c r="DQF3" s="1819"/>
      <c r="DQG3" s="1819"/>
      <c r="DQH3" s="1819"/>
      <c r="DQI3" s="1819"/>
      <c r="DQJ3" s="1819"/>
      <c r="DQK3" s="47"/>
      <c r="DQL3" s="47"/>
      <c r="DQM3" s="47"/>
      <c r="DQN3" s="47"/>
      <c r="DQO3" s="47"/>
      <c r="DQP3" s="47"/>
      <c r="DQQ3" s="47"/>
      <c r="DQR3" s="47"/>
      <c r="DQS3" s="47"/>
      <c r="DQT3" s="47"/>
      <c r="DQU3" s="47"/>
      <c r="DQV3" s="47"/>
      <c r="DQW3" s="47"/>
      <c r="DQX3" s="47"/>
      <c r="DQY3" s="47"/>
      <c r="DQZ3" s="47"/>
      <c r="DRA3" s="47"/>
      <c r="DRB3" s="47"/>
      <c r="DRC3" s="47"/>
      <c r="DRD3" s="47"/>
      <c r="DRE3" s="47"/>
      <c r="DRF3" s="47"/>
      <c r="DRG3" s="47"/>
      <c r="DRH3" s="47"/>
      <c r="DRI3" s="47"/>
      <c r="DRJ3" s="47"/>
      <c r="DRK3" s="47"/>
      <c r="DRL3" s="47"/>
      <c r="DRM3" s="47"/>
      <c r="DRN3" s="47"/>
      <c r="DRO3" s="47"/>
      <c r="DRP3" s="47"/>
      <c r="DRQ3" s="47"/>
      <c r="DRR3" s="47"/>
      <c r="DRS3" s="47"/>
      <c r="DRT3" s="1961" t="s">
        <v>51</v>
      </c>
      <c r="DRU3" s="1950"/>
      <c r="DRV3" s="1951"/>
      <c r="DRW3" s="1960" t="s">
        <v>52</v>
      </c>
      <c r="DRX3" s="1956"/>
      <c r="DRY3" s="1956"/>
      <c r="DRZ3" s="1956"/>
      <c r="DSA3" s="1956"/>
      <c r="DSB3" s="1956"/>
      <c r="DSC3" s="1956"/>
      <c r="DSD3" s="1956"/>
      <c r="DSE3" s="1956"/>
      <c r="DSF3" s="1956"/>
      <c r="DSG3" s="1956"/>
      <c r="DSH3" s="1956"/>
      <c r="DSI3" s="48"/>
      <c r="DSJ3" s="48"/>
      <c r="DSK3" s="48"/>
      <c r="DSL3" s="48"/>
      <c r="DSM3" s="48"/>
      <c r="DSN3" s="48"/>
      <c r="DSO3" s="1851" t="s">
        <v>53</v>
      </c>
      <c r="DSP3" s="1851"/>
      <c r="DSQ3" s="1851"/>
      <c r="DSR3" s="1851"/>
      <c r="DSS3" s="1851"/>
      <c r="DST3" s="1851"/>
      <c r="DSU3" s="1851"/>
      <c r="DSV3" s="1851"/>
      <c r="DSW3" s="1851"/>
      <c r="DSX3" s="1851"/>
      <c r="DSY3" s="1838" t="s">
        <v>54</v>
      </c>
      <c r="DSZ3" s="1839"/>
      <c r="DTA3" s="1839"/>
      <c r="DTB3" s="1839"/>
      <c r="DTC3" s="1839"/>
      <c r="DTD3" s="1839"/>
      <c r="DTE3" s="1839"/>
      <c r="DTF3" s="1839"/>
      <c r="DTG3" s="1839"/>
      <c r="DTH3" s="1839"/>
      <c r="DTI3" s="1840" t="s">
        <v>55</v>
      </c>
      <c r="DTJ3" s="1840"/>
      <c r="DTK3" s="1840"/>
      <c r="DTL3" s="49"/>
      <c r="DTM3" s="49"/>
      <c r="DTN3" s="49"/>
      <c r="DTP3" s="1841" t="s">
        <v>31</v>
      </c>
      <c r="DTQ3" s="1841" t="s">
        <v>32</v>
      </c>
      <c r="DWH3" s="1829" t="s">
        <v>33</v>
      </c>
      <c r="DWI3" s="1829"/>
      <c r="DWJ3" s="1829"/>
      <c r="DWK3" s="1829"/>
      <c r="DWL3" s="1829" t="s">
        <v>34</v>
      </c>
      <c r="DWM3" s="1829"/>
      <c r="DWN3" s="1829"/>
      <c r="DWO3" s="1829"/>
      <c r="DWP3" s="1829" t="s">
        <v>35</v>
      </c>
      <c r="DWQ3" s="1829"/>
      <c r="DWR3" s="1829"/>
      <c r="DWS3" s="1829"/>
      <c r="DWT3" s="1830" t="s">
        <v>36</v>
      </c>
      <c r="DWU3" s="1831"/>
      <c r="DWV3" s="1831"/>
      <c r="DWW3" s="1832"/>
      <c r="DWX3" s="1847" t="s">
        <v>37</v>
      </c>
      <c r="DWY3" s="1848"/>
      <c r="DWZ3" s="1848"/>
      <c r="DXA3" s="1848"/>
      <c r="DXB3" s="1848"/>
      <c r="DXC3" s="1848"/>
      <c r="DXD3" s="1848"/>
      <c r="DXE3" s="1848"/>
      <c r="DXF3" s="1848"/>
      <c r="DXG3" s="1848"/>
      <c r="DXH3" s="1848"/>
      <c r="DXI3" s="1848"/>
      <c r="DXR3" s="1835" t="s">
        <v>38</v>
      </c>
      <c r="DXS3" s="1836"/>
      <c r="DXT3" s="1836"/>
      <c r="DXU3" s="1836"/>
      <c r="DXV3" s="1836"/>
      <c r="DXW3" s="1836"/>
      <c r="DXX3" s="1836"/>
      <c r="DXY3" s="1836"/>
      <c r="DXZ3" s="1836"/>
      <c r="DYA3" s="1836"/>
      <c r="DYB3" s="1836"/>
      <c r="DYC3" s="1836"/>
      <c r="DYD3" s="1836"/>
      <c r="DYE3" s="1836"/>
      <c r="DYF3" s="1836"/>
      <c r="DYG3" s="1836"/>
      <c r="DYH3" s="1836"/>
      <c r="DYI3" s="1836"/>
      <c r="DYJ3" s="1836"/>
      <c r="DYK3" s="1836"/>
      <c r="DYL3" s="1836"/>
      <c r="DYM3" s="1836"/>
      <c r="DYN3" s="1836"/>
      <c r="DYO3" s="1836"/>
      <c r="DYP3" s="1827" t="s">
        <v>39</v>
      </c>
      <c r="DYQ3" s="1827"/>
      <c r="DYR3" s="1827"/>
      <c r="DYS3" s="1827"/>
      <c r="DYT3" s="1827"/>
      <c r="DYU3" s="1827"/>
      <c r="DYV3" s="1827"/>
      <c r="DYW3" s="1827"/>
      <c r="DYX3" s="1827" t="s">
        <v>40</v>
      </c>
      <c r="DYY3" s="1827"/>
      <c r="DYZ3" s="1827"/>
      <c r="DZA3" s="1827"/>
      <c r="DZB3" s="1827"/>
      <c r="DZC3" s="1827"/>
      <c r="DZD3" s="1827"/>
      <c r="DZE3" s="1827"/>
      <c r="DZF3" s="1827" t="s">
        <v>41</v>
      </c>
      <c r="DZG3" s="1827"/>
      <c r="DZH3" s="1827"/>
      <c r="DZI3" s="1827"/>
      <c r="DZJ3" s="1827"/>
      <c r="DZK3" s="1827"/>
      <c r="DZL3" s="1827"/>
      <c r="DZM3" s="1827"/>
      <c r="DZN3" s="1828" t="s">
        <v>42</v>
      </c>
      <c r="DZO3" s="1828"/>
      <c r="DZP3" s="1828"/>
      <c r="DZQ3" s="1828"/>
      <c r="DZR3" s="1828"/>
      <c r="DZS3" s="1828"/>
      <c r="DZT3" s="1828"/>
      <c r="DZU3" s="1828"/>
      <c r="DZV3" s="1828" t="s">
        <v>43</v>
      </c>
      <c r="DZW3" s="1828"/>
      <c r="DZX3" s="1828"/>
      <c r="DZY3" s="1828"/>
      <c r="DZZ3" s="1828"/>
      <c r="EAA3" s="1828"/>
      <c r="EAB3" s="1828"/>
      <c r="EAC3" s="1828"/>
      <c r="EAD3" s="1828" t="s">
        <v>44</v>
      </c>
      <c r="EAE3" s="1828"/>
      <c r="EAF3" s="1828"/>
      <c r="EAG3" s="1828"/>
      <c r="EAH3" s="1828"/>
      <c r="EAI3" s="1828"/>
      <c r="EAJ3" s="1828"/>
      <c r="EAK3" s="1828"/>
      <c r="EAL3" s="1828" t="s">
        <v>45</v>
      </c>
      <c r="EAM3" s="1828"/>
      <c r="EAN3" s="1828"/>
      <c r="EAO3" s="1828"/>
      <c r="EAP3" s="1828"/>
      <c r="EAQ3" s="1828"/>
      <c r="EAR3" s="1828"/>
      <c r="EAS3" s="1828"/>
      <c r="EAT3" s="1828" t="s">
        <v>46</v>
      </c>
      <c r="EAU3" s="1828"/>
      <c r="EAV3" s="1828"/>
      <c r="EAW3" s="1828"/>
      <c r="EAX3" s="1828"/>
      <c r="EAY3" s="1828"/>
      <c r="EAZ3" s="1828"/>
      <c r="EBA3" s="1828"/>
      <c r="EBB3" s="1845" t="str">
        <f>Senior!B293 &amp;" - Fund Utilization"</f>
        <v>ALS PROGRAM - Fund Utilization</v>
      </c>
      <c r="EBC3" s="1845"/>
      <c r="EBD3" s="1845"/>
      <c r="EBE3" s="1845"/>
      <c r="EBF3" s="1845"/>
      <c r="EBG3" s="1845"/>
      <c r="EBH3" s="1845"/>
      <c r="EBI3" s="1845"/>
      <c r="EBJ3" s="1845" t="str">
        <f>Senior!B294 &amp; " - Fund Utilization"</f>
        <v>Indigenous People Education (IPEd) - Fund Utilization</v>
      </c>
      <c r="EBK3" s="1845"/>
      <c r="EBL3" s="1845"/>
      <c r="EBM3" s="1845"/>
      <c r="EBN3" s="1845"/>
      <c r="EBO3" s="1845"/>
      <c r="EBP3" s="1845"/>
      <c r="EBQ3" s="1845"/>
      <c r="EBR3" s="1845" t="str">
        <f>Senior!B295 &amp; " - Fund Utilization"</f>
        <v>Madrasah Program - Fund Utilization</v>
      </c>
      <c r="EBS3" s="1845"/>
      <c r="EBT3" s="1845"/>
      <c r="EBU3" s="1845"/>
      <c r="EBV3" s="1845"/>
      <c r="EBW3" s="1845"/>
      <c r="EBX3" s="1845"/>
      <c r="EBY3" s="1845"/>
      <c r="EBZ3" s="1845" t="str">
        <f>Senior!B296 &amp; " - Fund Utilization"</f>
        <v>Science, Technology &amp; Engineering (STE) - Fund Utilization</v>
      </c>
      <c r="ECA3" s="1845"/>
      <c r="ECB3" s="1845"/>
      <c r="ECC3" s="1845"/>
      <c r="ECD3" s="1845"/>
      <c r="ECE3" s="1845"/>
      <c r="ECF3" s="1845"/>
      <c r="ECG3" s="1845"/>
      <c r="ECH3" s="1845" t="str">
        <f>Senior!B297 &amp; " - Fund Utilization"</f>
        <v>Special Program for Foreign Language - Fund Utilization</v>
      </c>
      <c r="ECI3" s="1845"/>
      <c r="ECJ3" s="1845"/>
      <c r="ECK3" s="1845"/>
      <c r="ECL3" s="1845"/>
      <c r="ECM3" s="1845"/>
      <c r="ECN3" s="1845"/>
      <c r="ECO3" s="1845"/>
      <c r="ECP3" s="1845" t="str">
        <f>Senior!B298 &amp; " - Fund Utilization"</f>
        <v>Special Program in Arts  (SPA) - Fund Utilization</v>
      </c>
      <c r="ECQ3" s="1845"/>
      <c r="ECR3" s="1845"/>
      <c r="ECS3" s="1845"/>
      <c r="ECT3" s="1845"/>
      <c r="ECU3" s="1845"/>
      <c r="ECV3" s="1845"/>
      <c r="ECW3" s="1845"/>
      <c r="ECX3" s="1845" t="str">
        <f>Senior!B299 &amp; " - Fund Utilization"</f>
        <v>Special Program in Sports  (SPS) - Fund Utilization</v>
      </c>
      <c r="ECY3" s="1845"/>
      <c r="ECZ3" s="1845"/>
      <c r="EDA3" s="1845"/>
      <c r="EDB3" s="1845"/>
      <c r="EDC3" s="1845"/>
      <c r="EDD3" s="1845"/>
      <c r="EDE3" s="1845"/>
      <c r="EDF3" s="1845" t="str">
        <f>Senior!B301 &amp; " - Fund Utilization"</f>
        <v>Modified In-School Off-School Approach (MISOSA) - Fund Utilization</v>
      </c>
      <c r="EDG3" s="1845"/>
      <c r="EDH3" s="1845"/>
      <c r="EDI3" s="1845"/>
      <c r="EDJ3" s="1845"/>
      <c r="EDK3" s="1845"/>
      <c r="EDL3" s="1845"/>
      <c r="EDM3" s="1845"/>
      <c r="EDN3" s="1845" t="str">
        <f>Senior!B302 &amp; " - Fund Utilization"</f>
        <v>Project EASE  - Fund Utilization</v>
      </c>
      <c r="EDO3" s="1845"/>
      <c r="EDP3" s="1845"/>
      <c r="EDQ3" s="1845"/>
      <c r="EDR3" s="1845"/>
      <c r="EDS3" s="1845"/>
      <c r="EDT3" s="1845"/>
      <c r="EDU3" s="1845"/>
      <c r="EDV3" s="1845" t="str">
        <f>Senior!B303 &amp; " - Fund Utilization"</f>
        <v>School Initiated Interventions(SII) - Fund Utilization</v>
      </c>
      <c r="EDW3" s="1845"/>
      <c r="EDX3" s="1845"/>
      <c r="EDY3" s="1845"/>
      <c r="EDZ3" s="1845"/>
      <c r="EEA3" s="1845"/>
      <c r="EEB3" s="1845"/>
      <c r="EEC3" s="1845"/>
      <c r="EED3" s="1845" t="str">
        <f>Senior!B307 &amp; " - Fund Utilization"</f>
        <v>Academic Competitions - Fund Utilization</v>
      </c>
      <c r="EEE3" s="1845"/>
      <c r="EEF3" s="1845"/>
      <c r="EEG3" s="1845"/>
      <c r="EEH3" s="1845"/>
      <c r="EEI3" s="1845"/>
      <c r="EEJ3" s="1845"/>
      <c r="EEK3" s="1845" t="str">
        <f>Senior!B308 &amp; " - Fund Utilization"</f>
        <v>Campus Journalism - Fund Utilization</v>
      </c>
      <c r="EEL3" s="1845"/>
      <c r="EEM3" s="1845"/>
      <c r="EEN3" s="1845"/>
      <c r="EEO3" s="1845"/>
      <c r="EEP3" s="1845"/>
      <c r="EEQ3" s="1845"/>
      <c r="EER3" s="1845" t="str">
        <f>Senior!B309 &amp; " - Fund Utilization"</f>
        <v>Career Guidance and Advocay Program - Fund Utilization</v>
      </c>
      <c r="EES3" s="1845"/>
      <c r="EET3" s="1845"/>
      <c r="EEU3" s="1845"/>
      <c r="EEV3" s="1845"/>
      <c r="EEW3" s="1845"/>
      <c r="EEX3" s="1845"/>
      <c r="EEY3" s="1845" t="str">
        <f>Senior!B310 &amp; " - Fund Utilization"</f>
        <v>Disaster Reduction and Risk Management (DRRM) - Fund Utilization</v>
      </c>
      <c r="EEZ3" s="1845"/>
      <c r="EFA3" s="1845"/>
      <c r="EFB3" s="1845"/>
      <c r="EFC3" s="1845"/>
      <c r="EFD3" s="1845"/>
      <c r="EFE3" s="1845"/>
      <c r="EFF3" s="1845" t="str">
        <f>Senior!B311 &amp; " - Fund Utilization"</f>
        <v>Gender and Development (GAD) - Fund Utilization</v>
      </c>
      <c r="EFG3" s="1845"/>
      <c r="EFH3" s="1845"/>
      <c r="EFI3" s="1845"/>
      <c r="EFJ3" s="1845"/>
      <c r="EFK3" s="1845"/>
      <c r="EFL3" s="1845"/>
      <c r="EFM3" s="1845" t="str">
        <f>Senior!B312 &amp; " - Fund Utilization"</f>
        <v>Gulayan sa Paaralan - Fund Utilization</v>
      </c>
      <c r="EFN3" s="1845"/>
      <c r="EFO3" s="1845"/>
      <c r="EFP3" s="1845"/>
      <c r="EFQ3" s="1845"/>
      <c r="EFR3" s="1845"/>
      <c r="EFS3" s="1845"/>
      <c r="EFT3" s="1845" t="str">
        <f>Senior!B313 &amp; " - Fund Utilization"</f>
        <v>National Drug Education Program (NDEP) - Fund Utilization</v>
      </c>
      <c r="EFU3" s="1845"/>
      <c r="EFV3" s="1845"/>
      <c r="EFW3" s="1845"/>
      <c r="EFX3" s="1845"/>
      <c r="EFY3" s="1845"/>
      <c r="EFZ3" s="1845"/>
      <c r="EGA3" s="1845" t="str">
        <f>Senior!B314 &amp; " - Fund Utilization"</f>
        <v>Oplan Balik Eskwela - Fund Utilization</v>
      </c>
      <c r="EGB3" s="1845"/>
      <c r="EGC3" s="1845"/>
      <c r="EGD3" s="1845"/>
      <c r="EGE3" s="1845"/>
      <c r="EGF3" s="1845"/>
      <c r="EGG3" s="1845"/>
      <c r="EGH3" s="1845" t="str">
        <f>Senior!B315 &amp; " - Fund Utilization"</f>
        <v>Reward and Recognition System - Fund Utilization</v>
      </c>
      <c r="EGI3" s="1845"/>
      <c r="EGJ3" s="1845"/>
      <c r="EGK3" s="1845"/>
      <c r="EGL3" s="1845"/>
      <c r="EGM3" s="1845"/>
      <c r="EGN3" s="1845"/>
      <c r="EGO3" s="1845" t="str">
        <f>Senior!B316 &amp; " - Fund Utilization"</f>
        <v>School  Internet Connectivity  - Fund Utilization</v>
      </c>
      <c r="EGP3" s="1845"/>
      <c r="EGQ3" s="1845"/>
      <c r="EGR3" s="1845"/>
      <c r="EGS3" s="1845"/>
      <c r="EGT3" s="1845"/>
      <c r="EGU3" s="1845"/>
      <c r="EGV3" s="1845" t="str">
        <f>Senior!B317 &amp; " - Fund Utilization"</f>
        <v>School Building Repair &amp; Maintenance (SBRM) - Fund Utilization</v>
      </c>
      <c r="EGW3" s="1845"/>
      <c r="EGX3" s="1845"/>
      <c r="EGY3" s="1845"/>
      <c r="EGZ3" s="1845"/>
      <c r="EHA3" s="1845"/>
      <c r="EHB3" s="1845"/>
      <c r="EHC3" s="1845" t="str">
        <f>Senior!B318 &amp; " - Fund Utilization"</f>
        <v>Scouting Program - Fund Utilization</v>
      </c>
      <c r="EHD3" s="1845"/>
      <c r="EHE3" s="1845"/>
      <c r="EHF3" s="1845"/>
      <c r="EHG3" s="1845"/>
      <c r="EHH3" s="1845"/>
      <c r="EHI3" s="1845"/>
      <c r="EHJ3" s="1845" t="str">
        <f>Senior!B319 &amp; " - Fund Utilization"</f>
        <v>Solid Waste Management - Fund Utilization</v>
      </c>
      <c r="EHK3" s="1845"/>
      <c r="EHL3" s="1845"/>
      <c r="EHM3" s="1845"/>
      <c r="EHN3" s="1845"/>
      <c r="EHO3" s="1845"/>
      <c r="EHP3" s="1845"/>
      <c r="EHQ3" s="1845" t="str">
        <f>Senior!B320 &amp; " - Fund Utilization"</f>
        <v>Sports Development Program - Fund Utilization</v>
      </c>
      <c r="EHR3" s="1845"/>
      <c r="EHS3" s="1845"/>
      <c r="EHT3" s="1845"/>
      <c r="EHU3" s="1845"/>
      <c r="EHV3" s="1845"/>
      <c r="EHW3" s="1845"/>
      <c r="EHX3" s="1845" t="str">
        <f>Senior!B321 &amp; " - Fund Utilization"</f>
        <v>Supreme Student Government (SSG)/Supreme Pupil Government (SPG) - Fund Utilization</v>
      </c>
      <c r="EHY3" s="1845"/>
      <c r="EHZ3" s="1845"/>
      <c r="EIA3" s="1845"/>
      <c r="EIB3" s="1845"/>
      <c r="EIC3" s="1845"/>
      <c r="EID3" s="1845"/>
      <c r="EIE3" s="1845" t="str">
        <f>Senior!B323 &amp; " - Fund Utilization"</f>
        <v>School Banner Projects - Fund Utilization</v>
      </c>
      <c r="EIF3" s="1845"/>
      <c r="EIG3" s="1845"/>
      <c r="EIH3" s="1845"/>
      <c r="EII3" s="1845"/>
      <c r="EIJ3" s="1845"/>
      <c r="EIK3" s="1845"/>
      <c r="EIL3" s="1845" t="str">
        <f>Senior!TV305 &amp; " - Fund Utilization"</f>
        <v xml:space="preserve"> - Fund Utilization</v>
      </c>
      <c r="EIM3" s="1845"/>
      <c r="EIN3" s="1845"/>
      <c r="EIO3" s="1845"/>
      <c r="EIP3" s="1845"/>
      <c r="EIQ3" s="1845"/>
      <c r="EIR3" s="1845" t="str">
        <f>Senior!TV306 &amp; " - Fund Utilization"</f>
        <v xml:space="preserve"> - Fund Utilization</v>
      </c>
      <c r="EIS3" s="1845"/>
      <c r="EIT3" s="1845"/>
      <c r="EIU3" s="1845"/>
      <c r="EIV3" s="1845"/>
      <c r="EIW3" s="1845"/>
      <c r="EIX3" s="1948" t="str">
        <f>Senior!TV307 &amp; " - Fund Utilization"</f>
        <v xml:space="preserve"> - Fund Utilization</v>
      </c>
      <c r="EIY3" s="1949"/>
      <c r="EIZ3" s="1949"/>
      <c r="EJA3" s="1949"/>
      <c r="EJB3" s="1950" t="s">
        <v>48</v>
      </c>
      <c r="EJC3" s="1950"/>
      <c r="EJD3" s="1951"/>
      <c r="EJE3" s="1846" t="s">
        <v>49</v>
      </c>
      <c r="EJF3" s="1846"/>
      <c r="EJG3" s="1846"/>
      <c r="EJH3" s="1846"/>
      <c r="EJI3" s="1846"/>
      <c r="EJJ3" s="1846"/>
      <c r="EJK3" s="1846"/>
      <c r="EJL3" s="1846"/>
      <c r="EJM3" s="1846"/>
      <c r="EJN3" s="1846"/>
      <c r="EJO3" s="1846"/>
      <c r="EJP3" s="1846"/>
      <c r="EJQ3" s="1846"/>
      <c r="EJR3" s="1846"/>
      <c r="EJS3" s="1846"/>
      <c r="EJT3" s="1846"/>
      <c r="EJU3" s="1846"/>
      <c r="EJV3" s="1846"/>
      <c r="EJW3" s="1846"/>
      <c r="EJX3" s="1846"/>
      <c r="EJY3" s="1818" t="s">
        <v>50</v>
      </c>
      <c r="EJZ3" s="1819"/>
      <c r="EKA3" s="1819"/>
      <c r="EKB3" s="1819"/>
      <c r="EKC3" s="1819"/>
      <c r="EKD3" s="1819"/>
      <c r="EKE3" s="1819"/>
      <c r="EKF3" s="1819"/>
      <c r="EKG3" s="1819"/>
      <c r="EKH3" s="1819"/>
      <c r="EKI3" s="1819"/>
      <c r="EKJ3" s="1819"/>
      <c r="EKK3" s="47"/>
      <c r="EKL3" s="47"/>
      <c r="EKM3" s="47"/>
      <c r="EKN3" s="47"/>
      <c r="EKO3" s="47"/>
      <c r="EKP3" s="47"/>
      <c r="EKQ3" s="47"/>
      <c r="EKR3" s="47"/>
      <c r="EKS3" s="47"/>
      <c r="EKT3" s="47"/>
      <c r="EKU3" s="47"/>
      <c r="EKV3" s="47"/>
      <c r="EKW3" s="47"/>
      <c r="EKX3" s="47"/>
      <c r="EKY3" s="47"/>
      <c r="EKZ3" s="47"/>
      <c r="ELA3" s="47"/>
      <c r="ELB3" s="47"/>
      <c r="ELC3" s="47"/>
      <c r="ELD3" s="47"/>
      <c r="ELE3" s="47"/>
      <c r="ELF3" s="47"/>
      <c r="ELG3" s="47"/>
      <c r="ELH3" s="47"/>
      <c r="ELI3" s="47"/>
      <c r="ELJ3" s="47"/>
      <c r="ELK3" s="47"/>
      <c r="ELL3" s="47"/>
      <c r="ELM3" s="47"/>
      <c r="ELN3" s="47"/>
      <c r="ELO3" s="47"/>
      <c r="ELP3" s="47"/>
      <c r="ELQ3" s="47"/>
      <c r="ELR3" s="47"/>
      <c r="ELS3" s="47"/>
      <c r="ELT3" s="1958" t="s">
        <v>51</v>
      </c>
      <c r="ELU3" s="1958"/>
      <c r="ELV3" s="1958"/>
      <c r="ELW3" s="1955" t="s">
        <v>52</v>
      </c>
      <c r="ELX3" s="1956"/>
      <c r="ELY3" s="1956"/>
      <c r="ELZ3" s="1956"/>
      <c r="EMA3" s="1956"/>
      <c r="EMB3" s="1956"/>
      <c r="EMC3" s="1956"/>
      <c r="EMD3" s="1956"/>
      <c r="EME3" s="1956"/>
      <c r="EMF3" s="1956"/>
      <c r="EMG3" s="1956"/>
      <c r="EMH3" s="1956"/>
      <c r="EMI3" s="48"/>
      <c r="EMJ3" s="48"/>
      <c r="EMK3" s="48"/>
      <c r="EML3" s="48"/>
      <c r="EMM3" s="48"/>
      <c r="EMN3" s="48"/>
      <c r="EMO3" s="1851" t="s">
        <v>53</v>
      </c>
      <c r="EMP3" s="1851"/>
      <c r="EMQ3" s="1851"/>
      <c r="EMR3" s="1851"/>
      <c r="EMS3" s="1851"/>
      <c r="EMT3" s="1851"/>
      <c r="EMU3" s="1851"/>
      <c r="EMV3" s="1851"/>
      <c r="EMW3" s="1851"/>
      <c r="EMX3" s="1851"/>
      <c r="EMY3" s="1838" t="s">
        <v>54</v>
      </c>
      <c r="EMZ3" s="1839"/>
      <c r="ENA3" s="1839"/>
      <c r="ENB3" s="1839"/>
      <c r="ENC3" s="1839"/>
      <c r="END3" s="1839"/>
      <c r="ENE3" s="1839"/>
      <c r="ENF3" s="1839"/>
      <c r="ENG3" s="1839"/>
      <c r="ENH3" s="1839"/>
      <c r="ENI3" s="1840" t="s">
        <v>55</v>
      </c>
      <c r="ENJ3" s="1840"/>
      <c r="ENK3" s="1840"/>
      <c r="ENL3" s="49"/>
      <c r="ENM3" s="49"/>
      <c r="ENN3" s="49"/>
      <c r="EPE3" s="1858" t="s">
        <v>56</v>
      </c>
      <c r="EPF3" s="1858"/>
      <c r="EPG3" s="1858"/>
      <c r="EPH3" s="1858"/>
      <c r="EPI3" s="1858"/>
      <c r="EPJ3" s="1858"/>
      <c r="EPK3" s="1855" t="s">
        <v>57</v>
      </c>
      <c r="EPL3" s="1855"/>
      <c r="EPM3" s="1855"/>
      <c r="EPN3" s="1855"/>
      <c r="EPO3" s="1855"/>
      <c r="EPP3" s="1855"/>
      <c r="EPQ3" s="1855" t="s">
        <v>58</v>
      </c>
      <c r="EPR3" s="1855"/>
      <c r="EPS3" s="1855"/>
      <c r="EPT3" s="1855"/>
      <c r="EPU3" s="1856" t="s">
        <v>38</v>
      </c>
      <c r="EPV3" s="1856"/>
      <c r="EPW3" s="1856"/>
      <c r="EPX3" s="1856"/>
      <c r="EPY3" s="1856"/>
      <c r="EPZ3" s="1856"/>
      <c r="EQA3" s="1856"/>
      <c r="EQB3" s="1856"/>
      <c r="EQC3" s="1856"/>
      <c r="EQD3" s="1857"/>
      <c r="EQE3" s="1853" t="s">
        <v>39</v>
      </c>
      <c r="EQF3" s="1853"/>
      <c r="EQG3" s="1853"/>
      <c r="EQH3" s="1853"/>
      <c r="EQI3" s="1853"/>
      <c r="EQJ3" s="1853"/>
      <c r="EQK3" s="1853"/>
      <c r="EQL3" s="1853"/>
      <c r="EQM3" s="1853" t="s">
        <v>59</v>
      </c>
      <c r="EQN3" s="1853"/>
      <c r="EQO3" s="1853"/>
      <c r="EQP3" s="1853"/>
      <c r="EQQ3" s="1853"/>
      <c r="EQR3" s="1853"/>
      <c r="EQS3" s="1853"/>
      <c r="EQT3" s="1853"/>
      <c r="EQU3" s="1853" t="s">
        <v>41</v>
      </c>
      <c r="EQV3" s="1853"/>
      <c r="EQW3" s="1853"/>
      <c r="EQX3" s="1853"/>
      <c r="EQY3" s="1853"/>
      <c r="EQZ3" s="1853"/>
      <c r="ERA3" s="1853"/>
      <c r="ERB3" s="1853"/>
      <c r="ERC3" s="1853" t="s">
        <v>44</v>
      </c>
      <c r="ERD3" s="1853"/>
      <c r="ERE3" s="1853"/>
      <c r="ERF3" s="1853"/>
      <c r="ERG3" s="1853"/>
      <c r="ERH3" s="1853"/>
      <c r="ERI3" s="1853"/>
      <c r="ERJ3" s="1853"/>
      <c r="ERK3" s="1853" t="s">
        <v>45</v>
      </c>
      <c r="ERL3" s="1853"/>
      <c r="ERM3" s="1853"/>
      <c r="ERN3" s="1853"/>
      <c r="ERO3" s="1853"/>
      <c r="ERP3" s="1853"/>
      <c r="ERQ3" s="1853"/>
      <c r="ERR3" s="1853"/>
      <c r="ERS3" s="1853" t="s">
        <v>60</v>
      </c>
      <c r="ERT3" s="1853"/>
      <c r="ERU3" s="1853"/>
      <c r="ERV3" s="1853"/>
      <c r="ERW3" s="1853"/>
      <c r="ERX3" s="1853"/>
      <c r="ERY3" s="1853"/>
      <c r="ERZ3" s="1853"/>
      <c r="ESA3" s="1854" t="s">
        <v>61</v>
      </c>
      <c r="ESB3" s="1854"/>
      <c r="ESC3" s="1853"/>
      <c r="ESD3" s="1853"/>
      <c r="ESE3" s="1853"/>
      <c r="ESF3" s="1853"/>
      <c r="ESG3" s="1853"/>
      <c r="ESH3" s="1853"/>
      <c r="ESI3" s="1854" t="s">
        <v>62</v>
      </c>
      <c r="ESJ3" s="1854"/>
      <c r="ESK3" s="1853"/>
      <c r="ESL3" s="1853"/>
      <c r="ESM3" s="1853"/>
      <c r="ESN3" s="1853"/>
      <c r="ESO3" s="1853"/>
      <c r="ESP3" s="1853"/>
      <c r="ESQ3" s="1854" t="s">
        <v>63</v>
      </c>
      <c r="ESR3" s="1854"/>
      <c r="ESS3" s="1853"/>
      <c r="EST3" s="1853"/>
      <c r="ESU3" s="1853"/>
      <c r="ESV3" s="1853"/>
      <c r="ESW3" s="1853"/>
      <c r="ESX3" s="1853"/>
      <c r="ESY3" s="1854" t="s">
        <v>64</v>
      </c>
      <c r="ESZ3" s="1854"/>
      <c r="ETA3" s="1853"/>
      <c r="ETB3" s="1853"/>
      <c r="ETC3" s="1853"/>
      <c r="ETD3" s="1853"/>
      <c r="ETE3" s="1853"/>
      <c r="ETF3" s="1853"/>
      <c r="ETG3" s="1854" t="s">
        <v>65</v>
      </c>
      <c r="ETH3" s="1854"/>
      <c r="ETI3" s="1853"/>
      <c r="ETJ3" s="1853"/>
      <c r="ETK3" s="1853"/>
      <c r="ETL3" s="1853"/>
      <c r="ETM3" s="1853"/>
      <c r="ETN3" s="1853"/>
      <c r="ETO3" s="1854" t="s">
        <v>66</v>
      </c>
      <c r="ETP3" s="1854"/>
      <c r="ETQ3" s="1853"/>
      <c r="ETR3" s="1853"/>
      <c r="ETS3" s="1853"/>
      <c r="ETT3" s="1853"/>
      <c r="ETU3" s="1853"/>
      <c r="ETV3" s="1853"/>
      <c r="ETW3" s="1854" t="s">
        <v>67</v>
      </c>
      <c r="ETX3" s="1854"/>
      <c r="ETY3" s="1853"/>
      <c r="ETZ3" s="1853"/>
      <c r="EUA3" s="1853"/>
      <c r="EUB3" s="1853"/>
      <c r="EUC3" s="1853"/>
      <c r="EUD3" s="1853"/>
      <c r="EUE3" s="1854" t="s">
        <v>68</v>
      </c>
      <c r="EUF3" s="1854"/>
      <c r="EUG3" s="1853"/>
      <c r="EUH3" s="1853"/>
      <c r="EUI3" s="1853"/>
      <c r="EUJ3" s="1853"/>
      <c r="EUK3" s="1853"/>
      <c r="EUL3" s="1853"/>
      <c r="EUM3" s="1854" t="s">
        <v>69</v>
      </c>
      <c r="EUN3" s="1853"/>
      <c r="EUO3" s="1853"/>
      <c r="EUP3" s="1853"/>
      <c r="EUQ3" s="1853"/>
      <c r="EUR3" s="1853"/>
      <c r="EUS3" s="1853"/>
      <c r="EUT3" s="1854" t="s">
        <v>70</v>
      </c>
      <c r="EUU3" s="1853"/>
      <c r="EUV3" s="1853"/>
      <c r="EUW3" s="1853"/>
      <c r="EUX3" s="1853"/>
      <c r="EUY3" s="1853"/>
      <c r="EUZ3" s="1853"/>
      <c r="EVA3" s="1854" t="s">
        <v>71</v>
      </c>
      <c r="EVB3" s="1853"/>
      <c r="EVC3" s="1853"/>
      <c r="EVD3" s="1853"/>
      <c r="EVE3" s="1853"/>
      <c r="EVF3" s="1853"/>
      <c r="EVG3" s="1853"/>
      <c r="EVH3" s="1854" t="s">
        <v>72</v>
      </c>
      <c r="EVI3" s="1853"/>
      <c r="EVJ3" s="1853"/>
      <c r="EVK3" s="1853"/>
      <c r="EVL3" s="1853"/>
      <c r="EVM3" s="1853"/>
      <c r="EVN3" s="1853"/>
      <c r="EVO3" s="1854" t="s">
        <v>73</v>
      </c>
      <c r="EVP3" s="1853"/>
      <c r="EVQ3" s="1853"/>
      <c r="EVR3" s="1853"/>
      <c r="EVS3" s="1853"/>
      <c r="EVT3" s="1853"/>
      <c r="EVU3" s="1853"/>
      <c r="EVV3" s="1854" t="s">
        <v>74</v>
      </c>
      <c r="EVW3" s="1853"/>
      <c r="EVX3" s="1853"/>
      <c r="EVY3" s="1853"/>
      <c r="EVZ3" s="1853"/>
      <c r="EWA3" s="1853"/>
      <c r="EWB3" s="1853"/>
      <c r="EWC3" s="1854" t="s">
        <v>75</v>
      </c>
      <c r="EWD3" s="1853"/>
      <c r="EWE3" s="1853"/>
      <c r="EWF3" s="1853"/>
      <c r="EWG3" s="1853"/>
      <c r="EWH3" s="1853"/>
      <c r="EWI3" s="1853"/>
      <c r="EWJ3" s="1854" t="s">
        <v>76</v>
      </c>
      <c r="EWK3" s="1853"/>
      <c r="EWL3" s="1853"/>
      <c r="EWM3" s="1853"/>
      <c r="EWN3" s="1853"/>
      <c r="EWO3" s="1853"/>
      <c r="EWP3" s="1853"/>
      <c r="EWQ3" s="1854" t="s">
        <v>77</v>
      </c>
      <c r="EWR3" s="1853"/>
      <c r="EWS3" s="1853"/>
      <c r="EWT3" s="1853"/>
      <c r="EWU3" s="1853"/>
      <c r="EWV3" s="1853"/>
      <c r="EWW3" s="1853"/>
      <c r="EWX3" s="1854" t="s">
        <v>78</v>
      </c>
      <c r="EWY3" s="1853"/>
      <c r="EWZ3" s="1853"/>
      <c r="EXA3" s="1853"/>
      <c r="EXB3" s="1853"/>
      <c r="EXC3" s="1853"/>
      <c r="EXD3" s="1853"/>
      <c r="EXE3" s="1854" t="s">
        <v>79</v>
      </c>
      <c r="EXF3" s="1853"/>
      <c r="EXG3" s="1853"/>
      <c r="EXH3" s="1853"/>
      <c r="EXI3" s="1853"/>
      <c r="EXJ3" s="1853"/>
      <c r="EXK3" s="1853"/>
      <c r="EXL3" s="1860" t="str">
        <f>ALS!B114&amp;" - Other Programs, Activities &amp; Projects"</f>
        <v xml:space="preserve"> - Other Programs, Activities &amp; Projects</v>
      </c>
      <c r="EXM3" s="1861"/>
      <c r="EXN3" s="1861"/>
      <c r="EXO3" s="1861"/>
      <c r="EXP3" s="1861"/>
      <c r="EXQ3" s="1862"/>
      <c r="EXR3" s="1860" t="str">
        <f>ALS!B115&amp;" - Other Programs, Activities &amp; Projects"</f>
        <v xml:space="preserve"> - Other Programs, Activities &amp; Projects</v>
      </c>
      <c r="EXS3" s="1861"/>
      <c r="EXT3" s="1861"/>
      <c r="EXU3" s="1861"/>
      <c r="EXV3" s="1861"/>
      <c r="EXW3" s="1862"/>
      <c r="EXX3" s="1860" t="str">
        <f>ALS!B116&amp;" - Other Programs, Activities &amp; Projects"</f>
        <v xml:space="preserve"> - Other Programs, Activities &amp; Projects</v>
      </c>
      <c r="EXY3" s="1861"/>
      <c r="EXZ3" s="1861"/>
      <c r="EYA3" s="1861"/>
      <c r="EYB3" s="1861"/>
      <c r="EYC3" s="1862"/>
      <c r="EYD3" s="1843" t="s">
        <v>80</v>
      </c>
      <c r="EYE3" s="1843"/>
      <c r="EYF3" s="1843"/>
      <c r="EYG3" s="1843"/>
      <c r="EYH3" s="1843"/>
      <c r="EYI3" s="1843"/>
      <c r="EYJ3" s="1843" t="s">
        <v>81</v>
      </c>
      <c r="EYK3" s="1843"/>
      <c r="EYL3" s="1843"/>
      <c r="EYM3" s="1843"/>
      <c r="EYN3" s="1843"/>
      <c r="EYO3" s="1843"/>
      <c r="EYP3" s="1843" t="s">
        <v>82</v>
      </c>
      <c r="EYQ3" s="1843"/>
      <c r="EYR3" s="1843"/>
      <c r="EYS3" s="1843"/>
      <c r="EYT3" s="1843"/>
      <c r="EYU3" s="1843"/>
      <c r="EYV3" s="1843" t="s">
        <v>83</v>
      </c>
      <c r="EYW3" s="1843"/>
      <c r="EYX3" s="1843"/>
      <c r="EYY3" s="1843"/>
      <c r="EYZ3" s="1843"/>
      <c r="EZA3" s="1843"/>
      <c r="EZB3" s="1843"/>
      <c r="EZC3" s="1843" t="s">
        <v>84</v>
      </c>
      <c r="EZD3" s="1843"/>
      <c r="EZE3" s="1843"/>
      <c r="EZF3" s="1843"/>
      <c r="EZG3" s="1843"/>
      <c r="EZH3" s="1843"/>
      <c r="EZI3" s="1843"/>
      <c r="EZJ3" s="1843" t="s">
        <v>85</v>
      </c>
      <c r="EZK3" s="1843"/>
      <c r="EZL3" s="1843"/>
      <c r="EZM3" s="1843"/>
      <c r="EZN3" s="1843"/>
      <c r="EZO3" s="1843"/>
      <c r="EZP3" s="1859"/>
      <c r="EZQ3" s="1871" t="s">
        <v>86</v>
      </c>
      <c r="EZR3" s="1872"/>
      <c r="EZS3" s="1872"/>
      <c r="EZT3" s="1872"/>
      <c r="EZU3" s="1873"/>
      <c r="EZV3" s="1871" t="s">
        <v>87</v>
      </c>
      <c r="EZW3" s="1872"/>
      <c r="EZX3" s="1872"/>
      <c r="EZY3" s="1872"/>
      <c r="EZZ3" s="1873"/>
      <c r="FAA3" s="1868" t="s">
        <v>88</v>
      </c>
      <c r="FAB3" s="1868"/>
      <c r="FAC3" s="1868" t="s">
        <v>89</v>
      </c>
      <c r="FAD3" s="1868"/>
      <c r="FAE3" s="1868" t="s">
        <v>90</v>
      </c>
      <c r="FAF3" s="1868"/>
      <c r="FAG3" s="1868" t="s">
        <v>91</v>
      </c>
      <c r="FAH3" s="1868"/>
      <c r="FAI3" s="1868" t="s">
        <v>92</v>
      </c>
      <c r="FAJ3" s="1868"/>
      <c r="FAK3" s="50" t="s">
        <v>93</v>
      </c>
      <c r="FAL3" s="50" t="s">
        <v>94</v>
      </c>
      <c r="FAM3" s="50" t="s">
        <v>95</v>
      </c>
      <c r="FAN3" s="1856" t="s">
        <v>96</v>
      </c>
      <c r="FAO3" s="1856"/>
      <c r="FAP3" s="1856"/>
    </row>
    <row r="4" spans="1:4099" ht="58.5" customHeight="1" thickBot="1" x14ac:dyDescent="0.3">
      <c r="A4" s="1869" t="s">
        <v>97</v>
      </c>
      <c r="B4" s="1869" t="s">
        <v>98</v>
      </c>
      <c r="C4" s="1869" t="s">
        <v>99</v>
      </c>
      <c r="D4" s="1869" t="s">
        <v>100</v>
      </c>
      <c r="E4" s="1869" t="s">
        <v>101</v>
      </c>
      <c r="F4" s="1869" t="s">
        <v>102</v>
      </c>
      <c r="G4" s="1870" t="s">
        <v>103</v>
      </c>
      <c r="H4" s="1869" t="s">
        <v>5446</v>
      </c>
      <c r="I4" s="1869"/>
      <c r="J4" s="1869"/>
      <c r="K4" s="1869"/>
      <c r="L4" s="1869"/>
      <c r="M4" s="51" t="s">
        <v>104</v>
      </c>
      <c r="N4" s="51"/>
      <c r="O4" s="51"/>
      <c r="P4" s="51"/>
      <c r="Q4" s="51"/>
      <c r="R4" s="51"/>
      <c r="S4" s="51"/>
      <c r="T4" s="51"/>
      <c r="U4" s="51"/>
      <c r="V4" s="1864" t="s">
        <v>105</v>
      </c>
      <c r="W4" s="1865"/>
      <c r="X4" s="1865"/>
      <c r="Y4" s="1865"/>
      <c r="Z4" s="1866"/>
      <c r="AA4" s="1864" t="s">
        <v>106</v>
      </c>
      <c r="AB4" s="1865"/>
      <c r="AC4" s="1865"/>
      <c r="AD4" s="1865"/>
      <c r="AE4" s="1865"/>
      <c r="AF4" s="1865"/>
      <c r="AG4" s="1865"/>
      <c r="AH4" s="1865"/>
      <c r="AI4" s="1865"/>
      <c r="AJ4" s="1864" t="s">
        <v>107</v>
      </c>
      <c r="AK4" s="1865"/>
      <c r="AL4" s="1865"/>
      <c r="AM4" s="1865"/>
      <c r="AN4" s="1865"/>
      <c r="AO4" s="1865"/>
      <c r="AP4" s="1865"/>
      <c r="AQ4" s="1865"/>
      <c r="AR4" s="1866"/>
      <c r="AS4" s="1867" t="s">
        <v>108</v>
      </c>
      <c r="AT4" s="1867"/>
      <c r="AU4" s="1867"/>
      <c r="AV4" s="1867"/>
      <c r="AW4" s="1867"/>
      <c r="AX4" s="1867"/>
      <c r="AY4" s="1867"/>
      <c r="AZ4" s="1867"/>
      <c r="BA4" s="1856" t="s">
        <v>109</v>
      </c>
      <c r="BB4" s="1856"/>
      <c r="BC4" s="1856"/>
      <c r="BD4" s="1856"/>
      <c r="BE4" s="1856"/>
      <c r="BF4" s="1856"/>
      <c r="BG4" s="1856"/>
      <c r="BH4" s="1856"/>
      <c r="BI4" s="52" t="s">
        <v>110</v>
      </c>
      <c r="BJ4" s="52" t="s">
        <v>111</v>
      </c>
      <c r="BK4" s="1849" t="s">
        <v>112</v>
      </c>
      <c r="BL4" s="1850"/>
      <c r="BM4" s="1849" t="s">
        <v>113</v>
      </c>
      <c r="BN4" s="1850"/>
      <c r="BO4" s="1856" t="s">
        <v>114</v>
      </c>
      <c r="BP4" s="1856"/>
      <c r="BQ4" s="1856"/>
      <c r="BR4" s="1856"/>
      <c r="BS4" s="1856"/>
      <c r="BT4" s="1856"/>
      <c r="BU4" s="1856"/>
      <c r="BV4" s="1856"/>
      <c r="BW4" s="1856" t="s">
        <v>115</v>
      </c>
      <c r="BX4" s="1856"/>
      <c r="BY4" s="1856"/>
      <c r="BZ4" s="1856"/>
      <c r="CA4" s="1856"/>
      <c r="CB4" s="1856"/>
      <c r="CC4" s="1856"/>
      <c r="CD4" s="1856"/>
      <c r="CE4" s="1863" t="s">
        <v>116</v>
      </c>
      <c r="CF4" s="1863"/>
      <c r="CG4" s="1863"/>
      <c r="CH4" s="1863"/>
      <c r="CI4" s="1863"/>
      <c r="CJ4" s="1863"/>
      <c r="CK4" s="1863"/>
      <c r="CL4" s="1863"/>
      <c r="CM4" s="1863" t="s">
        <v>117</v>
      </c>
      <c r="CN4" s="1863"/>
      <c r="CO4" s="1863"/>
      <c r="CP4" s="1863"/>
      <c r="CQ4" s="1863"/>
      <c r="CR4" s="1863"/>
      <c r="CS4" s="1863"/>
      <c r="CT4" s="1863"/>
      <c r="CU4" s="1863" t="s">
        <v>118</v>
      </c>
      <c r="CV4" s="1863"/>
      <c r="CW4" s="1863"/>
      <c r="CX4" s="1863"/>
      <c r="CY4" s="1863"/>
      <c r="CZ4" s="1863"/>
      <c r="DA4" s="1863"/>
      <c r="DB4" s="1863"/>
      <c r="DC4" s="1863" t="s">
        <v>119</v>
      </c>
      <c r="DD4" s="1863"/>
      <c r="DE4" s="1863"/>
      <c r="DF4" s="1863"/>
      <c r="DG4" s="1863"/>
      <c r="DH4" s="1863"/>
      <c r="DI4" s="1863"/>
      <c r="DJ4" s="1863"/>
      <c r="DK4" s="1863" t="s">
        <v>120</v>
      </c>
      <c r="DL4" s="1863"/>
      <c r="DM4" s="1863"/>
      <c r="DN4" s="1863"/>
      <c r="DO4" s="1863"/>
      <c r="DP4" s="1863"/>
      <c r="DQ4" s="1863"/>
      <c r="DR4" s="1863"/>
      <c r="DS4" s="1863" t="s">
        <v>121</v>
      </c>
      <c r="DT4" s="1863"/>
      <c r="DU4" s="1863"/>
      <c r="DV4" s="1863"/>
      <c r="DW4" s="1863"/>
      <c r="DX4" s="1863"/>
      <c r="DY4" s="1863"/>
      <c r="DZ4" s="1863"/>
      <c r="EA4" s="1856" t="s">
        <v>122</v>
      </c>
      <c r="EB4" s="1856"/>
      <c r="EC4" s="1856"/>
      <c r="ED4" s="1856"/>
      <c r="EE4" s="1856"/>
      <c r="EF4" s="1856"/>
      <c r="EG4" s="1856"/>
      <c r="EH4" s="1856"/>
      <c r="EI4" s="1856" t="s">
        <v>123</v>
      </c>
      <c r="EJ4" s="1856"/>
      <c r="EK4" s="1856"/>
      <c r="EL4" s="1856"/>
      <c r="EM4" s="1856"/>
      <c r="EN4" s="1856"/>
      <c r="EO4" s="1856"/>
      <c r="EP4" s="1856"/>
      <c r="EQ4" s="1856" t="s">
        <v>124</v>
      </c>
      <c r="ER4" s="1856"/>
      <c r="ES4" s="1856"/>
      <c r="ET4" s="1856"/>
      <c r="EU4" s="1856"/>
      <c r="EV4" s="1856"/>
      <c r="EW4" s="1856"/>
      <c r="EX4" s="1856"/>
      <c r="EY4" s="1856" t="s">
        <v>125</v>
      </c>
      <c r="EZ4" s="1856"/>
      <c r="FA4" s="1856"/>
      <c r="FB4" s="1856"/>
      <c r="FC4" s="1856"/>
      <c r="FD4" s="1856"/>
      <c r="FE4" s="1856"/>
      <c r="FF4" s="1856"/>
      <c r="FG4" s="1856" t="s">
        <v>126</v>
      </c>
      <c r="FH4" s="1856"/>
      <c r="FI4" s="1856"/>
      <c r="FJ4" s="1856"/>
      <c r="FK4" s="1856"/>
      <c r="FL4" s="1856"/>
      <c r="FM4" s="1856"/>
      <c r="FN4" s="1856"/>
      <c r="FO4" s="1856" t="s">
        <v>127</v>
      </c>
      <c r="FP4" s="1856"/>
      <c r="FQ4" s="1856"/>
      <c r="FR4" s="1856"/>
      <c r="FS4" s="1856"/>
      <c r="FT4" s="1856"/>
      <c r="FU4" s="1856"/>
      <c r="FV4" s="1856"/>
      <c r="FW4" s="1856" t="s">
        <v>128</v>
      </c>
      <c r="FX4" s="1856"/>
      <c r="FY4" s="1856"/>
      <c r="FZ4" s="1856"/>
      <c r="GA4" s="1856"/>
      <c r="GB4" s="1856"/>
      <c r="GC4" s="1856"/>
      <c r="GD4" s="1856"/>
      <c r="GE4" s="1856" t="s">
        <v>129</v>
      </c>
      <c r="GF4" s="1856"/>
      <c r="GG4" s="1856"/>
      <c r="GH4" s="1856"/>
      <c r="GI4" s="1856"/>
      <c r="GJ4" s="1856"/>
      <c r="GK4" s="1856"/>
      <c r="GL4" s="1856"/>
      <c r="GM4" s="1856" t="s">
        <v>130</v>
      </c>
      <c r="GN4" s="1856"/>
      <c r="GO4" s="1856"/>
      <c r="GP4" s="1856"/>
      <c r="GQ4" s="1856"/>
      <c r="GR4" s="1856"/>
      <c r="GS4" s="1856"/>
      <c r="GT4" s="1856"/>
      <c r="GU4" s="1856" t="s">
        <v>131</v>
      </c>
      <c r="GV4" s="1856"/>
      <c r="GW4" s="1856"/>
      <c r="GX4" s="1856"/>
      <c r="GY4" s="1856"/>
      <c r="GZ4" s="1856"/>
      <c r="HA4" s="1856"/>
      <c r="HB4" s="1856"/>
      <c r="HC4" s="1849" t="s">
        <v>132</v>
      </c>
      <c r="HD4" s="1850"/>
      <c r="HE4" s="1850"/>
      <c r="HF4" s="1850"/>
      <c r="HG4" s="1850"/>
      <c r="HH4" s="1850"/>
      <c r="HI4" s="1850"/>
      <c r="HJ4" s="1850"/>
      <c r="HK4" s="1849" t="s">
        <v>133</v>
      </c>
      <c r="HL4" s="1850"/>
      <c r="HM4" s="1850"/>
      <c r="HN4" s="1850"/>
      <c r="HO4" s="1850"/>
      <c r="HP4" s="1850"/>
      <c r="HQ4" s="1850"/>
      <c r="HR4" s="1850"/>
      <c r="HS4" s="1849" t="s">
        <v>134</v>
      </c>
      <c r="HT4" s="1850"/>
      <c r="HU4" s="1850"/>
      <c r="HV4" s="1850"/>
      <c r="HW4" s="1850"/>
      <c r="HX4" s="1850"/>
      <c r="HY4" s="1850"/>
      <c r="HZ4" s="1850"/>
      <c r="IA4" s="1857" t="s">
        <v>135</v>
      </c>
      <c r="IB4" s="1867"/>
      <c r="IC4" s="1867"/>
      <c r="ID4" s="1867"/>
      <c r="IE4" s="1867"/>
      <c r="IF4" s="1867"/>
      <c r="IG4" s="1867"/>
      <c r="IH4" s="1867"/>
      <c r="II4" s="1857" t="s">
        <v>136</v>
      </c>
      <c r="IJ4" s="1867"/>
      <c r="IK4" s="1867"/>
      <c r="IL4" s="1867"/>
      <c r="IM4" s="1867"/>
      <c r="IN4" s="1867"/>
      <c r="IO4" s="1867"/>
      <c r="IP4" s="1867"/>
      <c r="IQ4" s="1857" t="s">
        <v>137</v>
      </c>
      <c r="IR4" s="1867"/>
      <c r="IS4" s="1867"/>
      <c r="IT4" s="1867"/>
      <c r="IU4" s="1867"/>
      <c r="IV4" s="1867"/>
      <c r="IW4" s="1867"/>
      <c r="IX4" s="1867"/>
      <c r="IY4" s="1856" t="s">
        <v>138</v>
      </c>
      <c r="IZ4" s="1856"/>
      <c r="JA4" s="1856"/>
      <c r="JB4" s="1856"/>
      <c r="JC4" s="1856"/>
      <c r="JD4" s="1856"/>
      <c r="JE4" s="1856"/>
      <c r="JF4" s="1856"/>
      <c r="JG4" s="1856" t="s">
        <v>139</v>
      </c>
      <c r="JH4" s="1856"/>
      <c r="JI4" s="1856"/>
      <c r="JJ4" s="1856"/>
      <c r="JK4" s="1856"/>
      <c r="JL4" s="1856"/>
      <c r="JM4" s="1856"/>
      <c r="JN4" s="1856"/>
      <c r="JO4" s="1856" t="s">
        <v>140</v>
      </c>
      <c r="JP4" s="1856"/>
      <c r="JQ4" s="1856"/>
      <c r="JR4" s="1856"/>
      <c r="JS4" s="1856"/>
      <c r="JT4" s="1856"/>
      <c r="JU4" s="1856"/>
      <c r="JV4" s="1856"/>
      <c r="JW4" s="1856" t="s">
        <v>141</v>
      </c>
      <c r="JX4" s="1856"/>
      <c r="JY4" s="1856"/>
      <c r="JZ4" s="1856"/>
      <c r="KA4" s="1856"/>
      <c r="KB4" s="1856"/>
      <c r="KC4" s="1856"/>
      <c r="KD4" s="1856"/>
      <c r="KE4" s="1849" t="s">
        <v>142</v>
      </c>
      <c r="KF4" s="1850"/>
      <c r="KG4" s="1850"/>
      <c r="KH4" s="1850"/>
      <c r="KI4" s="1850"/>
      <c r="KJ4" s="1850"/>
      <c r="KK4" s="1850"/>
      <c r="KL4" s="1874"/>
      <c r="KM4" s="1849" t="s">
        <v>143</v>
      </c>
      <c r="KN4" s="1850"/>
      <c r="KO4" s="1850"/>
      <c r="KP4" s="1850"/>
      <c r="KQ4" s="1850"/>
      <c r="KR4" s="1850"/>
      <c r="KS4" s="1850"/>
      <c r="KT4" s="1874"/>
      <c r="KU4" s="1857" t="s">
        <v>144</v>
      </c>
      <c r="KV4" s="1867"/>
      <c r="KW4" s="1867"/>
      <c r="KX4" s="1867"/>
      <c r="KY4" s="1867"/>
      <c r="KZ4" s="1867"/>
      <c r="LA4" s="1867"/>
      <c r="LB4" s="1867"/>
      <c r="LC4" s="1857" t="s">
        <v>145</v>
      </c>
      <c r="LD4" s="1867"/>
      <c r="LE4" s="1867"/>
      <c r="LF4" s="1867"/>
      <c r="LG4" s="1867"/>
      <c r="LH4" s="1867"/>
      <c r="LI4" s="1867"/>
      <c r="LJ4" s="1867"/>
      <c r="LK4" s="1857" t="s">
        <v>136</v>
      </c>
      <c r="LL4" s="1867"/>
      <c r="LM4" s="1867"/>
      <c r="LN4" s="1867"/>
      <c r="LO4" s="1867"/>
      <c r="LP4" s="1867"/>
      <c r="LQ4" s="1867"/>
      <c r="LR4" s="1867"/>
      <c r="LS4" s="1857" t="s">
        <v>137</v>
      </c>
      <c r="LT4" s="1867"/>
      <c r="LU4" s="1867"/>
      <c r="LV4" s="1867"/>
      <c r="LW4" s="1867"/>
      <c r="LX4" s="1867"/>
      <c r="LY4" s="1867"/>
      <c r="LZ4" s="1867"/>
      <c r="MA4" s="1856" t="s">
        <v>146</v>
      </c>
      <c r="MB4" s="1856"/>
      <c r="MC4" s="1856"/>
      <c r="MD4" s="1856"/>
      <c r="ME4" s="1856"/>
      <c r="MF4" s="1856"/>
      <c r="MG4" s="1856"/>
      <c r="MH4" s="1856"/>
      <c r="MI4" s="1856" t="s">
        <v>147</v>
      </c>
      <c r="MJ4" s="1856"/>
      <c r="MK4" s="1856"/>
      <c r="ML4" s="1856"/>
      <c r="MM4" s="1856"/>
      <c r="MN4" s="1856"/>
      <c r="MO4" s="1856"/>
      <c r="MP4" s="1856"/>
      <c r="MQ4" s="1849" t="s">
        <v>148</v>
      </c>
      <c r="MR4" s="1874"/>
      <c r="MS4" s="1875" t="s">
        <v>104</v>
      </c>
      <c r="MT4" s="1876"/>
      <c r="MU4" s="1876"/>
      <c r="MV4" s="1876"/>
      <c r="MW4" s="1865" t="s">
        <v>106</v>
      </c>
      <c r="MX4" s="1865"/>
      <c r="MY4" s="1865"/>
      <c r="MZ4" s="1877"/>
      <c r="NA4" s="1857" t="s">
        <v>107</v>
      </c>
      <c r="NB4" s="1867"/>
      <c r="NC4" s="1867"/>
      <c r="ND4" s="1878"/>
      <c r="NE4" s="1850" t="s">
        <v>108</v>
      </c>
      <c r="NF4" s="1850"/>
      <c r="NG4" s="1850"/>
      <c r="NH4" s="1850"/>
      <c r="NI4" s="1811" t="s">
        <v>109</v>
      </c>
      <c r="NJ4" s="1811"/>
      <c r="NK4" s="1811"/>
      <c r="NL4" s="1811"/>
      <c r="NM4" s="52" t="s">
        <v>110</v>
      </c>
      <c r="NN4" s="52" t="s">
        <v>111</v>
      </c>
      <c r="NO4" s="52" t="s">
        <v>112</v>
      </c>
      <c r="NP4" s="52" t="s">
        <v>113</v>
      </c>
      <c r="NQ4" s="1857" t="s">
        <v>114</v>
      </c>
      <c r="NR4" s="1867"/>
      <c r="NS4" s="1867"/>
      <c r="NT4" s="1867"/>
      <c r="NU4" s="1857" t="s">
        <v>115</v>
      </c>
      <c r="NV4" s="1867"/>
      <c r="NW4" s="1867"/>
      <c r="NX4" s="1867"/>
      <c r="NY4" s="1879" t="s">
        <v>116</v>
      </c>
      <c r="NZ4" s="1880"/>
      <c r="OA4" s="1880"/>
      <c r="OB4" s="1880"/>
      <c r="OC4" s="1879" t="s">
        <v>117</v>
      </c>
      <c r="OD4" s="1880"/>
      <c r="OE4" s="1880"/>
      <c r="OF4" s="1880"/>
      <c r="OG4" s="1879" t="s">
        <v>118</v>
      </c>
      <c r="OH4" s="1880"/>
      <c r="OI4" s="1880"/>
      <c r="OJ4" s="1881"/>
      <c r="OK4" s="1879" t="s">
        <v>119</v>
      </c>
      <c r="OL4" s="1880"/>
      <c r="OM4" s="1880"/>
      <c r="ON4" s="1881"/>
      <c r="OO4" s="53" t="s">
        <v>120</v>
      </c>
      <c r="OP4" s="54"/>
      <c r="OQ4" s="54"/>
      <c r="OR4" s="54"/>
      <c r="OS4" s="53" t="s">
        <v>121</v>
      </c>
      <c r="OT4" s="54"/>
      <c r="OU4" s="54"/>
      <c r="OV4" s="54"/>
      <c r="OW4" s="1849" t="s">
        <v>122</v>
      </c>
      <c r="OX4" s="1850"/>
      <c r="OY4" s="1850"/>
      <c r="OZ4" s="1874"/>
      <c r="PA4" s="1849" t="s">
        <v>123</v>
      </c>
      <c r="PB4" s="1850"/>
      <c r="PC4" s="1850"/>
      <c r="PD4" s="1874"/>
      <c r="PE4" s="1857" t="s">
        <v>124</v>
      </c>
      <c r="PF4" s="1867"/>
      <c r="PG4" s="1867"/>
      <c r="PH4" s="1867"/>
      <c r="PI4" s="1849" t="s">
        <v>125</v>
      </c>
      <c r="PJ4" s="1850"/>
      <c r="PK4" s="1850"/>
      <c r="PL4" s="1874"/>
      <c r="PM4" s="1849" t="s">
        <v>126</v>
      </c>
      <c r="PN4" s="1850"/>
      <c r="PO4" s="1850"/>
      <c r="PP4" s="1874"/>
      <c r="PQ4" s="1849" t="s">
        <v>127</v>
      </c>
      <c r="PR4" s="1850"/>
      <c r="PS4" s="1850"/>
      <c r="PT4" s="1874"/>
      <c r="PU4" s="1849" t="s">
        <v>128</v>
      </c>
      <c r="PV4" s="1850"/>
      <c r="PW4" s="1850"/>
      <c r="PX4" s="1874"/>
      <c r="PY4" s="1849" t="s">
        <v>129</v>
      </c>
      <c r="PZ4" s="1850"/>
      <c r="QA4" s="1850"/>
      <c r="QB4" s="1874"/>
      <c r="QC4" s="1849" t="s">
        <v>130</v>
      </c>
      <c r="QD4" s="1850"/>
      <c r="QE4" s="1850"/>
      <c r="QF4" s="1874"/>
      <c r="QG4" s="1849" t="s">
        <v>131</v>
      </c>
      <c r="QH4" s="1850"/>
      <c r="QI4" s="1850"/>
      <c r="QJ4" s="1874"/>
      <c r="QK4" s="1849" t="s">
        <v>149</v>
      </c>
      <c r="QL4" s="1850"/>
      <c r="QM4" s="1850"/>
      <c r="QN4" s="1874"/>
      <c r="QO4" s="1849" t="s">
        <v>150</v>
      </c>
      <c r="QP4" s="1850"/>
      <c r="QQ4" s="1850"/>
      <c r="QR4" s="1874"/>
      <c r="QS4" s="1849" t="s">
        <v>151</v>
      </c>
      <c r="QT4" s="1850"/>
      <c r="QU4" s="1850"/>
      <c r="QV4" s="1850"/>
      <c r="QW4" s="1849" t="s">
        <v>152</v>
      </c>
      <c r="QX4" s="1850"/>
      <c r="QY4" s="1850"/>
      <c r="QZ4" s="1850"/>
      <c r="RA4" s="1849" t="s">
        <v>132</v>
      </c>
      <c r="RB4" s="1850"/>
      <c r="RC4" s="1850"/>
      <c r="RD4" s="1874"/>
      <c r="RE4" s="1849" t="s">
        <v>133</v>
      </c>
      <c r="RF4" s="1850"/>
      <c r="RG4" s="1850"/>
      <c r="RH4" s="1874"/>
      <c r="RI4" s="1849" t="s">
        <v>134</v>
      </c>
      <c r="RJ4" s="1850"/>
      <c r="RK4" s="1850"/>
      <c r="RL4" s="1850"/>
      <c r="RM4" s="1849" t="s">
        <v>135</v>
      </c>
      <c r="RN4" s="1850"/>
      <c r="RO4" s="1850"/>
      <c r="RP4" s="1850"/>
      <c r="RQ4" s="1849" t="s">
        <v>136</v>
      </c>
      <c r="RR4" s="1850"/>
      <c r="RS4" s="1850"/>
      <c r="RT4" s="1850"/>
      <c r="RU4" s="1849" t="s">
        <v>137</v>
      </c>
      <c r="RV4" s="1850"/>
      <c r="RW4" s="1850"/>
      <c r="RX4" s="1850"/>
      <c r="RY4" s="1849" t="s">
        <v>138</v>
      </c>
      <c r="RZ4" s="1850"/>
      <c r="SA4" s="1850"/>
      <c r="SB4" s="1850"/>
      <c r="SC4" s="1849" t="s">
        <v>139</v>
      </c>
      <c r="SD4" s="1850"/>
      <c r="SE4" s="1850"/>
      <c r="SF4" s="1850"/>
      <c r="SG4" s="1849" t="s">
        <v>140</v>
      </c>
      <c r="SH4" s="1850"/>
      <c r="SI4" s="1850"/>
      <c r="SJ4" s="1850"/>
      <c r="SK4" s="1849" t="s">
        <v>141</v>
      </c>
      <c r="SL4" s="1850"/>
      <c r="SM4" s="1850"/>
      <c r="SN4" s="1850"/>
      <c r="SO4" s="1849" t="s">
        <v>142</v>
      </c>
      <c r="SP4" s="1850"/>
      <c r="SQ4" s="1850"/>
      <c r="SR4" s="1874"/>
      <c r="SS4" s="1849" t="s">
        <v>143</v>
      </c>
      <c r="ST4" s="1850"/>
      <c r="SU4" s="1850"/>
      <c r="SV4" s="1874"/>
      <c r="SW4" s="1849" t="s">
        <v>144</v>
      </c>
      <c r="SX4" s="1850"/>
      <c r="SY4" s="1850"/>
      <c r="SZ4" s="1850"/>
      <c r="TA4" s="1849" t="s">
        <v>145</v>
      </c>
      <c r="TB4" s="1850"/>
      <c r="TC4" s="1850"/>
      <c r="TD4" s="1850"/>
      <c r="TE4" s="1849" t="s">
        <v>136</v>
      </c>
      <c r="TF4" s="1850"/>
      <c r="TG4" s="1850"/>
      <c r="TH4" s="1850"/>
      <c r="TI4" s="1849" t="s">
        <v>137</v>
      </c>
      <c r="TJ4" s="1850"/>
      <c r="TK4" s="1850"/>
      <c r="TL4" s="1850"/>
      <c r="TM4" s="1849" t="s">
        <v>146</v>
      </c>
      <c r="TN4" s="1850"/>
      <c r="TO4" s="1850"/>
      <c r="TP4" s="1850"/>
      <c r="TQ4" s="1849" t="s">
        <v>147</v>
      </c>
      <c r="TR4" s="1850"/>
      <c r="TS4" s="1850"/>
      <c r="TT4" s="1850"/>
      <c r="TU4" s="1849" t="s">
        <v>148</v>
      </c>
      <c r="TV4" s="1874"/>
      <c r="TX4" s="1857" t="s">
        <v>153</v>
      </c>
      <c r="TY4" s="1867"/>
      <c r="TZ4" s="1867"/>
      <c r="UA4" s="1867"/>
      <c r="UB4" s="1867"/>
      <c r="UC4" s="1867"/>
      <c r="UD4" s="1867"/>
      <c r="UE4" s="1878"/>
      <c r="UF4" s="1857" t="s">
        <v>154</v>
      </c>
      <c r="UG4" s="1867"/>
      <c r="UH4" s="1867"/>
      <c r="UI4" s="1867"/>
      <c r="UJ4" s="1867"/>
      <c r="UK4" s="1867"/>
      <c r="UL4" s="1867"/>
      <c r="UM4" s="1878"/>
      <c r="UN4" s="1857" t="s">
        <v>155</v>
      </c>
      <c r="UO4" s="1867"/>
      <c r="UP4" s="1867"/>
      <c r="UQ4" s="1867"/>
      <c r="UR4" s="1867"/>
      <c r="US4" s="1867"/>
      <c r="UT4" s="1867"/>
      <c r="UU4" s="1878"/>
      <c r="UV4" s="1857" t="s">
        <v>156</v>
      </c>
      <c r="UW4" s="1867"/>
      <c r="UX4" s="1867"/>
      <c r="UY4" s="1867"/>
      <c r="UZ4" s="1867"/>
      <c r="VA4" s="1867"/>
      <c r="VB4" s="1867"/>
      <c r="VC4" s="1878"/>
      <c r="VD4" s="1857" t="s">
        <v>157</v>
      </c>
      <c r="VE4" s="1867"/>
      <c r="VF4" s="1867"/>
      <c r="VG4" s="1867"/>
      <c r="VH4" s="1867"/>
      <c r="VI4" s="1867"/>
      <c r="VJ4" s="1867"/>
      <c r="VK4" s="1878"/>
      <c r="VL4" s="1857" t="s">
        <v>158</v>
      </c>
      <c r="VM4" s="1867"/>
      <c r="VN4" s="1867"/>
      <c r="VO4" s="1867"/>
      <c r="VP4" s="1867"/>
      <c r="VQ4" s="1867"/>
      <c r="VR4" s="1867"/>
      <c r="VS4" s="1878"/>
      <c r="VT4" s="1857" t="s">
        <v>159</v>
      </c>
      <c r="VU4" s="1867"/>
      <c r="VV4" s="1867"/>
      <c r="VW4" s="1867"/>
      <c r="VX4" s="1867"/>
      <c r="VY4" s="1867"/>
      <c r="VZ4" s="1867"/>
      <c r="WA4" s="1878"/>
      <c r="WB4" s="1857" t="s">
        <v>160</v>
      </c>
      <c r="WC4" s="1867"/>
      <c r="WD4" s="1867"/>
      <c r="WE4" s="1867"/>
      <c r="WF4" s="1867"/>
      <c r="WG4" s="1867"/>
      <c r="WH4" s="1867"/>
      <c r="WI4" s="1878"/>
      <c r="WJ4" s="1857" t="s">
        <v>161</v>
      </c>
      <c r="WK4" s="1867"/>
      <c r="WL4" s="1867"/>
      <c r="WM4" s="1867"/>
      <c r="WN4" s="1867"/>
      <c r="WO4" s="1867"/>
      <c r="WP4" s="1867"/>
      <c r="WQ4" s="1878"/>
      <c r="WR4" s="1857" t="s">
        <v>162</v>
      </c>
      <c r="WS4" s="1867"/>
      <c r="WT4" s="1867"/>
      <c r="WU4" s="1867"/>
      <c r="WV4" s="1867"/>
      <c r="WW4" s="1867"/>
      <c r="WX4" s="1867"/>
      <c r="WY4" s="1878"/>
      <c r="WZ4" s="1857" t="s">
        <v>163</v>
      </c>
      <c r="XA4" s="1867"/>
      <c r="XB4" s="1867"/>
      <c r="XC4" s="1867"/>
      <c r="XD4" s="1867"/>
      <c r="XE4" s="1867"/>
      <c r="XF4" s="1867"/>
      <c r="XG4" s="1878"/>
      <c r="XH4" s="1857" t="s">
        <v>164</v>
      </c>
      <c r="XI4" s="1867"/>
      <c r="XJ4" s="1867"/>
      <c r="XK4" s="1867"/>
      <c r="XL4" s="1867"/>
      <c r="XM4" s="1867"/>
      <c r="XN4" s="1867"/>
      <c r="XO4" s="1878"/>
      <c r="XP4" s="1857" t="s">
        <v>165</v>
      </c>
      <c r="XQ4" s="1867"/>
      <c r="XR4" s="1867"/>
      <c r="XS4" s="1867"/>
      <c r="XT4" s="1867"/>
      <c r="XU4" s="1867"/>
      <c r="XV4" s="1867"/>
      <c r="XW4" s="1878"/>
      <c r="XX4" s="1857" t="s">
        <v>166</v>
      </c>
      <c r="XY4" s="1867"/>
      <c r="XZ4" s="1867"/>
      <c r="YA4" s="1867"/>
      <c r="YB4" s="1867"/>
      <c r="YC4" s="1867"/>
      <c r="YD4" s="1867"/>
      <c r="YE4" s="1867"/>
      <c r="YF4" s="1857" t="s">
        <v>167</v>
      </c>
      <c r="YG4" s="1878"/>
      <c r="YH4" s="1849" t="s">
        <v>168</v>
      </c>
      <c r="YI4" s="1874"/>
      <c r="YJ4" s="1849" t="s">
        <v>169</v>
      </c>
      <c r="YK4" s="1874"/>
      <c r="YL4" s="1849" t="s">
        <v>170</v>
      </c>
      <c r="YM4" s="1874"/>
      <c r="YN4" s="1849" t="s">
        <v>171</v>
      </c>
      <c r="YO4" s="1874"/>
      <c r="YP4" s="1849" t="s">
        <v>172</v>
      </c>
      <c r="YQ4" s="1874"/>
      <c r="YR4" s="1849" t="s">
        <v>173</v>
      </c>
      <c r="YS4" s="1874"/>
      <c r="YT4" s="1849" t="s">
        <v>174</v>
      </c>
      <c r="YU4" s="1850"/>
      <c r="YV4" s="1849" t="s">
        <v>175</v>
      </c>
      <c r="YW4" s="1874"/>
      <c r="YX4" s="1849" t="s">
        <v>176</v>
      </c>
      <c r="YY4" s="1850"/>
      <c r="YZ4" s="1849" t="s">
        <v>177</v>
      </c>
      <c r="ZA4" s="1874"/>
      <c r="ZB4" s="1849" t="s">
        <v>178</v>
      </c>
      <c r="ZC4" s="1850"/>
      <c r="ZD4" s="1849" t="s">
        <v>179</v>
      </c>
      <c r="ZE4" s="1874"/>
      <c r="ZF4" s="1849" t="s">
        <v>180</v>
      </c>
      <c r="ZG4" s="1850"/>
      <c r="ZH4" s="1849" t="s">
        <v>181</v>
      </c>
      <c r="ZI4" s="1874"/>
      <c r="ZJ4" s="1849" t="s">
        <v>182</v>
      </c>
      <c r="ZK4" s="1850"/>
      <c r="ZL4" s="1849" t="s">
        <v>183</v>
      </c>
      <c r="ZM4" s="1874"/>
      <c r="ZN4" s="1849" t="s">
        <v>184</v>
      </c>
      <c r="ZO4" s="1850"/>
      <c r="ZP4" s="1849" t="s">
        <v>185</v>
      </c>
      <c r="ZQ4" s="1874"/>
      <c r="ZR4" s="1849" t="s">
        <v>186</v>
      </c>
      <c r="ZS4" s="1850"/>
      <c r="ZT4" s="1849" t="s">
        <v>187</v>
      </c>
      <c r="ZU4" s="1874"/>
      <c r="ZV4" s="1849" t="s">
        <v>188</v>
      </c>
      <c r="ZW4" s="1850"/>
      <c r="ZX4" s="1849" t="s">
        <v>189</v>
      </c>
      <c r="ZY4" s="1874"/>
      <c r="ZZ4" s="1849" t="s">
        <v>190</v>
      </c>
      <c r="AAA4" s="1850"/>
      <c r="AAB4" s="1849" t="s">
        <v>191</v>
      </c>
      <c r="AAC4" s="1874"/>
      <c r="AAD4" s="1849" t="s">
        <v>192</v>
      </c>
      <c r="AAE4" s="1850"/>
      <c r="AAF4" s="1849" t="s">
        <v>193</v>
      </c>
      <c r="AAG4" s="1874"/>
      <c r="AAH4" s="1882" t="s">
        <v>194</v>
      </c>
      <c r="AAI4" s="1883"/>
      <c r="AAJ4" s="1882" t="s">
        <v>195</v>
      </c>
      <c r="AAK4" s="1884"/>
      <c r="AAL4" s="1882" t="s">
        <v>196</v>
      </c>
      <c r="AAM4" s="1883"/>
      <c r="AAN4" s="1882" t="s">
        <v>197</v>
      </c>
      <c r="AAO4" s="1884"/>
      <c r="AAP4" s="1849" t="s">
        <v>132</v>
      </c>
      <c r="AAQ4" s="1850"/>
      <c r="AAR4" s="1849" t="s">
        <v>133</v>
      </c>
      <c r="AAS4" s="1850"/>
      <c r="AAT4" s="1849" t="s">
        <v>134</v>
      </c>
      <c r="AAU4" s="1850"/>
      <c r="AAV4" s="1849" t="s">
        <v>135</v>
      </c>
      <c r="AAW4" s="1850"/>
      <c r="AAX4" s="1849" t="s">
        <v>136</v>
      </c>
      <c r="AAY4" s="1850"/>
      <c r="AAZ4" s="1849" t="s">
        <v>137</v>
      </c>
      <c r="ABA4" s="1850"/>
      <c r="ABB4" s="1849" t="s">
        <v>138</v>
      </c>
      <c r="ABC4" s="1850"/>
      <c r="ABD4" s="1849" t="s">
        <v>139</v>
      </c>
      <c r="ABE4" s="1850"/>
      <c r="ABF4" s="1849" t="s">
        <v>140</v>
      </c>
      <c r="ABG4" s="1850"/>
      <c r="ABH4" s="1849" t="s">
        <v>141</v>
      </c>
      <c r="ABI4" s="1850"/>
      <c r="ABJ4" s="1849" t="s">
        <v>142</v>
      </c>
      <c r="ABK4" s="1850"/>
      <c r="ABL4" s="1849" t="s">
        <v>143</v>
      </c>
      <c r="ABM4" s="1850"/>
      <c r="ABN4" s="1849" t="s">
        <v>144</v>
      </c>
      <c r="ABO4" s="1850"/>
      <c r="ABP4" s="1849" t="s">
        <v>145</v>
      </c>
      <c r="ABQ4" s="1850"/>
      <c r="ABR4" s="1849" t="s">
        <v>136</v>
      </c>
      <c r="ABS4" s="1850"/>
      <c r="ABT4" s="1849" t="s">
        <v>137</v>
      </c>
      <c r="ABU4" s="1850"/>
      <c r="ABV4" s="1849" t="s">
        <v>146</v>
      </c>
      <c r="ABW4" s="1850"/>
      <c r="ABX4" s="1849" t="s">
        <v>147</v>
      </c>
      <c r="ABY4" s="1850"/>
      <c r="ABZ4" s="1856" t="s">
        <v>148</v>
      </c>
      <c r="ACA4" s="1856"/>
      <c r="ACD4" s="1885" t="s">
        <v>198</v>
      </c>
      <c r="ACE4" s="1886"/>
      <c r="ACF4" s="1886"/>
      <c r="ACG4" s="1886"/>
      <c r="ACH4" s="1886"/>
      <c r="ACI4" s="1849" t="s">
        <v>199</v>
      </c>
      <c r="ACJ4" s="1850"/>
      <c r="ACK4" s="1850"/>
      <c r="ACL4" s="1850"/>
      <c r="ACM4" s="1850"/>
      <c r="ACN4" s="1850"/>
      <c r="ACO4" s="1850"/>
      <c r="ACP4" s="1850"/>
      <c r="ACQ4" s="1885" t="s">
        <v>200</v>
      </c>
      <c r="ACR4" s="1886"/>
      <c r="ACS4" s="1886"/>
      <c r="ACT4" s="1886"/>
      <c r="ACU4" s="1886"/>
      <c r="ACV4" s="1886"/>
      <c r="ACW4" s="1886"/>
      <c r="ACX4" s="1886"/>
      <c r="ACY4" s="1811" t="s">
        <v>201</v>
      </c>
      <c r="ACZ4" s="1811"/>
      <c r="ADA4" s="1811"/>
      <c r="ADB4" s="1811"/>
      <c r="ADC4" s="1811"/>
      <c r="ADD4" s="1811"/>
      <c r="ADE4" s="1811"/>
      <c r="ADF4" s="1811"/>
      <c r="ADG4" s="1885" t="s">
        <v>202</v>
      </c>
      <c r="ADH4" s="1886"/>
      <c r="ADI4" s="1886"/>
      <c r="ADJ4" s="1886"/>
      <c r="ADK4" s="1886"/>
      <c r="ADL4" s="1886"/>
      <c r="ADM4" s="1886"/>
      <c r="ADN4" s="1887"/>
      <c r="ADO4" s="1890" t="s">
        <v>203</v>
      </c>
      <c r="ADP4" s="1890"/>
      <c r="ADQ4" s="1890"/>
      <c r="ADR4" s="1890"/>
      <c r="ADS4" s="1890"/>
      <c r="ADT4" s="1890"/>
      <c r="ADU4" s="1890"/>
      <c r="ADV4" s="1890"/>
      <c r="ADW4" s="1885" t="s">
        <v>204</v>
      </c>
      <c r="ADX4" s="1886"/>
      <c r="ADY4" s="1886"/>
      <c r="ADZ4" s="1886"/>
      <c r="AEA4" s="1886"/>
      <c r="AEB4" s="1886"/>
      <c r="AEC4" s="1886"/>
      <c r="AED4" s="1887"/>
      <c r="AEE4" s="1890" t="s">
        <v>205</v>
      </c>
      <c r="AEF4" s="1890"/>
      <c r="AEG4" s="1890"/>
      <c r="AEH4" s="1885" t="s">
        <v>206</v>
      </c>
      <c r="AEI4" s="1886"/>
      <c r="AEJ4" s="1886"/>
      <c r="AEK4" s="1886"/>
      <c r="AEL4" s="1886"/>
      <c r="AEM4" s="1886"/>
      <c r="AEN4" s="1886"/>
      <c r="AEO4" s="1887"/>
      <c r="AEP4" s="1889" t="s">
        <v>207</v>
      </c>
      <c r="AEQ4" s="1889"/>
      <c r="AER4" s="1889"/>
      <c r="AES4" s="1889"/>
      <c r="AET4" s="1889"/>
      <c r="AEU4" s="1811" t="s">
        <v>208</v>
      </c>
      <c r="AEV4" s="1811"/>
      <c r="AEW4" s="1811"/>
      <c r="AEX4" s="1811"/>
      <c r="AEY4" s="1811"/>
      <c r="AEZ4" s="1811"/>
      <c r="AFA4" s="1811"/>
      <c r="AFB4" s="1811"/>
      <c r="AFC4" s="1889" t="s">
        <v>209</v>
      </c>
      <c r="AFD4" s="1889"/>
      <c r="AFE4" s="1889"/>
      <c r="AFF4" s="1889"/>
      <c r="AFG4" s="1889"/>
      <c r="AFH4" s="1889"/>
      <c r="AFI4" s="1889"/>
      <c r="AFJ4" s="1889"/>
      <c r="AFK4" s="1811" t="s">
        <v>210</v>
      </c>
      <c r="AFL4" s="1811"/>
      <c r="AFM4" s="1811"/>
      <c r="AFN4" s="1811"/>
      <c r="AFO4" s="1811"/>
      <c r="AFP4" s="1811"/>
      <c r="AFQ4" s="1811"/>
      <c r="AFR4" s="1811"/>
      <c r="AFS4" s="1885" t="s">
        <v>211</v>
      </c>
      <c r="AFT4" s="1886"/>
      <c r="AFU4" s="1886"/>
      <c r="AFV4" s="1886"/>
      <c r="AFW4" s="1886"/>
      <c r="AFX4" s="1886"/>
      <c r="AFY4" s="1886"/>
      <c r="AFZ4" s="1887"/>
      <c r="AGA4" s="1849" t="s">
        <v>212</v>
      </c>
      <c r="AGB4" s="1850"/>
      <c r="AGC4" s="1850"/>
      <c r="AGD4" s="1850"/>
      <c r="AGE4" s="1850"/>
      <c r="AGF4" s="1850"/>
      <c r="AGG4" s="1850"/>
      <c r="AGH4" s="1874"/>
      <c r="AGI4" s="1885" t="s">
        <v>213</v>
      </c>
      <c r="AGJ4" s="1886"/>
      <c r="AGK4" s="1886"/>
      <c r="AGL4" s="1886"/>
      <c r="AGM4" s="1886"/>
      <c r="AGN4" s="1886"/>
      <c r="AGO4" s="1886"/>
      <c r="AGP4" s="1887"/>
      <c r="AGQ4" s="1849" t="s">
        <v>214</v>
      </c>
      <c r="AGR4" s="1850"/>
      <c r="AGS4" s="1850"/>
      <c r="AGT4" s="1885" t="s">
        <v>215</v>
      </c>
      <c r="AGU4" s="1886"/>
      <c r="AGV4" s="1886"/>
      <c r="AGW4" s="1886"/>
      <c r="AGX4" s="1886"/>
      <c r="AGY4" s="1886"/>
      <c r="AGZ4" s="1886"/>
      <c r="AHA4" s="1887"/>
      <c r="AHB4" s="1885" t="s">
        <v>216</v>
      </c>
      <c r="AHC4" s="1886"/>
      <c r="AHD4" s="1886"/>
      <c r="AHE4" s="1886"/>
      <c r="AHF4" s="1886"/>
      <c r="AHG4" s="1856" t="s">
        <v>217</v>
      </c>
      <c r="AHH4" s="1856"/>
      <c r="AHI4" s="1856"/>
      <c r="AHJ4" s="1856"/>
      <c r="AHK4" s="1856"/>
      <c r="AHL4" s="1856"/>
      <c r="AHM4" s="1856"/>
      <c r="AHN4" s="1856"/>
      <c r="AHO4" s="1888" t="s">
        <v>218</v>
      </c>
      <c r="AHP4" s="1888"/>
      <c r="AHQ4" s="1888"/>
      <c r="AHR4" s="1888"/>
      <c r="AHS4" s="1888"/>
      <c r="AHT4" s="1888"/>
      <c r="AHU4" s="1888"/>
      <c r="AHV4" s="1888"/>
      <c r="AHW4" s="1843" t="s">
        <v>219</v>
      </c>
      <c r="AHX4" s="1843"/>
      <c r="AHY4" s="1843"/>
      <c r="AHZ4" s="1843"/>
      <c r="AIA4" s="1843"/>
      <c r="AIB4" s="1843"/>
      <c r="AIC4" s="1843"/>
      <c r="AID4" s="1843"/>
      <c r="AIE4" s="1888" t="s">
        <v>220</v>
      </c>
      <c r="AIF4" s="1888"/>
      <c r="AIG4" s="1888"/>
      <c r="AIH4" s="1888"/>
      <c r="AII4" s="1888"/>
      <c r="AIJ4" s="1888"/>
      <c r="AIK4" s="1888"/>
      <c r="AIL4" s="1888"/>
      <c r="AIM4" s="1843" t="s">
        <v>221</v>
      </c>
      <c r="AIN4" s="1843"/>
      <c r="AIO4" s="1843"/>
      <c r="AIP4" s="1843"/>
      <c r="AIQ4" s="1843"/>
      <c r="AIR4" s="1843"/>
      <c r="AIS4" s="1843"/>
      <c r="AIT4" s="1843"/>
      <c r="AIU4" s="1843" t="s">
        <v>222</v>
      </c>
      <c r="AIV4" s="1843"/>
      <c r="AIW4" s="1843"/>
      <c r="AIX4" s="1843"/>
      <c r="AIY4" s="1843"/>
      <c r="AIZ4" s="1843"/>
      <c r="AJA4" s="1843"/>
      <c r="AJB4" s="1843"/>
      <c r="AJC4" s="1888" t="s">
        <v>223</v>
      </c>
      <c r="AJD4" s="1888"/>
      <c r="AJE4" s="1888"/>
      <c r="AJF4" s="1843" t="s">
        <v>224</v>
      </c>
      <c r="AJG4" s="1843"/>
      <c r="AJH4" s="1843"/>
      <c r="AJI4" s="1843"/>
      <c r="AJJ4" s="1843"/>
      <c r="AJK4" s="1843"/>
      <c r="AJL4" s="1843"/>
      <c r="AJM4" s="1843"/>
      <c r="AJN4" s="1888" t="s">
        <v>225</v>
      </c>
      <c r="AJO4" s="1888"/>
      <c r="AJP4" s="1888"/>
      <c r="AJQ4" s="1888"/>
      <c r="AJR4" s="1888"/>
      <c r="AJS4" s="1888"/>
      <c r="AJT4" s="1888"/>
      <c r="AJU4" s="1888"/>
      <c r="AJV4" s="1888"/>
      <c r="AJW4" s="1888" t="s">
        <v>226</v>
      </c>
      <c r="AJX4" s="1888"/>
      <c r="AJY4" s="1888"/>
      <c r="AJZ4" s="1888"/>
      <c r="AKA4" s="1888"/>
      <c r="AKB4" s="1888"/>
      <c r="AKC4" s="1888"/>
      <c r="AKD4" s="1888"/>
      <c r="AKE4" s="1888"/>
      <c r="AKF4" s="1891" t="s">
        <v>227</v>
      </c>
      <c r="AKG4" s="1892"/>
      <c r="AKH4" s="1892"/>
      <c r="AKI4" s="1892"/>
      <c r="AKJ4" s="1700"/>
      <c r="AKK4" s="1893" t="s">
        <v>228</v>
      </c>
      <c r="AKL4" s="1894"/>
      <c r="AKM4" s="1894"/>
      <c r="AKN4" s="1894"/>
      <c r="AKO4" s="1891"/>
      <c r="AKP4" s="1700"/>
      <c r="AKQ4" s="1888" t="s">
        <v>229</v>
      </c>
      <c r="AKR4" s="1888"/>
      <c r="AKS4" s="1888"/>
      <c r="AKT4" s="1888"/>
      <c r="AKU4" s="1888"/>
      <c r="AKV4" s="1888"/>
      <c r="AKW4" s="1888"/>
      <c r="AKX4" s="1888" t="s">
        <v>230</v>
      </c>
      <c r="AKY4" s="1888"/>
      <c r="AKZ4" s="1888"/>
      <c r="ALA4" s="1888"/>
      <c r="ALB4" s="1888"/>
      <c r="ALC4" s="1888"/>
      <c r="ALD4" s="1888"/>
      <c r="ALE4" s="1888" t="s">
        <v>231</v>
      </c>
      <c r="ALF4" s="1888"/>
      <c r="ALG4" s="1888"/>
      <c r="ALH4" s="1888"/>
      <c r="ALI4" s="1888"/>
      <c r="ALJ4" s="1888"/>
      <c r="ALK4" s="1888"/>
      <c r="ALL4" s="1888" t="s">
        <v>232</v>
      </c>
      <c r="ALM4" s="1888"/>
      <c r="ALN4" s="1888"/>
      <c r="ALO4" s="1888"/>
      <c r="ALP4" s="1888"/>
      <c r="ALQ4" s="1888"/>
      <c r="ALR4" s="1888"/>
      <c r="ALS4" s="1888" t="s">
        <v>233</v>
      </c>
      <c r="ALT4" s="1888"/>
      <c r="ALU4" s="1888"/>
      <c r="ALV4" s="1888"/>
      <c r="ALW4" s="1888"/>
      <c r="ALX4" s="1888"/>
      <c r="ALY4" s="1888"/>
      <c r="ALZ4" s="1888" t="s">
        <v>234</v>
      </c>
      <c r="AMA4" s="1888"/>
      <c r="AMB4" s="1888"/>
      <c r="AMC4" s="1888"/>
      <c r="AMD4" s="1888"/>
      <c r="AME4" s="1888"/>
      <c r="AMF4" s="1888"/>
      <c r="AMG4" s="1888" t="s">
        <v>235</v>
      </c>
      <c r="AMH4" s="1888"/>
      <c r="AMI4" s="1888"/>
      <c r="AMJ4" s="1888"/>
      <c r="AMK4" s="1888"/>
      <c r="AML4" s="1888"/>
      <c r="AMM4" s="1888"/>
      <c r="AMN4" s="1888" t="s">
        <v>236</v>
      </c>
      <c r="AMO4" s="1888"/>
      <c r="AMP4" s="1888"/>
      <c r="AMQ4" s="1888"/>
      <c r="AMR4" s="1888"/>
      <c r="AMS4" s="1888"/>
      <c r="AMT4" s="1888"/>
      <c r="AMU4" s="1888" t="s">
        <v>237</v>
      </c>
      <c r="AMV4" s="1888"/>
      <c r="AMW4" s="1888"/>
      <c r="AMX4" s="1888"/>
      <c r="AMY4" s="1888"/>
      <c r="AMZ4" s="1888"/>
      <c r="ANA4" s="1888"/>
      <c r="ANB4" s="1888" t="s">
        <v>238</v>
      </c>
      <c r="ANC4" s="1888"/>
      <c r="AND4" s="1888"/>
      <c r="ANE4" s="1888"/>
      <c r="ANF4" s="1888"/>
      <c r="ANG4" s="1888"/>
      <c r="ANH4" s="1888"/>
      <c r="ANI4" s="1888" t="s">
        <v>239</v>
      </c>
      <c r="ANJ4" s="1888"/>
      <c r="ANK4" s="1888"/>
      <c r="ANL4" s="1888"/>
      <c r="ANM4" s="1888"/>
      <c r="ANN4" s="1888"/>
      <c r="ANO4" s="1888"/>
      <c r="ANP4" s="1888" t="s">
        <v>240</v>
      </c>
      <c r="ANQ4" s="1888"/>
      <c r="ANR4" s="1888"/>
      <c r="ANS4" s="1888"/>
      <c r="ANT4" s="1888"/>
      <c r="ANU4" s="1888"/>
      <c r="ANV4" s="1888"/>
      <c r="ANW4" s="1888" t="s">
        <v>241</v>
      </c>
      <c r="ANX4" s="1888"/>
      <c r="ANY4" s="1888"/>
      <c r="ANZ4" s="1888"/>
      <c r="AOA4" s="1888"/>
      <c r="AOB4" s="1888"/>
      <c r="AOC4" s="1888"/>
      <c r="AOD4" s="1888" t="s">
        <v>242</v>
      </c>
      <c r="AOE4" s="1888"/>
      <c r="AOF4" s="1888"/>
      <c r="AOG4" s="1888"/>
      <c r="AOH4" s="1888"/>
      <c r="AOI4" s="1888"/>
      <c r="AOJ4" s="1888"/>
      <c r="AOK4" s="1888" t="s">
        <v>243</v>
      </c>
      <c r="AOL4" s="1888"/>
      <c r="AOM4" s="1888"/>
      <c r="AON4" s="1888"/>
      <c r="AOO4" s="1888"/>
      <c r="AOP4" s="1888"/>
      <c r="AOQ4" s="1888"/>
      <c r="AOR4" s="1888" t="s">
        <v>244</v>
      </c>
      <c r="AOS4" s="1888"/>
      <c r="AOT4" s="1888"/>
      <c r="AOU4" s="1888"/>
      <c r="AOV4" s="1888"/>
      <c r="AOW4" s="1888"/>
      <c r="AOX4" s="1888"/>
      <c r="AOY4" s="1888" t="s">
        <v>245</v>
      </c>
      <c r="AOZ4" s="1888"/>
      <c r="APA4" s="1888"/>
      <c r="APB4" s="1888"/>
      <c r="APC4" s="1888"/>
      <c r="APD4" s="1888"/>
      <c r="APE4" s="1888"/>
      <c r="APF4" s="1888" t="s">
        <v>246</v>
      </c>
      <c r="APG4" s="1888"/>
      <c r="APH4" s="1888"/>
      <c r="API4" s="1888"/>
      <c r="APJ4" s="1888"/>
      <c r="APK4" s="1888"/>
      <c r="APL4" s="1888"/>
      <c r="APM4" s="1888" t="s">
        <v>247</v>
      </c>
      <c r="APN4" s="1888"/>
      <c r="APO4" s="1888"/>
      <c r="APP4" s="1888"/>
      <c r="APQ4" s="1888"/>
      <c r="APR4" s="1888"/>
      <c r="APS4" s="1888"/>
      <c r="APT4" s="1888" t="s">
        <v>248</v>
      </c>
      <c r="APU4" s="1888"/>
      <c r="APV4" s="1888"/>
      <c r="APW4" s="1888"/>
      <c r="APX4" s="1888"/>
      <c r="APY4" s="1888"/>
      <c r="APZ4" s="1888"/>
      <c r="AQA4" s="1888" t="s">
        <v>249</v>
      </c>
      <c r="AQB4" s="1888"/>
      <c r="AQC4" s="1888"/>
      <c r="AQD4" s="1888"/>
      <c r="AQE4" s="1888"/>
      <c r="AQF4" s="1888"/>
      <c r="AQG4" s="1888"/>
      <c r="AQH4" s="1888" t="s">
        <v>250</v>
      </c>
      <c r="AQI4" s="1888"/>
      <c r="AQJ4" s="1888"/>
      <c r="AQK4" s="1888"/>
      <c r="AQL4" s="1888"/>
      <c r="AQM4" s="1888"/>
      <c r="AQN4" s="1888"/>
      <c r="AQO4" s="1888" t="s">
        <v>251</v>
      </c>
      <c r="AQP4" s="1888"/>
      <c r="AQQ4" s="1888"/>
      <c r="AQR4" s="1888"/>
      <c r="AQS4" s="1888"/>
      <c r="AQT4" s="1888"/>
      <c r="AQU4" s="1888"/>
      <c r="AQV4" s="1888" t="s">
        <v>252</v>
      </c>
      <c r="AQW4" s="1888"/>
      <c r="AQX4" s="1888"/>
      <c r="AQY4" s="1888"/>
      <c r="AQZ4" s="1888"/>
      <c r="ARA4" s="1888"/>
      <c r="ARB4" s="1888"/>
      <c r="ARC4" s="1888" t="s">
        <v>253</v>
      </c>
      <c r="ARD4" s="1888"/>
      <c r="ARE4" s="1888"/>
      <c r="ARF4" s="1888"/>
      <c r="ARG4" s="1888"/>
      <c r="ARH4" s="1888"/>
      <c r="ARI4" s="1888"/>
      <c r="ARJ4" s="1888" t="s">
        <v>254</v>
      </c>
      <c r="ARK4" s="1888"/>
      <c r="ARL4" s="1888"/>
      <c r="ARM4" s="1888"/>
      <c r="ARN4" s="1888"/>
      <c r="ARO4" s="1888"/>
      <c r="ARP4" s="1888"/>
      <c r="ARQ4" s="1888" t="s">
        <v>255</v>
      </c>
      <c r="ARR4" s="1888"/>
      <c r="ARS4" s="1888"/>
      <c r="ART4" s="1888"/>
      <c r="ARU4" s="1888"/>
      <c r="ARV4" s="1888"/>
      <c r="ARW4" s="1888"/>
      <c r="ARX4" s="1888" t="s">
        <v>256</v>
      </c>
      <c r="ARY4" s="1888"/>
      <c r="ARZ4" s="1888"/>
      <c r="ASA4" s="1888"/>
      <c r="ASB4" s="1888"/>
      <c r="ASC4" s="1888"/>
      <c r="ASD4" s="1888"/>
      <c r="ASE4" s="1888" t="s">
        <v>257</v>
      </c>
      <c r="ASF4" s="1888"/>
      <c r="ASG4" s="1888"/>
      <c r="ASH4" s="1888"/>
      <c r="ASI4" s="1888"/>
      <c r="ASJ4" s="1888"/>
      <c r="ASK4" s="1888"/>
      <c r="ASL4" s="1888" t="s">
        <v>258</v>
      </c>
      <c r="ASM4" s="1888"/>
      <c r="ASN4" s="1888"/>
      <c r="ASO4" s="1888"/>
      <c r="ASP4" s="1888"/>
      <c r="ASQ4" s="1888"/>
      <c r="ASR4" s="1888"/>
      <c r="ASS4" s="1888" t="s">
        <v>259</v>
      </c>
      <c r="AST4" s="1888"/>
      <c r="ASU4" s="1888"/>
      <c r="ASV4" s="1888"/>
      <c r="ASW4" s="1888"/>
      <c r="ASX4" s="1888"/>
      <c r="ASY4" s="1888"/>
      <c r="ASZ4" s="1888" t="s">
        <v>260</v>
      </c>
      <c r="ATA4" s="1888"/>
      <c r="ATB4" s="1888"/>
      <c r="ATC4" s="1888"/>
      <c r="ATD4" s="1888"/>
      <c r="ATE4" s="1888"/>
      <c r="ATF4" s="1888"/>
      <c r="ATG4" s="1888" t="s">
        <v>261</v>
      </c>
      <c r="ATH4" s="1888"/>
      <c r="ATI4" s="1888"/>
      <c r="ATJ4" s="1888"/>
      <c r="ATK4" s="1888"/>
      <c r="ATL4" s="1888"/>
      <c r="ATM4" s="1888"/>
      <c r="ATN4" s="1888" t="s">
        <v>262</v>
      </c>
      <c r="ATO4" s="1888"/>
      <c r="ATP4" s="1888"/>
      <c r="ATQ4" s="1888"/>
      <c r="ATR4" s="1888"/>
      <c r="ATS4" s="1888"/>
      <c r="ATT4" s="1888"/>
      <c r="ATU4" s="1888" t="s">
        <v>263</v>
      </c>
      <c r="ATV4" s="1888"/>
      <c r="ATW4" s="1888"/>
      <c r="ATX4" s="1888"/>
      <c r="ATY4" s="1888"/>
      <c r="ATZ4" s="1888"/>
      <c r="AUA4" s="1888"/>
      <c r="AUB4" s="1888" t="s">
        <v>264</v>
      </c>
      <c r="AUC4" s="1888"/>
      <c r="AUD4" s="1888"/>
      <c r="AUE4" s="1888"/>
      <c r="AUF4" s="1888"/>
      <c r="AUG4" s="1888"/>
      <c r="AUH4" s="1888"/>
      <c r="AUI4" s="1888" t="s">
        <v>265</v>
      </c>
      <c r="AUJ4" s="1888"/>
      <c r="AUK4" s="1888"/>
      <c r="AUL4" s="1888"/>
      <c r="AUM4" s="1888"/>
      <c r="AUN4" s="1888"/>
      <c r="AUO4" s="1888"/>
      <c r="AUP4" s="1888" t="s">
        <v>266</v>
      </c>
      <c r="AUQ4" s="1888"/>
      <c r="AUR4" s="1888"/>
      <c r="AUS4" s="1888"/>
      <c r="AUT4" s="1888"/>
      <c r="AUU4" s="1888"/>
      <c r="AUV4" s="1888"/>
      <c r="AUW4" s="1888" t="s">
        <v>267</v>
      </c>
      <c r="AUX4" s="1888"/>
      <c r="AUY4" s="1888"/>
      <c r="AUZ4" s="1888"/>
      <c r="AVA4" s="1888"/>
      <c r="AVB4" s="1888"/>
      <c r="AVC4" s="1888"/>
      <c r="AVD4" s="1888" t="s">
        <v>268</v>
      </c>
      <c r="AVE4" s="1888"/>
      <c r="AVF4" s="1888"/>
      <c r="AVG4" s="1888"/>
      <c r="AVH4" s="1888"/>
      <c r="AVI4" s="1888"/>
      <c r="AVJ4" s="1888"/>
      <c r="AVK4" s="1888" t="s">
        <v>269</v>
      </c>
      <c r="AVL4" s="1888"/>
      <c r="AVM4" s="1888"/>
      <c r="AVN4" s="1888"/>
      <c r="AVO4" s="1888"/>
      <c r="AVP4" s="1888"/>
      <c r="AVQ4" s="1888"/>
      <c r="AVR4" s="1888" t="s">
        <v>270</v>
      </c>
      <c r="AVS4" s="1888"/>
      <c r="AVT4" s="1888"/>
      <c r="AVU4" s="1888"/>
      <c r="AVV4" s="1888"/>
      <c r="AVW4" s="1888"/>
      <c r="AVX4" s="1888"/>
      <c r="AVY4" s="1888" t="s">
        <v>271</v>
      </c>
      <c r="AVZ4" s="1888"/>
      <c r="AWA4" s="1888"/>
      <c r="AWB4" s="1888"/>
      <c r="AWC4" s="1888"/>
      <c r="AWD4" s="1888"/>
      <c r="AWE4" s="1888"/>
      <c r="AWF4" s="1888" t="s">
        <v>272</v>
      </c>
      <c r="AWG4" s="1888"/>
      <c r="AWH4" s="1888"/>
      <c r="AWI4" s="1888"/>
      <c r="AWJ4" s="1888"/>
      <c r="AWK4" s="1888"/>
      <c r="AWL4" s="1888"/>
      <c r="AWM4" s="1888" t="s">
        <v>273</v>
      </c>
      <c r="AWN4" s="1888"/>
      <c r="AWO4" s="1888"/>
      <c r="AWP4" s="1888"/>
      <c r="AWQ4" s="1888"/>
      <c r="AWR4" s="1888"/>
      <c r="AWS4" s="1888"/>
      <c r="AWT4" s="1888" t="s">
        <v>274</v>
      </c>
      <c r="AWU4" s="1888"/>
      <c r="AWV4" s="1888"/>
      <c r="AWW4" s="1888"/>
      <c r="AWX4" s="1888"/>
      <c r="AWY4" s="1888"/>
      <c r="AWZ4" s="1888"/>
      <c r="AXA4" s="1888" t="s">
        <v>275</v>
      </c>
      <c r="AXB4" s="1888"/>
      <c r="AXC4" s="1888"/>
      <c r="AXD4" s="1888"/>
      <c r="AXE4" s="1888"/>
      <c r="AXF4" s="1888"/>
      <c r="AXG4" s="1888"/>
      <c r="AXH4" s="1888" t="s">
        <v>276</v>
      </c>
      <c r="AXI4" s="1888"/>
      <c r="AXJ4" s="1888"/>
      <c r="AXK4" s="1888"/>
      <c r="AXL4" s="1888"/>
      <c r="AXM4" s="1888"/>
      <c r="AXN4" s="1888"/>
      <c r="AXO4" s="1888" t="s">
        <v>277</v>
      </c>
      <c r="AXP4" s="1888"/>
      <c r="AXQ4" s="1888"/>
      <c r="AXR4" s="1888"/>
      <c r="AXS4" s="1888"/>
      <c r="AXT4" s="1888"/>
      <c r="AXU4" s="1888"/>
      <c r="AXV4" s="1888" t="s">
        <v>278</v>
      </c>
      <c r="AXW4" s="1888"/>
      <c r="AXX4" s="1888"/>
      <c r="AXY4" s="1888"/>
      <c r="AXZ4" s="1888"/>
      <c r="AYA4" s="1888"/>
      <c r="AYB4" s="1888"/>
      <c r="AYC4" s="1888" t="s">
        <v>279</v>
      </c>
      <c r="AYD4" s="1888"/>
      <c r="AYE4" s="1888"/>
      <c r="AYF4" s="1888"/>
      <c r="AYG4" s="1888"/>
      <c r="AYH4" s="1888"/>
      <c r="AYI4" s="1888"/>
      <c r="AYJ4" s="1888" t="s">
        <v>280</v>
      </c>
      <c r="AYK4" s="1888"/>
      <c r="AYL4" s="1888"/>
      <c r="AYM4" s="1888"/>
      <c r="AYN4" s="1888"/>
      <c r="AYO4" s="1888"/>
      <c r="AYP4" s="1888"/>
      <c r="AYQ4" s="1888" t="s">
        <v>281</v>
      </c>
      <c r="AYR4" s="1888"/>
      <c r="AYS4" s="1888"/>
      <c r="AYT4" s="1888"/>
      <c r="AYU4" s="1888"/>
      <c r="AYV4" s="1888"/>
      <c r="AYW4" s="1888"/>
      <c r="AYX4" s="1888" t="s">
        <v>282</v>
      </c>
      <c r="AYY4" s="1888"/>
      <c r="AYZ4" s="1888"/>
      <c r="AZA4" s="1888"/>
      <c r="AZB4" s="1888"/>
      <c r="AZC4" s="1888"/>
      <c r="AZD4" s="1888"/>
      <c r="AZE4" s="1888" t="s">
        <v>283</v>
      </c>
      <c r="AZF4" s="1888"/>
      <c r="AZG4" s="1888"/>
      <c r="AZH4" s="1888"/>
      <c r="AZI4" s="1888"/>
      <c r="AZJ4" s="1888"/>
      <c r="AZK4" s="1888"/>
      <c r="AZL4" s="1888" t="s">
        <v>284</v>
      </c>
      <c r="AZM4" s="1888"/>
      <c r="AZN4" s="1888"/>
      <c r="AZO4" s="1888"/>
      <c r="AZP4" s="1888"/>
      <c r="AZQ4" s="1888"/>
      <c r="AZR4" s="1800"/>
      <c r="AZS4" s="1892" t="s">
        <v>285</v>
      </c>
      <c r="AZT4" s="1892"/>
      <c r="AZU4" s="1892"/>
      <c r="AZV4" s="1892"/>
      <c r="AZW4" s="1892"/>
      <c r="AZX4" s="1892"/>
      <c r="AZY4" s="1892" t="s">
        <v>286</v>
      </c>
      <c r="AZZ4" s="1892"/>
      <c r="BAA4" s="1892"/>
      <c r="BAB4" s="1892"/>
      <c r="BAC4" s="1892"/>
      <c r="BAD4" s="1892"/>
      <c r="BAE4" s="1892" t="s">
        <v>285</v>
      </c>
      <c r="BAF4" s="1892"/>
      <c r="BAG4" s="1892"/>
      <c r="BAH4" s="1892"/>
      <c r="BAI4" s="1892"/>
      <c r="BAJ4" s="1892"/>
      <c r="BAK4" s="1892" t="s">
        <v>286</v>
      </c>
      <c r="BAL4" s="1892"/>
      <c r="BAM4" s="1892"/>
      <c r="BAN4" s="1892"/>
      <c r="BAO4" s="1892"/>
      <c r="BAP4" s="1892"/>
      <c r="BAQ4" s="1892" t="s">
        <v>285</v>
      </c>
      <c r="BAR4" s="1892"/>
      <c r="BAS4" s="1892"/>
      <c r="BAT4" s="1892"/>
      <c r="BAU4" s="1892"/>
      <c r="BAV4" s="1892"/>
      <c r="BAW4" s="1892" t="s">
        <v>286</v>
      </c>
      <c r="BAX4" s="1892"/>
      <c r="BAY4" s="1892"/>
      <c r="BAZ4" s="1892"/>
      <c r="BBA4" s="1892"/>
      <c r="BBB4" s="1892"/>
      <c r="BBC4" s="1892" t="s">
        <v>285</v>
      </c>
      <c r="BBD4" s="1892"/>
      <c r="BBE4" s="1892"/>
      <c r="BBF4" s="1892"/>
      <c r="BBG4" s="1892"/>
      <c r="BBH4" s="1892"/>
      <c r="BBI4" s="1892" t="s">
        <v>286</v>
      </c>
      <c r="BBJ4" s="1892"/>
      <c r="BBK4" s="1892"/>
      <c r="BBL4" s="1892"/>
      <c r="BBM4" s="1892"/>
      <c r="BBN4" s="1892"/>
      <c r="BBO4" s="1898" t="s">
        <v>285</v>
      </c>
      <c r="BBP4" s="1898"/>
      <c r="BBQ4" s="1898"/>
      <c r="BBR4" s="1898"/>
      <c r="BBS4" s="1898"/>
      <c r="BBT4" s="1898"/>
      <c r="BBU4" s="1902"/>
      <c r="BBV4" s="1897" t="s">
        <v>286</v>
      </c>
      <c r="BBW4" s="1898"/>
      <c r="BBX4" s="1898"/>
      <c r="BBY4" s="1898"/>
      <c r="BBZ4" s="1898"/>
      <c r="BCA4" s="1898"/>
      <c r="BCB4" s="1898"/>
      <c r="BCC4" s="1897" t="s">
        <v>285</v>
      </c>
      <c r="BCD4" s="1898"/>
      <c r="BCE4" s="1898"/>
      <c r="BCF4" s="1898"/>
      <c r="BCG4" s="1898"/>
      <c r="BCH4" s="1898"/>
      <c r="BCI4" s="1898"/>
      <c r="BCJ4" s="1897" t="s">
        <v>286</v>
      </c>
      <c r="BCK4" s="1898"/>
      <c r="BCL4" s="1898"/>
      <c r="BCM4" s="1898"/>
      <c r="BCN4" s="1898"/>
      <c r="BCO4" s="1898"/>
      <c r="BCP4" s="1898"/>
      <c r="BCQ4" s="1897" t="s">
        <v>285</v>
      </c>
      <c r="BCR4" s="1898"/>
      <c r="BCS4" s="1898"/>
      <c r="BCT4" s="1898"/>
      <c r="BCU4" s="1898"/>
      <c r="BCV4" s="1898"/>
      <c r="BCW4" s="1898"/>
      <c r="BCX4" s="1897" t="s">
        <v>286</v>
      </c>
      <c r="BCY4" s="1898"/>
      <c r="BCZ4" s="1898"/>
      <c r="BDA4" s="1898"/>
      <c r="BDB4" s="1898"/>
      <c r="BDC4" s="1898"/>
      <c r="BDD4" s="1898"/>
      <c r="BDE4" s="1897" t="s">
        <v>285</v>
      </c>
      <c r="BDF4" s="1898"/>
      <c r="BDG4" s="1898"/>
      <c r="BDH4" s="1898"/>
      <c r="BDI4" s="1898"/>
      <c r="BDJ4" s="1898"/>
      <c r="BDK4" s="1898"/>
      <c r="BDL4" s="1897" t="s">
        <v>286</v>
      </c>
      <c r="BDM4" s="1898"/>
      <c r="BDN4" s="1898"/>
      <c r="BDO4" s="1898"/>
      <c r="BDP4" s="1898"/>
      <c r="BDQ4" s="1898"/>
      <c r="BDR4" s="1898"/>
      <c r="BDS4" s="1899" t="s">
        <v>285</v>
      </c>
      <c r="BDT4" s="1900"/>
      <c r="BDU4" s="1900"/>
      <c r="BDV4" s="1900"/>
      <c r="BDW4" s="1900"/>
      <c r="BDX4" s="1900"/>
      <c r="BDY4" s="1900"/>
      <c r="BDZ4" s="1899" t="s">
        <v>286</v>
      </c>
      <c r="BEA4" s="1900"/>
      <c r="BEB4" s="1900"/>
      <c r="BEC4" s="1900"/>
      <c r="BED4" s="1900"/>
      <c r="BEE4" s="1900"/>
      <c r="BEF4" s="1901"/>
      <c r="BEG4" s="1856" t="s">
        <v>287</v>
      </c>
      <c r="BEH4" s="1856"/>
      <c r="BEI4" s="1856"/>
      <c r="BEJ4" s="1856"/>
      <c r="BEK4" s="1856"/>
      <c r="BEL4" s="1856"/>
      <c r="BEM4" s="1856"/>
      <c r="BEN4" s="1856"/>
      <c r="BEO4" s="1856" t="s">
        <v>288</v>
      </c>
      <c r="BEP4" s="1856"/>
      <c r="BEQ4" s="1856"/>
      <c r="BER4" s="1856"/>
      <c r="BES4" s="1856"/>
      <c r="BET4" s="1856"/>
      <c r="BEU4" s="1856"/>
      <c r="BEV4" s="1856"/>
      <c r="BEX4" s="1885" t="s">
        <v>199</v>
      </c>
      <c r="BEY4" s="1886"/>
      <c r="BEZ4" s="1886"/>
      <c r="BFA4" s="1886"/>
      <c r="BFB4" s="1895" t="s">
        <v>289</v>
      </c>
      <c r="BFC4" s="1896"/>
      <c r="BFD4" s="1896"/>
      <c r="BFE4" s="1896"/>
      <c r="BFF4" s="1885" t="s">
        <v>201</v>
      </c>
      <c r="BFG4" s="1886"/>
      <c r="BFH4" s="1886"/>
      <c r="BFI4" s="1886"/>
      <c r="BFJ4" s="1895" t="s">
        <v>290</v>
      </c>
      <c r="BFK4" s="1896"/>
      <c r="BFL4" s="1896"/>
      <c r="BFM4" s="1896"/>
      <c r="BFN4" s="1885" t="s">
        <v>291</v>
      </c>
      <c r="BFO4" s="1886"/>
      <c r="BFP4" s="1886"/>
      <c r="BFQ4" s="1886"/>
      <c r="BFR4" s="1895" t="s">
        <v>292</v>
      </c>
      <c r="BFS4" s="1896"/>
      <c r="BFT4" s="1896"/>
      <c r="BFU4" s="1896"/>
      <c r="BFV4" s="1885" t="s">
        <v>205</v>
      </c>
      <c r="BFW4" s="1886"/>
      <c r="BFX4" s="1886"/>
      <c r="BFY4" s="1886"/>
      <c r="BFZ4" s="1895" t="s">
        <v>293</v>
      </c>
      <c r="BGA4" s="1896"/>
      <c r="BGB4" s="1896"/>
      <c r="BGC4" s="1896"/>
      <c r="BGD4" s="1885" t="s">
        <v>208</v>
      </c>
      <c r="BGE4" s="1886"/>
      <c r="BGF4" s="1886"/>
      <c r="BGG4" s="1886"/>
      <c r="BGH4" s="1895" t="s">
        <v>209</v>
      </c>
      <c r="BGI4" s="1896"/>
      <c r="BGJ4" s="1896"/>
      <c r="BGK4" s="1896"/>
      <c r="BGL4" s="1885" t="s">
        <v>210</v>
      </c>
      <c r="BGM4" s="1886"/>
      <c r="BGN4" s="1886"/>
      <c r="BGO4" s="1886"/>
      <c r="BGP4" s="1895" t="s">
        <v>211</v>
      </c>
      <c r="BGQ4" s="1896"/>
      <c r="BGR4" s="1896"/>
      <c r="BGS4" s="1896"/>
      <c r="BGT4" s="1885" t="s">
        <v>212</v>
      </c>
      <c r="BGU4" s="1886"/>
      <c r="BGV4" s="1886"/>
      <c r="BGW4" s="1886"/>
      <c r="BGX4" s="1895" t="s">
        <v>213</v>
      </c>
      <c r="BGY4" s="1896"/>
      <c r="BGZ4" s="1896"/>
      <c r="BHA4" s="1896"/>
      <c r="BHB4" s="1885" t="s">
        <v>214</v>
      </c>
      <c r="BHC4" s="1886"/>
      <c r="BHD4" s="1886"/>
      <c r="BHE4" s="1886"/>
      <c r="BHF4" s="1895" t="s">
        <v>215</v>
      </c>
      <c r="BHG4" s="1896"/>
      <c r="BHH4" s="1896"/>
      <c r="BHI4" s="1896"/>
      <c r="BHJ4" s="1889" t="s">
        <v>294</v>
      </c>
      <c r="BHK4" s="1889"/>
      <c r="BHL4" s="1889"/>
      <c r="BHM4" s="1889"/>
      <c r="BHN4" s="1903" t="s">
        <v>295</v>
      </c>
      <c r="BHO4" s="1903"/>
      <c r="BHP4" s="1903"/>
      <c r="BHQ4" s="1903"/>
      <c r="BHR4" s="1889" t="s">
        <v>296</v>
      </c>
      <c r="BHS4" s="1889"/>
      <c r="BHT4" s="1889"/>
      <c r="BHU4" s="1889"/>
      <c r="BHV4" s="1903" t="s">
        <v>297</v>
      </c>
      <c r="BHW4" s="1903"/>
      <c r="BHX4" s="1903"/>
      <c r="BHY4" s="1903"/>
      <c r="BHZ4" s="1889" t="s">
        <v>298</v>
      </c>
      <c r="BIA4" s="1889"/>
      <c r="BIB4" s="1889"/>
      <c r="BIC4" s="1889"/>
      <c r="BID4" s="1903" t="s">
        <v>299</v>
      </c>
      <c r="BIE4" s="1903"/>
      <c r="BIF4" s="1903"/>
      <c r="BIG4" s="1903"/>
      <c r="BIH4" s="1889" t="s">
        <v>300</v>
      </c>
      <c r="BII4" s="1889"/>
      <c r="BIJ4" s="1889"/>
      <c r="BIK4" s="1889"/>
      <c r="BIL4" s="1903" t="s">
        <v>301</v>
      </c>
      <c r="BIM4" s="1903"/>
      <c r="BIN4" s="1903"/>
      <c r="BIO4" s="1903"/>
      <c r="BIP4" s="1856" t="s">
        <v>225</v>
      </c>
      <c r="BIQ4" s="1856"/>
      <c r="BIR4" s="1856"/>
      <c r="BIS4" s="1856"/>
      <c r="BIT4" s="1856"/>
      <c r="BIU4" s="1856"/>
      <c r="BIV4" s="1856"/>
      <c r="BIW4" s="1856"/>
      <c r="BIX4" s="1856" t="s">
        <v>302</v>
      </c>
      <c r="BIY4" s="1856"/>
      <c r="BIZ4" s="1856"/>
      <c r="BJA4" s="1856"/>
      <c r="BJB4" s="1856"/>
      <c r="BJC4" s="1856"/>
      <c r="BJD4" s="1856"/>
      <c r="BJE4" s="1856"/>
      <c r="BJF4" s="1893" t="s">
        <v>303</v>
      </c>
      <c r="BJG4" s="1894"/>
      <c r="BJH4" s="1894"/>
      <c r="BJI4" s="1894"/>
      <c r="BJJ4" s="1891"/>
      <c r="BJK4" s="1699"/>
      <c r="BJL4" s="1888" t="s">
        <v>304</v>
      </c>
      <c r="BJM4" s="1888"/>
      <c r="BJN4" s="1888"/>
      <c r="BJO4" s="1888"/>
      <c r="BJP4" s="1888"/>
      <c r="BJQ4" s="1888"/>
      <c r="BJR4" s="1888"/>
      <c r="BJS4" s="1888" t="s">
        <v>305</v>
      </c>
      <c r="BJT4" s="1888"/>
      <c r="BJU4" s="1888"/>
      <c r="BJV4" s="1888"/>
      <c r="BJW4" s="1888"/>
      <c r="BJX4" s="1888"/>
      <c r="BJY4" s="1888"/>
      <c r="BJZ4" s="1888" t="s">
        <v>306</v>
      </c>
      <c r="BKA4" s="1888"/>
      <c r="BKB4" s="1888"/>
      <c r="BKC4" s="1888"/>
      <c r="BKD4" s="1888"/>
      <c r="BKE4" s="1888"/>
      <c r="BKF4" s="1888"/>
      <c r="BKG4" s="1888" t="s">
        <v>307</v>
      </c>
      <c r="BKH4" s="1888"/>
      <c r="BKI4" s="1888"/>
      <c r="BKJ4" s="1888"/>
      <c r="BKK4" s="1888"/>
      <c r="BKL4" s="1888"/>
      <c r="BKM4" s="1888"/>
      <c r="BKN4" s="1888" t="s">
        <v>308</v>
      </c>
      <c r="BKO4" s="1888"/>
      <c r="BKP4" s="1888"/>
      <c r="BKQ4" s="1888"/>
      <c r="BKR4" s="1888"/>
      <c r="BKS4" s="1888"/>
      <c r="BKT4" s="1888"/>
      <c r="BKU4" s="1904" t="s">
        <v>309</v>
      </c>
      <c r="BKV4" s="1904"/>
      <c r="BKW4" s="1904"/>
      <c r="BKX4" s="1904"/>
      <c r="BKY4" s="1904"/>
      <c r="BKZ4" s="1904"/>
      <c r="BLA4" s="1905"/>
      <c r="BLB4" s="1904" t="s">
        <v>310</v>
      </c>
      <c r="BLC4" s="1904"/>
      <c r="BLD4" s="1904"/>
      <c r="BLE4" s="1904"/>
      <c r="BLF4" s="1904"/>
      <c r="BLG4" s="1904"/>
      <c r="BLH4" s="1905"/>
      <c r="BLI4" s="1904" t="s">
        <v>311</v>
      </c>
      <c r="BLJ4" s="1904"/>
      <c r="BLK4" s="1904"/>
      <c r="BLL4" s="1904"/>
      <c r="BLM4" s="1904"/>
      <c r="BLN4" s="1904"/>
      <c r="BLO4" s="1905"/>
      <c r="BLP4" s="1904" t="s">
        <v>312</v>
      </c>
      <c r="BLQ4" s="1904"/>
      <c r="BLR4" s="1904"/>
      <c r="BLS4" s="1904"/>
      <c r="BLT4" s="1904"/>
      <c r="BLU4" s="1904"/>
      <c r="BLV4" s="1905"/>
      <c r="BLW4" s="1904" t="s">
        <v>313</v>
      </c>
      <c r="BLX4" s="1904"/>
      <c r="BLY4" s="1904"/>
      <c r="BLZ4" s="1904"/>
      <c r="BMA4" s="1904"/>
      <c r="BMB4" s="1904"/>
      <c r="BMC4" s="1905"/>
      <c r="BMD4" s="1904" t="s">
        <v>314</v>
      </c>
      <c r="BME4" s="1904"/>
      <c r="BMF4" s="1904"/>
      <c r="BMG4" s="1904"/>
      <c r="BMH4" s="1904"/>
      <c r="BMI4" s="1904"/>
      <c r="BMJ4" s="1905"/>
      <c r="BMK4" s="1904" t="s">
        <v>315</v>
      </c>
      <c r="BML4" s="1904"/>
      <c r="BMM4" s="1904"/>
      <c r="BMN4" s="1904"/>
      <c r="BMO4" s="1904"/>
      <c r="BMP4" s="1904"/>
      <c r="BMQ4" s="1905"/>
      <c r="BMR4" s="1904" t="s">
        <v>316</v>
      </c>
      <c r="BMS4" s="1904"/>
      <c r="BMT4" s="1904"/>
      <c r="BMU4" s="1904"/>
      <c r="BMV4" s="1904"/>
      <c r="BMW4" s="1904"/>
      <c r="BMX4" s="1905"/>
      <c r="BMY4" s="1904" t="s">
        <v>317</v>
      </c>
      <c r="BMZ4" s="1904"/>
      <c r="BNA4" s="1904"/>
      <c r="BNB4" s="1904"/>
      <c r="BNC4" s="1904"/>
      <c r="BND4" s="1904"/>
      <c r="BNE4" s="1905"/>
      <c r="BNF4" s="1904" t="s">
        <v>318</v>
      </c>
      <c r="BNG4" s="1904"/>
      <c r="BNH4" s="1904"/>
      <c r="BNI4" s="1904"/>
      <c r="BNJ4" s="1904"/>
      <c r="BNK4" s="1904"/>
      <c r="BNL4" s="1905"/>
      <c r="BNM4" s="1904" t="s">
        <v>319</v>
      </c>
      <c r="BNN4" s="1904"/>
      <c r="BNO4" s="1904"/>
      <c r="BNP4" s="1904"/>
      <c r="BNQ4" s="1904"/>
      <c r="BNR4" s="1904"/>
      <c r="BNS4" s="1905"/>
      <c r="BNT4" s="1904" t="s">
        <v>320</v>
      </c>
      <c r="BNU4" s="1904"/>
      <c r="BNV4" s="1904"/>
      <c r="BNW4" s="1904"/>
      <c r="BNX4" s="1904"/>
      <c r="BNY4" s="1904"/>
      <c r="BNZ4" s="1905"/>
      <c r="BOA4" s="1904" t="s">
        <v>321</v>
      </c>
      <c r="BOB4" s="1904"/>
      <c r="BOC4" s="1904"/>
      <c r="BOD4" s="1904"/>
      <c r="BOE4" s="1904"/>
      <c r="BOF4" s="1904"/>
      <c r="BOG4" s="1905"/>
      <c r="BOH4" s="1904" t="s">
        <v>322</v>
      </c>
      <c r="BOI4" s="1904"/>
      <c r="BOJ4" s="1904"/>
      <c r="BOK4" s="1904"/>
      <c r="BOL4" s="1904"/>
      <c r="BOM4" s="1904"/>
      <c r="BON4" s="1905"/>
      <c r="BOO4" s="1904" t="s">
        <v>323</v>
      </c>
      <c r="BOP4" s="1904"/>
      <c r="BOQ4" s="1904"/>
      <c r="BOR4" s="1904"/>
      <c r="BOS4" s="1904"/>
      <c r="BOT4" s="1904"/>
      <c r="BOU4" s="1905"/>
      <c r="BOV4" s="1904" t="s">
        <v>324</v>
      </c>
      <c r="BOW4" s="1904"/>
      <c r="BOX4" s="1904"/>
      <c r="BOY4" s="1904"/>
      <c r="BOZ4" s="1904"/>
      <c r="BPA4" s="1904"/>
      <c r="BPB4" s="1905"/>
      <c r="BPC4" s="1904" t="s">
        <v>325</v>
      </c>
      <c r="BPD4" s="1904"/>
      <c r="BPE4" s="1904"/>
      <c r="BPF4" s="1904"/>
      <c r="BPG4" s="1904"/>
      <c r="BPH4" s="1904"/>
      <c r="BPI4" s="1905"/>
      <c r="BPJ4" s="1904" t="s">
        <v>326</v>
      </c>
      <c r="BPK4" s="1904"/>
      <c r="BPL4" s="1904"/>
      <c r="BPM4" s="1904"/>
      <c r="BPN4" s="1904"/>
      <c r="BPO4" s="1904"/>
      <c r="BPP4" s="1905"/>
      <c r="BPQ4" s="1904" t="s">
        <v>327</v>
      </c>
      <c r="BPR4" s="1904"/>
      <c r="BPS4" s="1904"/>
      <c r="BPT4" s="1904"/>
      <c r="BPU4" s="1904"/>
      <c r="BPV4" s="1904"/>
      <c r="BPW4" s="1905"/>
      <c r="BPX4" s="1904" t="s">
        <v>328</v>
      </c>
      <c r="BPY4" s="1904"/>
      <c r="BPZ4" s="1904"/>
      <c r="BQA4" s="1904"/>
      <c r="BQB4" s="1904"/>
      <c r="BQC4" s="1904"/>
      <c r="BQD4" s="1905"/>
      <c r="BQE4" s="1904" t="s">
        <v>329</v>
      </c>
      <c r="BQF4" s="1904"/>
      <c r="BQG4" s="1904"/>
      <c r="BQH4" s="1904"/>
      <c r="BQI4" s="1904"/>
      <c r="BQJ4" s="1904"/>
      <c r="BQK4" s="1905"/>
      <c r="BQL4" s="1904" t="s">
        <v>330</v>
      </c>
      <c r="BQM4" s="1904"/>
      <c r="BQN4" s="1904"/>
      <c r="BQO4" s="1904"/>
      <c r="BQP4" s="1904"/>
      <c r="BQQ4" s="1904"/>
      <c r="BQR4" s="1905"/>
      <c r="BQS4" s="1904" t="s">
        <v>331</v>
      </c>
      <c r="BQT4" s="1904"/>
      <c r="BQU4" s="1904"/>
      <c r="BQV4" s="1904"/>
      <c r="BQW4" s="1904"/>
      <c r="BQX4" s="1904"/>
      <c r="BQY4" s="1905"/>
      <c r="BQZ4" s="1904" t="s">
        <v>332</v>
      </c>
      <c r="BRA4" s="1904"/>
      <c r="BRB4" s="1904"/>
      <c r="BRC4" s="1904"/>
      <c r="BRD4" s="1904"/>
      <c r="BRE4" s="1904"/>
      <c r="BRF4" s="1905"/>
      <c r="BRG4" s="1904" t="s">
        <v>333</v>
      </c>
      <c r="BRH4" s="1904"/>
      <c r="BRI4" s="1904"/>
      <c r="BRJ4" s="1904"/>
      <c r="BRK4" s="1904"/>
      <c r="BRL4" s="1904"/>
      <c r="BRM4" s="1905"/>
      <c r="BRN4" s="1904" t="s">
        <v>334</v>
      </c>
      <c r="BRO4" s="1904"/>
      <c r="BRP4" s="1904"/>
      <c r="BRQ4" s="1904"/>
      <c r="BRR4" s="1904"/>
      <c r="BRS4" s="1904"/>
      <c r="BRT4" s="1905"/>
      <c r="BRU4" s="1904" t="s">
        <v>335</v>
      </c>
      <c r="BRV4" s="1904"/>
      <c r="BRW4" s="1904"/>
      <c r="BRX4" s="1904"/>
      <c r="BRY4" s="1904"/>
      <c r="BRZ4" s="1904"/>
      <c r="BSA4" s="1905"/>
      <c r="BSB4" s="1904" t="s">
        <v>336</v>
      </c>
      <c r="BSC4" s="1904"/>
      <c r="BSD4" s="1904"/>
      <c r="BSE4" s="1904"/>
      <c r="BSF4" s="1904"/>
      <c r="BSG4" s="1904"/>
      <c r="BSH4" s="1905"/>
      <c r="BSI4" s="1904" t="s">
        <v>337</v>
      </c>
      <c r="BSJ4" s="1904"/>
      <c r="BSK4" s="1904"/>
      <c r="BSL4" s="1904"/>
      <c r="BSM4" s="1904"/>
      <c r="BSN4" s="1904"/>
      <c r="BSO4" s="1905"/>
      <c r="BSP4" s="1904" t="s">
        <v>338</v>
      </c>
      <c r="BSQ4" s="1904"/>
      <c r="BSR4" s="1904"/>
      <c r="BSS4" s="1904"/>
      <c r="BST4" s="1904"/>
      <c r="BSU4" s="1904"/>
      <c r="BSV4" s="1905"/>
      <c r="BSW4" s="1904" t="s">
        <v>339</v>
      </c>
      <c r="BSX4" s="1904"/>
      <c r="BSY4" s="1904"/>
      <c r="BSZ4" s="1904"/>
      <c r="BTA4" s="1904"/>
      <c r="BTB4" s="1904"/>
      <c r="BTC4" s="1905"/>
      <c r="BTD4" s="1904" t="s">
        <v>340</v>
      </c>
      <c r="BTE4" s="1904"/>
      <c r="BTF4" s="1904"/>
      <c r="BTG4" s="1904"/>
      <c r="BTH4" s="1904"/>
      <c r="BTI4" s="1904"/>
      <c r="BTJ4" s="1905"/>
      <c r="BTK4" s="1909" t="s">
        <v>285</v>
      </c>
      <c r="BTL4" s="1892"/>
      <c r="BTM4" s="1892"/>
      <c r="BTN4" s="1892"/>
      <c r="BTO4" s="1892" t="s">
        <v>286</v>
      </c>
      <c r="BTP4" s="1892"/>
      <c r="BTQ4" s="1892"/>
      <c r="BTR4" s="1910"/>
      <c r="BTS4" s="1909" t="s">
        <v>285</v>
      </c>
      <c r="BTT4" s="1892"/>
      <c r="BTU4" s="1892"/>
      <c r="BTV4" s="1892"/>
      <c r="BTW4" s="1892" t="s">
        <v>286</v>
      </c>
      <c r="BTX4" s="1892"/>
      <c r="BTY4" s="1892"/>
      <c r="BTZ4" s="1910"/>
      <c r="BUA4" s="1909" t="s">
        <v>285</v>
      </c>
      <c r="BUB4" s="1892"/>
      <c r="BUC4" s="1892"/>
      <c r="BUD4" s="1892"/>
      <c r="BUE4" s="1892" t="s">
        <v>286</v>
      </c>
      <c r="BUF4" s="1892"/>
      <c r="BUG4" s="1892"/>
      <c r="BUH4" s="1910"/>
      <c r="BUI4" s="1909" t="s">
        <v>285</v>
      </c>
      <c r="BUJ4" s="1892"/>
      <c r="BUK4" s="1892"/>
      <c r="BUL4" s="1892"/>
      <c r="BUM4" s="1892" t="s">
        <v>286</v>
      </c>
      <c r="BUN4" s="1892"/>
      <c r="BUO4" s="1892"/>
      <c r="BUP4" s="1910"/>
      <c r="BUQ4" s="1906" t="s">
        <v>285</v>
      </c>
      <c r="BUR4" s="1907"/>
      <c r="BUS4" s="1907"/>
      <c r="BUT4" s="1907"/>
      <c r="BUU4" s="1907" t="s">
        <v>286</v>
      </c>
      <c r="BUV4" s="1907"/>
      <c r="BUW4" s="1907"/>
      <c r="BUX4" s="1908"/>
      <c r="BUY4" s="1906" t="s">
        <v>285</v>
      </c>
      <c r="BUZ4" s="1907"/>
      <c r="BVA4" s="1907"/>
      <c r="BVB4" s="1907"/>
      <c r="BVC4" s="1907" t="s">
        <v>286</v>
      </c>
      <c r="BVD4" s="1907"/>
      <c r="BVE4" s="1907"/>
      <c r="BVF4" s="1908"/>
      <c r="BVG4" s="1906" t="s">
        <v>285</v>
      </c>
      <c r="BVH4" s="1907"/>
      <c r="BVI4" s="1907"/>
      <c r="BVJ4" s="1907"/>
      <c r="BVK4" s="1907" t="s">
        <v>286</v>
      </c>
      <c r="BVL4" s="1907"/>
      <c r="BVM4" s="1907"/>
      <c r="BVN4" s="1908"/>
      <c r="BVO4" s="1906" t="s">
        <v>285</v>
      </c>
      <c r="BVP4" s="1907"/>
      <c r="BVQ4" s="1907"/>
      <c r="BVR4" s="1907"/>
      <c r="BVS4" s="1907" t="s">
        <v>286</v>
      </c>
      <c r="BVT4" s="1907"/>
      <c r="BVU4" s="1907"/>
      <c r="BVV4" s="1908"/>
      <c r="BVW4" s="1909" t="s">
        <v>285</v>
      </c>
      <c r="BVX4" s="1892"/>
      <c r="BVY4" s="1892"/>
      <c r="BVZ4" s="1892"/>
      <c r="BWA4" s="1892" t="s">
        <v>286</v>
      </c>
      <c r="BWB4" s="1892"/>
      <c r="BWC4" s="1892"/>
      <c r="BWD4" s="1910"/>
      <c r="BWE4" s="1849" t="s">
        <v>287</v>
      </c>
      <c r="BWF4" s="1850"/>
      <c r="BWG4" s="1850"/>
      <c r="BWH4" s="1874"/>
      <c r="BWI4" s="1811" t="s">
        <v>288</v>
      </c>
      <c r="BWJ4" s="1811"/>
      <c r="BWK4" s="1811"/>
      <c r="BWL4" s="1811"/>
      <c r="BWN4" s="1812" t="s">
        <v>13</v>
      </c>
      <c r="BWO4" s="1813"/>
      <c r="BWP4" s="1813" t="s">
        <v>341</v>
      </c>
      <c r="BWQ4" s="1813"/>
      <c r="BWR4" s="1813" t="s">
        <v>342</v>
      </c>
      <c r="BWS4" s="1813"/>
      <c r="BWT4" s="1813" t="s">
        <v>19</v>
      </c>
      <c r="BWU4" s="1813"/>
      <c r="BWV4" s="1813" t="s">
        <v>343</v>
      </c>
      <c r="BWW4" s="1813"/>
      <c r="BWX4" s="1911" t="s">
        <v>506</v>
      </c>
      <c r="BWY4" s="1911"/>
      <c r="BWZ4" s="1911" t="s">
        <v>345</v>
      </c>
      <c r="BXA4" s="1911"/>
      <c r="BXB4" s="1911" t="s">
        <v>346</v>
      </c>
      <c r="BXC4" s="1912"/>
      <c r="BXD4" s="1812" t="s">
        <v>13</v>
      </c>
      <c r="BXE4" s="1813"/>
      <c r="BXF4" s="1813" t="s">
        <v>341</v>
      </c>
      <c r="BXG4" s="1813"/>
      <c r="BXH4" s="1813" t="s">
        <v>342</v>
      </c>
      <c r="BXI4" s="1813"/>
      <c r="BXJ4" s="1813" t="s">
        <v>19</v>
      </c>
      <c r="BXK4" s="1813"/>
      <c r="BXL4" s="1813" t="s">
        <v>343</v>
      </c>
      <c r="BXM4" s="1813"/>
      <c r="BXN4" s="1814" t="s">
        <v>506</v>
      </c>
      <c r="BXO4" s="1814"/>
      <c r="BXP4" s="1814" t="s">
        <v>345</v>
      </c>
      <c r="BXQ4" s="1814"/>
      <c r="BXR4" s="1814" t="s">
        <v>346</v>
      </c>
      <c r="BXS4" s="1815"/>
      <c r="BXT4" s="1812" t="s">
        <v>13</v>
      </c>
      <c r="BXU4" s="1813"/>
      <c r="BXV4" s="1813" t="s">
        <v>341</v>
      </c>
      <c r="BXW4" s="1813"/>
      <c r="BXX4" s="1813" t="s">
        <v>342</v>
      </c>
      <c r="BXY4" s="1813"/>
      <c r="BXZ4" s="1813" t="s">
        <v>19</v>
      </c>
      <c r="BYA4" s="1813"/>
      <c r="BYB4" s="1813" t="s">
        <v>343</v>
      </c>
      <c r="BYC4" s="1813"/>
      <c r="BYD4" s="1915" t="s">
        <v>506</v>
      </c>
      <c r="BYE4" s="1915"/>
      <c r="BYF4" s="1915" t="s">
        <v>345</v>
      </c>
      <c r="BYG4" s="1915"/>
      <c r="BYH4" s="1915" t="s">
        <v>346</v>
      </c>
      <c r="BYI4" s="1916"/>
      <c r="BYJ4" s="1849" t="s">
        <v>483</v>
      </c>
      <c r="BYK4" s="1850"/>
      <c r="BYL4" s="1850"/>
      <c r="BYM4" s="1849" t="s">
        <v>484</v>
      </c>
      <c r="BYN4" s="1850"/>
      <c r="BYO4" s="1850"/>
      <c r="BYP4" s="1849" t="s">
        <v>483</v>
      </c>
      <c r="BYQ4" s="1850"/>
      <c r="BYR4" s="1850"/>
      <c r="BYS4" s="1849" t="s">
        <v>484</v>
      </c>
      <c r="BYT4" s="1850"/>
      <c r="BYU4" s="1850"/>
      <c r="BYV4" s="1913" t="s">
        <v>347</v>
      </c>
      <c r="BYW4" s="1913"/>
      <c r="BYX4" s="1913"/>
      <c r="BYY4" s="1913"/>
      <c r="BYZ4" s="1913"/>
      <c r="BZA4" s="1913"/>
      <c r="BZB4" s="1913"/>
      <c r="BZC4" s="1913" t="s">
        <v>348</v>
      </c>
      <c r="BZD4" s="1913"/>
      <c r="BZE4" s="1913"/>
      <c r="BZF4" s="1913"/>
      <c r="BZG4" s="1913"/>
      <c r="BZH4" s="1913"/>
      <c r="BZI4" s="1913"/>
      <c r="BZJ4" s="1913" t="s">
        <v>349</v>
      </c>
      <c r="BZK4" s="1913"/>
      <c r="BZL4" s="1913"/>
      <c r="BZM4" s="1913"/>
      <c r="BZN4" s="1913"/>
      <c r="BZO4" s="1913"/>
      <c r="BZP4" s="1913"/>
      <c r="BZQ4" s="1913" t="s">
        <v>350</v>
      </c>
      <c r="BZR4" s="1913"/>
      <c r="BZS4" s="1913"/>
      <c r="BZT4" s="1913"/>
      <c r="BZU4" s="1913"/>
      <c r="BZV4" s="1913"/>
      <c r="BZW4" s="1913"/>
      <c r="BZX4" s="1913" t="s">
        <v>351</v>
      </c>
      <c r="BZY4" s="1913"/>
      <c r="BZZ4" s="1913"/>
      <c r="CAA4" s="1913"/>
      <c r="CAB4" s="1913"/>
      <c r="CAC4" s="1913"/>
      <c r="CAD4" s="1913"/>
      <c r="CAE4" s="1913" t="s">
        <v>352</v>
      </c>
      <c r="CAF4" s="1913"/>
      <c r="CAG4" s="1913"/>
      <c r="CAH4" s="1913"/>
      <c r="CAI4" s="1913"/>
      <c r="CAJ4" s="1913"/>
      <c r="CAK4" s="1913"/>
      <c r="CAL4" s="1913" t="s">
        <v>353</v>
      </c>
      <c r="CAM4" s="1913"/>
      <c r="CAN4" s="1913"/>
      <c r="CAO4" s="1913"/>
      <c r="CAP4" s="1913"/>
      <c r="CAQ4" s="1913"/>
      <c r="CAR4" s="1913"/>
      <c r="CAS4" s="1913" t="s">
        <v>354</v>
      </c>
      <c r="CAT4" s="1913"/>
      <c r="CAU4" s="1913"/>
      <c r="CAV4" s="1913"/>
      <c r="CAW4" s="1913"/>
      <c r="CAX4" s="1913"/>
      <c r="CAY4" s="1913"/>
      <c r="CAZ4" s="1913" t="s">
        <v>355</v>
      </c>
      <c r="CBA4" s="1913"/>
      <c r="CBB4" s="1913"/>
      <c r="CBC4" s="1913"/>
      <c r="CBD4" s="1913"/>
      <c r="CBE4" s="1913"/>
      <c r="CBF4" s="1913"/>
      <c r="CBG4" s="1913" t="s">
        <v>356</v>
      </c>
      <c r="CBH4" s="1913"/>
      <c r="CBI4" s="1913"/>
      <c r="CBJ4" s="1913"/>
      <c r="CBK4" s="1913"/>
      <c r="CBL4" s="1913"/>
      <c r="CBM4" s="1913"/>
      <c r="CBN4" s="1888" t="s">
        <v>5457</v>
      </c>
      <c r="CBO4" s="1888"/>
      <c r="CBP4" s="1888"/>
      <c r="CBQ4" s="1888"/>
      <c r="CBR4" s="1888"/>
      <c r="CBS4" s="1888"/>
      <c r="CBT4" s="1888"/>
      <c r="CBU4" s="1888" t="s">
        <v>5458</v>
      </c>
      <c r="CBV4" s="1888"/>
      <c r="CBW4" s="1888"/>
      <c r="CBX4" s="1888"/>
      <c r="CBY4" s="1888"/>
      <c r="CBZ4" s="1888"/>
      <c r="CCA4" s="1888"/>
      <c r="CCB4" s="1888" t="s">
        <v>357</v>
      </c>
      <c r="CCC4" s="1888"/>
      <c r="CCD4" s="1888"/>
      <c r="CCE4" s="1888"/>
      <c r="CCF4" s="1888"/>
      <c r="CCG4" s="1888"/>
      <c r="CCH4" s="1888"/>
      <c r="CCI4" s="1888" t="s">
        <v>358</v>
      </c>
      <c r="CCJ4" s="1888"/>
      <c r="CCK4" s="1888"/>
      <c r="CCL4" s="1888"/>
      <c r="CCM4" s="1888"/>
      <c r="CCN4" s="1888"/>
      <c r="CCO4" s="1888"/>
      <c r="CCP4" s="1888" t="s">
        <v>359</v>
      </c>
      <c r="CCQ4" s="1888"/>
      <c r="CCR4" s="1888"/>
      <c r="CCS4" s="1888"/>
      <c r="CCT4" s="1888"/>
      <c r="CCU4" s="1888"/>
      <c r="CCV4" s="1888"/>
      <c r="CCW4" s="1888" t="s">
        <v>360</v>
      </c>
      <c r="CCX4" s="1888"/>
      <c r="CCY4" s="1888"/>
      <c r="CCZ4" s="1888"/>
      <c r="CDA4" s="1888"/>
      <c r="CDB4" s="1888"/>
      <c r="CDC4" s="1888"/>
      <c r="CDD4" s="1849" t="s">
        <v>287</v>
      </c>
      <c r="CDE4" s="1850"/>
      <c r="CDF4" s="1811" t="s">
        <v>288</v>
      </c>
      <c r="CDG4" s="1811"/>
      <c r="CDJ4" s="1811"/>
      <c r="CDK4" s="1811"/>
      <c r="CDL4" s="1857" t="s">
        <v>361</v>
      </c>
      <c r="CDM4" s="1867"/>
      <c r="CDN4" s="1867"/>
      <c r="CDO4" s="1867"/>
      <c r="CDP4" s="1867"/>
      <c r="CDQ4" s="1867"/>
      <c r="CDR4" s="1878"/>
      <c r="CDS4" s="1857" t="s">
        <v>362</v>
      </c>
      <c r="CDT4" s="1867"/>
      <c r="CDU4" s="1867"/>
      <c r="CDV4" s="1867"/>
      <c r="CDW4" s="1867"/>
      <c r="CDX4" s="1867"/>
      <c r="CDY4" s="1878"/>
      <c r="CDZ4" s="1857" t="s">
        <v>363</v>
      </c>
      <c r="CEA4" s="1867"/>
      <c r="CEB4" s="1867"/>
      <c r="CEC4" s="1867"/>
      <c r="CED4" s="1867"/>
      <c r="CEE4" s="1867"/>
      <c r="CEF4" s="1878"/>
      <c r="CEG4" s="1857" t="s">
        <v>364</v>
      </c>
      <c r="CEH4" s="1867"/>
      <c r="CEI4" s="1867"/>
      <c r="CEJ4" s="1867"/>
      <c r="CEK4" s="1867"/>
      <c r="CEL4" s="1867"/>
      <c r="CEM4" s="1878"/>
      <c r="CEN4" s="1857" t="s">
        <v>365</v>
      </c>
      <c r="CEO4" s="1867"/>
      <c r="CEP4" s="1867"/>
      <c r="CEQ4" s="1878"/>
      <c r="CER4" s="1856" t="s">
        <v>366</v>
      </c>
      <c r="CES4" s="1856"/>
      <c r="CET4" s="1856"/>
      <c r="CEU4" s="1856"/>
      <c r="CEV4" s="1856"/>
      <c r="CEW4" s="1856"/>
      <c r="CEX4" s="1856"/>
      <c r="CEY4" s="1856"/>
      <c r="CEZ4" s="1856"/>
      <c r="CFA4" s="1856"/>
      <c r="CFB4" s="1856"/>
      <c r="CFC4" s="1857" t="s">
        <v>367</v>
      </c>
      <c r="CFD4" s="1867"/>
      <c r="CFE4" s="1867"/>
      <c r="CFF4" s="1867"/>
      <c r="CFG4" s="1867"/>
      <c r="CFH4" s="1867"/>
      <c r="CFI4" s="1867"/>
      <c r="CFJ4" s="1867"/>
      <c r="CFK4" s="1878"/>
      <c r="CFL4" s="1857" t="s">
        <v>368</v>
      </c>
      <c r="CFM4" s="1867"/>
      <c r="CFN4" s="1878"/>
      <c r="CFO4" s="1811" t="s">
        <v>369</v>
      </c>
      <c r="CFP4" s="1811"/>
      <c r="CFQ4" s="1811"/>
      <c r="CFR4" s="1811"/>
      <c r="CFS4" s="1811"/>
      <c r="CFT4" s="1792" t="s">
        <v>370</v>
      </c>
      <c r="CFU4" s="1792" t="s">
        <v>371</v>
      </c>
      <c r="CFV4" s="1917" t="s">
        <v>372</v>
      </c>
      <c r="CFW4" s="1917"/>
      <c r="CFX4" s="1917"/>
      <c r="CFY4" s="1917"/>
      <c r="CFZ4" s="1917" t="s">
        <v>373</v>
      </c>
      <c r="CGA4" s="1917"/>
      <c r="CGB4" s="1917"/>
      <c r="CGC4" s="1917"/>
      <c r="CGD4" s="1917"/>
      <c r="CGE4" s="1918" t="s">
        <v>374</v>
      </c>
      <c r="CGF4" s="1918" t="s">
        <v>375</v>
      </c>
      <c r="CGG4" s="1919" t="s">
        <v>376</v>
      </c>
      <c r="CGH4" s="55" t="s">
        <v>377</v>
      </c>
      <c r="CGI4" s="55" t="s">
        <v>378</v>
      </c>
      <c r="CGJ4" s="55" t="s">
        <v>379</v>
      </c>
      <c r="CGK4" s="1920" t="s">
        <v>380</v>
      </c>
      <c r="CGL4" s="1920"/>
      <c r="CGM4" s="1920"/>
      <c r="CGN4" s="1811" t="s">
        <v>381</v>
      </c>
      <c r="CGO4" s="1811" t="s">
        <v>382</v>
      </c>
      <c r="CGP4" s="1914" t="s">
        <v>56</v>
      </c>
      <c r="CGQ4" s="1914"/>
      <c r="CGR4" s="1914"/>
      <c r="CGS4" s="1914" t="s">
        <v>57</v>
      </c>
      <c r="CGT4" s="1914"/>
      <c r="CGU4" s="1914"/>
      <c r="CGV4" s="1793" t="s">
        <v>383</v>
      </c>
      <c r="CGW4" s="1793"/>
      <c r="CGX4" s="1793" t="s">
        <v>384</v>
      </c>
      <c r="CGY4" s="1793"/>
      <c r="CGZ4" s="1793" t="s">
        <v>383</v>
      </c>
      <c r="CHA4" s="1793"/>
      <c r="CHB4" s="1793" t="s">
        <v>384</v>
      </c>
      <c r="CHC4" s="1793"/>
      <c r="CHD4" s="1793" t="s">
        <v>383</v>
      </c>
      <c r="CHE4" s="1793"/>
      <c r="CHF4" s="1793" t="s">
        <v>384</v>
      </c>
      <c r="CHG4" s="1793"/>
      <c r="CHH4" s="1797"/>
      <c r="CHI4" s="1798"/>
      <c r="CHJ4" s="1798"/>
      <c r="CHK4" s="1799"/>
      <c r="CHL4" s="1800" t="s">
        <v>385</v>
      </c>
      <c r="CHM4" s="1801"/>
      <c r="CHN4" s="1801"/>
      <c r="CHO4" s="1801"/>
      <c r="CHP4" s="1801"/>
      <c r="CHQ4" s="1801"/>
      <c r="CHR4" s="1801"/>
      <c r="CHS4" s="1801"/>
      <c r="CHT4" s="1800" t="s">
        <v>386</v>
      </c>
      <c r="CHU4" s="1801"/>
      <c r="CHV4" s="1801"/>
      <c r="CHW4" s="1801"/>
      <c r="CHX4" s="1801"/>
      <c r="CHY4" s="1801"/>
      <c r="CHZ4" s="1801"/>
      <c r="CIA4" s="1801"/>
      <c r="CIB4" s="1811" t="s">
        <v>387</v>
      </c>
      <c r="CIC4" s="1811"/>
      <c r="CID4" s="1811" t="s">
        <v>388</v>
      </c>
      <c r="CIE4" s="1811"/>
      <c r="CIF4" s="1811"/>
      <c r="CIG4" s="1811" t="s">
        <v>389</v>
      </c>
      <c r="CIH4" s="1811"/>
      <c r="CII4" s="1849"/>
      <c r="CIJ4" s="1923" t="s">
        <v>390</v>
      </c>
      <c r="CIK4" s="1923"/>
      <c r="CIL4" s="1923"/>
      <c r="CIM4" s="1923"/>
      <c r="CIN4" s="1923"/>
      <c r="CIO4" s="1923"/>
      <c r="CIP4" s="1923" t="s">
        <v>391</v>
      </c>
      <c r="CIQ4" s="1923"/>
      <c r="CIR4" s="1923"/>
      <c r="CIS4" s="1923"/>
      <c r="CIT4" s="1923"/>
      <c r="CIU4" s="1923"/>
      <c r="CIV4" s="1923" t="s">
        <v>392</v>
      </c>
      <c r="CIW4" s="1923"/>
      <c r="CIX4" s="1923"/>
      <c r="CIY4" s="1923"/>
      <c r="CIZ4" s="1923"/>
      <c r="CJA4" s="1923"/>
      <c r="CJB4" s="1923" t="s">
        <v>393</v>
      </c>
      <c r="CJC4" s="1923"/>
      <c r="CJD4" s="1923"/>
      <c r="CJE4" s="1923"/>
      <c r="CJF4" s="1923"/>
      <c r="CJG4" s="1924"/>
      <c r="CJH4" s="1922" t="s">
        <v>394</v>
      </c>
      <c r="CJI4" s="1921" t="s">
        <v>395</v>
      </c>
      <c r="CJJ4" s="1921" t="s">
        <v>396</v>
      </c>
      <c r="CJK4" s="1921"/>
      <c r="CJL4" s="1921" t="s">
        <v>397</v>
      </c>
      <c r="CJM4" s="1921"/>
      <c r="CJN4" s="1921" t="s">
        <v>398</v>
      </c>
      <c r="CJO4" s="1921"/>
      <c r="CJP4" s="1922" t="s">
        <v>394</v>
      </c>
      <c r="CJQ4" s="1921" t="s">
        <v>395</v>
      </c>
      <c r="CJR4" s="1921" t="s">
        <v>396</v>
      </c>
      <c r="CJS4" s="1921"/>
      <c r="CJT4" s="1921" t="s">
        <v>397</v>
      </c>
      <c r="CJU4" s="1921"/>
      <c r="CJV4" s="1921" t="s">
        <v>398</v>
      </c>
      <c r="CJW4" s="1921"/>
      <c r="CJX4" s="1922" t="s">
        <v>394</v>
      </c>
      <c r="CJY4" s="1921" t="s">
        <v>395</v>
      </c>
      <c r="CJZ4" s="1921" t="s">
        <v>396</v>
      </c>
      <c r="CKA4" s="1921"/>
      <c r="CKB4" s="1921" t="s">
        <v>397</v>
      </c>
      <c r="CKC4" s="1921"/>
      <c r="CKD4" s="1921" t="s">
        <v>398</v>
      </c>
      <c r="CKE4" s="1921"/>
      <c r="CKF4" s="1922" t="s">
        <v>394</v>
      </c>
      <c r="CKG4" s="1921" t="s">
        <v>395</v>
      </c>
      <c r="CKH4" s="1921" t="s">
        <v>396</v>
      </c>
      <c r="CKI4" s="1921"/>
      <c r="CKJ4" s="1921" t="s">
        <v>397</v>
      </c>
      <c r="CKK4" s="1921"/>
      <c r="CKL4" s="1921" t="s">
        <v>398</v>
      </c>
      <c r="CKM4" s="1921"/>
      <c r="CKN4" s="1922" t="s">
        <v>394</v>
      </c>
      <c r="CKO4" s="1921" t="s">
        <v>395</v>
      </c>
      <c r="CKP4" s="1921" t="s">
        <v>396</v>
      </c>
      <c r="CKQ4" s="1921"/>
      <c r="CKR4" s="1921" t="s">
        <v>397</v>
      </c>
      <c r="CKS4" s="1921"/>
      <c r="CKT4" s="1921" t="s">
        <v>398</v>
      </c>
      <c r="CKU4" s="1921"/>
      <c r="CKV4" s="1922" t="s">
        <v>394</v>
      </c>
      <c r="CKW4" s="1921" t="s">
        <v>395</v>
      </c>
      <c r="CKX4" s="1921" t="s">
        <v>396</v>
      </c>
      <c r="CKY4" s="1921"/>
      <c r="CKZ4" s="1921" t="s">
        <v>397</v>
      </c>
      <c r="CLA4" s="1921"/>
      <c r="CLB4" s="1921" t="s">
        <v>398</v>
      </c>
      <c r="CLC4" s="1921"/>
      <c r="CLD4" s="1922" t="s">
        <v>394</v>
      </c>
      <c r="CLE4" s="1921" t="s">
        <v>395</v>
      </c>
      <c r="CLF4" s="1921" t="s">
        <v>396</v>
      </c>
      <c r="CLG4" s="1921"/>
      <c r="CLH4" s="1921" t="s">
        <v>397</v>
      </c>
      <c r="CLI4" s="1921"/>
      <c r="CLJ4" s="1921" t="s">
        <v>398</v>
      </c>
      <c r="CLK4" s="1921"/>
      <c r="CLL4" s="1922" t="s">
        <v>394</v>
      </c>
      <c r="CLM4" s="1921" t="s">
        <v>395</v>
      </c>
      <c r="CLN4" s="1921" t="s">
        <v>396</v>
      </c>
      <c r="CLO4" s="1921"/>
      <c r="CLP4" s="1921" t="s">
        <v>397</v>
      </c>
      <c r="CLQ4" s="1921"/>
      <c r="CLR4" s="1921" t="s">
        <v>398</v>
      </c>
      <c r="CLS4" s="1921"/>
      <c r="CLT4" s="1925" t="s">
        <v>399</v>
      </c>
      <c r="CLU4" s="1925"/>
      <c r="CLV4" s="1826" t="s">
        <v>396</v>
      </c>
      <c r="CLW4" s="1826"/>
      <c r="CLX4" s="1826" t="s">
        <v>397</v>
      </c>
      <c r="CLY4" s="1826"/>
      <c r="CLZ4" s="1826" t="s">
        <v>398</v>
      </c>
      <c r="CMA4" s="1826"/>
      <c r="CMB4" s="1925" t="s">
        <v>399</v>
      </c>
      <c r="CMC4" s="1925"/>
      <c r="CMD4" s="1826" t="s">
        <v>396</v>
      </c>
      <c r="CME4" s="1826"/>
      <c r="CMF4" s="1826" t="s">
        <v>397</v>
      </c>
      <c r="CMG4" s="1826"/>
      <c r="CMH4" s="1826" t="s">
        <v>398</v>
      </c>
      <c r="CMI4" s="1826"/>
      <c r="CMJ4" s="1925" t="s">
        <v>399</v>
      </c>
      <c r="CMK4" s="1925"/>
      <c r="CML4" s="1826" t="s">
        <v>396</v>
      </c>
      <c r="CMM4" s="1826"/>
      <c r="CMN4" s="1826" t="s">
        <v>397</v>
      </c>
      <c r="CMO4" s="1826"/>
      <c r="CMP4" s="1826" t="s">
        <v>398</v>
      </c>
      <c r="CMQ4" s="1826"/>
      <c r="CMR4" s="1925" t="s">
        <v>399</v>
      </c>
      <c r="CMS4" s="1925"/>
      <c r="CMT4" s="1826" t="s">
        <v>396</v>
      </c>
      <c r="CMU4" s="1826"/>
      <c r="CMV4" s="1826" t="s">
        <v>397</v>
      </c>
      <c r="CMW4" s="1826"/>
      <c r="CMX4" s="1826" t="s">
        <v>398</v>
      </c>
      <c r="CMY4" s="1826"/>
      <c r="CMZ4" s="1925" t="s">
        <v>399</v>
      </c>
      <c r="CNA4" s="1925"/>
      <c r="CNB4" s="1826" t="s">
        <v>396</v>
      </c>
      <c r="CNC4" s="1826"/>
      <c r="CND4" s="1826" t="s">
        <v>397</v>
      </c>
      <c r="CNE4" s="1826"/>
      <c r="CNF4" s="1826" t="s">
        <v>398</v>
      </c>
      <c r="CNG4" s="1826"/>
      <c r="CNH4" s="1925" t="s">
        <v>399</v>
      </c>
      <c r="CNI4" s="1925"/>
      <c r="CNJ4" s="1826" t="s">
        <v>396</v>
      </c>
      <c r="CNK4" s="1826"/>
      <c r="CNL4" s="1826" t="s">
        <v>397</v>
      </c>
      <c r="CNM4" s="1826"/>
      <c r="CNN4" s="1826" t="s">
        <v>398</v>
      </c>
      <c r="CNO4" s="1826"/>
      <c r="CNP4" s="1925" t="s">
        <v>399</v>
      </c>
      <c r="CNQ4" s="1925"/>
      <c r="CNR4" s="1826" t="s">
        <v>396</v>
      </c>
      <c r="CNS4" s="1826"/>
      <c r="CNT4" s="1826" t="s">
        <v>397</v>
      </c>
      <c r="CNU4" s="1826"/>
      <c r="CNV4" s="1826" t="s">
        <v>398</v>
      </c>
      <c r="CNW4" s="1826"/>
      <c r="CNX4" s="1925" t="s">
        <v>399</v>
      </c>
      <c r="CNY4" s="1925"/>
      <c r="CNZ4" s="1826" t="s">
        <v>396</v>
      </c>
      <c r="COA4" s="1826"/>
      <c r="COB4" s="1826" t="s">
        <v>397</v>
      </c>
      <c r="COC4" s="1826"/>
      <c r="COD4" s="1826" t="s">
        <v>398</v>
      </c>
      <c r="COE4" s="1826"/>
      <c r="COF4" s="1925" t="s">
        <v>399</v>
      </c>
      <c r="COG4" s="1925"/>
      <c r="COH4" s="1826" t="s">
        <v>396</v>
      </c>
      <c r="COI4" s="1826"/>
      <c r="COJ4" s="1826" t="s">
        <v>397</v>
      </c>
      <c r="COK4" s="1826"/>
      <c r="COL4" s="1826" t="s">
        <v>398</v>
      </c>
      <c r="COM4" s="1826"/>
      <c r="CON4" s="1925" t="s">
        <v>399</v>
      </c>
      <c r="COO4" s="1925"/>
      <c r="COP4" s="1826" t="s">
        <v>396</v>
      </c>
      <c r="COQ4" s="1826"/>
      <c r="COR4" s="1826" t="s">
        <v>397</v>
      </c>
      <c r="COS4" s="1826"/>
      <c r="COT4" s="1826" t="s">
        <v>398</v>
      </c>
      <c r="COU4" s="1826"/>
      <c r="COV4" s="1824" t="s">
        <v>400</v>
      </c>
      <c r="COW4" s="1826" t="s">
        <v>396</v>
      </c>
      <c r="COX4" s="1826"/>
      <c r="COY4" s="1826" t="s">
        <v>397</v>
      </c>
      <c r="COZ4" s="1826"/>
      <c r="CPA4" s="1826" t="s">
        <v>398</v>
      </c>
      <c r="CPB4" s="1826"/>
      <c r="CPC4" s="1824" t="s">
        <v>400</v>
      </c>
      <c r="CPD4" s="1826" t="s">
        <v>396</v>
      </c>
      <c r="CPE4" s="1826"/>
      <c r="CPF4" s="1826" t="s">
        <v>397</v>
      </c>
      <c r="CPG4" s="1826"/>
      <c r="CPH4" s="1826" t="s">
        <v>398</v>
      </c>
      <c r="CPI4" s="1826"/>
      <c r="CPJ4" s="1824" t="s">
        <v>400</v>
      </c>
      <c r="CPK4" s="1826" t="s">
        <v>396</v>
      </c>
      <c r="CPL4" s="1826"/>
      <c r="CPM4" s="1826" t="s">
        <v>397</v>
      </c>
      <c r="CPN4" s="1826"/>
      <c r="CPO4" s="1826" t="s">
        <v>398</v>
      </c>
      <c r="CPP4" s="1826"/>
      <c r="CPQ4" s="1824" t="s">
        <v>400</v>
      </c>
      <c r="CPR4" s="1826" t="s">
        <v>396</v>
      </c>
      <c r="CPS4" s="1826"/>
      <c r="CPT4" s="1826" t="s">
        <v>397</v>
      </c>
      <c r="CPU4" s="1826"/>
      <c r="CPV4" s="1826" t="s">
        <v>398</v>
      </c>
      <c r="CPW4" s="1826"/>
      <c r="CPX4" s="1824" t="s">
        <v>400</v>
      </c>
      <c r="CPY4" s="1826" t="s">
        <v>396</v>
      </c>
      <c r="CPZ4" s="1826"/>
      <c r="CQA4" s="1826" t="s">
        <v>397</v>
      </c>
      <c r="CQB4" s="1826"/>
      <c r="CQC4" s="1826" t="s">
        <v>398</v>
      </c>
      <c r="CQD4" s="1826"/>
      <c r="CQE4" s="1824" t="s">
        <v>400</v>
      </c>
      <c r="CQF4" s="1826" t="s">
        <v>396</v>
      </c>
      <c r="CQG4" s="1826"/>
      <c r="CQH4" s="1826" t="s">
        <v>397</v>
      </c>
      <c r="CQI4" s="1826"/>
      <c r="CQJ4" s="1826" t="s">
        <v>398</v>
      </c>
      <c r="CQK4" s="1826"/>
      <c r="CQL4" s="1824" t="s">
        <v>400</v>
      </c>
      <c r="CQM4" s="1826" t="s">
        <v>396</v>
      </c>
      <c r="CQN4" s="1826"/>
      <c r="CQO4" s="1826" t="s">
        <v>397</v>
      </c>
      <c r="CQP4" s="1826"/>
      <c r="CQQ4" s="1826" t="s">
        <v>398</v>
      </c>
      <c r="CQR4" s="1826"/>
      <c r="CQS4" s="1824" t="s">
        <v>400</v>
      </c>
      <c r="CQT4" s="1826" t="s">
        <v>396</v>
      </c>
      <c r="CQU4" s="1826"/>
      <c r="CQV4" s="1826" t="s">
        <v>397</v>
      </c>
      <c r="CQW4" s="1826"/>
      <c r="CQX4" s="1826" t="s">
        <v>398</v>
      </c>
      <c r="CQY4" s="1826"/>
      <c r="CQZ4" s="1824" t="s">
        <v>400</v>
      </c>
      <c r="CRA4" s="1826" t="s">
        <v>396</v>
      </c>
      <c r="CRB4" s="1826"/>
      <c r="CRC4" s="1826" t="s">
        <v>397</v>
      </c>
      <c r="CRD4" s="1826"/>
      <c r="CRE4" s="1826" t="s">
        <v>398</v>
      </c>
      <c r="CRF4" s="1826"/>
      <c r="CRG4" s="1824" t="s">
        <v>400</v>
      </c>
      <c r="CRH4" s="1826" t="s">
        <v>396</v>
      </c>
      <c r="CRI4" s="1826"/>
      <c r="CRJ4" s="1826" t="s">
        <v>397</v>
      </c>
      <c r="CRK4" s="1826"/>
      <c r="CRL4" s="1826" t="s">
        <v>398</v>
      </c>
      <c r="CRM4" s="1826"/>
      <c r="CRN4" s="1824" t="s">
        <v>400</v>
      </c>
      <c r="CRO4" s="1826" t="s">
        <v>396</v>
      </c>
      <c r="CRP4" s="1826"/>
      <c r="CRQ4" s="1826" t="s">
        <v>397</v>
      </c>
      <c r="CRR4" s="1826"/>
      <c r="CRS4" s="1826" t="s">
        <v>398</v>
      </c>
      <c r="CRT4" s="1826"/>
      <c r="CRU4" s="1824" t="s">
        <v>400</v>
      </c>
      <c r="CRV4" s="1826" t="s">
        <v>396</v>
      </c>
      <c r="CRW4" s="1826"/>
      <c r="CRX4" s="1826" t="s">
        <v>397</v>
      </c>
      <c r="CRY4" s="1826"/>
      <c r="CRZ4" s="1826" t="s">
        <v>398</v>
      </c>
      <c r="CSA4" s="1826"/>
      <c r="CSB4" s="1824" t="s">
        <v>400</v>
      </c>
      <c r="CSC4" s="1826" t="s">
        <v>396</v>
      </c>
      <c r="CSD4" s="1826"/>
      <c r="CSE4" s="1826" t="s">
        <v>397</v>
      </c>
      <c r="CSF4" s="1826"/>
      <c r="CSG4" s="1826" t="s">
        <v>398</v>
      </c>
      <c r="CSH4" s="1826"/>
      <c r="CSI4" s="1824" t="s">
        <v>400</v>
      </c>
      <c r="CSJ4" s="1826" t="s">
        <v>396</v>
      </c>
      <c r="CSK4" s="1826"/>
      <c r="CSL4" s="1826" t="s">
        <v>397</v>
      </c>
      <c r="CSM4" s="1826"/>
      <c r="CSN4" s="1826" t="s">
        <v>398</v>
      </c>
      <c r="CSO4" s="1826"/>
      <c r="CSP4" s="1824" t="s">
        <v>400</v>
      </c>
      <c r="CSQ4" s="1826" t="s">
        <v>396</v>
      </c>
      <c r="CSR4" s="1826"/>
      <c r="CSS4" s="1826" t="s">
        <v>397</v>
      </c>
      <c r="CST4" s="1826"/>
      <c r="CSU4" s="1826" t="s">
        <v>398</v>
      </c>
      <c r="CSV4" s="1826"/>
      <c r="CSW4" s="1824" t="s">
        <v>400</v>
      </c>
      <c r="CSX4" s="1826" t="s">
        <v>396</v>
      </c>
      <c r="CSY4" s="1826"/>
      <c r="CSZ4" s="1826" t="s">
        <v>397</v>
      </c>
      <c r="CTA4" s="1826"/>
      <c r="CTB4" s="1826" t="s">
        <v>398</v>
      </c>
      <c r="CTC4" s="1826"/>
      <c r="CTD4" s="1824" t="s">
        <v>400</v>
      </c>
      <c r="CTE4" s="1826" t="s">
        <v>396</v>
      </c>
      <c r="CTF4" s="1826"/>
      <c r="CTG4" s="1826" t="s">
        <v>397</v>
      </c>
      <c r="CTH4" s="1826"/>
      <c r="CTI4" s="1826" t="s">
        <v>398</v>
      </c>
      <c r="CTJ4" s="1826"/>
      <c r="CTK4" s="1826" t="s">
        <v>396</v>
      </c>
      <c r="CTL4" s="1826"/>
      <c r="CTM4" s="1826" t="s">
        <v>397</v>
      </c>
      <c r="CTN4" s="1826"/>
      <c r="CTO4" s="1826" t="s">
        <v>398</v>
      </c>
      <c r="CTP4" s="1826"/>
      <c r="CTQ4" s="1826" t="s">
        <v>396</v>
      </c>
      <c r="CTR4" s="1826"/>
      <c r="CTS4" s="1826" t="s">
        <v>397</v>
      </c>
      <c r="CTT4" s="1826"/>
      <c r="CTU4" s="1826" t="s">
        <v>398</v>
      </c>
      <c r="CTV4" s="1826"/>
      <c r="CTW4" s="1826" t="s">
        <v>396</v>
      </c>
      <c r="CTX4" s="1826"/>
      <c r="CTY4" s="1826" t="s">
        <v>397</v>
      </c>
      <c r="CTZ4" s="1826"/>
      <c r="CUA4" s="1858"/>
      <c r="CUB4" s="1858"/>
      <c r="CUC4" s="1952"/>
      <c r="CUD4" s="1852" t="s">
        <v>49</v>
      </c>
      <c r="CUE4" s="1852"/>
      <c r="CUF4" s="1852"/>
      <c r="CUG4" s="1852"/>
      <c r="CUH4" s="1852"/>
      <c r="CUI4" s="1852"/>
      <c r="CUJ4" s="1852"/>
      <c r="CUK4" s="1852"/>
      <c r="CUL4" s="1852"/>
      <c r="CUM4" s="1852"/>
      <c r="CUN4" s="1852"/>
      <c r="CUO4" s="1852"/>
      <c r="CUP4" s="1852"/>
      <c r="CUQ4" s="1852"/>
      <c r="CUR4" s="1852"/>
      <c r="CUS4" s="1852"/>
      <c r="CUT4" s="1852"/>
      <c r="CUU4" s="1852"/>
      <c r="CUV4" s="1852"/>
      <c r="CUW4" s="1852"/>
      <c r="CUX4" s="1820" t="s">
        <v>401</v>
      </c>
      <c r="CUY4" s="1821"/>
      <c r="CUZ4" s="1821"/>
      <c r="CVA4" s="1821"/>
      <c r="CVB4" s="1821"/>
      <c r="CVC4" s="1822"/>
      <c r="CVD4" s="1820" t="s">
        <v>402</v>
      </c>
      <c r="CVE4" s="1821"/>
      <c r="CVF4" s="1821"/>
      <c r="CVG4" s="1821"/>
      <c r="CVH4" s="1821"/>
      <c r="CVI4" s="1821"/>
      <c r="CVJ4" s="1823" t="s">
        <v>403</v>
      </c>
      <c r="CVK4" s="1823"/>
      <c r="CVL4" s="1823"/>
      <c r="CVM4" s="1823"/>
      <c r="CVN4" s="1823"/>
      <c r="CVO4" s="1823"/>
      <c r="CVP4" s="1823" t="s">
        <v>418</v>
      </c>
      <c r="CVQ4" s="1823"/>
      <c r="CVR4" s="1823"/>
      <c r="CVS4" s="1823"/>
      <c r="CVT4" s="1823"/>
      <c r="CVU4" s="1823"/>
      <c r="CVV4" s="1823" t="s">
        <v>404</v>
      </c>
      <c r="CVW4" s="1823"/>
      <c r="CVX4" s="1823"/>
      <c r="CVY4" s="1823"/>
      <c r="CVZ4" s="1823"/>
      <c r="CWA4" s="1823"/>
      <c r="CWB4" s="1823" t="s">
        <v>405</v>
      </c>
      <c r="CWC4" s="1823"/>
      <c r="CWD4" s="1823"/>
      <c r="CWE4" s="1823"/>
      <c r="CWF4" s="1823"/>
      <c r="CWG4" s="1823"/>
      <c r="CWH4" s="1823" t="s">
        <v>406</v>
      </c>
      <c r="CWI4" s="1823"/>
      <c r="CWJ4" s="1823"/>
      <c r="CWK4" s="1823"/>
      <c r="CWL4" s="1823"/>
      <c r="CWM4" s="1823"/>
      <c r="CWN4" s="1957" t="s">
        <v>407</v>
      </c>
      <c r="CWO4" s="1821"/>
      <c r="CWP4" s="1821"/>
      <c r="CWQ4" s="1821"/>
      <c r="CWR4" s="1821"/>
      <c r="CWS4" s="1811"/>
      <c r="CWT4" s="1811"/>
      <c r="CWU4" s="1811"/>
      <c r="CWV4" s="1874" t="s">
        <v>408</v>
      </c>
      <c r="CWW4" s="1857" t="s">
        <v>406</v>
      </c>
      <c r="CWX4" s="1867"/>
      <c r="CWY4" s="1867"/>
      <c r="CWZ4" s="1867"/>
      <c r="CXA4" s="1878"/>
      <c r="CXB4" s="1856" t="s">
        <v>409</v>
      </c>
      <c r="CXC4" s="1856"/>
      <c r="CXD4" s="1856"/>
      <c r="CXE4" s="1856"/>
      <c r="CXF4" s="1856"/>
      <c r="CXG4" s="1856"/>
      <c r="CXH4" s="1856" t="s">
        <v>410</v>
      </c>
      <c r="CXI4" s="1856"/>
      <c r="CXJ4" s="1856"/>
      <c r="CXK4" s="1856"/>
      <c r="CXL4" s="1856"/>
      <c r="CXM4" s="1856"/>
      <c r="CXN4" s="1792" t="s">
        <v>411</v>
      </c>
      <c r="CXO4" s="1792"/>
      <c r="CXP4" s="1792"/>
      <c r="CXQ4" s="1792"/>
      <c r="CXR4" s="1792"/>
      <c r="CXS4" s="1792" t="s">
        <v>412</v>
      </c>
      <c r="CXT4" s="1792"/>
      <c r="CXU4" s="1792"/>
      <c r="CXV4" s="1792"/>
      <c r="CXW4" s="1792"/>
      <c r="CXX4" s="1842" t="s">
        <v>413</v>
      </c>
      <c r="CXY4" s="1842" t="s">
        <v>414</v>
      </c>
      <c r="CXZ4" s="1842" t="s">
        <v>413</v>
      </c>
      <c r="CYA4" s="1842" t="s">
        <v>414</v>
      </c>
      <c r="CYB4" s="1842" t="s">
        <v>413</v>
      </c>
      <c r="CYC4" s="1842" t="s">
        <v>414</v>
      </c>
      <c r="CYD4" s="1842" t="s">
        <v>413</v>
      </c>
      <c r="CYE4" s="1842" t="s">
        <v>414</v>
      </c>
      <c r="CYF4" s="1842" t="s">
        <v>413</v>
      </c>
      <c r="CYG4" s="1842" t="s">
        <v>414</v>
      </c>
      <c r="CYH4" s="1843" t="s">
        <v>415</v>
      </c>
      <c r="CYI4" s="1843"/>
      <c r="CYJ4" s="1843"/>
      <c r="CYK4" s="1844" t="s">
        <v>416</v>
      </c>
      <c r="CYL4" s="1844"/>
      <c r="CYM4" s="56" t="s">
        <v>417</v>
      </c>
      <c r="CYO4" s="1811"/>
      <c r="CYP4" s="1811"/>
      <c r="CYQ4" s="1849" t="s">
        <v>361</v>
      </c>
      <c r="CYR4" s="1850"/>
      <c r="CYS4" s="1850"/>
      <c r="CYT4" s="1874"/>
      <c r="CYU4" s="1849" t="s">
        <v>362</v>
      </c>
      <c r="CYV4" s="1850"/>
      <c r="CYW4" s="1850"/>
      <c r="CYX4" s="1850"/>
      <c r="CYY4" s="1849" t="s">
        <v>363</v>
      </c>
      <c r="CYZ4" s="1850"/>
      <c r="CZA4" s="1850"/>
      <c r="CZB4" s="1850"/>
      <c r="CZC4" s="1849" t="s">
        <v>364</v>
      </c>
      <c r="CZD4" s="1850"/>
      <c r="CZE4" s="1850"/>
      <c r="CZF4" s="1850"/>
      <c r="CZG4" s="1849" t="s">
        <v>365</v>
      </c>
      <c r="CZH4" s="1850"/>
      <c r="CZI4" s="1850"/>
      <c r="CZJ4" s="1874"/>
      <c r="CZK4" s="1917" t="s">
        <v>366</v>
      </c>
      <c r="CZL4" s="1917"/>
      <c r="CZM4" s="1917"/>
      <c r="CZN4" s="1917"/>
      <c r="CZO4" s="1917"/>
      <c r="CZP4" s="1917"/>
      <c r="CZQ4" s="1917"/>
      <c r="CZR4" s="1917"/>
      <c r="CZS4" s="1917"/>
      <c r="CZT4" s="1917"/>
      <c r="CZU4" s="1917"/>
      <c r="CZV4" s="1926" t="s">
        <v>367</v>
      </c>
      <c r="CZW4" s="1930"/>
      <c r="CZX4" s="1930"/>
      <c r="CZY4" s="1930"/>
      <c r="CZZ4" s="1930"/>
      <c r="DAA4" s="1930"/>
      <c r="DAB4" s="1930"/>
      <c r="DAC4" s="1930"/>
      <c r="DAD4" s="1931"/>
      <c r="DAE4" s="1926" t="s">
        <v>368</v>
      </c>
      <c r="DAF4" s="1930"/>
      <c r="DAG4" s="1930"/>
      <c r="DAH4" s="1932" t="s">
        <v>369</v>
      </c>
      <c r="DAI4" s="1932"/>
      <c r="DAJ4" s="1932"/>
      <c r="DAK4" s="1932"/>
      <c r="DAL4" s="1932"/>
      <c r="DAM4" s="1792" t="s">
        <v>370</v>
      </c>
      <c r="DAN4" s="1792" t="s">
        <v>371</v>
      </c>
      <c r="DAO4" s="1917" t="s">
        <v>372</v>
      </c>
      <c r="DAP4" s="1917"/>
      <c r="DAQ4" s="1917"/>
      <c r="DAR4" s="1917"/>
      <c r="DAS4" s="1917" t="s">
        <v>373</v>
      </c>
      <c r="DAT4" s="1917"/>
      <c r="DAU4" s="1917"/>
      <c r="DAV4" s="1917"/>
      <c r="DAW4" s="1926"/>
      <c r="DAX4" s="1927" t="s">
        <v>374</v>
      </c>
      <c r="DAY4" s="1928" t="s">
        <v>375</v>
      </c>
      <c r="DAZ4" s="1919" t="s">
        <v>376</v>
      </c>
      <c r="DBA4" s="55" t="s">
        <v>377</v>
      </c>
      <c r="DBB4" s="55" t="s">
        <v>378</v>
      </c>
      <c r="DBC4" s="55" t="s">
        <v>379</v>
      </c>
      <c r="DBD4" s="1920" t="s">
        <v>380</v>
      </c>
      <c r="DBE4" s="1920"/>
      <c r="DBF4" s="1920"/>
      <c r="DBG4" s="1811" t="s">
        <v>381</v>
      </c>
      <c r="DBH4" s="1811" t="s">
        <v>382</v>
      </c>
      <c r="DBI4" s="1811" t="s">
        <v>56</v>
      </c>
      <c r="DBJ4" s="1811"/>
      <c r="DBK4" s="1811"/>
      <c r="DBL4" s="1811" t="s">
        <v>57</v>
      </c>
      <c r="DBM4" s="1811"/>
      <c r="DBN4" s="1811"/>
      <c r="DBO4" s="1929" t="s">
        <v>383</v>
      </c>
      <c r="DBP4" s="1793"/>
      <c r="DBQ4" s="1793" t="s">
        <v>384</v>
      </c>
      <c r="DBR4" s="1793"/>
      <c r="DBS4" s="1793" t="s">
        <v>383</v>
      </c>
      <c r="DBT4" s="1793"/>
      <c r="DBU4" s="1793" t="s">
        <v>384</v>
      </c>
      <c r="DBV4" s="1793"/>
      <c r="DBW4" s="1793" t="s">
        <v>383</v>
      </c>
      <c r="DBX4" s="1793"/>
      <c r="DBY4" s="1793" t="s">
        <v>384</v>
      </c>
      <c r="DBZ4" s="1793"/>
      <c r="DCA4" s="1797"/>
      <c r="DCB4" s="1798"/>
      <c r="DCC4" s="1798"/>
      <c r="DCD4" s="1799"/>
      <c r="DCE4" s="1800" t="s">
        <v>385</v>
      </c>
      <c r="DCF4" s="1801"/>
      <c r="DCG4" s="1801"/>
      <c r="DCH4" s="1801"/>
      <c r="DCI4" s="1800" t="s">
        <v>386</v>
      </c>
      <c r="DCJ4" s="1801"/>
      <c r="DCK4" s="1801"/>
      <c r="DCL4" s="1801"/>
      <c r="DCM4" s="1811" t="s">
        <v>387</v>
      </c>
      <c r="DCN4" s="1811"/>
      <c r="DCO4" s="1811" t="s">
        <v>388</v>
      </c>
      <c r="DCP4" s="1811"/>
      <c r="DCQ4" s="1811"/>
      <c r="DCR4" s="1811" t="s">
        <v>389</v>
      </c>
      <c r="DCS4" s="1811"/>
      <c r="DCT4" s="1849"/>
      <c r="DCU4" s="1792" t="s">
        <v>390</v>
      </c>
      <c r="DCV4" s="1792"/>
      <c r="DCW4" s="1792"/>
      <c r="DCX4" s="1792"/>
      <c r="DCY4" s="1792"/>
      <c r="DCZ4" s="1792"/>
      <c r="DDA4" s="1792" t="s">
        <v>391</v>
      </c>
      <c r="DDB4" s="1792"/>
      <c r="DDC4" s="1792"/>
      <c r="DDD4" s="1792"/>
      <c r="DDE4" s="1792"/>
      <c r="DDF4" s="1792"/>
      <c r="DDG4" s="1792" t="s">
        <v>392</v>
      </c>
      <c r="DDH4" s="1792"/>
      <c r="DDI4" s="1792"/>
      <c r="DDJ4" s="1792"/>
      <c r="DDK4" s="1792"/>
      <c r="DDL4" s="1792"/>
      <c r="DDM4" s="1792" t="s">
        <v>393</v>
      </c>
      <c r="DDN4" s="1792"/>
      <c r="DDO4" s="1792"/>
      <c r="DDP4" s="1792"/>
      <c r="DDQ4" s="1792"/>
      <c r="DDR4" s="1933"/>
      <c r="DDS4" s="1922" t="s">
        <v>394</v>
      </c>
      <c r="DDT4" s="1921" t="s">
        <v>395</v>
      </c>
      <c r="DDU4" s="1921" t="s">
        <v>396</v>
      </c>
      <c r="DDV4" s="1921"/>
      <c r="DDW4" s="1921" t="s">
        <v>397</v>
      </c>
      <c r="DDX4" s="1921"/>
      <c r="DDY4" s="1921" t="s">
        <v>398</v>
      </c>
      <c r="DDZ4" s="1921"/>
      <c r="DEA4" s="1922" t="s">
        <v>394</v>
      </c>
      <c r="DEB4" s="1921" t="s">
        <v>395</v>
      </c>
      <c r="DEC4" s="1921" t="s">
        <v>396</v>
      </c>
      <c r="DED4" s="1921"/>
      <c r="DEE4" s="1921" t="s">
        <v>397</v>
      </c>
      <c r="DEF4" s="1921"/>
      <c r="DEG4" s="1921" t="s">
        <v>398</v>
      </c>
      <c r="DEH4" s="1921"/>
      <c r="DEI4" s="1922" t="s">
        <v>394</v>
      </c>
      <c r="DEJ4" s="1921" t="s">
        <v>395</v>
      </c>
      <c r="DEK4" s="1921" t="s">
        <v>396</v>
      </c>
      <c r="DEL4" s="1921"/>
      <c r="DEM4" s="1921" t="s">
        <v>397</v>
      </c>
      <c r="DEN4" s="1921"/>
      <c r="DEO4" s="1921" t="s">
        <v>398</v>
      </c>
      <c r="DEP4" s="1921"/>
      <c r="DEQ4" s="1922" t="s">
        <v>394</v>
      </c>
      <c r="DER4" s="1921" t="s">
        <v>395</v>
      </c>
      <c r="DES4" s="1921" t="s">
        <v>396</v>
      </c>
      <c r="DET4" s="1921"/>
      <c r="DEU4" s="1921" t="s">
        <v>397</v>
      </c>
      <c r="DEV4" s="1921"/>
      <c r="DEW4" s="1921" t="s">
        <v>398</v>
      </c>
      <c r="DEX4" s="1921"/>
      <c r="DEY4" s="1922" t="s">
        <v>394</v>
      </c>
      <c r="DEZ4" s="1921" t="s">
        <v>395</v>
      </c>
      <c r="DFA4" s="1921" t="s">
        <v>396</v>
      </c>
      <c r="DFB4" s="1921"/>
      <c r="DFC4" s="1921" t="s">
        <v>397</v>
      </c>
      <c r="DFD4" s="1921"/>
      <c r="DFE4" s="1921" t="s">
        <v>398</v>
      </c>
      <c r="DFF4" s="1921"/>
      <c r="DFG4" s="1922" t="s">
        <v>394</v>
      </c>
      <c r="DFH4" s="1921" t="s">
        <v>395</v>
      </c>
      <c r="DFI4" s="1921" t="s">
        <v>396</v>
      </c>
      <c r="DFJ4" s="1921"/>
      <c r="DFK4" s="1921" t="s">
        <v>397</v>
      </c>
      <c r="DFL4" s="1921"/>
      <c r="DFM4" s="1921" t="s">
        <v>398</v>
      </c>
      <c r="DFN4" s="1921"/>
      <c r="DFO4" s="1922" t="s">
        <v>394</v>
      </c>
      <c r="DFP4" s="1921" t="s">
        <v>395</v>
      </c>
      <c r="DFQ4" s="1921" t="s">
        <v>396</v>
      </c>
      <c r="DFR4" s="1921"/>
      <c r="DFS4" s="1921" t="s">
        <v>397</v>
      </c>
      <c r="DFT4" s="1921"/>
      <c r="DFU4" s="1921" t="s">
        <v>398</v>
      </c>
      <c r="DFV4" s="1921"/>
      <c r="DFW4" s="1922" t="s">
        <v>394</v>
      </c>
      <c r="DFX4" s="1921" t="s">
        <v>395</v>
      </c>
      <c r="DFY4" s="1921" t="s">
        <v>396</v>
      </c>
      <c r="DFZ4" s="1921"/>
      <c r="DGA4" s="1921" t="s">
        <v>397</v>
      </c>
      <c r="DGB4" s="1921"/>
      <c r="DGC4" s="1921" t="s">
        <v>398</v>
      </c>
      <c r="DGD4" s="1921"/>
      <c r="DGE4" s="1925" t="s">
        <v>399</v>
      </c>
      <c r="DGF4" s="1925"/>
      <c r="DGG4" s="1826" t="s">
        <v>396</v>
      </c>
      <c r="DGH4" s="1826"/>
      <c r="DGI4" s="1826" t="s">
        <v>397</v>
      </c>
      <c r="DGJ4" s="1826"/>
      <c r="DGK4" s="1826" t="s">
        <v>398</v>
      </c>
      <c r="DGL4" s="1826"/>
      <c r="DGM4" s="1925" t="s">
        <v>399</v>
      </c>
      <c r="DGN4" s="1925"/>
      <c r="DGO4" s="1826" t="s">
        <v>396</v>
      </c>
      <c r="DGP4" s="1826"/>
      <c r="DGQ4" s="1826" t="s">
        <v>397</v>
      </c>
      <c r="DGR4" s="1826"/>
      <c r="DGS4" s="1826" t="s">
        <v>398</v>
      </c>
      <c r="DGT4" s="1826"/>
      <c r="DGU4" s="1925" t="s">
        <v>399</v>
      </c>
      <c r="DGV4" s="1925"/>
      <c r="DGW4" s="1826" t="s">
        <v>396</v>
      </c>
      <c r="DGX4" s="1826"/>
      <c r="DGY4" s="1826" t="s">
        <v>397</v>
      </c>
      <c r="DGZ4" s="1826"/>
      <c r="DHA4" s="1826" t="s">
        <v>398</v>
      </c>
      <c r="DHB4" s="1826"/>
      <c r="DHC4" s="1925" t="s">
        <v>399</v>
      </c>
      <c r="DHD4" s="1925"/>
      <c r="DHE4" s="1826" t="s">
        <v>396</v>
      </c>
      <c r="DHF4" s="1826"/>
      <c r="DHG4" s="1826" t="s">
        <v>397</v>
      </c>
      <c r="DHH4" s="1826"/>
      <c r="DHI4" s="1826" t="s">
        <v>398</v>
      </c>
      <c r="DHJ4" s="1826"/>
      <c r="DHK4" s="1925" t="s">
        <v>399</v>
      </c>
      <c r="DHL4" s="1925"/>
      <c r="DHM4" s="1826" t="s">
        <v>396</v>
      </c>
      <c r="DHN4" s="1826"/>
      <c r="DHO4" s="1826" t="s">
        <v>397</v>
      </c>
      <c r="DHP4" s="1826"/>
      <c r="DHQ4" s="1826" t="s">
        <v>398</v>
      </c>
      <c r="DHR4" s="1826"/>
      <c r="DHS4" s="1925" t="s">
        <v>399</v>
      </c>
      <c r="DHT4" s="1925"/>
      <c r="DHU4" s="1826" t="s">
        <v>396</v>
      </c>
      <c r="DHV4" s="1826"/>
      <c r="DHW4" s="1826" t="s">
        <v>397</v>
      </c>
      <c r="DHX4" s="1826"/>
      <c r="DHY4" s="1826" t="s">
        <v>398</v>
      </c>
      <c r="DHZ4" s="1826"/>
      <c r="DIA4" s="1925" t="s">
        <v>399</v>
      </c>
      <c r="DIB4" s="1925"/>
      <c r="DIC4" s="1826" t="s">
        <v>396</v>
      </c>
      <c r="DID4" s="1826"/>
      <c r="DIE4" s="1826" t="s">
        <v>397</v>
      </c>
      <c r="DIF4" s="1826"/>
      <c r="DIG4" s="1826" t="s">
        <v>398</v>
      </c>
      <c r="DIH4" s="1826"/>
      <c r="DII4" s="1925" t="s">
        <v>399</v>
      </c>
      <c r="DIJ4" s="1925"/>
      <c r="DIK4" s="1826" t="s">
        <v>396</v>
      </c>
      <c r="DIL4" s="1826"/>
      <c r="DIM4" s="1826" t="s">
        <v>397</v>
      </c>
      <c r="DIN4" s="1826"/>
      <c r="DIO4" s="1826" t="s">
        <v>398</v>
      </c>
      <c r="DIP4" s="1826"/>
      <c r="DIQ4" s="1925" t="s">
        <v>399</v>
      </c>
      <c r="DIR4" s="1925"/>
      <c r="DIS4" s="1826" t="s">
        <v>396</v>
      </c>
      <c r="DIT4" s="1826"/>
      <c r="DIU4" s="1826" t="s">
        <v>397</v>
      </c>
      <c r="DIV4" s="1826"/>
      <c r="DIW4" s="1826" t="s">
        <v>398</v>
      </c>
      <c r="DIX4" s="1826"/>
      <c r="DIY4" s="1925" t="s">
        <v>399</v>
      </c>
      <c r="DIZ4" s="1925"/>
      <c r="DJA4" s="1826" t="s">
        <v>396</v>
      </c>
      <c r="DJB4" s="1826"/>
      <c r="DJC4" s="1826" t="s">
        <v>397</v>
      </c>
      <c r="DJD4" s="1826"/>
      <c r="DJE4" s="1826" t="s">
        <v>398</v>
      </c>
      <c r="DJF4" s="1826"/>
      <c r="DJG4" s="1925" t="s">
        <v>399</v>
      </c>
      <c r="DJH4" s="1925"/>
      <c r="DJI4" s="1826" t="s">
        <v>396</v>
      </c>
      <c r="DJJ4" s="1826"/>
      <c r="DJK4" s="1826" t="s">
        <v>397</v>
      </c>
      <c r="DJL4" s="1826"/>
      <c r="DJM4" s="1826" t="s">
        <v>398</v>
      </c>
      <c r="DJN4" s="1826"/>
      <c r="DJO4" s="1925" t="s">
        <v>399</v>
      </c>
      <c r="DJP4" s="1925"/>
      <c r="DJQ4" s="1826" t="s">
        <v>396</v>
      </c>
      <c r="DJR4" s="1826"/>
      <c r="DJS4" s="1826" t="s">
        <v>397</v>
      </c>
      <c r="DJT4" s="1826"/>
      <c r="DJU4" s="1826" t="s">
        <v>398</v>
      </c>
      <c r="DJV4" s="1826"/>
      <c r="DJW4" s="1824" t="s">
        <v>400</v>
      </c>
      <c r="DJX4" s="1826" t="s">
        <v>396</v>
      </c>
      <c r="DJY4" s="1826"/>
      <c r="DJZ4" s="1826" t="s">
        <v>397</v>
      </c>
      <c r="DKA4" s="1826"/>
      <c r="DKB4" s="1826" t="s">
        <v>398</v>
      </c>
      <c r="DKC4" s="1826"/>
      <c r="DKD4" s="1824" t="s">
        <v>400</v>
      </c>
      <c r="DKE4" s="1826" t="s">
        <v>396</v>
      </c>
      <c r="DKF4" s="1826"/>
      <c r="DKG4" s="1826" t="s">
        <v>397</v>
      </c>
      <c r="DKH4" s="1826"/>
      <c r="DKI4" s="1826" t="s">
        <v>398</v>
      </c>
      <c r="DKJ4" s="1826"/>
      <c r="DKK4" s="1824" t="s">
        <v>400</v>
      </c>
      <c r="DKL4" s="1826" t="s">
        <v>396</v>
      </c>
      <c r="DKM4" s="1826"/>
      <c r="DKN4" s="1826" t="s">
        <v>397</v>
      </c>
      <c r="DKO4" s="1826"/>
      <c r="DKP4" s="1826" t="s">
        <v>398</v>
      </c>
      <c r="DKQ4" s="1826"/>
      <c r="DKR4" s="1824" t="s">
        <v>400</v>
      </c>
      <c r="DKS4" s="1826" t="s">
        <v>396</v>
      </c>
      <c r="DKT4" s="1826"/>
      <c r="DKU4" s="1826" t="s">
        <v>397</v>
      </c>
      <c r="DKV4" s="1826"/>
      <c r="DKW4" s="1826" t="s">
        <v>398</v>
      </c>
      <c r="DKX4" s="1826"/>
      <c r="DKY4" s="1824" t="s">
        <v>400</v>
      </c>
      <c r="DKZ4" s="1826" t="s">
        <v>396</v>
      </c>
      <c r="DLA4" s="1826"/>
      <c r="DLB4" s="1826" t="s">
        <v>397</v>
      </c>
      <c r="DLC4" s="1826"/>
      <c r="DLD4" s="1826" t="s">
        <v>398</v>
      </c>
      <c r="DLE4" s="1826"/>
      <c r="DLF4" s="1824" t="s">
        <v>400</v>
      </c>
      <c r="DLG4" s="1826" t="s">
        <v>396</v>
      </c>
      <c r="DLH4" s="1826"/>
      <c r="DLI4" s="1826" t="s">
        <v>397</v>
      </c>
      <c r="DLJ4" s="1826"/>
      <c r="DLK4" s="1826" t="s">
        <v>398</v>
      </c>
      <c r="DLL4" s="1826"/>
      <c r="DLM4" s="1824" t="s">
        <v>400</v>
      </c>
      <c r="DLN4" s="1826" t="s">
        <v>396</v>
      </c>
      <c r="DLO4" s="1826"/>
      <c r="DLP4" s="1826" t="s">
        <v>397</v>
      </c>
      <c r="DLQ4" s="1826"/>
      <c r="DLR4" s="1826" t="s">
        <v>398</v>
      </c>
      <c r="DLS4" s="1826"/>
      <c r="DLT4" s="1824" t="s">
        <v>400</v>
      </c>
      <c r="DLU4" s="1826" t="s">
        <v>396</v>
      </c>
      <c r="DLV4" s="1826"/>
      <c r="DLW4" s="1826" t="s">
        <v>397</v>
      </c>
      <c r="DLX4" s="1826"/>
      <c r="DLY4" s="1826" t="s">
        <v>398</v>
      </c>
      <c r="DLZ4" s="1826"/>
      <c r="DMA4" s="1824" t="s">
        <v>400</v>
      </c>
      <c r="DMB4" s="1826" t="s">
        <v>396</v>
      </c>
      <c r="DMC4" s="1826"/>
      <c r="DMD4" s="1826" t="s">
        <v>397</v>
      </c>
      <c r="DME4" s="1826"/>
      <c r="DMF4" s="1826" t="s">
        <v>398</v>
      </c>
      <c r="DMG4" s="1826"/>
      <c r="DMH4" s="1824" t="s">
        <v>400</v>
      </c>
      <c r="DMI4" s="1826" t="s">
        <v>396</v>
      </c>
      <c r="DMJ4" s="1826"/>
      <c r="DMK4" s="1826" t="s">
        <v>397</v>
      </c>
      <c r="DML4" s="1826"/>
      <c r="DMM4" s="1826" t="s">
        <v>398</v>
      </c>
      <c r="DMN4" s="1826"/>
      <c r="DMO4" s="1824" t="s">
        <v>400</v>
      </c>
      <c r="DMP4" s="1826" t="s">
        <v>396</v>
      </c>
      <c r="DMQ4" s="1826"/>
      <c r="DMR4" s="1826" t="s">
        <v>397</v>
      </c>
      <c r="DMS4" s="1826"/>
      <c r="DMT4" s="1826" t="s">
        <v>398</v>
      </c>
      <c r="DMU4" s="1826"/>
      <c r="DMV4" s="1824" t="s">
        <v>400</v>
      </c>
      <c r="DMW4" s="1826" t="s">
        <v>396</v>
      </c>
      <c r="DMX4" s="1826"/>
      <c r="DMY4" s="1826" t="s">
        <v>397</v>
      </c>
      <c r="DMZ4" s="1826"/>
      <c r="DNA4" s="1826" t="s">
        <v>398</v>
      </c>
      <c r="DNB4" s="1826"/>
      <c r="DNC4" s="1824" t="s">
        <v>400</v>
      </c>
      <c r="DND4" s="1826" t="s">
        <v>396</v>
      </c>
      <c r="DNE4" s="1826"/>
      <c r="DNF4" s="1826" t="s">
        <v>397</v>
      </c>
      <c r="DNG4" s="1826"/>
      <c r="DNH4" s="1826" t="s">
        <v>398</v>
      </c>
      <c r="DNI4" s="1826"/>
      <c r="DNJ4" s="1824" t="s">
        <v>400</v>
      </c>
      <c r="DNK4" s="1826" t="s">
        <v>396</v>
      </c>
      <c r="DNL4" s="1826"/>
      <c r="DNM4" s="1826" t="s">
        <v>397</v>
      </c>
      <c r="DNN4" s="1826"/>
      <c r="DNO4" s="1826" t="s">
        <v>398</v>
      </c>
      <c r="DNP4" s="1826"/>
      <c r="DNQ4" s="1824" t="s">
        <v>400</v>
      </c>
      <c r="DNR4" s="1826" t="s">
        <v>396</v>
      </c>
      <c r="DNS4" s="1826"/>
      <c r="DNT4" s="1826" t="s">
        <v>397</v>
      </c>
      <c r="DNU4" s="1826"/>
      <c r="DNV4" s="1826" t="s">
        <v>398</v>
      </c>
      <c r="DNW4" s="1826"/>
      <c r="DNX4" s="1824" t="s">
        <v>400</v>
      </c>
      <c r="DNY4" s="1826" t="s">
        <v>396</v>
      </c>
      <c r="DNZ4" s="1826"/>
      <c r="DOA4" s="1826" t="s">
        <v>397</v>
      </c>
      <c r="DOB4" s="1826"/>
      <c r="DOC4" s="1826" t="s">
        <v>398</v>
      </c>
      <c r="DOD4" s="1826"/>
      <c r="DOE4" s="1824" t="s">
        <v>400</v>
      </c>
      <c r="DOF4" s="1826" t="s">
        <v>396</v>
      </c>
      <c r="DOG4" s="1826"/>
      <c r="DOH4" s="1826" t="s">
        <v>397</v>
      </c>
      <c r="DOI4" s="1826"/>
      <c r="DOJ4" s="1826" t="s">
        <v>398</v>
      </c>
      <c r="DOK4" s="1826"/>
      <c r="DOL4" s="1826" t="s">
        <v>396</v>
      </c>
      <c r="DOM4" s="1826"/>
      <c r="DON4" s="1826" t="s">
        <v>397</v>
      </c>
      <c r="DOO4" s="1826"/>
      <c r="DOP4" s="1826" t="s">
        <v>398</v>
      </c>
      <c r="DOQ4" s="1826"/>
      <c r="DOR4" s="1826" t="s">
        <v>396</v>
      </c>
      <c r="DOS4" s="1826"/>
      <c r="DOT4" s="1826" t="s">
        <v>397</v>
      </c>
      <c r="DOU4" s="1826"/>
      <c r="DOV4" s="1826" t="s">
        <v>398</v>
      </c>
      <c r="DOW4" s="1826"/>
      <c r="DOX4" s="1826" t="s">
        <v>396</v>
      </c>
      <c r="DOY4" s="1826"/>
      <c r="DOZ4" s="1826" t="s">
        <v>397</v>
      </c>
      <c r="DPA4" s="1826"/>
      <c r="DPB4" s="1858"/>
      <c r="DPC4" s="1858"/>
      <c r="DPD4" s="1952"/>
      <c r="DPE4" s="1852" t="s">
        <v>49</v>
      </c>
      <c r="DPF4" s="1852"/>
      <c r="DPG4" s="1852"/>
      <c r="DPH4" s="1852"/>
      <c r="DPI4" s="1852"/>
      <c r="DPJ4" s="1852"/>
      <c r="DPK4" s="1852"/>
      <c r="DPL4" s="1852"/>
      <c r="DPM4" s="1852"/>
      <c r="DPN4" s="1852"/>
      <c r="DPO4" s="1852"/>
      <c r="DPP4" s="1852"/>
      <c r="DPQ4" s="1852"/>
      <c r="DPR4" s="1852"/>
      <c r="DPS4" s="1852"/>
      <c r="DPT4" s="1852"/>
      <c r="DPU4" s="1852"/>
      <c r="DPV4" s="1852"/>
      <c r="DPW4" s="1852"/>
      <c r="DPX4" s="1852"/>
      <c r="DPY4" s="1820" t="s">
        <v>401</v>
      </c>
      <c r="DPZ4" s="1821"/>
      <c r="DQA4" s="1821"/>
      <c r="DQB4" s="1821"/>
      <c r="DQC4" s="1821"/>
      <c r="DQD4" s="1822"/>
      <c r="DQE4" s="1820" t="s">
        <v>402</v>
      </c>
      <c r="DQF4" s="1821"/>
      <c r="DQG4" s="1821"/>
      <c r="DQH4" s="1821"/>
      <c r="DQI4" s="1821"/>
      <c r="DQJ4" s="1821"/>
      <c r="DQK4" s="1823" t="s">
        <v>403</v>
      </c>
      <c r="DQL4" s="1823"/>
      <c r="DQM4" s="1823"/>
      <c r="DQN4" s="1823"/>
      <c r="DQO4" s="1823"/>
      <c r="DQP4" s="1823"/>
      <c r="DQQ4" s="1823" t="s">
        <v>418</v>
      </c>
      <c r="DQR4" s="1823"/>
      <c r="DQS4" s="1823"/>
      <c r="DQT4" s="1823"/>
      <c r="DQU4" s="1823"/>
      <c r="DQV4" s="1823"/>
      <c r="DQW4" s="1823" t="s">
        <v>404</v>
      </c>
      <c r="DQX4" s="1823"/>
      <c r="DQY4" s="1823"/>
      <c r="DQZ4" s="1823"/>
      <c r="DRA4" s="1823"/>
      <c r="DRB4" s="1823"/>
      <c r="DRC4" s="1823" t="s">
        <v>405</v>
      </c>
      <c r="DRD4" s="1823"/>
      <c r="DRE4" s="1823"/>
      <c r="DRF4" s="1823"/>
      <c r="DRG4" s="1823"/>
      <c r="DRH4" s="1823"/>
      <c r="DRI4" s="1823" t="s">
        <v>406</v>
      </c>
      <c r="DRJ4" s="1823"/>
      <c r="DRK4" s="1823"/>
      <c r="DRL4" s="1823"/>
      <c r="DRM4" s="1823"/>
      <c r="DRN4" s="1823"/>
      <c r="DRO4" s="1957" t="s">
        <v>407</v>
      </c>
      <c r="DRP4" s="1821"/>
      <c r="DRQ4" s="1821"/>
      <c r="DRR4" s="1821"/>
      <c r="DRS4" s="1821"/>
      <c r="DRT4" s="1962"/>
      <c r="DRU4" s="1855"/>
      <c r="DRV4" s="1963"/>
      <c r="DRW4" s="1811" t="s">
        <v>408</v>
      </c>
      <c r="DRX4" s="1867" t="s">
        <v>406</v>
      </c>
      <c r="DRY4" s="1867"/>
      <c r="DRZ4" s="1867"/>
      <c r="DSA4" s="1867"/>
      <c r="DSB4" s="1878"/>
      <c r="DSC4" s="1856" t="s">
        <v>409</v>
      </c>
      <c r="DSD4" s="1856"/>
      <c r="DSE4" s="1856"/>
      <c r="DSF4" s="1856"/>
      <c r="DSG4" s="1856"/>
      <c r="DSH4" s="1856"/>
      <c r="DSI4" s="1856" t="s">
        <v>410</v>
      </c>
      <c r="DSJ4" s="1856"/>
      <c r="DSK4" s="1856"/>
      <c r="DSL4" s="1856"/>
      <c r="DSM4" s="1856"/>
      <c r="DSN4" s="1856"/>
      <c r="DSO4" s="1792" t="s">
        <v>411</v>
      </c>
      <c r="DSP4" s="1792"/>
      <c r="DSQ4" s="1792"/>
      <c r="DSR4" s="1792"/>
      <c r="DSS4" s="1792"/>
      <c r="DST4" s="1792" t="s">
        <v>412</v>
      </c>
      <c r="DSU4" s="1792"/>
      <c r="DSV4" s="1792"/>
      <c r="DSW4" s="1792"/>
      <c r="DSX4" s="1792"/>
      <c r="DSY4" s="1842" t="s">
        <v>413</v>
      </c>
      <c r="DSZ4" s="1842" t="s">
        <v>414</v>
      </c>
      <c r="DTA4" s="1842" t="s">
        <v>413</v>
      </c>
      <c r="DTB4" s="1842" t="s">
        <v>414</v>
      </c>
      <c r="DTC4" s="1842" t="s">
        <v>413</v>
      </c>
      <c r="DTD4" s="1842" t="s">
        <v>414</v>
      </c>
      <c r="DTE4" s="1842" t="s">
        <v>413</v>
      </c>
      <c r="DTF4" s="1842" t="s">
        <v>414</v>
      </c>
      <c r="DTG4" s="1842" t="s">
        <v>413</v>
      </c>
      <c r="DTH4" s="1842" t="s">
        <v>414</v>
      </c>
      <c r="DTI4" s="1843" t="s">
        <v>415</v>
      </c>
      <c r="DTJ4" s="1843"/>
      <c r="DTK4" s="1843"/>
      <c r="DTL4" s="1844" t="s">
        <v>416</v>
      </c>
      <c r="DTM4" s="1844"/>
      <c r="DTN4" s="56" t="s">
        <v>417</v>
      </c>
      <c r="DTP4" s="1811"/>
      <c r="DTQ4" s="1811"/>
      <c r="DTR4" s="1849" t="s">
        <v>361</v>
      </c>
      <c r="DTS4" s="1850"/>
      <c r="DTT4" s="1849" t="s">
        <v>362</v>
      </c>
      <c r="DTU4" s="1850"/>
      <c r="DTV4" s="1849" t="s">
        <v>363</v>
      </c>
      <c r="DTW4" s="1850"/>
      <c r="DTX4" s="1849" t="s">
        <v>364</v>
      </c>
      <c r="DTY4" s="1850"/>
      <c r="DTZ4" s="1849" t="s">
        <v>365</v>
      </c>
      <c r="DUA4" s="1850"/>
      <c r="DUB4" s="1850"/>
      <c r="DUC4" s="1874"/>
      <c r="DUD4" s="1917" t="s">
        <v>366</v>
      </c>
      <c r="DUE4" s="1917"/>
      <c r="DUF4" s="1917"/>
      <c r="DUG4" s="1917"/>
      <c r="DUH4" s="1917"/>
      <c r="DUI4" s="1917"/>
      <c r="DUJ4" s="1917"/>
      <c r="DUK4" s="1917"/>
      <c r="DUL4" s="1917"/>
      <c r="DUM4" s="1917"/>
      <c r="DUN4" s="1917"/>
      <c r="DUO4" s="1926" t="s">
        <v>367</v>
      </c>
      <c r="DUP4" s="1930"/>
      <c r="DUQ4" s="1930"/>
      <c r="DUR4" s="1930"/>
      <c r="DUS4" s="1930"/>
      <c r="DUT4" s="1930"/>
      <c r="DUU4" s="1930"/>
      <c r="DUV4" s="1930"/>
      <c r="DUW4" s="1931"/>
      <c r="DUX4" s="1926" t="s">
        <v>368</v>
      </c>
      <c r="DUY4" s="1930"/>
      <c r="DUZ4" s="1930"/>
      <c r="DVA4" s="1932" t="s">
        <v>369</v>
      </c>
      <c r="DVB4" s="1932"/>
      <c r="DVC4" s="1932"/>
      <c r="DVD4" s="1932"/>
      <c r="DVE4" s="1932"/>
      <c r="DVF4" s="1792" t="s">
        <v>370</v>
      </c>
      <c r="DVG4" s="1792" t="s">
        <v>371</v>
      </c>
      <c r="DVH4" s="1917" t="s">
        <v>372</v>
      </c>
      <c r="DVI4" s="1917"/>
      <c r="DVJ4" s="1917"/>
      <c r="DVK4" s="1917"/>
      <c r="DVL4" s="1917" t="s">
        <v>373</v>
      </c>
      <c r="DVM4" s="1917"/>
      <c r="DVN4" s="1917"/>
      <c r="DVO4" s="1917"/>
      <c r="DVP4" s="1926"/>
      <c r="DVQ4" s="1927" t="s">
        <v>374</v>
      </c>
      <c r="DVR4" s="1928" t="s">
        <v>375</v>
      </c>
      <c r="DVS4" s="1919" t="s">
        <v>376</v>
      </c>
      <c r="DVT4" s="55" t="s">
        <v>377</v>
      </c>
      <c r="DVU4" s="55" t="s">
        <v>378</v>
      </c>
      <c r="DVV4" s="55" t="s">
        <v>379</v>
      </c>
      <c r="DVW4" s="1920" t="s">
        <v>380</v>
      </c>
      <c r="DVX4" s="1920"/>
      <c r="DVY4" s="1920"/>
      <c r="DVZ4" s="1811" t="s">
        <v>381</v>
      </c>
      <c r="DWA4" s="1811" t="s">
        <v>382</v>
      </c>
      <c r="DWB4" s="1811" t="s">
        <v>56</v>
      </c>
      <c r="DWC4" s="1811"/>
      <c r="DWD4" s="1811"/>
      <c r="DWE4" s="1811" t="s">
        <v>57</v>
      </c>
      <c r="DWF4" s="1811"/>
      <c r="DWG4" s="1811"/>
      <c r="DWH4" s="1929" t="s">
        <v>383</v>
      </c>
      <c r="DWI4" s="1793"/>
      <c r="DWJ4" s="1793" t="s">
        <v>384</v>
      </c>
      <c r="DWK4" s="1793"/>
      <c r="DWL4" s="1793" t="s">
        <v>383</v>
      </c>
      <c r="DWM4" s="1793"/>
      <c r="DWN4" s="1793" t="s">
        <v>384</v>
      </c>
      <c r="DWO4" s="1793"/>
      <c r="DWP4" s="1793" t="s">
        <v>383</v>
      </c>
      <c r="DWQ4" s="1793"/>
      <c r="DWR4" s="1793" t="s">
        <v>384</v>
      </c>
      <c r="DWS4" s="1793"/>
      <c r="DWT4" s="1797"/>
      <c r="DWU4" s="1798"/>
      <c r="DWV4" s="1798"/>
      <c r="DWW4" s="1799"/>
      <c r="DWX4" s="1800" t="s">
        <v>419</v>
      </c>
      <c r="DWY4" s="1801"/>
      <c r="DWZ4" s="1800" t="s">
        <v>420</v>
      </c>
      <c r="DXA4" s="1801"/>
      <c r="DXB4" s="1800" t="s">
        <v>421</v>
      </c>
      <c r="DXC4" s="1801"/>
      <c r="DXD4" s="1800" t="s">
        <v>422</v>
      </c>
      <c r="DXE4" s="1801"/>
      <c r="DXF4" s="1885" t="s">
        <v>423</v>
      </c>
      <c r="DXG4" s="1887"/>
      <c r="DXH4" s="1885" t="s">
        <v>424</v>
      </c>
      <c r="DXI4" s="1887"/>
      <c r="DXJ4" s="1811" t="s">
        <v>387</v>
      </c>
      <c r="DXK4" s="1811"/>
      <c r="DXL4" s="1811" t="s">
        <v>388</v>
      </c>
      <c r="DXM4" s="1811"/>
      <c r="DXN4" s="1811"/>
      <c r="DXO4" s="1811" t="s">
        <v>389</v>
      </c>
      <c r="DXP4" s="1811"/>
      <c r="DXQ4" s="1849"/>
      <c r="DXR4" s="1792" t="s">
        <v>390</v>
      </c>
      <c r="DXS4" s="1792"/>
      <c r="DXT4" s="1792"/>
      <c r="DXU4" s="1792"/>
      <c r="DXV4" s="1792"/>
      <c r="DXW4" s="1792"/>
      <c r="DXX4" s="1792" t="s">
        <v>391</v>
      </c>
      <c r="DXY4" s="1792"/>
      <c r="DXZ4" s="1792"/>
      <c r="DYA4" s="1792"/>
      <c r="DYB4" s="1792"/>
      <c r="DYC4" s="1792"/>
      <c r="DYD4" s="1792" t="s">
        <v>392</v>
      </c>
      <c r="DYE4" s="1792"/>
      <c r="DYF4" s="1792"/>
      <c r="DYG4" s="1792"/>
      <c r="DYH4" s="1792"/>
      <c r="DYI4" s="1792"/>
      <c r="DYJ4" s="1792" t="s">
        <v>393</v>
      </c>
      <c r="DYK4" s="1792"/>
      <c r="DYL4" s="1792"/>
      <c r="DYM4" s="1792"/>
      <c r="DYN4" s="1792"/>
      <c r="DYO4" s="1933"/>
      <c r="DYP4" s="1922" t="s">
        <v>394</v>
      </c>
      <c r="DYQ4" s="1921" t="s">
        <v>395</v>
      </c>
      <c r="DYR4" s="1921" t="s">
        <v>396</v>
      </c>
      <c r="DYS4" s="1921"/>
      <c r="DYT4" s="1921" t="s">
        <v>397</v>
      </c>
      <c r="DYU4" s="1921"/>
      <c r="DYV4" s="1921" t="s">
        <v>398</v>
      </c>
      <c r="DYW4" s="1921"/>
      <c r="DYX4" s="1922" t="s">
        <v>394</v>
      </c>
      <c r="DYY4" s="1921" t="s">
        <v>395</v>
      </c>
      <c r="DYZ4" s="1921" t="s">
        <v>396</v>
      </c>
      <c r="DZA4" s="1921"/>
      <c r="DZB4" s="1921" t="s">
        <v>397</v>
      </c>
      <c r="DZC4" s="1921"/>
      <c r="DZD4" s="1921" t="s">
        <v>398</v>
      </c>
      <c r="DZE4" s="1921"/>
      <c r="DZF4" s="1922" t="s">
        <v>394</v>
      </c>
      <c r="DZG4" s="1921" t="s">
        <v>395</v>
      </c>
      <c r="DZH4" s="1921" t="s">
        <v>396</v>
      </c>
      <c r="DZI4" s="1921"/>
      <c r="DZJ4" s="1921" t="s">
        <v>397</v>
      </c>
      <c r="DZK4" s="1921"/>
      <c r="DZL4" s="1921" t="s">
        <v>398</v>
      </c>
      <c r="DZM4" s="1921"/>
      <c r="DZN4" s="1922" t="s">
        <v>394</v>
      </c>
      <c r="DZO4" s="1921" t="s">
        <v>395</v>
      </c>
      <c r="DZP4" s="1921" t="s">
        <v>396</v>
      </c>
      <c r="DZQ4" s="1921"/>
      <c r="DZR4" s="1921" t="s">
        <v>397</v>
      </c>
      <c r="DZS4" s="1921"/>
      <c r="DZT4" s="1921" t="s">
        <v>398</v>
      </c>
      <c r="DZU4" s="1921"/>
      <c r="DZV4" s="1922" t="s">
        <v>394</v>
      </c>
      <c r="DZW4" s="1921" t="s">
        <v>395</v>
      </c>
      <c r="DZX4" s="1921" t="s">
        <v>396</v>
      </c>
      <c r="DZY4" s="1921"/>
      <c r="DZZ4" s="1921" t="s">
        <v>397</v>
      </c>
      <c r="EAA4" s="1921"/>
      <c r="EAB4" s="1921" t="s">
        <v>398</v>
      </c>
      <c r="EAC4" s="1921"/>
      <c r="EAD4" s="1922" t="s">
        <v>394</v>
      </c>
      <c r="EAE4" s="1921" t="s">
        <v>395</v>
      </c>
      <c r="EAF4" s="1921" t="s">
        <v>396</v>
      </c>
      <c r="EAG4" s="1921"/>
      <c r="EAH4" s="1921" t="s">
        <v>397</v>
      </c>
      <c r="EAI4" s="1921"/>
      <c r="EAJ4" s="1921" t="s">
        <v>398</v>
      </c>
      <c r="EAK4" s="1921"/>
      <c r="EAL4" s="1922" t="s">
        <v>394</v>
      </c>
      <c r="EAM4" s="1921" t="s">
        <v>395</v>
      </c>
      <c r="EAN4" s="1921" t="s">
        <v>396</v>
      </c>
      <c r="EAO4" s="1921"/>
      <c r="EAP4" s="1921" t="s">
        <v>397</v>
      </c>
      <c r="EAQ4" s="1921"/>
      <c r="EAR4" s="1921" t="s">
        <v>398</v>
      </c>
      <c r="EAS4" s="1921"/>
      <c r="EAT4" s="1922" t="s">
        <v>394</v>
      </c>
      <c r="EAU4" s="1921" t="s">
        <v>395</v>
      </c>
      <c r="EAV4" s="1921" t="s">
        <v>396</v>
      </c>
      <c r="EAW4" s="1921"/>
      <c r="EAX4" s="1921" t="s">
        <v>397</v>
      </c>
      <c r="EAY4" s="1921"/>
      <c r="EAZ4" s="1921" t="s">
        <v>398</v>
      </c>
      <c r="EBA4" s="1921"/>
      <c r="EBB4" s="1925" t="s">
        <v>399</v>
      </c>
      <c r="EBC4" s="1925"/>
      <c r="EBD4" s="1826" t="s">
        <v>396</v>
      </c>
      <c r="EBE4" s="1826"/>
      <c r="EBF4" s="1826" t="s">
        <v>397</v>
      </c>
      <c r="EBG4" s="1826"/>
      <c r="EBH4" s="1826" t="s">
        <v>398</v>
      </c>
      <c r="EBI4" s="1826"/>
      <c r="EBJ4" s="1925" t="s">
        <v>399</v>
      </c>
      <c r="EBK4" s="1925"/>
      <c r="EBL4" s="1826" t="s">
        <v>396</v>
      </c>
      <c r="EBM4" s="1826"/>
      <c r="EBN4" s="1826" t="s">
        <v>397</v>
      </c>
      <c r="EBO4" s="1826"/>
      <c r="EBP4" s="1826" t="s">
        <v>398</v>
      </c>
      <c r="EBQ4" s="1826"/>
      <c r="EBR4" s="1925" t="s">
        <v>399</v>
      </c>
      <c r="EBS4" s="1925"/>
      <c r="EBT4" s="1826" t="s">
        <v>396</v>
      </c>
      <c r="EBU4" s="1826"/>
      <c r="EBV4" s="1826" t="s">
        <v>397</v>
      </c>
      <c r="EBW4" s="1826"/>
      <c r="EBX4" s="1826" t="s">
        <v>398</v>
      </c>
      <c r="EBY4" s="1826"/>
      <c r="EBZ4" s="1925" t="s">
        <v>399</v>
      </c>
      <c r="ECA4" s="1925"/>
      <c r="ECB4" s="1826" t="s">
        <v>396</v>
      </c>
      <c r="ECC4" s="1826"/>
      <c r="ECD4" s="1826" t="s">
        <v>397</v>
      </c>
      <c r="ECE4" s="1826"/>
      <c r="ECF4" s="1826" t="s">
        <v>398</v>
      </c>
      <c r="ECG4" s="1826"/>
      <c r="ECH4" s="1925" t="s">
        <v>399</v>
      </c>
      <c r="ECI4" s="1925"/>
      <c r="ECJ4" s="1826" t="s">
        <v>396</v>
      </c>
      <c r="ECK4" s="1826"/>
      <c r="ECL4" s="1826" t="s">
        <v>397</v>
      </c>
      <c r="ECM4" s="1826"/>
      <c r="ECN4" s="1826" t="s">
        <v>398</v>
      </c>
      <c r="ECO4" s="1826"/>
      <c r="ECP4" s="1925" t="s">
        <v>399</v>
      </c>
      <c r="ECQ4" s="1925"/>
      <c r="ECR4" s="1826" t="s">
        <v>396</v>
      </c>
      <c r="ECS4" s="1826"/>
      <c r="ECT4" s="1826" t="s">
        <v>397</v>
      </c>
      <c r="ECU4" s="1826"/>
      <c r="ECV4" s="1826" t="s">
        <v>398</v>
      </c>
      <c r="ECW4" s="1826"/>
      <c r="ECX4" s="1925" t="s">
        <v>399</v>
      </c>
      <c r="ECY4" s="1925"/>
      <c r="ECZ4" s="1826" t="s">
        <v>396</v>
      </c>
      <c r="EDA4" s="1826"/>
      <c r="EDB4" s="1826" t="s">
        <v>397</v>
      </c>
      <c r="EDC4" s="1826"/>
      <c r="EDD4" s="1826" t="s">
        <v>398</v>
      </c>
      <c r="EDE4" s="1826"/>
      <c r="EDF4" s="1925" t="s">
        <v>399</v>
      </c>
      <c r="EDG4" s="1925"/>
      <c r="EDH4" s="1826" t="s">
        <v>396</v>
      </c>
      <c r="EDI4" s="1826"/>
      <c r="EDJ4" s="1826" t="s">
        <v>397</v>
      </c>
      <c r="EDK4" s="1826"/>
      <c r="EDL4" s="1826" t="s">
        <v>398</v>
      </c>
      <c r="EDM4" s="1826"/>
      <c r="EDN4" s="1925" t="s">
        <v>399</v>
      </c>
      <c r="EDO4" s="1925"/>
      <c r="EDP4" s="1826" t="s">
        <v>396</v>
      </c>
      <c r="EDQ4" s="1826"/>
      <c r="EDR4" s="1826" t="s">
        <v>397</v>
      </c>
      <c r="EDS4" s="1826"/>
      <c r="EDT4" s="1826" t="s">
        <v>398</v>
      </c>
      <c r="EDU4" s="1826"/>
      <c r="EDV4" s="1925" t="s">
        <v>399</v>
      </c>
      <c r="EDW4" s="1925"/>
      <c r="EDX4" s="1826" t="s">
        <v>396</v>
      </c>
      <c r="EDY4" s="1826"/>
      <c r="EDZ4" s="1826" t="s">
        <v>397</v>
      </c>
      <c r="EEA4" s="1826"/>
      <c r="EEB4" s="1826" t="s">
        <v>398</v>
      </c>
      <c r="EEC4" s="1826"/>
      <c r="EED4" s="1824" t="s">
        <v>400</v>
      </c>
      <c r="EEE4" s="1826" t="s">
        <v>396</v>
      </c>
      <c r="EEF4" s="1826"/>
      <c r="EEG4" s="1826" t="s">
        <v>397</v>
      </c>
      <c r="EEH4" s="1826"/>
      <c r="EEI4" s="1826" t="s">
        <v>398</v>
      </c>
      <c r="EEJ4" s="1826"/>
      <c r="EEK4" s="1824" t="s">
        <v>400</v>
      </c>
      <c r="EEL4" s="1826" t="s">
        <v>396</v>
      </c>
      <c r="EEM4" s="1826"/>
      <c r="EEN4" s="1826" t="s">
        <v>397</v>
      </c>
      <c r="EEO4" s="1826"/>
      <c r="EEP4" s="1826" t="s">
        <v>398</v>
      </c>
      <c r="EEQ4" s="1826"/>
      <c r="EER4" s="1824" t="s">
        <v>400</v>
      </c>
      <c r="EES4" s="1826" t="s">
        <v>396</v>
      </c>
      <c r="EET4" s="1826"/>
      <c r="EEU4" s="1826" t="s">
        <v>397</v>
      </c>
      <c r="EEV4" s="1826"/>
      <c r="EEW4" s="1826" t="s">
        <v>398</v>
      </c>
      <c r="EEX4" s="1826"/>
      <c r="EEY4" s="1824" t="s">
        <v>400</v>
      </c>
      <c r="EEZ4" s="1826" t="s">
        <v>396</v>
      </c>
      <c r="EFA4" s="1826"/>
      <c r="EFB4" s="1826" t="s">
        <v>397</v>
      </c>
      <c r="EFC4" s="1826"/>
      <c r="EFD4" s="1826" t="s">
        <v>398</v>
      </c>
      <c r="EFE4" s="1826"/>
      <c r="EFF4" s="1824" t="s">
        <v>400</v>
      </c>
      <c r="EFG4" s="1826" t="s">
        <v>396</v>
      </c>
      <c r="EFH4" s="1826"/>
      <c r="EFI4" s="1826" t="s">
        <v>397</v>
      </c>
      <c r="EFJ4" s="1826"/>
      <c r="EFK4" s="1826" t="s">
        <v>398</v>
      </c>
      <c r="EFL4" s="1826"/>
      <c r="EFM4" s="1824" t="s">
        <v>400</v>
      </c>
      <c r="EFN4" s="1826" t="s">
        <v>396</v>
      </c>
      <c r="EFO4" s="1826"/>
      <c r="EFP4" s="1826" t="s">
        <v>397</v>
      </c>
      <c r="EFQ4" s="1826"/>
      <c r="EFR4" s="1826" t="s">
        <v>398</v>
      </c>
      <c r="EFS4" s="1826"/>
      <c r="EFT4" s="1824" t="s">
        <v>400</v>
      </c>
      <c r="EFU4" s="1826" t="s">
        <v>396</v>
      </c>
      <c r="EFV4" s="1826"/>
      <c r="EFW4" s="1826" t="s">
        <v>397</v>
      </c>
      <c r="EFX4" s="1826"/>
      <c r="EFY4" s="1826" t="s">
        <v>398</v>
      </c>
      <c r="EFZ4" s="1826"/>
      <c r="EGA4" s="1824" t="s">
        <v>400</v>
      </c>
      <c r="EGB4" s="1826" t="s">
        <v>396</v>
      </c>
      <c r="EGC4" s="1826"/>
      <c r="EGD4" s="1826" t="s">
        <v>397</v>
      </c>
      <c r="EGE4" s="1826"/>
      <c r="EGF4" s="1826" t="s">
        <v>398</v>
      </c>
      <c r="EGG4" s="1826"/>
      <c r="EGH4" s="1824" t="s">
        <v>400</v>
      </c>
      <c r="EGI4" s="1826" t="s">
        <v>396</v>
      </c>
      <c r="EGJ4" s="1826"/>
      <c r="EGK4" s="1826" t="s">
        <v>397</v>
      </c>
      <c r="EGL4" s="1826"/>
      <c r="EGM4" s="1826" t="s">
        <v>398</v>
      </c>
      <c r="EGN4" s="1826"/>
      <c r="EGO4" s="1824" t="s">
        <v>400</v>
      </c>
      <c r="EGP4" s="1826" t="s">
        <v>396</v>
      </c>
      <c r="EGQ4" s="1826"/>
      <c r="EGR4" s="1826" t="s">
        <v>397</v>
      </c>
      <c r="EGS4" s="1826"/>
      <c r="EGT4" s="1826" t="s">
        <v>398</v>
      </c>
      <c r="EGU4" s="1826"/>
      <c r="EGV4" s="1824" t="s">
        <v>400</v>
      </c>
      <c r="EGW4" s="1826" t="s">
        <v>396</v>
      </c>
      <c r="EGX4" s="1826"/>
      <c r="EGY4" s="1826" t="s">
        <v>397</v>
      </c>
      <c r="EGZ4" s="1826"/>
      <c r="EHA4" s="1826" t="s">
        <v>398</v>
      </c>
      <c r="EHB4" s="1826"/>
      <c r="EHC4" s="1824" t="s">
        <v>400</v>
      </c>
      <c r="EHD4" s="1826" t="s">
        <v>396</v>
      </c>
      <c r="EHE4" s="1826"/>
      <c r="EHF4" s="1826" t="s">
        <v>397</v>
      </c>
      <c r="EHG4" s="1826"/>
      <c r="EHH4" s="1826" t="s">
        <v>398</v>
      </c>
      <c r="EHI4" s="1826"/>
      <c r="EHJ4" s="1824" t="s">
        <v>400</v>
      </c>
      <c r="EHK4" s="1826" t="s">
        <v>396</v>
      </c>
      <c r="EHL4" s="1826"/>
      <c r="EHM4" s="1826" t="s">
        <v>397</v>
      </c>
      <c r="EHN4" s="1826"/>
      <c r="EHO4" s="1826" t="s">
        <v>398</v>
      </c>
      <c r="EHP4" s="1826"/>
      <c r="EHQ4" s="1824" t="s">
        <v>400</v>
      </c>
      <c r="EHR4" s="1826" t="s">
        <v>396</v>
      </c>
      <c r="EHS4" s="1826"/>
      <c r="EHT4" s="1826" t="s">
        <v>397</v>
      </c>
      <c r="EHU4" s="1826"/>
      <c r="EHV4" s="1826" t="s">
        <v>398</v>
      </c>
      <c r="EHW4" s="1826"/>
      <c r="EHX4" s="1824" t="s">
        <v>400</v>
      </c>
      <c r="EHY4" s="1826" t="s">
        <v>396</v>
      </c>
      <c r="EHZ4" s="1826"/>
      <c r="EIA4" s="1826" t="s">
        <v>397</v>
      </c>
      <c r="EIB4" s="1826"/>
      <c r="EIC4" s="1826" t="s">
        <v>398</v>
      </c>
      <c r="EID4" s="1826"/>
      <c r="EIE4" s="1824" t="s">
        <v>400</v>
      </c>
      <c r="EIF4" s="1826" t="s">
        <v>396</v>
      </c>
      <c r="EIG4" s="1826"/>
      <c r="EIH4" s="1826" t="s">
        <v>397</v>
      </c>
      <c r="EII4" s="1826"/>
      <c r="EIJ4" s="1826" t="s">
        <v>398</v>
      </c>
      <c r="EIK4" s="1826"/>
      <c r="EIL4" s="1826" t="s">
        <v>396</v>
      </c>
      <c r="EIM4" s="1826"/>
      <c r="EIN4" s="1826" t="s">
        <v>397</v>
      </c>
      <c r="EIO4" s="1826"/>
      <c r="EIP4" s="1826" t="s">
        <v>398</v>
      </c>
      <c r="EIQ4" s="1826"/>
      <c r="EIR4" s="1826" t="s">
        <v>396</v>
      </c>
      <c r="EIS4" s="1826"/>
      <c r="EIT4" s="1826" t="s">
        <v>397</v>
      </c>
      <c r="EIU4" s="1826"/>
      <c r="EIV4" s="1826" t="s">
        <v>398</v>
      </c>
      <c r="EIW4" s="1826"/>
      <c r="EIX4" s="1826" t="s">
        <v>396</v>
      </c>
      <c r="EIY4" s="1826"/>
      <c r="EIZ4" s="1826" t="s">
        <v>397</v>
      </c>
      <c r="EJA4" s="1826"/>
      <c r="EJB4" s="1858"/>
      <c r="EJC4" s="1858"/>
      <c r="EJD4" s="1952"/>
      <c r="EJE4" s="1852" t="s">
        <v>49</v>
      </c>
      <c r="EJF4" s="1852"/>
      <c r="EJG4" s="1852"/>
      <c r="EJH4" s="1852"/>
      <c r="EJI4" s="1852"/>
      <c r="EJJ4" s="1852"/>
      <c r="EJK4" s="1852"/>
      <c r="EJL4" s="1852"/>
      <c r="EJM4" s="1852"/>
      <c r="EJN4" s="1852"/>
      <c r="EJO4" s="1852"/>
      <c r="EJP4" s="1852"/>
      <c r="EJQ4" s="1852"/>
      <c r="EJR4" s="1852"/>
      <c r="EJS4" s="1852"/>
      <c r="EJT4" s="1852"/>
      <c r="EJU4" s="1852"/>
      <c r="EJV4" s="1852"/>
      <c r="EJW4" s="1852"/>
      <c r="EJX4" s="1852"/>
      <c r="EJY4" s="1820" t="s">
        <v>401</v>
      </c>
      <c r="EJZ4" s="1821"/>
      <c r="EKA4" s="1821"/>
      <c r="EKB4" s="1821"/>
      <c r="EKC4" s="1821"/>
      <c r="EKD4" s="1822"/>
      <c r="EKE4" s="1820" t="s">
        <v>402</v>
      </c>
      <c r="EKF4" s="1821"/>
      <c r="EKG4" s="1821"/>
      <c r="EKH4" s="1821"/>
      <c r="EKI4" s="1821"/>
      <c r="EKJ4" s="1821"/>
      <c r="EKK4" s="1823" t="s">
        <v>403</v>
      </c>
      <c r="EKL4" s="1823"/>
      <c r="EKM4" s="1823"/>
      <c r="EKN4" s="1823"/>
      <c r="EKO4" s="1823"/>
      <c r="EKP4" s="1823"/>
      <c r="EKQ4" s="1823" t="s">
        <v>418</v>
      </c>
      <c r="EKR4" s="1823"/>
      <c r="EKS4" s="1823"/>
      <c r="EKT4" s="1823"/>
      <c r="EKU4" s="1823"/>
      <c r="EKV4" s="1823"/>
      <c r="EKW4" s="1823" t="s">
        <v>404</v>
      </c>
      <c r="EKX4" s="1823"/>
      <c r="EKY4" s="1823"/>
      <c r="EKZ4" s="1823"/>
      <c r="ELA4" s="1823"/>
      <c r="ELB4" s="1823"/>
      <c r="ELC4" s="1823" t="s">
        <v>405</v>
      </c>
      <c r="ELD4" s="1823"/>
      <c r="ELE4" s="1823"/>
      <c r="ELF4" s="1823"/>
      <c r="ELG4" s="1823"/>
      <c r="ELH4" s="1823"/>
      <c r="ELI4" s="1823" t="s">
        <v>406</v>
      </c>
      <c r="ELJ4" s="1823"/>
      <c r="ELK4" s="1823"/>
      <c r="ELL4" s="1823"/>
      <c r="ELM4" s="1823"/>
      <c r="ELN4" s="1823"/>
      <c r="ELO4" s="1957" t="s">
        <v>407</v>
      </c>
      <c r="ELP4" s="1821"/>
      <c r="ELQ4" s="1821"/>
      <c r="ELR4" s="1821"/>
      <c r="ELS4" s="1821"/>
      <c r="ELT4" s="1959"/>
      <c r="ELU4" s="1959"/>
      <c r="ELV4" s="1959"/>
      <c r="ELW4" s="1811" t="s">
        <v>408</v>
      </c>
      <c r="ELX4" s="1857" t="s">
        <v>406</v>
      </c>
      <c r="ELY4" s="1867"/>
      <c r="ELZ4" s="1867"/>
      <c r="EMA4" s="1867"/>
      <c r="EMB4" s="1878"/>
      <c r="EMC4" s="1856" t="s">
        <v>409</v>
      </c>
      <c r="EMD4" s="1856"/>
      <c r="EME4" s="1856"/>
      <c r="EMF4" s="1856"/>
      <c r="EMG4" s="1856"/>
      <c r="EMH4" s="1856"/>
      <c r="EMI4" s="1856" t="s">
        <v>410</v>
      </c>
      <c r="EMJ4" s="1856"/>
      <c r="EMK4" s="1856"/>
      <c r="EML4" s="1856"/>
      <c r="EMM4" s="1856"/>
      <c r="EMN4" s="1856"/>
      <c r="EMO4" s="1792" t="s">
        <v>411</v>
      </c>
      <c r="EMP4" s="1792"/>
      <c r="EMQ4" s="1792"/>
      <c r="EMR4" s="1792"/>
      <c r="EMS4" s="1792"/>
      <c r="EMT4" s="1792" t="s">
        <v>412</v>
      </c>
      <c r="EMU4" s="1792"/>
      <c r="EMV4" s="1792"/>
      <c r="EMW4" s="1792"/>
      <c r="EMX4" s="1792"/>
      <c r="EMY4" s="1842" t="s">
        <v>413</v>
      </c>
      <c r="EMZ4" s="1842" t="s">
        <v>414</v>
      </c>
      <c r="ENA4" s="1842" t="s">
        <v>413</v>
      </c>
      <c r="ENB4" s="1842" t="s">
        <v>414</v>
      </c>
      <c r="ENC4" s="1842" t="s">
        <v>413</v>
      </c>
      <c r="END4" s="1842" t="s">
        <v>414</v>
      </c>
      <c r="ENE4" s="1842" t="s">
        <v>413</v>
      </c>
      <c r="ENF4" s="1842" t="s">
        <v>414</v>
      </c>
      <c r="ENG4" s="1842" t="s">
        <v>413</v>
      </c>
      <c r="ENH4" s="1842" t="s">
        <v>414</v>
      </c>
      <c r="ENI4" s="1843" t="s">
        <v>415</v>
      </c>
      <c r="ENJ4" s="1843"/>
      <c r="ENK4" s="1843"/>
      <c r="ENL4" s="1844" t="s">
        <v>416</v>
      </c>
      <c r="ENM4" s="1844"/>
      <c r="ENN4" s="56" t="s">
        <v>417</v>
      </c>
      <c r="ENP4" s="1934" t="s">
        <v>425</v>
      </c>
      <c r="ENQ4" s="1935"/>
      <c r="ENR4" s="1935"/>
      <c r="ENS4" s="1936"/>
      <c r="ENT4" s="1934" t="s">
        <v>426</v>
      </c>
      <c r="ENU4" s="1935"/>
      <c r="ENV4" s="1935"/>
      <c r="ENW4" s="1936"/>
      <c r="ENX4" s="1934" t="s">
        <v>427</v>
      </c>
      <c r="ENY4" s="1935"/>
      <c r="ENZ4" s="1935"/>
      <c r="EOA4" s="1936"/>
      <c r="EOB4" s="1934" t="s">
        <v>428</v>
      </c>
      <c r="EOC4" s="1935"/>
      <c r="EOD4" s="1935"/>
      <c r="EOE4" s="1936"/>
      <c r="EOF4" s="1934" t="s">
        <v>429</v>
      </c>
      <c r="EOG4" s="1935"/>
      <c r="EOH4" s="57"/>
      <c r="EOI4" s="1934" t="s">
        <v>430</v>
      </c>
      <c r="EOJ4" s="1935"/>
      <c r="EOK4" s="1935"/>
      <c r="EOL4" s="1936"/>
      <c r="EOM4" s="1934" t="s">
        <v>431</v>
      </c>
      <c r="EON4" s="1935"/>
      <c r="EOO4" s="1935"/>
      <c r="EOP4" s="1936"/>
      <c r="EOQ4" s="1934" t="s">
        <v>432</v>
      </c>
      <c r="EOR4" s="1935"/>
      <c r="EOS4" s="1935"/>
      <c r="EOT4" s="1936"/>
      <c r="EOU4" s="1934" t="s">
        <v>432</v>
      </c>
      <c r="EOV4" s="1935"/>
      <c r="EOW4" s="1935"/>
      <c r="EOX4" s="1936"/>
      <c r="EOZ4" s="57"/>
      <c r="EPA4" s="57"/>
      <c r="EPB4" s="57"/>
      <c r="EPC4" s="57"/>
      <c r="EPD4" s="57"/>
      <c r="EPE4" s="1933" t="s">
        <v>433</v>
      </c>
      <c r="EPF4" s="1942"/>
      <c r="EPG4" s="1937" t="s">
        <v>434</v>
      </c>
      <c r="EPH4" s="1941"/>
      <c r="EPI4" s="1937" t="s">
        <v>435</v>
      </c>
      <c r="EPJ4" s="1941"/>
      <c r="EPK4" s="1933" t="s">
        <v>436</v>
      </c>
      <c r="EPL4" s="1942"/>
      <c r="EPM4" s="1937" t="s">
        <v>437</v>
      </c>
      <c r="EPN4" s="1941"/>
      <c r="EPO4" s="1937" t="s">
        <v>438</v>
      </c>
      <c r="EPP4" s="1941"/>
      <c r="EPQ4" s="1933" t="s">
        <v>3</v>
      </c>
      <c r="EPR4" s="1942"/>
      <c r="EPS4" s="1937" t="s">
        <v>439</v>
      </c>
      <c r="EPT4" s="1938"/>
      <c r="EPU4" s="1856" t="s">
        <v>440</v>
      </c>
      <c r="EPV4" s="1856"/>
      <c r="EPW4" s="1856"/>
      <c r="EPX4" s="1856"/>
      <c r="EPY4" s="1856"/>
      <c r="EPZ4" s="1856" t="s">
        <v>391</v>
      </c>
      <c r="EQA4" s="1856"/>
      <c r="EQB4" s="1856"/>
      <c r="EQC4" s="1856"/>
      <c r="EQD4" s="1857"/>
      <c r="EQE4" s="1939" t="s">
        <v>394</v>
      </c>
      <c r="EQF4" s="1940" t="s">
        <v>395</v>
      </c>
      <c r="EQG4" s="1940" t="s">
        <v>396</v>
      </c>
      <c r="EQH4" s="1940"/>
      <c r="EQI4" s="1940" t="s">
        <v>397</v>
      </c>
      <c r="EQJ4" s="1940"/>
      <c r="EQK4" s="1940" t="s">
        <v>398</v>
      </c>
      <c r="EQL4" s="1940"/>
      <c r="EQM4" s="1939" t="s">
        <v>394</v>
      </c>
      <c r="EQN4" s="1940" t="s">
        <v>395</v>
      </c>
      <c r="EQO4" s="1940" t="s">
        <v>396</v>
      </c>
      <c r="EQP4" s="1940"/>
      <c r="EQQ4" s="1940" t="s">
        <v>397</v>
      </c>
      <c r="EQR4" s="1940"/>
      <c r="EQS4" s="1940" t="s">
        <v>398</v>
      </c>
      <c r="EQT4" s="1940"/>
      <c r="EQU4" s="1939" t="s">
        <v>394</v>
      </c>
      <c r="EQV4" s="1940" t="s">
        <v>395</v>
      </c>
      <c r="EQW4" s="1940" t="s">
        <v>396</v>
      </c>
      <c r="EQX4" s="1940"/>
      <c r="EQY4" s="1940" t="s">
        <v>397</v>
      </c>
      <c r="EQZ4" s="1940"/>
      <c r="ERA4" s="1940" t="s">
        <v>398</v>
      </c>
      <c r="ERB4" s="1940"/>
      <c r="ERC4" s="1939" t="s">
        <v>394</v>
      </c>
      <c r="ERD4" s="1940" t="s">
        <v>395</v>
      </c>
      <c r="ERE4" s="1940" t="s">
        <v>396</v>
      </c>
      <c r="ERF4" s="1940"/>
      <c r="ERG4" s="1940" t="s">
        <v>397</v>
      </c>
      <c r="ERH4" s="1940"/>
      <c r="ERI4" s="1940" t="s">
        <v>398</v>
      </c>
      <c r="ERJ4" s="1940"/>
      <c r="ERK4" s="1939" t="s">
        <v>394</v>
      </c>
      <c r="ERL4" s="1940" t="s">
        <v>395</v>
      </c>
      <c r="ERM4" s="1940" t="s">
        <v>396</v>
      </c>
      <c r="ERN4" s="1940"/>
      <c r="ERO4" s="1940" t="s">
        <v>397</v>
      </c>
      <c r="ERP4" s="1940"/>
      <c r="ERQ4" s="1940" t="s">
        <v>398</v>
      </c>
      <c r="ERR4" s="1940"/>
      <c r="ERS4" s="1939" t="s">
        <v>394</v>
      </c>
      <c r="ERT4" s="1940" t="s">
        <v>395</v>
      </c>
      <c r="ERU4" s="1940" t="s">
        <v>396</v>
      </c>
      <c r="ERV4" s="1940"/>
      <c r="ERW4" s="1940" t="s">
        <v>397</v>
      </c>
      <c r="ERX4" s="1940"/>
      <c r="ERY4" s="1940" t="s">
        <v>398</v>
      </c>
      <c r="ERZ4" s="1944"/>
      <c r="ESA4" s="1940" t="s">
        <v>441</v>
      </c>
      <c r="ESB4" s="1940" t="s">
        <v>442</v>
      </c>
      <c r="ESC4" s="1943" t="s">
        <v>396</v>
      </c>
      <c r="ESD4" s="1940"/>
      <c r="ESE4" s="1940" t="s">
        <v>397</v>
      </c>
      <c r="ESF4" s="1940"/>
      <c r="ESG4" s="1940" t="s">
        <v>398</v>
      </c>
      <c r="ESH4" s="1940"/>
      <c r="ESI4" s="1940" t="s">
        <v>441</v>
      </c>
      <c r="ESJ4" s="1940" t="s">
        <v>442</v>
      </c>
      <c r="ESK4" s="1943" t="s">
        <v>396</v>
      </c>
      <c r="ESL4" s="1940"/>
      <c r="ESM4" s="1940" t="s">
        <v>397</v>
      </c>
      <c r="ESN4" s="1940"/>
      <c r="ESO4" s="1940" t="s">
        <v>398</v>
      </c>
      <c r="ESP4" s="1940"/>
      <c r="ESQ4" s="1940" t="s">
        <v>441</v>
      </c>
      <c r="ESR4" s="1940" t="s">
        <v>442</v>
      </c>
      <c r="ESS4" s="1943" t="s">
        <v>396</v>
      </c>
      <c r="EST4" s="1940"/>
      <c r="ESU4" s="1940" t="s">
        <v>397</v>
      </c>
      <c r="ESV4" s="1940"/>
      <c r="ESW4" s="1940" t="s">
        <v>398</v>
      </c>
      <c r="ESX4" s="1940"/>
      <c r="ESY4" s="1940" t="s">
        <v>441</v>
      </c>
      <c r="ESZ4" s="1940" t="s">
        <v>442</v>
      </c>
      <c r="ETA4" s="1943" t="s">
        <v>396</v>
      </c>
      <c r="ETB4" s="1940"/>
      <c r="ETC4" s="1940" t="s">
        <v>397</v>
      </c>
      <c r="ETD4" s="1940"/>
      <c r="ETE4" s="1940" t="s">
        <v>398</v>
      </c>
      <c r="ETF4" s="1940"/>
      <c r="ETG4" s="1940" t="s">
        <v>441</v>
      </c>
      <c r="ETH4" s="1940" t="s">
        <v>442</v>
      </c>
      <c r="ETI4" s="1943" t="s">
        <v>396</v>
      </c>
      <c r="ETJ4" s="1940"/>
      <c r="ETK4" s="1940" t="s">
        <v>397</v>
      </c>
      <c r="ETL4" s="1940"/>
      <c r="ETM4" s="1940" t="s">
        <v>398</v>
      </c>
      <c r="ETN4" s="1940"/>
      <c r="ETO4" s="1940" t="s">
        <v>441</v>
      </c>
      <c r="ETP4" s="1940" t="s">
        <v>442</v>
      </c>
      <c r="ETQ4" s="1943" t="s">
        <v>396</v>
      </c>
      <c r="ETR4" s="1940"/>
      <c r="ETS4" s="1940" t="s">
        <v>397</v>
      </c>
      <c r="ETT4" s="1940"/>
      <c r="ETU4" s="1940" t="s">
        <v>398</v>
      </c>
      <c r="ETV4" s="1940"/>
      <c r="ETW4" s="1940" t="s">
        <v>441</v>
      </c>
      <c r="ETX4" s="1940" t="s">
        <v>442</v>
      </c>
      <c r="ETY4" s="1943" t="s">
        <v>396</v>
      </c>
      <c r="ETZ4" s="1940"/>
      <c r="EUA4" s="1940" t="s">
        <v>397</v>
      </c>
      <c r="EUB4" s="1940"/>
      <c r="EUC4" s="1940" t="s">
        <v>398</v>
      </c>
      <c r="EUD4" s="1940"/>
      <c r="EUE4" s="1940" t="s">
        <v>441</v>
      </c>
      <c r="EUF4" s="1940" t="s">
        <v>442</v>
      </c>
      <c r="EUG4" s="1943" t="s">
        <v>396</v>
      </c>
      <c r="EUH4" s="1940"/>
      <c r="EUI4" s="1940" t="s">
        <v>397</v>
      </c>
      <c r="EUJ4" s="1940"/>
      <c r="EUK4" s="1940" t="s">
        <v>398</v>
      </c>
      <c r="EUL4" s="1940"/>
      <c r="EUM4" s="1940" t="s">
        <v>443</v>
      </c>
      <c r="EUN4" s="1943" t="s">
        <v>396</v>
      </c>
      <c r="EUO4" s="1940"/>
      <c r="EUP4" s="1940" t="s">
        <v>397</v>
      </c>
      <c r="EUQ4" s="1940"/>
      <c r="EUR4" s="1940" t="s">
        <v>398</v>
      </c>
      <c r="EUS4" s="1940"/>
      <c r="EUT4" s="1940" t="s">
        <v>443</v>
      </c>
      <c r="EUU4" s="1943" t="s">
        <v>396</v>
      </c>
      <c r="EUV4" s="1940"/>
      <c r="EUW4" s="1940" t="s">
        <v>397</v>
      </c>
      <c r="EUX4" s="1940"/>
      <c r="EUY4" s="1940" t="s">
        <v>398</v>
      </c>
      <c r="EUZ4" s="1940"/>
      <c r="EVA4" s="1940" t="s">
        <v>443</v>
      </c>
      <c r="EVB4" s="1943" t="s">
        <v>396</v>
      </c>
      <c r="EVC4" s="1940"/>
      <c r="EVD4" s="1940" t="s">
        <v>397</v>
      </c>
      <c r="EVE4" s="1940"/>
      <c r="EVF4" s="1940" t="s">
        <v>398</v>
      </c>
      <c r="EVG4" s="1940"/>
      <c r="EVH4" s="1940" t="s">
        <v>443</v>
      </c>
      <c r="EVI4" s="1943" t="s">
        <v>396</v>
      </c>
      <c r="EVJ4" s="1940"/>
      <c r="EVK4" s="1940" t="s">
        <v>397</v>
      </c>
      <c r="EVL4" s="1940"/>
      <c r="EVM4" s="1940" t="s">
        <v>398</v>
      </c>
      <c r="EVN4" s="1940"/>
      <c r="EVO4" s="1940" t="s">
        <v>443</v>
      </c>
      <c r="EVP4" s="1943" t="s">
        <v>396</v>
      </c>
      <c r="EVQ4" s="1940"/>
      <c r="EVR4" s="1940" t="s">
        <v>397</v>
      </c>
      <c r="EVS4" s="1940"/>
      <c r="EVT4" s="1940" t="s">
        <v>398</v>
      </c>
      <c r="EVU4" s="1940"/>
      <c r="EVV4" s="1940" t="s">
        <v>443</v>
      </c>
      <c r="EVW4" s="1943" t="s">
        <v>396</v>
      </c>
      <c r="EVX4" s="1940"/>
      <c r="EVY4" s="1940" t="s">
        <v>397</v>
      </c>
      <c r="EVZ4" s="1940"/>
      <c r="EWA4" s="1940" t="s">
        <v>398</v>
      </c>
      <c r="EWB4" s="1940"/>
      <c r="EWC4" s="1940" t="s">
        <v>443</v>
      </c>
      <c r="EWD4" s="1943" t="s">
        <v>396</v>
      </c>
      <c r="EWE4" s="1940"/>
      <c r="EWF4" s="1940" t="s">
        <v>397</v>
      </c>
      <c r="EWG4" s="1940"/>
      <c r="EWH4" s="1940" t="s">
        <v>398</v>
      </c>
      <c r="EWI4" s="1940"/>
      <c r="EWJ4" s="1940" t="s">
        <v>443</v>
      </c>
      <c r="EWK4" s="1943" t="s">
        <v>396</v>
      </c>
      <c r="EWL4" s="1940"/>
      <c r="EWM4" s="1940" t="s">
        <v>397</v>
      </c>
      <c r="EWN4" s="1940"/>
      <c r="EWO4" s="1940" t="s">
        <v>398</v>
      </c>
      <c r="EWP4" s="1940"/>
      <c r="EWQ4" s="1940" t="s">
        <v>443</v>
      </c>
      <c r="EWR4" s="1943" t="s">
        <v>396</v>
      </c>
      <c r="EWS4" s="1940"/>
      <c r="EWT4" s="1940" t="s">
        <v>397</v>
      </c>
      <c r="EWU4" s="1940"/>
      <c r="EWV4" s="1940" t="s">
        <v>398</v>
      </c>
      <c r="EWW4" s="1940"/>
      <c r="EWX4" s="1940" t="s">
        <v>443</v>
      </c>
      <c r="EWY4" s="1943" t="s">
        <v>396</v>
      </c>
      <c r="EWZ4" s="1940"/>
      <c r="EXA4" s="1940" t="s">
        <v>397</v>
      </c>
      <c r="EXB4" s="1940"/>
      <c r="EXC4" s="1940" t="s">
        <v>398</v>
      </c>
      <c r="EXD4" s="1940"/>
      <c r="EXE4" s="1940" t="s">
        <v>443</v>
      </c>
      <c r="EXF4" s="1943" t="s">
        <v>396</v>
      </c>
      <c r="EXG4" s="1940"/>
      <c r="EXH4" s="1940" t="s">
        <v>397</v>
      </c>
      <c r="EXI4" s="1940"/>
      <c r="EXJ4" s="1940" t="s">
        <v>398</v>
      </c>
      <c r="EXK4" s="1940"/>
      <c r="EXL4" s="1943" t="s">
        <v>396</v>
      </c>
      <c r="EXM4" s="1940"/>
      <c r="EXN4" s="1940" t="s">
        <v>397</v>
      </c>
      <c r="EXO4" s="1940"/>
      <c r="EXP4" s="1940" t="s">
        <v>398</v>
      </c>
      <c r="EXQ4" s="1940"/>
      <c r="EXR4" s="1943" t="s">
        <v>396</v>
      </c>
      <c r="EXS4" s="1940"/>
      <c r="EXT4" s="1940" t="s">
        <v>397</v>
      </c>
      <c r="EXU4" s="1940"/>
      <c r="EXV4" s="1940" t="s">
        <v>398</v>
      </c>
      <c r="EXW4" s="1940"/>
      <c r="EXX4" s="1943" t="s">
        <v>396</v>
      </c>
      <c r="EXY4" s="1940"/>
      <c r="EXZ4" s="1940" t="s">
        <v>397</v>
      </c>
      <c r="EYA4" s="1940"/>
      <c r="EYB4" s="1940" t="s">
        <v>398</v>
      </c>
      <c r="EYC4" s="1944"/>
      <c r="EYD4" s="1945" t="s">
        <v>444</v>
      </c>
      <c r="EYE4" s="1940" t="s">
        <v>445</v>
      </c>
      <c r="EYF4" s="1940" t="s">
        <v>446</v>
      </c>
      <c r="EYG4" s="1940" t="s">
        <v>447</v>
      </c>
      <c r="EYH4" s="1940" t="s">
        <v>448</v>
      </c>
      <c r="EYI4" s="1940"/>
      <c r="EYJ4" s="1945" t="s">
        <v>444</v>
      </c>
      <c r="EYK4" s="1940" t="s">
        <v>445</v>
      </c>
      <c r="EYL4" s="1940" t="s">
        <v>446</v>
      </c>
      <c r="EYM4" s="1940" t="s">
        <v>447</v>
      </c>
      <c r="EYN4" s="1940" t="s">
        <v>448</v>
      </c>
      <c r="EYO4" s="1940"/>
      <c r="EYP4" s="1945" t="s">
        <v>444</v>
      </c>
      <c r="EYQ4" s="1940" t="s">
        <v>445</v>
      </c>
      <c r="EYR4" s="1940" t="s">
        <v>446</v>
      </c>
      <c r="EYS4" s="1940" t="s">
        <v>447</v>
      </c>
      <c r="EYT4" s="1940" t="s">
        <v>448</v>
      </c>
      <c r="EYU4" s="1940"/>
      <c r="EYV4" s="1945" t="s">
        <v>444</v>
      </c>
      <c r="EYW4" s="1940" t="s">
        <v>445</v>
      </c>
      <c r="EYX4" s="1940" t="s">
        <v>446</v>
      </c>
      <c r="EYY4" s="1940" t="s">
        <v>447</v>
      </c>
      <c r="EYZ4" s="1940" t="s">
        <v>448</v>
      </c>
      <c r="EZA4" s="1940"/>
      <c r="EZB4" s="1856" t="s">
        <v>408</v>
      </c>
      <c r="EZC4" s="1945" t="s">
        <v>444</v>
      </c>
      <c r="EZD4" s="1940" t="s">
        <v>445</v>
      </c>
      <c r="EZE4" s="1940" t="s">
        <v>446</v>
      </c>
      <c r="EZF4" s="1940" t="s">
        <v>447</v>
      </c>
      <c r="EZG4" s="1940" t="s">
        <v>448</v>
      </c>
      <c r="EZH4" s="1940"/>
      <c r="EZI4" s="1856" t="s">
        <v>408</v>
      </c>
      <c r="EZJ4" s="1945" t="s">
        <v>444</v>
      </c>
      <c r="EZK4" s="1940" t="s">
        <v>445</v>
      </c>
      <c r="EZL4" s="1940" t="s">
        <v>446</v>
      </c>
      <c r="EZM4" s="1940" t="s">
        <v>447</v>
      </c>
      <c r="EZN4" s="1940" t="s">
        <v>448</v>
      </c>
      <c r="EZO4" s="1940"/>
      <c r="EZP4" s="1857" t="s">
        <v>408</v>
      </c>
      <c r="EZQ4" s="1946" t="s">
        <v>449</v>
      </c>
      <c r="EZR4" s="1946" t="s">
        <v>450</v>
      </c>
      <c r="EZS4" s="1946" t="s">
        <v>451</v>
      </c>
      <c r="EZT4" s="1946" t="s">
        <v>452</v>
      </c>
      <c r="EZU4" s="1946" t="s">
        <v>453</v>
      </c>
      <c r="EZV4" s="1946" t="s">
        <v>449</v>
      </c>
      <c r="EZW4" s="1946" t="s">
        <v>450</v>
      </c>
      <c r="EZX4" s="1946" t="s">
        <v>451</v>
      </c>
      <c r="EZY4" s="1946" t="s">
        <v>452</v>
      </c>
      <c r="EZZ4" s="1946" t="s">
        <v>453</v>
      </c>
      <c r="FAA4" s="1856" t="s">
        <v>413</v>
      </c>
      <c r="FAB4" s="1856" t="s">
        <v>414</v>
      </c>
      <c r="FAC4" s="1856" t="s">
        <v>413</v>
      </c>
      <c r="FAD4" s="1856" t="s">
        <v>414</v>
      </c>
      <c r="FAE4" s="1856" t="s">
        <v>413</v>
      </c>
      <c r="FAF4" s="1856" t="s">
        <v>414</v>
      </c>
      <c r="FAG4" s="1856" t="s">
        <v>413</v>
      </c>
      <c r="FAH4" s="1856" t="s">
        <v>414</v>
      </c>
      <c r="FAI4" s="1856" t="s">
        <v>413</v>
      </c>
      <c r="FAJ4" s="1856" t="s">
        <v>414</v>
      </c>
      <c r="FAK4" s="1856" t="s">
        <v>454</v>
      </c>
      <c r="FAL4" s="1856" t="s">
        <v>455</v>
      </c>
      <c r="FAM4" s="1856" t="s">
        <v>412</v>
      </c>
      <c r="FAN4" s="1856" t="s">
        <v>456</v>
      </c>
      <c r="FAO4" s="1856" t="s">
        <v>457</v>
      </c>
      <c r="FAP4" s="1856" t="s">
        <v>458</v>
      </c>
    </row>
    <row r="5" spans="1:4099" s="25" customFormat="1" ht="57" customHeight="1" x14ac:dyDescent="0.25">
      <c r="A5" s="1869"/>
      <c r="B5" s="1869"/>
      <c r="C5" s="1869"/>
      <c r="D5" s="1869"/>
      <c r="E5" s="1869"/>
      <c r="F5" s="1869"/>
      <c r="G5" s="1870"/>
      <c r="H5" s="1718" t="s">
        <v>5445</v>
      </c>
      <c r="I5" s="1718" t="s">
        <v>5447</v>
      </c>
      <c r="J5" s="1718" t="s">
        <v>5448</v>
      </c>
      <c r="K5" s="1718" t="s">
        <v>5449</v>
      </c>
      <c r="L5" s="1718" t="s">
        <v>5450</v>
      </c>
      <c r="M5" s="1735" t="s">
        <v>459</v>
      </c>
      <c r="N5" s="59" t="s">
        <v>460</v>
      </c>
      <c r="O5" s="60" t="s">
        <v>461</v>
      </c>
      <c r="P5" s="60">
        <v>1</v>
      </c>
      <c r="Q5" s="60">
        <v>2</v>
      </c>
      <c r="R5" s="60">
        <v>3</v>
      </c>
      <c r="S5" s="60">
        <v>4</v>
      </c>
      <c r="T5" s="60">
        <v>5</v>
      </c>
      <c r="U5" s="60">
        <v>6</v>
      </c>
      <c r="V5" s="60">
        <v>2</v>
      </c>
      <c r="W5" s="60">
        <v>3</v>
      </c>
      <c r="X5" s="60">
        <v>4</v>
      </c>
      <c r="Y5" s="60">
        <v>5</v>
      </c>
      <c r="Z5" s="60">
        <v>6</v>
      </c>
      <c r="AA5" s="58" t="s">
        <v>459</v>
      </c>
      <c r="AB5" s="59" t="s">
        <v>460</v>
      </c>
      <c r="AC5" s="60" t="s">
        <v>461</v>
      </c>
      <c r="AD5" s="60">
        <v>1</v>
      </c>
      <c r="AE5" s="60">
        <v>2</v>
      </c>
      <c r="AF5" s="60">
        <v>3</v>
      </c>
      <c r="AG5" s="60">
        <v>4</v>
      </c>
      <c r="AH5" s="60">
        <v>5</v>
      </c>
      <c r="AI5" s="60">
        <v>6</v>
      </c>
      <c r="AJ5" s="58" t="s">
        <v>459</v>
      </c>
      <c r="AK5" s="59" t="s">
        <v>460</v>
      </c>
      <c r="AL5" s="60" t="s">
        <v>461</v>
      </c>
      <c r="AM5" s="60">
        <v>1</v>
      </c>
      <c r="AN5" s="60">
        <v>2</v>
      </c>
      <c r="AO5" s="60">
        <v>3</v>
      </c>
      <c r="AP5" s="60">
        <v>4</v>
      </c>
      <c r="AQ5" s="60">
        <v>5</v>
      </c>
      <c r="AR5" s="60">
        <v>6</v>
      </c>
      <c r="AS5" s="61" t="s">
        <v>462</v>
      </c>
      <c r="AT5" s="62" t="s">
        <v>461</v>
      </c>
      <c r="AU5" s="62">
        <v>1</v>
      </c>
      <c r="AV5" s="62">
        <v>2</v>
      </c>
      <c r="AW5" s="62">
        <v>3</v>
      </c>
      <c r="AX5" s="62">
        <v>4</v>
      </c>
      <c r="AY5" s="62">
        <v>5</v>
      </c>
      <c r="AZ5" s="62">
        <v>6</v>
      </c>
      <c r="BA5" s="62" t="s">
        <v>462</v>
      </c>
      <c r="BB5" s="62" t="s">
        <v>461</v>
      </c>
      <c r="BC5" s="62">
        <v>1</v>
      </c>
      <c r="BD5" s="62">
        <v>2</v>
      </c>
      <c r="BE5" s="62">
        <v>3</v>
      </c>
      <c r="BF5" s="62">
        <v>4</v>
      </c>
      <c r="BG5" s="62">
        <v>5</v>
      </c>
      <c r="BH5" s="62">
        <v>6</v>
      </c>
      <c r="BI5" s="62" t="s">
        <v>463</v>
      </c>
      <c r="BJ5" s="62" t="s">
        <v>463</v>
      </c>
      <c r="BK5" s="62" t="s">
        <v>464</v>
      </c>
      <c r="BL5" s="62" t="s">
        <v>465</v>
      </c>
      <c r="BM5" s="62" t="s">
        <v>464</v>
      </c>
      <c r="BN5" s="62" t="s">
        <v>465</v>
      </c>
      <c r="BO5" s="62" t="s">
        <v>462</v>
      </c>
      <c r="BP5" s="62" t="s">
        <v>461</v>
      </c>
      <c r="BQ5" s="62">
        <v>1</v>
      </c>
      <c r="BR5" s="62">
        <v>2</v>
      </c>
      <c r="BS5" s="62">
        <v>3</v>
      </c>
      <c r="BT5" s="62">
        <v>4</v>
      </c>
      <c r="BU5" s="62">
        <v>5</v>
      </c>
      <c r="BV5" s="62">
        <v>6</v>
      </c>
      <c r="BW5" s="62" t="s">
        <v>462</v>
      </c>
      <c r="BX5" s="62" t="s">
        <v>461</v>
      </c>
      <c r="BY5" s="62">
        <v>1</v>
      </c>
      <c r="BZ5" s="62">
        <v>2</v>
      </c>
      <c r="CA5" s="62">
        <v>3</v>
      </c>
      <c r="CB5" s="62">
        <v>4</v>
      </c>
      <c r="CC5" s="62">
        <v>5</v>
      </c>
      <c r="CD5" s="62">
        <v>6</v>
      </c>
      <c r="CE5" s="62" t="s">
        <v>462</v>
      </c>
      <c r="CF5" s="62" t="s">
        <v>461</v>
      </c>
      <c r="CG5" s="62">
        <v>1</v>
      </c>
      <c r="CH5" s="62">
        <v>2</v>
      </c>
      <c r="CI5" s="62">
        <v>3</v>
      </c>
      <c r="CJ5" s="62">
        <v>4</v>
      </c>
      <c r="CK5" s="62">
        <v>5</v>
      </c>
      <c r="CL5" s="62">
        <v>6</v>
      </c>
      <c r="CM5" s="62" t="s">
        <v>462</v>
      </c>
      <c r="CN5" s="62" t="s">
        <v>461</v>
      </c>
      <c r="CO5" s="62">
        <v>1</v>
      </c>
      <c r="CP5" s="62">
        <v>2</v>
      </c>
      <c r="CQ5" s="62">
        <v>3</v>
      </c>
      <c r="CR5" s="62">
        <v>4</v>
      </c>
      <c r="CS5" s="62">
        <v>5</v>
      </c>
      <c r="CT5" s="62">
        <v>6</v>
      </c>
      <c r="CU5" s="62" t="s">
        <v>462</v>
      </c>
      <c r="CV5" s="62" t="s">
        <v>461</v>
      </c>
      <c r="CW5" s="62">
        <v>1</v>
      </c>
      <c r="CX5" s="62">
        <v>2</v>
      </c>
      <c r="CY5" s="62">
        <v>3</v>
      </c>
      <c r="CZ5" s="62">
        <v>4</v>
      </c>
      <c r="DA5" s="62">
        <v>5</v>
      </c>
      <c r="DB5" s="62">
        <v>6</v>
      </c>
      <c r="DC5" s="62" t="s">
        <v>462</v>
      </c>
      <c r="DD5" s="62" t="s">
        <v>461</v>
      </c>
      <c r="DE5" s="62">
        <v>1</v>
      </c>
      <c r="DF5" s="62">
        <v>2</v>
      </c>
      <c r="DG5" s="62">
        <v>3</v>
      </c>
      <c r="DH5" s="62">
        <v>4</v>
      </c>
      <c r="DI5" s="62">
        <v>5</v>
      </c>
      <c r="DJ5" s="62">
        <v>6</v>
      </c>
      <c r="DK5" s="62" t="s">
        <v>462</v>
      </c>
      <c r="DL5" s="62" t="s">
        <v>461</v>
      </c>
      <c r="DM5" s="62">
        <v>1</v>
      </c>
      <c r="DN5" s="62">
        <v>2</v>
      </c>
      <c r="DO5" s="62">
        <v>3</v>
      </c>
      <c r="DP5" s="62">
        <v>4</v>
      </c>
      <c r="DQ5" s="62">
        <v>5</v>
      </c>
      <c r="DR5" s="62">
        <v>6</v>
      </c>
      <c r="DS5" s="62" t="s">
        <v>462</v>
      </c>
      <c r="DT5" s="62" t="s">
        <v>461</v>
      </c>
      <c r="DU5" s="62">
        <v>1</v>
      </c>
      <c r="DV5" s="62">
        <v>2</v>
      </c>
      <c r="DW5" s="62">
        <v>3</v>
      </c>
      <c r="DX5" s="62">
        <v>4</v>
      </c>
      <c r="DY5" s="62">
        <v>5</v>
      </c>
      <c r="DZ5" s="62">
        <v>6</v>
      </c>
      <c r="EA5" s="62" t="s">
        <v>462</v>
      </c>
      <c r="EB5" s="62" t="s">
        <v>461</v>
      </c>
      <c r="EC5" s="62">
        <v>1</v>
      </c>
      <c r="ED5" s="62">
        <v>2</v>
      </c>
      <c r="EE5" s="62">
        <v>3</v>
      </c>
      <c r="EF5" s="62">
        <v>4</v>
      </c>
      <c r="EG5" s="62">
        <v>5</v>
      </c>
      <c r="EH5" s="62">
        <v>6</v>
      </c>
      <c r="EI5" s="62" t="s">
        <v>462</v>
      </c>
      <c r="EJ5" s="62" t="s">
        <v>461</v>
      </c>
      <c r="EK5" s="62">
        <v>1</v>
      </c>
      <c r="EL5" s="62">
        <v>2</v>
      </c>
      <c r="EM5" s="62">
        <v>3</v>
      </c>
      <c r="EN5" s="62">
        <v>4</v>
      </c>
      <c r="EO5" s="62">
        <v>5</v>
      </c>
      <c r="EP5" s="62">
        <v>6</v>
      </c>
      <c r="EQ5" s="62" t="s">
        <v>462</v>
      </c>
      <c r="ER5" s="62" t="s">
        <v>461</v>
      </c>
      <c r="ES5" s="62">
        <v>1</v>
      </c>
      <c r="ET5" s="62">
        <v>2</v>
      </c>
      <c r="EU5" s="62">
        <v>3</v>
      </c>
      <c r="EV5" s="62">
        <v>4</v>
      </c>
      <c r="EW5" s="62">
        <v>5</v>
      </c>
      <c r="EX5" s="62">
        <v>6</v>
      </c>
      <c r="EY5" s="62" t="s">
        <v>462</v>
      </c>
      <c r="EZ5" s="62" t="s">
        <v>461</v>
      </c>
      <c r="FA5" s="62">
        <v>1</v>
      </c>
      <c r="FB5" s="62">
        <v>2</v>
      </c>
      <c r="FC5" s="62">
        <v>3</v>
      </c>
      <c r="FD5" s="62">
        <v>4</v>
      </c>
      <c r="FE5" s="62">
        <v>5</v>
      </c>
      <c r="FF5" s="62">
        <v>6</v>
      </c>
      <c r="FG5" s="62" t="s">
        <v>462</v>
      </c>
      <c r="FH5" s="62" t="s">
        <v>461</v>
      </c>
      <c r="FI5" s="62">
        <v>1</v>
      </c>
      <c r="FJ5" s="62">
        <v>2</v>
      </c>
      <c r="FK5" s="62">
        <v>3</v>
      </c>
      <c r="FL5" s="62">
        <v>4</v>
      </c>
      <c r="FM5" s="62">
        <v>5</v>
      </c>
      <c r="FN5" s="62">
        <v>6</v>
      </c>
      <c r="FO5" s="62" t="s">
        <v>462</v>
      </c>
      <c r="FP5" s="62" t="s">
        <v>461</v>
      </c>
      <c r="FQ5" s="62">
        <v>1</v>
      </c>
      <c r="FR5" s="62">
        <v>2</v>
      </c>
      <c r="FS5" s="62">
        <v>3</v>
      </c>
      <c r="FT5" s="62">
        <v>4</v>
      </c>
      <c r="FU5" s="62">
        <v>5</v>
      </c>
      <c r="FV5" s="62">
        <v>6</v>
      </c>
      <c r="FW5" s="62" t="s">
        <v>462</v>
      </c>
      <c r="FX5" s="62" t="s">
        <v>461</v>
      </c>
      <c r="FY5" s="62">
        <v>1</v>
      </c>
      <c r="FZ5" s="62">
        <v>2</v>
      </c>
      <c r="GA5" s="62">
        <v>3</v>
      </c>
      <c r="GB5" s="62">
        <v>4</v>
      </c>
      <c r="GC5" s="62">
        <v>5</v>
      </c>
      <c r="GD5" s="62">
        <v>6</v>
      </c>
      <c r="GE5" s="62" t="s">
        <v>462</v>
      </c>
      <c r="GF5" s="62" t="s">
        <v>461</v>
      </c>
      <c r="GG5" s="62">
        <v>1</v>
      </c>
      <c r="GH5" s="62">
        <v>2</v>
      </c>
      <c r="GI5" s="62">
        <v>3</v>
      </c>
      <c r="GJ5" s="62">
        <v>4</v>
      </c>
      <c r="GK5" s="62">
        <v>5</v>
      </c>
      <c r="GL5" s="62">
        <v>6</v>
      </c>
      <c r="GM5" s="62" t="s">
        <v>462</v>
      </c>
      <c r="GN5" s="62" t="s">
        <v>461</v>
      </c>
      <c r="GO5" s="62">
        <v>1</v>
      </c>
      <c r="GP5" s="62">
        <v>2</v>
      </c>
      <c r="GQ5" s="62">
        <v>3</v>
      </c>
      <c r="GR5" s="62">
        <v>4</v>
      </c>
      <c r="GS5" s="62">
        <v>5</v>
      </c>
      <c r="GT5" s="62">
        <v>6</v>
      </c>
      <c r="GU5" s="62" t="s">
        <v>462</v>
      </c>
      <c r="GV5" s="62" t="s">
        <v>461</v>
      </c>
      <c r="GW5" s="62">
        <v>1</v>
      </c>
      <c r="GX5" s="62">
        <v>2</v>
      </c>
      <c r="GY5" s="62">
        <v>3</v>
      </c>
      <c r="GZ5" s="62">
        <v>4</v>
      </c>
      <c r="HA5" s="62">
        <v>5</v>
      </c>
      <c r="HB5" s="62">
        <v>6</v>
      </c>
      <c r="HC5" s="62" t="s">
        <v>462</v>
      </c>
      <c r="HD5" s="62" t="s">
        <v>461</v>
      </c>
      <c r="HE5" s="62">
        <v>1</v>
      </c>
      <c r="HF5" s="62">
        <v>2</v>
      </c>
      <c r="HG5" s="62">
        <v>3</v>
      </c>
      <c r="HH5" s="62">
        <v>4</v>
      </c>
      <c r="HI5" s="62">
        <v>5</v>
      </c>
      <c r="HJ5" s="62">
        <v>6</v>
      </c>
      <c r="HK5" s="62" t="s">
        <v>462</v>
      </c>
      <c r="HL5" s="62" t="s">
        <v>461</v>
      </c>
      <c r="HM5" s="62">
        <v>1</v>
      </c>
      <c r="HN5" s="62">
        <v>2</v>
      </c>
      <c r="HO5" s="62">
        <v>3</v>
      </c>
      <c r="HP5" s="62">
        <v>4</v>
      </c>
      <c r="HQ5" s="62">
        <v>5</v>
      </c>
      <c r="HR5" s="62">
        <v>6</v>
      </c>
      <c r="HS5" s="62" t="s">
        <v>462</v>
      </c>
      <c r="HT5" s="62" t="s">
        <v>461</v>
      </c>
      <c r="HU5" s="62">
        <v>1</v>
      </c>
      <c r="HV5" s="62">
        <v>2</v>
      </c>
      <c r="HW5" s="62">
        <v>3</v>
      </c>
      <c r="HX5" s="62">
        <v>4</v>
      </c>
      <c r="HY5" s="62">
        <v>5</v>
      </c>
      <c r="HZ5" s="62">
        <v>6</v>
      </c>
      <c r="IA5" s="62" t="s">
        <v>462</v>
      </c>
      <c r="IB5" s="62" t="s">
        <v>461</v>
      </c>
      <c r="IC5" s="62">
        <v>1</v>
      </c>
      <c r="ID5" s="62">
        <v>2</v>
      </c>
      <c r="IE5" s="62">
        <v>3</v>
      </c>
      <c r="IF5" s="62">
        <v>4</v>
      </c>
      <c r="IG5" s="62">
        <v>5</v>
      </c>
      <c r="IH5" s="62">
        <v>6</v>
      </c>
      <c r="II5" s="62" t="s">
        <v>462</v>
      </c>
      <c r="IJ5" s="62" t="s">
        <v>461</v>
      </c>
      <c r="IK5" s="62">
        <v>1</v>
      </c>
      <c r="IL5" s="62">
        <v>2</v>
      </c>
      <c r="IM5" s="62">
        <v>3</v>
      </c>
      <c r="IN5" s="62">
        <v>4</v>
      </c>
      <c r="IO5" s="62">
        <v>5</v>
      </c>
      <c r="IP5" s="62">
        <v>6</v>
      </c>
      <c r="IQ5" s="62" t="s">
        <v>462</v>
      </c>
      <c r="IR5" s="62" t="s">
        <v>461</v>
      </c>
      <c r="IS5" s="62">
        <v>1</v>
      </c>
      <c r="IT5" s="62">
        <v>2</v>
      </c>
      <c r="IU5" s="62">
        <v>3</v>
      </c>
      <c r="IV5" s="62">
        <v>4</v>
      </c>
      <c r="IW5" s="62">
        <v>5</v>
      </c>
      <c r="IX5" s="62">
        <v>6</v>
      </c>
      <c r="IY5" s="62" t="s">
        <v>462</v>
      </c>
      <c r="IZ5" s="62" t="s">
        <v>461</v>
      </c>
      <c r="JA5" s="62">
        <v>1</v>
      </c>
      <c r="JB5" s="62">
        <v>2</v>
      </c>
      <c r="JC5" s="62">
        <v>3</v>
      </c>
      <c r="JD5" s="62">
        <v>4</v>
      </c>
      <c r="JE5" s="62">
        <v>5</v>
      </c>
      <c r="JF5" s="62">
        <v>6</v>
      </c>
      <c r="JG5" s="62" t="s">
        <v>462</v>
      </c>
      <c r="JH5" s="62" t="s">
        <v>461</v>
      </c>
      <c r="JI5" s="62">
        <v>1</v>
      </c>
      <c r="JJ5" s="62">
        <v>2</v>
      </c>
      <c r="JK5" s="62">
        <v>3</v>
      </c>
      <c r="JL5" s="62">
        <v>4</v>
      </c>
      <c r="JM5" s="62">
        <v>5</v>
      </c>
      <c r="JN5" s="62">
        <v>6</v>
      </c>
      <c r="JO5" s="62" t="s">
        <v>462</v>
      </c>
      <c r="JP5" s="62" t="s">
        <v>461</v>
      </c>
      <c r="JQ5" s="62">
        <v>1</v>
      </c>
      <c r="JR5" s="62">
        <v>2</v>
      </c>
      <c r="JS5" s="62">
        <v>3</v>
      </c>
      <c r="JT5" s="62">
        <v>4</v>
      </c>
      <c r="JU5" s="62">
        <v>5</v>
      </c>
      <c r="JV5" s="62">
        <v>6</v>
      </c>
      <c r="JW5" s="62" t="s">
        <v>462</v>
      </c>
      <c r="JX5" s="62" t="s">
        <v>461</v>
      </c>
      <c r="JY5" s="62">
        <v>1</v>
      </c>
      <c r="JZ5" s="62">
        <v>2</v>
      </c>
      <c r="KA5" s="62">
        <v>3</v>
      </c>
      <c r="KB5" s="62">
        <v>4</v>
      </c>
      <c r="KC5" s="62">
        <v>5</v>
      </c>
      <c r="KD5" s="62">
        <v>6</v>
      </c>
      <c r="KE5" s="62" t="s">
        <v>462</v>
      </c>
      <c r="KF5" s="62" t="s">
        <v>461</v>
      </c>
      <c r="KG5" s="62">
        <v>1</v>
      </c>
      <c r="KH5" s="62">
        <v>2</v>
      </c>
      <c r="KI5" s="62">
        <v>3</v>
      </c>
      <c r="KJ5" s="62">
        <v>4</v>
      </c>
      <c r="KK5" s="62">
        <v>5</v>
      </c>
      <c r="KL5" s="62">
        <v>6</v>
      </c>
      <c r="KM5" s="62" t="s">
        <v>462</v>
      </c>
      <c r="KN5" s="62" t="s">
        <v>461</v>
      </c>
      <c r="KO5" s="62">
        <v>1</v>
      </c>
      <c r="KP5" s="62">
        <v>2</v>
      </c>
      <c r="KQ5" s="62">
        <v>3</v>
      </c>
      <c r="KR5" s="62">
        <v>4</v>
      </c>
      <c r="KS5" s="62">
        <v>5</v>
      </c>
      <c r="KT5" s="62">
        <v>6</v>
      </c>
      <c r="KU5" s="62" t="s">
        <v>462</v>
      </c>
      <c r="KV5" s="62" t="s">
        <v>461</v>
      </c>
      <c r="KW5" s="62">
        <v>1</v>
      </c>
      <c r="KX5" s="62">
        <v>2</v>
      </c>
      <c r="KY5" s="62">
        <v>3</v>
      </c>
      <c r="KZ5" s="62">
        <v>4</v>
      </c>
      <c r="LA5" s="62">
        <v>5</v>
      </c>
      <c r="LB5" s="62">
        <v>6</v>
      </c>
      <c r="LC5" s="62" t="s">
        <v>462</v>
      </c>
      <c r="LD5" s="62" t="s">
        <v>461</v>
      </c>
      <c r="LE5" s="62">
        <v>1</v>
      </c>
      <c r="LF5" s="62">
        <v>2</v>
      </c>
      <c r="LG5" s="62">
        <v>3</v>
      </c>
      <c r="LH5" s="62">
        <v>4</v>
      </c>
      <c r="LI5" s="62">
        <v>5</v>
      </c>
      <c r="LJ5" s="62">
        <v>6</v>
      </c>
      <c r="LK5" s="62" t="s">
        <v>462</v>
      </c>
      <c r="LL5" s="62" t="s">
        <v>461</v>
      </c>
      <c r="LM5" s="62">
        <v>1</v>
      </c>
      <c r="LN5" s="62">
        <v>2</v>
      </c>
      <c r="LO5" s="62">
        <v>3</v>
      </c>
      <c r="LP5" s="62">
        <v>4</v>
      </c>
      <c r="LQ5" s="62">
        <v>5</v>
      </c>
      <c r="LR5" s="62">
        <v>6</v>
      </c>
      <c r="LS5" s="62" t="s">
        <v>462</v>
      </c>
      <c r="LT5" s="62" t="s">
        <v>461</v>
      </c>
      <c r="LU5" s="62">
        <v>1</v>
      </c>
      <c r="LV5" s="62">
        <v>2</v>
      </c>
      <c r="LW5" s="62">
        <v>3</v>
      </c>
      <c r="LX5" s="62">
        <v>4</v>
      </c>
      <c r="LY5" s="62">
        <v>5</v>
      </c>
      <c r="LZ5" s="62">
        <v>6</v>
      </c>
      <c r="MA5" s="62" t="s">
        <v>462</v>
      </c>
      <c r="MB5" s="62" t="s">
        <v>461</v>
      </c>
      <c r="MC5" s="62">
        <v>1</v>
      </c>
      <c r="MD5" s="62">
        <v>2</v>
      </c>
      <c r="ME5" s="62">
        <v>3</v>
      </c>
      <c r="MF5" s="62">
        <v>4</v>
      </c>
      <c r="MG5" s="62">
        <v>5</v>
      </c>
      <c r="MH5" s="62">
        <v>6</v>
      </c>
      <c r="MI5" s="62" t="s">
        <v>462</v>
      </c>
      <c r="MJ5" s="62" t="s">
        <v>461</v>
      </c>
      <c r="MK5" s="62">
        <v>1</v>
      </c>
      <c r="ML5" s="62">
        <v>2</v>
      </c>
      <c r="MM5" s="62">
        <v>3</v>
      </c>
      <c r="MN5" s="62">
        <v>4</v>
      </c>
      <c r="MO5" s="62">
        <v>5</v>
      </c>
      <c r="MP5" s="62">
        <v>6</v>
      </c>
      <c r="MQ5" s="62"/>
      <c r="MR5" s="62"/>
      <c r="MS5" s="60">
        <v>7</v>
      </c>
      <c r="MT5" s="60">
        <v>8</v>
      </c>
      <c r="MU5" s="60">
        <v>9</v>
      </c>
      <c r="MV5" s="60">
        <v>10</v>
      </c>
      <c r="MW5" s="60">
        <v>7</v>
      </c>
      <c r="MX5" s="60">
        <v>8</v>
      </c>
      <c r="MY5" s="60">
        <v>9</v>
      </c>
      <c r="MZ5" s="60">
        <v>10</v>
      </c>
      <c r="NA5" s="62">
        <v>7</v>
      </c>
      <c r="NB5" s="62">
        <v>8</v>
      </c>
      <c r="NC5" s="62">
        <v>9</v>
      </c>
      <c r="ND5" s="62">
        <v>10</v>
      </c>
      <c r="NE5" s="62">
        <v>7</v>
      </c>
      <c r="NF5" s="62">
        <v>8</v>
      </c>
      <c r="NG5" s="62">
        <v>9</v>
      </c>
      <c r="NH5" s="62">
        <v>10</v>
      </c>
      <c r="NI5" s="62">
        <v>7</v>
      </c>
      <c r="NJ5" s="62">
        <v>8</v>
      </c>
      <c r="NK5" s="62">
        <v>9</v>
      </c>
      <c r="NL5" s="62">
        <v>10</v>
      </c>
      <c r="NM5" s="62" t="s">
        <v>466</v>
      </c>
      <c r="NN5" s="62" t="s">
        <v>466</v>
      </c>
      <c r="NO5" s="62" t="s">
        <v>466</v>
      </c>
      <c r="NP5" s="62" t="s">
        <v>466</v>
      </c>
      <c r="NQ5" s="62">
        <v>7</v>
      </c>
      <c r="NR5" s="62">
        <v>8</v>
      </c>
      <c r="NS5" s="62">
        <v>9</v>
      </c>
      <c r="NT5" s="62">
        <v>10</v>
      </c>
      <c r="NU5" s="62">
        <v>7</v>
      </c>
      <c r="NV5" s="62">
        <v>8</v>
      </c>
      <c r="NW5" s="62">
        <v>9</v>
      </c>
      <c r="NX5" s="62">
        <v>10</v>
      </c>
      <c r="NY5" s="62">
        <v>7</v>
      </c>
      <c r="NZ5" s="62">
        <v>8</v>
      </c>
      <c r="OA5" s="62">
        <v>9</v>
      </c>
      <c r="OB5" s="62">
        <v>10</v>
      </c>
      <c r="OC5" s="62">
        <v>7</v>
      </c>
      <c r="OD5" s="62">
        <v>8</v>
      </c>
      <c r="OE5" s="62">
        <v>9</v>
      </c>
      <c r="OF5" s="62">
        <v>10</v>
      </c>
      <c r="OG5" s="62">
        <v>7</v>
      </c>
      <c r="OH5" s="62">
        <v>8</v>
      </c>
      <c r="OI5" s="62">
        <v>9</v>
      </c>
      <c r="OJ5" s="62">
        <v>10</v>
      </c>
      <c r="OK5" s="62">
        <v>7</v>
      </c>
      <c r="OL5" s="62">
        <v>8</v>
      </c>
      <c r="OM5" s="62">
        <v>9</v>
      </c>
      <c r="ON5" s="62">
        <v>10</v>
      </c>
      <c r="OO5" s="62">
        <v>7</v>
      </c>
      <c r="OP5" s="62">
        <v>8</v>
      </c>
      <c r="OQ5" s="62">
        <v>9</v>
      </c>
      <c r="OR5" s="62">
        <v>10</v>
      </c>
      <c r="OS5" s="62">
        <v>7</v>
      </c>
      <c r="OT5" s="62">
        <v>8</v>
      </c>
      <c r="OU5" s="62">
        <v>9</v>
      </c>
      <c r="OV5" s="62">
        <v>10</v>
      </c>
      <c r="OW5" s="62">
        <v>7</v>
      </c>
      <c r="OX5" s="62">
        <v>8</v>
      </c>
      <c r="OY5" s="62">
        <v>9</v>
      </c>
      <c r="OZ5" s="62">
        <v>10</v>
      </c>
      <c r="PA5" s="62">
        <v>7</v>
      </c>
      <c r="PB5" s="62">
        <v>8</v>
      </c>
      <c r="PC5" s="62">
        <v>9</v>
      </c>
      <c r="PD5" s="62">
        <v>10</v>
      </c>
      <c r="PE5" s="62">
        <v>7</v>
      </c>
      <c r="PF5" s="62">
        <v>8</v>
      </c>
      <c r="PG5" s="62">
        <v>9</v>
      </c>
      <c r="PH5" s="62">
        <v>10</v>
      </c>
      <c r="PI5" s="62">
        <v>7</v>
      </c>
      <c r="PJ5" s="62">
        <v>8</v>
      </c>
      <c r="PK5" s="62">
        <v>9</v>
      </c>
      <c r="PL5" s="62">
        <v>10</v>
      </c>
      <c r="PM5" s="62">
        <v>7</v>
      </c>
      <c r="PN5" s="62">
        <v>8</v>
      </c>
      <c r="PO5" s="62">
        <v>9</v>
      </c>
      <c r="PP5" s="62">
        <v>10</v>
      </c>
      <c r="PQ5" s="62">
        <v>7</v>
      </c>
      <c r="PR5" s="62">
        <v>8</v>
      </c>
      <c r="PS5" s="62">
        <v>9</v>
      </c>
      <c r="PT5" s="62">
        <v>10</v>
      </c>
      <c r="PU5" s="62">
        <v>7</v>
      </c>
      <c r="PV5" s="62">
        <v>8</v>
      </c>
      <c r="PW5" s="62">
        <v>9</v>
      </c>
      <c r="PX5" s="62">
        <v>10</v>
      </c>
      <c r="PY5" s="62">
        <v>7</v>
      </c>
      <c r="PZ5" s="62">
        <v>8</v>
      </c>
      <c r="QA5" s="62">
        <v>9</v>
      </c>
      <c r="QB5" s="62">
        <v>10</v>
      </c>
      <c r="QC5" s="62">
        <v>7</v>
      </c>
      <c r="QD5" s="62">
        <v>8</v>
      </c>
      <c r="QE5" s="62">
        <v>9</v>
      </c>
      <c r="QF5" s="62">
        <v>10</v>
      </c>
      <c r="QG5" s="62">
        <v>7</v>
      </c>
      <c r="QH5" s="62">
        <v>8</v>
      </c>
      <c r="QI5" s="62">
        <v>9</v>
      </c>
      <c r="QJ5" s="62">
        <v>10</v>
      </c>
      <c r="QK5" s="63">
        <v>7</v>
      </c>
      <c r="QL5" s="63">
        <v>8</v>
      </c>
      <c r="QM5" s="63">
        <v>9</v>
      </c>
      <c r="QN5" s="63">
        <v>10</v>
      </c>
      <c r="QO5" s="63">
        <v>7</v>
      </c>
      <c r="QP5" s="63">
        <v>8</v>
      </c>
      <c r="QQ5" s="63">
        <v>9</v>
      </c>
      <c r="QR5" s="63">
        <v>10</v>
      </c>
      <c r="QS5" s="64">
        <v>7</v>
      </c>
      <c r="QT5" s="64">
        <v>8</v>
      </c>
      <c r="QU5" s="64">
        <v>9</v>
      </c>
      <c r="QV5" s="64">
        <v>10</v>
      </c>
      <c r="QW5" s="64">
        <v>7</v>
      </c>
      <c r="QX5" s="64">
        <v>8</v>
      </c>
      <c r="QY5" s="64">
        <v>9</v>
      </c>
      <c r="QZ5" s="64">
        <v>10</v>
      </c>
      <c r="RA5" s="62">
        <v>7</v>
      </c>
      <c r="RB5" s="62">
        <v>8</v>
      </c>
      <c r="RC5" s="62">
        <v>9</v>
      </c>
      <c r="RD5" s="62">
        <v>10</v>
      </c>
      <c r="RE5" s="62">
        <v>7</v>
      </c>
      <c r="RF5" s="62">
        <v>8</v>
      </c>
      <c r="RG5" s="62">
        <v>9</v>
      </c>
      <c r="RH5" s="62">
        <v>10</v>
      </c>
      <c r="RI5" s="62">
        <v>7</v>
      </c>
      <c r="RJ5" s="62">
        <v>8</v>
      </c>
      <c r="RK5" s="62">
        <v>9</v>
      </c>
      <c r="RL5" s="62">
        <v>10</v>
      </c>
      <c r="RM5" s="62">
        <v>7</v>
      </c>
      <c r="RN5" s="62">
        <v>8</v>
      </c>
      <c r="RO5" s="62">
        <v>9</v>
      </c>
      <c r="RP5" s="62">
        <v>10</v>
      </c>
      <c r="RQ5" s="62">
        <v>7</v>
      </c>
      <c r="RR5" s="62">
        <v>8</v>
      </c>
      <c r="RS5" s="62">
        <v>9</v>
      </c>
      <c r="RT5" s="62">
        <v>10</v>
      </c>
      <c r="RU5" s="62">
        <v>7</v>
      </c>
      <c r="RV5" s="62">
        <v>8</v>
      </c>
      <c r="RW5" s="62">
        <v>9</v>
      </c>
      <c r="RX5" s="62">
        <v>10</v>
      </c>
      <c r="RY5" s="62">
        <v>7</v>
      </c>
      <c r="RZ5" s="62">
        <v>8</v>
      </c>
      <c r="SA5" s="62">
        <v>9</v>
      </c>
      <c r="SB5" s="62">
        <v>10</v>
      </c>
      <c r="SC5" s="62">
        <v>7</v>
      </c>
      <c r="SD5" s="62">
        <v>8</v>
      </c>
      <c r="SE5" s="62">
        <v>9</v>
      </c>
      <c r="SF5" s="62">
        <v>10</v>
      </c>
      <c r="SG5" s="62">
        <v>7</v>
      </c>
      <c r="SH5" s="62">
        <v>8</v>
      </c>
      <c r="SI5" s="62">
        <v>9</v>
      </c>
      <c r="SJ5" s="62">
        <v>10</v>
      </c>
      <c r="SK5" s="62">
        <v>7</v>
      </c>
      <c r="SL5" s="62">
        <v>8</v>
      </c>
      <c r="SM5" s="62">
        <v>9</v>
      </c>
      <c r="SN5" s="62">
        <v>10</v>
      </c>
      <c r="SO5" s="62">
        <v>7</v>
      </c>
      <c r="SP5" s="62">
        <v>8</v>
      </c>
      <c r="SQ5" s="62">
        <v>9</v>
      </c>
      <c r="SR5" s="62">
        <v>10</v>
      </c>
      <c r="SS5" s="62">
        <v>7</v>
      </c>
      <c r="ST5" s="62">
        <v>8</v>
      </c>
      <c r="SU5" s="62">
        <v>9</v>
      </c>
      <c r="SV5" s="62">
        <v>10</v>
      </c>
      <c r="SW5" s="62">
        <v>7</v>
      </c>
      <c r="SX5" s="62">
        <v>8</v>
      </c>
      <c r="SY5" s="62">
        <v>9</v>
      </c>
      <c r="SZ5" s="62">
        <v>10</v>
      </c>
      <c r="TA5" s="62">
        <v>7</v>
      </c>
      <c r="TB5" s="62">
        <v>8</v>
      </c>
      <c r="TC5" s="62">
        <v>9</v>
      </c>
      <c r="TD5" s="62">
        <v>10</v>
      </c>
      <c r="TE5" s="62">
        <v>7</v>
      </c>
      <c r="TF5" s="62">
        <v>8</v>
      </c>
      <c r="TG5" s="62">
        <v>9</v>
      </c>
      <c r="TH5" s="62">
        <v>10</v>
      </c>
      <c r="TI5" s="62">
        <v>7</v>
      </c>
      <c r="TJ5" s="62">
        <v>8</v>
      </c>
      <c r="TK5" s="62">
        <v>9</v>
      </c>
      <c r="TL5" s="62">
        <v>10</v>
      </c>
      <c r="TM5" s="62">
        <v>7</v>
      </c>
      <c r="TN5" s="62">
        <v>8</v>
      </c>
      <c r="TO5" s="62">
        <v>9</v>
      </c>
      <c r="TP5" s="62">
        <v>10</v>
      </c>
      <c r="TQ5" s="62">
        <v>7</v>
      </c>
      <c r="TR5" s="62">
        <v>8</v>
      </c>
      <c r="TS5" s="62">
        <v>9</v>
      </c>
      <c r="TT5" s="62">
        <v>10</v>
      </c>
      <c r="TU5" s="62"/>
      <c r="TV5" s="62"/>
      <c r="TW5" s="7"/>
      <c r="TX5" s="60" t="s">
        <v>467</v>
      </c>
      <c r="TY5" s="60" t="s">
        <v>468</v>
      </c>
      <c r="TZ5" s="60" t="s">
        <v>469</v>
      </c>
      <c r="UA5" s="60" t="s">
        <v>470</v>
      </c>
      <c r="UB5" s="60" t="s">
        <v>471</v>
      </c>
      <c r="UC5" s="60" t="s">
        <v>472</v>
      </c>
      <c r="UD5" s="60" t="s">
        <v>473</v>
      </c>
      <c r="UE5" s="60" t="s">
        <v>474</v>
      </c>
      <c r="UF5" s="60" t="s">
        <v>467</v>
      </c>
      <c r="UG5" s="60" t="s">
        <v>468</v>
      </c>
      <c r="UH5" s="60" t="s">
        <v>469</v>
      </c>
      <c r="UI5" s="60" t="s">
        <v>470</v>
      </c>
      <c r="UJ5" s="60" t="s">
        <v>471</v>
      </c>
      <c r="UK5" s="60" t="s">
        <v>472</v>
      </c>
      <c r="UL5" s="60" t="s">
        <v>473</v>
      </c>
      <c r="UM5" s="60" t="s">
        <v>474</v>
      </c>
      <c r="UN5" s="60" t="s">
        <v>467</v>
      </c>
      <c r="UO5" s="60" t="s">
        <v>468</v>
      </c>
      <c r="UP5" s="60" t="s">
        <v>469</v>
      </c>
      <c r="UQ5" s="60" t="s">
        <v>470</v>
      </c>
      <c r="UR5" s="60" t="s">
        <v>471</v>
      </c>
      <c r="US5" s="60" t="s">
        <v>472</v>
      </c>
      <c r="UT5" s="60" t="s">
        <v>473</v>
      </c>
      <c r="UU5" s="60" t="s">
        <v>474</v>
      </c>
      <c r="UV5" s="60" t="s">
        <v>467</v>
      </c>
      <c r="UW5" s="60" t="s">
        <v>468</v>
      </c>
      <c r="UX5" s="60" t="s">
        <v>469</v>
      </c>
      <c r="UY5" s="60" t="s">
        <v>470</v>
      </c>
      <c r="UZ5" s="60" t="s">
        <v>471</v>
      </c>
      <c r="VA5" s="60" t="s">
        <v>472</v>
      </c>
      <c r="VB5" s="60" t="s">
        <v>473</v>
      </c>
      <c r="VC5" s="60" t="s">
        <v>474</v>
      </c>
      <c r="VD5" s="60" t="s">
        <v>467</v>
      </c>
      <c r="VE5" s="60" t="s">
        <v>468</v>
      </c>
      <c r="VF5" s="60" t="s">
        <v>469</v>
      </c>
      <c r="VG5" s="60" t="s">
        <v>470</v>
      </c>
      <c r="VH5" s="60" t="s">
        <v>471</v>
      </c>
      <c r="VI5" s="60" t="s">
        <v>472</v>
      </c>
      <c r="VJ5" s="60" t="s">
        <v>473</v>
      </c>
      <c r="VK5" s="60" t="s">
        <v>474</v>
      </c>
      <c r="VL5" s="60" t="s">
        <v>467</v>
      </c>
      <c r="VM5" s="60" t="s">
        <v>468</v>
      </c>
      <c r="VN5" s="60" t="s">
        <v>469</v>
      </c>
      <c r="VO5" s="60" t="s">
        <v>470</v>
      </c>
      <c r="VP5" s="60" t="s">
        <v>471</v>
      </c>
      <c r="VQ5" s="60" t="s">
        <v>472</v>
      </c>
      <c r="VR5" s="60" t="s">
        <v>473</v>
      </c>
      <c r="VS5" s="60" t="s">
        <v>474</v>
      </c>
      <c r="VT5" s="58" t="s">
        <v>475</v>
      </c>
      <c r="VU5" s="58" t="s">
        <v>476</v>
      </c>
      <c r="VV5" s="58" t="s">
        <v>477</v>
      </c>
      <c r="VW5" s="58" t="s">
        <v>478</v>
      </c>
      <c r="VX5" s="58" t="s">
        <v>479</v>
      </c>
      <c r="VY5" s="58" t="s">
        <v>480</v>
      </c>
      <c r="VZ5" s="58" t="s">
        <v>481</v>
      </c>
      <c r="WA5" s="58" t="s">
        <v>482</v>
      </c>
      <c r="WB5" s="58" t="s">
        <v>475</v>
      </c>
      <c r="WC5" s="58" t="s">
        <v>476</v>
      </c>
      <c r="WD5" s="58" t="s">
        <v>477</v>
      </c>
      <c r="WE5" s="58" t="s">
        <v>478</v>
      </c>
      <c r="WF5" s="58" t="s">
        <v>479</v>
      </c>
      <c r="WG5" s="58" t="s">
        <v>480</v>
      </c>
      <c r="WH5" s="58" t="s">
        <v>481</v>
      </c>
      <c r="WI5" s="58" t="s">
        <v>482</v>
      </c>
      <c r="WJ5" s="58" t="s">
        <v>475</v>
      </c>
      <c r="WK5" s="58" t="s">
        <v>476</v>
      </c>
      <c r="WL5" s="58" t="s">
        <v>477</v>
      </c>
      <c r="WM5" s="58" t="s">
        <v>478</v>
      </c>
      <c r="WN5" s="58" t="s">
        <v>479</v>
      </c>
      <c r="WO5" s="58" t="s">
        <v>480</v>
      </c>
      <c r="WP5" s="58" t="s">
        <v>481</v>
      </c>
      <c r="WQ5" s="58" t="s">
        <v>482</v>
      </c>
      <c r="WR5" s="58" t="s">
        <v>475</v>
      </c>
      <c r="WS5" s="58" t="s">
        <v>476</v>
      </c>
      <c r="WT5" s="58" t="s">
        <v>477</v>
      </c>
      <c r="WU5" s="58" t="s">
        <v>478</v>
      </c>
      <c r="WV5" s="58" t="s">
        <v>479</v>
      </c>
      <c r="WW5" s="58" t="s">
        <v>480</v>
      </c>
      <c r="WX5" s="58" t="s">
        <v>481</v>
      </c>
      <c r="WY5" s="58" t="s">
        <v>482</v>
      </c>
      <c r="WZ5" s="58" t="s">
        <v>475</v>
      </c>
      <c r="XA5" s="58" t="s">
        <v>476</v>
      </c>
      <c r="XB5" s="58" t="s">
        <v>477</v>
      </c>
      <c r="XC5" s="58" t="s">
        <v>478</v>
      </c>
      <c r="XD5" s="58" t="s">
        <v>479</v>
      </c>
      <c r="XE5" s="58" t="s">
        <v>480</v>
      </c>
      <c r="XF5" s="58" t="s">
        <v>481</v>
      </c>
      <c r="XG5" s="58" t="s">
        <v>482</v>
      </c>
      <c r="XH5" s="58" t="s">
        <v>475</v>
      </c>
      <c r="XI5" s="58" t="s">
        <v>476</v>
      </c>
      <c r="XJ5" s="58" t="s">
        <v>477</v>
      </c>
      <c r="XK5" s="58" t="s">
        <v>478</v>
      </c>
      <c r="XL5" s="58" t="s">
        <v>479</v>
      </c>
      <c r="XM5" s="58" t="s">
        <v>480</v>
      </c>
      <c r="XN5" s="58" t="s">
        <v>481</v>
      </c>
      <c r="XO5" s="58" t="s">
        <v>482</v>
      </c>
      <c r="XP5" s="58" t="s">
        <v>475</v>
      </c>
      <c r="XQ5" s="58" t="s">
        <v>476</v>
      </c>
      <c r="XR5" s="58" t="s">
        <v>477</v>
      </c>
      <c r="XS5" s="58" t="s">
        <v>478</v>
      </c>
      <c r="XT5" s="58" t="s">
        <v>479</v>
      </c>
      <c r="XU5" s="58" t="s">
        <v>480</v>
      </c>
      <c r="XV5" s="58" t="s">
        <v>481</v>
      </c>
      <c r="XW5" s="58" t="s">
        <v>482</v>
      </c>
      <c r="XX5" s="58" t="s">
        <v>475</v>
      </c>
      <c r="XY5" s="58" t="s">
        <v>476</v>
      </c>
      <c r="XZ5" s="58" t="s">
        <v>477</v>
      </c>
      <c r="YA5" s="58" t="s">
        <v>478</v>
      </c>
      <c r="YB5" s="58" t="s">
        <v>479</v>
      </c>
      <c r="YC5" s="58" t="s">
        <v>480</v>
      </c>
      <c r="YD5" s="58" t="s">
        <v>481</v>
      </c>
      <c r="YE5" s="58" t="s">
        <v>482</v>
      </c>
      <c r="YF5" s="58" t="s">
        <v>483</v>
      </c>
      <c r="YG5" s="58" t="s">
        <v>484</v>
      </c>
      <c r="YH5" s="58" t="s">
        <v>483</v>
      </c>
      <c r="YI5" s="58" t="s">
        <v>484</v>
      </c>
      <c r="YJ5" s="58" t="s">
        <v>483</v>
      </c>
      <c r="YK5" s="58" t="s">
        <v>484</v>
      </c>
      <c r="YL5" s="58" t="s">
        <v>483</v>
      </c>
      <c r="YM5" s="58" t="s">
        <v>484</v>
      </c>
      <c r="YN5" s="58" t="s">
        <v>483</v>
      </c>
      <c r="YO5" s="58" t="s">
        <v>484</v>
      </c>
      <c r="YP5" s="58" t="s">
        <v>483</v>
      </c>
      <c r="YQ5" s="58" t="s">
        <v>484</v>
      </c>
      <c r="YR5" s="58" t="s">
        <v>385</v>
      </c>
      <c r="YS5" s="58" t="s">
        <v>386</v>
      </c>
      <c r="YT5" s="58" t="s">
        <v>483</v>
      </c>
      <c r="YU5" s="58" t="s">
        <v>484</v>
      </c>
      <c r="YV5" s="58" t="s">
        <v>483</v>
      </c>
      <c r="YW5" s="58" t="s">
        <v>484</v>
      </c>
      <c r="YX5" s="58" t="s">
        <v>483</v>
      </c>
      <c r="YY5" s="58" t="s">
        <v>484</v>
      </c>
      <c r="YZ5" s="58" t="s">
        <v>483</v>
      </c>
      <c r="ZA5" s="58" t="s">
        <v>484</v>
      </c>
      <c r="ZB5" s="58" t="s">
        <v>483</v>
      </c>
      <c r="ZC5" s="58" t="s">
        <v>484</v>
      </c>
      <c r="ZD5" s="58" t="s">
        <v>483</v>
      </c>
      <c r="ZE5" s="58" t="s">
        <v>484</v>
      </c>
      <c r="ZF5" s="58" t="s">
        <v>483</v>
      </c>
      <c r="ZG5" s="58" t="s">
        <v>484</v>
      </c>
      <c r="ZH5" s="58" t="s">
        <v>483</v>
      </c>
      <c r="ZI5" s="58" t="s">
        <v>484</v>
      </c>
      <c r="ZJ5" s="58" t="s">
        <v>483</v>
      </c>
      <c r="ZK5" s="58" t="s">
        <v>484</v>
      </c>
      <c r="ZL5" s="58" t="s">
        <v>483</v>
      </c>
      <c r="ZM5" s="58" t="s">
        <v>484</v>
      </c>
      <c r="ZN5" s="58" t="s">
        <v>483</v>
      </c>
      <c r="ZO5" s="58" t="s">
        <v>484</v>
      </c>
      <c r="ZP5" s="58" t="s">
        <v>483</v>
      </c>
      <c r="ZQ5" s="58" t="s">
        <v>484</v>
      </c>
      <c r="ZR5" s="58" t="s">
        <v>483</v>
      </c>
      <c r="ZS5" s="58" t="s">
        <v>484</v>
      </c>
      <c r="ZT5" s="58" t="s">
        <v>483</v>
      </c>
      <c r="ZU5" s="58" t="s">
        <v>484</v>
      </c>
      <c r="ZV5" s="58" t="s">
        <v>483</v>
      </c>
      <c r="ZW5" s="58" t="s">
        <v>484</v>
      </c>
      <c r="ZX5" s="58" t="s">
        <v>483</v>
      </c>
      <c r="ZY5" s="58" t="s">
        <v>484</v>
      </c>
      <c r="ZZ5" s="58" t="s">
        <v>483</v>
      </c>
      <c r="AAA5" s="58" t="s">
        <v>484</v>
      </c>
      <c r="AAB5" s="58" t="s">
        <v>483</v>
      </c>
      <c r="AAC5" s="58" t="s">
        <v>484</v>
      </c>
      <c r="AAD5" s="58" t="s">
        <v>483</v>
      </c>
      <c r="AAE5" s="58" t="s">
        <v>484</v>
      </c>
      <c r="AAF5" s="58" t="s">
        <v>483</v>
      </c>
      <c r="AAG5" s="58" t="s">
        <v>484</v>
      </c>
      <c r="AAH5" s="58" t="s">
        <v>483</v>
      </c>
      <c r="AAI5" s="58" t="s">
        <v>484</v>
      </c>
      <c r="AAJ5" s="58" t="s">
        <v>483</v>
      </c>
      <c r="AAK5" s="58" t="s">
        <v>484</v>
      </c>
      <c r="AAL5" s="58" t="s">
        <v>483</v>
      </c>
      <c r="AAM5" s="58" t="s">
        <v>484</v>
      </c>
      <c r="AAN5" s="58" t="s">
        <v>483</v>
      </c>
      <c r="AAO5" s="58" t="s">
        <v>484</v>
      </c>
      <c r="AAP5" s="58" t="s">
        <v>483</v>
      </c>
      <c r="AAQ5" s="58" t="s">
        <v>484</v>
      </c>
      <c r="AAR5" s="58" t="s">
        <v>483</v>
      </c>
      <c r="AAS5" s="58" t="s">
        <v>484</v>
      </c>
      <c r="AAT5" s="58" t="s">
        <v>483</v>
      </c>
      <c r="AAU5" s="58" t="s">
        <v>484</v>
      </c>
      <c r="AAV5" s="58" t="s">
        <v>483</v>
      </c>
      <c r="AAW5" s="58" t="s">
        <v>484</v>
      </c>
      <c r="AAX5" s="58" t="s">
        <v>483</v>
      </c>
      <c r="AAY5" s="58" t="s">
        <v>484</v>
      </c>
      <c r="AAZ5" s="58" t="s">
        <v>483</v>
      </c>
      <c r="ABA5" s="58" t="s">
        <v>484</v>
      </c>
      <c r="ABB5" s="58" t="s">
        <v>483</v>
      </c>
      <c r="ABC5" s="58" t="s">
        <v>484</v>
      </c>
      <c r="ABD5" s="58" t="s">
        <v>483</v>
      </c>
      <c r="ABE5" s="58" t="s">
        <v>484</v>
      </c>
      <c r="ABF5" s="58" t="s">
        <v>483</v>
      </c>
      <c r="ABG5" s="58" t="s">
        <v>484</v>
      </c>
      <c r="ABH5" s="58" t="s">
        <v>483</v>
      </c>
      <c r="ABI5" s="58" t="s">
        <v>484</v>
      </c>
      <c r="ABJ5" s="58" t="s">
        <v>483</v>
      </c>
      <c r="ABK5" s="58" t="s">
        <v>484</v>
      </c>
      <c r="ABL5" s="58" t="s">
        <v>483</v>
      </c>
      <c r="ABM5" s="58" t="s">
        <v>484</v>
      </c>
      <c r="ABN5" s="58" t="s">
        <v>483</v>
      </c>
      <c r="ABO5" s="58" t="s">
        <v>484</v>
      </c>
      <c r="ABP5" s="58" t="s">
        <v>483</v>
      </c>
      <c r="ABQ5" s="58" t="s">
        <v>484</v>
      </c>
      <c r="ABR5" s="58" t="s">
        <v>483</v>
      </c>
      <c r="ABS5" s="58" t="s">
        <v>484</v>
      </c>
      <c r="ABT5" s="58" t="s">
        <v>483</v>
      </c>
      <c r="ABU5" s="58" t="s">
        <v>484</v>
      </c>
      <c r="ABV5" s="58" t="s">
        <v>483</v>
      </c>
      <c r="ABW5" s="58" t="s">
        <v>484</v>
      </c>
      <c r="ABX5" s="58" t="s">
        <v>483</v>
      </c>
      <c r="ABY5" s="58" t="s">
        <v>484</v>
      </c>
      <c r="ABZ5" s="62"/>
      <c r="ACA5" s="62"/>
      <c r="ACB5" s="10"/>
      <c r="ACC5" s="10"/>
      <c r="ACD5" s="65" t="s">
        <v>462</v>
      </c>
      <c r="ACE5" s="66" t="s">
        <v>461</v>
      </c>
      <c r="ACF5" s="66" t="s">
        <v>485</v>
      </c>
      <c r="ACG5" s="66" t="s">
        <v>486</v>
      </c>
      <c r="ACH5" s="66" t="s">
        <v>487</v>
      </c>
      <c r="ACI5" s="65" t="s">
        <v>462</v>
      </c>
      <c r="ACJ5" s="66" t="s">
        <v>461</v>
      </c>
      <c r="ACK5" s="66" t="s">
        <v>485</v>
      </c>
      <c r="ACL5" s="66" t="s">
        <v>486</v>
      </c>
      <c r="ACM5" s="66" t="s">
        <v>487</v>
      </c>
      <c r="ACN5" s="66" t="s">
        <v>488</v>
      </c>
      <c r="ACO5" s="66" t="s">
        <v>489</v>
      </c>
      <c r="ACP5" s="66" t="s">
        <v>490</v>
      </c>
      <c r="ACQ5" s="65" t="s">
        <v>462</v>
      </c>
      <c r="ACR5" s="66" t="s">
        <v>461</v>
      </c>
      <c r="ACS5" s="66" t="s">
        <v>485</v>
      </c>
      <c r="ACT5" s="66" t="s">
        <v>486</v>
      </c>
      <c r="ACU5" s="66" t="s">
        <v>487</v>
      </c>
      <c r="ACV5" s="66" t="s">
        <v>488</v>
      </c>
      <c r="ACW5" s="66" t="s">
        <v>489</v>
      </c>
      <c r="ACX5" s="66" t="s">
        <v>490</v>
      </c>
      <c r="ACY5" s="65" t="s">
        <v>462</v>
      </c>
      <c r="ACZ5" s="66" t="s">
        <v>461</v>
      </c>
      <c r="ADA5" s="66" t="s">
        <v>485</v>
      </c>
      <c r="ADB5" s="66" t="s">
        <v>486</v>
      </c>
      <c r="ADC5" s="66" t="s">
        <v>487</v>
      </c>
      <c r="ADD5" s="66" t="s">
        <v>488</v>
      </c>
      <c r="ADE5" s="66" t="s">
        <v>489</v>
      </c>
      <c r="ADF5" s="66" t="s">
        <v>490</v>
      </c>
      <c r="ADG5" s="65" t="s">
        <v>462</v>
      </c>
      <c r="ADH5" s="66" t="s">
        <v>461</v>
      </c>
      <c r="ADI5" s="66" t="s">
        <v>485</v>
      </c>
      <c r="ADJ5" s="66" t="s">
        <v>486</v>
      </c>
      <c r="ADK5" s="66" t="s">
        <v>487</v>
      </c>
      <c r="ADL5" s="66" t="s">
        <v>488</v>
      </c>
      <c r="ADM5" s="66" t="s">
        <v>489</v>
      </c>
      <c r="ADN5" s="66" t="s">
        <v>490</v>
      </c>
      <c r="ADO5" s="65" t="s">
        <v>462</v>
      </c>
      <c r="ADP5" s="66" t="s">
        <v>461</v>
      </c>
      <c r="ADQ5" s="66" t="s">
        <v>485</v>
      </c>
      <c r="ADR5" s="66" t="s">
        <v>486</v>
      </c>
      <c r="ADS5" s="66" t="s">
        <v>487</v>
      </c>
      <c r="ADT5" s="66" t="s">
        <v>488</v>
      </c>
      <c r="ADU5" s="66" t="s">
        <v>489</v>
      </c>
      <c r="ADV5" s="66" t="s">
        <v>490</v>
      </c>
      <c r="ADW5" s="65" t="s">
        <v>462</v>
      </c>
      <c r="ADX5" s="66" t="s">
        <v>461</v>
      </c>
      <c r="ADY5" s="66" t="s">
        <v>485</v>
      </c>
      <c r="ADZ5" s="66" t="s">
        <v>486</v>
      </c>
      <c r="AEA5" s="66" t="s">
        <v>487</v>
      </c>
      <c r="AEB5" s="66" t="s">
        <v>488</v>
      </c>
      <c r="AEC5" s="66" t="s">
        <v>489</v>
      </c>
      <c r="AED5" s="66" t="s">
        <v>490</v>
      </c>
      <c r="AEE5" s="66" t="s">
        <v>488</v>
      </c>
      <c r="AEF5" s="66" t="s">
        <v>489</v>
      </c>
      <c r="AEG5" s="66" t="s">
        <v>490</v>
      </c>
      <c r="AEH5" s="65" t="s">
        <v>462</v>
      </c>
      <c r="AEI5" s="66" t="s">
        <v>461</v>
      </c>
      <c r="AEJ5" s="66" t="s">
        <v>485</v>
      </c>
      <c r="AEK5" s="66" t="s">
        <v>486</v>
      </c>
      <c r="AEL5" s="66" t="s">
        <v>487</v>
      </c>
      <c r="AEM5" s="66" t="s">
        <v>488</v>
      </c>
      <c r="AEN5" s="66" t="s">
        <v>489</v>
      </c>
      <c r="AEO5" s="66" t="s">
        <v>490</v>
      </c>
      <c r="AEP5" s="65" t="s">
        <v>462</v>
      </c>
      <c r="AEQ5" s="66" t="s">
        <v>461</v>
      </c>
      <c r="AER5" s="66" t="s">
        <v>485</v>
      </c>
      <c r="AES5" s="66" t="s">
        <v>486</v>
      </c>
      <c r="AET5" s="66" t="s">
        <v>487</v>
      </c>
      <c r="AEU5" s="65" t="s">
        <v>462</v>
      </c>
      <c r="AEV5" s="66" t="s">
        <v>461</v>
      </c>
      <c r="AEW5" s="66" t="s">
        <v>485</v>
      </c>
      <c r="AEX5" s="66" t="s">
        <v>486</v>
      </c>
      <c r="AEY5" s="66" t="s">
        <v>487</v>
      </c>
      <c r="AEZ5" s="66" t="s">
        <v>488</v>
      </c>
      <c r="AFA5" s="66" t="s">
        <v>489</v>
      </c>
      <c r="AFB5" s="66" t="s">
        <v>490</v>
      </c>
      <c r="AFC5" s="65" t="s">
        <v>462</v>
      </c>
      <c r="AFD5" s="66" t="s">
        <v>461</v>
      </c>
      <c r="AFE5" s="66" t="s">
        <v>485</v>
      </c>
      <c r="AFF5" s="66" t="s">
        <v>486</v>
      </c>
      <c r="AFG5" s="66" t="s">
        <v>487</v>
      </c>
      <c r="AFH5" s="66" t="s">
        <v>488</v>
      </c>
      <c r="AFI5" s="66" t="s">
        <v>489</v>
      </c>
      <c r="AFJ5" s="66" t="s">
        <v>490</v>
      </c>
      <c r="AFK5" s="65" t="s">
        <v>462</v>
      </c>
      <c r="AFL5" s="66" t="s">
        <v>461</v>
      </c>
      <c r="AFM5" s="66" t="s">
        <v>485</v>
      </c>
      <c r="AFN5" s="66" t="s">
        <v>486</v>
      </c>
      <c r="AFO5" s="66" t="s">
        <v>487</v>
      </c>
      <c r="AFP5" s="66" t="s">
        <v>488</v>
      </c>
      <c r="AFQ5" s="66" t="s">
        <v>489</v>
      </c>
      <c r="AFR5" s="66" t="s">
        <v>490</v>
      </c>
      <c r="AFS5" s="65" t="s">
        <v>462</v>
      </c>
      <c r="AFT5" s="66" t="s">
        <v>461</v>
      </c>
      <c r="AFU5" s="66" t="s">
        <v>485</v>
      </c>
      <c r="AFV5" s="66" t="s">
        <v>486</v>
      </c>
      <c r="AFW5" s="66" t="s">
        <v>487</v>
      </c>
      <c r="AFX5" s="66" t="s">
        <v>488</v>
      </c>
      <c r="AFY5" s="66" t="s">
        <v>489</v>
      </c>
      <c r="AFZ5" s="66" t="s">
        <v>490</v>
      </c>
      <c r="AGA5" s="65" t="s">
        <v>462</v>
      </c>
      <c r="AGB5" s="66" t="s">
        <v>461</v>
      </c>
      <c r="AGC5" s="66" t="s">
        <v>485</v>
      </c>
      <c r="AGD5" s="66" t="s">
        <v>486</v>
      </c>
      <c r="AGE5" s="66" t="s">
        <v>487</v>
      </c>
      <c r="AGF5" s="66" t="s">
        <v>488</v>
      </c>
      <c r="AGG5" s="66" t="s">
        <v>489</v>
      </c>
      <c r="AGH5" s="66" t="s">
        <v>490</v>
      </c>
      <c r="AGI5" s="65" t="s">
        <v>462</v>
      </c>
      <c r="AGJ5" s="66" t="s">
        <v>461</v>
      </c>
      <c r="AGK5" s="66" t="s">
        <v>485</v>
      </c>
      <c r="AGL5" s="66" t="s">
        <v>486</v>
      </c>
      <c r="AGM5" s="66" t="s">
        <v>487</v>
      </c>
      <c r="AGN5" s="66" t="s">
        <v>488</v>
      </c>
      <c r="AGO5" s="66" t="s">
        <v>489</v>
      </c>
      <c r="AGP5" s="66" t="s">
        <v>490</v>
      </c>
      <c r="AGQ5" s="66" t="s">
        <v>488</v>
      </c>
      <c r="AGR5" s="66" t="s">
        <v>489</v>
      </c>
      <c r="AGS5" s="66" t="s">
        <v>490</v>
      </c>
      <c r="AGT5" s="67" t="s">
        <v>462</v>
      </c>
      <c r="AGU5" s="66" t="s">
        <v>461</v>
      </c>
      <c r="AGV5" s="66" t="s">
        <v>485</v>
      </c>
      <c r="AGW5" s="66" t="s">
        <v>486</v>
      </c>
      <c r="AGX5" s="66" t="s">
        <v>487</v>
      </c>
      <c r="AGY5" s="66" t="s">
        <v>488</v>
      </c>
      <c r="AGZ5" s="66" t="s">
        <v>489</v>
      </c>
      <c r="AHA5" s="66" t="s">
        <v>490</v>
      </c>
      <c r="AHB5" s="67" t="s">
        <v>462</v>
      </c>
      <c r="AHC5" s="66" t="s">
        <v>461</v>
      </c>
      <c r="AHD5" s="66" t="s">
        <v>485</v>
      </c>
      <c r="AHE5" s="66" t="s">
        <v>486</v>
      </c>
      <c r="AHF5" s="66" t="s">
        <v>487</v>
      </c>
      <c r="AHG5" s="67" t="s">
        <v>462</v>
      </c>
      <c r="AHH5" s="66" t="s">
        <v>461</v>
      </c>
      <c r="AHI5" s="66" t="s">
        <v>485</v>
      </c>
      <c r="AHJ5" s="66" t="s">
        <v>486</v>
      </c>
      <c r="AHK5" s="66" t="s">
        <v>487</v>
      </c>
      <c r="AHL5" s="66" t="s">
        <v>488</v>
      </c>
      <c r="AHM5" s="66" t="s">
        <v>489</v>
      </c>
      <c r="AHN5" s="66" t="s">
        <v>490</v>
      </c>
      <c r="AHO5" s="67" t="s">
        <v>462</v>
      </c>
      <c r="AHP5" s="66" t="s">
        <v>461</v>
      </c>
      <c r="AHQ5" s="66" t="s">
        <v>485</v>
      </c>
      <c r="AHR5" s="66" t="s">
        <v>486</v>
      </c>
      <c r="AHS5" s="66" t="s">
        <v>487</v>
      </c>
      <c r="AHT5" s="66" t="s">
        <v>488</v>
      </c>
      <c r="AHU5" s="66" t="s">
        <v>489</v>
      </c>
      <c r="AHV5" s="66" t="s">
        <v>490</v>
      </c>
      <c r="AHW5" s="67" t="s">
        <v>462</v>
      </c>
      <c r="AHX5" s="66" t="s">
        <v>461</v>
      </c>
      <c r="AHY5" s="66" t="s">
        <v>485</v>
      </c>
      <c r="AHZ5" s="66" t="s">
        <v>486</v>
      </c>
      <c r="AIA5" s="66" t="s">
        <v>487</v>
      </c>
      <c r="AIB5" s="66" t="s">
        <v>488</v>
      </c>
      <c r="AIC5" s="66" t="s">
        <v>489</v>
      </c>
      <c r="AID5" s="66" t="s">
        <v>490</v>
      </c>
      <c r="AIE5" s="67" t="s">
        <v>462</v>
      </c>
      <c r="AIF5" s="66" t="s">
        <v>461</v>
      </c>
      <c r="AIG5" s="66" t="s">
        <v>485</v>
      </c>
      <c r="AIH5" s="66" t="s">
        <v>486</v>
      </c>
      <c r="AII5" s="66" t="s">
        <v>487</v>
      </c>
      <c r="AIJ5" s="66" t="s">
        <v>488</v>
      </c>
      <c r="AIK5" s="66" t="s">
        <v>489</v>
      </c>
      <c r="AIL5" s="66" t="s">
        <v>490</v>
      </c>
      <c r="AIM5" s="67" t="s">
        <v>462</v>
      </c>
      <c r="AIN5" s="66" t="s">
        <v>461</v>
      </c>
      <c r="AIO5" s="66" t="s">
        <v>485</v>
      </c>
      <c r="AIP5" s="66" t="s">
        <v>486</v>
      </c>
      <c r="AIQ5" s="66" t="s">
        <v>487</v>
      </c>
      <c r="AIR5" s="66" t="s">
        <v>488</v>
      </c>
      <c r="AIS5" s="66" t="s">
        <v>489</v>
      </c>
      <c r="AIT5" s="66" t="s">
        <v>490</v>
      </c>
      <c r="AIU5" s="67" t="s">
        <v>462</v>
      </c>
      <c r="AIV5" s="66" t="s">
        <v>461</v>
      </c>
      <c r="AIW5" s="66" t="s">
        <v>485</v>
      </c>
      <c r="AIX5" s="66" t="s">
        <v>486</v>
      </c>
      <c r="AIY5" s="66" t="s">
        <v>487</v>
      </c>
      <c r="AIZ5" s="66" t="s">
        <v>488</v>
      </c>
      <c r="AJA5" s="66" t="s">
        <v>489</v>
      </c>
      <c r="AJB5" s="66" t="s">
        <v>490</v>
      </c>
      <c r="AJC5" s="66" t="s">
        <v>488</v>
      </c>
      <c r="AJD5" s="66" t="s">
        <v>489</v>
      </c>
      <c r="AJE5" s="66" t="s">
        <v>490</v>
      </c>
      <c r="AJF5" s="67" t="s">
        <v>462</v>
      </c>
      <c r="AJG5" s="66" t="s">
        <v>461</v>
      </c>
      <c r="AJH5" s="66" t="s">
        <v>485</v>
      </c>
      <c r="AJI5" s="66" t="s">
        <v>486</v>
      </c>
      <c r="AJJ5" s="66" t="s">
        <v>487</v>
      </c>
      <c r="AJK5" s="66" t="s">
        <v>488</v>
      </c>
      <c r="AJL5" s="66" t="s">
        <v>489</v>
      </c>
      <c r="AJM5" s="66" t="s">
        <v>490</v>
      </c>
      <c r="AJN5" s="65" t="s">
        <v>491</v>
      </c>
      <c r="AJO5" s="66" t="s">
        <v>13</v>
      </c>
      <c r="AJP5" s="66" t="s">
        <v>341</v>
      </c>
      <c r="AJQ5" s="66" t="s">
        <v>342</v>
      </c>
      <c r="AJR5" s="66" t="s">
        <v>19</v>
      </c>
      <c r="AJS5" s="66" t="s">
        <v>492</v>
      </c>
      <c r="AJT5" s="68" t="s">
        <v>344</v>
      </c>
      <c r="AJU5" s="66" t="s">
        <v>493</v>
      </c>
      <c r="AJV5" s="66" t="s">
        <v>494</v>
      </c>
      <c r="AJW5" s="65" t="s">
        <v>491</v>
      </c>
      <c r="AJX5" s="66" t="s">
        <v>13</v>
      </c>
      <c r="AJY5" s="66" t="s">
        <v>341</v>
      </c>
      <c r="AJZ5" s="66" t="s">
        <v>342</v>
      </c>
      <c r="AKA5" s="66" t="s">
        <v>19</v>
      </c>
      <c r="AKB5" s="66" t="s">
        <v>492</v>
      </c>
      <c r="AKC5" s="68" t="s">
        <v>344</v>
      </c>
      <c r="AKD5" s="66" t="s">
        <v>493</v>
      </c>
      <c r="AKE5" s="66" t="s">
        <v>494</v>
      </c>
      <c r="AKF5" s="65" t="s">
        <v>491</v>
      </c>
      <c r="AKG5" s="66" t="s">
        <v>13</v>
      </c>
      <c r="AKH5" s="66" t="s">
        <v>341</v>
      </c>
      <c r="AKI5" s="66" t="s">
        <v>19</v>
      </c>
      <c r="AKJ5" s="67" t="s">
        <v>5265</v>
      </c>
      <c r="AKK5" s="66" t="s">
        <v>13</v>
      </c>
      <c r="AKL5" s="66" t="s">
        <v>341</v>
      </c>
      <c r="AKM5" s="66" t="s">
        <v>342</v>
      </c>
      <c r="AKN5" s="66" t="s">
        <v>19</v>
      </c>
      <c r="AKO5" s="66" t="s">
        <v>492</v>
      </c>
      <c r="AKP5" s="67" t="s">
        <v>5265</v>
      </c>
      <c r="AKQ5" s="65" t="s">
        <v>495</v>
      </c>
      <c r="AKR5" s="67" t="s">
        <v>496</v>
      </c>
      <c r="AKS5" s="67" t="s">
        <v>497</v>
      </c>
      <c r="AKT5" s="67" t="s">
        <v>498</v>
      </c>
      <c r="AKU5" s="67" t="s">
        <v>499</v>
      </c>
      <c r="AKV5" s="67" t="s">
        <v>500</v>
      </c>
      <c r="AKW5" s="65" t="s">
        <v>501</v>
      </c>
      <c r="AKX5" s="65" t="s">
        <v>495</v>
      </c>
      <c r="AKY5" s="67" t="s">
        <v>496</v>
      </c>
      <c r="AKZ5" s="67" t="s">
        <v>497</v>
      </c>
      <c r="ALA5" s="67" t="s">
        <v>498</v>
      </c>
      <c r="ALB5" s="67" t="s">
        <v>499</v>
      </c>
      <c r="ALC5" s="67" t="s">
        <v>500</v>
      </c>
      <c r="ALD5" s="65" t="s">
        <v>501</v>
      </c>
      <c r="ALE5" s="65" t="s">
        <v>495</v>
      </c>
      <c r="ALF5" s="67" t="s">
        <v>496</v>
      </c>
      <c r="ALG5" s="67" t="s">
        <v>497</v>
      </c>
      <c r="ALH5" s="67" t="s">
        <v>498</v>
      </c>
      <c r="ALI5" s="67" t="s">
        <v>499</v>
      </c>
      <c r="ALJ5" s="67" t="s">
        <v>500</v>
      </c>
      <c r="ALK5" s="65" t="s">
        <v>501</v>
      </c>
      <c r="ALL5" s="65" t="s">
        <v>495</v>
      </c>
      <c r="ALM5" s="67" t="s">
        <v>496</v>
      </c>
      <c r="ALN5" s="67" t="s">
        <v>497</v>
      </c>
      <c r="ALO5" s="67" t="s">
        <v>498</v>
      </c>
      <c r="ALP5" s="67" t="s">
        <v>499</v>
      </c>
      <c r="ALQ5" s="67" t="s">
        <v>500</v>
      </c>
      <c r="ALR5" s="65" t="s">
        <v>501</v>
      </c>
      <c r="ALS5" s="65" t="s">
        <v>495</v>
      </c>
      <c r="ALT5" s="67" t="s">
        <v>496</v>
      </c>
      <c r="ALU5" s="67" t="s">
        <v>497</v>
      </c>
      <c r="ALV5" s="67" t="s">
        <v>498</v>
      </c>
      <c r="ALW5" s="67" t="s">
        <v>499</v>
      </c>
      <c r="ALX5" s="67" t="s">
        <v>500</v>
      </c>
      <c r="ALY5" s="65" t="s">
        <v>501</v>
      </c>
      <c r="ALZ5" s="65" t="s">
        <v>495</v>
      </c>
      <c r="AMA5" s="67" t="s">
        <v>496</v>
      </c>
      <c r="AMB5" s="67" t="s">
        <v>497</v>
      </c>
      <c r="AMC5" s="67" t="s">
        <v>498</v>
      </c>
      <c r="AMD5" s="67" t="s">
        <v>499</v>
      </c>
      <c r="AME5" s="67" t="s">
        <v>500</v>
      </c>
      <c r="AMF5" s="65" t="s">
        <v>501</v>
      </c>
      <c r="AMG5" s="65" t="s">
        <v>495</v>
      </c>
      <c r="AMH5" s="67" t="s">
        <v>496</v>
      </c>
      <c r="AMI5" s="67" t="s">
        <v>497</v>
      </c>
      <c r="AMJ5" s="67" t="s">
        <v>498</v>
      </c>
      <c r="AMK5" s="67" t="s">
        <v>499</v>
      </c>
      <c r="AML5" s="67" t="s">
        <v>500</v>
      </c>
      <c r="AMM5" s="65" t="s">
        <v>501</v>
      </c>
      <c r="AMN5" s="65" t="s">
        <v>495</v>
      </c>
      <c r="AMO5" s="67" t="s">
        <v>496</v>
      </c>
      <c r="AMP5" s="67" t="s">
        <v>497</v>
      </c>
      <c r="AMQ5" s="67" t="s">
        <v>498</v>
      </c>
      <c r="AMR5" s="67" t="s">
        <v>499</v>
      </c>
      <c r="AMS5" s="67" t="s">
        <v>500</v>
      </c>
      <c r="AMT5" s="65" t="s">
        <v>501</v>
      </c>
      <c r="AMU5" s="65" t="s">
        <v>495</v>
      </c>
      <c r="AMV5" s="67" t="s">
        <v>496</v>
      </c>
      <c r="AMW5" s="67" t="s">
        <v>497</v>
      </c>
      <c r="AMX5" s="67" t="s">
        <v>498</v>
      </c>
      <c r="AMY5" s="67" t="s">
        <v>499</v>
      </c>
      <c r="AMZ5" s="67" t="s">
        <v>500</v>
      </c>
      <c r="ANA5" s="65" t="s">
        <v>501</v>
      </c>
      <c r="ANB5" s="65" t="s">
        <v>495</v>
      </c>
      <c r="ANC5" s="67" t="s">
        <v>496</v>
      </c>
      <c r="AND5" s="67" t="s">
        <v>497</v>
      </c>
      <c r="ANE5" s="67" t="s">
        <v>498</v>
      </c>
      <c r="ANF5" s="67" t="s">
        <v>499</v>
      </c>
      <c r="ANG5" s="67" t="s">
        <v>500</v>
      </c>
      <c r="ANH5" s="65" t="s">
        <v>501</v>
      </c>
      <c r="ANI5" s="65" t="s">
        <v>495</v>
      </c>
      <c r="ANJ5" s="67" t="s">
        <v>496</v>
      </c>
      <c r="ANK5" s="67" t="s">
        <v>497</v>
      </c>
      <c r="ANL5" s="67" t="s">
        <v>498</v>
      </c>
      <c r="ANM5" s="67" t="s">
        <v>499</v>
      </c>
      <c r="ANN5" s="67" t="s">
        <v>500</v>
      </c>
      <c r="ANO5" s="65" t="s">
        <v>501</v>
      </c>
      <c r="ANP5" s="65" t="s">
        <v>495</v>
      </c>
      <c r="ANQ5" s="67" t="s">
        <v>496</v>
      </c>
      <c r="ANR5" s="67" t="s">
        <v>497</v>
      </c>
      <c r="ANS5" s="67" t="s">
        <v>498</v>
      </c>
      <c r="ANT5" s="67" t="s">
        <v>499</v>
      </c>
      <c r="ANU5" s="67" t="s">
        <v>500</v>
      </c>
      <c r="ANV5" s="65" t="s">
        <v>501</v>
      </c>
      <c r="ANW5" s="65" t="s">
        <v>495</v>
      </c>
      <c r="ANX5" s="67" t="s">
        <v>496</v>
      </c>
      <c r="ANY5" s="67" t="s">
        <v>497</v>
      </c>
      <c r="ANZ5" s="67" t="s">
        <v>498</v>
      </c>
      <c r="AOA5" s="67" t="s">
        <v>499</v>
      </c>
      <c r="AOB5" s="67" t="s">
        <v>500</v>
      </c>
      <c r="AOC5" s="65" t="s">
        <v>501</v>
      </c>
      <c r="AOD5" s="65" t="s">
        <v>495</v>
      </c>
      <c r="AOE5" s="67" t="s">
        <v>496</v>
      </c>
      <c r="AOF5" s="67" t="s">
        <v>497</v>
      </c>
      <c r="AOG5" s="67" t="s">
        <v>498</v>
      </c>
      <c r="AOH5" s="67" t="s">
        <v>499</v>
      </c>
      <c r="AOI5" s="67" t="s">
        <v>500</v>
      </c>
      <c r="AOJ5" s="65" t="s">
        <v>501</v>
      </c>
      <c r="AOK5" s="65" t="s">
        <v>495</v>
      </c>
      <c r="AOL5" s="67" t="s">
        <v>496</v>
      </c>
      <c r="AOM5" s="67" t="s">
        <v>497</v>
      </c>
      <c r="AON5" s="67" t="s">
        <v>498</v>
      </c>
      <c r="AOO5" s="67" t="s">
        <v>499</v>
      </c>
      <c r="AOP5" s="67" t="s">
        <v>500</v>
      </c>
      <c r="AOQ5" s="65" t="s">
        <v>501</v>
      </c>
      <c r="AOR5" s="65" t="s">
        <v>495</v>
      </c>
      <c r="AOS5" s="67" t="s">
        <v>496</v>
      </c>
      <c r="AOT5" s="67" t="s">
        <v>497</v>
      </c>
      <c r="AOU5" s="67" t="s">
        <v>498</v>
      </c>
      <c r="AOV5" s="67" t="s">
        <v>499</v>
      </c>
      <c r="AOW5" s="67" t="s">
        <v>500</v>
      </c>
      <c r="AOX5" s="65" t="s">
        <v>501</v>
      </c>
      <c r="AOY5" s="65" t="s">
        <v>495</v>
      </c>
      <c r="AOZ5" s="67" t="s">
        <v>496</v>
      </c>
      <c r="APA5" s="67" t="s">
        <v>497</v>
      </c>
      <c r="APB5" s="67" t="s">
        <v>498</v>
      </c>
      <c r="APC5" s="67" t="s">
        <v>499</v>
      </c>
      <c r="APD5" s="67" t="s">
        <v>500</v>
      </c>
      <c r="APE5" s="65" t="s">
        <v>501</v>
      </c>
      <c r="APF5" s="65" t="s">
        <v>495</v>
      </c>
      <c r="APG5" s="67" t="s">
        <v>496</v>
      </c>
      <c r="APH5" s="67" t="s">
        <v>497</v>
      </c>
      <c r="API5" s="67" t="s">
        <v>498</v>
      </c>
      <c r="APJ5" s="67" t="s">
        <v>499</v>
      </c>
      <c r="APK5" s="67" t="s">
        <v>500</v>
      </c>
      <c r="APL5" s="65" t="s">
        <v>501</v>
      </c>
      <c r="APM5" s="65" t="s">
        <v>495</v>
      </c>
      <c r="APN5" s="67" t="s">
        <v>496</v>
      </c>
      <c r="APO5" s="67" t="s">
        <v>497</v>
      </c>
      <c r="APP5" s="67" t="s">
        <v>498</v>
      </c>
      <c r="APQ5" s="67" t="s">
        <v>499</v>
      </c>
      <c r="APR5" s="67" t="s">
        <v>500</v>
      </c>
      <c r="APS5" s="65" t="s">
        <v>501</v>
      </c>
      <c r="APT5" s="65" t="s">
        <v>495</v>
      </c>
      <c r="APU5" s="67" t="s">
        <v>496</v>
      </c>
      <c r="APV5" s="67" t="s">
        <v>497</v>
      </c>
      <c r="APW5" s="67" t="s">
        <v>498</v>
      </c>
      <c r="APX5" s="67" t="s">
        <v>499</v>
      </c>
      <c r="APY5" s="67" t="s">
        <v>500</v>
      </c>
      <c r="APZ5" s="65" t="s">
        <v>501</v>
      </c>
      <c r="AQA5" s="65" t="s">
        <v>495</v>
      </c>
      <c r="AQB5" s="67" t="s">
        <v>496</v>
      </c>
      <c r="AQC5" s="67" t="s">
        <v>497</v>
      </c>
      <c r="AQD5" s="67" t="s">
        <v>498</v>
      </c>
      <c r="AQE5" s="67" t="s">
        <v>499</v>
      </c>
      <c r="AQF5" s="67" t="s">
        <v>500</v>
      </c>
      <c r="AQG5" s="65" t="s">
        <v>501</v>
      </c>
      <c r="AQH5" s="65" t="s">
        <v>495</v>
      </c>
      <c r="AQI5" s="67" t="s">
        <v>496</v>
      </c>
      <c r="AQJ5" s="67" t="s">
        <v>497</v>
      </c>
      <c r="AQK5" s="67" t="s">
        <v>498</v>
      </c>
      <c r="AQL5" s="67" t="s">
        <v>499</v>
      </c>
      <c r="AQM5" s="67" t="s">
        <v>500</v>
      </c>
      <c r="AQN5" s="65" t="s">
        <v>501</v>
      </c>
      <c r="AQO5" s="65" t="s">
        <v>495</v>
      </c>
      <c r="AQP5" s="67" t="s">
        <v>496</v>
      </c>
      <c r="AQQ5" s="67" t="s">
        <v>497</v>
      </c>
      <c r="AQR5" s="67" t="s">
        <v>498</v>
      </c>
      <c r="AQS5" s="67" t="s">
        <v>499</v>
      </c>
      <c r="AQT5" s="67" t="s">
        <v>500</v>
      </c>
      <c r="AQU5" s="65" t="s">
        <v>501</v>
      </c>
      <c r="AQV5" s="65" t="s">
        <v>495</v>
      </c>
      <c r="AQW5" s="67" t="s">
        <v>496</v>
      </c>
      <c r="AQX5" s="67" t="s">
        <v>497</v>
      </c>
      <c r="AQY5" s="67" t="s">
        <v>498</v>
      </c>
      <c r="AQZ5" s="67" t="s">
        <v>499</v>
      </c>
      <c r="ARA5" s="67" t="s">
        <v>500</v>
      </c>
      <c r="ARB5" s="65" t="s">
        <v>501</v>
      </c>
      <c r="ARC5" s="65" t="s">
        <v>495</v>
      </c>
      <c r="ARD5" s="67" t="s">
        <v>496</v>
      </c>
      <c r="ARE5" s="67" t="s">
        <v>497</v>
      </c>
      <c r="ARF5" s="67" t="s">
        <v>498</v>
      </c>
      <c r="ARG5" s="67" t="s">
        <v>499</v>
      </c>
      <c r="ARH5" s="67" t="s">
        <v>500</v>
      </c>
      <c r="ARI5" s="65" t="s">
        <v>501</v>
      </c>
      <c r="ARJ5" s="65" t="s">
        <v>495</v>
      </c>
      <c r="ARK5" s="67" t="s">
        <v>496</v>
      </c>
      <c r="ARL5" s="67" t="s">
        <v>497</v>
      </c>
      <c r="ARM5" s="67" t="s">
        <v>498</v>
      </c>
      <c r="ARN5" s="67" t="s">
        <v>499</v>
      </c>
      <c r="ARO5" s="67" t="s">
        <v>500</v>
      </c>
      <c r="ARP5" s="65" t="s">
        <v>501</v>
      </c>
      <c r="ARQ5" s="65" t="s">
        <v>495</v>
      </c>
      <c r="ARR5" s="67" t="s">
        <v>496</v>
      </c>
      <c r="ARS5" s="67" t="s">
        <v>497</v>
      </c>
      <c r="ART5" s="67" t="s">
        <v>498</v>
      </c>
      <c r="ARU5" s="67" t="s">
        <v>499</v>
      </c>
      <c r="ARV5" s="67" t="s">
        <v>500</v>
      </c>
      <c r="ARW5" s="65" t="s">
        <v>501</v>
      </c>
      <c r="ARX5" s="65" t="s">
        <v>495</v>
      </c>
      <c r="ARY5" s="67" t="s">
        <v>496</v>
      </c>
      <c r="ARZ5" s="67" t="s">
        <v>497</v>
      </c>
      <c r="ASA5" s="67" t="s">
        <v>498</v>
      </c>
      <c r="ASB5" s="67" t="s">
        <v>499</v>
      </c>
      <c r="ASC5" s="67" t="s">
        <v>500</v>
      </c>
      <c r="ASD5" s="65" t="s">
        <v>501</v>
      </c>
      <c r="ASE5" s="65" t="s">
        <v>495</v>
      </c>
      <c r="ASF5" s="67" t="s">
        <v>496</v>
      </c>
      <c r="ASG5" s="67" t="s">
        <v>497</v>
      </c>
      <c r="ASH5" s="67" t="s">
        <v>498</v>
      </c>
      <c r="ASI5" s="67" t="s">
        <v>499</v>
      </c>
      <c r="ASJ5" s="67" t="s">
        <v>500</v>
      </c>
      <c r="ASK5" s="65" t="s">
        <v>501</v>
      </c>
      <c r="ASL5" s="65" t="s">
        <v>495</v>
      </c>
      <c r="ASM5" s="67" t="s">
        <v>496</v>
      </c>
      <c r="ASN5" s="67" t="s">
        <v>497</v>
      </c>
      <c r="ASO5" s="67" t="s">
        <v>498</v>
      </c>
      <c r="ASP5" s="67" t="s">
        <v>499</v>
      </c>
      <c r="ASQ5" s="67" t="s">
        <v>500</v>
      </c>
      <c r="ASR5" s="65" t="s">
        <v>501</v>
      </c>
      <c r="ASS5" s="65" t="s">
        <v>495</v>
      </c>
      <c r="AST5" s="67" t="s">
        <v>496</v>
      </c>
      <c r="ASU5" s="67" t="s">
        <v>497</v>
      </c>
      <c r="ASV5" s="67" t="s">
        <v>498</v>
      </c>
      <c r="ASW5" s="67" t="s">
        <v>499</v>
      </c>
      <c r="ASX5" s="67" t="s">
        <v>500</v>
      </c>
      <c r="ASY5" s="65" t="s">
        <v>501</v>
      </c>
      <c r="ASZ5" s="65" t="s">
        <v>495</v>
      </c>
      <c r="ATA5" s="67" t="s">
        <v>496</v>
      </c>
      <c r="ATB5" s="67" t="s">
        <v>497</v>
      </c>
      <c r="ATC5" s="67" t="s">
        <v>498</v>
      </c>
      <c r="ATD5" s="67" t="s">
        <v>499</v>
      </c>
      <c r="ATE5" s="67" t="s">
        <v>500</v>
      </c>
      <c r="ATF5" s="65" t="s">
        <v>501</v>
      </c>
      <c r="ATG5" s="65" t="s">
        <v>495</v>
      </c>
      <c r="ATH5" s="67" t="s">
        <v>496</v>
      </c>
      <c r="ATI5" s="67" t="s">
        <v>497</v>
      </c>
      <c r="ATJ5" s="67" t="s">
        <v>498</v>
      </c>
      <c r="ATK5" s="67" t="s">
        <v>499</v>
      </c>
      <c r="ATL5" s="67" t="s">
        <v>500</v>
      </c>
      <c r="ATM5" s="65" t="s">
        <v>501</v>
      </c>
      <c r="ATN5" s="65" t="s">
        <v>495</v>
      </c>
      <c r="ATO5" s="67" t="s">
        <v>496</v>
      </c>
      <c r="ATP5" s="67" t="s">
        <v>497</v>
      </c>
      <c r="ATQ5" s="67" t="s">
        <v>498</v>
      </c>
      <c r="ATR5" s="67" t="s">
        <v>499</v>
      </c>
      <c r="ATS5" s="67" t="s">
        <v>500</v>
      </c>
      <c r="ATT5" s="65" t="s">
        <v>501</v>
      </c>
      <c r="ATU5" s="65" t="s">
        <v>495</v>
      </c>
      <c r="ATV5" s="67" t="s">
        <v>496</v>
      </c>
      <c r="ATW5" s="67" t="s">
        <v>497</v>
      </c>
      <c r="ATX5" s="67" t="s">
        <v>498</v>
      </c>
      <c r="ATY5" s="67" t="s">
        <v>499</v>
      </c>
      <c r="ATZ5" s="67" t="s">
        <v>500</v>
      </c>
      <c r="AUA5" s="65" t="s">
        <v>501</v>
      </c>
      <c r="AUB5" s="65" t="s">
        <v>495</v>
      </c>
      <c r="AUC5" s="67" t="s">
        <v>496</v>
      </c>
      <c r="AUD5" s="67" t="s">
        <v>497</v>
      </c>
      <c r="AUE5" s="67" t="s">
        <v>498</v>
      </c>
      <c r="AUF5" s="67" t="s">
        <v>499</v>
      </c>
      <c r="AUG5" s="67" t="s">
        <v>500</v>
      </c>
      <c r="AUH5" s="65" t="s">
        <v>501</v>
      </c>
      <c r="AUI5" s="65" t="s">
        <v>495</v>
      </c>
      <c r="AUJ5" s="67" t="s">
        <v>496</v>
      </c>
      <c r="AUK5" s="67" t="s">
        <v>497</v>
      </c>
      <c r="AUL5" s="67" t="s">
        <v>498</v>
      </c>
      <c r="AUM5" s="67" t="s">
        <v>499</v>
      </c>
      <c r="AUN5" s="67" t="s">
        <v>500</v>
      </c>
      <c r="AUO5" s="65" t="s">
        <v>501</v>
      </c>
      <c r="AUP5" s="65" t="s">
        <v>495</v>
      </c>
      <c r="AUQ5" s="67" t="s">
        <v>496</v>
      </c>
      <c r="AUR5" s="67" t="s">
        <v>497</v>
      </c>
      <c r="AUS5" s="67" t="s">
        <v>498</v>
      </c>
      <c r="AUT5" s="67" t="s">
        <v>499</v>
      </c>
      <c r="AUU5" s="67" t="s">
        <v>500</v>
      </c>
      <c r="AUV5" s="65" t="s">
        <v>501</v>
      </c>
      <c r="AUW5" s="65" t="s">
        <v>495</v>
      </c>
      <c r="AUX5" s="67" t="s">
        <v>496</v>
      </c>
      <c r="AUY5" s="67" t="s">
        <v>497</v>
      </c>
      <c r="AUZ5" s="67" t="s">
        <v>498</v>
      </c>
      <c r="AVA5" s="67" t="s">
        <v>499</v>
      </c>
      <c r="AVB5" s="67" t="s">
        <v>500</v>
      </c>
      <c r="AVC5" s="65" t="s">
        <v>501</v>
      </c>
      <c r="AVD5" s="65" t="s">
        <v>495</v>
      </c>
      <c r="AVE5" s="67" t="s">
        <v>496</v>
      </c>
      <c r="AVF5" s="67" t="s">
        <v>497</v>
      </c>
      <c r="AVG5" s="67" t="s">
        <v>498</v>
      </c>
      <c r="AVH5" s="67" t="s">
        <v>499</v>
      </c>
      <c r="AVI5" s="67" t="s">
        <v>500</v>
      </c>
      <c r="AVJ5" s="65" t="s">
        <v>501</v>
      </c>
      <c r="AVK5" s="65" t="s">
        <v>495</v>
      </c>
      <c r="AVL5" s="67" t="s">
        <v>496</v>
      </c>
      <c r="AVM5" s="67" t="s">
        <v>497</v>
      </c>
      <c r="AVN5" s="67" t="s">
        <v>498</v>
      </c>
      <c r="AVO5" s="67" t="s">
        <v>499</v>
      </c>
      <c r="AVP5" s="67" t="s">
        <v>500</v>
      </c>
      <c r="AVQ5" s="65" t="s">
        <v>501</v>
      </c>
      <c r="AVR5" s="65" t="s">
        <v>495</v>
      </c>
      <c r="AVS5" s="67" t="s">
        <v>496</v>
      </c>
      <c r="AVT5" s="67" t="s">
        <v>497</v>
      </c>
      <c r="AVU5" s="67" t="s">
        <v>498</v>
      </c>
      <c r="AVV5" s="67" t="s">
        <v>499</v>
      </c>
      <c r="AVW5" s="67" t="s">
        <v>500</v>
      </c>
      <c r="AVX5" s="65" t="s">
        <v>501</v>
      </c>
      <c r="AVY5" s="65" t="s">
        <v>495</v>
      </c>
      <c r="AVZ5" s="67" t="s">
        <v>496</v>
      </c>
      <c r="AWA5" s="67" t="s">
        <v>497</v>
      </c>
      <c r="AWB5" s="67" t="s">
        <v>498</v>
      </c>
      <c r="AWC5" s="67" t="s">
        <v>499</v>
      </c>
      <c r="AWD5" s="67" t="s">
        <v>500</v>
      </c>
      <c r="AWE5" s="65" t="s">
        <v>501</v>
      </c>
      <c r="AWF5" s="65" t="s">
        <v>495</v>
      </c>
      <c r="AWG5" s="67" t="s">
        <v>496</v>
      </c>
      <c r="AWH5" s="67" t="s">
        <v>497</v>
      </c>
      <c r="AWI5" s="67" t="s">
        <v>498</v>
      </c>
      <c r="AWJ5" s="67" t="s">
        <v>499</v>
      </c>
      <c r="AWK5" s="67" t="s">
        <v>500</v>
      </c>
      <c r="AWL5" s="65" t="s">
        <v>501</v>
      </c>
      <c r="AWM5" s="65" t="s">
        <v>495</v>
      </c>
      <c r="AWN5" s="67" t="s">
        <v>496</v>
      </c>
      <c r="AWO5" s="67" t="s">
        <v>497</v>
      </c>
      <c r="AWP5" s="67" t="s">
        <v>498</v>
      </c>
      <c r="AWQ5" s="67" t="s">
        <v>499</v>
      </c>
      <c r="AWR5" s="67" t="s">
        <v>500</v>
      </c>
      <c r="AWS5" s="65" t="s">
        <v>501</v>
      </c>
      <c r="AWT5" s="65" t="s">
        <v>495</v>
      </c>
      <c r="AWU5" s="67" t="s">
        <v>496</v>
      </c>
      <c r="AWV5" s="67" t="s">
        <v>497</v>
      </c>
      <c r="AWW5" s="67" t="s">
        <v>498</v>
      </c>
      <c r="AWX5" s="67" t="s">
        <v>499</v>
      </c>
      <c r="AWY5" s="67" t="s">
        <v>500</v>
      </c>
      <c r="AWZ5" s="65" t="s">
        <v>501</v>
      </c>
      <c r="AXA5" s="65" t="s">
        <v>495</v>
      </c>
      <c r="AXB5" s="67" t="s">
        <v>496</v>
      </c>
      <c r="AXC5" s="67" t="s">
        <v>497</v>
      </c>
      <c r="AXD5" s="67" t="s">
        <v>498</v>
      </c>
      <c r="AXE5" s="67" t="s">
        <v>499</v>
      </c>
      <c r="AXF5" s="67" t="s">
        <v>500</v>
      </c>
      <c r="AXG5" s="65" t="s">
        <v>501</v>
      </c>
      <c r="AXH5" s="65" t="s">
        <v>495</v>
      </c>
      <c r="AXI5" s="67" t="s">
        <v>496</v>
      </c>
      <c r="AXJ5" s="67" t="s">
        <v>497</v>
      </c>
      <c r="AXK5" s="67" t="s">
        <v>498</v>
      </c>
      <c r="AXL5" s="67" t="s">
        <v>499</v>
      </c>
      <c r="AXM5" s="67" t="s">
        <v>500</v>
      </c>
      <c r="AXN5" s="65" t="s">
        <v>501</v>
      </c>
      <c r="AXO5" s="65" t="s">
        <v>495</v>
      </c>
      <c r="AXP5" s="67" t="s">
        <v>496</v>
      </c>
      <c r="AXQ5" s="67" t="s">
        <v>497</v>
      </c>
      <c r="AXR5" s="67" t="s">
        <v>498</v>
      </c>
      <c r="AXS5" s="67" t="s">
        <v>499</v>
      </c>
      <c r="AXT5" s="67" t="s">
        <v>500</v>
      </c>
      <c r="AXU5" s="65" t="s">
        <v>501</v>
      </c>
      <c r="AXV5" s="65" t="s">
        <v>495</v>
      </c>
      <c r="AXW5" s="67" t="s">
        <v>496</v>
      </c>
      <c r="AXX5" s="67" t="s">
        <v>497</v>
      </c>
      <c r="AXY5" s="67" t="s">
        <v>498</v>
      </c>
      <c r="AXZ5" s="67" t="s">
        <v>499</v>
      </c>
      <c r="AYA5" s="67" t="s">
        <v>500</v>
      </c>
      <c r="AYB5" s="65" t="s">
        <v>501</v>
      </c>
      <c r="AYC5" s="65" t="s">
        <v>495</v>
      </c>
      <c r="AYD5" s="67" t="s">
        <v>496</v>
      </c>
      <c r="AYE5" s="67" t="s">
        <v>497</v>
      </c>
      <c r="AYF5" s="67" t="s">
        <v>498</v>
      </c>
      <c r="AYG5" s="67" t="s">
        <v>499</v>
      </c>
      <c r="AYH5" s="67" t="s">
        <v>500</v>
      </c>
      <c r="AYI5" s="65" t="s">
        <v>501</v>
      </c>
      <c r="AYJ5" s="65" t="s">
        <v>495</v>
      </c>
      <c r="AYK5" s="67" t="s">
        <v>496</v>
      </c>
      <c r="AYL5" s="67" t="s">
        <v>497</v>
      </c>
      <c r="AYM5" s="67" t="s">
        <v>498</v>
      </c>
      <c r="AYN5" s="67" t="s">
        <v>499</v>
      </c>
      <c r="AYO5" s="67" t="s">
        <v>500</v>
      </c>
      <c r="AYP5" s="65" t="s">
        <v>501</v>
      </c>
      <c r="AYQ5" s="65" t="s">
        <v>495</v>
      </c>
      <c r="AYR5" s="67" t="s">
        <v>496</v>
      </c>
      <c r="AYS5" s="67" t="s">
        <v>497</v>
      </c>
      <c r="AYT5" s="67" t="s">
        <v>498</v>
      </c>
      <c r="AYU5" s="67" t="s">
        <v>499</v>
      </c>
      <c r="AYV5" s="67" t="s">
        <v>500</v>
      </c>
      <c r="AYW5" s="65" t="s">
        <v>501</v>
      </c>
      <c r="AYX5" s="65" t="s">
        <v>495</v>
      </c>
      <c r="AYY5" s="67" t="s">
        <v>496</v>
      </c>
      <c r="AYZ5" s="67" t="s">
        <v>497</v>
      </c>
      <c r="AZA5" s="67" t="s">
        <v>498</v>
      </c>
      <c r="AZB5" s="67" t="s">
        <v>499</v>
      </c>
      <c r="AZC5" s="67" t="s">
        <v>500</v>
      </c>
      <c r="AZD5" s="65" t="s">
        <v>501</v>
      </c>
      <c r="AZE5" s="65" t="s">
        <v>495</v>
      </c>
      <c r="AZF5" s="67" t="s">
        <v>496</v>
      </c>
      <c r="AZG5" s="67" t="s">
        <v>497</v>
      </c>
      <c r="AZH5" s="67" t="s">
        <v>498</v>
      </c>
      <c r="AZI5" s="67" t="s">
        <v>499</v>
      </c>
      <c r="AZJ5" s="67" t="s">
        <v>500</v>
      </c>
      <c r="AZK5" s="65" t="s">
        <v>501</v>
      </c>
      <c r="AZL5" s="65" t="s">
        <v>495</v>
      </c>
      <c r="AZM5" s="67" t="s">
        <v>496</v>
      </c>
      <c r="AZN5" s="67" t="s">
        <v>497</v>
      </c>
      <c r="AZO5" s="67" t="s">
        <v>498</v>
      </c>
      <c r="AZP5" s="67" t="s">
        <v>499</v>
      </c>
      <c r="AZQ5" s="67" t="s">
        <v>500</v>
      </c>
      <c r="AZR5" s="65" t="s">
        <v>501</v>
      </c>
      <c r="AZS5" s="69" t="s">
        <v>485</v>
      </c>
      <c r="AZT5" s="69" t="s">
        <v>486</v>
      </c>
      <c r="AZU5" s="69" t="s">
        <v>487</v>
      </c>
      <c r="AZV5" s="69" t="s">
        <v>488</v>
      </c>
      <c r="AZW5" s="69" t="s">
        <v>489</v>
      </c>
      <c r="AZX5" s="69" t="s">
        <v>490</v>
      </c>
      <c r="AZY5" s="69" t="s">
        <v>485</v>
      </c>
      <c r="AZZ5" s="69" t="s">
        <v>486</v>
      </c>
      <c r="BAA5" s="69" t="s">
        <v>487</v>
      </c>
      <c r="BAB5" s="69" t="s">
        <v>488</v>
      </c>
      <c r="BAC5" s="69" t="s">
        <v>489</v>
      </c>
      <c r="BAD5" s="69" t="s">
        <v>490</v>
      </c>
      <c r="BAE5" s="69" t="s">
        <v>485</v>
      </c>
      <c r="BAF5" s="69" t="s">
        <v>486</v>
      </c>
      <c r="BAG5" s="69" t="s">
        <v>487</v>
      </c>
      <c r="BAH5" s="69" t="s">
        <v>488</v>
      </c>
      <c r="BAI5" s="69" t="s">
        <v>489</v>
      </c>
      <c r="BAJ5" s="69" t="s">
        <v>490</v>
      </c>
      <c r="BAK5" s="69" t="s">
        <v>485</v>
      </c>
      <c r="BAL5" s="69" t="s">
        <v>486</v>
      </c>
      <c r="BAM5" s="69" t="s">
        <v>487</v>
      </c>
      <c r="BAN5" s="69" t="s">
        <v>488</v>
      </c>
      <c r="BAO5" s="69" t="s">
        <v>489</v>
      </c>
      <c r="BAP5" s="69" t="s">
        <v>490</v>
      </c>
      <c r="BAQ5" s="69" t="s">
        <v>485</v>
      </c>
      <c r="BAR5" s="69" t="s">
        <v>486</v>
      </c>
      <c r="BAS5" s="69" t="s">
        <v>487</v>
      </c>
      <c r="BAT5" s="69" t="s">
        <v>488</v>
      </c>
      <c r="BAU5" s="69" t="s">
        <v>489</v>
      </c>
      <c r="BAV5" s="69" t="s">
        <v>490</v>
      </c>
      <c r="BAW5" s="69" t="s">
        <v>485</v>
      </c>
      <c r="BAX5" s="69" t="s">
        <v>486</v>
      </c>
      <c r="BAY5" s="69" t="s">
        <v>487</v>
      </c>
      <c r="BAZ5" s="69" t="s">
        <v>488</v>
      </c>
      <c r="BBA5" s="69" t="s">
        <v>489</v>
      </c>
      <c r="BBB5" s="69" t="s">
        <v>490</v>
      </c>
      <c r="BBC5" s="69" t="s">
        <v>485</v>
      </c>
      <c r="BBD5" s="69" t="s">
        <v>486</v>
      </c>
      <c r="BBE5" s="69" t="s">
        <v>487</v>
      </c>
      <c r="BBF5" s="69" t="s">
        <v>488</v>
      </c>
      <c r="BBG5" s="69" t="s">
        <v>489</v>
      </c>
      <c r="BBH5" s="69" t="s">
        <v>490</v>
      </c>
      <c r="BBI5" s="69" t="s">
        <v>485</v>
      </c>
      <c r="BBJ5" s="69" t="s">
        <v>486</v>
      </c>
      <c r="BBK5" s="69" t="s">
        <v>487</v>
      </c>
      <c r="BBL5" s="69" t="s">
        <v>488</v>
      </c>
      <c r="BBM5" s="69" t="s">
        <v>489</v>
      </c>
      <c r="BBN5" s="69" t="s">
        <v>490</v>
      </c>
      <c r="BBO5" s="70" t="s">
        <v>461</v>
      </c>
      <c r="BBP5" s="70" t="s">
        <v>485</v>
      </c>
      <c r="BBQ5" s="70" t="s">
        <v>486</v>
      </c>
      <c r="BBR5" s="70" t="s">
        <v>487</v>
      </c>
      <c r="BBS5" s="70" t="s">
        <v>488</v>
      </c>
      <c r="BBT5" s="70" t="s">
        <v>489</v>
      </c>
      <c r="BBU5" s="70" t="s">
        <v>490</v>
      </c>
      <c r="BBV5" s="70" t="s">
        <v>461</v>
      </c>
      <c r="BBW5" s="70" t="s">
        <v>485</v>
      </c>
      <c r="BBX5" s="70" t="s">
        <v>486</v>
      </c>
      <c r="BBY5" s="70" t="s">
        <v>487</v>
      </c>
      <c r="BBZ5" s="70" t="s">
        <v>488</v>
      </c>
      <c r="BCA5" s="70" t="s">
        <v>489</v>
      </c>
      <c r="BCB5" s="70" t="s">
        <v>490</v>
      </c>
      <c r="BCC5" s="70" t="s">
        <v>461</v>
      </c>
      <c r="BCD5" s="70" t="s">
        <v>485</v>
      </c>
      <c r="BCE5" s="70" t="s">
        <v>486</v>
      </c>
      <c r="BCF5" s="70" t="s">
        <v>487</v>
      </c>
      <c r="BCG5" s="70" t="s">
        <v>488</v>
      </c>
      <c r="BCH5" s="70" t="s">
        <v>489</v>
      </c>
      <c r="BCI5" s="70" t="s">
        <v>490</v>
      </c>
      <c r="BCJ5" s="70" t="s">
        <v>461</v>
      </c>
      <c r="BCK5" s="70" t="s">
        <v>485</v>
      </c>
      <c r="BCL5" s="70" t="s">
        <v>486</v>
      </c>
      <c r="BCM5" s="70" t="s">
        <v>487</v>
      </c>
      <c r="BCN5" s="70" t="s">
        <v>488</v>
      </c>
      <c r="BCO5" s="70" t="s">
        <v>489</v>
      </c>
      <c r="BCP5" s="70" t="s">
        <v>490</v>
      </c>
      <c r="BCQ5" s="70" t="s">
        <v>461</v>
      </c>
      <c r="BCR5" s="70" t="s">
        <v>485</v>
      </c>
      <c r="BCS5" s="70" t="s">
        <v>486</v>
      </c>
      <c r="BCT5" s="70" t="s">
        <v>487</v>
      </c>
      <c r="BCU5" s="70" t="s">
        <v>488</v>
      </c>
      <c r="BCV5" s="70" t="s">
        <v>489</v>
      </c>
      <c r="BCW5" s="70" t="s">
        <v>490</v>
      </c>
      <c r="BCX5" s="70" t="s">
        <v>461</v>
      </c>
      <c r="BCY5" s="70" t="s">
        <v>485</v>
      </c>
      <c r="BCZ5" s="70" t="s">
        <v>486</v>
      </c>
      <c r="BDA5" s="70" t="s">
        <v>487</v>
      </c>
      <c r="BDB5" s="70" t="s">
        <v>488</v>
      </c>
      <c r="BDC5" s="70" t="s">
        <v>489</v>
      </c>
      <c r="BDD5" s="70" t="s">
        <v>490</v>
      </c>
      <c r="BDE5" s="70" t="s">
        <v>461</v>
      </c>
      <c r="BDF5" s="70" t="s">
        <v>485</v>
      </c>
      <c r="BDG5" s="70" t="s">
        <v>486</v>
      </c>
      <c r="BDH5" s="70" t="s">
        <v>487</v>
      </c>
      <c r="BDI5" s="70" t="s">
        <v>488</v>
      </c>
      <c r="BDJ5" s="70" t="s">
        <v>489</v>
      </c>
      <c r="BDK5" s="70" t="s">
        <v>490</v>
      </c>
      <c r="BDL5" s="70" t="s">
        <v>461</v>
      </c>
      <c r="BDM5" s="70" t="s">
        <v>485</v>
      </c>
      <c r="BDN5" s="70" t="s">
        <v>486</v>
      </c>
      <c r="BDO5" s="70" t="s">
        <v>487</v>
      </c>
      <c r="BDP5" s="70" t="s">
        <v>488</v>
      </c>
      <c r="BDQ5" s="70" t="s">
        <v>489</v>
      </c>
      <c r="BDR5" s="70" t="s">
        <v>490</v>
      </c>
      <c r="BDS5" s="70" t="s">
        <v>461</v>
      </c>
      <c r="BDT5" s="70" t="s">
        <v>485</v>
      </c>
      <c r="BDU5" s="70" t="s">
        <v>486</v>
      </c>
      <c r="BDV5" s="70" t="s">
        <v>487</v>
      </c>
      <c r="BDW5" s="70" t="s">
        <v>488</v>
      </c>
      <c r="BDX5" s="70" t="s">
        <v>489</v>
      </c>
      <c r="BDY5" s="70" t="s">
        <v>490</v>
      </c>
      <c r="BDZ5" s="70" t="s">
        <v>461</v>
      </c>
      <c r="BEA5" s="70" t="s">
        <v>485</v>
      </c>
      <c r="BEB5" s="70" t="s">
        <v>486</v>
      </c>
      <c r="BEC5" s="70" t="s">
        <v>487</v>
      </c>
      <c r="BED5" s="70" t="s">
        <v>488</v>
      </c>
      <c r="BEE5" s="70" t="s">
        <v>489</v>
      </c>
      <c r="BEF5" s="70" t="s">
        <v>490</v>
      </c>
      <c r="BEG5" s="71" t="s">
        <v>462</v>
      </c>
      <c r="BEH5" s="62" t="s">
        <v>461</v>
      </c>
      <c r="BEI5" s="62">
        <v>1</v>
      </c>
      <c r="BEJ5" s="62">
        <v>2</v>
      </c>
      <c r="BEK5" s="62">
        <v>3</v>
      </c>
      <c r="BEL5" s="62">
        <v>4</v>
      </c>
      <c r="BEM5" s="62">
        <v>5</v>
      </c>
      <c r="BEN5" s="62">
        <v>6</v>
      </c>
      <c r="BEO5" s="62" t="s">
        <v>462</v>
      </c>
      <c r="BEP5" s="62" t="s">
        <v>461</v>
      </c>
      <c r="BEQ5" s="62">
        <v>1</v>
      </c>
      <c r="BER5" s="62">
        <v>2</v>
      </c>
      <c r="BES5" s="62">
        <v>3</v>
      </c>
      <c r="BET5" s="62">
        <v>4</v>
      </c>
      <c r="BEU5" s="62">
        <v>5</v>
      </c>
      <c r="BEV5" s="62">
        <v>6</v>
      </c>
      <c r="BEW5" s="7"/>
      <c r="BEX5" s="66" t="s">
        <v>502</v>
      </c>
      <c r="BEY5" s="66" t="s">
        <v>503</v>
      </c>
      <c r="BEZ5" s="66" t="s">
        <v>504</v>
      </c>
      <c r="BFA5" s="66" t="s">
        <v>505</v>
      </c>
      <c r="BFB5" s="66" t="s">
        <v>502</v>
      </c>
      <c r="BFC5" s="66" t="s">
        <v>503</v>
      </c>
      <c r="BFD5" s="66" t="s">
        <v>504</v>
      </c>
      <c r="BFE5" s="66" t="s">
        <v>505</v>
      </c>
      <c r="BFF5" s="66" t="s">
        <v>502</v>
      </c>
      <c r="BFG5" s="66" t="s">
        <v>503</v>
      </c>
      <c r="BFH5" s="66" t="s">
        <v>504</v>
      </c>
      <c r="BFI5" s="66" t="s">
        <v>505</v>
      </c>
      <c r="BFJ5" s="66" t="s">
        <v>502</v>
      </c>
      <c r="BFK5" s="66" t="s">
        <v>503</v>
      </c>
      <c r="BFL5" s="66" t="s">
        <v>504</v>
      </c>
      <c r="BFM5" s="66" t="s">
        <v>505</v>
      </c>
      <c r="BFN5" s="66" t="s">
        <v>502</v>
      </c>
      <c r="BFO5" s="66" t="s">
        <v>503</v>
      </c>
      <c r="BFP5" s="66" t="s">
        <v>504</v>
      </c>
      <c r="BFQ5" s="66" t="s">
        <v>505</v>
      </c>
      <c r="BFR5" s="66" t="s">
        <v>502</v>
      </c>
      <c r="BFS5" s="66" t="s">
        <v>503</v>
      </c>
      <c r="BFT5" s="66" t="s">
        <v>504</v>
      </c>
      <c r="BFU5" s="66" t="s">
        <v>505</v>
      </c>
      <c r="BFV5" s="66" t="s">
        <v>502</v>
      </c>
      <c r="BFW5" s="66" t="s">
        <v>503</v>
      </c>
      <c r="BFX5" s="66" t="s">
        <v>504</v>
      </c>
      <c r="BFY5" s="66" t="s">
        <v>505</v>
      </c>
      <c r="BFZ5" s="66" t="s">
        <v>502</v>
      </c>
      <c r="BGA5" s="66" t="s">
        <v>503</v>
      </c>
      <c r="BGB5" s="66" t="s">
        <v>504</v>
      </c>
      <c r="BGC5" s="66" t="s">
        <v>505</v>
      </c>
      <c r="BGD5" s="66" t="s">
        <v>502</v>
      </c>
      <c r="BGE5" s="66" t="s">
        <v>503</v>
      </c>
      <c r="BGF5" s="66" t="s">
        <v>504</v>
      </c>
      <c r="BGG5" s="66" t="s">
        <v>505</v>
      </c>
      <c r="BGH5" s="66" t="s">
        <v>502</v>
      </c>
      <c r="BGI5" s="66" t="s">
        <v>503</v>
      </c>
      <c r="BGJ5" s="66" t="s">
        <v>504</v>
      </c>
      <c r="BGK5" s="66" t="s">
        <v>505</v>
      </c>
      <c r="BGL5" s="66" t="s">
        <v>502</v>
      </c>
      <c r="BGM5" s="66" t="s">
        <v>503</v>
      </c>
      <c r="BGN5" s="66" t="s">
        <v>504</v>
      </c>
      <c r="BGO5" s="66" t="s">
        <v>505</v>
      </c>
      <c r="BGP5" s="66" t="s">
        <v>502</v>
      </c>
      <c r="BGQ5" s="66" t="s">
        <v>503</v>
      </c>
      <c r="BGR5" s="66" t="s">
        <v>504</v>
      </c>
      <c r="BGS5" s="66" t="s">
        <v>505</v>
      </c>
      <c r="BGT5" s="66" t="s">
        <v>502</v>
      </c>
      <c r="BGU5" s="66" t="s">
        <v>503</v>
      </c>
      <c r="BGV5" s="66" t="s">
        <v>504</v>
      </c>
      <c r="BGW5" s="66" t="s">
        <v>505</v>
      </c>
      <c r="BGX5" s="66" t="s">
        <v>502</v>
      </c>
      <c r="BGY5" s="66" t="s">
        <v>503</v>
      </c>
      <c r="BGZ5" s="66" t="s">
        <v>504</v>
      </c>
      <c r="BHA5" s="66" t="s">
        <v>505</v>
      </c>
      <c r="BHB5" s="66" t="s">
        <v>502</v>
      </c>
      <c r="BHC5" s="66" t="s">
        <v>503</v>
      </c>
      <c r="BHD5" s="66" t="s">
        <v>504</v>
      </c>
      <c r="BHE5" s="66" t="s">
        <v>505</v>
      </c>
      <c r="BHF5" s="66" t="s">
        <v>502</v>
      </c>
      <c r="BHG5" s="66" t="s">
        <v>503</v>
      </c>
      <c r="BHH5" s="66" t="s">
        <v>504</v>
      </c>
      <c r="BHI5" s="66" t="s">
        <v>505</v>
      </c>
      <c r="BHJ5" s="66" t="s">
        <v>502</v>
      </c>
      <c r="BHK5" s="66" t="s">
        <v>503</v>
      </c>
      <c r="BHL5" s="66" t="s">
        <v>504</v>
      </c>
      <c r="BHM5" s="66" t="s">
        <v>505</v>
      </c>
      <c r="BHN5" s="66" t="s">
        <v>502</v>
      </c>
      <c r="BHO5" s="66" t="s">
        <v>503</v>
      </c>
      <c r="BHP5" s="66" t="s">
        <v>504</v>
      </c>
      <c r="BHQ5" s="66" t="s">
        <v>505</v>
      </c>
      <c r="BHR5" s="66" t="s">
        <v>502</v>
      </c>
      <c r="BHS5" s="66" t="s">
        <v>503</v>
      </c>
      <c r="BHT5" s="66" t="s">
        <v>504</v>
      </c>
      <c r="BHU5" s="66" t="s">
        <v>505</v>
      </c>
      <c r="BHV5" s="66" t="s">
        <v>502</v>
      </c>
      <c r="BHW5" s="66" t="s">
        <v>503</v>
      </c>
      <c r="BHX5" s="66" t="s">
        <v>504</v>
      </c>
      <c r="BHY5" s="66" t="s">
        <v>505</v>
      </c>
      <c r="BHZ5" s="66" t="s">
        <v>502</v>
      </c>
      <c r="BIA5" s="66" t="s">
        <v>503</v>
      </c>
      <c r="BIB5" s="66" t="s">
        <v>504</v>
      </c>
      <c r="BIC5" s="66" t="s">
        <v>505</v>
      </c>
      <c r="BID5" s="66" t="s">
        <v>502</v>
      </c>
      <c r="BIE5" s="66" t="s">
        <v>503</v>
      </c>
      <c r="BIF5" s="66" t="s">
        <v>504</v>
      </c>
      <c r="BIG5" s="66" t="s">
        <v>505</v>
      </c>
      <c r="BIH5" s="66" t="s">
        <v>502</v>
      </c>
      <c r="BII5" s="66" t="s">
        <v>503</v>
      </c>
      <c r="BIJ5" s="66" t="s">
        <v>504</v>
      </c>
      <c r="BIK5" s="66" t="s">
        <v>505</v>
      </c>
      <c r="BIL5" s="66" t="s">
        <v>502</v>
      </c>
      <c r="BIM5" s="66" t="s">
        <v>503</v>
      </c>
      <c r="BIN5" s="66" t="s">
        <v>504</v>
      </c>
      <c r="BIO5" s="66" t="s">
        <v>505</v>
      </c>
      <c r="BIP5" s="66" t="s">
        <v>13</v>
      </c>
      <c r="BIQ5" s="66" t="s">
        <v>341</v>
      </c>
      <c r="BIR5" s="66" t="s">
        <v>342</v>
      </c>
      <c r="BIS5" s="66" t="s">
        <v>19</v>
      </c>
      <c r="BIT5" s="66" t="s">
        <v>492</v>
      </c>
      <c r="BIU5" s="68" t="s">
        <v>344</v>
      </c>
      <c r="BIV5" s="66" t="s">
        <v>493</v>
      </c>
      <c r="BIW5" s="66" t="s">
        <v>494</v>
      </c>
      <c r="BIX5" s="66" t="s">
        <v>13</v>
      </c>
      <c r="BIY5" s="66" t="s">
        <v>341</v>
      </c>
      <c r="BIZ5" s="66" t="s">
        <v>342</v>
      </c>
      <c r="BJA5" s="66" t="s">
        <v>19</v>
      </c>
      <c r="BJB5" s="66" t="s">
        <v>492</v>
      </c>
      <c r="BJC5" s="68" t="s">
        <v>344</v>
      </c>
      <c r="BJD5" s="66" t="s">
        <v>493</v>
      </c>
      <c r="BJE5" s="66" t="s">
        <v>494</v>
      </c>
      <c r="BJF5" s="66" t="s">
        <v>13</v>
      </c>
      <c r="BJG5" s="66" t="s">
        <v>341</v>
      </c>
      <c r="BJH5" s="66" t="s">
        <v>342</v>
      </c>
      <c r="BJI5" s="66" t="s">
        <v>19</v>
      </c>
      <c r="BJJ5" s="66" t="s">
        <v>492</v>
      </c>
      <c r="BJK5" s="67" t="s">
        <v>5265</v>
      </c>
      <c r="BJL5" s="65" t="s">
        <v>495</v>
      </c>
      <c r="BJM5" s="67" t="s">
        <v>496</v>
      </c>
      <c r="BJN5" s="67" t="s">
        <v>497</v>
      </c>
      <c r="BJO5" s="67" t="s">
        <v>498</v>
      </c>
      <c r="BJP5" s="67" t="s">
        <v>499</v>
      </c>
      <c r="BJQ5" s="67" t="s">
        <v>500</v>
      </c>
      <c r="BJR5" s="65" t="s">
        <v>501</v>
      </c>
      <c r="BJS5" s="65" t="s">
        <v>495</v>
      </c>
      <c r="BJT5" s="67" t="s">
        <v>496</v>
      </c>
      <c r="BJU5" s="67" t="s">
        <v>497</v>
      </c>
      <c r="BJV5" s="67" t="s">
        <v>498</v>
      </c>
      <c r="BJW5" s="67" t="s">
        <v>499</v>
      </c>
      <c r="BJX5" s="67" t="s">
        <v>500</v>
      </c>
      <c r="BJY5" s="65" t="s">
        <v>501</v>
      </c>
      <c r="BJZ5" s="65" t="s">
        <v>495</v>
      </c>
      <c r="BKA5" s="67" t="s">
        <v>496</v>
      </c>
      <c r="BKB5" s="67" t="s">
        <v>497</v>
      </c>
      <c r="BKC5" s="67" t="s">
        <v>498</v>
      </c>
      <c r="BKD5" s="67" t="s">
        <v>499</v>
      </c>
      <c r="BKE5" s="67" t="s">
        <v>500</v>
      </c>
      <c r="BKF5" s="65" t="s">
        <v>501</v>
      </c>
      <c r="BKG5" s="65" t="s">
        <v>495</v>
      </c>
      <c r="BKH5" s="67" t="s">
        <v>496</v>
      </c>
      <c r="BKI5" s="67" t="s">
        <v>497</v>
      </c>
      <c r="BKJ5" s="67" t="s">
        <v>498</v>
      </c>
      <c r="BKK5" s="67" t="s">
        <v>499</v>
      </c>
      <c r="BKL5" s="67" t="s">
        <v>500</v>
      </c>
      <c r="BKM5" s="65" t="s">
        <v>501</v>
      </c>
      <c r="BKN5" s="65" t="s">
        <v>495</v>
      </c>
      <c r="BKO5" s="67" t="s">
        <v>496</v>
      </c>
      <c r="BKP5" s="67" t="s">
        <v>497</v>
      </c>
      <c r="BKQ5" s="67" t="s">
        <v>498</v>
      </c>
      <c r="BKR5" s="67" t="s">
        <v>499</v>
      </c>
      <c r="BKS5" s="67" t="s">
        <v>500</v>
      </c>
      <c r="BKT5" s="65" t="s">
        <v>501</v>
      </c>
      <c r="BKU5" s="65" t="s">
        <v>495</v>
      </c>
      <c r="BKV5" s="67" t="s">
        <v>496</v>
      </c>
      <c r="BKW5" s="67" t="s">
        <v>497</v>
      </c>
      <c r="BKX5" s="67" t="s">
        <v>498</v>
      </c>
      <c r="BKY5" s="67" t="s">
        <v>499</v>
      </c>
      <c r="BKZ5" s="67" t="s">
        <v>500</v>
      </c>
      <c r="BLA5" s="65" t="s">
        <v>501</v>
      </c>
      <c r="BLB5" s="65" t="s">
        <v>495</v>
      </c>
      <c r="BLC5" s="67" t="s">
        <v>496</v>
      </c>
      <c r="BLD5" s="67" t="s">
        <v>497</v>
      </c>
      <c r="BLE5" s="67" t="s">
        <v>498</v>
      </c>
      <c r="BLF5" s="67" t="s">
        <v>499</v>
      </c>
      <c r="BLG5" s="67" t="s">
        <v>500</v>
      </c>
      <c r="BLH5" s="65" t="s">
        <v>501</v>
      </c>
      <c r="BLI5" s="65" t="s">
        <v>495</v>
      </c>
      <c r="BLJ5" s="67" t="s">
        <v>496</v>
      </c>
      <c r="BLK5" s="67" t="s">
        <v>497</v>
      </c>
      <c r="BLL5" s="67" t="s">
        <v>498</v>
      </c>
      <c r="BLM5" s="67" t="s">
        <v>499</v>
      </c>
      <c r="BLN5" s="67" t="s">
        <v>500</v>
      </c>
      <c r="BLO5" s="65" t="s">
        <v>501</v>
      </c>
      <c r="BLP5" s="65" t="s">
        <v>495</v>
      </c>
      <c r="BLQ5" s="67" t="s">
        <v>496</v>
      </c>
      <c r="BLR5" s="67" t="s">
        <v>497</v>
      </c>
      <c r="BLS5" s="67" t="s">
        <v>498</v>
      </c>
      <c r="BLT5" s="67" t="s">
        <v>499</v>
      </c>
      <c r="BLU5" s="67" t="s">
        <v>500</v>
      </c>
      <c r="BLV5" s="65" t="s">
        <v>501</v>
      </c>
      <c r="BLW5" s="65" t="s">
        <v>495</v>
      </c>
      <c r="BLX5" s="67" t="s">
        <v>496</v>
      </c>
      <c r="BLY5" s="67" t="s">
        <v>497</v>
      </c>
      <c r="BLZ5" s="67" t="s">
        <v>498</v>
      </c>
      <c r="BMA5" s="67" t="s">
        <v>499</v>
      </c>
      <c r="BMB5" s="67" t="s">
        <v>500</v>
      </c>
      <c r="BMC5" s="65" t="s">
        <v>501</v>
      </c>
      <c r="BMD5" s="65" t="s">
        <v>495</v>
      </c>
      <c r="BME5" s="67" t="s">
        <v>496</v>
      </c>
      <c r="BMF5" s="67" t="s">
        <v>497</v>
      </c>
      <c r="BMG5" s="67" t="s">
        <v>498</v>
      </c>
      <c r="BMH5" s="67" t="s">
        <v>499</v>
      </c>
      <c r="BMI5" s="67" t="s">
        <v>500</v>
      </c>
      <c r="BMJ5" s="65" t="s">
        <v>501</v>
      </c>
      <c r="BMK5" s="65" t="s">
        <v>495</v>
      </c>
      <c r="BML5" s="67" t="s">
        <v>496</v>
      </c>
      <c r="BMM5" s="67" t="s">
        <v>497</v>
      </c>
      <c r="BMN5" s="67" t="s">
        <v>498</v>
      </c>
      <c r="BMO5" s="67" t="s">
        <v>499</v>
      </c>
      <c r="BMP5" s="67" t="s">
        <v>500</v>
      </c>
      <c r="BMQ5" s="65" t="s">
        <v>501</v>
      </c>
      <c r="BMR5" s="65" t="s">
        <v>495</v>
      </c>
      <c r="BMS5" s="67" t="s">
        <v>496</v>
      </c>
      <c r="BMT5" s="67" t="s">
        <v>497</v>
      </c>
      <c r="BMU5" s="67" t="s">
        <v>498</v>
      </c>
      <c r="BMV5" s="67" t="s">
        <v>499</v>
      </c>
      <c r="BMW5" s="67" t="s">
        <v>500</v>
      </c>
      <c r="BMX5" s="65" t="s">
        <v>501</v>
      </c>
      <c r="BMY5" s="65" t="s">
        <v>495</v>
      </c>
      <c r="BMZ5" s="67" t="s">
        <v>496</v>
      </c>
      <c r="BNA5" s="67" t="s">
        <v>497</v>
      </c>
      <c r="BNB5" s="67" t="s">
        <v>498</v>
      </c>
      <c r="BNC5" s="67" t="s">
        <v>499</v>
      </c>
      <c r="BND5" s="67" t="s">
        <v>500</v>
      </c>
      <c r="BNE5" s="65" t="s">
        <v>501</v>
      </c>
      <c r="BNF5" s="65" t="s">
        <v>495</v>
      </c>
      <c r="BNG5" s="67" t="s">
        <v>496</v>
      </c>
      <c r="BNH5" s="67" t="s">
        <v>497</v>
      </c>
      <c r="BNI5" s="67" t="s">
        <v>498</v>
      </c>
      <c r="BNJ5" s="67" t="s">
        <v>499</v>
      </c>
      <c r="BNK5" s="67" t="s">
        <v>500</v>
      </c>
      <c r="BNL5" s="65" t="s">
        <v>501</v>
      </c>
      <c r="BNM5" s="65" t="s">
        <v>495</v>
      </c>
      <c r="BNN5" s="67" t="s">
        <v>496</v>
      </c>
      <c r="BNO5" s="67" t="s">
        <v>497</v>
      </c>
      <c r="BNP5" s="67" t="s">
        <v>498</v>
      </c>
      <c r="BNQ5" s="67" t="s">
        <v>499</v>
      </c>
      <c r="BNR5" s="67" t="s">
        <v>500</v>
      </c>
      <c r="BNS5" s="65" t="s">
        <v>501</v>
      </c>
      <c r="BNT5" s="65" t="s">
        <v>495</v>
      </c>
      <c r="BNU5" s="67" t="s">
        <v>496</v>
      </c>
      <c r="BNV5" s="67" t="s">
        <v>497</v>
      </c>
      <c r="BNW5" s="67" t="s">
        <v>498</v>
      </c>
      <c r="BNX5" s="67" t="s">
        <v>499</v>
      </c>
      <c r="BNY5" s="67" t="s">
        <v>500</v>
      </c>
      <c r="BNZ5" s="65" t="s">
        <v>501</v>
      </c>
      <c r="BOA5" s="65" t="s">
        <v>495</v>
      </c>
      <c r="BOB5" s="67" t="s">
        <v>496</v>
      </c>
      <c r="BOC5" s="67" t="s">
        <v>497</v>
      </c>
      <c r="BOD5" s="67" t="s">
        <v>498</v>
      </c>
      <c r="BOE5" s="67" t="s">
        <v>499</v>
      </c>
      <c r="BOF5" s="67" t="s">
        <v>500</v>
      </c>
      <c r="BOG5" s="65" t="s">
        <v>501</v>
      </c>
      <c r="BOH5" s="65" t="s">
        <v>495</v>
      </c>
      <c r="BOI5" s="67" t="s">
        <v>496</v>
      </c>
      <c r="BOJ5" s="67" t="s">
        <v>497</v>
      </c>
      <c r="BOK5" s="67" t="s">
        <v>498</v>
      </c>
      <c r="BOL5" s="67" t="s">
        <v>499</v>
      </c>
      <c r="BOM5" s="67" t="s">
        <v>500</v>
      </c>
      <c r="BON5" s="65" t="s">
        <v>501</v>
      </c>
      <c r="BOO5" s="65" t="s">
        <v>495</v>
      </c>
      <c r="BOP5" s="67" t="s">
        <v>496</v>
      </c>
      <c r="BOQ5" s="67" t="s">
        <v>497</v>
      </c>
      <c r="BOR5" s="67" t="s">
        <v>498</v>
      </c>
      <c r="BOS5" s="67" t="s">
        <v>499</v>
      </c>
      <c r="BOT5" s="67" t="s">
        <v>500</v>
      </c>
      <c r="BOU5" s="65" t="s">
        <v>501</v>
      </c>
      <c r="BOV5" s="65" t="s">
        <v>495</v>
      </c>
      <c r="BOW5" s="67" t="s">
        <v>496</v>
      </c>
      <c r="BOX5" s="67" t="s">
        <v>497</v>
      </c>
      <c r="BOY5" s="67" t="s">
        <v>498</v>
      </c>
      <c r="BOZ5" s="67" t="s">
        <v>499</v>
      </c>
      <c r="BPA5" s="67" t="s">
        <v>500</v>
      </c>
      <c r="BPB5" s="65" t="s">
        <v>501</v>
      </c>
      <c r="BPC5" s="65" t="s">
        <v>495</v>
      </c>
      <c r="BPD5" s="67" t="s">
        <v>496</v>
      </c>
      <c r="BPE5" s="67" t="s">
        <v>497</v>
      </c>
      <c r="BPF5" s="67" t="s">
        <v>498</v>
      </c>
      <c r="BPG5" s="67" t="s">
        <v>499</v>
      </c>
      <c r="BPH5" s="67" t="s">
        <v>500</v>
      </c>
      <c r="BPI5" s="65" t="s">
        <v>501</v>
      </c>
      <c r="BPJ5" s="65" t="s">
        <v>495</v>
      </c>
      <c r="BPK5" s="67" t="s">
        <v>496</v>
      </c>
      <c r="BPL5" s="67" t="s">
        <v>497</v>
      </c>
      <c r="BPM5" s="67" t="s">
        <v>498</v>
      </c>
      <c r="BPN5" s="67" t="s">
        <v>499</v>
      </c>
      <c r="BPO5" s="67" t="s">
        <v>500</v>
      </c>
      <c r="BPP5" s="65" t="s">
        <v>501</v>
      </c>
      <c r="BPQ5" s="65" t="s">
        <v>495</v>
      </c>
      <c r="BPR5" s="67" t="s">
        <v>496</v>
      </c>
      <c r="BPS5" s="67" t="s">
        <v>497</v>
      </c>
      <c r="BPT5" s="67" t="s">
        <v>498</v>
      </c>
      <c r="BPU5" s="67" t="s">
        <v>499</v>
      </c>
      <c r="BPV5" s="67" t="s">
        <v>500</v>
      </c>
      <c r="BPW5" s="65" t="s">
        <v>501</v>
      </c>
      <c r="BPX5" s="65" t="s">
        <v>495</v>
      </c>
      <c r="BPY5" s="67" t="s">
        <v>496</v>
      </c>
      <c r="BPZ5" s="67" t="s">
        <v>497</v>
      </c>
      <c r="BQA5" s="67" t="s">
        <v>498</v>
      </c>
      <c r="BQB5" s="67" t="s">
        <v>499</v>
      </c>
      <c r="BQC5" s="67" t="s">
        <v>500</v>
      </c>
      <c r="BQD5" s="65" t="s">
        <v>501</v>
      </c>
      <c r="BQE5" s="65" t="s">
        <v>495</v>
      </c>
      <c r="BQF5" s="67" t="s">
        <v>496</v>
      </c>
      <c r="BQG5" s="67" t="s">
        <v>497</v>
      </c>
      <c r="BQH5" s="67" t="s">
        <v>498</v>
      </c>
      <c r="BQI5" s="67" t="s">
        <v>499</v>
      </c>
      <c r="BQJ5" s="67" t="s">
        <v>500</v>
      </c>
      <c r="BQK5" s="65" t="s">
        <v>501</v>
      </c>
      <c r="BQL5" s="65" t="s">
        <v>495</v>
      </c>
      <c r="BQM5" s="67" t="s">
        <v>496</v>
      </c>
      <c r="BQN5" s="67" t="s">
        <v>497</v>
      </c>
      <c r="BQO5" s="67" t="s">
        <v>498</v>
      </c>
      <c r="BQP5" s="67" t="s">
        <v>499</v>
      </c>
      <c r="BQQ5" s="67" t="s">
        <v>500</v>
      </c>
      <c r="BQR5" s="65" t="s">
        <v>501</v>
      </c>
      <c r="BQS5" s="65" t="s">
        <v>495</v>
      </c>
      <c r="BQT5" s="67" t="s">
        <v>496</v>
      </c>
      <c r="BQU5" s="67" t="s">
        <v>497</v>
      </c>
      <c r="BQV5" s="67" t="s">
        <v>498</v>
      </c>
      <c r="BQW5" s="67" t="s">
        <v>499</v>
      </c>
      <c r="BQX5" s="67" t="s">
        <v>500</v>
      </c>
      <c r="BQY5" s="65" t="s">
        <v>501</v>
      </c>
      <c r="BQZ5" s="65" t="s">
        <v>495</v>
      </c>
      <c r="BRA5" s="67" t="s">
        <v>496</v>
      </c>
      <c r="BRB5" s="67" t="s">
        <v>497</v>
      </c>
      <c r="BRC5" s="67" t="s">
        <v>498</v>
      </c>
      <c r="BRD5" s="67" t="s">
        <v>499</v>
      </c>
      <c r="BRE5" s="67" t="s">
        <v>500</v>
      </c>
      <c r="BRF5" s="65" t="s">
        <v>501</v>
      </c>
      <c r="BRG5" s="65" t="s">
        <v>495</v>
      </c>
      <c r="BRH5" s="67" t="s">
        <v>496</v>
      </c>
      <c r="BRI5" s="67" t="s">
        <v>497</v>
      </c>
      <c r="BRJ5" s="67" t="s">
        <v>498</v>
      </c>
      <c r="BRK5" s="67" t="s">
        <v>499</v>
      </c>
      <c r="BRL5" s="67" t="s">
        <v>500</v>
      </c>
      <c r="BRM5" s="65" t="s">
        <v>501</v>
      </c>
      <c r="BRN5" s="65" t="s">
        <v>495</v>
      </c>
      <c r="BRO5" s="67" t="s">
        <v>496</v>
      </c>
      <c r="BRP5" s="67" t="s">
        <v>497</v>
      </c>
      <c r="BRQ5" s="67" t="s">
        <v>498</v>
      </c>
      <c r="BRR5" s="67" t="s">
        <v>499</v>
      </c>
      <c r="BRS5" s="67" t="s">
        <v>500</v>
      </c>
      <c r="BRT5" s="65" t="s">
        <v>501</v>
      </c>
      <c r="BRU5" s="65" t="s">
        <v>495</v>
      </c>
      <c r="BRV5" s="67" t="s">
        <v>496</v>
      </c>
      <c r="BRW5" s="67" t="s">
        <v>497</v>
      </c>
      <c r="BRX5" s="67" t="s">
        <v>498</v>
      </c>
      <c r="BRY5" s="67" t="s">
        <v>499</v>
      </c>
      <c r="BRZ5" s="67" t="s">
        <v>500</v>
      </c>
      <c r="BSA5" s="65" t="s">
        <v>501</v>
      </c>
      <c r="BSB5" s="65" t="s">
        <v>495</v>
      </c>
      <c r="BSC5" s="67" t="s">
        <v>496</v>
      </c>
      <c r="BSD5" s="67" t="s">
        <v>497</v>
      </c>
      <c r="BSE5" s="67" t="s">
        <v>498</v>
      </c>
      <c r="BSF5" s="67" t="s">
        <v>499</v>
      </c>
      <c r="BSG5" s="67" t="s">
        <v>500</v>
      </c>
      <c r="BSH5" s="65" t="s">
        <v>501</v>
      </c>
      <c r="BSI5" s="65" t="s">
        <v>495</v>
      </c>
      <c r="BSJ5" s="67" t="s">
        <v>496</v>
      </c>
      <c r="BSK5" s="67" t="s">
        <v>497</v>
      </c>
      <c r="BSL5" s="67" t="s">
        <v>498</v>
      </c>
      <c r="BSM5" s="67" t="s">
        <v>499</v>
      </c>
      <c r="BSN5" s="67" t="s">
        <v>500</v>
      </c>
      <c r="BSO5" s="65" t="s">
        <v>501</v>
      </c>
      <c r="BSP5" s="65" t="s">
        <v>495</v>
      </c>
      <c r="BSQ5" s="67" t="s">
        <v>496</v>
      </c>
      <c r="BSR5" s="67" t="s">
        <v>497</v>
      </c>
      <c r="BSS5" s="67" t="s">
        <v>498</v>
      </c>
      <c r="BST5" s="67" t="s">
        <v>499</v>
      </c>
      <c r="BSU5" s="67" t="s">
        <v>500</v>
      </c>
      <c r="BSV5" s="65" t="s">
        <v>501</v>
      </c>
      <c r="BSW5" s="65" t="s">
        <v>495</v>
      </c>
      <c r="BSX5" s="67" t="s">
        <v>496</v>
      </c>
      <c r="BSY5" s="67" t="s">
        <v>497</v>
      </c>
      <c r="BSZ5" s="67" t="s">
        <v>498</v>
      </c>
      <c r="BTA5" s="67" t="s">
        <v>499</v>
      </c>
      <c r="BTB5" s="67" t="s">
        <v>500</v>
      </c>
      <c r="BTC5" s="65" t="s">
        <v>501</v>
      </c>
      <c r="BTD5" s="65" t="s">
        <v>495</v>
      </c>
      <c r="BTE5" s="67" t="s">
        <v>496</v>
      </c>
      <c r="BTF5" s="67" t="s">
        <v>497</v>
      </c>
      <c r="BTG5" s="67" t="s">
        <v>498</v>
      </c>
      <c r="BTH5" s="67" t="s">
        <v>499</v>
      </c>
      <c r="BTI5" s="67" t="s">
        <v>500</v>
      </c>
      <c r="BTJ5" s="65" t="s">
        <v>501</v>
      </c>
      <c r="BTK5" s="70" t="s">
        <v>502</v>
      </c>
      <c r="BTL5" s="70" t="s">
        <v>503</v>
      </c>
      <c r="BTM5" s="70" t="s">
        <v>504</v>
      </c>
      <c r="BTN5" s="70" t="s">
        <v>505</v>
      </c>
      <c r="BTO5" s="70" t="s">
        <v>502</v>
      </c>
      <c r="BTP5" s="70" t="s">
        <v>503</v>
      </c>
      <c r="BTQ5" s="70" t="s">
        <v>504</v>
      </c>
      <c r="BTR5" s="70" t="s">
        <v>505</v>
      </c>
      <c r="BTS5" s="70" t="s">
        <v>502</v>
      </c>
      <c r="BTT5" s="70" t="s">
        <v>503</v>
      </c>
      <c r="BTU5" s="70" t="s">
        <v>504</v>
      </c>
      <c r="BTV5" s="70" t="s">
        <v>505</v>
      </c>
      <c r="BTW5" s="70" t="s">
        <v>502</v>
      </c>
      <c r="BTX5" s="70" t="s">
        <v>503</v>
      </c>
      <c r="BTY5" s="70" t="s">
        <v>504</v>
      </c>
      <c r="BTZ5" s="70" t="s">
        <v>505</v>
      </c>
      <c r="BUA5" s="70" t="s">
        <v>502</v>
      </c>
      <c r="BUB5" s="70" t="s">
        <v>503</v>
      </c>
      <c r="BUC5" s="70" t="s">
        <v>504</v>
      </c>
      <c r="BUD5" s="70" t="s">
        <v>505</v>
      </c>
      <c r="BUE5" s="70" t="s">
        <v>502</v>
      </c>
      <c r="BUF5" s="70" t="s">
        <v>503</v>
      </c>
      <c r="BUG5" s="70" t="s">
        <v>504</v>
      </c>
      <c r="BUH5" s="70" t="s">
        <v>505</v>
      </c>
      <c r="BUI5" s="70" t="s">
        <v>502</v>
      </c>
      <c r="BUJ5" s="70" t="s">
        <v>503</v>
      </c>
      <c r="BUK5" s="70" t="s">
        <v>504</v>
      </c>
      <c r="BUL5" s="70" t="s">
        <v>505</v>
      </c>
      <c r="BUM5" s="70" t="s">
        <v>502</v>
      </c>
      <c r="BUN5" s="70" t="s">
        <v>503</v>
      </c>
      <c r="BUO5" s="70" t="s">
        <v>504</v>
      </c>
      <c r="BUP5" s="70" t="s">
        <v>505</v>
      </c>
      <c r="BUQ5" s="70" t="s">
        <v>502</v>
      </c>
      <c r="BUR5" s="70" t="s">
        <v>503</v>
      </c>
      <c r="BUS5" s="70" t="s">
        <v>504</v>
      </c>
      <c r="BUT5" s="70" t="s">
        <v>505</v>
      </c>
      <c r="BUU5" s="70" t="s">
        <v>502</v>
      </c>
      <c r="BUV5" s="70" t="s">
        <v>503</v>
      </c>
      <c r="BUW5" s="70" t="s">
        <v>504</v>
      </c>
      <c r="BUX5" s="70" t="s">
        <v>505</v>
      </c>
      <c r="BUY5" s="70" t="s">
        <v>502</v>
      </c>
      <c r="BUZ5" s="70" t="s">
        <v>503</v>
      </c>
      <c r="BVA5" s="70" t="s">
        <v>504</v>
      </c>
      <c r="BVB5" s="70" t="s">
        <v>505</v>
      </c>
      <c r="BVC5" s="70" t="s">
        <v>502</v>
      </c>
      <c r="BVD5" s="70" t="s">
        <v>503</v>
      </c>
      <c r="BVE5" s="70" t="s">
        <v>504</v>
      </c>
      <c r="BVF5" s="70" t="s">
        <v>505</v>
      </c>
      <c r="BVG5" s="70" t="s">
        <v>502</v>
      </c>
      <c r="BVH5" s="70" t="s">
        <v>503</v>
      </c>
      <c r="BVI5" s="70" t="s">
        <v>504</v>
      </c>
      <c r="BVJ5" s="70" t="s">
        <v>505</v>
      </c>
      <c r="BVK5" s="70" t="s">
        <v>502</v>
      </c>
      <c r="BVL5" s="70" t="s">
        <v>503</v>
      </c>
      <c r="BVM5" s="70" t="s">
        <v>504</v>
      </c>
      <c r="BVN5" s="70" t="s">
        <v>505</v>
      </c>
      <c r="BVO5" s="70" t="s">
        <v>502</v>
      </c>
      <c r="BVP5" s="70" t="s">
        <v>503</v>
      </c>
      <c r="BVQ5" s="70" t="s">
        <v>504</v>
      </c>
      <c r="BVR5" s="70" t="s">
        <v>505</v>
      </c>
      <c r="BVS5" s="70" t="s">
        <v>502</v>
      </c>
      <c r="BVT5" s="70" t="s">
        <v>503</v>
      </c>
      <c r="BVU5" s="70" t="s">
        <v>504</v>
      </c>
      <c r="BVV5" s="70" t="s">
        <v>505</v>
      </c>
      <c r="BVW5" s="70" t="s">
        <v>502</v>
      </c>
      <c r="BVX5" s="70" t="s">
        <v>503</v>
      </c>
      <c r="BVY5" s="70" t="s">
        <v>504</v>
      </c>
      <c r="BVZ5" s="70" t="s">
        <v>505</v>
      </c>
      <c r="BWA5" s="70" t="s">
        <v>502</v>
      </c>
      <c r="BWB5" s="70" t="s">
        <v>503</v>
      </c>
      <c r="BWC5" s="70" t="s">
        <v>504</v>
      </c>
      <c r="BWD5" s="70" t="s">
        <v>505</v>
      </c>
      <c r="BWE5" s="71">
        <v>7</v>
      </c>
      <c r="BWF5" s="62">
        <v>8</v>
      </c>
      <c r="BWG5" s="62">
        <v>9</v>
      </c>
      <c r="BWH5" s="62">
        <v>10</v>
      </c>
      <c r="BWI5" s="62">
        <v>7</v>
      </c>
      <c r="BWJ5" s="62">
        <v>8</v>
      </c>
      <c r="BWK5" s="62">
        <v>9</v>
      </c>
      <c r="BWL5" s="62">
        <v>10</v>
      </c>
      <c r="BWM5" s="7"/>
      <c r="BWN5" s="1745" t="s">
        <v>483</v>
      </c>
      <c r="BWO5" s="1747" t="s">
        <v>484</v>
      </c>
      <c r="BWP5" s="1746" t="s">
        <v>483</v>
      </c>
      <c r="BWQ5" s="1747" t="s">
        <v>484</v>
      </c>
      <c r="BWR5" s="1746" t="s">
        <v>483</v>
      </c>
      <c r="BWS5" s="1747" t="s">
        <v>484</v>
      </c>
      <c r="BWT5" s="1746" t="s">
        <v>483</v>
      </c>
      <c r="BWU5" s="1747" t="s">
        <v>484</v>
      </c>
      <c r="BWV5" s="1746" t="s">
        <v>483</v>
      </c>
      <c r="BWW5" s="1747" t="s">
        <v>484</v>
      </c>
      <c r="BWX5" s="72" t="s">
        <v>483</v>
      </c>
      <c r="BWY5" s="73" t="s">
        <v>484</v>
      </c>
      <c r="BWZ5" s="72" t="s">
        <v>483</v>
      </c>
      <c r="BXA5" s="73" t="s">
        <v>484</v>
      </c>
      <c r="BXB5" s="72" t="s">
        <v>483</v>
      </c>
      <c r="BXC5" s="74" t="s">
        <v>484</v>
      </c>
      <c r="BXD5" s="1745" t="s">
        <v>483</v>
      </c>
      <c r="BXE5" s="1747" t="s">
        <v>484</v>
      </c>
      <c r="BXF5" s="1746" t="s">
        <v>483</v>
      </c>
      <c r="BXG5" s="1747" t="s">
        <v>484</v>
      </c>
      <c r="BXH5" s="1746" t="s">
        <v>483</v>
      </c>
      <c r="BXI5" s="1747" t="s">
        <v>484</v>
      </c>
      <c r="BXJ5" s="1746" t="s">
        <v>483</v>
      </c>
      <c r="BXK5" s="1747" t="s">
        <v>484</v>
      </c>
      <c r="BXL5" s="1746" t="s">
        <v>483</v>
      </c>
      <c r="BXM5" s="1747" t="s">
        <v>484</v>
      </c>
      <c r="BXN5" s="72" t="s">
        <v>483</v>
      </c>
      <c r="BXO5" s="73" t="s">
        <v>484</v>
      </c>
      <c r="BXP5" s="72" t="s">
        <v>483</v>
      </c>
      <c r="BXQ5" s="73" t="s">
        <v>484</v>
      </c>
      <c r="BXR5" s="72" t="s">
        <v>483</v>
      </c>
      <c r="BXS5" s="75" t="s">
        <v>484</v>
      </c>
      <c r="BXT5" s="1745" t="s">
        <v>483</v>
      </c>
      <c r="BXU5" s="1747" t="s">
        <v>484</v>
      </c>
      <c r="BXV5" s="1746" t="s">
        <v>483</v>
      </c>
      <c r="BXW5" s="1747" t="s">
        <v>484</v>
      </c>
      <c r="BXX5" s="1746" t="s">
        <v>483</v>
      </c>
      <c r="BXY5" s="1747" t="s">
        <v>484</v>
      </c>
      <c r="BXZ5" s="1746" t="s">
        <v>483</v>
      </c>
      <c r="BYA5" s="1747" t="s">
        <v>484</v>
      </c>
      <c r="BYB5" s="1746" t="s">
        <v>483</v>
      </c>
      <c r="BYC5" s="1747" t="s">
        <v>484</v>
      </c>
      <c r="BYD5" s="72" t="s">
        <v>483</v>
      </c>
      <c r="BYE5" s="73" t="s">
        <v>484</v>
      </c>
      <c r="BYF5" s="72" t="s">
        <v>483</v>
      </c>
      <c r="BYG5" s="73" t="s">
        <v>484</v>
      </c>
      <c r="BYH5" s="72" t="s">
        <v>483</v>
      </c>
      <c r="BYI5" s="74" t="s">
        <v>484</v>
      </c>
      <c r="BYJ5" s="76" t="s">
        <v>506</v>
      </c>
      <c r="BYK5" s="76" t="s">
        <v>507</v>
      </c>
      <c r="BYL5" s="76" t="s">
        <v>508</v>
      </c>
      <c r="BYM5" s="77" t="s">
        <v>506</v>
      </c>
      <c r="BYN5" s="77" t="s">
        <v>507</v>
      </c>
      <c r="BYO5" s="77" t="s">
        <v>508</v>
      </c>
      <c r="BYP5" s="76" t="s">
        <v>506</v>
      </c>
      <c r="BYQ5" s="76" t="s">
        <v>507</v>
      </c>
      <c r="BYR5" s="76" t="s">
        <v>508</v>
      </c>
      <c r="BYS5" s="77" t="s">
        <v>506</v>
      </c>
      <c r="BYT5" s="77" t="s">
        <v>507</v>
      </c>
      <c r="BYU5" s="77" t="s">
        <v>508</v>
      </c>
      <c r="BYV5" s="1748" t="s">
        <v>495</v>
      </c>
      <c r="BYW5" s="1749" t="s">
        <v>496</v>
      </c>
      <c r="BYX5" s="1749" t="s">
        <v>497</v>
      </c>
      <c r="BYY5" s="1749" t="s">
        <v>498</v>
      </c>
      <c r="BYZ5" s="1749" t="s">
        <v>499</v>
      </c>
      <c r="BZA5" s="1749" t="s">
        <v>500</v>
      </c>
      <c r="BZB5" s="1748" t="s">
        <v>501</v>
      </c>
      <c r="BZC5" s="1748" t="s">
        <v>495</v>
      </c>
      <c r="BZD5" s="1749" t="s">
        <v>496</v>
      </c>
      <c r="BZE5" s="1749" t="s">
        <v>497</v>
      </c>
      <c r="BZF5" s="1749" t="s">
        <v>498</v>
      </c>
      <c r="BZG5" s="1749" t="s">
        <v>499</v>
      </c>
      <c r="BZH5" s="1749" t="s">
        <v>500</v>
      </c>
      <c r="BZI5" s="1748" t="s">
        <v>501</v>
      </c>
      <c r="BZJ5" s="1748" t="s">
        <v>495</v>
      </c>
      <c r="BZK5" s="1749" t="s">
        <v>496</v>
      </c>
      <c r="BZL5" s="1749" t="s">
        <v>497</v>
      </c>
      <c r="BZM5" s="1749" t="s">
        <v>498</v>
      </c>
      <c r="BZN5" s="1749" t="s">
        <v>499</v>
      </c>
      <c r="BZO5" s="1749" t="s">
        <v>500</v>
      </c>
      <c r="BZP5" s="1748" t="s">
        <v>501</v>
      </c>
      <c r="BZQ5" s="1748" t="s">
        <v>495</v>
      </c>
      <c r="BZR5" s="1749" t="s">
        <v>496</v>
      </c>
      <c r="BZS5" s="1749" t="s">
        <v>497</v>
      </c>
      <c r="BZT5" s="1749" t="s">
        <v>498</v>
      </c>
      <c r="BZU5" s="1749" t="s">
        <v>499</v>
      </c>
      <c r="BZV5" s="1749" t="s">
        <v>500</v>
      </c>
      <c r="BZW5" s="1748" t="s">
        <v>501</v>
      </c>
      <c r="BZX5" s="1748" t="s">
        <v>495</v>
      </c>
      <c r="BZY5" s="1749" t="s">
        <v>496</v>
      </c>
      <c r="BZZ5" s="1749" t="s">
        <v>497</v>
      </c>
      <c r="CAA5" s="1749" t="s">
        <v>498</v>
      </c>
      <c r="CAB5" s="1749" t="s">
        <v>499</v>
      </c>
      <c r="CAC5" s="1749" t="s">
        <v>500</v>
      </c>
      <c r="CAD5" s="1748" t="s">
        <v>501</v>
      </c>
      <c r="CAE5" s="1748" t="s">
        <v>495</v>
      </c>
      <c r="CAF5" s="1749" t="s">
        <v>496</v>
      </c>
      <c r="CAG5" s="1749" t="s">
        <v>497</v>
      </c>
      <c r="CAH5" s="1749" t="s">
        <v>498</v>
      </c>
      <c r="CAI5" s="1749" t="s">
        <v>499</v>
      </c>
      <c r="CAJ5" s="1749" t="s">
        <v>500</v>
      </c>
      <c r="CAK5" s="1748" t="s">
        <v>501</v>
      </c>
      <c r="CAL5" s="1748" t="s">
        <v>495</v>
      </c>
      <c r="CAM5" s="1749" t="s">
        <v>496</v>
      </c>
      <c r="CAN5" s="1749" t="s">
        <v>497</v>
      </c>
      <c r="CAO5" s="1749" t="s">
        <v>498</v>
      </c>
      <c r="CAP5" s="1749" t="s">
        <v>499</v>
      </c>
      <c r="CAQ5" s="1749" t="s">
        <v>500</v>
      </c>
      <c r="CAR5" s="1748" t="s">
        <v>501</v>
      </c>
      <c r="CAS5" s="1748" t="s">
        <v>495</v>
      </c>
      <c r="CAT5" s="1749" t="s">
        <v>496</v>
      </c>
      <c r="CAU5" s="1749" t="s">
        <v>497</v>
      </c>
      <c r="CAV5" s="1749" t="s">
        <v>498</v>
      </c>
      <c r="CAW5" s="1749" t="s">
        <v>499</v>
      </c>
      <c r="CAX5" s="1749" t="s">
        <v>500</v>
      </c>
      <c r="CAY5" s="1748" t="s">
        <v>501</v>
      </c>
      <c r="CAZ5" s="1748" t="s">
        <v>495</v>
      </c>
      <c r="CBA5" s="1749" t="s">
        <v>496</v>
      </c>
      <c r="CBB5" s="1749" t="s">
        <v>497</v>
      </c>
      <c r="CBC5" s="1749" t="s">
        <v>498</v>
      </c>
      <c r="CBD5" s="1749" t="s">
        <v>499</v>
      </c>
      <c r="CBE5" s="1749" t="s">
        <v>500</v>
      </c>
      <c r="CBF5" s="1748" t="s">
        <v>501</v>
      </c>
      <c r="CBG5" s="1748" t="s">
        <v>495</v>
      </c>
      <c r="CBH5" s="1749" t="s">
        <v>496</v>
      </c>
      <c r="CBI5" s="1749" t="s">
        <v>497</v>
      </c>
      <c r="CBJ5" s="1749" t="s">
        <v>498</v>
      </c>
      <c r="CBK5" s="1749" t="s">
        <v>499</v>
      </c>
      <c r="CBL5" s="1749" t="s">
        <v>500</v>
      </c>
      <c r="CBM5" s="1748" t="s">
        <v>501</v>
      </c>
      <c r="CBN5" s="65" t="s">
        <v>495</v>
      </c>
      <c r="CBO5" s="67" t="s">
        <v>496</v>
      </c>
      <c r="CBP5" s="67" t="s">
        <v>497</v>
      </c>
      <c r="CBQ5" s="67" t="s">
        <v>498</v>
      </c>
      <c r="CBR5" s="67" t="s">
        <v>499</v>
      </c>
      <c r="CBS5" s="67" t="s">
        <v>500</v>
      </c>
      <c r="CBT5" s="65" t="s">
        <v>501</v>
      </c>
      <c r="CBU5" s="65" t="s">
        <v>495</v>
      </c>
      <c r="CBV5" s="67" t="s">
        <v>496</v>
      </c>
      <c r="CBW5" s="67" t="s">
        <v>497</v>
      </c>
      <c r="CBX5" s="67" t="s">
        <v>498</v>
      </c>
      <c r="CBY5" s="67" t="s">
        <v>499</v>
      </c>
      <c r="CBZ5" s="67" t="s">
        <v>500</v>
      </c>
      <c r="CCA5" s="65" t="s">
        <v>501</v>
      </c>
      <c r="CCB5" s="65" t="s">
        <v>495</v>
      </c>
      <c r="CCC5" s="67" t="s">
        <v>496</v>
      </c>
      <c r="CCD5" s="67" t="s">
        <v>497</v>
      </c>
      <c r="CCE5" s="67" t="s">
        <v>498</v>
      </c>
      <c r="CCF5" s="67" t="s">
        <v>499</v>
      </c>
      <c r="CCG5" s="67" t="s">
        <v>500</v>
      </c>
      <c r="CCH5" s="65" t="s">
        <v>501</v>
      </c>
      <c r="CCI5" s="65" t="s">
        <v>495</v>
      </c>
      <c r="CCJ5" s="67" t="s">
        <v>496</v>
      </c>
      <c r="CCK5" s="67" t="s">
        <v>497</v>
      </c>
      <c r="CCL5" s="67" t="s">
        <v>498</v>
      </c>
      <c r="CCM5" s="67" t="s">
        <v>499</v>
      </c>
      <c r="CCN5" s="67" t="s">
        <v>500</v>
      </c>
      <c r="CCO5" s="65" t="s">
        <v>501</v>
      </c>
      <c r="CCP5" s="65" t="s">
        <v>495</v>
      </c>
      <c r="CCQ5" s="67" t="s">
        <v>496</v>
      </c>
      <c r="CCR5" s="67" t="s">
        <v>497</v>
      </c>
      <c r="CCS5" s="67" t="s">
        <v>498</v>
      </c>
      <c r="CCT5" s="67" t="s">
        <v>499</v>
      </c>
      <c r="CCU5" s="67" t="s">
        <v>500</v>
      </c>
      <c r="CCV5" s="65" t="s">
        <v>501</v>
      </c>
      <c r="CCW5" s="65" t="s">
        <v>495</v>
      </c>
      <c r="CCX5" s="67" t="s">
        <v>496</v>
      </c>
      <c r="CCY5" s="67" t="s">
        <v>497</v>
      </c>
      <c r="CCZ5" s="67" t="s">
        <v>498</v>
      </c>
      <c r="CDA5" s="67" t="s">
        <v>499</v>
      </c>
      <c r="CDB5" s="67" t="s">
        <v>500</v>
      </c>
      <c r="CDC5" s="65" t="s">
        <v>501</v>
      </c>
      <c r="CDD5" s="62">
        <v>11</v>
      </c>
      <c r="CDE5" s="62">
        <v>12</v>
      </c>
      <c r="CDF5" s="62">
        <v>11</v>
      </c>
      <c r="CDG5" s="62">
        <v>12</v>
      </c>
      <c r="CDH5" s="7"/>
      <c r="CDI5" s="7"/>
      <c r="CDJ5" s="1811"/>
      <c r="CDK5" s="1811"/>
      <c r="CDL5" s="78" t="s">
        <v>509</v>
      </c>
      <c r="CDM5" s="70" t="s">
        <v>485</v>
      </c>
      <c r="CDN5" s="70" t="s">
        <v>486</v>
      </c>
      <c r="CDO5" s="70" t="s">
        <v>487</v>
      </c>
      <c r="CDP5" s="70" t="s">
        <v>488</v>
      </c>
      <c r="CDQ5" s="70" t="s">
        <v>489</v>
      </c>
      <c r="CDR5" s="70" t="s">
        <v>490</v>
      </c>
      <c r="CDS5" s="78" t="s">
        <v>509</v>
      </c>
      <c r="CDT5" s="70" t="s">
        <v>485</v>
      </c>
      <c r="CDU5" s="70" t="s">
        <v>486</v>
      </c>
      <c r="CDV5" s="70" t="s">
        <v>487</v>
      </c>
      <c r="CDW5" s="70" t="s">
        <v>488</v>
      </c>
      <c r="CDX5" s="70" t="s">
        <v>489</v>
      </c>
      <c r="CDY5" s="70" t="s">
        <v>490</v>
      </c>
      <c r="CDZ5" s="78" t="s">
        <v>509</v>
      </c>
      <c r="CEA5" s="70" t="s">
        <v>485</v>
      </c>
      <c r="CEB5" s="70" t="s">
        <v>486</v>
      </c>
      <c r="CEC5" s="70" t="s">
        <v>487</v>
      </c>
      <c r="CED5" s="70" t="s">
        <v>488</v>
      </c>
      <c r="CEE5" s="70" t="s">
        <v>489</v>
      </c>
      <c r="CEF5" s="70" t="s">
        <v>490</v>
      </c>
      <c r="CEG5" s="78" t="s">
        <v>509</v>
      </c>
      <c r="CEH5" s="70" t="s">
        <v>485</v>
      </c>
      <c r="CEI5" s="70" t="s">
        <v>486</v>
      </c>
      <c r="CEJ5" s="70" t="s">
        <v>487</v>
      </c>
      <c r="CEK5" s="70" t="s">
        <v>488</v>
      </c>
      <c r="CEL5" s="70" t="s">
        <v>489</v>
      </c>
      <c r="CEM5" s="79" t="s">
        <v>490</v>
      </c>
      <c r="CEN5" s="55" t="s">
        <v>510</v>
      </c>
      <c r="CEO5" s="55" t="s">
        <v>511</v>
      </c>
      <c r="CEP5" s="55" t="s">
        <v>512</v>
      </c>
      <c r="CEQ5" s="55" t="s">
        <v>513</v>
      </c>
      <c r="CER5" s="80" t="s">
        <v>514</v>
      </c>
      <c r="CES5" s="80" t="s">
        <v>515</v>
      </c>
      <c r="CET5" s="80" t="s">
        <v>516</v>
      </c>
      <c r="CEU5" s="80" t="s">
        <v>517</v>
      </c>
      <c r="CEV5" s="80" t="s">
        <v>518</v>
      </c>
      <c r="CEW5" s="80" t="s">
        <v>519</v>
      </c>
      <c r="CEX5" s="80" t="s">
        <v>520</v>
      </c>
      <c r="CEY5" s="80" t="s">
        <v>521</v>
      </c>
      <c r="CEZ5" s="80" t="s">
        <v>522</v>
      </c>
      <c r="CFA5" s="80" t="s">
        <v>523</v>
      </c>
      <c r="CFB5" s="81" t="s">
        <v>524</v>
      </c>
      <c r="CFC5" s="82" t="s">
        <v>525</v>
      </c>
      <c r="CFD5" s="82" t="s">
        <v>526</v>
      </c>
      <c r="CFE5" s="83" t="s">
        <v>527</v>
      </c>
      <c r="CFF5" s="83" t="s">
        <v>528</v>
      </c>
      <c r="CFG5" s="83" t="s">
        <v>529</v>
      </c>
      <c r="CFH5" s="83" t="s">
        <v>530</v>
      </c>
      <c r="CFI5" s="83" t="s">
        <v>531</v>
      </c>
      <c r="CFJ5" s="83" t="s">
        <v>532</v>
      </c>
      <c r="CFK5" s="83" t="s">
        <v>533</v>
      </c>
      <c r="CFL5" s="82" t="s">
        <v>534</v>
      </c>
      <c r="CFM5" s="82" t="s">
        <v>535</v>
      </c>
      <c r="CFN5" s="84" t="s">
        <v>536</v>
      </c>
      <c r="CFO5" s="85" t="s">
        <v>537</v>
      </c>
      <c r="CFP5" s="86" t="s">
        <v>538</v>
      </c>
      <c r="CFQ5" s="87" t="s">
        <v>539</v>
      </c>
      <c r="CFR5" s="87" t="s">
        <v>540</v>
      </c>
      <c r="CFS5" s="88" t="s">
        <v>541</v>
      </c>
      <c r="CFT5" s="1792"/>
      <c r="CFU5" s="1792"/>
      <c r="CFV5" s="89" t="s">
        <v>542</v>
      </c>
      <c r="CFW5" s="89" t="s">
        <v>543</v>
      </c>
      <c r="CFX5" s="89" t="s">
        <v>544</v>
      </c>
      <c r="CFY5" s="89" t="s">
        <v>545</v>
      </c>
      <c r="CFZ5" s="90" t="s">
        <v>546</v>
      </c>
      <c r="CGA5" s="90" t="s">
        <v>547</v>
      </c>
      <c r="CGB5" s="90" t="s">
        <v>548</v>
      </c>
      <c r="CGC5" s="90" t="s">
        <v>549</v>
      </c>
      <c r="CGD5" s="91" t="s">
        <v>550</v>
      </c>
      <c r="CGE5" s="1918"/>
      <c r="CGF5" s="1918"/>
      <c r="CGG5" s="1919"/>
      <c r="CGH5" s="55" t="s">
        <v>551</v>
      </c>
      <c r="CGI5" s="55" t="s">
        <v>552</v>
      </c>
      <c r="CGJ5" s="92" t="s">
        <v>553</v>
      </c>
      <c r="CGK5" s="93" t="s">
        <v>554</v>
      </c>
      <c r="CGL5" s="93" t="s">
        <v>555</v>
      </c>
      <c r="CGM5" s="93" t="s">
        <v>556</v>
      </c>
      <c r="CGN5" s="1811"/>
      <c r="CGO5" s="1849"/>
      <c r="CGP5" s="80" t="s">
        <v>433</v>
      </c>
      <c r="CGQ5" s="94" t="s">
        <v>434</v>
      </c>
      <c r="CGR5" s="94" t="s">
        <v>435</v>
      </c>
      <c r="CGS5" s="80" t="s">
        <v>436</v>
      </c>
      <c r="CGT5" s="80" t="s">
        <v>437</v>
      </c>
      <c r="CGU5" s="80" t="s">
        <v>438</v>
      </c>
      <c r="CGV5" s="95" t="s">
        <v>457</v>
      </c>
      <c r="CGW5" s="96" t="s">
        <v>557</v>
      </c>
      <c r="CGX5" s="96" t="s">
        <v>457</v>
      </c>
      <c r="CGY5" s="96" t="s">
        <v>557</v>
      </c>
      <c r="CGZ5" s="96" t="s">
        <v>457</v>
      </c>
      <c r="CHA5" s="96" t="s">
        <v>557</v>
      </c>
      <c r="CHB5" s="96" t="s">
        <v>457</v>
      </c>
      <c r="CHC5" s="96" t="s">
        <v>557</v>
      </c>
      <c r="CHD5" s="96" t="s">
        <v>457</v>
      </c>
      <c r="CHE5" s="96" t="s">
        <v>557</v>
      </c>
      <c r="CHF5" s="96" t="s">
        <v>457</v>
      </c>
      <c r="CHG5" s="96" t="s">
        <v>557</v>
      </c>
      <c r="CHH5" s="97" t="s">
        <v>558</v>
      </c>
      <c r="CHI5" s="97" t="s">
        <v>559</v>
      </c>
      <c r="CHJ5" s="97" t="s">
        <v>560</v>
      </c>
      <c r="CHK5" s="97" t="s">
        <v>561</v>
      </c>
      <c r="CHL5" s="98" t="s">
        <v>462</v>
      </c>
      <c r="CHM5" s="98" t="s">
        <v>461</v>
      </c>
      <c r="CHN5" s="98" t="s">
        <v>485</v>
      </c>
      <c r="CHO5" s="98" t="s">
        <v>486</v>
      </c>
      <c r="CHP5" s="98" t="s">
        <v>487</v>
      </c>
      <c r="CHQ5" s="98" t="s">
        <v>488</v>
      </c>
      <c r="CHR5" s="98" t="s">
        <v>489</v>
      </c>
      <c r="CHS5" s="98" t="s">
        <v>490</v>
      </c>
      <c r="CHT5" s="98" t="s">
        <v>462</v>
      </c>
      <c r="CHU5" s="98" t="s">
        <v>461</v>
      </c>
      <c r="CHV5" s="98" t="s">
        <v>485</v>
      </c>
      <c r="CHW5" s="98" t="s">
        <v>486</v>
      </c>
      <c r="CHX5" s="98" t="s">
        <v>487</v>
      </c>
      <c r="CHY5" s="98" t="s">
        <v>488</v>
      </c>
      <c r="CHZ5" s="98" t="s">
        <v>489</v>
      </c>
      <c r="CIA5" s="99" t="s">
        <v>490</v>
      </c>
      <c r="CIB5" s="100" t="s">
        <v>562</v>
      </c>
      <c r="CIC5" s="101" t="s">
        <v>563</v>
      </c>
      <c r="CID5" s="102" t="s">
        <v>564</v>
      </c>
      <c r="CIE5" s="102" t="s">
        <v>565</v>
      </c>
      <c r="CIF5" s="102" t="s">
        <v>566</v>
      </c>
      <c r="CIG5" s="103" t="s">
        <v>567</v>
      </c>
      <c r="CIH5" s="102" t="s">
        <v>568</v>
      </c>
      <c r="CII5" s="104" t="s">
        <v>569</v>
      </c>
      <c r="CIJ5" s="105" t="s">
        <v>570</v>
      </c>
      <c r="CIK5" s="105" t="s">
        <v>571</v>
      </c>
      <c r="CIL5" s="105" t="s">
        <v>572</v>
      </c>
      <c r="CIM5" s="105" t="s">
        <v>573</v>
      </c>
      <c r="CIN5" s="106" t="s">
        <v>574</v>
      </c>
      <c r="CIO5" s="105" t="s">
        <v>575</v>
      </c>
      <c r="CIP5" s="105" t="s">
        <v>570</v>
      </c>
      <c r="CIQ5" s="105" t="s">
        <v>571</v>
      </c>
      <c r="CIR5" s="105" t="s">
        <v>572</v>
      </c>
      <c r="CIS5" s="105" t="s">
        <v>573</v>
      </c>
      <c r="CIT5" s="106" t="s">
        <v>574</v>
      </c>
      <c r="CIU5" s="105" t="s">
        <v>575</v>
      </c>
      <c r="CIV5" s="105" t="s">
        <v>570</v>
      </c>
      <c r="CIW5" s="105" t="s">
        <v>571</v>
      </c>
      <c r="CIX5" s="105" t="s">
        <v>572</v>
      </c>
      <c r="CIY5" s="105" t="s">
        <v>573</v>
      </c>
      <c r="CIZ5" s="106" t="s">
        <v>574</v>
      </c>
      <c r="CJA5" s="105" t="s">
        <v>575</v>
      </c>
      <c r="CJB5" s="105" t="s">
        <v>570</v>
      </c>
      <c r="CJC5" s="105" t="s">
        <v>571</v>
      </c>
      <c r="CJD5" s="105" t="s">
        <v>572</v>
      </c>
      <c r="CJE5" s="105" t="s">
        <v>573</v>
      </c>
      <c r="CJF5" s="106" t="s">
        <v>574</v>
      </c>
      <c r="CJG5" s="107" t="s">
        <v>575</v>
      </c>
      <c r="CJH5" s="1922"/>
      <c r="CJI5" s="1921"/>
      <c r="CJJ5" s="108" t="s">
        <v>576</v>
      </c>
      <c r="CJK5" s="108" t="s">
        <v>577</v>
      </c>
      <c r="CJL5" s="108" t="s">
        <v>576</v>
      </c>
      <c r="CJM5" s="108" t="s">
        <v>577</v>
      </c>
      <c r="CJN5" s="108" t="s">
        <v>576</v>
      </c>
      <c r="CJO5" s="108" t="s">
        <v>577</v>
      </c>
      <c r="CJP5" s="1922"/>
      <c r="CJQ5" s="1921"/>
      <c r="CJR5" s="108" t="s">
        <v>576</v>
      </c>
      <c r="CJS5" s="108" t="s">
        <v>577</v>
      </c>
      <c r="CJT5" s="108" t="s">
        <v>576</v>
      </c>
      <c r="CJU5" s="108" t="s">
        <v>577</v>
      </c>
      <c r="CJV5" s="108" t="s">
        <v>576</v>
      </c>
      <c r="CJW5" s="108" t="s">
        <v>577</v>
      </c>
      <c r="CJX5" s="1922"/>
      <c r="CJY5" s="1921"/>
      <c r="CJZ5" s="108" t="s">
        <v>576</v>
      </c>
      <c r="CKA5" s="108" t="s">
        <v>577</v>
      </c>
      <c r="CKB5" s="108" t="s">
        <v>576</v>
      </c>
      <c r="CKC5" s="108" t="s">
        <v>577</v>
      </c>
      <c r="CKD5" s="108" t="s">
        <v>576</v>
      </c>
      <c r="CKE5" s="108" t="s">
        <v>577</v>
      </c>
      <c r="CKF5" s="1922"/>
      <c r="CKG5" s="1921"/>
      <c r="CKH5" s="108" t="s">
        <v>576</v>
      </c>
      <c r="CKI5" s="108" t="s">
        <v>577</v>
      </c>
      <c r="CKJ5" s="108" t="s">
        <v>576</v>
      </c>
      <c r="CKK5" s="108" t="s">
        <v>577</v>
      </c>
      <c r="CKL5" s="108" t="s">
        <v>576</v>
      </c>
      <c r="CKM5" s="108" t="s">
        <v>577</v>
      </c>
      <c r="CKN5" s="1922"/>
      <c r="CKO5" s="1921"/>
      <c r="CKP5" s="108" t="s">
        <v>576</v>
      </c>
      <c r="CKQ5" s="108" t="s">
        <v>577</v>
      </c>
      <c r="CKR5" s="108" t="s">
        <v>576</v>
      </c>
      <c r="CKS5" s="108" t="s">
        <v>577</v>
      </c>
      <c r="CKT5" s="108" t="s">
        <v>576</v>
      </c>
      <c r="CKU5" s="108" t="s">
        <v>577</v>
      </c>
      <c r="CKV5" s="1922"/>
      <c r="CKW5" s="1921"/>
      <c r="CKX5" s="108" t="s">
        <v>576</v>
      </c>
      <c r="CKY5" s="108" t="s">
        <v>577</v>
      </c>
      <c r="CKZ5" s="108" t="s">
        <v>576</v>
      </c>
      <c r="CLA5" s="108" t="s">
        <v>577</v>
      </c>
      <c r="CLB5" s="108" t="s">
        <v>576</v>
      </c>
      <c r="CLC5" s="108" t="s">
        <v>577</v>
      </c>
      <c r="CLD5" s="1922"/>
      <c r="CLE5" s="1921"/>
      <c r="CLF5" s="108" t="s">
        <v>576</v>
      </c>
      <c r="CLG5" s="108" t="s">
        <v>577</v>
      </c>
      <c r="CLH5" s="108" t="s">
        <v>576</v>
      </c>
      <c r="CLI5" s="108" t="s">
        <v>577</v>
      </c>
      <c r="CLJ5" s="108" t="s">
        <v>576</v>
      </c>
      <c r="CLK5" s="108" t="s">
        <v>577</v>
      </c>
      <c r="CLL5" s="1922"/>
      <c r="CLM5" s="1921"/>
      <c r="CLN5" s="108" t="s">
        <v>576</v>
      </c>
      <c r="CLO5" s="108" t="s">
        <v>577</v>
      </c>
      <c r="CLP5" s="108" t="s">
        <v>576</v>
      </c>
      <c r="CLQ5" s="108" t="s">
        <v>577</v>
      </c>
      <c r="CLR5" s="108" t="s">
        <v>576</v>
      </c>
      <c r="CLS5" s="108" t="s">
        <v>577</v>
      </c>
      <c r="CLT5" s="109" t="s">
        <v>441</v>
      </c>
      <c r="CLU5" s="109" t="s">
        <v>442</v>
      </c>
      <c r="CLV5" s="110" t="s">
        <v>576</v>
      </c>
      <c r="CLW5" s="110" t="s">
        <v>577</v>
      </c>
      <c r="CLX5" s="110" t="s">
        <v>576</v>
      </c>
      <c r="CLY5" s="110" t="s">
        <v>577</v>
      </c>
      <c r="CLZ5" s="110" t="s">
        <v>576</v>
      </c>
      <c r="CMA5" s="110" t="s">
        <v>577</v>
      </c>
      <c r="CMB5" s="109" t="s">
        <v>441</v>
      </c>
      <c r="CMC5" s="109" t="s">
        <v>442</v>
      </c>
      <c r="CMD5" s="110" t="s">
        <v>576</v>
      </c>
      <c r="CME5" s="110" t="s">
        <v>577</v>
      </c>
      <c r="CMF5" s="110" t="s">
        <v>576</v>
      </c>
      <c r="CMG5" s="110" t="s">
        <v>577</v>
      </c>
      <c r="CMH5" s="110" t="s">
        <v>576</v>
      </c>
      <c r="CMI5" s="110" t="s">
        <v>577</v>
      </c>
      <c r="CMJ5" s="109" t="s">
        <v>441</v>
      </c>
      <c r="CMK5" s="109" t="s">
        <v>442</v>
      </c>
      <c r="CML5" s="110" t="s">
        <v>576</v>
      </c>
      <c r="CMM5" s="110" t="s">
        <v>577</v>
      </c>
      <c r="CMN5" s="110" t="s">
        <v>576</v>
      </c>
      <c r="CMO5" s="110" t="s">
        <v>577</v>
      </c>
      <c r="CMP5" s="110" t="s">
        <v>576</v>
      </c>
      <c r="CMQ5" s="110" t="s">
        <v>577</v>
      </c>
      <c r="CMR5" s="109" t="s">
        <v>441</v>
      </c>
      <c r="CMS5" s="109" t="s">
        <v>442</v>
      </c>
      <c r="CMT5" s="110" t="s">
        <v>576</v>
      </c>
      <c r="CMU5" s="110" t="s">
        <v>577</v>
      </c>
      <c r="CMV5" s="110" t="s">
        <v>576</v>
      </c>
      <c r="CMW5" s="110" t="s">
        <v>577</v>
      </c>
      <c r="CMX5" s="110" t="s">
        <v>576</v>
      </c>
      <c r="CMY5" s="110" t="s">
        <v>577</v>
      </c>
      <c r="CMZ5" s="109" t="s">
        <v>441</v>
      </c>
      <c r="CNA5" s="109" t="s">
        <v>442</v>
      </c>
      <c r="CNB5" s="110" t="s">
        <v>576</v>
      </c>
      <c r="CNC5" s="110" t="s">
        <v>577</v>
      </c>
      <c r="CND5" s="110" t="s">
        <v>576</v>
      </c>
      <c r="CNE5" s="110" t="s">
        <v>577</v>
      </c>
      <c r="CNF5" s="110" t="s">
        <v>576</v>
      </c>
      <c r="CNG5" s="110" t="s">
        <v>577</v>
      </c>
      <c r="CNH5" s="109" t="s">
        <v>441</v>
      </c>
      <c r="CNI5" s="109" t="s">
        <v>442</v>
      </c>
      <c r="CNJ5" s="110" t="s">
        <v>576</v>
      </c>
      <c r="CNK5" s="110" t="s">
        <v>577</v>
      </c>
      <c r="CNL5" s="110" t="s">
        <v>576</v>
      </c>
      <c r="CNM5" s="110" t="s">
        <v>577</v>
      </c>
      <c r="CNN5" s="110" t="s">
        <v>576</v>
      </c>
      <c r="CNO5" s="110" t="s">
        <v>577</v>
      </c>
      <c r="CNP5" s="109" t="s">
        <v>441</v>
      </c>
      <c r="CNQ5" s="109" t="s">
        <v>442</v>
      </c>
      <c r="CNR5" s="110" t="s">
        <v>576</v>
      </c>
      <c r="CNS5" s="110" t="s">
        <v>577</v>
      </c>
      <c r="CNT5" s="110" t="s">
        <v>576</v>
      </c>
      <c r="CNU5" s="110" t="s">
        <v>577</v>
      </c>
      <c r="CNV5" s="110" t="s">
        <v>576</v>
      </c>
      <c r="CNW5" s="110" t="s">
        <v>577</v>
      </c>
      <c r="CNX5" s="109" t="s">
        <v>441</v>
      </c>
      <c r="CNY5" s="109" t="s">
        <v>442</v>
      </c>
      <c r="CNZ5" s="110" t="s">
        <v>576</v>
      </c>
      <c r="COA5" s="110" t="s">
        <v>577</v>
      </c>
      <c r="COB5" s="110" t="s">
        <v>576</v>
      </c>
      <c r="COC5" s="110" t="s">
        <v>577</v>
      </c>
      <c r="COD5" s="110" t="s">
        <v>576</v>
      </c>
      <c r="COE5" s="110" t="s">
        <v>577</v>
      </c>
      <c r="COF5" s="109" t="s">
        <v>441</v>
      </c>
      <c r="COG5" s="109" t="s">
        <v>442</v>
      </c>
      <c r="COH5" s="110" t="s">
        <v>576</v>
      </c>
      <c r="COI5" s="110" t="s">
        <v>577</v>
      </c>
      <c r="COJ5" s="110" t="s">
        <v>576</v>
      </c>
      <c r="COK5" s="110" t="s">
        <v>577</v>
      </c>
      <c r="COL5" s="110" t="s">
        <v>576</v>
      </c>
      <c r="COM5" s="110" t="s">
        <v>577</v>
      </c>
      <c r="CON5" s="109" t="s">
        <v>441</v>
      </c>
      <c r="COO5" s="109" t="s">
        <v>442</v>
      </c>
      <c r="COP5" s="110" t="s">
        <v>576</v>
      </c>
      <c r="COQ5" s="110" t="s">
        <v>577</v>
      </c>
      <c r="COR5" s="110" t="s">
        <v>576</v>
      </c>
      <c r="COS5" s="110" t="s">
        <v>577</v>
      </c>
      <c r="COT5" s="110" t="s">
        <v>576</v>
      </c>
      <c r="COU5" s="110" t="s">
        <v>577</v>
      </c>
      <c r="COV5" s="1825"/>
      <c r="COW5" s="110" t="s">
        <v>576</v>
      </c>
      <c r="COX5" s="110" t="s">
        <v>577</v>
      </c>
      <c r="COY5" s="110" t="s">
        <v>576</v>
      </c>
      <c r="COZ5" s="110" t="s">
        <v>577</v>
      </c>
      <c r="CPA5" s="110" t="s">
        <v>576</v>
      </c>
      <c r="CPB5" s="110" t="s">
        <v>577</v>
      </c>
      <c r="CPC5" s="1825"/>
      <c r="CPD5" s="110" t="s">
        <v>576</v>
      </c>
      <c r="CPE5" s="110" t="s">
        <v>577</v>
      </c>
      <c r="CPF5" s="110" t="s">
        <v>576</v>
      </c>
      <c r="CPG5" s="110" t="s">
        <v>577</v>
      </c>
      <c r="CPH5" s="110" t="s">
        <v>576</v>
      </c>
      <c r="CPI5" s="110" t="s">
        <v>577</v>
      </c>
      <c r="CPJ5" s="1825"/>
      <c r="CPK5" s="110" t="s">
        <v>576</v>
      </c>
      <c r="CPL5" s="110" t="s">
        <v>577</v>
      </c>
      <c r="CPM5" s="110" t="s">
        <v>576</v>
      </c>
      <c r="CPN5" s="110" t="s">
        <v>577</v>
      </c>
      <c r="CPO5" s="110" t="s">
        <v>576</v>
      </c>
      <c r="CPP5" s="110" t="s">
        <v>577</v>
      </c>
      <c r="CPQ5" s="1825"/>
      <c r="CPR5" s="110" t="s">
        <v>576</v>
      </c>
      <c r="CPS5" s="110" t="s">
        <v>577</v>
      </c>
      <c r="CPT5" s="110" t="s">
        <v>576</v>
      </c>
      <c r="CPU5" s="110" t="s">
        <v>577</v>
      </c>
      <c r="CPV5" s="110" t="s">
        <v>576</v>
      </c>
      <c r="CPW5" s="110" t="s">
        <v>577</v>
      </c>
      <c r="CPX5" s="1825"/>
      <c r="CPY5" s="110" t="s">
        <v>576</v>
      </c>
      <c r="CPZ5" s="110" t="s">
        <v>577</v>
      </c>
      <c r="CQA5" s="110" t="s">
        <v>576</v>
      </c>
      <c r="CQB5" s="110" t="s">
        <v>577</v>
      </c>
      <c r="CQC5" s="110" t="s">
        <v>576</v>
      </c>
      <c r="CQD5" s="110" t="s">
        <v>577</v>
      </c>
      <c r="CQE5" s="1825"/>
      <c r="CQF5" s="110" t="s">
        <v>576</v>
      </c>
      <c r="CQG5" s="110" t="s">
        <v>577</v>
      </c>
      <c r="CQH5" s="110" t="s">
        <v>576</v>
      </c>
      <c r="CQI5" s="110" t="s">
        <v>577</v>
      </c>
      <c r="CQJ5" s="110" t="s">
        <v>576</v>
      </c>
      <c r="CQK5" s="110" t="s">
        <v>577</v>
      </c>
      <c r="CQL5" s="1825"/>
      <c r="CQM5" s="110" t="s">
        <v>576</v>
      </c>
      <c r="CQN5" s="110" t="s">
        <v>577</v>
      </c>
      <c r="CQO5" s="110" t="s">
        <v>576</v>
      </c>
      <c r="CQP5" s="110" t="s">
        <v>577</v>
      </c>
      <c r="CQQ5" s="110" t="s">
        <v>576</v>
      </c>
      <c r="CQR5" s="110" t="s">
        <v>577</v>
      </c>
      <c r="CQS5" s="1825"/>
      <c r="CQT5" s="110" t="s">
        <v>576</v>
      </c>
      <c r="CQU5" s="110" t="s">
        <v>577</v>
      </c>
      <c r="CQV5" s="110" t="s">
        <v>576</v>
      </c>
      <c r="CQW5" s="110" t="s">
        <v>577</v>
      </c>
      <c r="CQX5" s="110" t="s">
        <v>576</v>
      </c>
      <c r="CQY5" s="110" t="s">
        <v>577</v>
      </c>
      <c r="CQZ5" s="1825"/>
      <c r="CRA5" s="110" t="s">
        <v>576</v>
      </c>
      <c r="CRB5" s="110" t="s">
        <v>577</v>
      </c>
      <c r="CRC5" s="110" t="s">
        <v>576</v>
      </c>
      <c r="CRD5" s="110" t="s">
        <v>577</v>
      </c>
      <c r="CRE5" s="110" t="s">
        <v>576</v>
      </c>
      <c r="CRF5" s="110" t="s">
        <v>577</v>
      </c>
      <c r="CRG5" s="1825"/>
      <c r="CRH5" s="110" t="s">
        <v>576</v>
      </c>
      <c r="CRI5" s="110" t="s">
        <v>577</v>
      </c>
      <c r="CRJ5" s="110" t="s">
        <v>576</v>
      </c>
      <c r="CRK5" s="110" t="s">
        <v>577</v>
      </c>
      <c r="CRL5" s="110" t="s">
        <v>576</v>
      </c>
      <c r="CRM5" s="110" t="s">
        <v>577</v>
      </c>
      <c r="CRN5" s="1825"/>
      <c r="CRO5" s="110" t="s">
        <v>576</v>
      </c>
      <c r="CRP5" s="110" t="s">
        <v>577</v>
      </c>
      <c r="CRQ5" s="110" t="s">
        <v>576</v>
      </c>
      <c r="CRR5" s="110" t="s">
        <v>577</v>
      </c>
      <c r="CRS5" s="110" t="s">
        <v>576</v>
      </c>
      <c r="CRT5" s="110" t="s">
        <v>577</v>
      </c>
      <c r="CRU5" s="1825"/>
      <c r="CRV5" s="110" t="s">
        <v>576</v>
      </c>
      <c r="CRW5" s="110" t="s">
        <v>577</v>
      </c>
      <c r="CRX5" s="110" t="s">
        <v>576</v>
      </c>
      <c r="CRY5" s="110" t="s">
        <v>577</v>
      </c>
      <c r="CRZ5" s="110" t="s">
        <v>576</v>
      </c>
      <c r="CSA5" s="110" t="s">
        <v>577</v>
      </c>
      <c r="CSB5" s="1825"/>
      <c r="CSC5" s="110" t="s">
        <v>576</v>
      </c>
      <c r="CSD5" s="110" t="s">
        <v>577</v>
      </c>
      <c r="CSE5" s="110" t="s">
        <v>576</v>
      </c>
      <c r="CSF5" s="110" t="s">
        <v>577</v>
      </c>
      <c r="CSG5" s="110" t="s">
        <v>576</v>
      </c>
      <c r="CSH5" s="110" t="s">
        <v>577</v>
      </c>
      <c r="CSI5" s="1825"/>
      <c r="CSJ5" s="110" t="s">
        <v>576</v>
      </c>
      <c r="CSK5" s="110" t="s">
        <v>577</v>
      </c>
      <c r="CSL5" s="110" t="s">
        <v>576</v>
      </c>
      <c r="CSM5" s="110" t="s">
        <v>577</v>
      </c>
      <c r="CSN5" s="110" t="s">
        <v>576</v>
      </c>
      <c r="CSO5" s="110" t="s">
        <v>577</v>
      </c>
      <c r="CSP5" s="1825"/>
      <c r="CSQ5" s="110" t="s">
        <v>576</v>
      </c>
      <c r="CSR5" s="110" t="s">
        <v>577</v>
      </c>
      <c r="CSS5" s="110" t="s">
        <v>576</v>
      </c>
      <c r="CST5" s="110" t="s">
        <v>577</v>
      </c>
      <c r="CSU5" s="110" t="s">
        <v>576</v>
      </c>
      <c r="CSV5" s="110" t="s">
        <v>577</v>
      </c>
      <c r="CSW5" s="1825"/>
      <c r="CSX5" s="110" t="s">
        <v>576</v>
      </c>
      <c r="CSY5" s="110" t="s">
        <v>577</v>
      </c>
      <c r="CSZ5" s="110" t="s">
        <v>576</v>
      </c>
      <c r="CTA5" s="110" t="s">
        <v>577</v>
      </c>
      <c r="CTB5" s="110" t="s">
        <v>576</v>
      </c>
      <c r="CTC5" s="110" t="s">
        <v>577</v>
      </c>
      <c r="CTD5" s="1825"/>
      <c r="CTE5" s="110" t="s">
        <v>576</v>
      </c>
      <c r="CTF5" s="110" t="s">
        <v>577</v>
      </c>
      <c r="CTG5" s="110" t="s">
        <v>576</v>
      </c>
      <c r="CTH5" s="110" t="s">
        <v>577</v>
      </c>
      <c r="CTI5" s="110" t="s">
        <v>576</v>
      </c>
      <c r="CTJ5" s="110" t="s">
        <v>577</v>
      </c>
      <c r="CTK5" s="110" t="s">
        <v>576</v>
      </c>
      <c r="CTL5" s="110" t="s">
        <v>577</v>
      </c>
      <c r="CTM5" s="110" t="s">
        <v>576</v>
      </c>
      <c r="CTN5" s="110" t="s">
        <v>577</v>
      </c>
      <c r="CTO5" s="110" t="s">
        <v>576</v>
      </c>
      <c r="CTP5" s="110" t="s">
        <v>577</v>
      </c>
      <c r="CTQ5" s="110" t="s">
        <v>576</v>
      </c>
      <c r="CTR5" s="110" t="s">
        <v>577</v>
      </c>
      <c r="CTS5" s="110" t="s">
        <v>576</v>
      </c>
      <c r="CTT5" s="110" t="s">
        <v>577</v>
      </c>
      <c r="CTU5" s="110" t="s">
        <v>576</v>
      </c>
      <c r="CTV5" s="110" t="s">
        <v>577</v>
      </c>
      <c r="CTW5" s="110" t="s">
        <v>576</v>
      </c>
      <c r="CTX5" s="110" t="s">
        <v>577</v>
      </c>
      <c r="CTY5" s="110" t="s">
        <v>576</v>
      </c>
      <c r="CTZ5" s="110" t="s">
        <v>577</v>
      </c>
      <c r="CUA5" s="1713" t="s">
        <v>595</v>
      </c>
      <c r="CUB5" s="1713" t="s">
        <v>601</v>
      </c>
      <c r="CUC5" s="1729" t="s">
        <v>607</v>
      </c>
      <c r="CUD5" s="80" t="s">
        <v>578</v>
      </c>
      <c r="CUE5" s="80" t="s">
        <v>579</v>
      </c>
      <c r="CUF5" s="80" t="s">
        <v>580</v>
      </c>
      <c r="CUG5" s="80" t="s">
        <v>581</v>
      </c>
      <c r="CUH5" s="80" t="s">
        <v>578</v>
      </c>
      <c r="CUI5" s="80" t="s">
        <v>579</v>
      </c>
      <c r="CUJ5" s="80" t="s">
        <v>580</v>
      </c>
      <c r="CUK5" s="80" t="s">
        <v>581</v>
      </c>
      <c r="CUL5" s="80" t="s">
        <v>578</v>
      </c>
      <c r="CUM5" s="80" t="s">
        <v>579</v>
      </c>
      <c r="CUN5" s="80" t="s">
        <v>580</v>
      </c>
      <c r="CUO5" s="80" t="s">
        <v>581</v>
      </c>
      <c r="CUP5" s="80" t="s">
        <v>578</v>
      </c>
      <c r="CUQ5" s="80" t="s">
        <v>579</v>
      </c>
      <c r="CUR5" s="80" t="s">
        <v>580</v>
      </c>
      <c r="CUS5" s="80" t="s">
        <v>581</v>
      </c>
      <c r="CUT5" s="80" t="s">
        <v>578</v>
      </c>
      <c r="CUU5" s="80" t="s">
        <v>579</v>
      </c>
      <c r="CUV5" s="80" t="s">
        <v>580</v>
      </c>
      <c r="CUW5" s="80" t="s">
        <v>581</v>
      </c>
      <c r="CUX5" s="111" t="s">
        <v>444</v>
      </c>
      <c r="CUY5" s="112" t="s">
        <v>445</v>
      </c>
      <c r="CUZ5" s="112" t="s">
        <v>446</v>
      </c>
      <c r="CVA5" s="112" t="s">
        <v>582</v>
      </c>
      <c r="CVB5" s="112" t="s">
        <v>16</v>
      </c>
      <c r="CVC5" s="112" t="s">
        <v>583</v>
      </c>
      <c r="CVD5" s="111" t="s">
        <v>444</v>
      </c>
      <c r="CVE5" s="112" t="s">
        <v>445</v>
      </c>
      <c r="CVF5" s="112" t="s">
        <v>446</v>
      </c>
      <c r="CVG5" s="112" t="s">
        <v>582</v>
      </c>
      <c r="CVH5" s="112" t="s">
        <v>16</v>
      </c>
      <c r="CVI5" s="112" t="s">
        <v>583</v>
      </c>
      <c r="CVJ5" s="111" t="s">
        <v>444</v>
      </c>
      <c r="CVK5" s="112" t="s">
        <v>445</v>
      </c>
      <c r="CVL5" s="112" t="s">
        <v>446</v>
      </c>
      <c r="CVM5" s="112" t="s">
        <v>582</v>
      </c>
      <c r="CVN5" s="112" t="s">
        <v>16</v>
      </c>
      <c r="CVO5" s="112" t="s">
        <v>583</v>
      </c>
      <c r="CVP5" s="111" t="s">
        <v>444</v>
      </c>
      <c r="CVQ5" s="112" t="s">
        <v>445</v>
      </c>
      <c r="CVR5" s="112" t="s">
        <v>446</v>
      </c>
      <c r="CVS5" s="112" t="s">
        <v>582</v>
      </c>
      <c r="CVT5" s="112" t="s">
        <v>16</v>
      </c>
      <c r="CVU5" s="112" t="s">
        <v>583</v>
      </c>
      <c r="CVV5" s="111" t="s">
        <v>444</v>
      </c>
      <c r="CVW5" s="112" t="s">
        <v>445</v>
      </c>
      <c r="CVX5" s="112" t="s">
        <v>446</v>
      </c>
      <c r="CVY5" s="112" t="s">
        <v>582</v>
      </c>
      <c r="CVZ5" s="112" t="s">
        <v>16</v>
      </c>
      <c r="CWA5" s="112" t="s">
        <v>583</v>
      </c>
      <c r="CWB5" s="111" t="s">
        <v>444</v>
      </c>
      <c r="CWC5" s="112" t="s">
        <v>445</v>
      </c>
      <c r="CWD5" s="112" t="s">
        <v>446</v>
      </c>
      <c r="CWE5" s="112" t="s">
        <v>582</v>
      </c>
      <c r="CWF5" s="112" t="s">
        <v>16</v>
      </c>
      <c r="CWG5" s="112" t="s">
        <v>583</v>
      </c>
      <c r="CWH5" s="111" t="s">
        <v>444</v>
      </c>
      <c r="CWI5" s="112" t="s">
        <v>445</v>
      </c>
      <c r="CWJ5" s="112" t="s">
        <v>446</v>
      </c>
      <c r="CWK5" s="112" t="s">
        <v>582</v>
      </c>
      <c r="CWL5" s="112" t="s">
        <v>16</v>
      </c>
      <c r="CWM5" s="112" t="s">
        <v>583</v>
      </c>
      <c r="CWN5" s="111" t="s">
        <v>444</v>
      </c>
      <c r="CWO5" s="112" t="s">
        <v>445</v>
      </c>
      <c r="CWP5" s="112" t="s">
        <v>446</v>
      </c>
      <c r="CWQ5" s="112" t="s">
        <v>582</v>
      </c>
      <c r="CWR5" s="114" t="s">
        <v>16</v>
      </c>
      <c r="CWS5" s="1730" t="s">
        <v>5442</v>
      </c>
      <c r="CWT5" s="1716" t="s">
        <v>5443</v>
      </c>
      <c r="CWU5" s="1714" t="s">
        <v>5444</v>
      </c>
      <c r="CWV5" s="1874"/>
      <c r="CWW5" s="112" t="s">
        <v>445</v>
      </c>
      <c r="CWX5" s="112" t="s">
        <v>446</v>
      </c>
      <c r="CWY5" s="112" t="s">
        <v>447</v>
      </c>
      <c r="CWZ5" s="112" t="s">
        <v>16</v>
      </c>
      <c r="CXA5" s="112" t="s">
        <v>583</v>
      </c>
      <c r="CXB5" s="113" t="s">
        <v>444</v>
      </c>
      <c r="CXC5" s="112" t="s">
        <v>445</v>
      </c>
      <c r="CXD5" s="112" t="s">
        <v>446</v>
      </c>
      <c r="CXE5" s="112" t="s">
        <v>447</v>
      </c>
      <c r="CXF5" s="112" t="s">
        <v>16</v>
      </c>
      <c r="CXG5" s="112" t="s">
        <v>583</v>
      </c>
      <c r="CXH5" s="113" t="s">
        <v>444</v>
      </c>
      <c r="CXI5" s="112" t="s">
        <v>445</v>
      </c>
      <c r="CXJ5" s="112" t="s">
        <v>446</v>
      </c>
      <c r="CXK5" s="112" t="s">
        <v>447</v>
      </c>
      <c r="CXL5" s="112" t="s">
        <v>16</v>
      </c>
      <c r="CXM5" s="114" t="s">
        <v>583</v>
      </c>
      <c r="CXN5" s="80" t="s">
        <v>449</v>
      </c>
      <c r="CXO5" s="80" t="s">
        <v>450</v>
      </c>
      <c r="CXP5" s="80" t="s">
        <v>451</v>
      </c>
      <c r="CXQ5" s="80" t="s">
        <v>452</v>
      </c>
      <c r="CXR5" s="80" t="s">
        <v>453</v>
      </c>
      <c r="CXS5" s="80" t="s">
        <v>449</v>
      </c>
      <c r="CXT5" s="80" t="s">
        <v>450</v>
      </c>
      <c r="CXU5" s="80" t="s">
        <v>451</v>
      </c>
      <c r="CXV5" s="80" t="s">
        <v>452</v>
      </c>
      <c r="CXW5" s="80" t="s">
        <v>453</v>
      </c>
      <c r="CXX5" s="1842"/>
      <c r="CXY5" s="1842"/>
      <c r="CXZ5" s="1842"/>
      <c r="CYA5" s="1842"/>
      <c r="CYB5" s="1842"/>
      <c r="CYC5" s="1842"/>
      <c r="CYD5" s="1842"/>
      <c r="CYE5" s="1842"/>
      <c r="CYF5" s="1842"/>
      <c r="CYG5" s="1842"/>
      <c r="CYH5" s="115" t="s">
        <v>584</v>
      </c>
      <c r="CYI5" s="115" t="s">
        <v>455</v>
      </c>
      <c r="CYJ5" s="50" t="s">
        <v>412</v>
      </c>
      <c r="CYK5" s="56" t="s">
        <v>392</v>
      </c>
      <c r="CYL5" s="56" t="s">
        <v>585</v>
      </c>
      <c r="CYM5" s="56" t="s">
        <v>458</v>
      </c>
      <c r="CYO5" s="1811"/>
      <c r="CYP5" s="1811"/>
      <c r="CYQ5" s="78" t="s">
        <v>502</v>
      </c>
      <c r="CYR5" s="78" t="s">
        <v>503</v>
      </c>
      <c r="CYS5" s="78" t="s">
        <v>504</v>
      </c>
      <c r="CYT5" s="78" t="s">
        <v>505</v>
      </c>
      <c r="CYU5" s="78" t="s">
        <v>502</v>
      </c>
      <c r="CYV5" s="78" t="s">
        <v>503</v>
      </c>
      <c r="CYW5" s="78" t="s">
        <v>504</v>
      </c>
      <c r="CYX5" s="78" t="s">
        <v>505</v>
      </c>
      <c r="CYY5" s="78" t="s">
        <v>502</v>
      </c>
      <c r="CYZ5" s="78" t="s">
        <v>503</v>
      </c>
      <c r="CZA5" s="78" t="s">
        <v>504</v>
      </c>
      <c r="CZB5" s="78" t="s">
        <v>505</v>
      </c>
      <c r="CZC5" s="78" t="s">
        <v>502</v>
      </c>
      <c r="CZD5" s="78" t="s">
        <v>503</v>
      </c>
      <c r="CZE5" s="78" t="s">
        <v>504</v>
      </c>
      <c r="CZF5" s="78" t="s">
        <v>505</v>
      </c>
      <c r="CZG5" s="55" t="s">
        <v>510</v>
      </c>
      <c r="CZH5" s="55" t="s">
        <v>511</v>
      </c>
      <c r="CZI5" s="55" t="s">
        <v>512</v>
      </c>
      <c r="CZJ5" s="55" t="s">
        <v>513</v>
      </c>
      <c r="CZK5" s="80" t="s">
        <v>514</v>
      </c>
      <c r="CZL5" s="80" t="s">
        <v>515</v>
      </c>
      <c r="CZM5" s="80" t="s">
        <v>516</v>
      </c>
      <c r="CZN5" s="80" t="s">
        <v>517</v>
      </c>
      <c r="CZO5" s="80" t="s">
        <v>518</v>
      </c>
      <c r="CZP5" s="80" t="s">
        <v>519</v>
      </c>
      <c r="CZQ5" s="80" t="s">
        <v>520</v>
      </c>
      <c r="CZR5" s="80" t="s">
        <v>521</v>
      </c>
      <c r="CZS5" s="80" t="s">
        <v>522</v>
      </c>
      <c r="CZT5" s="80" t="s">
        <v>523</v>
      </c>
      <c r="CZU5" s="81" t="s">
        <v>524</v>
      </c>
      <c r="CZV5" s="82" t="s">
        <v>525</v>
      </c>
      <c r="CZW5" s="82" t="s">
        <v>526</v>
      </c>
      <c r="CZX5" s="83" t="s">
        <v>527</v>
      </c>
      <c r="CZY5" s="83" t="s">
        <v>528</v>
      </c>
      <c r="CZZ5" s="83" t="s">
        <v>529</v>
      </c>
      <c r="DAA5" s="83" t="s">
        <v>530</v>
      </c>
      <c r="DAB5" s="83" t="s">
        <v>531</v>
      </c>
      <c r="DAC5" s="83" t="s">
        <v>532</v>
      </c>
      <c r="DAD5" s="83" t="s">
        <v>533</v>
      </c>
      <c r="DAE5" s="82" t="s">
        <v>534</v>
      </c>
      <c r="DAF5" s="82" t="s">
        <v>535</v>
      </c>
      <c r="DAG5" s="84" t="s">
        <v>536</v>
      </c>
      <c r="DAH5" s="80" t="s">
        <v>537</v>
      </c>
      <c r="DAI5" s="116" t="s">
        <v>538</v>
      </c>
      <c r="DAJ5" s="80" t="s">
        <v>539</v>
      </c>
      <c r="DAK5" s="80" t="s">
        <v>540</v>
      </c>
      <c r="DAL5" s="80" t="s">
        <v>541</v>
      </c>
      <c r="DAM5" s="1792"/>
      <c r="DAN5" s="1792"/>
      <c r="DAO5" s="89" t="s">
        <v>542</v>
      </c>
      <c r="DAP5" s="89" t="s">
        <v>543</v>
      </c>
      <c r="DAQ5" s="89" t="s">
        <v>544</v>
      </c>
      <c r="DAR5" s="89" t="s">
        <v>545</v>
      </c>
      <c r="DAS5" s="90" t="s">
        <v>546</v>
      </c>
      <c r="DAT5" s="90" t="s">
        <v>547</v>
      </c>
      <c r="DAU5" s="90" t="s">
        <v>548</v>
      </c>
      <c r="DAV5" s="90" t="s">
        <v>549</v>
      </c>
      <c r="DAW5" s="117" t="s">
        <v>550</v>
      </c>
      <c r="DAX5" s="1927"/>
      <c r="DAY5" s="1928"/>
      <c r="DAZ5" s="1919"/>
      <c r="DBA5" s="55" t="s">
        <v>551</v>
      </c>
      <c r="DBB5" s="55" t="s">
        <v>552</v>
      </c>
      <c r="DBC5" s="92" t="s">
        <v>553</v>
      </c>
      <c r="DBD5" s="93" t="s">
        <v>554</v>
      </c>
      <c r="DBE5" s="93" t="s">
        <v>555</v>
      </c>
      <c r="DBF5" s="93" t="s">
        <v>556</v>
      </c>
      <c r="DBG5" s="1811"/>
      <c r="DBH5" s="1811"/>
      <c r="DBI5" s="80" t="s">
        <v>433</v>
      </c>
      <c r="DBJ5" s="94" t="s">
        <v>434</v>
      </c>
      <c r="DBK5" s="94" t="s">
        <v>435</v>
      </c>
      <c r="DBL5" s="80" t="s">
        <v>436</v>
      </c>
      <c r="DBM5" s="80" t="s">
        <v>437</v>
      </c>
      <c r="DBN5" s="80" t="s">
        <v>438</v>
      </c>
      <c r="DBO5" s="95" t="s">
        <v>457</v>
      </c>
      <c r="DBP5" s="96" t="s">
        <v>557</v>
      </c>
      <c r="DBQ5" s="96" t="s">
        <v>457</v>
      </c>
      <c r="DBR5" s="96" t="s">
        <v>557</v>
      </c>
      <c r="DBS5" s="96" t="s">
        <v>457</v>
      </c>
      <c r="DBT5" s="96" t="s">
        <v>557</v>
      </c>
      <c r="DBU5" s="96" t="s">
        <v>457</v>
      </c>
      <c r="DBV5" s="96" t="s">
        <v>557</v>
      </c>
      <c r="DBW5" s="96" t="s">
        <v>457</v>
      </c>
      <c r="DBX5" s="96" t="s">
        <v>557</v>
      </c>
      <c r="DBY5" s="96" t="s">
        <v>457</v>
      </c>
      <c r="DBZ5" s="96" t="s">
        <v>557</v>
      </c>
      <c r="DCA5" s="97" t="s">
        <v>558</v>
      </c>
      <c r="DCB5" s="97" t="s">
        <v>559</v>
      </c>
      <c r="DCC5" s="97" t="s">
        <v>560</v>
      </c>
      <c r="DCD5" s="97" t="s">
        <v>561</v>
      </c>
      <c r="DCE5" s="98" t="s">
        <v>502</v>
      </c>
      <c r="DCF5" s="98" t="s">
        <v>503</v>
      </c>
      <c r="DCG5" s="98" t="s">
        <v>504</v>
      </c>
      <c r="DCH5" s="98" t="s">
        <v>505</v>
      </c>
      <c r="DCI5" s="98" t="s">
        <v>502</v>
      </c>
      <c r="DCJ5" s="98" t="s">
        <v>503</v>
      </c>
      <c r="DCK5" s="98" t="s">
        <v>504</v>
      </c>
      <c r="DCL5" s="98" t="s">
        <v>505</v>
      </c>
      <c r="DCM5" s="100" t="s">
        <v>562</v>
      </c>
      <c r="DCN5" s="101" t="s">
        <v>563</v>
      </c>
      <c r="DCO5" s="102" t="s">
        <v>564</v>
      </c>
      <c r="DCP5" s="102" t="s">
        <v>565</v>
      </c>
      <c r="DCQ5" s="102" t="s">
        <v>566</v>
      </c>
      <c r="DCR5" s="102" t="s">
        <v>567</v>
      </c>
      <c r="DCS5" s="118" t="s">
        <v>568</v>
      </c>
      <c r="DCT5" s="104" t="s">
        <v>569</v>
      </c>
      <c r="DCU5" s="105" t="s">
        <v>570</v>
      </c>
      <c r="DCV5" s="105" t="s">
        <v>571</v>
      </c>
      <c r="DCW5" s="105" t="s">
        <v>572</v>
      </c>
      <c r="DCX5" s="105" t="s">
        <v>573</v>
      </c>
      <c r="DCY5" s="106" t="s">
        <v>574</v>
      </c>
      <c r="DCZ5" s="105" t="s">
        <v>575</v>
      </c>
      <c r="DDA5" s="105" t="s">
        <v>570</v>
      </c>
      <c r="DDB5" s="105" t="s">
        <v>571</v>
      </c>
      <c r="DDC5" s="105" t="s">
        <v>572</v>
      </c>
      <c r="DDD5" s="105" t="s">
        <v>573</v>
      </c>
      <c r="DDE5" s="106" t="s">
        <v>574</v>
      </c>
      <c r="DDF5" s="105" t="s">
        <v>575</v>
      </c>
      <c r="DDG5" s="105" t="s">
        <v>570</v>
      </c>
      <c r="DDH5" s="105" t="s">
        <v>571</v>
      </c>
      <c r="DDI5" s="105" t="s">
        <v>572</v>
      </c>
      <c r="DDJ5" s="105" t="s">
        <v>573</v>
      </c>
      <c r="DDK5" s="106" t="s">
        <v>574</v>
      </c>
      <c r="DDL5" s="105" t="s">
        <v>575</v>
      </c>
      <c r="DDM5" s="105" t="s">
        <v>570</v>
      </c>
      <c r="DDN5" s="105" t="s">
        <v>571</v>
      </c>
      <c r="DDO5" s="105" t="s">
        <v>572</v>
      </c>
      <c r="DDP5" s="105" t="s">
        <v>573</v>
      </c>
      <c r="DDQ5" s="106" t="s">
        <v>574</v>
      </c>
      <c r="DDR5" s="107" t="s">
        <v>575</v>
      </c>
      <c r="DDS5" s="1922"/>
      <c r="DDT5" s="1921"/>
      <c r="DDU5" s="108" t="s">
        <v>576</v>
      </c>
      <c r="DDV5" s="108" t="s">
        <v>577</v>
      </c>
      <c r="DDW5" s="108" t="s">
        <v>576</v>
      </c>
      <c r="DDX5" s="108" t="s">
        <v>577</v>
      </c>
      <c r="DDY5" s="108" t="s">
        <v>576</v>
      </c>
      <c r="DDZ5" s="108" t="s">
        <v>577</v>
      </c>
      <c r="DEA5" s="1922"/>
      <c r="DEB5" s="1921"/>
      <c r="DEC5" s="108" t="s">
        <v>576</v>
      </c>
      <c r="DED5" s="108" t="s">
        <v>577</v>
      </c>
      <c r="DEE5" s="108" t="s">
        <v>576</v>
      </c>
      <c r="DEF5" s="108" t="s">
        <v>577</v>
      </c>
      <c r="DEG5" s="108" t="s">
        <v>576</v>
      </c>
      <c r="DEH5" s="108" t="s">
        <v>577</v>
      </c>
      <c r="DEI5" s="1922"/>
      <c r="DEJ5" s="1921"/>
      <c r="DEK5" s="108" t="s">
        <v>576</v>
      </c>
      <c r="DEL5" s="108" t="s">
        <v>577</v>
      </c>
      <c r="DEM5" s="108" t="s">
        <v>576</v>
      </c>
      <c r="DEN5" s="108" t="s">
        <v>577</v>
      </c>
      <c r="DEO5" s="108" t="s">
        <v>576</v>
      </c>
      <c r="DEP5" s="108" t="s">
        <v>577</v>
      </c>
      <c r="DEQ5" s="1922"/>
      <c r="DER5" s="1921"/>
      <c r="DES5" s="108" t="s">
        <v>576</v>
      </c>
      <c r="DET5" s="108" t="s">
        <v>577</v>
      </c>
      <c r="DEU5" s="108" t="s">
        <v>576</v>
      </c>
      <c r="DEV5" s="108" t="s">
        <v>577</v>
      </c>
      <c r="DEW5" s="108" t="s">
        <v>576</v>
      </c>
      <c r="DEX5" s="108" t="s">
        <v>577</v>
      </c>
      <c r="DEY5" s="1922"/>
      <c r="DEZ5" s="1921"/>
      <c r="DFA5" s="108" t="s">
        <v>576</v>
      </c>
      <c r="DFB5" s="108" t="s">
        <v>577</v>
      </c>
      <c r="DFC5" s="108" t="s">
        <v>576</v>
      </c>
      <c r="DFD5" s="108" t="s">
        <v>577</v>
      </c>
      <c r="DFE5" s="108" t="s">
        <v>576</v>
      </c>
      <c r="DFF5" s="108" t="s">
        <v>577</v>
      </c>
      <c r="DFG5" s="1922"/>
      <c r="DFH5" s="1921"/>
      <c r="DFI5" s="108" t="s">
        <v>576</v>
      </c>
      <c r="DFJ5" s="108" t="s">
        <v>577</v>
      </c>
      <c r="DFK5" s="108" t="s">
        <v>576</v>
      </c>
      <c r="DFL5" s="108" t="s">
        <v>577</v>
      </c>
      <c r="DFM5" s="108" t="s">
        <v>576</v>
      </c>
      <c r="DFN5" s="108" t="s">
        <v>577</v>
      </c>
      <c r="DFO5" s="1922"/>
      <c r="DFP5" s="1921"/>
      <c r="DFQ5" s="108" t="s">
        <v>576</v>
      </c>
      <c r="DFR5" s="108" t="s">
        <v>577</v>
      </c>
      <c r="DFS5" s="108" t="s">
        <v>576</v>
      </c>
      <c r="DFT5" s="108" t="s">
        <v>577</v>
      </c>
      <c r="DFU5" s="108" t="s">
        <v>576</v>
      </c>
      <c r="DFV5" s="108" t="s">
        <v>577</v>
      </c>
      <c r="DFW5" s="1922"/>
      <c r="DFX5" s="1921"/>
      <c r="DFY5" s="108" t="s">
        <v>576</v>
      </c>
      <c r="DFZ5" s="108" t="s">
        <v>577</v>
      </c>
      <c r="DGA5" s="108" t="s">
        <v>576</v>
      </c>
      <c r="DGB5" s="108" t="s">
        <v>577</v>
      </c>
      <c r="DGC5" s="108" t="s">
        <v>576</v>
      </c>
      <c r="DGD5" s="108" t="s">
        <v>577</v>
      </c>
      <c r="DGE5" s="109" t="s">
        <v>441</v>
      </c>
      <c r="DGF5" s="109" t="s">
        <v>442</v>
      </c>
      <c r="DGG5" s="110" t="s">
        <v>576</v>
      </c>
      <c r="DGH5" s="110" t="s">
        <v>577</v>
      </c>
      <c r="DGI5" s="110" t="s">
        <v>576</v>
      </c>
      <c r="DGJ5" s="110" t="s">
        <v>577</v>
      </c>
      <c r="DGK5" s="110" t="s">
        <v>576</v>
      </c>
      <c r="DGL5" s="110" t="s">
        <v>577</v>
      </c>
      <c r="DGM5" s="109" t="s">
        <v>441</v>
      </c>
      <c r="DGN5" s="109" t="s">
        <v>442</v>
      </c>
      <c r="DGO5" s="110" t="s">
        <v>576</v>
      </c>
      <c r="DGP5" s="110" t="s">
        <v>577</v>
      </c>
      <c r="DGQ5" s="110" t="s">
        <v>576</v>
      </c>
      <c r="DGR5" s="110" t="s">
        <v>577</v>
      </c>
      <c r="DGS5" s="110" t="s">
        <v>576</v>
      </c>
      <c r="DGT5" s="110" t="s">
        <v>577</v>
      </c>
      <c r="DGU5" s="109" t="s">
        <v>441</v>
      </c>
      <c r="DGV5" s="109" t="s">
        <v>442</v>
      </c>
      <c r="DGW5" s="110" t="s">
        <v>576</v>
      </c>
      <c r="DGX5" s="110" t="s">
        <v>577</v>
      </c>
      <c r="DGY5" s="110" t="s">
        <v>576</v>
      </c>
      <c r="DGZ5" s="110" t="s">
        <v>577</v>
      </c>
      <c r="DHA5" s="110" t="s">
        <v>576</v>
      </c>
      <c r="DHB5" s="110" t="s">
        <v>577</v>
      </c>
      <c r="DHC5" s="109" t="s">
        <v>441</v>
      </c>
      <c r="DHD5" s="109" t="s">
        <v>442</v>
      </c>
      <c r="DHE5" s="110" t="s">
        <v>576</v>
      </c>
      <c r="DHF5" s="110" t="s">
        <v>577</v>
      </c>
      <c r="DHG5" s="110" t="s">
        <v>576</v>
      </c>
      <c r="DHH5" s="110" t="s">
        <v>577</v>
      </c>
      <c r="DHI5" s="110" t="s">
        <v>576</v>
      </c>
      <c r="DHJ5" s="110" t="s">
        <v>577</v>
      </c>
      <c r="DHK5" s="109" t="s">
        <v>441</v>
      </c>
      <c r="DHL5" s="109" t="s">
        <v>442</v>
      </c>
      <c r="DHM5" s="110" t="s">
        <v>576</v>
      </c>
      <c r="DHN5" s="110" t="s">
        <v>577</v>
      </c>
      <c r="DHO5" s="110" t="s">
        <v>576</v>
      </c>
      <c r="DHP5" s="110" t="s">
        <v>577</v>
      </c>
      <c r="DHQ5" s="110" t="s">
        <v>576</v>
      </c>
      <c r="DHR5" s="110" t="s">
        <v>577</v>
      </c>
      <c r="DHS5" s="109" t="s">
        <v>441</v>
      </c>
      <c r="DHT5" s="109" t="s">
        <v>442</v>
      </c>
      <c r="DHU5" s="110" t="s">
        <v>576</v>
      </c>
      <c r="DHV5" s="110" t="s">
        <v>577</v>
      </c>
      <c r="DHW5" s="110" t="s">
        <v>576</v>
      </c>
      <c r="DHX5" s="110" t="s">
        <v>577</v>
      </c>
      <c r="DHY5" s="110" t="s">
        <v>576</v>
      </c>
      <c r="DHZ5" s="110" t="s">
        <v>577</v>
      </c>
      <c r="DIA5" s="109" t="s">
        <v>441</v>
      </c>
      <c r="DIB5" s="109" t="s">
        <v>442</v>
      </c>
      <c r="DIC5" s="110" t="s">
        <v>576</v>
      </c>
      <c r="DID5" s="110" t="s">
        <v>577</v>
      </c>
      <c r="DIE5" s="110" t="s">
        <v>576</v>
      </c>
      <c r="DIF5" s="110" t="s">
        <v>577</v>
      </c>
      <c r="DIG5" s="110" t="s">
        <v>576</v>
      </c>
      <c r="DIH5" s="110" t="s">
        <v>577</v>
      </c>
      <c r="DII5" s="109" t="s">
        <v>441</v>
      </c>
      <c r="DIJ5" s="109" t="s">
        <v>442</v>
      </c>
      <c r="DIK5" s="110" t="s">
        <v>576</v>
      </c>
      <c r="DIL5" s="110" t="s">
        <v>577</v>
      </c>
      <c r="DIM5" s="110" t="s">
        <v>576</v>
      </c>
      <c r="DIN5" s="110" t="s">
        <v>577</v>
      </c>
      <c r="DIO5" s="110" t="s">
        <v>576</v>
      </c>
      <c r="DIP5" s="110" t="s">
        <v>577</v>
      </c>
      <c r="DIQ5" s="109" t="s">
        <v>441</v>
      </c>
      <c r="DIR5" s="109" t="s">
        <v>442</v>
      </c>
      <c r="DIS5" s="110" t="s">
        <v>576</v>
      </c>
      <c r="DIT5" s="110" t="s">
        <v>577</v>
      </c>
      <c r="DIU5" s="110" t="s">
        <v>576</v>
      </c>
      <c r="DIV5" s="110" t="s">
        <v>577</v>
      </c>
      <c r="DIW5" s="110" t="s">
        <v>576</v>
      </c>
      <c r="DIX5" s="110" t="s">
        <v>577</v>
      </c>
      <c r="DIY5" s="109" t="s">
        <v>441</v>
      </c>
      <c r="DIZ5" s="109" t="s">
        <v>442</v>
      </c>
      <c r="DJA5" s="110" t="s">
        <v>576</v>
      </c>
      <c r="DJB5" s="110" t="s">
        <v>577</v>
      </c>
      <c r="DJC5" s="110" t="s">
        <v>576</v>
      </c>
      <c r="DJD5" s="110" t="s">
        <v>577</v>
      </c>
      <c r="DJE5" s="110" t="s">
        <v>576</v>
      </c>
      <c r="DJF5" s="110" t="s">
        <v>577</v>
      </c>
      <c r="DJG5" s="109" t="s">
        <v>441</v>
      </c>
      <c r="DJH5" s="109" t="s">
        <v>442</v>
      </c>
      <c r="DJI5" s="110" t="s">
        <v>576</v>
      </c>
      <c r="DJJ5" s="110" t="s">
        <v>577</v>
      </c>
      <c r="DJK5" s="110" t="s">
        <v>576</v>
      </c>
      <c r="DJL5" s="110" t="s">
        <v>577</v>
      </c>
      <c r="DJM5" s="110" t="s">
        <v>576</v>
      </c>
      <c r="DJN5" s="110" t="s">
        <v>577</v>
      </c>
      <c r="DJO5" s="109" t="s">
        <v>441</v>
      </c>
      <c r="DJP5" s="109" t="s">
        <v>442</v>
      </c>
      <c r="DJQ5" s="110" t="s">
        <v>576</v>
      </c>
      <c r="DJR5" s="110" t="s">
        <v>577</v>
      </c>
      <c r="DJS5" s="110" t="s">
        <v>576</v>
      </c>
      <c r="DJT5" s="110" t="s">
        <v>577</v>
      </c>
      <c r="DJU5" s="110" t="s">
        <v>576</v>
      </c>
      <c r="DJV5" s="110" t="s">
        <v>577</v>
      </c>
      <c r="DJW5" s="1825"/>
      <c r="DJX5" s="110" t="s">
        <v>576</v>
      </c>
      <c r="DJY5" s="110" t="s">
        <v>577</v>
      </c>
      <c r="DJZ5" s="110" t="s">
        <v>576</v>
      </c>
      <c r="DKA5" s="110" t="s">
        <v>577</v>
      </c>
      <c r="DKB5" s="110" t="s">
        <v>576</v>
      </c>
      <c r="DKC5" s="110" t="s">
        <v>577</v>
      </c>
      <c r="DKD5" s="1825"/>
      <c r="DKE5" s="110" t="s">
        <v>576</v>
      </c>
      <c r="DKF5" s="110" t="s">
        <v>577</v>
      </c>
      <c r="DKG5" s="110" t="s">
        <v>576</v>
      </c>
      <c r="DKH5" s="110" t="s">
        <v>577</v>
      </c>
      <c r="DKI5" s="110" t="s">
        <v>576</v>
      </c>
      <c r="DKJ5" s="110" t="s">
        <v>577</v>
      </c>
      <c r="DKK5" s="1825"/>
      <c r="DKL5" s="110" t="s">
        <v>576</v>
      </c>
      <c r="DKM5" s="110" t="s">
        <v>577</v>
      </c>
      <c r="DKN5" s="110" t="s">
        <v>576</v>
      </c>
      <c r="DKO5" s="110" t="s">
        <v>577</v>
      </c>
      <c r="DKP5" s="110" t="s">
        <v>576</v>
      </c>
      <c r="DKQ5" s="110" t="s">
        <v>577</v>
      </c>
      <c r="DKR5" s="1825"/>
      <c r="DKS5" s="110" t="s">
        <v>576</v>
      </c>
      <c r="DKT5" s="110" t="s">
        <v>577</v>
      </c>
      <c r="DKU5" s="110" t="s">
        <v>576</v>
      </c>
      <c r="DKV5" s="110" t="s">
        <v>577</v>
      </c>
      <c r="DKW5" s="110" t="s">
        <v>576</v>
      </c>
      <c r="DKX5" s="110" t="s">
        <v>577</v>
      </c>
      <c r="DKY5" s="1825"/>
      <c r="DKZ5" s="110" t="s">
        <v>576</v>
      </c>
      <c r="DLA5" s="110" t="s">
        <v>577</v>
      </c>
      <c r="DLB5" s="110" t="s">
        <v>576</v>
      </c>
      <c r="DLC5" s="110" t="s">
        <v>577</v>
      </c>
      <c r="DLD5" s="110" t="s">
        <v>576</v>
      </c>
      <c r="DLE5" s="110" t="s">
        <v>577</v>
      </c>
      <c r="DLF5" s="1825"/>
      <c r="DLG5" s="110" t="s">
        <v>576</v>
      </c>
      <c r="DLH5" s="110" t="s">
        <v>577</v>
      </c>
      <c r="DLI5" s="110" t="s">
        <v>576</v>
      </c>
      <c r="DLJ5" s="110" t="s">
        <v>577</v>
      </c>
      <c r="DLK5" s="110" t="s">
        <v>576</v>
      </c>
      <c r="DLL5" s="110" t="s">
        <v>577</v>
      </c>
      <c r="DLM5" s="1825"/>
      <c r="DLN5" s="110" t="s">
        <v>576</v>
      </c>
      <c r="DLO5" s="110" t="s">
        <v>577</v>
      </c>
      <c r="DLP5" s="110" t="s">
        <v>576</v>
      </c>
      <c r="DLQ5" s="110" t="s">
        <v>577</v>
      </c>
      <c r="DLR5" s="110" t="s">
        <v>576</v>
      </c>
      <c r="DLS5" s="110" t="s">
        <v>577</v>
      </c>
      <c r="DLT5" s="1825"/>
      <c r="DLU5" s="110" t="s">
        <v>576</v>
      </c>
      <c r="DLV5" s="110" t="s">
        <v>577</v>
      </c>
      <c r="DLW5" s="110" t="s">
        <v>576</v>
      </c>
      <c r="DLX5" s="110" t="s">
        <v>577</v>
      </c>
      <c r="DLY5" s="110" t="s">
        <v>576</v>
      </c>
      <c r="DLZ5" s="110" t="s">
        <v>577</v>
      </c>
      <c r="DMA5" s="1825"/>
      <c r="DMB5" s="110" t="s">
        <v>576</v>
      </c>
      <c r="DMC5" s="110" t="s">
        <v>577</v>
      </c>
      <c r="DMD5" s="110" t="s">
        <v>576</v>
      </c>
      <c r="DME5" s="110" t="s">
        <v>577</v>
      </c>
      <c r="DMF5" s="110" t="s">
        <v>576</v>
      </c>
      <c r="DMG5" s="110" t="s">
        <v>577</v>
      </c>
      <c r="DMH5" s="1825"/>
      <c r="DMI5" s="110" t="s">
        <v>576</v>
      </c>
      <c r="DMJ5" s="110" t="s">
        <v>577</v>
      </c>
      <c r="DMK5" s="110" t="s">
        <v>576</v>
      </c>
      <c r="DML5" s="110" t="s">
        <v>577</v>
      </c>
      <c r="DMM5" s="110" t="s">
        <v>576</v>
      </c>
      <c r="DMN5" s="110" t="s">
        <v>577</v>
      </c>
      <c r="DMO5" s="1825"/>
      <c r="DMP5" s="110" t="s">
        <v>576</v>
      </c>
      <c r="DMQ5" s="110" t="s">
        <v>577</v>
      </c>
      <c r="DMR5" s="110" t="s">
        <v>576</v>
      </c>
      <c r="DMS5" s="110" t="s">
        <v>577</v>
      </c>
      <c r="DMT5" s="110" t="s">
        <v>576</v>
      </c>
      <c r="DMU5" s="110" t="s">
        <v>577</v>
      </c>
      <c r="DMV5" s="1825"/>
      <c r="DMW5" s="110" t="s">
        <v>576</v>
      </c>
      <c r="DMX5" s="110" t="s">
        <v>577</v>
      </c>
      <c r="DMY5" s="110" t="s">
        <v>576</v>
      </c>
      <c r="DMZ5" s="110" t="s">
        <v>577</v>
      </c>
      <c r="DNA5" s="110" t="s">
        <v>576</v>
      </c>
      <c r="DNB5" s="110" t="s">
        <v>577</v>
      </c>
      <c r="DNC5" s="1825"/>
      <c r="DND5" s="110" t="s">
        <v>576</v>
      </c>
      <c r="DNE5" s="110" t="s">
        <v>577</v>
      </c>
      <c r="DNF5" s="110" t="s">
        <v>576</v>
      </c>
      <c r="DNG5" s="110" t="s">
        <v>577</v>
      </c>
      <c r="DNH5" s="110" t="s">
        <v>576</v>
      </c>
      <c r="DNI5" s="110" t="s">
        <v>577</v>
      </c>
      <c r="DNJ5" s="1825"/>
      <c r="DNK5" s="110" t="s">
        <v>576</v>
      </c>
      <c r="DNL5" s="110" t="s">
        <v>577</v>
      </c>
      <c r="DNM5" s="110" t="s">
        <v>576</v>
      </c>
      <c r="DNN5" s="110" t="s">
        <v>577</v>
      </c>
      <c r="DNO5" s="110" t="s">
        <v>576</v>
      </c>
      <c r="DNP5" s="110" t="s">
        <v>577</v>
      </c>
      <c r="DNQ5" s="1825"/>
      <c r="DNR5" s="110" t="s">
        <v>576</v>
      </c>
      <c r="DNS5" s="110" t="s">
        <v>577</v>
      </c>
      <c r="DNT5" s="110" t="s">
        <v>576</v>
      </c>
      <c r="DNU5" s="110" t="s">
        <v>577</v>
      </c>
      <c r="DNV5" s="110" t="s">
        <v>576</v>
      </c>
      <c r="DNW5" s="110" t="s">
        <v>577</v>
      </c>
      <c r="DNX5" s="1825"/>
      <c r="DNY5" s="110" t="s">
        <v>576</v>
      </c>
      <c r="DNZ5" s="110" t="s">
        <v>577</v>
      </c>
      <c r="DOA5" s="110" t="s">
        <v>576</v>
      </c>
      <c r="DOB5" s="110" t="s">
        <v>577</v>
      </c>
      <c r="DOC5" s="110" t="s">
        <v>576</v>
      </c>
      <c r="DOD5" s="110" t="s">
        <v>577</v>
      </c>
      <c r="DOE5" s="1825"/>
      <c r="DOF5" s="110" t="s">
        <v>576</v>
      </c>
      <c r="DOG5" s="110" t="s">
        <v>577</v>
      </c>
      <c r="DOH5" s="110" t="s">
        <v>576</v>
      </c>
      <c r="DOI5" s="110" t="s">
        <v>577</v>
      </c>
      <c r="DOJ5" s="110" t="s">
        <v>576</v>
      </c>
      <c r="DOK5" s="110" t="s">
        <v>577</v>
      </c>
      <c r="DOL5" s="110" t="s">
        <v>576</v>
      </c>
      <c r="DOM5" s="110" t="s">
        <v>577</v>
      </c>
      <c r="DON5" s="110" t="s">
        <v>576</v>
      </c>
      <c r="DOO5" s="110" t="s">
        <v>577</v>
      </c>
      <c r="DOP5" s="110" t="s">
        <v>576</v>
      </c>
      <c r="DOQ5" s="110" t="s">
        <v>577</v>
      </c>
      <c r="DOR5" s="110" t="s">
        <v>576</v>
      </c>
      <c r="DOS5" s="110" t="s">
        <v>577</v>
      </c>
      <c r="DOT5" s="110" t="s">
        <v>576</v>
      </c>
      <c r="DOU5" s="110" t="s">
        <v>577</v>
      </c>
      <c r="DOV5" s="110" t="s">
        <v>576</v>
      </c>
      <c r="DOW5" s="110" t="s">
        <v>577</v>
      </c>
      <c r="DOX5" s="110" t="s">
        <v>576</v>
      </c>
      <c r="DOY5" s="110" t="s">
        <v>577</v>
      </c>
      <c r="DOZ5" s="110" t="s">
        <v>576</v>
      </c>
      <c r="DPA5" s="110" t="s">
        <v>577</v>
      </c>
      <c r="DPB5" s="1713" t="s">
        <v>595</v>
      </c>
      <c r="DPC5" s="1713" t="s">
        <v>601</v>
      </c>
      <c r="DPD5" s="1715" t="s">
        <v>607</v>
      </c>
      <c r="DPE5" s="80" t="s">
        <v>578</v>
      </c>
      <c r="DPF5" s="80" t="s">
        <v>579</v>
      </c>
      <c r="DPG5" s="80" t="s">
        <v>580</v>
      </c>
      <c r="DPH5" s="80" t="s">
        <v>581</v>
      </c>
      <c r="DPI5" s="80" t="s">
        <v>578</v>
      </c>
      <c r="DPJ5" s="80" t="s">
        <v>579</v>
      </c>
      <c r="DPK5" s="80" t="s">
        <v>580</v>
      </c>
      <c r="DPL5" s="80" t="s">
        <v>581</v>
      </c>
      <c r="DPM5" s="80" t="s">
        <v>578</v>
      </c>
      <c r="DPN5" s="80" t="s">
        <v>579</v>
      </c>
      <c r="DPO5" s="80" t="s">
        <v>580</v>
      </c>
      <c r="DPP5" s="80" t="s">
        <v>581</v>
      </c>
      <c r="DPQ5" s="80" t="s">
        <v>578</v>
      </c>
      <c r="DPR5" s="80" t="s">
        <v>579</v>
      </c>
      <c r="DPS5" s="80" t="s">
        <v>580</v>
      </c>
      <c r="DPT5" s="80" t="s">
        <v>581</v>
      </c>
      <c r="DPU5" s="80" t="s">
        <v>578</v>
      </c>
      <c r="DPV5" s="80" t="s">
        <v>579</v>
      </c>
      <c r="DPW5" s="80" t="s">
        <v>580</v>
      </c>
      <c r="DPX5" s="80" t="s">
        <v>581</v>
      </c>
      <c r="DPY5" s="111" t="s">
        <v>444</v>
      </c>
      <c r="DPZ5" s="112" t="s">
        <v>445</v>
      </c>
      <c r="DQA5" s="112" t="s">
        <v>446</v>
      </c>
      <c r="DQB5" s="112" t="s">
        <v>582</v>
      </c>
      <c r="DQC5" s="112" t="s">
        <v>16</v>
      </c>
      <c r="DQD5" s="112" t="s">
        <v>583</v>
      </c>
      <c r="DQE5" s="111" t="s">
        <v>444</v>
      </c>
      <c r="DQF5" s="112" t="s">
        <v>445</v>
      </c>
      <c r="DQG5" s="112" t="s">
        <v>446</v>
      </c>
      <c r="DQH5" s="112" t="s">
        <v>582</v>
      </c>
      <c r="DQI5" s="112" t="s">
        <v>16</v>
      </c>
      <c r="DQJ5" s="112" t="s">
        <v>583</v>
      </c>
      <c r="DQK5" s="111" t="s">
        <v>444</v>
      </c>
      <c r="DQL5" s="112" t="s">
        <v>445</v>
      </c>
      <c r="DQM5" s="112" t="s">
        <v>446</v>
      </c>
      <c r="DQN5" s="112" t="s">
        <v>582</v>
      </c>
      <c r="DQO5" s="112" t="s">
        <v>16</v>
      </c>
      <c r="DQP5" s="112" t="s">
        <v>583</v>
      </c>
      <c r="DQQ5" s="111" t="s">
        <v>444</v>
      </c>
      <c r="DQR5" s="112" t="s">
        <v>445</v>
      </c>
      <c r="DQS5" s="112" t="s">
        <v>446</v>
      </c>
      <c r="DQT5" s="112" t="s">
        <v>582</v>
      </c>
      <c r="DQU5" s="112" t="s">
        <v>16</v>
      </c>
      <c r="DQV5" s="112" t="s">
        <v>583</v>
      </c>
      <c r="DQW5" s="111" t="s">
        <v>444</v>
      </c>
      <c r="DQX5" s="112" t="s">
        <v>445</v>
      </c>
      <c r="DQY5" s="112" t="s">
        <v>446</v>
      </c>
      <c r="DQZ5" s="112" t="s">
        <v>582</v>
      </c>
      <c r="DRA5" s="112" t="s">
        <v>16</v>
      </c>
      <c r="DRB5" s="112" t="s">
        <v>583</v>
      </c>
      <c r="DRC5" s="111" t="s">
        <v>444</v>
      </c>
      <c r="DRD5" s="112" t="s">
        <v>445</v>
      </c>
      <c r="DRE5" s="112" t="s">
        <v>446</v>
      </c>
      <c r="DRF5" s="112" t="s">
        <v>582</v>
      </c>
      <c r="DRG5" s="112" t="s">
        <v>16</v>
      </c>
      <c r="DRH5" s="112" t="s">
        <v>583</v>
      </c>
      <c r="DRI5" s="111" t="s">
        <v>444</v>
      </c>
      <c r="DRJ5" s="112" t="s">
        <v>445</v>
      </c>
      <c r="DRK5" s="112" t="s">
        <v>446</v>
      </c>
      <c r="DRL5" s="112" t="s">
        <v>582</v>
      </c>
      <c r="DRM5" s="112" t="s">
        <v>16</v>
      </c>
      <c r="DRN5" s="112" t="s">
        <v>583</v>
      </c>
      <c r="DRO5" s="111" t="s">
        <v>444</v>
      </c>
      <c r="DRP5" s="112" t="s">
        <v>445</v>
      </c>
      <c r="DRQ5" s="112" t="s">
        <v>446</v>
      </c>
      <c r="DRR5" s="112" t="s">
        <v>582</v>
      </c>
      <c r="DRS5" s="112" t="s">
        <v>16</v>
      </c>
      <c r="DRT5" s="1730" t="s">
        <v>5442</v>
      </c>
      <c r="DRU5" s="1716" t="s">
        <v>5443</v>
      </c>
      <c r="DRV5" s="1714" t="s">
        <v>5444</v>
      </c>
      <c r="DRW5" s="1811"/>
      <c r="DRX5" s="1734" t="s">
        <v>445</v>
      </c>
      <c r="DRY5" s="112" t="s">
        <v>446</v>
      </c>
      <c r="DRZ5" s="112" t="s">
        <v>447</v>
      </c>
      <c r="DSA5" s="112" t="s">
        <v>16</v>
      </c>
      <c r="DSB5" s="112" t="s">
        <v>583</v>
      </c>
      <c r="DSC5" s="113" t="s">
        <v>444</v>
      </c>
      <c r="DSD5" s="112" t="s">
        <v>445</v>
      </c>
      <c r="DSE5" s="112" t="s">
        <v>446</v>
      </c>
      <c r="DSF5" s="112" t="s">
        <v>447</v>
      </c>
      <c r="DSG5" s="112" t="s">
        <v>16</v>
      </c>
      <c r="DSH5" s="112" t="s">
        <v>583</v>
      </c>
      <c r="DSI5" s="113" t="s">
        <v>444</v>
      </c>
      <c r="DSJ5" s="112" t="s">
        <v>445</v>
      </c>
      <c r="DSK5" s="112" t="s">
        <v>446</v>
      </c>
      <c r="DSL5" s="112" t="s">
        <v>447</v>
      </c>
      <c r="DSM5" s="112" t="s">
        <v>16</v>
      </c>
      <c r="DSN5" s="114" t="s">
        <v>583</v>
      </c>
      <c r="DSO5" s="80" t="s">
        <v>449</v>
      </c>
      <c r="DSP5" s="80" t="s">
        <v>450</v>
      </c>
      <c r="DSQ5" s="80" t="s">
        <v>451</v>
      </c>
      <c r="DSR5" s="80" t="s">
        <v>452</v>
      </c>
      <c r="DSS5" s="80" t="s">
        <v>453</v>
      </c>
      <c r="DST5" s="80" t="s">
        <v>449</v>
      </c>
      <c r="DSU5" s="80" t="s">
        <v>450</v>
      </c>
      <c r="DSV5" s="80" t="s">
        <v>451</v>
      </c>
      <c r="DSW5" s="80" t="s">
        <v>452</v>
      </c>
      <c r="DSX5" s="80" t="s">
        <v>453</v>
      </c>
      <c r="DSY5" s="1842"/>
      <c r="DSZ5" s="1842"/>
      <c r="DTA5" s="1842"/>
      <c r="DTB5" s="1842"/>
      <c r="DTC5" s="1842"/>
      <c r="DTD5" s="1842"/>
      <c r="DTE5" s="1842"/>
      <c r="DTF5" s="1842"/>
      <c r="DTG5" s="1842"/>
      <c r="DTH5" s="1842"/>
      <c r="DTI5" s="115" t="s">
        <v>584</v>
      </c>
      <c r="DTJ5" s="115" t="s">
        <v>455</v>
      </c>
      <c r="DTK5" s="50" t="s">
        <v>412</v>
      </c>
      <c r="DTL5" s="56" t="s">
        <v>392</v>
      </c>
      <c r="DTM5" s="56" t="s">
        <v>585</v>
      </c>
      <c r="DTN5" s="56" t="s">
        <v>458</v>
      </c>
      <c r="DTP5" s="1811"/>
      <c r="DTQ5" s="1811"/>
      <c r="DTR5" s="78" t="s">
        <v>483</v>
      </c>
      <c r="DTS5" s="78" t="s">
        <v>484</v>
      </c>
      <c r="DTT5" s="78" t="s">
        <v>483</v>
      </c>
      <c r="DTU5" s="78" t="s">
        <v>484</v>
      </c>
      <c r="DTV5" s="78" t="s">
        <v>483</v>
      </c>
      <c r="DTW5" s="78" t="s">
        <v>484</v>
      </c>
      <c r="DTX5" s="78" t="s">
        <v>483</v>
      </c>
      <c r="DTY5" s="78" t="s">
        <v>484</v>
      </c>
      <c r="DTZ5" s="55" t="s">
        <v>510</v>
      </c>
      <c r="DUA5" s="55" t="s">
        <v>511</v>
      </c>
      <c r="DUB5" s="55" t="s">
        <v>512</v>
      </c>
      <c r="DUC5" s="55" t="s">
        <v>513</v>
      </c>
      <c r="DUD5" s="80" t="s">
        <v>514</v>
      </c>
      <c r="DUE5" s="80" t="s">
        <v>515</v>
      </c>
      <c r="DUF5" s="80" t="s">
        <v>516</v>
      </c>
      <c r="DUG5" s="80" t="s">
        <v>517</v>
      </c>
      <c r="DUH5" s="80" t="s">
        <v>518</v>
      </c>
      <c r="DUI5" s="80" t="s">
        <v>519</v>
      </c>
      <c r="DUJ5" s="80" t="s">
        <v>520</v>
      </c>
      <c r="DUK5" s="80" t="s">
        <v>521</v>
      </c>
      <c r="DUL5" s="80" t="s">
        <v>522</v>
      </c>
      <c r="DUM5" s="80" t="s">
        <v>523</v>
      </c>
      <c r="DUN5" s="81" t="s">
        <v>524</v>
      </c>
      <c r="DUO5" s="82" t="s">
        <v>525</v>
      </c>
      <c r="DUP5" s="82" t="s">
        <v>526</v>
      </c>
      <c r="DUQ5" s="83" t="s">
        <v>527</v>
      </c>
      <c r="DUR5" s="83" t="s">
        <v>528</v>
      </c>
      <c r="DUS5" s="83" t="s">
        <v>529</v>
      </c>
      <c r="DUT5" s="83" t="s">
        <v>530</v>
      </c>
      <c r="DUU5" s="83" t="s">
        <v>531</v>
      </c>
      <c r="DUV5" s="83" t="s">
        <v>532</v>
      </c>
      <c r="DUW5" s="83" t="s">
        <v>533</v>
      </c>
      <c r="DUX5" s="82" t="s">
        <v>534</v>
      </c>
      <c r="DUY5" s="82" t="s">
        <v>535</v>
      </c>
      <c r="DUZ5" s="84" t="s">
        <v>536</v>
      </c>
      <c r="DVA5" s="80" t="s">
        <v>537</v>
      </c>
      <c r="DVB5" s="116" t="s">
        <v>538</v>
      </c>
      <c r="DVC5" s="80" t="s">
        <v>539</v>
      </c>
      <c r="DVD5" s="80" t="s">
        <v>540</v>
      </c>
      <c r="DVE5" s="80" t="s">
        <v>541</v>
      </c>
      <c r="DVF5" s="1792"/>
      <c r="DVG5" s="1792"/>
      <c r="DVH5" s="89" t="s">
        <v>542</v>
      </c>
      <c r="DVI5" s="89" t="s">
        <v>543</v>
      </c>
      <c r="DVJ5" s="89" t="s">
        <v>544</v>
      </c>
      <c r="DVK5" s="89" t="s">
        <v>545</v>
      </c>
      <c r="DVL5" s="90" t="s">
        <v>546</v>
      </c>
      <c r="DVM5" s="90" t="s">
        <v>547</v>
      </c>
      <c r="DVN5" s="90" t="s">
        <v>548</v>
      </c>
      <c r="DVO5" s="90" t="s">
        <v>549</v>
      </c>
      <c r="DVP5" s="117" t="s">
        <v>550</v>
      </c>
      <c r="DVQ5" s="1927"/>
      <c r="DVR5" s="1928"/>
      <c r="DVS5" s="1919"/>
      <c r="DVT5" s="55" t="s">
        <v>551</v>
      </c>
      <c r="DVU5" s="55" t="s">
        <v>552</v>
      </c>
      <c r="DVV5" s="92" t="s">
        <v>553</v>
      </c>
      <c r="DVW5" s="93" t="s">
        <v>554</v>
      </c>
      <c r="DVX5" s="93" t="s">
        <v>555</v>
      </c>
      <c r="DVY5" s="93" t="s">
        <v>556</v>
      </c>
      <c r="DVZ5" s="1811"/>
      <c r="DWA5" s="1811"/>
      <c r="DWB5" s="80" t="s">
        <v>433</v>
      </c>
      <c r="DWC5" s="94" t="s">
        <v>434</v>
      </c>
      <c r="DWD5" s="94" t="s">
        <v>435</v>
      </c>
      <c r="DWE5" s="80" t="s">
        <v>436</v>
      </c>
      <c r="DWF5" s="80" t="s">
        <v>437</v>
      </c>
      <c r="DWG5" s="80" t="s">
        <v>438</v>
      </c>
      <c r="DWH5" s="95" t="s">
        <v>457</v>
      </c>
      <c r="DWI5" s="96" t="s">
        <v>557</v>
      </c>
      <c r="DWJ5" s="96" t="s">
        <v>457</v>
      </c>
      <c r="DWK5" s="96" t="s">
        <v>557</v>
      </c>
      <c r="DWL5" s="96" t="s">
        <v>457</v>
      </c>
      <c r="DWM5" s="96" t="s">
        <v>557</v>
      </c>
      <c r="DWN5" s="96" t="s">
        <v>457</v>
      </c>
      <c r="DWO5" s="96" t="s">
        <v>557</v>
      </c>
      <c r="DWP5" s="96" t="s">
        <v>457</v>
      </c>
      <c r="DWQ5" s="96" t="s">
        <v>557</v>
      </c>
      <c r="DWR5" s="96" t="s">
        <v>457</v>
      </c>
      <c r="DWS5" s="96" t="s">
        <v>557</v>
      </c>
      <c r="DWT5" s="97" t="s">
        <v>558</v>
      </c>
      <c r="DWU5" s="97" t="s">
        <v>559</v>
      </c>
      <c r="DWV5" s="97" t="s">
        <v>560</v>
      </c>
      <c r="DWW5" s="97" t="s">
        <v>586</v>
      </c>
      <c r="DWX5" s="98" t="s">
        <v>483</v>
      </c>
      <c r="DWY5" s="98" t="s">
        <v>484</v>
      </c>
      <c r="DWZ5" s="98" t="s">
        <v>483</v>
      </c>
      <c r="DXA5" s="98" t="s">
        <v>484</v>
      </c>
      <c r="DXB5" s="98" t="s">
        <v>483</v>
      </c>
      <c r="DXC5" s="98" t="s">
        <v>484</v>
      </c>
      <c r="DXD5" s="98" t="s">
        <v>483</v>
      </c>
      <c r="DXE5" s="98" t="s">
        <v>484</v>
      </c>
      <c r="DXF5" s="98" t="s">
        <v>483</v>
      </c>
      <c r="DXG5" s="98" t="s">
        <v>484</v>
      </c>
      <c r="DXH5" s="98" t="s">
        <v>483</v>
      </c>
      <c r="DXI5" s="98" t="s">
        <v>484</v>
      </c>
      <c r="DXJ5" s="100" t="s">
        <v>562</v>
      </c>
      <c r="DXK5" s="101" t="s">
        <v>563</v>
      </c>
      <c r="DXL5" s="102" t="s">
        <v>564</v>
      </c>
      <c r="DXM5" s="102" t="s">
        <v>565</v>
      </c>
      <c r="DXN5" s="102" t="s">
        <v>566</v>
      </c>
      <c r="DXO5" s="102" t="s">
        <v>567</v>
      </c>
      <c r="DXP5" s="102" t="s">
        <v>568</v>
      </c>
      <c r="DXQ5" s="104" t="s">
        <v>569</v>
      </c>
      <c r="DXR5" s="105" t="s">
        <v>570</v>
      </c>
      <c r="DXS5" s="105" t="s">
        <v>571</v>
      </c>
      <c r="DXT5" s="105" t="s">
        <v>572</v>
      </c>
      <c r="DXU5" s="105" t="s">
        <v>573</v>
      </c>
      <c r="DXV5" s="106" t="s">
        <v>574</v>
      </c>
      <c r="DXW5" s="105" t="s">
        <v>575</v>
      </c>
      <c r="DXX5" s="105" t="s">
        <v>570</v>
      </c>
      <c r="DXY5" s="105" t="s">
        <v>571</v>
      </c>
      <c r="DXZ5" s="105" t="s">
        <v>572</v>
      </c>
      <c r="DYA5" s="105" t="s">
        <v>573</v>
      </c>
      <c r="DYB5" s="106" t="s">
        <v>574</v>
      </c>
      <c r="DYC5" s="105" t="s">
        <v>575</v>
      </c>
      <c r="DYD5" s="105" t="s">
        <v>570</v>
      </c>
      <c r="DYE5" s="105" t="s">
        <v>571</v>
      </c>
      <c r="DYF5" s="105" t="s">
        <v>572</v>
      </c>
      <c r="DYG5" s="105" t="s">
        <v>573</v>
      </c>
      <c r="DYH5" s="106" t="s">
        <v>574</v>
      </c>
      <c r="DYI5" s="105" t="s">
        <v>575</v>
      </c>
      <c r="DYJ5" s="105" t="s">
        <v>570</v>
      </c>
      <c r="DYK5" s="105" t="s">
        <v>571</v>
      </c>
      <c r="DYL5" s="105" t="s">
        <v>572</v>
      </c>
      <c r="DYM5" s="105" t="s">
        <v>573</v>
      </c>
      <c r="DYN5" s="106" t="s">
        <v>574</v>
      </c>
      <c r="DYO5" s="107" t="s">
        <v>575</v>
      </c>
      <c r="DYP5" s="1922"/>
      <c r="DYQ5" s="1921"/>
      <c r="DYR5" s="108" t="s">
        <v>576</v>
      </c>
      <c r="DYS5" s="108" t="s">
        <v>577</v>
      </c>
      <c r="DYT5" s="108" t="s">
        <v>576</v>
      </c>
      <c r="DYU5" s="108" t="s">
        <v>577</v>
      </c>
      <c r="DYV5" s="108" t="s">
        <v>576</v>
      </c>
      <c r="DYW5" s="108" t="s">
        <v>577</v>
      </c>
      <c r="DYX5" s="1922"/>
      <c r="DYY5" s="1921"/>
      <c r="DYZ5" s="108" t="s">
        <v>576</v>
      </c>
      <c r="DZA5" s="108" t="s">
        <v>577</v>
      </c>
      <c r="DZB5" s="108" t="s">
        <v>576</v>
      </c>
      <c r="DZC5" s="108" t="s">
        <v>577</v>
      </c>
      <c r="DZD5" s="108" t="s">
        <v>576</v>
      </c>
      <c r="DZE5" s="108" t="s">
        <v>577</v>
      </c>
      <c r="DZF5" s="1922"/>
      <c r="DZG5" s="1921"/>
      <c r="DZH5" s="108" t="s">
        <v>576</v>
      </c>
      <c r="DZI5" s="108" t="s">
        <v>577</v>
      </c>
      <c r="DZJ5" s="108" t="s">
        <v>576</v>
      </c>
      <c r="DZK5" s="108" t="s">
        <v>577</v>
      </c>
      <c r="DZL5" s="108" t="s">
        <v>576</v>
      </c>
      <c r="DZM5" s="108" t="s">
        <v>577</v>
      </c>
      <c r="DZN5" s="1922"/>
      <c r="DZO5" s="1921"/>
      <c r="DZP5" s="108" t="s">
        <v>576</v>
      </c>
      <c r="DZQ5" s="108" t="s">
        <v>577</v>
      </c>
      <c r="DZR5" s="108" t="s">
        <v>576</v>
      </c>
      <c r="DZS5" s="108" t="s">
        <v>577</v>
      </c>
      <c r="DZT5" s="108" t="s">
        <v>576</v>
      </c>
      <c r="DZU5" s="108" t="s">
        <v>577</v>
      </c>
      <c r="DZV5" s="1922"/>
      <c r="DZW5" s="1921"/>
      <c r="DZX5" s="108" t="s">
        <v>576</v>
      </c>
      <c r="DZY5" s="108" t="s">
        <v>577</v>
      </c>
      <c r="DZZ5" s="108" t="s">
        <v>576</v>
      </c>
      <c r="EAA5" s="108" t="s">
        <v>577</v>
      </c>
      <c r="EAB5" s="108" t="s">
        <v>576</v>
      </c>
      <c r="EAC5" s="108" t="s">
        <v>577</v>
      </c>
      <c r="EAD5" s="1922"/>
      <c r="EAE5" s="1921"/>
      <c r="EAF5" s="108" t="s">
        <v>576</v>
      </c>
      <c r="EAG5" s="108" t="s">
        <v>577</v>
      </c>
      <c r="EAH5" s="108" t="s">
        <v>576</v>
      </c>
      <c r="EAI5" s="108" t="s">
        <v>577</v>
      </c>
      <c r="EAJ5" s="108" t="s">
        <v>576</v>
      </c>
      <c r="EAK5" s="108" t="s">
        <v>577</v>
      </c>
      <c r="EAL5" s="1922"/>
      <c r="EAM5" s="1921"/>
      <c r="EAN5" s="108" t="s">
        <v>576</v>
      </c>
      <c r="EAO5" s="108" t="s">
        <v>577</v>
      </c>
      <c r="EAP5" s="108" t="s">
        <v>576</v>
      </c>
      <c r="EAQ5" s="108" t="s">
        <v>577</v>
      </c>
      <c r="EAR5" s="108" t="s">
        <v>576</v>
      </c>
      <c r="EAS5" s="108" t="s">
        <v>577</v>
      </c>
      <c r="EAT5" s="1922"/>
      <c r="EAU5" s="1921"/>
      <c r="EAV5" s="108" t="s">
        <v>576</v>
      </c>
      <c r="EAW5" s="108" t="s">
        <v>577</v>
      </c>
      <c r="EAX5" s="108" t="s">
        <v>576</v>
      </c>
      <c r="EAY5" s="108" t="s">
        <v>577</v>
      </c>
      <c r="EAZ5" s="108" t="s">
        <v>576</v>
      </c>
      <c r="EBA5" s="108" t="s">
        <v>577</v>
      </c>
      <c r="EBB5" s="109" t="s">
        <v>441</v>
      </c>
      <c r="EBC5" s="109" t="s">
        <v>442</v>
      </c>
      <c r="EBD5" s="110" t="s">
        <v>576</v>
      </c>
      <c r="EBE5" s="110" t="s">
        <v>577</v>
      </c>
      <c r="EBF5" s="110" t="s">
        <v>576</v>
      </c>
      <c r="EBG5" s="110" t="s">
        <v>577</v>
      </c>
      <c r="EBH5" s="110" t="s">
        <v>576</v>
      </c>
      <c r="EBI5" s="110" t="s">
        <v>577</v>
      </c>
      <c r="EBJ5" s="109" t="s">
        <v>441</v>
      </c>
      <c r="EBK5" s="109" t="s">
        <v>442</v>
      </c>
      <c r="EBL5" s="110" t="s">
        <v>576</v>
      </c>
      <c r="EBM5" s="110" t="s">
        <v>577</v>
      </c>
      <c r="EBN5" s="110" t="s">
        <v>576</v>
      </c>
      <c r="EBO5" s="110" t="s">
        <v>577</v>
      </c>
      <c r="EBP5" s="110" t="s">
        <v>576</v>
      </c>
      <c r="EBQ5" s="110" t="s">
        <v>577</v>
      </c>
      <c r="EBR5" s="109" t="s">
        <v>441</v>
      </c>
      <c r="EBS5" s="109" t="s">
        <v>442</v>
      </c>
      <c r="EBT5" s="110" t="s">
        <v>576</v>
      </c>
      <c r="EBU5" s="110" t="s">
        <v>577</v>
      </c>
      <c r="EBV5" s="110" t="s">
        <v>576</v>
      </c>
      <c r="EBW5" s="110" t="s">
        <v>577</v>
      </c>
      <c r="EBX5" s="110" t="s">
        <v>576</v>
      </c>
      <c r="EBY5" s="110" t="s">
        <v>577</v>
      </c>
      <c r="EBZ5" s="109" t="s">
        <v>441</v>
      </c>
      <c r="ECA5" s="109" t="s">
        <v>442</v>
      </c>
      <c r="ECB5" s="110" t="s">
        <v>576</v>
      </c>
      <c r="ECC5" s="110" t="s">
        <v>577</v>
      </c>
      <c r="ECD5" s="110" t="s">
        <v>576</v>
      </c>
      <c r="ECE5" s="110" t="s">
        <v>577</v>
      </c>
      <c r="ECF5" s="110" t="s">
        <v>576</v>
      </c>
      <c r="ECG5" s="110" t="s">
        <v>577</v>
      </c>
      <c r="ECH5" s="109" t="s">
        <v>441</v>
      </c>
      <c r="ECI5" s="109" t="s">
        <v>442</v>
      </c>
      <c r="ECJ5" s="110" t="s">
        <v>576</v>
      </c>
      <c r="ECK5" s="110" t="s">
        <v>577</v>
      </c>
      <c r="ECL5" s="110" t="s">
        <v>576</v>
      </c>
      <c r="ECM5" s="110" t="s">
        <v>577</v>
      </c>
      <c r="ECN5" s="110" t="s">
        <v>576</v>
      </c>
      <c r="ECO5" s="110" t="s">
        <v>577</v>
      </c>
      <c r="ECP5" s="109" t="s">
        <v>441</v>
      </c>
      <c r="ECQ5" s="109" t="s">
        <v>442</v>
      </c>
      <c r="ECR5" s="110" t="s">
        <v>576</v>
      </c>
      <c r="ECS5" s="110" t="s">
        <v>577</v>
      </c>
      <c r="ECT5" s="110" t="s">
        <v>576</v>
      </c>
      <c r="ECU5" s="110" t="s">
        <v>577</v>
      </c>
      <c r="ECV5" s="110" t="s">
        <v>576</v>
      </c>
      <c r="ECW5" s="110" t="s">
        <v>577</v>
      </c>
      <c r="ECX5" s="109" t="s">
        <v>441</v>
      </c>
      <c r="ECY5" s="109" t="s">
        <v>442</v>
      </c>
      <c r="ECZ5" s="110" t="s">
        <v>576</v>
      </c>
      <c r="EDA5" s="110" t="s">
        <v>577</v>
      </c>
      <c r="EDB5" s="110" t="s">
        <v>576</v>
      </c>
      <c r="EDC5" s="110" t="s">
        <v>577</v>
      </c>
      <c r="EDD5" s="110" t="s">
        <v>576</v>
      </c>
      <c r="EDE5" s="110" t="s">
        <v>577</v>
      </c>
      <c r="EDF5" s="109" t="s">
        <v>441</v>
      </c>
      <c r="EDG5" s="109" t="s">
        <v>442</v>
      </c>
      <c r="EDH5" s="110" t="s">
        <v>576</v>
      </c>
      <c r="EDI5" s="110" t="s">
        <v>577</v>
      </c>
      <c r="EDJ5" s="110" t="s">
        <v>576</v>
      </c>
      <c r="EDK5" s="110" t="s">
        <v>577</v>
      </c>
      <c r="EDL5" s="110" t="s">
        <v>576</v>
      </c>
      <c r="EDM5" s="110" t="s">
        <v>577</v>
      </c>
      <c r="EDN5" s="109" t="s">
        <v>441</v>
      </c>
      <c r="EDO5" s="109" t="s">
        <v>442</v>
      </c>
      <c r="EDP5" s="110" t="s">
        <v>576</v>
      </c>
      <c r="EDQ5" s="110" t="s">
        <v>577</v>
      </c>
      <c r="EDR5" s="110" t="s">
        <v>576</v>
      </c>
      <c r="EDS5" s="110" t="s">
        <v>577</v>
      </c>
      <c r="EDT5" s="110" t="s">
        <v>576</v>
      </c>
      <c r="EDU5" s="110" t="s">
        <v>577</v>
      </c>
      <c r="EDV5" s="109" t="s">
        <v>441</v>
      </c>
      <c r="EDW5" s="109" t="s">
        <v>442</v>
      </c>
      <c r="EDX5" s="110" t="s">
        <v>576</v>
      </c>
      <c r="EDY5" s="110" t="s">
        <v>577</v>
      </c>
      <c r="EDZ5" s="110" t="s">
        <v>576</v>
      </c>
      <c r="EEA5" s="110" t="s">
        <v>577</v>
      </c>
      <c r="EEB5" s="110" t="s">
        <v>576</v>
      </c>
      <c r="EEC5" s="110" t="s">
        <v>577</v>
      </c>
      <c r="EED5" s="1825"/>
      <c r="EEE5" s="110" t="s">
        <v>576</v>
      </c>
      <c r="EEF5" s="110" t="s">
        <v>577</v>
      </c>
      <c r="EEG5" s="110" t="s">
        <v>576</v>
      </c>
      <c r="EEH5" s="110" t="s">
        <v>577</v>
      </c>
      <c r="EEI5" s="110" t="s">
        <v>576</v>
      </c>
      <c r="EEJ5" s="110" t="s">
        <v>577</v>
      </c>
      <c r="EEK5" s="1825"/>
      <c r="EEL5" s="110" t="s">
        <v>576</v>
      </c>
      <c r="EEM5" s="110" t="s">
        <v>577</v>
      </c>
      <c r="EEN5" s="110" t="s">
        <v>576</v>
      </c>
      <c r="EEO5" s="110" t="s">
        <v>577</v>
      </c>
      <c r="EEP5" s="110" t="s">
        <v>576</v>
      </c>
      <c r="EEQ5" s="110" t="s">
        <v>577</v>
      </c>
      <c r="EER5" s="1825"/>
      <c r="EES5" s="110" t="s">
        <v>576</v>
      </c>
      <c r="EET5" s="110" t="s">
        <v>577</v>
      </c>
      <c r="EEU5" s="110" t="s">
        <v>576</v>
      </c>
      <c r="EEV5" s="110" t="s">
        <v>577</v>
      </c>
      <c r="EEW5" s="110" t="s">
        <v>576</v>
      </c>
      <c r="EEX5" s="110" t="s">
        <v>577</v>
      </c>
      <c r="EEY5" s="1825"/>
      <c r="EEZ5" s="110" t="s">
        <v>576</v>
      </c>
      <c r="EFA5" s="110" t="s">
        <v>577</v>
      </c>
      <c r="EFB5" s="110" t="s">
        <v>576</v>
      </c>
      <c r="EFC5" s="110" t="s">
        <v>577</v>
      </c>
      <c r="EFD5" s="110" t="s">
        <v>576</v>
      </c>
      <c r="EFE5" s="110" t="s">
        <v>577</v>
      </c>
      <c r="EFF5" s="1825"/>
      <c r="EFG5" s="110" t="s">
        <v>576</v>
      </c>
      <c r="EFH5" s="110" t="s">
        <v>577</v>
      </c>
      <c r="EFI5" s="110" t="s">
        <v>576</v>
      </c>
      <c r="EFJ5" s="110" t="s">
        <v>577</v>
      </c>
      <c r="EFK5" s="110" t="s">
        <v>576</v>
      </c>
      <c r="EFL5" s="110" t="s">
        <v>577</v>
      </c>
      <c r="EFM5" s="1825"/>
      <c r="EFN5" s="110" t="s">
        <v>576</v>
      </c>
      <c r="EFO5" s="110" t="s">
        <v>577</v>
      </c>
      <c r="EFP5" s="110" t="s">
        <v>576</v>
      </c>
      <c r="EFQ5" s="110" t="s">
        <v>577</v>
      </c>
      <c r="EFR5" s="110" t="s">
        <v>576</v>
      </c>
      <c r="EFS5" s="110" t="s">
        <v>577</v>
      </c>
      <c r="EFT5" s="1825"/>
      <c r="EFU5" s="110" t="s">
        <v>576</v>
      </c>
      <c r="EFV5" s="110" t="s">
        <v>577</v>
      </c>
      <c r="EFW5" s="110" t="s">
        <v>576</v>
      </c>
      <c r="EFX5" s="110" t="s">
        <v>577</v>
      </c>
      <c r="EFY5" s="110" t="s">
        <v>576</v>
      </c>
      <c r="EFZ5" s="110" t="s">
        <v>577</v>
      </c>
      <c r="EGA5" s="1825"/>
      <c r="EGB5" s="110" t="s">
        <v>576</v>
      </c>
      <c r="EGC5" s="110" t="s">
        <v>577</v>
      </c>
      <c r="EGD5" s="110" t="s">
        <v>576</v>
      </c>
      <c r="EGE5" s="110" t="s">
        <v>577</v>
      </c>
      <c r="EGF5" s="110" t="s">
        <v>576</v>
      </c>
      <c r="EGG5" s="110" t="s">
        <v>577</v>
      </c>
      <c r="EGH5" s="1825"/>
      <c r="EGI5" s="110" t="s">
        <v>576</v>
      </c>
      <c r="EGJ5" s="110" t="s">
        <v>577</v>
      </c>
      <c r="EGK5" s="110" t="s">
        <v>576</v>
      </c>
      <c r="EGL5" s="110" t="s">
        <v>577</v>
      </c>
      <c r="EGM5" s="110" t="s">
        <v>576</v>
      </c>
      <c r="EGN5" s="110" t="s">
        <v>577</v>
      </c>
      <c r="EGO5" s="1825"/>
      <c r="EGP5" s="110" t="s">
        <v>576</v>
      </c>
      <c r="EGQ5" s="110" t="s">
        <v>577</v>
      </c>
      <c r="EGR5" s="110" t="s">
        <v>576</v>
      </c>
      <c r="EGS5" s="110" t="s">
        <v>577</v>
      </c>
      <c r="EGT5" s="110" t="s">
        <v>576</v>
      </c>
      <c r="EGU5" s="110" t="s">
        <v>577</v>
      </c>
      <c r="EGV5" s="1825"/>
      <c r="EGW5" s="110" t="s">
        <v>576</v>
      </c>
      <c r="EGX5" s="110" t="s">
        <v>577</v>
      </c>
      <c r="EGY5" s="110" t="s">
        <v>576</v>
      </c>
      <c r="EGZ5" s="110" t="s">
        <v>577</v>
      </c>
      <c r="EHA5" s="110" t="s">
        <v>576</v>
      </c>
      <c r="EHB5" s="110" t="s">
        <v>577</v>
      </c>
      <c r="EHC5" s="1825"/>
      <c r="EHD5" s="110" t="s">
        <v>576</v>
      </c>
      <c r="EHE5" s="110" t="s">
        <v>577</v>
      </c>
      <c r="EHF5" s="110" t="s">
        <v>576</v>
      </c>
      <c r="EHG5" s="110" t="s">
        <v>577</v>
      </c>
      <c r="EHH5" s="110" t="s">
        <v>576</v>
      </c>
      <c r="EHI5" s="110" t="s">
        <v>577</v>
      </c>
      <c r="EHJ5" s="1825"/>
      <c r="EHK5" s="110" t="s">
        <v>576</v>
      </c>
      <c r="EHL5" s="110" t="s">
        <v>577</v>
      </c>
      <c r="EHM5" s="110" t="s">
        <v>576</v>
      </c>
      <c r="EHN5" s="110" t="s">
        <v>577</v>
      </c>
      <c r="EHO5" s="110" t="s">
        <v>576</v>
      </c>
      <c r="EHP5" s="110" t="s">
        <v>577</v>
      </c>
      <c r="EHQ5" s="1825"/>
      <c r="EHR5" s="110" t="s">
        <v>576</v>
      </c>
      <c r="EHS5" s="110" t="s">
        <v>577</v>
      </c>
      <c r="EHT5" s="110" t="s">
        <v>576</v>
      </c>
      <c r="EHU5" s="110" t="s">
        <v>577</v>
      </c>
      <c r="EHV5" s="110" t="s">
        <v>576</v>
      </c>
      <c r="EHW5" s="110" t="s">
        <v>577</v>
      </c>
      <c r="EHX5" s="1825"/>
      <c r="EHY5" s="110" t="s">
        <v>576</v>
      </c>
      <c r="EHZ5" s="110" t="s">
        <v>577</v>
      </c>
      <c r="EIA5" s="110" t="s">
        <v>576</v>
      </c>
      <c r="EIB5" s="110" t="s">
        <v>577</v>
      </c>
      <c r="EIC5" s="110" t="s">
        <v>576</v>
      </c>
      <c r="EID5" s="110" t="s">
        <v>577</v>
      </c>
      <c r="EIE5" s="1825"/>
      <c r="EIF5" s="110" t="s">
        <v>576</v>
      </c>
      <c r="EIG5" s="110" t="s">
        <v>577</v>
      </c>
      <c r="EIH5" s="110" t="s">
        <v>576</v>
      </c>
      <c r="EII5" s="110" t="s">
        <v>577</v>
      </c>
      <c r="EIJ5" s="110" t="s">
        <v>576</v>
      </c>
      <c r="EIK5" s="110" t="s">
        <v>577</v>
      </c>
      <c r="EIL5" s="110" t="s">
        <v>576</v>
      </c>
      <c r="EIM5" s="110" t="s">
        <v>577</v>
      </c>
      <c r="EIN5" s="110" t="s">
        <v>576</v>
      </c>
      <c r="EIO5" s="110" t="s">
        <v>577</v>
      </c>
      <c r="EIP5" s="110" t="s">
        <v>576</v>
      </c>
      <c r="EIQ5" s="110" t="s">
        <v>577</v>
      </c>
      <c r="EIR5" s="110" t="s">
        <v>576</v>
      </c>
      <c r="EIS5" s="110" t="s">
        <v>577</v>
      </c>
      <c r="EIT5" s="110" t="s">
        <v>576</v>
      </c>
      <c r="EIU5" s="110" t="s">
        <v>577</v>
      </c>
      <c r="EIV5" s="110" t="s">
        <v>576</v>
      </c>
      <c r="EIW5" s="110" t="s">
        <v>577</v>
      </c>
      <c r="EIX5" s="110" t="s">
        <v>576</v>
      </c>
      <c r="EIY5" s="110" t="s">
        <v>577</v>
      </c>
      <c r="EIZ5" s="110" t="s">
        <v>576</v>
      </c>
      <c r="EJA5" s="110" t="s">
        <v>577</v>
      </c>
      <c r="EJB5" s="1713" t="s">
        <v>595</v>
      </c>
      <c r="EJC5" s="1713" t="s">
        <v>601</v>
      </c>
      <c r="EJD5" s="1729" t="s">
        <v>5441</v>
      </c>
      <c r="EJE5" s="80" t="s">
        <v>578</v>
      </c>
      <c r="EJF5" s="80" t="s">
        <v>579</v>
      </c>
      <c r="EJG5" s="80" t="s">
        <v>580</v>
      </c>
      <c r="EJH5" s="80" t="s">
        <v>581</v>
      </c>
      <c r="EJI5" s="80" t="s">
        <v>578</v>
      </c>
      <c r="EJJ5" s="80" t="s">
        <v>579</v>
      </c>
      <c r="EJK5" s="80" t="s">
        <v>580</v>
      </c>
      <c r="EJL5" s="80" t="s">
        <v>581</v>
      </c>
      <c r="EJM5" s="80" t="s">
        <v>578</v>
      </c>
      <c r="EJN5" s="80" t="s">
        <v>579</v>
      </c>
      <c r="EJO5" s="80" t="s">
        <v>580</v>
      </c>
      <c r="EJP5" s="80" t="s">
        <v>581</v>
      </c>
      <c r="EJQ5" s="80" t="s">
        <v>578</v>
      </c>
      <c r="EJR5" s="80" t="s">
        <v>579</v>
      </c>
      <c r="EJS5" s="80" t="s">
        <v>580</v>
      </c>
      <c r="EJT5" s="80" t="s">
        <v>581</v>
      </c>
      <c r="EJU5" s="80" t="s">
        <v>578</v>
      </c>
      <c r="EJV5" s="80" t="s">
        <v>579</v>
      </c>
      <c r="EJW5" s="80" t="s">
        <v>580</v>
      </c>
      <c r="EJX5" s="80" t="s">
        <v>581</v>
      </c>
      <c r="EJY5" s="111" t="s">
        <v>444</v>
      </c>
      <c r="EJZ5" s="112" t="s">
        <v>445</v>
      </c>
      <c r="EKA5" s="112" t="s">
        <v>446</v>
      </c>
      <c r="EKB5" s="112" t="s">
        <v>582</v>
      </c>
      <c r="EKC5" s="112" t="s">
        <v>16</v>
      </c>
      <c r="EKD5" s="112" t="s">
        <v>583</v>
      </c>
      <c r="EKE5" s="111" t="s">
        <v>444</v>
      </c>
      <c r="EKF5" s="112" t="s">
        <v>445</v>
      </c>
      <c r="EKG5" s="112" t="s">
        <v>446</v>
      </c>
      <c r="EKH5" s="112" t="s">
        <v>582</v>
      </c>
      <c r="EKI5" s="112" t="s">
        <v>16</v>
      </c>
      <c r="EKJ5" s="112" t="s">
        <v>583</v>
      </c>
      <c r="EKK5" s="111" t="s">
        <v>444</v>
      </c>
      <c r="EKL5" s="112" t="s">
        <v>445</v>
      </c>
      <c r="EKM5" s="112" t="s">
        <v>446</v>
      </c>
      <c r="EKN5" s="112" t="s">
        <v>582</v>
      </c>
      <c r="EKO5" s="112" t="s">
        <v>16</v>
      </c>
      <c r="EKP5" s="112" t="s">
        <v>583</v>
      </c>
      <c r="EKQ5" s="111" t="s">
        <v>444</v>
      </c>
      <c r="EKR5" s="112" t="s">
        <v>445</v>
      </c>
      <c r="EKS5" s="112" t="s">
        <v>446</v>
      </c>
      <c r="EKT5" s="112" t="s">
        <v>582</v>
      </c>
      <c r="EKU5" s="112" t="s">
        <v>16</v>
      </c>
      <c r="EKV5" s="112" t="s">
        <v>583</v>
      </c>
      <c r="EKW5" s="111" t="s">
        <v>444</v>
      </c>
      <c r="EKX5" s="112" t="s">
        <v>445</v>
      </c>
      <c r="EKY5" s="112" t="s">
        <v>446</v>
      </c>
      <c r="EKZ5" s="112" t="s">
        <v>582</v>
      </c>
      <c r="ELA5" s="112" t="s">
        <v>16</v>
      </c>
      <c r="ELB5" s="112" t="s">
        <v>583</v>
      </c>
      <c r="ELC5" s="111" t="s">
        <v>444</v>
      </c>
      <c r="ELD5" s="112" t="s">
        <v>445</v>
      </c>
      <c r="ELE5" s="112" t="s">
        <v>446</v>
      </c>
      <c r="ELF5" s="112" t="s">
        <v>582</v>
      </c>
      <c r="ELG5" s="112" t="s">
        <v>16</v>
      </c>
      <c r="ELH5" s="112" t="s">
        <v>583</v>
      </c>
      <c r="ELI5" s="111" t="s">
        <v>444</v>
      </c>
      <c r="ELJ5" s="112" t="s">
        <v>445</v>
      </c>
      <c r="ELK5" s="112" t="s">
        <v>446</v>
      </c>
      <c r="ELL5" s="112" t="s">
        <v>582</v>
      </c>
      <c r="ELM5" s="112" t="s">
        <v>16</v>
      </c>
      <c r="ELN5" s="112" t="s">
        <v>583</v>
      </c>
      <c r="ELO5" s="111" t="s">
        <v>444</v>
      </c>
      <c r="ELP5" s="112" t="s">
        <v>445</v>
      </c>
      <c r="ELQ5" s="112" t="s">
        <v>446</v>
      </c>
      <c r="ELR5" s="112" t="s">
        <v>582</v>
      </c>
      <c r="ELS5" s="112" t="s">
        <v>16</v>
      </c>
      <c r="ELT5" s="1730" t="s">
        <v>5442</v>
      </c>
      <c r="ELU5" s="1716" t="s">
        <v>5443</v>
      </c>
      <c r="ELV5" s="1717" t="s">
        <v>5444</v>
      </c>
      <c r="ELW5" s="1811"/>
      <c r="ELX5" s="112" t="s">
        <v>445</v>
      </c>
      <c r="ELY5" s="112" t="s">
        <v>446</v>
      </c>
      <c r="ELZ5" s="112" t="s">
        <v>447</v>
      </c>
      <c r="EMA5" s="112" t="s">
        <v>16</v>
      </c>
      <c r="EMB5" s="112" t="s">
        <v>583</v>
      </c>
      <c r="EMC5" s="113" t="s">
        <v>444</v>
      </c>
      <c r="EMD5" s="112" t="s">
        <v>445</v>
      </c>
      <c r="EME5" s="112" t="s">
        <v>446</v>
      </c>
      <c r="EMF5" s="112" t="s">
        <v>447</v>
      </c>
      <c r="EMG5" s="112" t="s">
        <v>16</v>
      </c>
      <c r="EMH5" s="112" t="s">
        <v>583</v>
      </c>
      <c r="EMI5" s="113" t="s">
        <v>444</v>
      </c>
      <c r="EMJ5" s="112" t="s">
        <v>445</v>
      </c>
      <c r="EMK5" s="112" t="s">
        <v>446</v>
      </c>
      <c r="EML5" s="112" t="s">
        <v>447</v>
      </c>
      <c r="EMM5" s="112" t="s">
        <v>16</v>
      </c>
      <c r="EMN5" s="114" t="s">
        <v>583</v>
      </c>
      <c r="EMO5" s="80" t="s">
        <v>449</v>
      </c>
      <c r="EMP5" s="80" t="s">
        <v>450</v>
      </c>
      <c r="EMQ5" s="80" t="s">
        <v>451</v>
      </c>
      <c r="EMR5" s="80" t="s">
        <v>452</v>
      </c>
      <c r="EMS5" s="80" t="s">
        <v>453</v>
      </c>
      <c r="EMT5" s="80" t="s">
        <v>449</v>
      </c>
      <c r="EMU5" s="80" t="s">
        <v>450</v>
      </c>
      <c r="EMV5" s="80" t="s">
        <v>451</v>
      </c>
      <c r="EMW5" s="80" t="s">
        <v>452</v>
      </c>
      <c r="EMX5" s="80" t="s">
        <v>453</v>
      </c>
      <c r="EMY5" s="1842"/>
      <c r="EMZ5" s="1842"/>
      <c r="ENA5" s="1842"/>
      <c r="ENB5" s="1842"/>
      <c r="ENC5" s="1842"/>
      <c r="END5" s="1842"/>
      <c r="ENE5" s="1842"/>
      <c r="ENF5" s="1842"/>
      <c r="ENG5" s="1842"/>
      <c r="ENH5" s="1842"/>
      <c r="ENI5" s="115" t="s">
        <v>584</v>
      </c>
      <c r="ENJ5" s="115" t="s">
        <v>455</v>
      </c>
      <c r="ENK5" s="50" t="s">
        <v>412</v>
      </c>
      <c r="ENL5" s="56" t="s">
        <v>392</v>
      </c>
      <c r="ENM5" s="56" t="s">
        <v>585</v>
      </c>
      <c r="ENN5" s="56" t="s">
        <v>458</v>
      </c>
      <c r="ENO5" s="7"/>
      <c r="ENP5" s="119" t="s">
        <v>587</v>
      </c>
      <c r="ENQ5" s="119" t="s">
        <v>588</v>
      </c>
      <c r="ENR5" s="119" t="s">
        <v>589</v>
      </c>
      <c r="ENS5" s="119" t="s">
        <v>590</v>
      </c>
      <c r="ENT5" s="119" t="s">
        <v>587</v>
      </c>
      <c r="ENU5" s="119" t="s">
        <v>588</v>
      </c>
      <c r="ENV5" s="119" t="s">
        <v>589</v>
      </c>
      <c r="ENW5" s="119" t="s">
        <v>590</v>
      </c>
      <c r="ENX5" s="119" t="s">
        <v>587</v>
      </c>
      <c r="ENY5" s="119" t="s">
        <v>588</v>
      </c>
      <c r="ENZ5" s="119" t="s">
        <v>589</v>
      </c>
      <c r="EOA5" s="119" t="s">
        <v>590</v>
      </c>
      <c r="EOB5" s="119" t="s">
        <v>587</v>
      </c>
      <c r="EOC5" s="119" t="s">
        <v>588</v>
      </c>
      <c r="EOD5" s="119" t="s">
        <v>589</v>
      </c>
      <c r="EOE5" s="119" t="s">
        <v>590</v>
      </c>
      <c r="EOF5" s="119" t="s">
        <v>587</v>
      </c>
      <c r="EOG5" s="119" t="s">
        <v>589</v>
      </c>
      <c r="EOH5" s="120"/>
      <c r="EOI5" s="119" t="s">
        <v>587</v>
      </c>
      <c r="EOJ5" s="119" t="s">
        <v>588</v>
      </c>
      <c r="EOK5" s="119" t="s">
        <v>589</v>
      </c>
      <c r="EOL5" s="119" t="s">
        <v>590</v>
      </c>
      <c r="EOM5" s="119" t="s">
        <v>587</v>
      </c>
      <c r="EON5" s="119" t="s">
        <v>588</v>
      </c>
      <c r="EOO5" s="119" t="s">
        <v>589</v>
      </c>
      <c r="EOP5" s="119" t="s">
        <v>590</v>
      </c>
      <c r="EOQ5" s="119" t="s">
        <v>587</v>
      </c>
      <c r="EOR5" s="119" t="s">
        <v>588</v>
      </c>
      <c r="EOS5" s="119" t="s">
        <v>589</v>
      </c>
      <c r="EOT5" s="119" t="s">
        <v>590</v>
      </c>
      <c r="EOU5" s="119" t="s">
        <v>587</v>
      </c>
      <c r="EOV5" s="119" t="s">
        <v>588</v>
      </c>
      <c r="EOW5" s="119" t="s">
        <v>589</v>
      </c>
      <c r="EOX5" s="121" t="s">
        <v>590</v>
      </c>
      <c r="EOZ5" s="122" t="s">
        <v>591</v>
      </c>
      <c r="EPA5" s="122" t="s">
        <v>592</v>
      </c>
      <c r="EPB5" s="122" t="s">
        <v>371</v>
      </c>
      <c r="EPC5" s="122" t="s">
        <v>381</v>
      </c>
      <c r="EPD5" s="122" t="s">
        <v>382</v>
      </c>
      <c r="EPE5" s="123" t="s">
        <v>285</v>
      </c>
      <c r="EPF5" s="123" t="s">
        <v>286</v>
      </c>
      <c r="EPG5" s="123" t="s">
        <v>285</v>
      </c>
      <c r="EPH5" s="123" t="s">
        <v>286</v>
      </c>
      <c r="EPI5" s="123" t="s">
        <v>285</v>
      </c>
      <c r="EPJ5" s="123" t="s">
        <v>286</v>
      </c>
      <c r="EPK5" s="123" t="s">
        <v>285</v>
      </c>
      <c r="EPL5" s="123" t="s">
        <v>286</v>
      </c>
      <c r="EPM5" s="123" t="s">
        <v>285</v>
      </c>
      <c r="EPN5" s="123" t="s">
        <v>286</v>
      </c>
      <c r="EPO5" s="123" t="s">
        <v>285</v>
      </c>
      <c r="EPP5" s="123" t="s">
        <v>286</v>
      </c>
      <c r="EPQ5" s="123" t="s">
        <v>285</v>
      </c>
      <c r="EPR5" s="123" t="s">
        <v>286</v>
      </c>
      <c r="EPS5" s="123" t="s">
        <v>285</v>
      </c>
      <c r="EPT5" s="123" t="s">
        <v>286</v>
      </c>
      <c r="EPU5" s="124" t="s">
        <v>571</v>
      </c>
      <c r="EPV5" s="124" t="s">
        <v>572</v>
      </c>
      <c r="EPW5" s="124" t="s">
        <v>573</v>
      </c>
      <c r="EPX5" s="125" t="s">
        <v>574</v>
      </c>
      <c r="EPY5" s="124" t="s">
        <v>575</v>
      </c>
      <c r="EPZ5" s="124" t="s">
        <v>571</v>
      </c>
      <c r="EQA5" s="124" t="s">
        <v>572</v>
      </c>
      <c r="EQB5" s="124" t="s">
        <v>573</v>
      </c>
      <c r="EQC5" s="125" t="s">
        <v>574</v>
      </c>
      <c r="EQD5" s="126" t="s">
        <v>575</v>
      </c>
      <c r="EQE5" s="1939"/>
      <c r="EQF5" s="1940"/>
      <c r="EQG5" s="124" t="s">
        <v>576</v>
      </c>
      <c r="EQH5" s="124" t="s">
        <v>577</v>
      </c>
      <c r="EQI5" s="124" t="s">
        <v>576</v>
      </c>
      <c r="EQJ5" s="124" t="s">
        <v>577</v>
      </c>
      <c r="EQK5" s="124" t="s">
        <v>576</v>
      </c>
      <c r="EQL5" s="124" t="s">
        <v>577</v>
      </c>
      <c r="EQM5" s="1939"/>
      <c r="EQN5" s="1940"/>
      <c r="EQO5" s="124" t="s">
        <v>576</v>
      </c>
      <c r="EQP5" s="124" t="s">
        <v>577</v>
      </c>
      <c r="EQQ5" s="124" t="s">
        <v>576</v>
      </c>
      <c r="EQR5" s="124" t="s">
        <v>577</v>
      </c>
      <c r="EQS5" s="124" t="s">
        <v>576</v>
      </c>
      <c r="EQT5" s="124" t="s">
        <v>577</v>
      </c>
      <c r="EQU5" s="1939"/>
      <c r="EQV5" s="1940"/>
      <c r="EQW5" s="124" t="s">
        <v>576</v>
      </c>
      <c r="EQX5" s="124" t="s">
        <v>577</v>
      </c>
      <c r="EQY5" s="124" t="s">
        <v>576</v>
      </c>
      <c r="EQZ5" s="124" t="s">
        <v>577</v>
      </c>
      <c r="ERA5" s="124" t="s">
        <v>576</v>
      </c>
      <c r="ERB5" s="124" t="s">
        <v>577</v>
      </c>
      <c r="ERC5" s="1939"/>
      <c r="ERD5" s="1940"/>
      <c r="ERE5" s="124" t="s">
        <v>576</v>
      </c>
      <c r="ERF5" s="124" t="s">
        <v>577</v>
      </c>
      <c r="ERG5" s="124" t="s">
        <v>576</v>
      </c>
      <c r="ERH5" s="124" t="s">
        <v>577</v>
      </c>
      <c r="ERI5" s="124" t="s">
        <v>576</v>
      </c>
      <c r="ERJ5" s="124" t="s">
        <v>577</v>
      </c>
      <c r="ERK5" s="1939"/>
      <c r="ERL5" s="1940"/>
      <c r="ERM5" s="124" t="s">
        <v>576</v>
      </c>
      <c r="ERN5" s="124" t="s">
        <v>577</v>
      </c>
      <c r="ERO5" s="124" t="s">
        <v>576</v>
      </c>
      <c r="ERP5" s="124" t="s">
        <v>577</v>
      </c>
      <c r="ERQ5" s="124" t="s">
        <v>576</v>
      </c>
      <c r="ERR5" s="124" t="s">
        <v>577</v>
      </c>
      <c r="ERS5" s="1939"/>
      <c r="ERT5" s="1940"/>
      <c r="ERU5" s="124" t="s">
        <v>576</v>
      </c>
      <c r="ERV5" s="124" t="s">
        <v>577</v>
      </c>
      <c r="ERW5" s="124" t="s">
        <v>576</v>
      </c>
      <c r="ERX5" s="124" t="s">
        <v>577</v>
      </c>
      <c r="ERY5" s="124" t="s">
        <v>576</v>
      </c>
      <c r="ERZ5" s="126" t="s">
        <v>577</v>
      </c>
      <c r="ESA5" s="1940"/>
      <c r="ESB5" s="1940"/>
      <c r="ESC5" s="127" t="s">
        <v>576</v>
      </c>
      <c r="ESD5" s="124" t="s">
        <v>577</v>
      </c>
      <c r="ESE5" s="124" t="s">
        <v>576</v>
      </c>
      <c r="ESF5" s="124" t="s">
        <v>577</v>
      </c>
      <c r="ESG5" s="124" t="s">
        <v>576</v>
      </c>
      <c r="ESH5" s="124" t="s">
        <v>577</v>
      </c>
      <c r="ESI5" s="1940"/>
      <c r="ESJ5" s="1940"/>
      <c r="ESK5" s="127" t="s">
        <v>576</v>
      </c>
      <c r="ESL5" s="124" t="s">
        <v>577</v>
      </c>
      <c r="ESM5" s="124" t="s">
        <v>576</v>
      </c>
      <c r="ESN5" s="124" t="s">
        <v>577</v>
      </c>
      <c r="ESO5" s="124" t="s">
        <v>576</v>
      </c>
      <c r="ESP5" s="124" t="s">
        <v>577</v>
      </c>
      <c r="ESQ5" s="1940"/>
      <c r="ESR5" s="1940"/>
      <c r="ESS5" s="127" t="s">
        <v>576</v>
      </c>
      <c r="EST5" s="124" t="s">
        <v>577</v>
      </c>
      <c r="ESU5" s="124" t="s">
        <v>576</v>
      </c>
      <c r="ESV5" s="124" t="s">
        <v>577</v>
      </c>
      <c r="ESW5" s="124" t="s">
        <v>576</v>
      </c>
      <c r="ESX5" s="124" t="s">
        <v>577</v>
      </c>
      <c r="ESY5" s="1940"/>
      <c r="ESZ5" s="1940"/>
      <c r="ETA5" s="127" t="s">
        <v>576</v>
      </c>
      <c r="ETB5" s="124" t="s">
        <v>577</v>
      </c>
      <c r="ETC5" s="124" t="s">
        <v>576</v>
      </c>
      <c r="ETD5" s="124" t="s">
        <v>577</v>
      </c>
      <c r="ETE5" s="124" t="s">
        <v>576</v>
      </c>
      <c r="ETF5" s="124" t="s">
        <v>577</v>
      </c>
      <c r="ETG5" s="1940"/>
      <c r="ETH5" s="1940"/>
      <c r="ETI5" s="127" t="s">
        <v>576</v>
      </c>
      <c r="ETJ5" s="124" t="s">
        <v>577</v>
      </c>
      <c r="ETK5" s="124" t="s">
        <v>576</v>
      </c>
      <c r="ETL5" s="124" t="s">
        <v>577</v>
      </c>
      <c r="ETM5" s="124" t="s">
        <v>576</v>
      </c>
      <c r="ETN5" s="124" t="s">
        <v>577</v>
      </c>
      <c r="ETO5" s="1940"/>
      <c r="ETP5" s="1940"/>
      <c r="ETQ5" s="127" t="s">
        <v>576</v>
      </c>
      <c r="ETR5" s="124" t="s">
        <v>577</v>
      </c>
      <c r="ETS5" s="124" t="s">
        <v>576</v>
      </c>
      <c r="ETT5" s="124" t="s">
        <v>577</v>
      </c>
      <c r="ETU5" s="124" t="s">
        <v>576</v>
      </c>
      <c r="ETV5" s="124" t="s">
        <v>577</v>
      </c>
      <c r="ETW5" s="1940"/>
      <c r="ETX5" s="1940"/>
      <c r="ETY5" s="127" t="s">
        <v>576</v>
      </c>
      <c r="ETZ5" s="124" t="s">
        <v>577</v>
      </c>
      <c r="EUA5" s="124" t="s">
        <v>576</v>
      </c>
      <c r="EUB5" s="124" t="s">
        <v>577</v>
      </c>
      <c r="EUC5" s="124" t="s">
        <v>576</v>
      </c>
      <c r="EUD5" s="124" t="s">
        <v>577</v>
      </c>
      <c r="EUE5" s="1940"/>
      <c r="EUF5" s="1940"/>
      <c r="EUG5" s="127" t="s">
        <v>576</v>
      </c>
      <c r="EUH5" s="124" t="s">
        <v>577</v>
      </c>
      <c r="EUI5" s="124" t="s">
        <v>576</v>
      </c>
      <c r="EUJ5" s="124" t="s">
        <v>577</v>
      </c>
      <c r="EUK5" s="124" t="s">
        <v>576</v>
      </c>
      <c r="EUL5" s="124" t="s">
        <v>577</v>
      </c>
      <c r="EUM5" s="1940"/>
      <c r="EUN5" s="127" t="s">
        <v>576</v>
      </c>
      <c r="EUO5" s="124" t="s">
        <v>577</v>
      </c>
      <c r="EUP5" s="124" t="s">
        <v>576</v>
      </c>
      <c r="EUQ5" s="124" t="s">
        <v>577</v>
      </c>
      <c r="EUR5" s="124" t="s">
        <v>576</v>
      </c>
      <c r="EUS5" s="124" t="s">
        <v>577</v>
      </c>
      <c r="EUT5" s="1940"/>
      <c r="EUU5" s="127" t="s">
        <v>576</v>
      </c>
      <c r="EUV5" s="124" t="s">
        <v>577</v>
      </c>
      <c r="EUW5" s="124" t="s">
        <v>576</v>
      </c>
      <c r="EUX5" s="124" t="s">
        <v>577</v>
      </c>
      <c r="EUY5" s="124" t="s">
        <v>576</v>
      </c>
      <c r="EUZ5" s="124" t="s">
        <v>577</v>
      </c>
      <c r="EVA5" s="1940"/>
      <c r="EVB5" s="127" t="s">
        <v>576</v>
      </c>
      <c r="EVC5" s="124" t="s">
        <v>577</v>
      </c>
      <c r="EVD5" s="124" t="s">
        <v>576</v>
      </c>
      <c r="EVE5" s="124" t="s">
        <v>577</v>
      </c>
      <c r="EVF5" s="124" t="s">
        <v>576</v>
      </c>
      <c r="EVG5" s="124" t="s">
        <v>577</v>
      </c>
      <c r="EVH5" s="1940"/>
      <c r="EVI5" s="127" t="s">
        <v>576</v>
      </c>
      <c r="EVJ5" s="124" t="s">
        <v>577</v>
      </c>
      <c r="EVK5" s="124" t="s">
        <v>576</v>
      </c>
      <c r="EVL5" s="124" t="s">
        <v>577</v>
      </c>
      <c r="EVM5" s="124" t="s">
        <v>576</v>
      </c>
      <c r="EVN5" s="124" t="s">
        <v>577</v>
      </c>
      <c r="EVO5" s="1940"/>
      <c r="EVP5" s="127" t="s">
        <v>576</v>
      </c>
      <c r="EVQ5" s="124" t="s">
        <v>577</v>
      </c>
      <c r="EVR5" s="124" t="s">
        <v>576</v>
      </c>
      <c r="EVS5" s="124" t="s">
        <v>577</v>
      </c>
      <c r="EVT5" s="124" t="s">
        <v>576</v>
      </c>
      <c r="EVU5" s="124" t="s">
        <v>577</v>
      </c>
      <c r="EVV5" s="1940"/>
      <c r="EVW5" s="127" t="s">
        <v>576</v>
      </c>
      <c r="EVX5" s="124" t="s">
        <v>577</v>
      </c>
      <c r="EVY5" s="124" t="s">
        <v>576</v>
      </c>
      <c r="EVZ5" s="124" t="s">
        <v>577</v>
      </c>
      <c r="EWA5" s="124" t="s">
        <v>576</v>
      </c>
      <c r="EWB5" s="124" t="s">
        <v>577</v>
      </c>
      <c r="EWC5" s="1940"/>
      <c r="EWD5" s="127" t="s">
        <v>576</v>
      </c>
      <c r="EWE5" s="124" t="s">
        <v>577</v>
      </c>
      <c r="EWF5" s="124" t="s">
        <v>576</v>
      </c>
      <c r="EWG5" s="124" t="s">
        <v>577</v>
      </c>
      <c r="EWH5" s="124" t="s">
        <v>576</v>
      </c>
      <c r="EWI5" s="124" t="s">
        <v>577</v>
      </c>
      <c r="EWJ5" s="1940"/>
      <c r="EWK5" s="127" t="s">
        <v>576</v>
      </c>
      <c r="EWL5" s="124" t="s">
        <v>577</v>
      </c>
      <c r="EWM5" s="124" t="s">
        <v>576</v>
      </c>
      <c r="EWN5" s="124" t="s">
        <v>577</v>
      </c>
      <c r="EWO5" s="124" t="s">
        <v>576</v>
      </c>
      <c r="EWP5" s="124" t="s">
        <v>577</v>
      </c>
      <c r="EWQ5" s="1940"/>
      <c r="EWR5" s="127" t="s">
        <v>576</v>
      </c>
      <c r="EWS5" s="124" t="s">
        <v>577</v>
      </c>
      <c r="EWT5" s="124" t="s">
        <v>576</v>
      </c>
      <c r="EWU5" s="124" t="s">
        <v>577</v>
      </c>
      <c r="EWV5" s="124" t="s">
        <v>576</v>
      </c>
      <c r="EWW5" s="124" t="s">
        <v>577</v>
      </c>
      <c r="EWX5" s="1940"/>
      <c r="EWY5" s="127" t="s">
        <v>576</v>
      </c>
      <c r="EWZ5" s="124" t="s">
        <v>577</v>
      </c>
      <c r="EXA5" s="124" t="s">
        <v>576</v>
      </c>
      <c r="EXB5" s="124" t="s">
        <v>577</v>
      </c>
      <c r="EXC5" s="124" t="s">
        <v>576</v>
      </c>
      <c r="EXD5" s="124" t="s">
        <v>577</v>
      </c>
      <c r="EXE5" s="1940"/>
      <c r="EXF5" s="127" t="s">
        <v>576</v>
      </c>
      <c r="EXG5" s="124" t="s">
        <v>577</v>
      </c>
      <c r="EXH5" s="124" t="s">
        <v>576</v>
      </c>
      <c r="EXI5" s="124" t="s">
        <v>577</v>
      </c>
      <c r="EXJ5" s="124" t="s">
        <v>576</v>
      </c>
      <c r="EXK5" s="124" t="s">
        <v>577</v>
      </c>
      <c r="EXL5" s="127" t="s">
        <v>576</v>
      </c>
      <c r="EXM5" s="124" t="s">
        <v>577</v>
      </c>
      <c r="EXN5" s="124" t="s">
        <v>576</v>
      </c>
      <c r="EXO5" s="124" t="s">
        <v>577</v>
      </c>
      <c r="EXP5" s="124" t="s">
        <v>576</v>
      </c>
      <c r="EXQ5" s="124" t="s">
        <v>577</v>
      </c>
      <c r="EXR5" s="127" t="s">
        <v>576</v>
      </c>
      <c r="EXS5" s="124" t="s">
        <v>577</v>
      </c>
      <c r="EXT5" s="124" t="s">
        <v>576</v>
      </c>
      <c r="EXU5" s="124" t="s">
        <v>577</v>
      </c>
      <c r="EXV5" s="124" t="s">
        <v>576</v>
      </c>
      <c r="EXW5" s="124" t="s">
        <v>577</v>
      </c>
      <c r="EXX5" s="127" t="s">
        <v>576</v>
      </c>
      <c r="EXY5" s="124" t="s">
        <v>577</v>
      </c>
      <c r="EXZ5" s="124" t="s">
        <v>576</v>
      </c>
      <c r="EYA5" s="124" t="s">
        <v>577</v>
      </c>
      <c r="EYB5" s="124" t="s">
        <v>576</v>
      </c>
      <c r="EYC5" s="126" t="s">
        <v>577</v>
      </c>
      <c r="EYD5" s="1945"/>
      <c r="EYE5" s="1940"/>
      <c r="EYF5" s="1940"/>
      <c r="EYG5" s="1940"/>
      <c r="EYH5" s="124" t="s">
        <v>16</v>
      </c>
      <c r="EYI5" s="124" t="s">
        <v>583</v>
      </c>
      <c r="EYJ5" s="1945"/>
      <c r="EYK5" s="1940"/>
      <c r="EYL5" s="1940"/>
      <c r="EYM5" s="1940"/>
      <c r="EYN5" s="124" t="s">
        <v>16</v>
      </c>
      <c r="EYO5" s="124" t="s">
        <v>583</v>
      </c>
      <c r="EYP5" s="1945"/>
      <c r="EYQ5" s="1940"/>
      <c r="EYR5" s="1940"/>
      <c r="EYS5" s="1940"/>
      <c r="EYT5" s="124" t="s">
        <v>16</v>
      </c>
      <c r="EYU5" s="124" t="s">
        <v>583</v>
      </c>
      <c r="EYV5" s="1945"/>
      <c r="EYW5" s="1940"/>
      <c r="EYX5" s="1940"/>
      <c r="EYY5" s="1940"/>
      <c r="EYZ5" s="124" t="s">
        <v>16</v>
      </c>
      <c r="EZA5" s="124" t="s">
        <v>583</v>
      </c>
      <c r="EZB5" s="1856"/>
      <c r="EZC5" s="1945"/>
      <c r="EZD5" s="1940"/>
      <c r="EZE5" s="1940"/>
      <c r="EZF5" s="1940"/>
      <c r="EZG5" s="124" t="s">
        <v>16</v>
      </c>
      <c r="EZH5" s="124" t="s">
        <v>583</v>
      </c>
      <c r="EZI5" s="1856"/>
      <c r="EZJ5" s="1945"/>
      <c r="EZK5" s="1940"/>
      <c r="EZL5" s="1940"/>
      <c r="EZM5" s="1940"/>
      <c r="EZN5" s="124" t="s">
        <v>16</v>
      </c>
      <c r="EZO5" s="124" t="s">
        <v>583</v>
      </c>
      <c r="EZP5" s="1857"/>
      <c r="EZQ5" s="1947"/>
      <c r="EZR5" s="1947"/>
      <c r="EZS5" s="1947"/>
      <c r="EZT5" s="1947"/>
      <c r="EZU5" s="1947"/>
      <c r="EZV5" s="1947"/>
      <c r="EZW5" s="1947"/>
      <c r="EZX5" s="1947"/>
      <c r="EZY5" s="1947"/>
      <c r="EZZ5" s="1947"/>
      <c r="FAA5" s="1856"/>
      <c r="FAB5" s="1856"/>
      <c r="FAC5" s="1856"/>
      <c r="FAD5" s="1856"/>
      <c r="FAE5" s="1856"/>
      <c r="FAF5" s="1856"/>
      <c r="FAG5" s="1856"/>
      <c r="FAH5" s="1856"/>
      <c r="FAI5" s="1856"/>
      <c r="FAJ5" s="1856"/>
      <c r="FAK5" s="1856"/>
      <c r="FAL5" s="1856"/>
      <c r="FAM5" s="1856"/>
      <c r="FAN5" s="1856"/>
      <c r="FAO5" s="1856"/>
      <c r="FAP5" s="1856"/>
    </row>
    <row r="6" spans="1:4099" s="1" customFormat="1" ht="22.5" customHeight="1" x14ac:dyDescent="0.25">
      <c r="A6" s="19" t="str">
        <f>Main!B12</f>
        <v>Merida Vocational School</v>
      </c>
      <c r="B6" s="19">
        <f>Main!B11</f>
        <v>303408</v>
      </c>
      <c r="C6" s="19" t="str">
        <f>Main!C11</f>
        <v>Public JHS</v>
      </c>
      <c r="D6" s="19" t="str">
        <f>Main!B14</f>
        <v>Leyte</v>
      </c>
      <c r="E6" s="19" t="str">
        <f>Main!B13</f>
        <v>Merida</v>
      </c>
      <c r="F6" s="19">
        <f>Main!B16</f>
        <v>2019</v>
      </c>
      <c r="G6" s="19" t="str">
        <f>Main!D16</f>
        <v>Quarter 2 (4th Grading)</v>
      </c>
      <c r="H6" s="1" t="str">
        <f>Main!A19</f>
        <v/>
      </c>
      <c r="I6" s="1" t="str">
        <f>Main!A20</f>
        <v/>
      </c>
      <c r="J6" s="1" t="str">
        <f>Main!A21</f>
        <v/>
      </c>
      <c r="K6" s="1">
        <f>Main!A22</f>
        <v>1</v>
      </c>
      <c r="L6" s="1" t="str">
        <f>Main!A23</f>
        <v/>
      </c>
      <c r="M6" s="1">
        <f>Elementary!C17</f>
        <v>0</v>
      </c>
      <c r="N6" s="1">
        <f>Elementary!D17</f>
        <v>0</v>
      </c>
      <c r="O6" s="1">
        <f>Elementary!E17</f>
        <v>0</v>
      </c>
      <c r="P6" s="1">
        <f>Elementary!F17</f>
        <v>0</v>
      </c>
      <c r="Q6" s="1">
        <f>Elementary!G17</f>
        <v>0</v>
      </c>
      <c r="R6" s="1">
        <f>Elementary!H17</f>
        <v>0</v>
      </c>
      <c r="S6" s="1">
        <f>Elementary!I17</f>
        <v>0</v>
      </c>
      <c r="T6" s="1">
        <f>Elementary!J17</f>
        <v>0</v>
      </c>
      <c r="U6" s="1">
        <f>Elementary!K17</f>
        <v>0</v>
      </c>
      <c r="V6" s="1">
        <f>Elementary!G18</f>
        <v>0</v>
      </c>
      <c r="W6" s="1">
        <f>Elementary!H18</f>
        <v>0</v>
      </c>
      <c r="X6" s="1">
        <f>Elementary!I18</f>
        <v>0</v>
      </c>
      <c r="Y6" s="1">
        <f>Elementary!J18</f>
        <v>0</v>
      </c>
      <c r="Z6" s="1">
        <f>Elementary!K18</f>
        <v>0</v>
      </c>
      <c r="AA6" s="1">
        <f>Elementary!C20</f>
        <v>0</v>
      </c>
      <c r="AB6" s="1">
        <f>Elementary!D20</f>
        <v>0</v>
      </c>
      <c r="AC6" s="1">
        <f>Elementary!E20</f>
        <v>0</v>
      </c>
      <c r="AD6" s="1">
        <f>Elementary!F20</f>
        <v>0</v>
      </c>
      <c r="AE6" s="1">
        <f>Elementary!G20</f>
        <v>0</v>
      </c>
      <c r="AF6" s="1">
        <f>Elementary!H20</f>
        <v>0</v>
      </c>
      <c r="AG6" s="1">
        <f>Elementary!I20</f>
        <v>0</v>
      </c>
      <c r="AH6" s="1">
        <f>Elementary!J20</f>
        <v>0</v>
      </c>
      <c r="AI6" s="1">
        <f>Elementary!K20</f>
        <v>0</v>
      </c>
      <c r="AJ6" s="1">
        <f>Elementary!C21</f>
        <v>0</v>
      </c>
      <c r="AK6" s="1">
        <f>Elementary!D21</f>
        <v>0</v>
      </c>
      <c r="AL6" s="1">
        <f>Elementary!E21</f>
        <v>0</v>
      </c>
      <c r="AM6" s="1">
        <f>Elementary!F21</f>
        <v>0</v>
      </c>
      <c r="AN6" s="1">
        <f>Elementary!G21</f>
        <v>0</v>
      </c>
      <c r="AO6" s="1">
        <f>Elementary!H21</f>
        <v>0</v>
      </c>
      <c r="AP6" s="1">
        <f>Elementary!I21</f>
        <v>0</v>
      </c>
      <c r="AQ6" s="1">
        <f>Elementary!J21</f>
        <v>0</v>
      </c>
      <c r="AR6" s="1">
        <f>Elementary!K21</f>
        <v>0</v>
      </c>
      <c r="AS6" s="1">
        <f>Elementary!D23</f>
        <v>0</v>
      </c>
      <c r="AT6" s="1">
        <f>Elementary!E23</f>
        <v>0</v>
      </c>
      <c r="AU6" s="1">
        <f>Elementary!F23</f>
        <v>0</v>
      </c>
      <c r="AV6" s="1">
        <f>Elementary!G23</f>
        <v>0</v>
      </c>
      <c r="AW6" s="1">
        <f>Elementary!H23</f>
        <v>0</v>
      </c>
      <c r="AX6" s="1">
        <f>Elementary!I23</f>
        <v>0</v>
      </c>
      <c r="AY6" s="1">
        <f>Elementary!J23</f>
        <v>0</v>
      </c>
      <c r="AZ6" s="1">
        <f>Elementary!K23</f>
        <v>0</v>
      </c>
      <c r="BA6" s="50">
        <f>Elementary!D24</f>
        <v>0</v>
      </c>
      <c r="BB6" s="50">
        <f>Elementary!E24</f>
        <v>0</v>
      </c>
      <c r="BC6" s="50">
        <f>Elementary!F24</f>
        <v>0</v>
      </c>
      <c r="BD6" s="50">
        <f>Elementary!G24</f>
        <v>0</v>
      </c>
      <c r="BE6" s="50">
        <f>Elementary!H24</f>
        <v>0</v>
      </c>
      <c r="BF6" s="50">
        <f>Elementary!I24</f>
        <v>0</v>
      </c>
      <c r="BG6" s="50">
        <f>Elementary!J24</f>
        <v>0</v>
      </c>
      <c r="BH6" s="50">
        <f>Elementary!K24</f>
        <v>0</v>
      </c>
      <c r="BI6" s="128">
        <f>Elementary!K26</f>
        <v>0</v>
      </c>
      <c r="BJ6" s="128">
        <f>Elementary!K27</f>
        <v>0</v>
      </c>
      <c r="BK6" s="50">
        <f>Elementary!E29</f>
        <v>0</v>
      </c>
      <c r="BL6" s="50">
        <f>Elementary!K29</f>
        <v>0</v>
      </c>
      <c r="BM6" s="50">
        <f>Elementary!E30</f>
        <v>0</v>
      </c>
      <c r="BN6" s="50">
        <f>Elementary!K30</f>
        <v>0</v>
      </c>
      <c r="BO6" s="50">
        <f>Elementary!D32</f>
        <v>0</v>
      </c>
      <c r="BP6" s="50">
        <f>Elementary!E32</f>
        <v>0</v>
      </c>
      <c r="BQ6" s="50">
        <f>Elementary!F32</f>
        <v>0</v>
      </c>
      <c r="BR6" s="50">
        <f>Elementary!G32</f>
        <v>0</v>
      </c>
      <c r="BS6" s="50">
        <f>Elementary!H32</f>
        <v>0</v>
      </c>
      <c r="BT6" s="50">
        <f>Elementary!I32</f>
        <v>0</v>
      </c>
      <c r="BU6" s="50">
        <f>Elementary!J32</f>
        <v>0</v>
      </c>
      <c r="BV6" s="50">
        <f>Elementary!K32</f>
        <v>0</v>
      </c>
      <c r="BW6" s="50">
        <f>Elementary!D33</f>
        <v>0</v>
      </c>
      <c r="BX6" s="50">
        <f>Elementary!E33</f>
        <v>0</v>
      </c>
      <c r="BY6" s="50">
        <f>Elementary!F33</f>
        <v>0</v>
      </c>
      <c r="BZ6" s="50">
        <f>Elementary!G33</f>
        <v>0</v>
      </c>
      <c r="CA6" s="50">
        <f>Elementary!H33</f>
        <v>0</v>
      </c>
      <c r="CB6" s="50">
        <f>Elementary!I33</f>
        <v>0</v>
      </c>
      <c r="CC6" s="50">
        <f>Elementary!J33</f>
        <v>0</v>
      </c>
      <c r="CD6" s="50">
        <f>Elementary!K33</f>
        <v>0</v>
      </c>
      <c r="CE6" s="50">
        <f>Elementary!D35</f>
        <v>0</v>
      </c>
      <c r="CF6" s="50">
        <f>Elementary!E35</f>
        <v>0</v>
      </c>
      <c r="CG6" s="50">
        <f>Elementary!F35</f>
        <v>0</v>
      </c>
      <c r="CH6" s="50">
        <f>Elementary!G35</f>
        <v>0</v>
      </c>
      <c r="CI6" s="50">
        <f>Elementary!H35</f>
        <v>0</v>
      </c>
      <c r="CJ6" s="50">
        <f>Elementary!I35</f>
        <v>0</v>
      </c>
      <c r="CK6" s="50">
        <f>Elementary!J35</f>
        <v>0</v>
      </c>
      <c r="CL6" s="50">
        <f>Elementary!K35</f>
        <v>0</v>
      </c>
      <c r="CM6" s="50">
        <f>Elementary!D36</f>
        <v>0</v>
      </c>
      <c r="CN6" s="50">
        <f>Elementary!E36</f>
        <v>0</v>
      </c>
      <c r="CO6" s="50">
        <f>Elementary!F36</f>
        <v>0</v>
      </c>
      <c r="CP6" s="50">
        <f>Elementary!G36</f>
        <v>0</v>
      </c>
      <c r="CQ6" s="50">
        <f>Elementary!H36</f>
        <v>0</v>
      </c>
      <c r="CR6" s="50">
        <f>Elementary!I36</f>
        <v>0</v>
      </c>
      <c r="CS6" s="50">
        <f>Elementary!J36</f>
        <v>0</v>
      </c>
      <c r="CT6" s="50">
        <f>Elementary!K36</f>
        <v>0</v>
      </c>
      <c r="CU6" s="50">
        <f>Elementary!D38</f>
        <v>0</v>
      </c>
      <c r="CV6" s="50">
        <f>Elementary!E38</f>
        <v>0</v>
      </c>
      <c r="CW6" s="50">
        <f>Elementary!F38</f>
        <v>0</v>
      </c>
      <c r="CX6" s="50">
        <f>Elementary!G38</f>
        <v>0</v>
      </c>
      <c r="CY6" s="50">
        <f>Elementary!H38</f>
        <v>0</v>
      </c>
      <c r="CZ6" s="50">
        <f>Elementary!I38</f>
        <v>0</v>
      </c>
      <c r="DA6" s="50">
        <f>Elementary!J38</f>
        <v>0</v>
      </c>
      <c r="DB6" s="50">
        <f>Elementary!K38</f>
        <v>0</v>
      </c>
      <c r="DC6" s="50">
        <f>Elementary!D39</f>
        <v>0</v>
      </c>
      <c r="DD6" s="50">
        <f>Elementary!E39</f>
        <v>0</v>
      </c>
      <c r="DE6" s="50">
        <f>Elementary!F39</f>
        <v>0</v>
      </c>
      <c r="DF6" s="50">
        <f>Elementary!G39</f>
        <v>0</v>
      </c>
      <c r="DG6" s="50">
        <f>Elementary!H39</f>
        <v>0</v>
      </c>
      <c r="DH6" s="50">
        <f>Elementary!I39</f>
        <v>0</v>
      </c>
      <c r="DI6" s="50">
        <f>Elementary!J39</f>
        <v>0</v>
      </c>
      <c r="DJ6" s="50">
        <f>Elementary!K39</f>
        <v>0</v>
      </c>
      <c r="DK6" s="50">
        <f>Elementary!D41</f>
        <v>0</v>
      </c>
      <c r="DL6" s="50">
        <f>Elementary!E41</f>
        <v>0</v>
      </c>
      <c r="DM6" s="50">
        <f>Elementary!F41</f>
        <v>0</v>
      </c>
      <c r="DN6" s="50">
        <f>Elementary!G41</f>
        <v>0</v>
      </c>
      <c r="DO6" s="50">
        <f>Elementary!H41</f>
        <v>0</v>
      </c>
      <c r="DP6" s="50">
        <f>Elementary!I41</f>
        <v>0</v>
      </c>
      <c r="DQ6" s="50">
        <f>Elementary!J41</f>
        <v>0</v>
      </c>
      <c r="DR6" s="50">
        <f>Elementary!K41</f>
        <v>0</v>
      </c>
      <c r="DS6" s="50">
        <f>Elementary!D42</f>
        <v>0</v>
      </c>
      <c r="DT6" s="50">
        <f>Elementary!E42</f>
        <v>0</v>
      </c>
      <c r="DU6" s="50">
        <f>Elementary!F42</f>
        <v>0</v>
      </c>
      <c r="DV6" s="50">
        <f>Elementary!G42</f>
        <v>0</v>
      </c>
      <c r="DW6" s="50">
        <f>Elementary!H42</f>
        <v>0</v>
      </c>
      <c r="DX6" s="50">
        <f>Elementary!I42</f>
        <v>0</v>
      </c>
      <c r="DY6" s="50">
        <f>Elementary!J42</f>
        <v>0</v>
      </c>
      <c r="DZ6" s="50">
        <f>Elementary!K42</f>
        <v>0</v>
      </c>
      <c r="EA6" s="50">
        <f>Elementary!D44</f>
        <v>0</v>
      </c>
      <c r="EB6" s="50">
        <f>Elementary!E44</f>
        <v>0</v>
      </c>
      <c r="EC6" s="50">
        <f>Elementary!F44</f>
        <v>0</v>
      </c>
      <c r="ED6" s="50">
        <f>Elementary!G44</f>
        <v>0</v>
      </c>
      <c r="EE6" s="50">
        <f>Elementary!H44</f>
        <v>0</v>
      </c>
      <c r="EF6" s="50">
        <f>Elementary!I44</f>
        <v>0</v>
      </c>
      <c r="EG6" s="50">
        <f>Elementary!J44</f>
        <v>0</v>
      </c>
      <c r="EH6" s="50">
        <f>Elementary!K44</f>
        <v>0</v>
      </c>
      <c r="EI6" s="50">
        <f>Elementary!D45</f>
        <v>0</v>
      </c>
      <c r="EJ6" s="50">
        <f>Elementary!E45</f>
        <v>0</v>
      </c>
      <c r="EK6" s="50">
        <f>Elementary!F45</f>
        <v>0</v>
      </c>
      <c r="EL6" s="50">
        <f>Elementary!G45</f>
        <v>0</v>
      </c>
      <c r="EM6" s="50">
        <f>Elementary!H45</f>
        <v>0</v>
      </c>
      <c r="EN6" s="50">
        <f>Elementary!I45</f>
        <v>0</v>
      </c>
      <c r="EO6" s="50">
        <f>Elementary!J45</f>
        <v>0</v>
      </c>
      <c r="EP6" s="50">
        <f>Elementary!K45</f>
        <v>0</v>
      </c>
      <c r="EQ6" s="64">
        <f>Elementary!D47</f>
        <v>0</v>
      </c>
      <c r="ER6" s="64">
        <f>Elementary!E47</f>
        <v>0</v>
      </c>
      <c r="ES6" s="64">
        <f>Elementary!F47</f>
        <v>0</v>
      </c>
      <c r="ET6" s="64">
        <f>Elementary!G47</f>
        <v>0</v>
      </c>
      <c r="EU6" s="64">
        <f>Elementary!H47</f>
        <v>0</v>
      </c>
      <c r="EV6" s="64">
        <f>Elementary!I47</f>
        <v>0</v>
      </c>
      <c r="EW6" s="64">
        <f>Elementary!J47</f>
        <v>0</v>
      </c>
      <c r="EX6" s="64">
        <f>Elementary!K47</f>
        <v>0</v>
      </c>
      <c r="EY6" s="64">
        <f>Elementary!D48</f>
        <v>0</v>
      </c>
      <c r="EZ6" s="64">
        <f>Elementary!E48</f>
        <v>0</v>
      </c>
      <c r="FA6" s="64">
        <f>Elementary!F48</f>
        <v>0</v>
      </c>
      <c r="FB6" s="64">
        <f>Elementary!G48</f>
        <v>0</v>
      </c>
      <c r="FC6" s="64">
        <f>Elementary!H48</f>
        <v>0</v>
      </c>
      <c r="FD6" s="64">
        <f>Elementary!I48</f>
        <v>0</v>
      </c>
      <c r="FE6" s="64">
        <f>Elementary!J48</f>
        <v>0</v>
      </c>
      <c r="FF6" s="64">
        <f>Elementary!K48</f>
        <v>0</v>
      </c>
      <c r="FG6" s="64">
        <f>Elementary!D50</f>
        <v>0</v>
      </c>
      <c r="FH6" s="64">
        <f>Elementary!E50</f>
        <v>0</v>
      </c>
      <c r="FI6" s="64">
        <f>Elementary!F50</f>
        <v>0</v>
      </c>
      <c r="FJ6" s="64">
        <f>Elementary!G50</f>
        <v>0</v>
      </c>
      <c r="FK6" s="64">
        <f>Elementary!H50</f>
        <v>0</v>
      </c>
      <c r="FL6" s="64">
        <f>Elementary!I50</f>
        <v>0</v>
      </c>
      <c r="FM6" s="64">
        <f>Elementary!J50</f>
        <v>0</v>
      </c>
      <c r="FN6" s="64">
        <f>Elementary!K50</f>
        <v>0</v>
      </c>
      <c r="FO6" s="64">
        <f>Elementary!D51</f>
        <v>0</v>
      </c>
      <c r="FP6" s="64">
        <f>Elementary!E51</f>
        <v>0</v>
      </c>
      <c r="FQ6" s="64">
        <f>Elementary!F51</f>
        <v>0</v>
      </c>
      <c r="FR6" s="64">
        <f>Elementary!G51</f>
        <v>0</v>
      </c>
      <c r="FS6" s="64">
        <f>Elementary!H51</f>
        <v>0</v>
      </c>
      <c r="FT6" s="64">
        <f>Elementary!I51</f>
        <v>0</v>
      </c>
      <c r="FU6" s="64">
        <f>Elementary!J51</f>
        <v>0</v>
      </c>
      <c r="FV6" s="64">
        <f>Elementary!K51</f>
        <v>0</v>
      </c>
      <c r="FW6" s="64">
        <f>Elementary!D53</f>
        <v>0</v>
      </c>
      <c r="FX6" s="64">
        <f>Elementary!E53</f>
        <v>0</v>
      </c>
      <c r="FY6" s="64">
        <f>Elementary!F53</f>
        <v>0</v>
      </c>
      <c r="FZ6" s="64">
        <f>Elementary!G53</f>
        <v>0</v>
      </c>
      <c r="GA6" s="64">
        <f>Elementary!H53</f>
        <v>0</v>
      </c>
      <c r="GB6" s="64">
        <f>Elementary!I53</f>
        <v>0</v>
      </c>
      <c r="GC6" s="64">
        <f>Elementary!J53</f>
        <v>0</v>
      </c>
      <c r="GD6" s="64">
        <f>Elementary!K53</f>
        <v>0</v>
      </c>
      <c r="GE6" s="64">
        <f>Elementary!D54</f>
        <v>0</v>
      </c>
      <c r="GF6" s="64">
        <f>Elementary!E54</f>
        <v>0</v>
      </c>
      <c r="GG6" s="64">
        <f>Elementary!F54</f>
        <v>0</v>
      </c>
      <c r="GH6" s="64">
        <f>Elementary!G54</f>
        <v>0</v>
      </c>
      <c r="GI6" s="64">
        <f>Elementary!H54</f>
        <v>0</v>
      </c>
      <c r="GJ6" s="64">
        <f>Elementary!I54</f>
        <v>0</v>
      </c>
      <c r="GK6" s="64">
        <f>Elementary!J54</f>
        <v>0</v>
      </c>
      <c r="GL6" s="64">
        <f>Elementary!K54</f>
        <v>0</v>
      </c>
      <c r="GM6" s="64">
        <f>Elementary!D56</f>
        <v>0</v>
      </c>
      <c r="GN6" s="64">
        <f>Elementary!E56</f>
        <v>0</v>
      </c>
      <c r="GO6" s="64">
        <f>Elementary!F56</f>
        <v>0</v>
      </c>
      <c r="GP6" s="64">
        <f>Elementary!G56</f>
        <v>0</v>
      </c>
      <c r="GQ6" s="64">
        <f>Elementary!H56</f>
        <v>0</v>
      </c>
      <c r="GR6" s="64">
        <f>Elementary!I56</f>
        <v>0</v>
      </c>
      <c r="GS6" s="64">
        <f>Elementary!J56</f>
        <v>0</v>
      </c>
      <c r="GT6" s="64">
        <f>Elementary!K56</f>
        <v>0</v>
      </c>
      <c r="GU6" s="64">
        <f>Elementary!D57</f>
        <v>0</v>
      </c>
      <c r="GV6" s="64">
        <f>Elementary!E57</f>
        <v>0</v>
      </c>
      <c r="GW6" s="64">
        <f>Elementary!F57</f>
        <v>0</v>
      </c>
      <c r="GX6" s="64">
        <f>Elementary!G57</f>
        <v>0</v>
      </c>
      <c r="GY6" s="64">
        <f>Elementary!H57</f>
        <v>0</v>
      </c>
      <c r="GZ6" s="64">
        <f>Elementary!I57</f>
        <v>0</v>
      </c>
      <c r="HA6" s="64">
        <f>Elementary!J57</f>
        <v>0</v>
      </c>
      <c r="HB6" s="64">
        <f>Elementary!K57</f>
        <v>0</v>
      </c>
      <c r="HC6" s="64">
        <f>Elementary!D59</f>
        <v>0</v>
      </c>
      <c r="HD6" s="64">
        <f>Elementary!E59</f>
        <v>0</v>
      </c>
      <c r="HE6" s="64">
        <f>Elementary!F59</f>
        <v>0</v>
      </c>
      <c r="HF6" s="64">
        <f>Elementary!G59</f>
        <v>0</v>
      </c>
      <c r="HG6" s="64">
        <f>Elementary!H59</f>
        <v>0</v>
      </c>
      <c r="HH6" s="64">
        <f>Elementary!I59</f>
        <v>0</v>
      </c>
      <c r="HI6" s="64">
        <f>Elementary!J59</f>
        <v>0</v>
      </c>
      <c r="HJ6" s="64">
        <f>Elementary!K59</f>
        <v>0</v>
      </c>
      <c r="HK6" s="64">
        <f>Elementary!D60</f>
        <v>0</v>
      </c>
      <c r="HL6" s="64">
        <f>Elementary!E60</f>
        <v>0</v>
      </c>
      <c r="HM6" s="64">
        <f>Elementary!F60</f>
        <v>0</v>
      </c>
      <c r="HN6" s="64">
        <f>Elementary!G60</f>
        <v>0</v>
      </c>
      <c r="HO6" s="64">
        <f>Elementary!H60</f>
        <v>0</v>
      </c>
      <c r="HP6" s="64">
        <f>Elementary!I60</f>
        <v>0</v>
      </c>
      <c r="HQ6" s="64">
        <f>Elementary!J60</f>
        <v>0</v>
      </c>
      <c r="HR6" s="64">
        <f>Elementary!K60</f>
        <v>0</v>
      </c>
      <c r="HS6" s="64">
        <f>Elementary!D62</f>
        <v>0</v>
      </c>
      <c r="HT6" s="64">
        <f>Elementary!E62</f>
        <v>0</v>
      </c>
      <c r="HU6" s="64">
        <f>Elementary!F62</f>
        <v>0</v>
      </c>
      <c r="HV6" s="64">
        <f>Elementary!G62</f>
        <v>0</v>
      </c>
      <c r="HW6" s="64">
        <f>Elementary!H62</f>
        <v>0</v>
      </c>
      <c r="HX6" s="64">
        <f>Elementary!I62</f>
        <v>0</v>
      </c>
      <c r="HY6" s="64">
        <f>Elementary!J62</f>
        <v>0</v>
      </c>
      <c r="HZ6" s="64">
        <f>Elementary!K62</f>
        <v>0</v>
      </c>
      <c r="IA6" s="64">
        <f>Elementary!D63</f>
        <v>0</v>
      </c>
      <c r="IB6" s="64">
        <f>Elementary!E63</f>
        <v>0</v>
      </c>
      <c r="IC6" s="64">
        <f>Elementary!F63</f>
        <v>0</v>
      </c>
      <c r="ID6" s="64">
        <f>Elementary!G63</f>
        <v>0</v>
      </c>
      <c r="IE6" s="64">
        <f>Elementary!H63</f>
        <v>0</v>
      </c>
      <c r="IF6" s="64">
        <f>Elementary!I63</f>
        <v>0</v>
      </c>
      <c r="IG6" s="64">
        <f>Elementary!J63</f>
        <v>0</v>
      </c>
      <c r="IH6" s="64">
        <f>Elementary!K63</f>
        <v>0</v>
      </c>
      <c r="II6" s="64">
        <f>Elementary!D65</f>
        <v>0</v>
      </c>
      <c r="IJ6" s="64">
        <f>Elementary!E65</f>
        <v>0</v>
      </c>
      <c r="IK6" s="64">
        <f>Elementary!F65</f>
        <v>0</v>
      </c>
      <c r="IL6" s="64">
        <f>Elementary!G65</f>
        <v>0</v>
      </c>
      <c r="IM6" s="64">
        <f>Elementary!H65</f>
        <v>0</v>
      </c>
      <c r="IN6" s="64">
        <f>Elementary!I65</f>
        <v>0</v>
      </c>
      <c r="IO6" s="64">
        <f>Elementary!J65</f>
        <v>0</v>
      </c>
      <c r="IP6" s="64">
        <f>Elementary!K65</f>
        <v>0</v>
      </c>
      <c r="IQ6" s="64">
        <f>Elementary!D66</f>
        <v>0</v>
      </c>
      <c r="IR6" s="64">
        <f>Elementary!E66</f>
        <v>0</v>
      </c>
      <c r="IS6" s="64">
        <f>Elementary!F66</f>
        <v>0</v>
      </c>
      <c r="IT6" s="64">
        <f>Elementary!G66</f>
        <v>0</v>
      </c>
      <c r="IU6" s="64">
        <f>Elementary!H66</f>
        <v>0</v>
      </c>
      <c r="IV6" s="64">
        <f>Elementary!I66</f>
        <v>0</v>
      </c>
      <c r="IW6" s="64">
        <f>Elementary!J66</f>
        <v>0</v>
      </c>
      <c r="IX6" s="64">
        <f>Elementary!K66</f>
        <v>0</v>
      </c>
      <c r="IY6" s="64">
        <f>Elementary!D68</f>
        <v>0</v>
      </c>
      <c r="IZ6" s="64">
        <f>Elementary!E68</f>
        <v>0</v>
      </c>
      <c r="JA6" s="64">
        <f>Elementary!F68</f>
        <v>0</v>
      </c>
      <c r="JB6" s="64">
        <f>Elementary!G68</f>
        <v>0</v>
      </c>
      <c r="JC6" s="64">
        <f>Elementary!H68</f>
        <v>0</v>
      </c>
      <c r="JD6" s="64">
        <f>Elementary!I68</f>
        <v>0</v>
      </c>
      <c r="JE6" s="64">
        <f>Elementary!J68</f>
        <v>0</v>
      </c>
      <c r="JF6" s="64">
        <f>Elementary!K68</f>
        <v>0</v>
      </c>
      <c r="JG6" s="64">
        <f>Elementary!D69</f>
        <v>0</v>
      </c>
      <c r="JH6" s="64">
        <f>Elementary!E69</f>
        <v>0</v>
      </c>
      <c r="JI6" s="64">
        <f>Elementary!F69</f>
        <v>0</v>
      </c>
      <c r="JJ6" s="64">
        <f>Elementary!G69</f>
        <v>0</v>
      </c>
      <c r="JK6" s="64">
        <f>Elementary!H69</f>
        <v>0</v>
      </c>
      <c r="JL6" s="64">
        <f>Elementary!I69</f>
        <v>0</v>
      </c>
      <c r="JM6" s="64">
        <f>Elementary!J69</f>
        <v>0</v>
      </c>
      <c r="JN6" s="64">
        <f>Elementary!K69</f>
        <v>0</v>
      </c>
      <c r="JO6" s="64">
        <f>Elementary!D71</f>
        <v>0</v>
      </c>
      <c r="JP6" s="64">
        <f>Elementary!E71</f>
        <v>0</v>
      </c>
      <c r="JQ6" s="64">
        <f>Elementary!F71</f>
        <v>0</v>
      </c>
      <c r="JR6" s="64">
        <f>Elementary!G71</f>
        <v>0</v>
      </c>
      <c r="JS6" s="64">
        <f>Elementary!H71</f>
        <v>0</v>
      </c>
      <c r="JT6" s="64">
        <f>Elementary!I71</f>
        <v>0</v>
      </c>
      <c r="JU6" s="64">
        <f>Elementary!J71</f>
        <v>0</v>
      </c>
      <c r="JV6" s="64">
        <f>Elementary!K71</f>
        <v>0</v>
      </c>
      <c r="JW6" s="64">
        <f>Elementary!D72</f>
        <v>0</v>
      </c>
      <c r="JX6" s="64">
        <f>Elementary!E72</f>
        <v>0</v>
      </c>
      <c r="JY6" s="64">
        <f>Elementary!F72</f>
        <v>0</v>
      </c>
      <c r="JZ6" s="64">
        <f>Elementary!G72</f>
        <v>0</v>
      </c>
      <c r="KA6" s="64">
        <f>Elementary!H72</f>
        <v>0</v>
      </c>
      <c r="KB6" s="64">
        <f>Elementary!I72</f>
        <v>0</v>
      </c>
      <c r="KC6" s="64">
        <f>Elementary!J72</f>
        <v>0</v>
      </c>
      <c r="KD6" s="64">
        <f>Elementary!K72</f>
        <v>0</v>
      </c>
      <c r="KE6" s="64">
        <f>Elementary!D74</f>
        <v>0</v>
      </c>
      <c r="KF6" s="64">
        <f>Elementary!E74</f>
        <v>0</v>
      </c>
      <c r="KG6" s="64">
        <f>Elementary!F74</f>
        <v>0</v>
      </c>
      <c r="KH6" s="64">
        <f>Elementary!G74</f>
        <v>0</v>
      </c>
      <c r="KI6" s="64">
        <f>Elementary!H74</f>
        <v>0</v>
      </c>
      <c r="KJ6" s="64">
        <f>Elementary!I74</f>
        <v>0</v>
      </c>
      <c r="KK6" s="64">
        <f>Elementary!J74</f>
        <v>0</v>
      </c>
      <c r="KL6" s="64">
        <f>Elementary!K74</f>
        <v>0</v>
      </c>
      <c r="KM6" s="64">
        <f>Elementary!D75</f>
        <v>0</v>
      </c>
      <c r="KN6" s="64">
        <f>Elementary!E75</f>
        <v>0</v>
      </c>
      <c r="KO6" s="64">
        <f>Elementary!F75</f>
        <v>0</v>
      </c>
      <c r="KP6" s="64">
        <f>Elementary!G75</f>
        <v>0</v>
      </c>
      <c r="KQ6" s="64">
        <f>Elementary!H75</f>
        <v>0</v>
      </c>
      <c r="KR6" s="64">
        <f>Elementary!I75</f>
        <v>0</v>
      </c>
      <c r="KS6" s="64">
        <f>Elementary!J75</f>
        <v>0</v>
      </c>
      <c r="KT6" s="64">
        <f>Elementary!K75</f>
        <v>0</v>
      </c>
      <c r="KU6" s="64">
        <f>Elementary!D77</f>
        <v>0</v>
      </c>
      <c r="KV6" s="64">
        <f>Elementary!E77</f>
        <v>0</v>
      </c>
      <c r="KW6" s="64">
        <f>Elementary!F77</f>
        <v>0</v>
      </c>
      <c r="KX6" s="64">
        <f>Elementary!G77</f>
        <v>0</v>
      </c>
      <c r="KY6" s="64">
        <f>Elementary!H77</f>
        <v>0</v>
      </c>
      <c r="KZ6" s="64">
        <f>Elementary!I77</f>
        <v>0</v>
      </c>
      <c r="LA6" s="64">
        <f>Elementary!J77</f>
        <v>0</v>
      </c>
      <c r="LB6" s="64">
        <f>Elementary!K77</f>
        <v>0</v>
      </c>
      <c r="LC6" s="64">
        <f>Elementary!D78</f>
        <v>0</v>
      </c>
      <c r="LD6" s="64">
        <f>Elementary!E78</f>
        <v>0</v>
      </c>
      <c r="LE6" s="64">
        <f>Elementary!F78</f>
        <v>0</v>
      </c>
      <c r="LF6" s="64">
        <f>Elementary!G78</f>
        <v>0</v>
      </c>
      <c r="LG6" s="64">
        <f>Elementary!H78</f>
        <v>0</v>
      </c>
      <c r="LH6" s="64">
        <f>Elementary!I78</f>
        <v>0</v>
      </c>
      <c r="LI6" s="64">
        <f>Elementary!J78</f>
        <v>0</v>
      </c>
      <c r="LJ6" s="64">
        <f>Elementary!K78</f>
        <v>0</v>
      </c>
      <c r="LK6" s="64">
        <f>Elementary!D80</f>
        <v>0</v>
      </c>
      <c r="LL6" s="64">
        <f>Elementary!E80</f>
        <v>0</v>
      </c>
      <c r="LM6" s="64">
        <f>Elementary!F80</f>
        <v>0</v>
      </c>
      <c r="LN6" s="64">
        <f>Elementary!G80</f>
        <v>0</v>
      </c>
      <c r="LO6" s="64">
        <f>Elementary!H80</f>
        <v>0</v>
      </c>
      <c r="LP6" s="64">
        <f>Elementary!I80</f>
        <v>0</v>
      </c>
      <c r="LQ6" s="64">
        <f>Elementary!J80</f>
        <v>0</v>
      </c>
      <c r="LR6" s="64">
        <f>Elementary!K80</f>
        <v>0</v>
      </c>
      <c r="LS6" s="64">
        <f>Elementary!D81</f>
        <v>0</v>
      </c>
      <c r="LT6" s="64">
        <f>Elementary!E81</f>
        <v>0</v>
      </c>
      <c r="LU6" s="64">
        <f>Elementary!F81</f>
        <v>0</v>
      </c>
      <c r="LV6" s="64">
        <f>Elementary!G81</f>
        <v>0</v>
      </c>
      <c r="LW6" s="64">
        <f>Elementary!H81</f>
        <v>0</v>
      </c>
      <c r="LX6" s="64">
        <f>Elementary!I81</f>
        <v>0</v>
      </c>
      <c r="LY6" s="64">
        <f>Elementary!J81</f>
        <v>0</v>
      </c>
      <c r="LZ6" s="64">
        <f>Elementary!K81</f>
        <v>0</v>
      </c>
      <c r="MA6" s="64">
        <f>Elementary!D83</f>
        <v>0</v>
      </c>
      <c r="MB6" s="64">
        <f>Elementary!E83</f>
        <v>0</v>
      </c>
      <c r="MC6" s="64">
        <f>Elementary!F83</f>
        <v>0</v>
      </c>
      <c r="MD6" s="64">
        <f>Elementary!G83</f>
        <v>0</v>
      </c>
      <c r="ME6" s="64">
        <f>Elementary!H83</f>
        <v>0</v>
      </c>
      <c r="MF6" s="64">
        <f>Elementary!I83</f>
        <v>0</v>
      </c>
      <c r="MG6" s="64">
        <f>Elementary!J83</f>
        <v>0</v>
      </c>
      <c r="MH6" s="64">
        <f>Elementary!K83</f>
        <v>0</v>
      </c>
      <c r="MI6" s="64">
        <f>Elementary!D84</f>
        <v>0</v>
      </c>
      <c r="MJ6" s="64">
        <f>Elementary!E84</f>
        <v>0</v>
      </c>
      <c r="MK6" s="64">
        <f>Elementary!F84</f>
        <v>0</v>
      </c>
      <c r="ML6" s="64">
        <f>Elementary!G84</f>
        <v>0</v>
      </c>
      <c r="MM6" s="64">
        <f>Elementary!H84</f>
        <v>0</v>
      </c>
      <c r="MN6" s="64">
        <f>Elementary!I84</f>
        <v>0</v>
      </c>
      <c r="MO6" s="64">
        <f>Elementary!J84</f>
        <v>0</v>
      </c>
      <c r="MP6" s="64">
        <f>Elementary!K84</f>
        <v>0</v>
      </c>
      <c r="MQ6" s="64">
        <f>Elementary!F86</f>
        <v>0</v>
      </c>
      <c r="MR6" s="129" t="str">
        <f>IF(OR(Elementary!I86=0,Elementary!I86=""),"",Elementary!I86)</f>
        <v/>
      </c>
      <c r="MS6" s="130">
        <f>Junior!F17</f>
        <v>6</v>
      </c>
      <c r="MT6" s="130">
        <f>Junior!G17</f>
        <v>6</v>
      </c>
      <c r="MU6" s="130">
        <f>Junior!H17</f>
        <v>5</v>
      </c>
      <c r="MV6" s="130">
        <f>Junior!I17</f>
        <v>5</v>
      </c>
      <c r="MW6" s="130">
        <f>Junior!F19</f>
        <v>176</v>
      </c>
      <c r="MX6" s="130">
        <f>Junior!G19</f>
        <v>139</v>
      </c>
      <c r="MY6" s="130">
        <f>Junior!H19</f>
        <v>129</v>
      </c>
      <c r="MZ6" s="130">
        <f>Junior!I19</f>
        <v>107</v>
      </c>
      <c r="NA6" s="130">
        <f>Junior!F20</f>
        <v>188</v>
      </c>
      <c r="NB6" s="130">
        <f>Junior!G20</f>
        <v>166</v>
      </c>
      <c r="NC6" s="130">
        <f>Junior!H20</f>
        <v>118</v>
      </c>
      <c r="ND6" s="130">
        <f>Junior!I20</f>
        <v>114</v>
      </c>
      <c r="NE6" s="64">
        <f>Junior!F22</f>
        <v>0</v>
      </c>
      <c r="NF6" s="64">
        <f>Junior!G22</f>
        <v>0</v>
      </c>
      <c r="NG6" s="64">
        <f>Junior!H22</f>
        <v>0</v>
      </c>
      <c r="NH6" s="64">
        <f>Junior!I22</f>
        <v>0</v>
      </c>
      <c r="NI6" s="64">
        <f>Junior!F23</f>
        <v>0</v>
      </c>
      <c r="NJ6" s="64">
        <f>Junior!G23</f>
        <v>0</v>
      </c>
      <c r="NK6" s="64">
        <f>Junior!H23</f>
        <v>0</v>
      </c>
      <c r="NL6" s="64">
        <f>Junior!I23</f>
        <v>0</v>
      </c>
      <c r="NM6" s="131">
        <f>Junior!I25</f>
        <v>0.90739999999999998</v>
      </c>
      <c r="NN6" s="131">
        <f>Junior!I26</f>
        <v>0.97440000000000004</v>
      </c>
      <c r="NO6" s="64">
        <f>Junior!I28</f>
        <v>103</v>
      </c>
      <c r="NP6" s="64">
        <f>Junior!I29</f>
        <v>112</v>
      </c>
      <c r="NQ6" s="64">
        <f>Junior!F31</f>
        <v>0</v>
      </c>
      <c r="NR6" s="64">
        <f>Junior!G31</f>
        <v>1</v>
      </c>
      <c r="NS6" s="64">
        <f>Junior!H31</f>
        <v>0</v>
      </c>
      <c r="NT6" s="64">
        <f>Junior!I31</f>
        <v>0</v>
      </c>
      <c r="NU6" s="64">
        <f>Junior!F32</f>
        <v>0</v>
      </c>
      <c r="NV6" s="64">
        <f>Junior!G32</f>
        <v>0</v>
      </c>
      <c r="NW6" s="64">
        <f>Junior!H32</f>
        <v>0</v>
      </c>
      <c r="NX6" s="64">
        <f>Junior!I32</f>
        <v>0</v>
      </c>
      <c r="NY6" s="64">
        <f>Junior!F34</f>
        <v>0</v>
      </c>
      <c r="NZ6" s="64">
        <f>Junior!G34</f>
        <v>0</v>
      </c>
      <c r="OA6" s="64">
        <f>Junior!H34</f>
        <v>0</v>
      </c>
      <c r="OB6" s="64">
        <f>Junior!I34</f>
        <v>0</v>
      </c>
      <c r="OC6" s="64">
        <f>Junior!F35</f>
        <v>0</v>
      </c>
      <c r="OD6" s="64">
        <f>Junior!G35</f>
        <v>0</v>
      </c>
      <c r="OE6" s="64">
        <f>Junior!H35</f>
        <v>0</v>
      </c>
      <c r="OF6" s="64">
        <f>Junior!I35</f>
        <v>0</v>
      </c>
      <c r="OG6" s="64">
        <f>Junior!F37</f>
        <v>0</v>
      </c>
      <c r="OH6" s="64">
        <f>Junior!G37</f>
        <v>0</v>
      </c>
      <c r="OI6" s="64">
        <f>Junior!H37</f>
        <v>0</v>
      </c>
      <c r="OJ6" s="64">
        <f>Junior!I37</f>
        <v>0</v>
      </c>
      <c r="OK6" s="64">
        <f>Junior!F38</f>
        <v>0</v>
      </c>
      <c r="OL6" s="64">
        <f>Junior!G38</f>
        <v>0</v>
      </c>
      <c r="OM6" s="64">
        <f>Junior!H38</f>
        <v>0</v>
      </c>
      <c r="ON6" s="64">
        <f>Junior!I38</f>
        <v>0</v>
      </c>
      <c r="OO6" s="64">
        <f>Junior!F40</f>
        <v>0</v>
      </c>
      <c r="OP6" s="64">
        <f>Junior!G40</f>
        <v>0</v>
      </c>
      <c r="OQ6" s="64">
        <f>Junior!H40</f>
        <v>0</v>
      </c>
      <c r="OR6" s="64">
        <f>Junior!I40</f>
        <v>0</v>
      </c>
      <c r="OS6" s="64">
        <f>Junior!F41</f>
        <v>0</v>
      </c>
      <c r="OT6" s="64">
        <f>Junior!G41</f>
        <v>0</v>
      </c>
      <c r="OU6" s="64">
        <f>Junior!H41</f>
        <v>0</v>
      </c>
      <c r="OV6" s="64">
        <f>Junior!I41</f>
        <v>0</v>
      </c>
      <c r="OW6" s="64">
        <f>Junior!F43</f>
        <v>0</v>
      </c>
      <c r="OX6" s="64">
        <f>Junior!G43</f>
        <v>0</v>
      </c>
      <c r="OY6" s="64">
        <f>Junior!H43</f>
        <v>0</v>
      </c>
      <c r="OZ6" s="64">
        <f>Junior!I43</f>
        <v>0</v>
      </c>
      <c r="PA6" s="64">
        <f>Junior!F44</f>
        <v>0</v>
      </c>
      <c r="PB6" s="64">
        <f>Junior!G44</f>
        <v>0</v>
      </c>
      <c r="PC6" s="64">
        <f>Junior!H44</f>
        <v>0</v>
      </c>
      <c r="PD6" s="64">
        <f>Junior!I44</f>
        <v>0</v>
      </c>
      <c r="PE6" s="64">
        <f>Junior!F46</f>
        <v>0</v>
      </c>
      <c r="PF6" s="64">
        <f>Junior!G46</f>
        <v>0</v>
      </c>
      <c r="PG6" s="64">
        <f>Junior!H46</f>
        <v>0</v>
      </c>
      <c r="PH6" s="64">
        <f>Junior!I46</f>
        <v>0</v>
      </c>
      <c r="PI6" s="64">
        <f>Junior!F47</f>
        <v>0</v>
      </c>
      <c r="PJ6" s="64">
        <f>Junior!G47</f>
        <v>0</v>
      </c>
      <c r="PK6" s="64">
        <f>Junior!H47</f>
        <v>0</v>
      </c>
      <c r="PL6" s="64">
        <f>Junior!I47</f>
        <v>0</v>
      </c>
      <c r="PM6" s="64">
        <f>Junior!F49</f>
        <v>161</v>
      </c>
      <c r="PN6" s="64">
        <f>Junior!G49</f>
        <v>125</v>
      </c>
      <c r="PO6" s="64">
        <f>Junior!H49</f>
        <v>119</v>
      </c>
      <c r="PP6" s="64">
        <f>Junior!I49</f>
        <v>101</v>
      </c>
      <c r="PQ6" s="64">
        <f>Junior!F50</f>
        <v>182</v>
      </c>
      <c r="PR6" s="64">
        <f>Junior!G50</f>
        <v>158</v>
      </c>
      <c r="PS6" s="64">
        <f>Junior!H50</f>
        <v>114</v>
      </c>
      <c r="PT6" s="64">
        <f>Junior!I50</f>
        <v>110</v>
      </c>
      <c r="PU6" s="64">
        <f>Junior!F52</f>
        <v>0</v>
      </c>
      <c r="PV6" s="64">
        <f>Junior!G52</f>
        <v>0</v>
      </c>
      <c r="PW6" s="64">
        <f>Junior!H52</f>
        <v>0</v>
      </c>
      <c r="PX6" s="64">
        <f>Junior!I52</f>
        <v>0</v>
      </c>
      <c r="PY6" s="64">
        <f>Junior!F53</f>
        <v>0</v>
      </c>
      <c r="PZ6" s="64">
        <f>Junior!G53</f>
        <v>0</v>
      </c>
      <c r="QA6" s="64">
        <f>Junior!H53</f>
        <v>0</v>
      </c>
      <c r="QB6" s="64">
        <f>Junior!I53</f>
        <v>0</v>
      </c>
      <c r="QC6" s="64">
        <f>Junior!F55</f>
        <v>15</v>
      </c>
      <c r="QD6" s="64">
        <f>Junior!G55</f>
        <v>14</v>
      </c>
      <c r="QE6" s="64">
        <f>Junior!H55</f>
        <v>10</v>
      </c>
      <c r="QF6" s="64">
        <f>Junior!I55</f>
        <v>6</v>
      </c>
      <c r="QG6" s="64">
        <f>Junior!F56</f>
        <v>6</v>
      </c>
      <c r="QH6" s="64">
        <f>Junior!G56</f>
        <v>8</v>
      </c>
      <c r="QI6" s="64">
        <f>Junior!H56</f>
        <v>4</v>
      </c>
      <c r="QJ6" s="64">
        <f>Junior!I56</f>
        <v>4</v>
      </c>
      <c r="QK6" s="64">
        <f>Junior!F58</f>
        <v>0</v>
      </c>
      <c r="QL6" s="64">
        <f>Junior!G58</f>
        <v>0</v>
      </c>
      <c r="QM6" s="64">
        <f>Junior!H58</f>
        <v>0</v>
      </c>
      <c r="QN6" s="64">
        <f>Junior!I58</f>
        <v>0</v>
      </c>
      <c r="QO6" s="64">
        <f>Junior!F59</f>
        <v>0</v>
      </c>
      <c r="QP6" s="64">
        <f>Junior!G59</f>
        <v>0</v>
      </c>
      <c r="QQ6" s="64">
        <f>Junior!H59</f>
        <v>0</v>
      </c>
      <c r="QR6" s="64">
        <f>Junior!I59</f>
        <v>0</v>
      </c>
      <c r="QS6" s="64">
        <f>Junior!F61</f>
        <v>0</v>
      </c>
      <c r="QT6" s="64">
        <f>Junior!G61</f>
        <v>0</v>
      </c>
      <c r="QU6" s="64">
        <f>Junior!H61</f>
        <v>0</v>
      </c>
      <c r="QV6" s="64">
        <f>Junior!I61</f>
        <v>0</v>
      </c>
      <c r="QW6" s="64">
        <f>Junior!F62</f>
        <v>0</v>
      </c>
      <c r="QX6" s="64">
        <f>Junior!G62</f>
        <v>0</v>
      </c>
      <c r="QY6" s="64">
        <f>Junior!H62</f>
        <v>0</v>
      </c>
      <c r="QZ6" s="64">
        <f>Junior!I62</f>
        <v>0</v>
      </c>
      <c r="RA6" s="64">
        <f>Junior!F64</f>
        <v>0</v>
      </c>
      <c r="RB6" s="64">
        <f>Junior!G64</f>
        <v>0</v>
      </c>
      <c r="RC6" s="64">
        <f>Junior!H64</f>
        <v>0</v>
      </c>
      <c r="RD6" s="64">
        <f>Junior!I64</f>
        <v>0</v>
      </c>
      <c r="RE6" s="64">
        <f>Junior!F65</f>
        <v>0</v>
      </c>
      <c r="RF6" s="64">
        <f>Junior!G65</f>
        <v>0</v>
      </c>
      <c r="RG6" s="64">
        <f>Junior!H65</f>
        <v>0</v>
      </c>
      <c r="RH6" s="64">
        <f>Junior!I65</f>
        <v>0</v>
      </c>
      <c r="RI6" s="64">
        <f>Junior!F67</f>
        <v>0</v>
      </c>
      <c r="RJ6" s="64">
        <f>Junior!G67</f>
        <v>0</v>
      </c>
      <c r="RK6" s="64">
        <f>Junior!H67</f>
        <v>0</v>
      </c>
      <c r="RL6" s="64">
        <f>Junior!I67</f>
        <v>0</v>
      </c>
      <c r="RM6" s="64">
        <f>Junior!F68</f>
        <v>0</v>
      </c>
      <c r="RN6" s="64">
        <f>Junior!G68</f>
        <v>0</v>
      </c>
      <c r="RO6" s="64">
        <f>Junior!H68</f>
        <v>0</v>
      </c>
      <c r="RP6" s="64">
        <f>Junior!I68</f>
        <v>0</v>
      </c>
      <c r="RQ6" s="64">
        <f>Junior!F70</f>
        <v>176</v>
      </c>
      <c r="RR6" s="64">
        <f>Junior!G70</f>
        <v>139</v>
      </c>
      <c r="RS6" s="64">
        <f>Junior!H70</f>
        <v>129</v>
      </c>
      <c r="RT6" s="64">
        <f>Junior!I70</f>
        <v>107</v>
      </c>
      <c r="RU6" s="64">
        <f>Junior!F71</f>
        <v>188</v>
      </c>
      <c r="RV6" s="64">
        <f>Junior!G71</f>
        <v>166</v>
      </c>
      <c r="RW6" s="64">
        <f>Junior!H71</f>
        <v>118</v>
      </c>
      <c r="RX6" s="64">
        <f>Junior!I71</f>
        <v>114</v>
      </c>
      <c r="RY6" s="64">
        <f>Junior!F73</f>
        <v>0</v>
      </c>
      <c r="RZ6" s="64">
        <f>Junior!G73</f>
        <v>0</v>
      </c>
      <c r="SA6" s="64">
        <f>Junior!H73</f>
        <v>0</v>
      </c>
      <c r="SB6" s="64">
        <f>Junior!I73</f>
        <v>0</v>
      </c>
      <c r="SC6" s="64">
        <f>Junior!F74</f>
        <v>0</v>
      </c>
      <c r="SD6" s="64">
        <f>Junior!G74</f>
        <v>0</v>
      </c>
      <c r="SE6" s="64">
        <f>Junior!H74</f>
        <v>0</v>
      </c>
      <c r="SF6" s="64">
        <f>Junior!I74</f>
        <v>0</v>
      </c>
      <c r="SG6" s="64">
        <f>Junior!F76</f>
        <v>0</v>
      </c>
      <c r="SH6" s="64">
        <f>Junior!G76</f>
        <v>0</v>
      </c>
      <c r="SI6" s="64">
        <f>Junior!H76</f>
        <v>0</v>
      </c>
      <c r="SJ6" s="64">
        <f>Junior!I76</f>
        <v>0</v>
      </c>
      <c r="SK6" s="64">
        <f>Junior!F77</f>
        <v>0</v>
      </c>
      <c r="SL6" s="64">
        <f>Junior!G77</f>
        <v>0</v>
      </c>
      <c r="SM6" s="64">
        <f>Junior!H77</f>
        <v>0</v>
      </c>
      <c r="SN6" s="64">
        <f>Junior!I77</f>
        <v>0</v>
      </c>
      <c r="SO6" s="64">
        <f>Junior!F79</f>
        <v>0</v>
      </c>
      <c r="SP6" s="64">
        <f>Junior!G79</f>
        <v>0</v>
      </c>
      <c r="SQ6" s="64">
        <f>Junior!H79</f>
        <v>0</v>
      </c>
      <c r="SR6" s="64">
        <f>Junior!I79</f>
        <v>0</v>
      </c>
      <c r="SS6" s="64">
        <f>Junior!F80</f>
        <v>0</v>
      </c>
      <c r="ST6" s="64">
        <f>Junior!G80</f>
        <v>0</v>
      </c>
      <c r="SU6" s="64">
        <f>Junior!H80</f>
        <v>0</v>
      </c>
      <c r="SV6" s="64">
        <f>Junior!I80</f>
        <v>0</v>
      </c>
      <c r="SW6" s="64">
        <f>Junior!F82</f>
        <v>0</v>
      </c>
      <c r="SX6" s="64">
        <f>Junior!G82</f>
        <v>0</v>
      </c>
      <c r="SY6" s="64">
        <f>Junior!H82</f>
        <v>0</v>
      </c>
      <c r="SZ6" s="64">
        <f>Junior!I82</f>
        <v>0</v>
      </c>
      <c r="TA6" s="64">
        <f>Junior!F83</f>
        <v>0</v>
      </c>
      <c r="TB6" s="64">
        <f>Junior!G83</f>
        <v>0</v>
      </c>
      <c r="TC6" s="64">
        <f>Junior!H83</f>
        <v>0</v>
      </c>
      <c r="TD6" s="64">
        <f>Junior!I83</f>
        <v>0</v>
      </c>
      <c r="TE6" s="64">
        <f>Junior!F85</f>
        <v>176</v>
      </c>
      <c r="TF6" s="64">
        <f>Junior!G85</f>
        <v>139</v>
      </c>
      <c r="TG6" s="64">
        <f>Junior!H85</f>
        <v>129</v>
      </c>
      <c r="TH6" s="64">
        <f>Junior!I85</f>
        <v>107</v>
      </c>
      <c r="TI6" s="64">
        <f>Junior!F86</f>
        <v>188</v>
      </c>
      <c r="TJ6" s="64">
        <f>Junior!G86</f>
        <v>166</v>
      </c>
      <c r="TK6" s="64">
        <f>Junior!H86</f>
        <v>118</v>
      </c>
      <c r="TL6" s="64">
        <f>Junior!I86</f>
        <v>114</v>
      </c>
      <c r="TM6" s="64">
        <f>Junior!F88</f>
        <v>0</v>
      </c>
      <c r="TN6" s="64">
        <f>Junior!G88</f>
        <v>0</v>
      </c>
      <c r="TO6" s="64">
        <f>Junior!H88</f>
        <v>0</v>
      </c>
      <c r="TP6" s="64">
        <f>Junior!I88</f>
        <v>0</v>
      </c>
      <c r="TQ6" s="64">
        <f>Junior!F89</f>
        <v>0</v>
      </c>
      <c r="TR6" s="64">
        <f>Junior!G89</f>
        <v>0</v>
      </c>
      <c r="TS6" s="64">
        <f>Junior!H89</f>
        <v>0</v>
      </c>
      <c r="TT6" s="64">
        <f>Junior!I89</f>
        <v>0</v>
      </c>
      <c r="TU6" s="64">
        <f>Junior!F91</f>
        <v>0</v>
      </c>
      <c r="TV6" s="129" t="str">
        <f>IF(OR(Junior!I91=0,Junior!I91=""),"",Junior!I91)</f>
        <v/>
      </c>
      <c r="TW6" s="5"/>
      <c r="TX6" s="130">
        <f>Senior!D18</f>
        <v>0</v>
      </c>
      <c r="TY6" s="130">
        <f>Senior!E18</f>
        <v>0</v>
      </c>
      <c r="TZ6" s="130">
        <f>Senior!F18</f>
        <v>0</v>
      </c>
      <c r="UA6" s="130">
        <f>Senior!G18</f>
        <v>0</v>
      </c>
      <c r="UB6" s="130">
        <f>Senior!H18</f>
        <v>0</v>
      </c>
      <c r="UC6" s="130">
        <f>Senior!I18</f>
        <v>0</v>
      </c>
      <c r="UD6" s="130">
        <f>Senior!J18</f>
        <v>0</v>
      </c>
      <c r="UE6" s="130">
        <f>Senior!K18</f>
        <v>0</v>
      </c>
      <c r="UF6" s="130">
        <f>Senior!D19</f>
        <v>0</v>
      </c>
      <c r="UG6" s="130">
        <f>Senior!E19</f>
        <v>0</v>
      </c>
      <c r="UH6" s="130">
        <f>Senior!F19</f>
        <v>0</v>
      </c>
      <c r="UI6" s="130">
        <f>Senior!G19</f>
        <v>0</v>
      </c>
      <c r="UJ6" s="130">
        <f>Senior!H19</f>
        <v>0</v>
      </c>
      <c r="UK6" s="130">
        <f>Senior!I19</f>
        <v>0</v>
      </c>
      <c r="UL6" s="130">
        <f>Senior!J19</f>
        <v>0</v>
      </c>
      <c r="UM6" s="130">
        <f>Senior!K19</f>
        <v>0</v>
      </c>
      <c r="UN6" s="130">
        <f>Senior!D20</f>
        <v>0</v>
      </c>
      <c r="UO6" s="130">
        <f>Senior!E20</f>
        <v>0</v>
      </c>
      <c r="UP6" s="130">
        <f>Senior!F20</f>
        <v>0</v>
      </c>
      <c r="UQ6" s="130">
        <f>Senior!G20</f>
        <v>0</v>
      </c>
      <c r="UR6" s="130">
        <f>Senior!H20</f>
        <v>0</v>
      </c>
      <c r="US6" s="130">
        <f>Senior!I20</f>
        <v>0</v>
      </c>
      <c r="UT6" s="130">
        <f>Senior!J20</f>
        <v>0</v>
      </c>
      <c r="UU6" s="130">
        <f>Senior!K20</f>
        <v>0</v>
      </c>
      <c r="UV6" s="130">
        <f>Senior!D22</f>
        <v>0</v>
      </c>
      <c r="UW6" s="130">
        <f>Senior!E22</f>
        <v>0</v>
      </c>
      <c r="UX6" s="130">
        <f>Senior!F22</f>
        <v>0</v>
      </c>
      <c r="UY6" s="130">
        <f>Senior!G22</f>
        <v>0</v>
      </c>
      <c r="UZ6" s="130">
        <f>Senior!H22</f>
        <v>0</v>
      </c>
      <c r="VA6" s="130">
        <f>Senior!I22</f>
        <v>0</v>
      </c>
      <c r="VB6" s="130">
        <f>Senior!J22</f>
        <v>0</v>
      </c>
      <c r="VC6" s="130">
        <f>Senior!K22</f>
        <v>0</v>
      </c>
      <c r="VD6" s="130">
        <f>Senior!D23</f>
        <v>0</v>
      </c>
      <c r="VE6" s="130">
        <f>Senior!E23</f>
        <v>0</v>
      </c>
      <c r="VF6" s="130">
        <f>Senior!F23</f>
        <v>0</v>
      </c>
      <c r="VG6" s="130">
        <f>Senior!G23</f>
        <v>0</v>
      </c>
      <c r="VH6" s="130">
        <f>Senior!H23</f>
        <v>0</v>
      </c>
      <c r="VI6" s="130">
        <f>Senior!I23</f>
        <v>0</v>
      </c>
      <c r="VJ6" s="130">
        <f>Senior!J23</f>
        <v>0</v>
      </c>
      <c r="VK6" s="130">
        <f>Senior!K23</f>
        <v>0</v>
      </c>
      <c r="VL6" s="130">
        <f>Senior!D24</f>
        <v>0</v>
      </c>
      <c r="VM6" s="130">
        <f>Senior!E24</f>
        <v>0</v>
      </c>
      <c r="VN6" s="130">
        <f>Senior!F24</f>
        <v>0</v>
      </c>
      <c r="VO6" s="130">
        <f>Senior!G24</f>
        <v>0</v>
      </c>
      <c r="VP6" s="130">
        <f>Senior!H24</f>
        <v>0</v>
      </c>
      <c r="VQ6" s="130">
        <f>Senior!I24</f>
        <v>0</v>
      </c>
      <c r="VR6" s="130">
        <f>Senior!J24</f>
        <v>0</v>
      </c>
      <c r="VS6" s="130">
        <f>Senior!K24</f>
        <v>0</v>
      </c>
      <c r="VT6" s="130">
        <f>Senior!D26</f>
        <v>0</v>
      </c>
      <c r="VU6" s="130">
        <f>Senior!E26</f>
        <v>0</v>
      </c>
      <c r="VV6" s="130">
        <f>Senior!F26</f>
        <v>0</v>
      </c>
      <c r="VW6" s="130">
        <f>Senior!G26</f>
        <v>0</v>
      </c>
      <c r="VX6" s="130">
        <f>Senior!H26</f>
        <v>0</v>
      </c>
      <c r="VY6" s="130">
        <f>Senior!I26</f>
        <v>0</v>
      </c>
      <c r="VZ6" s="130">
        <f>Senior!J26</f>
        <v>0</v>
      </c>
      <c r="WA6" s="130">
        <f>Senior!K26</f>
        <v>0</v>
      </c>
      <c r="WB6" s="130">
        <f>Senior!D27</f>
        <v>0</v>
      </c>
      <c r="WC6" s="130">
        <f>Senior!E27</f>
        <v>0</v>
      </c>
      <c r="WD6" s="130">
        <f>Senior!F27</f>
        <v>0</v>
      </c>
      <c r="WE6" s="130">
        <f>Senior!G27</f>
        <v>0</v>
      </c>
      <c r="WF6" s="130">
        <f>Senior!H27</f>
        <v>0</v>
      </c>
      <c r="WG6" s="130">
        <f>Senior!I27</f>
        <v>0</v>
      </c>
      <c r="WH6" s="130">
        <f>Senior!J27</f>
        <v>0</v>
      </c>
      <c r="WI6" s="130">
        <f>Senior!K27</f>
        <v>0</v>
      </c>
      <c r="WJ6" s="130">
        <f>Senior!D28</f>
        <v>0</v>
      </c>
      <c r="WK6" s="130">
        <f>Senior!E28</f>
        <v>0</v>
      </c>
      <c r="WL6" s="130">
        <f>Senior!F28</f>
        <v>0</v>
      </c>
      <c r="WM6" s="130">
        <f>Senior!G28</f>
        <v>0</v>
      </c>
      <c r="WN6" s="130">
        <f>Senior!H28</f>
        <v>0</v>
      </c>
      <c r="WO6" s="130">
        <f>Senior!I28</f>
        <v>0</v>
      </c>
      <c r="WP6" s="130">
        <f>Senior!J28</f>
        <v>0</v>
      </c>
      <c r="WQ6" s="130">
        <f>Senior!K28</f>
        <v>0</v>
      </c>
      <c r="WR6" s="130">
        <f>Senior!D30</f>
        <v>0</v>
      </c>
      <c r="WS6" s="130">
        <f>Senior!E30</f>
        <v>0</v>
      </c>
      <c r="WT6" s="130">
        <f>Senior!F30</f>
        <v>0</v>
      </c>
      <c r="WU6" s="130">
        <f>Senior!G30</f>
        <v>0</v>
      </c>
      <c r="WV6" s="130">
        <f>Senior!H30</f>
        <v>0</v>
      </c>
      <c r="WW6" s="130">
        <f>Senior!I30</f>
        <v>0</v>
      </c>
      <c r="WX6" s="130">
        <f>Senior!J30</f>
        <v>0</v>
      </c>
      <c r="WY6" s="130">
        <f>Senior!K30</f>
        <v>0</v>
      </c>
      <c r="WZ6" s="130">
        <f>Senior!D31</f>
        <v>0</v>
      </c>
      <c r="XA6" s="130">
        <f>Senior!E31</f>
        <v>0</v>
      </c>
      <c r="XB6" s="130">
        <f>Senior!F31</f>
        <v>0</v>
      </c>
      <c r="XC6" s="130">
        <f>Senior!G31</f>
        <v>0</v>
      </c>
      <c r="XD6" s="130">
        <f>Senior!H31</f>
        <v>0</v>
      </c>
      <c r="XE6" s="130">
        <f>Senior!I31</f>
        <v>0</v>
      </c>
      <c r="XF6" s="130">
        <f>Senior!J31</f>
        <v>0</v>
      </c>
      <c r="XG6" s="130">
        <f>Senior!K31</f>
        <v>0</v>
      </c>
      <c r="XH6" s="130">
        <f>Senior!D32</f>
        <v>0</v>
      </c>
      <c r="XI6" s="130">
        <f>Senior!E32</f>
        <v>0</v>
      </c>
      <c r="XJ6" s="130">
        <f>Senior!F32</f>
        <v>0</v>
      </c>
      <c r="XK6" s="130">
        <f>Senior!G32</f>
        <v>0</v>
      </c>
      <c r="XL6" s="130">
        <f>Senior!H32</f>
        <v>0</v>
      </c>
      <c r="XM6" s="130">
        <f>Senior!I32</f>
        <v>0</v>
      </c>
      <c r="XN6" s="130">
        <f>Senior!J32</f>
        <v>0</v>
      </c>
      <c r="XO6" s="130">
        <f>Senior!K32</f>
        <v>0</v>
      </c>
      <c r="XP6" s="130">
        <f>Senior!D33</f>
        <v>0</v>
      </c>
      <c r="XQ6" s="130">
        <f>Senior!E33</f>
        <v>0</v>
      </c>
      <c r="XR6" s="130">
        <f>Senior!F33</f>
        <v>0</v>
      </c>
      <c r="XS6" s="130">
        <f>Senior!G33</f>
        <v>0</v>
      </c>
      <c r="XT6" s="130">
        <f>Senior!H33</f>
        <v>0</v>
      </c>
      <c r="XU6" s="130">
        <f>Senior!I33</f>
        <v>0</v>
      </c>
      <c r="XV6" s="130">
        <f>Senior!J33</f>
        <v>0</v>
      </c>
      <c r="XW6" s="130">
        <f>Senior!K33</f>
        <v>0</v>
      </c>
      <c r="XX6" s="130">
        <f>Senior!D34</f>
        <v>0</v>
      </c>
      <c r="XY6" s="130">
        <f>Senior!E34</f>
        <v>0</v>
      </c>
      <c r="XZ6" s="130">
        <f>Senior!F34</f>
        <v>0</v>
      </c>
      <c r="YA6" s="130">
        <f>Senior!G34</f>
        <v>0</v>
      </c>
      <c r="YB6" s="130">
        <f>Senior!H34</f>
        <v>0</v>
      </c>
      <c r="YC6" s="130">
        <f>Senior!I34</f>
        <v>0</v>
      </c>
      <c r="YD6" s="130">
        <f>Senior!J34</f>
        <v>0</v>
      </c>
      <c r="YE6" s="130">
        <f>Senior!K34</f>
        <v>0</v>
      </c>
      <c r="YF6" s="130">
        <f>Senior!G36</f>
        <v>0</v>
      </c>
      <c r="YG6" s="130">
        <f>Senior!H36</f>
        <v>0</v>
      </c>
      <c r="YH6" s="130">
        <f>Senior!G37</f>
        <v>0</v>
      </c>
      <c r="YI6" s="130">
        <f>Senior!H37</f>
        <v>0</v>
      </c>
      <c r="YJ6" s="130">
        <f>Senior!G38</f>
        <v>0</v>
      </c>
      <c r="YK6" s="130">
        <f>Senior!H38</f>
        <v>0</v>
      </c>
      <c r="YL6" s="130">
        <f>Senior!G41</f>
        <v>0</v>
      </c>
      <c r="YM6" s="130">
        <f>Senior!H41</f>
        <v>0</v>
      </c>
      <c r="YN6" s="130">
        <f>Senior!G42</f>
        <v>0</v>
      </c>
      <c r="YO6" s="130">
        <f>Senior!H42</f>
        <v>0</v>
      </c>
      <c r="YP6" s="130">
        <f>Senior!G43</f>
        <v>0</v>
      </c>
      <c r="YQ6" s="130">
        <f>Senior!H43</f>
        <v>0</v>
      </c>
      <c r="YR6" s="132">
        <f>Senior!H45</f>
        <v>0</v>
      </c>
      <c r="YS6" s="132">
        <f>Senior!H45</f>
        <v>0</v>
      </c>
      <c r="YT6" s="130">
        <f>Senior!G48</f>
        <v>0</v>
      </c>
      <c r="YU6" s="130">
        <f>Senior!H48</f>
        <v>0</v>
      </c>
      <c r="YV6" s="130">
        <f>Senior!G49</f>
        <v>0</v>
      </c>
      <c r="YW6" s="130">
        <f>Senior!H49</f>
        <v>0</v>
      </c>
      <c r="YX6" s="130">
        <f>Senior!G51</f>
        <v>0</v>
      </c>
      <c r="YY6" s="130">
        <f>Senior!H51</f>
        <v>0</v>
      </c>
      <c r="YZ6" s="130">
        <f>Senior!G52</f>
        <v>0</v>
      </c>
      <c r="ZA6" s="130">
        <f>Senior!H52</f>
        <v>0</v>
      </c>
      <c r="ZB6" s="130">
        <f>Senior!G54</f>
        <v>0</v>
      </c>
      <c r="ZC6" s="130">
        <f>Senior!H54</f>
        <v>0</v>
      </c>
      <c r="ZD6" s="130">
        <f>Senior!G55</f>
        <v>0</v>
      </c>
      <c r="ZE6" s="130">
        <f>Senior!H55</f>
        <v>0</v>
      </c>
      <c r="ZF6" s="130">
        <f>Senior!G57</f>
        <v>0</v>
      </c>
      <c r="ZG6" s="130">
        <f>Senior!H57</f>
        <v>0</v>
      </c>
      <c r="ZH6" s="130">
        <f>Senior!G58</f>
        <v>0</v>
      </c>
      <c r="ZI6" s="130">
        <f>Senior!H58</f>
        <v>0</v>
      </c>
      <c r="ZJ6" s="130">
        <f>Senior!G60</f>
        <v>0</v>
      </c>
      <c r="ZK6" s="130">
        <f>Senior!H60</f>
        <v>0</v>
      </c>
      <c r="ZL6" s="130">
        <f>Senior!G61</f>
        <v>0</v>
      </c>
      <c r="ZM6" s="130">
        <f>Senior!H61</f>
        <v>0</v>
      </c>
      <c r="ZN6" s="130">
        <f>Senior!G63</f>
        <v>0</v>
      </c>
      <c r="ZO6" s="130">
        <f>Senior!H63</f>
        <v>0</v>
      </c>
      <c r="ZP6" s="130">
        <f>Senior!G64</f>
        <v>0</v>
      </c>
      <c r="ZQ6" s="130">
        <f>Senior!H64</f>
        <v>0</v>
      </c>
      <c r="ZR6" s="130">
        <f>Senior!G66</f>
        <v>0</v>
      </c>
      <c r="ZS6" s="130">
        <f>Senior!H66</f>
        <v>0</v>
      </c>
      <c r="ZT6" s="130">
        <f>Senior!G67</f>
        <v>0</v>
      </c>
      <c r="ZU6" s="130">
        <f>Senior!H67</f>
        <v>0</v>
      </c>
      <c r="ZV6" s="130">
        <f>Senior!G69</f>
        <v>0</v>
      </c>
      <c r="ZW6" s="130">
        <f>Senior!H69</f>
        <v>0</v>
      </c>
      <c r="ZX6" s="130">
        <f>Senior!G70</f>
        <v>0</v>
      </c>
      <c r="ZY6" s="130">
        <f>Senior!H70</f>
        <v>0</v>
      </c>
      <c r="ZZ6" s="130">
        <f>Senior!G72</f>
        <v>0</v>
      </c>
      <c r="AAA6" s="130">
        <f>Senior!H72</f>
        <v>0</v>
      </c>
      <c r="AAB6" s="130">
        <f>Senior!G73</f>
        <v>0</v>
      </c>
      <c r="AAC6" s="130">
        <f>Senior!H73</f>
        <v>0</v>
      </c>
      <c r="AAD6" s="130">
        <f>Senior!G75</f>
        <v>0</v>
      </c>
      <c r="AAE6" s="130">
        <f>Senior!H75</f>
        <v>0</v>
      </c>
      <c r="AAF6" s="130">
        <f>Senior!G76</f>
        <v>0</v>
      </c>
      <c r="AAG6" s="130">
        <f>Senior!H76</f>
        <v>0</v>
      </c>
      <c r="AAH6" s="130">
        <f>Senior!G78</f>
        <v>0</v>
      </c>
      <c r="AAI6" s="130">
        <f>Senior!H78</f>
        <v>0</v>
      </c>
      <c r="AAJ6" s="130">
        <f>Senior!G79</f>
        <v>0</v>
      </c>
      <c r="AAK6" s="130">
        <f>Senior!H79</f>
        <v>0</v>
      </c>
      <c r="AAL6" s="130">
        <f>Senior!G81</f>
        <v>0</v>
      </c>
      <c r="AAM6" s="130">
        <f>Senior!H81</f>
        <v>0</v>
      </c>
      <c r="AAN6" s="130">
        <f>Senior!G82</f>
        <v>0</v>
      </c>
      <c r="AAO6" s="130">
        <f>Senior!H82</f>
        <v>0</v>
      </c>
      <c r="AAP6" s="64">
        <f>Senior!G84</f>
        <v>0</v>
      </c>
      <c r="AAQ6" s="64">
        <f>Senior!H84</f>
        <v>0</v>
      </c>
      <c r="AAR6" s="64">
        <f>Senior!G85</f>
        <v>0</v>
      </c>
      <c r="AAS6" s="64">
        <f>Senior!H85</f>
        <v>0</v>
      </c>
      <c r="AAT6" s="64">
        <f>Senior!G87</f>
        <v>0</v>
      </c>
      <c r="AAU6" s="64">
        <f>Senior!H87</f>
        <v>0</v>
      </c>
      <c r="AAV6" s="64">
        <f>Senior!G88</f>
        <v>0</v>
      </c>
      <c r="AAW6" s="64">
        <f>Senior!H88</f>
        <v>0</v>
      </c>
      <c r="AAX6" s="64">
        <f>Senior!G90</f>
        <v>0</v>
      </c>
      <c r="AAY6" s="64">
        <f>Senior!H90</f>
        <v>0</v>
      </c>
      <c r="AAZ6" s="64">
        <f>Senior!G91</f>
        <v>0</v>
      </c>
      <c r="ABA6" s="64">
        <f>Senior!H91</f>
        <v>0</v>
      </c>
      <c r="ABB6" s="64">
        <f>Senior!G93</f>
        <v>0</v>
      </c>
      <c r="ABC6" s="64">
        <f>Senior!H93</f>
        <v>0</v>
      </c>
      <c r="ABD6" s="64">
        <f>Senior!G94</f>
        <v>0</v>
      </c>
      <c r="ABE6" s="64">
        <f>Senior!H94</f>
        <v>0</v>
      </c>
      <c r="ABF6" s="64">
        <f>Senior!G96</f>
        <v>0</v>
      </c>
      <c r="ABG6" s="64">
        <f>Senior!H96</f>
        <v>0</v>
      </c>
      <c r="ABH6" s="64">
        <f>Senior!G97</f>
        <v>0</v>
      </c>
      <c r="ABI6" s="64">
        <f>Senior!H97</f>
        <v>0</v>
      </c>
      <c r="ABJ6" s="64">
        <f>Senior!G99</f>
        <v>0</v>
      </c>
      <c r="ABK6" s="64">
        <f>Senior!H99</f>
        <v>0</v>
      </c>
      <c r="ABL6" s="64">
        <f>Senior!G100</f>
        <v>0</v>
      </c>
      <c r="ABM6" s="64">
        <f>Senior!H100</f>
        <v>0</v>
      </c>
      <c r="ABN6" s="64">
        <f>Senior!G102</f>
        <v>0</v>
      </c>
      <c r="ABO6" s="64">
        <f>Senior!H102</f>
        <v>0</v>
      </c>
      <c r="ABP6" s="64">
        <f>Senior!G103</f>
        <v>0</v>
      </c>
      <c r="ABQ6" s="64">
        <f>Senior!H103</f>
        <v>0</v>
      </c>
      <c r="ABR6" s="64">
        <f>Senior!G105</f>
        <v>0</v>
      </c>
      <c r="ABS6" s="64">
        <f>Senior!H105</f>
        <v>0</v>
      </c>
      <c r="ABT6" s="64">
        <f>Senior!G106</f>
        <v>0</v>
      </c>
      <c r="ABU6" s="64">
        <f>Senior!H106</f>
        <v>0</v>
      </c>
      <c r="ABV6" s="64">
        <f>Senior!G108</f>
        <v>0</v>
      </c>
      <c r="ABW6" s="64">
        <f>Senior!H108</f>
        <v>0</v>
      </c>
      <c r="ABX6" s="64">
        <f>Senior!G109</f>
        <v>0</v>
      </c>
      <c r="ABY6" s="64">
        <f>Senior!H109</f>
        <v>0</v>
      </c>
      <c r="ABZ6" s="64">
        <f>Senior!F111</f>
        <v>0</v>
      </c>
      <c r="ACA6" s="129" t="str">
        <f>IF(OR(Senior!I111=0,Senior!I111=""),"",Senior!I111)</f>
        <v/>
      </c>
      <c r="ACB6" s="133"/>
      <c r="ACC6" s="133"/>
      <c r="ACD6" s="134">
        <f>Elementary!D89</f>
        <v>0</v>
      </c>
      <c r="ACE6" s="134">
        <f>Elementary!E89</f>
        <v>0</v>
      </c>
      <c r="ACF6" s="134">
        <f>Elementary!F89</f>
        <v>0</v>
      </c>
      <c r="ACG6" s="134">
        <f>Elementary!G89</f>
        <v>0</v>
      </c>
      <c r="ACH6" s="134">
        <f>Elementary!H89</f>
        <v>0</v>
      </c>
      <c r="ACI6" s="134">
        <f>Elementary!D90</f>
        <v>0</v>
      </c>
      <c r="ACJ6" s="134">
        <f>Elementary!E90</f>
        <v>0</v>
      </c>
      <c r="ACK6" s="134">
        <f>Elementary!F90</f>
        <v>0</v>
      </c>
      <c r="ACL6" s="134">
        <f>Elementary!G90</f>
        <v>0</v>
      </c>
      <c r="ACM6" s="134">
        <f>Elementary!H90</f>
        <v>0</v>
      </c>
      <c r="ACN6" s="134">
        <f>Elementary!I90</f>
        <v>0</v>
      </c>
      <c r="ACO6" s="134">
        <f>Elementary!J90</f>
        <v>0</v>
      </c>
      <c r="ACP6" s="134">
        <f>Elementary!K90</f>
        <v>0</v>
      </c>
      <c r="ACQ6" s="134">
        <f>Elementary!D91</f>
        <v>0</v>
      </c>
      <c r="ACR6" s="134">
        <f>Elementary!E91</f>
        <v>0</v>
      </c>
      <c r="ACS6" s="134">
        <f>Elementary!F91</f>
        <v>0</v>
      </c>
      <c r="ACT6" s="134">
        <f>Elementary!G91</f>
        <v>0</v>
      </c>
      <c r="ACU6" s="134">
        <f>Elementary!H91</f>
        <v>0</v>
      </c>
      <c r="ACV6" s="134">
        <f>Elementary!I91</f>
        <v>0</v>
      </c>
      <c r="ACW6" s="134">
        <f>Elementary!J91</f>
        <v>0</v>
      </c>
      <c r="ACX6" s="134">
        <f>Elementary!K91</f>
        <v>0</v>
      </c>
      <c r="ACY6" s="134">
        <f>Elementary!D92</f>
        <v>0</v>
      </c>
      <c r="ACZ6" s="134">
        <f>Elementary!E92</f>
        <v>0</v>
      </c>
      <c r="ADA6" s="134">
        <f>Elementary!F92</f>
        <v>0</v>
      </c>
      <c r="ADB6" s="134">
        <f>Elementary!G92</f>
        <v>0</v>
      </c>
      <c r="ADC6" s="134">
        <f>Elementary!H92</f>
        <v>0</v>
      </c>
      <c r="ADD6" s="134">
        <f>Elementary!I92</f>
        <v>0</v>
      </c>
      <c r="ADE6" s="134">
        <f>Elementary!J92</f>
        <v>0</v>
      </c>
      <c r="ADF6" s="134">
        <f>Elementary!K92</f>
        <v>0</v>
      </c>
      <c r="ADG6" s="134">
        <f>Elementary!D93</f>
        <v>0</v>
      </c>
      <c r="ADH6" s="134">
        <f>Elementary!E93</f>
        <v>0</v>
      </c>
      <c r="ADI6" s="134">
        <f>Elementary!F93</f>
        <v>0</v>
      </c>
      <c r="ADJ6" s="134">
        <f>Elementary!G93</f>
        <v>0</v>
      </c>
      <c r="ADK6" s="134">
        <f>Elementary!H93</f>
        <v>0</v>
      </c>
      <c r="ADL6" s="134">
        <f>Elementary!I93</f>
        <v>0</v>
      </c>
      <c r="ADM6" s="134">
        <f>Elementary!J93</f>
        <v>0</v>
      </c>
      <c r="ADN6" s="134">
        <f>Elementary!K93</f>
        <v>0</v>
      </c>
      <c r="ADO6" s="134">
        <f>Elementary!D94</f>
        <v>0</v>
      </c>
      <c r="ADP6" s="134">
        <f>Elementary!E94</f>
        <v>0</v>
      </c>
      <c r="ADQ6" s="134">
        <f>Elementary!F94</f>
        <v>0</v>
      </c>
      <c r="ADR6" s="134">
        <f>Elementary!G94</f>
        <v>0</v>
      </c>
      <c r="ADS6" s="134">
        <f>Elementary!H94</f>
        <v>0</v>
      </c>
      <c r="ADT6" s="134">
        <f>Elementary!I94</f>
        <v>0</v>
      </c>
      <c r="ADU6" s="134">
        <f>Elementary!J94</f>
        <v>0</v>
      </c>
      <c r="ADV6" s="134">
        <f>Elementary!K94</f>
        <v>0</v>
      </c>
      <c r="ADW6" s="134">
        <f>Elementary!D95</f>
        <v>0</v>
      </c>
      <c r="ADX6" s="134">
        <f>Elementary!E95</f>
        <v>0</v>
      </c>
      <c r="ADY6" s="134">
        <f>Elementary!F95</f>
        <v>0</v>
      </c>
      <c r="ADZ6" s="134">
        <f>Elementary!G95</f>
        <v>0</v>
      </c>
      <c r="AEA6" s="134">
        <f>Elementary!H95</f>
        <v>0</v>
      </c>
      <c r="AEB6" s="134">
        <f>Elementary!I95</f>
        <v>0</v>
      </c>
      <c r="AEC6" s="134">
        <f>Elementary!J95</f>
        <v>0</v>
      </c>
      <c r="AED6" s="134">
        <f>Elementary!K95</f>
        <v>0</v>
      </c>
      <c r="AEE6" s="134">
        <f>Elementary!I96</f>
        <v>0</v>
      </c>
      <c r="AEF6" s="134">
        <f>Elementary!J96</f>
        <v>0</v>
      </c>
      <c r="AEG6" s="134">
        <f>Elementary!K96</f>
        <v>0</v>
      </c>
      <c r="AEH6" s="134">
        <f>Elementary!D97</f>
        <v>0</v>
      </c>
      <c r="AEI6" s="134">
        <f>Elementary!E97</f>
        <v>0</v>
      </c>
      <c r="AEJ6" s="134">
        <f>Elementary!F97</f>
        <v>0</v>
      </c>
      <c r="AEK6" s="134">
        <f>Elementary!G97</f>
        <v>0</v>
      </c>
      <c r="AEL6" s="134">
        <f>Elementary!H97</f>
        <v>0</v>
      </c>
      <c r="AEM6" s="134">
        <f>Elementary!I97</f>
        <v>0</v>
      </c>
      <c r="AEN6" s="134">
        <f>Elementary!J97</f>
        <v>0</v>
      </c>
      <c r="AEO6" s="134">
        <f>Elementary!K97</f>
        <v>0</v>
      </c>
      <c r="AEP6" s="134">
        <f>Elementary!D100</f>
        <v>0</v>
      </c>
      <c r="AEQ6" s="134">
        <f>Elementary!E100</f>
        <v>0</v>
      </c>
      <c r="AER6" s="134">
        <f>Elementary!F100</f>
        <v>0</v>
      </c>
      <c r="AES6" s="134">
        <f>Elementary!G100</f>
        <v>0</v>
      </c>
      <c r="AET6" s="134">
        <f>Elementary!H100</f>
        <v>0</v>
      </c>
      <c r="AEU6" s="134">
        <f>Elementary!D101</f>
        <v>0</v>
      </c>
      <c r="AEV6" s="134">
        <f>Elementary!E101</f>
        <v>0</v>
      </c>
      <c r="AEW6" s="134">
        <f>Elementary!F101</f>
        <v>0</v>
      </c>
      <c r="AEX6" s="134">
        <f>Elementary!G101</f>
        <v>0</v>
      </c>
      <c r="AEY6" s="134">
        <f>Elementary!H101</f>
        <v>0</v>
      </c>
      <c r="AEZ6" s="134">
        <f>Elementary!I101</f>
        <v>0</v>
      </c>
      <c r="AFA6" s="134">
        <f>Elementary!J101</f>
        <v>0</v>
      </c>
      <c r="AFB6" s="134">
        <f>Elementary!K101</f>
        <v>0</v>
      </c>
      <c r="AFC6" s="134">
        <f>Elementary!D102</f>
        <v>0</v>
      </c>
      <c r="AFD6" s="134">
        <f>Elementary!E102</f>
        <v>0</v>
      </c>
      <c r="AFE6" s="134">
        <f>Elementary!F102</f>
        <v>0</v>
      </c>
      <c r="AFF6" s="134">
        <f>Elementary!G102</f>
        <v>0</v>
      </c>
      <c r="AFG6" s="134">
        <f>Elementary!H102</f>
        <v>0</v>
      </c>
      <c r="AFH6" s="134">
        <f>Elementary!I102</f>
        <v>0</v>
      </c>
      <c r="AFI6" s="134">
        <f>Elementary!J102</f>
        <v>0</v>
      </c>
      <c r="AFJ6" s="134">
        <f>Elementary!K102</f>
        <v>0</v>
      </c>
      <c r="AFK6" s="134">
        <f>Elementary!D103</f>
        <v>0</v>
      </c>
      <c r="AFL6" s="134">
        <f>Elementary!E103</f>
        <v>0</v>
      </c>
      <c r="AFM6" s="134">
        <f>Elementary!F103</f>
        <v>0</v>
      </c>
      <c r="AFN6" s="134">
        <f>Elementary!G103</f>
        <v>0</v>
      </c>
      <c r="AFO6" s="134">
        <f>Elementary!H103</f>
        <v>0</v>
      </c>
      <c r="AFP6" s="134">
        <f>Elementary!I103</f>
        <v>0</v>
      </c>
      <c r="AFQ6" s="134">
        <f>Elementary!J103</f>
        <v>0</v>
      </c>
      <c r="AFR6" s="134">
        <f>Elementary!K103</f>
        <v>0</v>
      </c>
      <c r="AFS6" s="134">
        <f>Elementary!D104</f>
        <v>0</v>
      </c>
      <c r="AFT6" s="134">
        <f>Elementary!E104</f>
        <v>0</v>
      </c>
      <c r="AFU6" s="134">
        <f>Elementary!F104</f>
        <v>0</v>
      </c>
      <c r="AFV6" s="134">
        <f>Elementary!G104</f>
        <v>0</v>
      </c>
      <c r="AFW6" s="134">
        <f>Elementary!H104</f>
        <v>0</v>
      </c>
      <c r="AFX6" s="134">
        <f>Elementary!I104</f>
        <v>0</v>
      </c>
      <c r="AFY6" s="134">
        <f>Elementary!J104</f>
        <v>0</v>
      </c>
      <c r="AFZ6" s="134">
        <f>Elementary!K104</f>
        <v>0</v>
      </c>
      <c r="AGA6" s="134">
        <f>Elementary!D105</f>
        <v>0</v>
      </c>
      <c r="AGB6" s="134">
        <f>Elementary!E105</f>
        <v>0</v>
      </c>
      <c r="AGC6" s="134">
        <f>Elementary!F105</f>
        <v>0</v>
      </c>
      <c r="AGD6" s="134">
        <f>Elementary!G105</f>
        <v>0</v>
      </c>
      <c r="AGE6" s="134">
        <f>Elementary!H105</f>
        <v>0</v>
      </c>
      <c r="AGF6" s="134">
        <f>Elementary!I105</f>
        <v>0</v>
      </c>
      <c r="AGG6" s="134">
        <f>Elementary!J105</f>
        <v>0</v>
      </c>
      <c r="AGH6" s="134">
        <f>Elementary!K105</f>
        <v>0</v>
      </c>
      <c r="AGI6" s="134">
        <f>Elementary!D106</f>
        <v>0</v>
      </c>
      <c r="AGJ6" s="134">
        <f>Elementary!E106</f>
        <v>0</v>
      </c>
      <c r="AGK6" s="134">
        <f>Elementary!F106</f>
        <v>0</v>
      </c>
      <c r="AGL6" s="134">
        <f>Elementary!G106</f>
        <v>0</v>
      </c>
      <c r="AGM6" s="134">
        <f>Elementary!H106</f>
        <v>0</v>
      </c>
      <c r="AGN6" s="134">
        <f>Elementary!I106</f>
        <v>0</v>
      </c>
      <c r="AGO6" s="134">
        <f>Elementary!J106</f>
        <v>0</v>
      </c>
      <c r="AGP6" s="134">
        <f>Elementary!K106</f>
        <v>0</v>
      </c>
      <c r="AGQ6" s="134">
        <f>Elementary!I107</f>
        <v>0</v>
      </c>
      <c r="AGR6" s="134">
        <f>Elementary!J107</f>
        <v>0</v>
      </c>
      <c r="AGS6" s="134">
        <f>Elementary!K107</f>
        <v>0</v>
      </c>
      <c r="AGT6" s="134">
        <f>Elementary!D108</f>
        <v>0</v>
      </c>
      <c r="AGU6" s="134">
        <f>Elementary!E108</f>
        <v>0</v>
      </c>
      <c r="AGV6" s="134">
        <f>Elementary!F108</f>
        <v>0</v>
      </c>
      <c r="AGW6" s="134">
        <f>Elementary!G108</f>
        <v>0</v>
      </c>
      <c r="AGX6" s="134">
        <f>Elementary!H108</f>
        <v>0</v>
      </c>
      <c r="AGY6" s="134">
        <f>Elementary!I108</f>
        <v>0</v>
      </c>
      <c r="AGZ6" s="134">
        <f>Elementary!J108</f>
        <v>0</v>
      </c>
      <c r="AHA6" s="134">
        <f>Elementary!K108</f>
        <v>0</v>
      </c>
      <c r="AHB6" s="135">
        <f>Elementary!D111</f>
        <v>0</v>
      </c>
      <c r="AHC6" s="135">
        <f>Elementary!E111</f>
        <v>0</v>
      </c>
      <c r="AHD6" s="135">
        <f>Elementary!F111</f>
        <v>0</v>
      </c>
      <c r="AHE6" s="135">
        <f>Elementary!G111</f>
        <v>0</v>
      </c>
      <c r="AHF6" s="135">
        <f>Elementary!H111</f>
        <v>0</v>
      </c>
      <c r="AHG6" s="135">
        <f>Elementary!D112</f>
        <v>0</v>
      </c>
      <c r="AHH6" s="135">
        <f>Elementary!E112</f>
        <v>0</v>
      </c>
      <c r="AHI6" s="135">
        <f>Elementary!F112</f>
        <v>0</v>
      </c>
      <c r="AHJ6" s="135">
        <f>Elementary!G112</f>
        <v>0</v>
      </c>
      <c r="AHK6" s="135">
        <f>Elementary!H112</f>
        <v>0</v>
      </c>
      <c r="AHL6" s="135">
        <f>Elementary!I112</f>
        <v>0</v>
      </c>
      <c r="AHM6" s="135">
        <f>Elementary!J112</f>
        <v>0</v>
      </c>
      <c r="AHN6" s="135">
        <f>Elementary!K112</f>
        <v>0</v>
      </c>
      <c r="AHO6" s="135">
        <f>Elementary!D113</f>
        <v>0</v>
      </c>
      <c r="AHP6" s="135">
        <f>Elementary!E113</f>
        <v>0</v>
      </c>
      <c r="AHQ6" s="135">
        <f>Elementary!F113</f>
        <v>0</v>
      </c>
      <c r="AHR6" s="135">
        <f>Elementary!G113</f>
        <v>0</v>
      </c>
      <c r="AHS6" s="135">
        <f>Elementary!H113</f>
        <v>0</v>
      </c>
      <c r="AHT6" s="135">
        <f>Elementary!I113</f>
        <v>0</v>
      </c>
      <c r="AHU6" s="135">
        <f>Elementary!J113</f>
        <v>0</v>
      </c>
      <c r="AHV6" s="135">
        <f>Elementary!K113</f>
        <v>0</v>
      </c>
      <c r="AHW6" s="135">
        <f>Elementary!D114</f>
        <v>0</v>
      </c>
      <c r="AHX6" s="135">
        <f>Elementary!E114</f>
        <v>0</v>
      </c>
      <c r="AHY6" s="135">
        <f>Elementary!F114</f>
        <v>0</v>
      </c>
      <c r="AHZ6" s="135">
        <f>Elementary!G114</f>
        <v>0</v>
      </c>
      <c r="AIA6" s="135">
        <f>Elementary!H114</f>
        <v>0</v>
      </c>
      <c r="AIB6" s="135">
        <f>Elementary!I114</f>
        <v>0</v>
      </c>
      <c r="AIC6" s="135">
        <f>Elementary!J114</f>
        <v>0</v>
      </c>
      <c r="AID6" s="135">
        <f>Elementary!K114</f>
        <v>0</v>
      </c>
      <c r="AIE6" s="135">
        <f>Elementary!D115</f>
        <v>0</v>
      </c>
      <c r="AIF6" s="135">
        <f>Elementary!E115</f>
        <v>0</v>
      </c>
      <c r="AIG6" s="135">
        <f>Elementary!F115</f>
        <v>0</v>
      </c>
      <c r="AIH6" s="135">
        <f>Elementary!G115</f>
        <v>0</v>
      </c>
      <c r="AII6" s="135">
        <f>Elementary!H115</f>
        <v>0</v>
      </c>
      <c r="AIJ6" s="135">
        <f>Elementary!I115</f>
        <v>0</v>
      </c>
      <c r="AIK6" s="135">
        <f>Elementary!J115</f>
        <v>0</v>
      </c>
      <c r="AIL6" s="135">
        <f>Elementary!K115</f>
        <v>0</v>
      </c>
      <c r="AIM6" s="135">
        <f>Elementary!D116</f>
        <v>0</v>
      </c>
      <c r="AIN6" s="135">
        <f>Elementary!E116</f>
        <v>0</v>
      </c>
      <c r="AIO6" s="135">
        <f>Elementary!F116</f>
        <v>0</v>
      </c>
      <c r="AIP6" s="135">
        <f>Elementary!G116</f>
        <v>0</v>
      </c>
      <c r="AIQ6" s="135">
        <f>Elementary!H116</f>
        <v>0</v>
      </c>
      <c r="AIR6" s="135">
        <f>Elementary!I116</f>
        <v>0</v>
      </c>
      <c r="AIS6" s="135">
        <f>Elementary!J116</f>
        <v>0</v>
      </c>
      <c r="AIT6" s="135">
        <f>Elementary!K116</f>
        <v>0</v>
      </c>
      <c r="AIU6" s="135">
        <f>Elementary!D117</f>
        <v>0</v>
      </c>
      <c r="AIV6" s="135">
        <f>Elementary!E117</f>
        <v>0</v>
      </c>
      <c r="AIW6" s="135">
        <f>Elementary!F117</f>
        <v>0</v>
      </c>
      <c r="AIX6" s="135">
        <f>Elementary!G117</f>
        <v>0</v>
      </c>
      <c r="AIY6" s="135">
        <f>Elementary!H117</f>
        <v>0</v>
      </c>
      <c r="AIZ6" s="135">
        <f>Elementary!I117</f>
        <v>0</v>
      </c>
      <c r="AJA6" s="135">
        <f>Elementary!J117</f>
        <v>0</v>
      </c>
      <c r="AJB6" s="135">
        <f>Elementary!K117</f>
        <v>0</v>
      </c>
      <c r="AJC6" s="135">
        <f>Elementary!I118</f>
        <v>0</v>
      </c>
      <c r="AJD6" s="135">
        <f>Elementary!J118</f>
        <v>0</v>
      </c>
      <c r="AJE6" s="135">
        <f>Elementary!K118</f>
        <v>0</v>
      </c>
      <c r="AJF6" s="135">
        <f>Elementary!D119</f>
        <v>0</v>
      </c>
      <c r="AJG6" s="135">
        <f>Elementary!E119</f>
        <v>0</v>
      </c>
      <c r="AJH6" s="135">
        <f>Elementary!F119</f>
        <v>0</v>
      </c>
      <c r="AJI6" s="135">
        <f>Elementary!G119</f>
        <v>0</v>
      </c>
      <c r="AJJ6" s="135">
        <f>Elementary!H119</f>
        <v>0</v>
      </c>
      <c r="AJK6" s="135">
        <f>Elementary!I119</f>
        <v>0</v>
      </c>
      <c r="AJL6" s="135">
        <f>Elementary!J119</f>
        <v>0</v>
      </c>
      <c r="AJM6" s="135">
        <f>Elementary!K119</f>
        <v>0</v>
      </c>
      <c r="AJN6" s="135">
        <f>Elementary!C122</f>
        <v>0</v>
      </c>
      <c r="AJO6" s="135">
        <f>Elementary!D122</f>
        <v>0</v>
      </c>
      <c r="AJP6" s="135">
        <f>Elementary!E122</f>
        <v>0</v>
      </c>
      <c r="AJQ6" s="135">
        <f>Elementary!F122</f>
        <v>0</v>
      </c>
      <c r="AJR6" s="135">
        <f>Elementary!G122</f>
        <v>0</v>
      </c>
      <c r="AJS6" s="135">
        <f>Elementary!H122</f>
        <v>0</v>
      </c>
      <c r="AJT6" s="135">
        <f>Elementary!I122</f>
        <v>0</v>
      </c>
      <c r="AJU6" s="135">
        <f>Elementary!J122</f>
        <v>0</v>
      </c>
      <c r="AJV6" s="135">
        <f>Elementary!K122</f>
        <v>0</v>
      </c>
      <c r="AJW6" s="135">
        <f>Elementary!C124</f>
        <v>0</v>
      </c>
      <c r="AJX6" s="135">
        <f>Elementary!D124</f>
        <v>0</v>
      </c>
      <c r="AJY6" s="135">
        <f>Elementary!E124</f>
        <v>0</v>
      </c>
      <c r="AJZ6" s="135">
        <f>Elementary!F124</f>
        <v>0</v>
      </c>
      <c r="AKA6" s="135">
        <f>Elementary!G124</f>
        <v>0</v>
      </c>
      <c r="AKB6" s="135">
        <f>Elementary!H124</f>
        <v>0</v>
      </c>
      <c r="AKC6" s="135">
        <f>Elementary!I124</f>
        <v>0</v>
      </c>
      <c r="AKD6" s="135">
        <f>Elementary!J124</f>
        <v>0</v>
      </c>
      <c r="AKE6" s="135">
        <f>Elementary!K124</f>
        <v>0</v>
      </c>
      <c r="AKF6" s="134">
        <f>Elementary!C127</f>
        <v>0</v>
      </c>
      <c r="AKG6" s="134">
        <f>Elementary!D127</f>
        <v>0</v>
      </c>
      <c r="AKH6" s="134">
        <f>Elementary!E127</f>
        <v>0</v>
      </c>
      <c r="AKI6" s="134">
        <f>Elementary!G127</f>
        <v>0</v>
      </c>
      <c r="AKJ6" s="1702">
        <f>Elementary!K127</f>
        <v>0</v>
      </c>
      <c r="AKK6" s="134">
        <f>Elementary!D128</f>
        <v>0</v>
      </c>
      <c r="AKL6" s="134">
        <f>Elementary!E128</f>
        <v>0</v>
      </c>
      <c r="AKM6" s="134">
        <f>Elementary!F128</f>
        <v>0</v>
      </c>
      <c r="AKN6" s="134">
        <f>Elementary!G128</f>
        <v>0</v>
      </c>
      <c r="AKO6" s="134">
        <f>Elementary!H128</f>
        <v>0</v>
      </c>
      <c r="AKP6" s="1702">
        <f>Elementary!K128</f>
        <v>0</v>
      </c>
      <c r="AKQ6" s="135">
        <f>Elementary!D130</f>
        <v>0</v>
      </c>
      <c r="AKR6" s="135">
        <f>Elementary!D131</f>
        <v>0</v>
      </c>
      <c r="AKS6" s="135">
        <f>Elementary!D132</f>
        <v>0</v>
      </c>
      <c r="AKT6" s="135">
        <f>Elementary!D133</f>
        <v>0</v>
      </c>
      <c r="AKU6" s="135">
        <f>Elementary!D134</f>
        <v>0</v>
      </c>
      <c r="AKV6" s="135">
        <f>Elementary!D135</f>
        <v>0</v>
      </c>
      <c r="AKW6" s="135">
        <f>Elementary!D136</f>
        <v>0</v>
      </c>
      <c r="AKX6" s="135">
        <f>Elementary!E130</f>
        <v>0</v>
      </c>
      <c r="AKY6" s="135">
        <f>Elementary!E131</f>
        <v>0</v>
      </c>
      <c r="AKZ6" s="135">
        <f>Elementary!E132</f>
        <v>0</v>
      </c>
      <c r="ALA6" s="135">
        <f>Elementary!E133</f>
        <v>0</v>
      </c>
      <c r="ALB6" s="135">
        <f>Elementary!E134</f>
        <v>0</v>
      </c>
      <c r="ALC6" s="135">
        <f>Elementary!E135</f>
        <v>0</v>
      </c>
      <c r="ALD6" s="135">
        <f>Elementary!E136</f>
        <v>0</v>
      </c>
      <c r="ALE6" s="135">
        <f>Elementary!L130</f>
        <v>0</v>
      </c>
      <c r="ALF6" s="135">
        <f>Elementary!F131</f>
        <v>0</v>
      </c>
      <c r="ALG6" s="135">
        <f>Elementary!F132</f>
        <v>0</v>
      </c>
      <c r="ALH6" s="135">
        <f>Elementary!F133</f>
        <v>0</v>
      </c>
      <c r="ALI6" s="135">
        <f>Elementary!F134</f>
        <v>0</v>
      </c>
      <c r="ALJ6" s="135">
        <f>Elementary!F135</f>
        <v>0</v>
      </c>
      <c r="ALK6" s="135">
        <f>Elementary!F136</f>
        <v>0</v>
      </c>
      <c r="ALL6" s="135">
        <f>Elementary!G130</f>
        <v>0</v>
      </c>
      <c r="ALM6" s="135">
        <f>Elementary!G131</f>
        <v>0</v>
      </c>
      <c r="ALN6" s="135">
        <f>Elementary!G132</f>
        <v>0</v>
      </c>
      <c r="ALO6" s="135">
        <f>Elementary!G133</f>
        <v>0</v>
      </c>
      <c r="ALP6" s="135">
        <f>Elementary!G134</f>
        <v>0</v>
      </c>
      <c r="ALQ6" s="135">
        <f>Elementary!G135</f>
        <v>0</v>
      </c>
      <c r="ALR6" s="135">
        <f>Elementary!G136</f>
        <v>0</v>
      </c>
      <c r="ALS6" s="135">
        <f>Elementary!D138</f>
        <v>0</v>
      </c>
      <c r="ALT6" s="135">
        <f>Elementary!D139</f>
        <v>0</v>
      </c>
      <c r="ALU6" s="135">
        <f>Elementary!D140</f>
        <v>0</v>
      </c>
      <c r="ALV6" s="135">
        <f>Elementary!D141</f>
        <v>0</v>
      </c>
      <c r="ALW6" s="135">
        <f>Elementary!D142</f>
        <v>0</v>
      </c>
      <c r="ALX6" s="135">
        <f>Elementary!D143</f>
        <v>0</v>
      </c>
      <c r="ALY6" s="135">
        <f>Elementary!D144</f>
        <v>0</v>
      </c>
      <c r="ALZ6" s="135">
        <f>Elementary!E138</f>
        <v>0</v>
      </c>
      <c r="AMA6" s="135">
        <f>Elementary!E139</f>
        <v>0</v>
      </c>
      <c r="AMB6" s="135">
        <f>Elementary!E140</f>
        <v>0</v>
      </c>
      <c r="AMC6" s="135">
        <f>Elementary!E141</f>
        <v>0</v>
      </c>
      <c r="AMD6" s="135">
        <f>Elementary!E142</f>
        <v>0</v>
      </c>
      <c r="AME6" s="135">
        <f>Elementary!E143</f>
        <v>0</v>
      </c>
      <c r="AMF6" s="135">
        <f>Elementary!E144</f>
        <v>0</v>
      </c>
      <c r="AMG6" s="135">
        <f>Elementary!F138</f>
        <v>0</v>
      </c>
      <c r="AMH6" s="135">
        <f>Elementary!F139</f>
        <v>0</v>
      </c>
      <c r="AMI6" s="135">
        <f>Elementary!F140</f>
        <v>0</v>
      </c>
      <c r="AMJ6" s="135">
        <f>Elementary!F141</f>
        <v>0</v>
      </c>
      <c r="AMK6" s="135">
        <f>Elementary!F142</f>
        <v>0</v>
      </c>
      <c r="AML6" s="135">
        <f>Elementary!F143</f>
        <v>0</v>
      </c>
      <c r="AMM6" s="135">
        <f>Elementary!F144</f>
        <v>0</v>
      </c>
      <c r="AMN6" s="135">
        <f>Elementary!G138</f>
        <v>0</v>
      </c>
      <c r="AMO6" s="135">
        <f>Elementary!G139</f>
        <v>0</v>
      </c>
      <c r="AMP6" s="135">
        <f>Elementary!G140</f>
        <v>0</v>
      </c>
      <c r="AMQ6" s="135">
        <f>Elementary!G141</f>
        <v>0</v>
      </c>
      <c r="AMR6" s="135">
        <f>Elementary!G142</f>
        <v>0</v>
      </c>
      <c r="AMS6" s="135">
        <f>Elementary!G143</f>
        <v>0</v>
      </c>
      <c r="AMT6" s="135">
        <f>Elementary!G144</f>
        <v>0</v>
      </c>
      <c r="AMU6" s="135">
        <f>Elementary!H138</f>
        <v>0</v>
      </c>
      <c r="AMV6" s="135">
        <f>Elementary!H139</f>
        <v>0</v>
      </c>
      <c r="AMW6" s="135">
        <f>Elementary!H140</f>
        <v>0</v>
      </c>
      <c r="AMX6" s="135">
        <f>Elementary!H141</f>
        <v>0</v>
      </c>
      <c r="AMY6" s="135">
        <f>Elementary!H142</f>
        <v>0</v>
      </c>
      <c r="AMZ6" s="135">
        <f>Elementary!H143</f>
        <v>0</v>
      </c>
      <c r="ANA6" s="135">
        <f>Elementary!H144</f>
        <v>0</v>
      </c>
      <c r="ANB6" s="135">
        <f>Elementary!F146</f>
        <v>0</v>
      </c>
      <c r="ANC6" s="135">
        <f>Elementary!F147</f>
        <v>0</v>
      </c>
      <c r="AND6" s="135">
        <f>Elementary!F148</f>
        <v>0</v>
      </c>
      <c r="ANE6" s="135">
        <f>Elementary!F149</f>
        <v>0</v>
      </c>
      <c r="ANF6" s="135">
        <f>Elementary!F150</f>
        <v>0</v>
      </c>
      <c r="ANG6" s="135">
        <f>Elementary!F151</f>
        <v>0</v>
      </c>
      <c r="ANH6" s="135">
        <f>Elementary!F152</f>
        <v>0</v>
      </c>
      <c r="ANI6" s="135">
        <f>Elementary!G146</f>
        <v>0</v>
      </c>
      <c r="ANJ6" s="135">
        <f>Elementary!G147</f>
        <v>0</v>
      </c>
      <c r="ANK6" s="135">
        <f>Elementary!G148</f>
        <v>0</v>
      </c>
      <c r="ANL6" s="135">
        <f>Elementary!G149</f>
        <v>0</v>
      </c>
      <c r="ANM6" s="135">
        <f>Elementary!G150</f>
        <v>0</v>
      </c>
      <c r="ANN6" s="135">
        <f>Elementary!G151</f>
        <v>0</v>
      </c>
      <c r="ANO6" s="135">
        <f>Elementary!G152</f>
        <v>0</v>
      </c>
      <c r="ANP6" s="135">
        <f>Elementary!H146</f>
        <v>0</v>
      </c>
      <c r="ANQ6" s="135">
        <f>Elementary!H147</f>
        <v>0</v>
      </c>
      <c r="ANR6" s="135">
        <f>Elementary!H148</f>
        <v>0</v>
      </c>
      <c r="ANS6" s="135">
        <f>Elementary!H149</f>
        <v>0</v>
      </c>
      <c r="ANT6" s="135">
        <f>Elementary!H150</f>
        <v>0</v>
      </c>
      <c r="ANU6" s="135">
        <f>Elementary!H151</f>
        <v>0</v>
      </c>
      <c r="ANV6" s="135">
        <f>Elementary!H152</f>
        <v>0</v>
      </c>
      <c r="ANW6" s="135">
        <f>Elementary!F153</f>
        <v>0</v>
      </c>
      <c r="ANX6" s="135">
        <f>Elementary!F154</f>
        <v>0</v>
      </c>
      <c r="ANY6" s="135">
        <f>Elementary!F155</f>
        <v>0</v>
      </c>
      <c r="ANZ6" s="135">
        <f>Elementary!F156</f>
        <v>0</v>
      </c>
      <c r="AOA6" s="135">
        <f>Elementary!F157</f>
        <v>0</v>
      </c>
      <c r="AOB6" s="135">
        <f>Elementary!F158</f>
        <v>0</v>
      </c>
      <c r="AOC6" s="135">
        <f>Elementary!F159</f>
        <v>0</v>
      </c>
      <c r="AOD6" s="135">
        <f>Elementary!G153</f>
        <v>0</v>
      </c>
      <c r="AOE6" s="135">
        <f>Elementary!G154</f>
        <v>0</v>
      </c>
      <c r="AOF6" s="135">
        <f>Elementary!G155</f>
        <v>0</v>
      </c>
      <c r="AOG6" s="135">
        <f>Elementary!G156</f>
        <v>0</v>
      </c>
      <c r="AOH6" s="135">
        <f>Elementary!G157</f>
        <v>0</v>
      </c>
      <c r="AOI6" s="135">
        <f>Elementary!G158</f>
        <v>0</v>
      </c>
      <c r="AOJ6" s="135">
        <f>Elementary!G159</f>
        <v>0</v>
      </c>
      <c r="AOK6" s="135">
        <f>Elementary!H153</f>
        <v>0</v>
      </c>
      <c r="AOL6" s="135">
        <f>Elementary!H154</f>
        <v>0</v>
      </c>
      <c r="AOM6" s="135">
        <f>Elementary!H155</f>
        <v>0</v>
      </c>
      <c r="AON6" s="135">
        <f>Elementary!H156</f>
        <v>0</v>
      </c>
      <c r="AOO6" s="135">
        <f>Elementary!H157</f>
        <v>0</v>
      </c>
      <c r="AOP6" s="135">
        <f>Elementary!H158</f>
        <v>0</v>
      </c>
      <c r="AOQ6" s="135">
        <f>Elementary!H159</f>
        <v>0</v>
      </c>
      <c r="AOR6" s="135">
        <f>Elementary!I153</f>
        <v>0</v>
      </c>
      <c r="AOS6" s="135">
        <f>Elementary!I154</f>
        <v>0</v>
      </c>
      <c r="AOT6" s="135">
        <f>Elementary!I155</f>
        <v>0</v>
      </c>
      <c r="AOU6" s="135">
        <f>Elementary!I156</f>
        <v>0</v>
      </c>
      <c r="AOV6" s="135">
        <f>Elementary!I157</f>
        <v>0</v>
      </c>
      <c r="AOW6" s="135">
        <f>Elementary!I158</f>
        <v>0</v>
      </c>
      <c r="AOX6" s="135">
        <f>Elementary!I159</f>
        <v>0</v>
      </c>
      <c r="AOY6" s="135">
        <f>Elementary!J153</f>
        <v>0</v>
      </c>
      <c r="AOZ6" s="135">
        <f>Elementary!J154</f>
        <v>0</v>
      </c>
      <c r="APA6" s="135">
        <f>Elementary!J155</f>
        <v>0</v>
      </c>
      <c r="APB6" s="135">
        <f>Elementary!J156</f>
        <v>0</v>
      </c>
      <c r="APC6" s="135">
        <f>Elementary!J157</f>
        <v>0</v>
      </c>
      <c r="APD6" s="135">
        <f>Elementary!J158</f>
        <v>0</v>
      </c>
      <c r="APE6" s="135">
        <f>Elementary!J159</f>
        <v>0</v>
      </c>
      <c r="APF6" s="135">
        <f>Elementary!K153</f>
        <v>0</v>
      </c>
      <c r="APG6" s="135">
        <f>Elementary!K154</f>
        <v>0</v>
      </c>
      <c r="APH6" s="135">
        <f>Elementary!K155</f>
        <v>0</v>
      </c>
      <c r="API6" s="135">
        <f>Elementary!K156</f>
        <v>0</v>
      </c>
      <c r="APJ6" s="135">
        <f>Elementary!K157</f>
        <v>0</v>
      </c>
      <c r="APK6" s="135">
        <f>Elementary!K158</f>
        <v>0</v>
      </c>
      <c r="APL6" s="135">
        <f>Elementary!K159</f>
        <v>0</v>
      </c>
      <c r="APM6" s="135">
        <f>Elementary!F160</f>
        <v>0</v>
      </c>
      <c r="APN6" s="135">
        <f>Elementary!F161</f>
        <v>0</v>
      </c>
      <c r="APO6" s="135">
        <f>Elementary!F162</f>
        <v>0</v>
      </c>
      <c r="APP6" s="135">
        <f>Elementary!F163</f>
        <v>0</v>
      </c>
      <c r="APQ6" s="135">
        <f>Elementary!F164</f>
        <v>0</v>
      </c>
      <c r="APR6" s="135">
        <f>Elementary!F165</f>
        <v>0</v>
      </c>
      <c r="APS6" s="135">
        <f>Elementary!F166</f>
        <v>0</v>
      </c>
      <c r="APT6" s="135">
        <f>Elementary!G160</f>
        <v>0</v>
      </c>
      <c r="APU6" s="135">
        <f>Elementary!G161</f>
        <v>0</v>
      </c>
      <c r="APV6" s="135">
        <f>Elementary!G162</f>
        <v>0</v>
      </c>
      <c r="APW6" s="135">
        <f>Elementary!G163</f>
        <v>0</v>
      </c>
      <c r="APX6" s="135">
        <f>Elementary!G164</f>
        <v>0</v>
      </c>
      <c r="APY6" s="135">
        <f>Elementary!G165</f>
        <v>0</v>
      </c>
      <c r="APZ6" s="135">
        <f>Elementary!G166</f>
        <v>0</v>
      </c>
      <c r="AQA6" s="135">
        <f>Elementary!H160</f>
        <v>0</v>
      </c>
      <c r="AQB6" s="135">
        <f>Elementary!H161</f>
        <v>0</v>
      </c>
      <c r="AQC6" s="135">
        <f>Elementary!H162</f>
        <v>0</v>
      </c>
      <c r="AQD6" s="135">
        <f>Elementary!H163</f>
        <v>0</v>
      </c>
      <c r="AQE6" s="135">
        <f>Elementary!H164</f>
        <v>0</v>
      </c>
      <c r="AQF6" s="135">
        <f>Elementary!H165</f>
        <v>0</v>
      </c>
      <c r="AQG6" s="135">
        <f>Elementary!H166</f>
        <v>0</v>
      </c>
      <c r="AQH6" s="135">
        <f>Elementary!I160</f>
        <v>0</v>
      </c>
      <c r="AQI6" s="135">
        <f>Elementary!I161</f>
        <v>0</v>
      </c>
      <c r="AQJ6" s="135">
        <f>Elementary!I162</f>
        <v>0</v>
      </c>
      <c r="AQK6" s="135">
        <f>Elementary!I163</f>
        <v>0</v>
      </c>
      <c r="AQL6" s="135">
        <f>Elementary!I164</f>
        <v>0</v>
      </c>
      <c r="AQM6" s="135">
        <f>Elementary!I165</f>
        <v>0</v>
      </c>
      <c r="AQN6" s="135">
        <f>Elementary!I166</f>
        <v>0</v>
      </c>
      <c r="AQO6" s="135">
        <f>Elementary!J160</f>
        <v>0</v>
      </c>
      <c r="AQP6" s="135">
        <f>Elementary!J161</f>
        <v>0</v>
      </c>
      <c r="AQQ6" s="135">
        <f>Elementary!J162</f>
        <v>0</v>
      </c>
      <c r="AQR6" s="135">
        <f>Elementary!J163</f>
        <v>0</v>
      </c>
      <c r="AQS6" s="135">
        <f>Elementary!J164</f>
        <v>0</v>
      </c>
      <c r="AQT6" s="135">
        <f>Elementary!J165</f>
        <v>0</v>
      </c>
      <c r="AQU6" s="135">
        <f>Elementary!J166</f>
        <v>0</v>
      </c>
      <c r="AQV6" s="135">
        <f>Elementary!K160</f>
        <v>0</v>
      </c>
      <c r="AQW6" s="135">
        <f>Elementary!K161</f>
        <v>0</v>
      </c>
      <c r="AQX6" s="135">
        <f>Elementary!K162</f>
        <v>0</v>
      </c>
      <c r="AQY6" s="135">
        <f>Elementary!K163</f>
        <v>0</v>
      </c>
      <c r="AQZ6" s="135">
        <f>Elementary!K164</f>
        <v>0</v>
      </c>
      <c r="ARA6" s="135">
        <f>Elementary!K165</f>
        <v>0</v>
      </c>
      <c r="ARB6" s="135">
        <f>Elementary!K166</f>
        <v>0</v>
      </c>
      <c r="ARC6" s="135">
        <f>Elementary!F167</f>
        <v>0</v>
      </c>
      <c r="ARD6" s="135">
        <f>Elementary!F168</f>
        <v>0</v>
      </c>
      <c r="ARE6" s="135">
        <f>Elementary!F169</f>
        <v>0</v>
      </c>
      <c r="ARF6" s="135">
        <f>Elementary!F170</f>
        <v>0</v>
      </c>
      <c r="ARG6" s="135">
        <f>Elementary!F171</f>
        <v>0</v>
      </c>
      <c r="ARH6" s="135">
        <f>Elementary!F172</f>
        <v>0</v>
      </c>
      <c r="ARI6" s="135">
        <f>Elementary!F173</f>
        <v>0</v>
      </c>
      <c r="ARJ6" s="135">
        <f>Elementary!G167</f>
        <v>0</v>
      </c>
      <c r="ARK6" s="135">
        <f>Elementary!G168</f>
        <v>0</v>
      </c>
      <c r="ARL6" s="135">
        <f>Elementary!G169</f>
        <v>0</v>
      </c>
      <c r="ARM6" s="135">
        <f>Elementary!G170</f>
        <v>0</v>
      </c>
      <c r="ARN6" s="135">
        <f>Elementary!G171</f>
        <v>0</v>
      </c>
      <c r="ARO6" s="135">
        <f>Elementary!G172</f>
        <v>0</v>
      </c>
      <c r="ARP6" s="135">
        <f>Elementary!G173</f>
        <v>0</v>
      </c>
      <c r="ARQ6" s="135">
        <f>Elementary!H167</f>
        <v>0</v>
      </c>
      <c r="ARR6" s="135">
        <f>Elementary!H168</f>
        <v>0</v>
      </c>
      <c r="ARS6" s="135">
        <f>Elementary!H169</f>
        <v>0</v>
      </c>
      <c r="ART6" s="135">
        <f>Elementary!H170</f>
        <v>0</v>
      </c>
      <c r="ARU6" s="135">
        <f>Elementary!H171</f>
        <v>0</v>
      </c>
      <c r="ARV6" s="135">
        <f>Elementary!H172</f>
        <v>0</v>
      </c>
      <c r="ARW6" s="135">
        <f>Elementary!H173</f>
        <v>0</v>
      </c>
      <c r="ARX6" s="135">
        <f>Elementary!I167</f>
        <v>0</v>
      </c>
      <c r="ARY6" s="135">
        <f>Elementary!I168</f>
        <v>0</v>
      </c>
      <c r="ARZ6" s="135">
        <f>Elementary!I169</f>
        <v>0</v>
      </c>
      <c r="ASA6" s="135">
        <f>Elementary!I170</f>
        <v>0</v>
      </c>
      <c r="ASB6" s="135">
        <f>Elementary!I171</f>
        <v>0</v>
      </c>
      <c r="ASC6" s="135">
        <f>Elementary!I172</f>
        <v>0</v>
      </c>
      <c r="ASD6" s="135">
        <f>Elementary!I173</f>
        <v>0</v>
      </c>
      <c r="ASE6" s="135">
        <f>Elementary!J167</f>
        <v>0</v>
      </c>
      <c r="ASF6" s="135">
        <f>Elementary!J168</f>
        <v>0</v>
      </c>
      <c r="ASG6" s="135">
        <f>Elementary!J169</f>
        <v>0</v>
      </c>
      <c r="ASH6" s="135">
        <f>Elementary!J170</f>
        <v>0</v>
      </c>
      <c r="ASI6" s="135">
        <f>Elementary!J171</f>
        <v>0</v>
      </c>
      <c r="ASJ6" s="135">
        <f>Elementary!J172</f>
        <v>0</v>
      </c>
      <c r="ASK6" s="135">
        <f>Elementary!J173</f>
        <v>0</v>
      </c>
      <c r="ASL6" s="135">
        <f>Elementary!K167</f>
        <v>0</v>
      </c>
      <c r="ASM6" s="135">
        <f>Elementary!K168</f>
        <v>0</v>
      </c>
      <c r="ASN6" s="135">
        <f>Elementary!K169</f>
        <v>0</v>
      </c>
      <c r="ASO6" s="135">
        <f>Elementary!K170</f>
        <v>0</v>
      </c>
      <c r="ASP6" s="135">
        <f>Elementary!K171</f>
        <v>0</v>
      </c>
      <c r="ASQ6" s="135">
        <f>Elementary!K172</f>
        <v>0</v>
      </c>
      <c r="ASR6" s="135">
        <f>Elementary!K173</f>
        <v>0</v>
      </c>
      <c r="ASS6" s="135">
        <f>Elementary!G174</f>
        <v>0</v>
      </c>
      <c r="AST6" s="135">
        <f>Elementary!G175</f>
        <v>0</v>
      </c>
      <c r="ASU6" s="135">
        <f>Elementary!G176</f>
        <v>0</v>
      </c>
      <c r="ASV6" s="135">
        <f>Elementary!G177</f>
        <v>0</v>
      </c>
      <c r="ASW6" s="135">
        <f>Elementary!G178</f>
        <v>0</v>
      </c>
      <c r="ASX6" s="135">
        <f>Elementary!G179</f>
        <v>0</v>
      </c>
      <c r="ASY6" s="135">
        <f>Elementary!G180</f>
        <v>0</v>
      </c>
      <c r="ASZ6" s="135">
        <f>Elementary!H174</f>
        <v>0</v>
      </c>
      <c r="ATA6" s="135">
        <f>Elementary!H175</f>
        <v>0</v>
      </c>
      <c r="ATB6" s="135">
        <f>Elementary!H176</f>
        <v>0</v>
      </c>
      <c r="ATC6" s="135">
        <f>Elementary!H177</f>
        <v>0</v>
      </c>
      <c r="ATD6" s="135">
        <f>Elementary!H178</f>
        <v>0</v>
      </c>
      <c r="ATE6" s="135">
        <f>Elementary!H179</f>
        <v>0</v>
      </c>
      <c r="ATF6" s="135">
        <f>Elementary!H180</f>
        <v>0</v>
      </c>
      <c r="ATG6" s="135">
        <f>Elementary!I174</f>
        <v>0</v>
      </c>
      <c r="ATH6" s="135">
        <f>Elementary!I175</f>
        <v>0</v>
      </c>
      <c r="ATI6" s="135">
        <f>Elementary!I176</f>
        <v>0</v>
      </c>
      <c r="ATJ6" s="135">
        <f>Elementary!I177</f>
        <v>0</v>
      </c>
      <c r="ATK6" s="135">
        <f>Elementary!I178</f>
        <v>0</v>
      </c>
      <c r="ATL6" s="135">
        <f>Elementary!I179</f>
        <v>0</v>
      </c>
      <c r="ATM6" s="135">
        <f>Elementary!I180</f>
        <v>0</v>
      </c>
      <c r="ATN6" s="135">
        <f>Elementary!J174</f>
        <v>0</v>
      </c>
      <c r="ATO6" s="135">
        <f>Elementary!J175</f>
        <v>0</v>
      </c>
      <c r="ATP6" s="135">
        <f>Elementary!J176</f>
        <v>0</v>
      </c>
      <c r="ATQ6" s="135">
        <f>Elementary!J177</f>
        <v>0</v>
      </c>
      <c r="ATR6" s="135">
        <f>Elementary!J178</f>
        <v>0</v>
      </c>
      <c r="ATS6" s="135">
        <f>Elementary!J179</f>
        <v>0</v>
      </c>
      <c r="ATT6" s="135">
        <f>Elementary!J180</f>
        <v>0</v>
      </c>
      <c r="ATU6" s="135">
        <f>Elementary!K174</f>
        <v>0</v>
      </c>
      <c r="ATV6" s="135">
        <f>Elementary!K175</f>
        <v>0</v>
      </c>
      <c r="ATW6" s="135">
        <f>Elementary!K176</f>
        <v>0</v>
      </c>
      <c r="ATX6" s="135">
        <f>Elementary!K177</f>
        <v>0</v>
      </c>
      <c r="ATY6" s="135">
        <f>Elementary!K178</f>
        <v>0</v>
      </c>
      <c r="ATZ6" s="135">
        <f>Elementary!K179</f>
        <v>0</v>
      </c>
      <c r="AUA6" s="135">
        <f>Elementary!K180</f>
        <v>0</v>
      </c>
      <c r="AUB6" s="135">
        <f>Elementary!F181</f>
        <v>0</v>
      </c>
      <c r="AUC6" s="135">
        <f>Elementary!F182</f>
        <v>0</v>
      </c>
      <c r="AUD6" s="135">
        <f>Elementary!F183</f>
        <v>0</v>
      </c>
      <c r="AUE6" s="135">
        <f>Elementary!F184</f>
        <v>0</v>
      </c>
      <c r="AUF6" s="135">
        <f>Elementary!F185</f>
        <v>0</v>
      </c>
      <c r="AUG6" s="135">
        <f>Elementary!F186</f>
        <v>0</v>
      </c>
      <c r="AUH6" s="135">
        <f>Elementary!F187</f>
        <v>0</v>
      </c>
      <c r="AUI6" s="135">
        <f>Elementary!G181</f>
        <v>0</v>
      </c>
      <c r="AUJ6" s="135">
        <f>Elementary!G182</f>
        <v>0</v>
      </c>
      <c r="AUK6" s="135">
        <f>Elementary!G183</f>
        <v>0</v>
      </c>
      <c r="AUL6" s="135">
        <f>Elementary!G184</f>
        <v>0</v>
      </c>
      <c r="AUM6" s="135">
        <f>Elementary!G185</f>
        <v>0</v>
      </c>
      <c r="AUN6" s="135">
        <f>Elementary!G186</f>
        <v>0</v>
      </c>
      <c r="AUO6" s="135">
        <f>Elementary!G187</f>
        <v>0</v>
      </c>
      <c r="AUP6" s="135">
        <f>Elementary!H181</f>
        <v>0</v>
      </c>
      <c r="AUQ6" s="135">
        <f>Elementary!H182</f>
        <v>0</v>
      </c>
      <c r="AUR6" s="135">
        <f>Elementary!H183</f>
        <v>0</v>
      </c>
      <c r="AUS6" s="135">
        <f>Elementary!H184</f>
        <v>0</v>
      </c>
      <c r="AUT6" s="135">
        <f>Elementary!H185</f>
        <v>0</v>
      </c>
      <c r="AUU6" s="135">
        <f>Elementary!H186</f>
        <v>0</v>
      </c>
      <c r="AUV6" s="135">
        <f>Elementary!H187</f>
        <v>0</v>
      </c>
      <c r="AUW6" s="135">
        <f>Elementary!I181</f>
        <v>0</v>
      </c>
      <c r="AUX6" s="135">
        <f>Elementary!I182</f>
        <v>0</v>
      </c>
      <c r="AUY6" s="135">
        <f>Elementary!I183</f>
        <v>0</v>
      </c>
      <c r="AUZ6" s="135">
        <f>Elementary!I184</f>
        <v>0</v>
      </c>
      <c r="AVA6" s="135">
        <f>Elementary!I185</f>
        <v>0</v>
      </c>
      <c r="AVB6" s="135">
        <f>Elementary!I186</f>
        <v>0</v>
      </c>
      <c r="AVC6" s="135">
        <f>Elementary!I187</f>
        <v>0</v>
      </c>
      <c r="AVD6" s="135">
        <f>Elementary!J181</f>
        <v>0</v>
      </c>
      <c r="AVE6" s="135">
        <f>Elementary!J182</f>
        <v>0</v>
      </c>
      <c r="AVF6" s="135">
        <f>Elementary!J183</f>
        <v>0</v>
      </c>
      <c r="AVG6" s="135">
        <f>Elementary!J184</f>
        <v>0</v>
      </c>
      <c r="AVH6" s="135">
        <f>Elementary!J185</f>
        <v>0</v>
      </c>
      <c r="AVI6" s="135">
        <f>Elementary!J186</f>
        <v>0</v>
      </c>
      <c r="AVJ6" s="135">
        <f>Elementary!J187</f>
        <v>0</v>
      </c>
      <c r="AVK6" s="135">
        <f>Elementary!K181</f>
        <v>0</v>
      </c>
      <c r="AVL6" s="135">
        <f>Elementary!K182</f>
        <v>0</v>
      </c>
      <c r="AVM6" s="135">
        <f>Elementary!K183</f>
        <v>0</v>
      </c>
      <c r="AVN6" s="135">
        <f>Elementary!K184</f>
        <v>0</v>
      </c>
      <c r="AVO6" s="135">
        <f>Elementary!K185</f>
        <v>0</v>
      </c>
      <c r="AVP6" s="135">
        <f>Elementary!K186</f>
        <v>0</v>
      </c>
      <c r="AVQ6" s="135">
        <f>Elementary!K187</f>
        <v>0</v>
      </c>
      <c r="AVR6" s="135">
        <f>Elementary!I188</f>
        <v>0</v>
      </c>
      <c r="AVS6" s="135">
        <f>Elementary!I189</f>
        <v>0</v>
      </c>
      <c r="AVT6" s="135">
        <f>Elementary!I190</f>
        <v>0</v>
      </c>
      <c r="AVU6" s="135">
        <f>Elementary!I191</f>
        <v>0</v>
      </c>
      <c r="AVV6" s="135">
        <f>Elementary!I192</f>
        <v>0</v>
      </c>
      <c r="AVW6" s="135">
        <f>Elementary!I193</f>
        <v>0</v>
      </c>
      <c r="AVX6" s="135">
        <f>Elementary!I194</f>
        <v>0</v>
      </c>
      <c r="AVY6" s="135">
        <f>Elementary!J188</f>
        <v>0</v>
      </c>
      <c r="AVZ6" s="135">
        <f>Elementary!J189</f>
        <v>0</v>
      </c>
      <c r="AWA6" s="135">
        <f>Elementary!J190</f>
        <v>0</v>
      </c>
      <c r="AWB6" s="135">
        <f>Elementary!J191</f>
        <v>0</v>
      </c>
      <c r="AWC6" s="135">
        <f>Elementary!J192</f>
        <v>0</v>
      </c>
      <c r="AWD6" s="135">
        <f>Elementary!J193</f>
        <v>0</v>
      </c>
      <c r="AWE6" s="135">
        <f>Elementary!J194</f>
        <v>0</v>
      </c>
      <c r="AWF6" s="135">
        <f>Elementary!K188</f>
        <v>0</v>
      </c>
      <c r="AWG6" s="135">
        <f>Elementary!K189</f>
        <v>0</v>
      </c>
      <c r="AWH6" s="135">
        <f>Elementary!K190</f>
        <v>0</v>
      </c>
      <c r="AWI6" s="135">
        <f>Elementary!K191</f>
        <v>0</v>
      </c>
      <c r="AWJ6" s="135">
        <f>Elementary!K192</f>
        <v>0</v>
      </c>
      <c r="AWK6" s="135">
        <f>Elementary!K193</f>
        <v>0</v>
      </c>
      <c r="AWL6" s="135">
        <f>Elementary!K194</f>
        <v>0</v>
      </c>
      <c r="AWM6" s="135">
        <f>Elementary!F195</f>
        <v>0</v>
      </c>
      <c r="AWN6" s="135">
        <f>Elementary!F196</f>
        <v>0</v>
      </c>
      <c r="AWO6" s="135">
        <f>Elementary!F197</f>
        <v>0</v>
      </c>
      <c r="AWP6" s="135">
        <f>Elementary!F198</f>
        <v>0</v>
      </c>
      <c r="AWQ6" s="135">
        <f>Elementary!F199</f>
        <v>0</v>
      </c>
      <c r="AWR6" s="135">
        <f>Elementary!F200</f>
        <v>0</v>
      </c>
      <c r="AWS6" s="135">
        <f>Elementary!F201</f>
        <v>0</v>
      </c>
      <c r="AWT6" s="135">
        <f>Elementary!G195</f>
        <v>0</v>
      </c>
      <c r="AWU6" s="135">
        <f>Elementary!G196</f>
        <v>0</v>
      </c>
      <c r="AWV6" s="135">
        <f>Elementary!G197</f>
        <v>0</v>
      </c>
      <c r="AWW6" s="135">
        <f>Elementary!G198</f>
        <v>0</v>
      </c>
      <c r="AWX6" s="135">
        <f>Elementary!G199</f>
        <v>0</v>
      </c>
      <c r="AWY6" s="135">
        <f>Elementary!G200</f>
        <v>0</v>
      </c>
      <c r="AWZ6" s="135">
        <f>Elementary!G201</f>
        <v>0</v>
      </c>
      <c r="AXA6" s="135">
        <f>Elementary!H195</f>
        <v>0</v>
      </c>
      <c r="AXB6" s="135">
        <f>Elementary!H196</f>
        <v>0</v>
      </c>
      <c r="AXC6" s="135">
        <f>Elementary!H197</f>
        <v>0</v>
      </c>
      <c r="AXD6" s="135">
        <f>Elementary!H198</f>
        <v>0</v>
      </c>
      <c r="AXE6" s="135">
        <f>Elementary!H199</f>
        <v>0</v>
      </c>
      <c r="AXF6" s="135">
        <f>Elementary!H200</f>
        <v>0</v>
      </c>
      <c r="AXG6" s="135">
        <f>Elementary!H201</f>
        <v>0</v>
      </c>
      <c r="AXH6" s="135">
        <f>Elementary!I195</f>
        <v>0</v>
      </c>
      <c r="AXI6" s="135">
        <f>Elementary!I196</f>
        <v>0</v>
      </c>
      <c r="AXJ6" s="135">
        <f>Elementary!I197</f>
        <v>0</v>
      </c>
      <c r="AXK6" s="135">
        <f>Elementary!I198</f>
        <v>0</v>
      </c>
      <c r="AXL6" s="135">
        <f>Elementary!I199</f>
        <v>0</v>
      </c>
      <c r="AXM6" s="135">
        <f>Elementary!I200</f>
        <v>0</v>
      </c>
      <c r="AXN6" s="135">
        <f>Elementary!I201</f>
        <v>0</v>
      </c>
      <c r="AXO6" s="135">
        <f>Elementary!J195</f>
        <v>0</v>
      </c>
      <c r="AXP6" s="135">
        <f>Elementary!J196</f>
        <v>0</v>
      </c>
      <c r="AXQ6" s="135">
        <f>Elementary!J197</f>
        <v>0</v>
      </c>
      <c r="AXR6" s="135">
        <f>Elementary!J198</f>
        <v>0</v>
      </c>
      <c r="AXS6" s="135">
        <f>Elementary!J199</f>
        <v>0</v>
      </c>
      <c r="AXT6" s="135">
        <f>Elementary!J200</f>
        <v>0</v>
      </c>
      <c r="AXU6" s="135">
        <f>Elementary!J201</f>
        <v>0</v>
      </c>
      <c r="AXV6" s="135">
        <f>Elementary!K195</f>
        <v>0</v>
      </c>
      <c r="AXW6" s="135">
        <f>Elementary!K196</f>
        <v>0</v>
      </c>
      <c r="AXX6" s="135">
        <f>Elementary!K197</f>
        <v>0</v>
      </c>
      <c r="AXY6" s="135">
        <f>Elementary!K198</f>
        <v>0</v>
      </c>
      <c r="AXZ6" s="135">
        <f>Elementary!K199</f>
        <v>0</v>
      </c>
      <c r="AYA6" s="135">
        <f>Elementary!K200</f>
        <v>0</v>
      </c>
      <c r="AYB6" s="135">
        <f>Elementary!K201</f>
        <v>0</v>
      </c>
      <c r="AYC6" s="135">
        <f>Elementary!F202</f>
        <v>0</v>
      </c>
      <c r="AYD6" s="135">
        <f>Elementary!F203</f>
        <v>0</v>
      </c>
      <c r="AYE6" s="135">
        <f>Elementary!F204</f>
        <v>0</v>
      </c>
      <c r="AYF6" s="135">
        <f>Elementary!F205</f>
        <v>0</v>
      </c>
      <c r="AYG6" s="135">
        <f>Elementary!F206</f>
        <v>0</v>
      </c>
      <c r="AYH6" s="135">
        <f>Elementary!F207</f>
        <v>0</v>
      </c>
      <c r="AYI6" s="135">
        <f>Elementary!F208</f>
        <v>0</v>
      </c>
      <c r="AYJ6" s="135">
        <f>Elementary!G202</f>
        <v>0</v>
      </c>
      <c r="AYK6" s="135">
        <f>Elementary!G203</f>
        <v>0</v>
      </c>
      <c r="AYL6" s="135">
        <f>Elementary!G204</f>
        <v>0</v>
      </c>
      <c r="AYM6" s="135">
        <f>Elementary!G205</f>
        <v>0</v>
      </c>
      <c r="AYN6" s="135">
        <f>Elementary!G206</f>
        <v>0</v>
      </c>
      <c r="AYO6" s="135">
        <f>Elementary!G207</f>
        <v>0</v>
      </c>
      <c r="AYP6" s="135">
        <f>Elementary!G208</f>
        <v>0</v>
      </c>
      <c r="AYQ6" s="135">
        <f>Elementary!H202</f>
        <v>0</v>
      </c>
      <c r="AYR6" s="135">
        <f>Elementary!H203</f>
        <v>0</v>
      </c>
      <c r="AYS6" s="135">
        <f>Elementary!H204</f>
        <v>0</v>
      </c>
      <c r="AYT6" s="135">
        <f>Elementary!H205</f>
        <v>0</v>
      </c>
      <c r="AYU6" s="135">
        <f>Elementary!H206</f>
        <v>0</v>
      </c>
      <c r="AYV6" s="135">
        <f>Elementary!H207</f>
        <v>0</v>
      </c>
      <c r="AYW6" s="135">
        <f>Elementary!H208</f>
        <v>0</v>
      </c>
      <c r="AYX6" s="135">
        <f>Elementary!I202</f>
        <v>0</v>
      </c>
      <c r="AYY6" s="135">
        <f>Elementary!I203</f>
        <v>0</v>
      </c>
      <c r="AYZ6" s="135">
        <f>Elementary!I204</f>
        <v>0</v>
      </c>
      <c r="AZA6" s="135">
        <f>Elementary!I205</f>
        <v>0</v>
      </c>
      <c r="AZB6" s="135">
        <f>Elementary!I206</f>
        <v>0</v>
      </c>
      <c r="AZC6" s="135">
        <f>Elementary!I207</f>
        <v>0</v>
      </c>
      <c r="AZD6" s="135">
        <f>Elementary!I208</f>
        <v>0</v>
      </c>
      <c r="AZE6" s="135">
        <f>Elementary!J202</f>
        <v>0</v>
      </c>
      <c r="AZF6" s="135">
        <f>Elementary!J203</f>
        <v>0</v>
      </c>
      <c r="AZG6" s="135">
        <f>Elementary!J204</f>
        <v>0</v>
      </c>
      <c r="AZH6" s="135">
        <f>Elementary!J205</f>
        <v>0</v>
      </c>
      <c r="AZI6" s="135">
        <f>Elementary!J206</f>
        <v>0</v>
      </c>
      <c r="AZJ6" s="135">
        <f>Elementary!J207</f>
        <v>0</v>
      </c>
      <c r="AZK6" s="135">
        <f>Elementary!J208</f>
        <v>0</v>
      </c>
      <c r="AZL6" s="135">
        <f>Elementary!K202</f>
        <v>0</v>
      </c>
      <c r="AZM6" s="135">
        <f>Elementary!K203</f>
        <v>0</v>
      </c>
      <c r="AZN6" s="135">
        <f>Elementary!K204</f>
        <v>0</v>
      </c>
      <c r="AZO6" s="135">
        <f>Elementary!K205</f>
        <v>0</v>
      </c>
      <c r="AZP6" s="135">
        <f>Elementary!K206</f>
        <v>0</v>
      </c>
      <c r="AZQ6" s="135">
        <f>Elementary!K207</f>
        <v>0</v>
      </c>
      <c r="AZR6" s="135">
        <f>Elementary!K208</f>
        <v>0</v>
      </c>
      <c r="AZS6" s="1">
        <f>Elementary!F210</f>
        <v>0</v>
      </c>
      <c r="AZT6" s="1">
        <f>Elementary!G210</f>
        <v>0</v>
      </c>
      <c r="AZU6" s="1">
        <f>Elementary!H210</f>
        <v>0</v>
      </c>
      <c r="AZV6" s="1">
        <f>Elementary!I210</f>
        <v>0</v>
      </c>
      <c r="AZW6" s="1">
        <f>Elementary!J210</f>
        <v>0</v>
      </c>
      <c r="AZX6" s="1">
        <f>Elementary!K210</f>
        <v>0</v>
      </c>
      <c r="AZY6" s="1">
        <f>Elementary!F211</f>
        <v>0</v>
      </c>
      <c r="AZZ6" s="1">
        <f>Elementary!G211</f>
        <v>0</v>
      </c>
      <c r="BAA6" s="1">
        <f>Elementary!H211</f>
        <v>0</v>
      </c>
      <c r="BAB6" s="1">
        <f>Elementary!I211</f>
        <v>0</v>
      </c>
      <c r="BAC6" s="1">
        <f>Elementary!J211</f>
        <v>0</v>
      </c>
      <c r="BAD6" s="1">
        <f>Elementary!K211</f>
        <v>0</v>
      </c>
      <c r="BAE6" s="1">
        <f>Elementary!F213</f>
        <v>0</v>
      </c>
      <c r="BAF6" s="1">
        <f>Elementary!G213</f>
        <v>0</v>
      </c>
      <c r="BAG6" s="1">
        <f>Elementary!H213</f>
        <v>0</v>
      </c>
      <c r="BAH6" s="1">
        <f>Elementary!I213</f>
        <v>0</v>
      </c>
      <c r="BAI6" s="1">
        <f>Elementary!J213</f>
        <v>0</v>
      </c>
      <c r="BAJ6" s="1">
        <f>Elementary!K213</f>
        <v>0</v>
      </c>
      <c r="BAK6" s="1">
        <f>Elementary!F214</f>
        <v>0</v>
      </c>
      <c r="BAL6" s="1">
        <f>Elementary!G214</f>
        <v>0</v>
      </c>
      <c r="BAM6" s="1">
        <f>Elementary!H214</f>
        <v>0</v>
      </c>
      <c r="BAN6" s="1">
        <f>Elementary!I214</f>
        <v>0</v>
      </c>
      <c r="BAO6" s="1">
        <f>Elementary!J214</f>
        <v>0</v>
      </c>
      <c r="BAP6" s="1">
        <f>Elementary!K214</f>
        <v>0</v>
      </c>
      <c r="BAQ6" s="1">
        <f>Elementary!F216</f>
        <v>0</v>
      </c>
      <c r="BAR6" s="1">
        <f>Elementary!G216</f>
        <v>0</v>
      </c>
      <c r="BAS6" s="1">
        <f>Elementary!H216</f>
        <v>0</v>
      </c>
      <c r="BAT6" s="1">
        <f>Elementary!I216</f>
        <v>0</v>
      </c>
      <c r="BAU6" s="1">
        <f>Elementary!J216</f>
        <v>0</v>
      </c>
      <c r="BAV6" s="1">
        <f>Elementary!K216</f>
        <v>0</v>
      </c>
      <c r="BAW6" s="1">
        <f>Elementary!F217</f>
        <v>0</v>
      </c>
      <c r="BAX6" s="1">
        <f>Elementary!G217</f>
        <v>0</v>
      </c>
      <c r="BAY6" s="1">
        <f>Elementary!H217</f>
        <v>0</v>
      </c>
      <c r="BAZ6" s="1">
        <f>Elementary!I217</f>
        <v>0</v>
      </c>
      <c r="BBA6" s="1">
        <f>Elementary!J217</f>
        <v>0</v>
      </c>
      <c r="BBB6" s="1">
        <f>Elementary!K217</f>
        <v>0</v>
      </c>
      <c r="BBC6" s="1">
        <f>Elementary!F219</f>
        <v>0</v>
      </c>
      <c r="BBD6" s="1">
        <f>Elementary!G219</f>
        <v>0</v>
      </c>
      <c r="BBE6" s="1">
        <f>Elementary!H219</f>
        <v>0</v>
      </c>
      <c r="BBF6" s="1">
        <f>Elementary!I219</f>
        <v>0</v>
      </c>
      <c r="BBG6" s="1">
        <f>Elementary!J219</f>
        <v>0</v>
      </c>
      <c r="BBH6" s="1">
        <f>Elementary!K219</f>
        <v>0</v>
      </c>
      <c r="BBI6" s="1">
        <f>Elementary!F220</f>
        <v>0</v>
      </c>
      <c r="BBJ6" s="1">
        <f>Elementary!G220</f>
        <v>0</v>
      </c>
      <c r="BBK6" s="1">
        <f>Elementary!H220</f>
        <v>0</v>
      </c>
      <c r="BBL6" s="1">
        <f>Elementary!I220</f>
        <v>0</v>
      </c>
      <c r="BBM6" s="1">
        <f>Elementary!J220</f>
        <v>0</v>
      </c>
      <c r="BBN6" s="1">
        <f>Elementary!K220</f>
        <v>0</v>
      </c>
      <c r="BBO6" s="1">
        <f>Elementary!E223</f>
        <v>0</v>
      </c>
      <c r="BBP6" s="1">
        <f>Elementary!F223</f>
        <v>0</v>
      </c>
      <c r="BBQ6" s="1">
        <f>Elementary!G223</f>
        <v>0</v>
      </c>
      <c r="BBR6" s="1">
        <f>Elementary!H223</f>
        <v>0</v>
      </c>
      <c r="BBS6" s="1">
        <f>Elementary!I223</f>
        <v>0</v>
      </c>
      <c r="BBT6" s="1">
        <f>Elementary!J223</f>
        <v>0</v>
      </c>
      <c r="BBU6" s="1">
        <f>Elementary!K223</f>
        <v>0</v>
      </c>
      <c r="BBV6" s="1">
        <f>Elementary!E224</f>
        <v>0</v>
      </c>
      <c r="BBW6" s="1">
        <f>Elementary!F224</f>
        <v>0</v>
      </c>
      <c r="BBX6" s="1">
        <f>Elementary!G224</f>
        <v>0</v>
      </c>
      <c r="BBY6" s="1">
        <f>Elementary!H224</f>
        <v>0</v>
      </c>
      <c r="BBZ6" s="1">
        <f>Elementary!I224</f>
        <v>0</v>
      </c>
      <c r="BCA6" s="1">
        <f>Elementary!J224</f>
        <v>0</v>
      </c>
      <c r="BCB6" s="1">
        <f>Elementary!K224</f>
        <v>0</v>
      </c>
      <c r="BCC6" s="1">
        <f>Elementary!E226</f>
        <v>0</v>
      </c>
      <c r="BCD6" s="1">
        <f>Elementary!F226</f>
        <v>0</v>
      </c>
      <c r="BCE6" s="1">
        <f>Elementary!G226</f>
        <v>0</v>
      </c>
      <c r="BCF6" s="1">
        <f>Elementary!H226</f>
        <v>0</v>
      </c>
      <c r="BCG6" s="1">
        <f>Elementary!I226</f>
        <v>0</v>
      </c>
      <c r="BCH6" s="1">
        <f>Elementary!J226</f>
        <v>0</v>
      </c>
      <c r="BCI6" s="1">
        <f>Elementary!K226</f>
        <v>0</v>
      </c>
      <c r="BCJ6" s="1">
        <f>Elementary!E227</f>
        <v>0</v>
      </c>
      <c r="BCK6" s="1">
        <f>Elementary!F227</f>
        <v>0</v>
      </c>
      <c r="BCL6" s="1">
        <f>Elementary!G227</f>
        <v>0</v>
      </c>
      <c r="BCM6" s="1">
        <f>Elementary!H227</f>
        <v>0</v>
      </c>
      <c r="BCN6" s="1">
        <f>Elementary!I227</f>
        <v>0</v>
      </c>
      <c r="BCO6" s="1">
        <f>Elementary!J227</f>
        <v>0</v>
      </c>
      <c r="BCP6" s="1">
        <f>Elementary!K227</f>
        <v>0</v>
      </c>
      <c r="BCQ6" s="1">
        <f>Elementary!E229</f>
        <v>0</v>
      </c>
      <c r="BCR6" s="1">
        <f>Elementary!F229</f>
        <v>0</v>
      </c>
      <c r="BCS6" s="1">
        <f>Elementary!G229</f>
        <v>0</v>
      </c>
      <c r="BCT6" s="1">
        <f>Elementary!H229</f>
        <v>0</v>
      </c>
      <c r="BCU6" s="1">
        <f>Elementary!I229</f>
        <v>0</v>
      </c>
      <c r="BCV6" s="1">
        <f>Elementary!J229</f>
        <v>0</v>
      </c>
      <c r="BCW6" s="1">
        <f>Elementary!K229</f>
        <v>0</v>
      </c>
      <c r="BCX6" s="1">
        <f>Elementary!E230</f>
        <v>0</v>
      </c>
      <c r="BCY6" s="1">
        <f>Elementary!F230</f>
        <v>0</v>
      </c>
      <c r="BCZ6" s="1">
        <f>Elementary!G230</f>
        <v>0</v>
      </c>
      <c r="BDA6" s="1">
        <f>Elementary!H230</f>
        <v>0</v>
      </c>
      <c r="BDB6" s="1">
        <f>Elementary!I230</f>
        <v>0</v>
      </c>
      <c r="BDC6" s="1">
        <f>Elementary!J230</f>
        <v>0</v>
      </c>
      <c r="BDD6" s="1">
        <f>Elementary!K230</f>
        <v>0</v>
      </c>
      <c r="BDE6" s="1">
        <f>Elementary!E232</f>
        <v>0</v>
      </c>
      <c r="BDF6" s="1">
        <f>Elementary!F232</f>
        <v>0</v>
      </c>
      <c r="BDG6" s="1">
        <f>Elementary!G232</f>
        <v>0</v>
      </c>
      <c r="BDH6" s="1">
        <f>Elementary!H232</f>
        <v>0</v>
      </c>
      <c r="BDI6" s="1">
        <f>Elementary!I232</f>
        <v>0</v>
      </c>
      <c r="BDJ6" s="1">
        <f>Elementary!J232</f>
        <v>0</v>
      </c>
      <c r="BDK6" s="1">
        <f>Elementary!K232</f>
        <v>0</v>
      </c>
      <c r="BDL6" s="1">
        <f>Elementary!E233</f>
        <v>0</v>
      </c>
      <c r="BDM6" s="1">
        <f>Elementary!F233</f>
        <v>0</v>
      </c>
      <c r="BDN6" s="1">
        <f>Elementary!G233</f>
        <v>0</v>
      </c>
      <c r="BDO6" s="1">
        <f>Elementary!H233</f>
        <v>0</v>
      </c>
      <c r="BDP6" s="1">
        <f>Elementary!I233</f>
        <v>0</v>
      </c>
      <c r="BDQ6" s="1">
        <f>Elementary!J233</f>
        <v>0</v>
      </c>
      <c r="BDR6" s="1">
        <f>Elementary!K233</f>
        <v>0</v>
      </c>
      <c r="BDS6" s="50">
        <f>Elementary!E235</f>
        <v>0</v>
      </c>
      <c r="BDT6" s="50">
        <f>Elementary!F235</f>
        <v>0</v>
      </c>
      <c r="BDU6" s="50">
        <f>Elementary!G235</f>
        <v>0</v>
      </c>
      <c r="BDV6" s="50">
        <f>Elementary!H235</f>
        <v>0</v>
      </c>
      <c r="BDW6" s="50">
        <f>Elementary!I235</f>
        <v>0</v>
      </c>
      <c r="BDX6" s="50">
        <f>Elementary!J235</f>
        <v>0</v>
      </c>
      <c r="BDY6" s="50">
        <f>Elementary!K235</f>
        <v>0</v>
      </c>
      <c r="BDZ6" s="50">
        <f>Elementary!E236</f>
        <v>0</v>
      </c>
      <c r="BEA6" s="50">
        <f>Elementary!F236</f>
        <v>0</v>
      </c>
      <c r="BEB6" s="50">
        <f>Elementary!G236</f>
        <v>0</v>
      </c>
      <c r="BEC6" s="50">
        <f>Elementary!H236</f>
        <v>0</v>
      </c>
      <c r="BED6" s="50">
        <f>Elementary!I236</f>
        <v>0</v>
      </c>
      <c r="BEE6" s="50">
        <f>Elementary!J236</f>
        <v>0</v>
      </c>
      <c r="BEF6" s="50">
        <f>Elementary!K236</f>
        <v>0</v>
      </c>
      <c r="BEG6" s="136">
        <f>Elementary!D239</f>
        <v>0</v>
      </c>
      <c r="BEH6" s="50">
        <f>Elementary!E239</f>
        <v>0</v>
      </c>
      <c r="BEI6" s="50">
        <f>Elementary!F239</f>
        <v>0</v>
      </c>
      <c r="BEJ6" s="50">
        <f>Elementary!G239</f>
        <v>0</v>
      </c>
      <c r="BEK6" s="50">
        <f>Elementary!H239</f>
        <v>0</v>
      </c>
      <c r="BEL6" s="50">
        <f>Elementary!I239</f>
        <v>0</v>
      </c>
      <c r="BEM6" s="50">
        <f>Elementary!J239</f>
        <v>0</v>
      </c>
      <c r="BEN6" s="50">
        <f>Elementary!K239</f>
        <v>0</v>
      </c>
      <c r="BEO6" s="50">
        <f>Elementary!D240</f>
        <v>0</v>
      </c>
      <c r="BEP6" s="50">
        <f>Elementary!E240</f>
        <v>0</v>
      </c>
      <c r="BEQ6" s="50">
        <f>Elementary!F240</f>
        <v>0</v>
      </c>
      <c r="BER6" s="50">
        <f>Elementary!G240</f>
        <v>0</v>
      </c>
      <c r="BES6" s="50">
        <f>Elementary!H240</f>
        <v>0</v>
      </c>
      <c r="BET6" s="50">
        <f>Elementary!I240</f>
        <v>0</v>
      </c>
      <c r="BEU6" s="50">
        <f>Elementary!J240</f>
        <v>0</v>
      </c>
      <c r="BEV6" s="50">
        <f>Elementary!K240</f>
        <v>0</v>
      </c>
      <c r="BEW6" s="5"/>
      <c r="BEX6" s="134">
        <f>Junior!F95</f>
        <v>0.77259999999999995</v>
      </c>
      <c r="BEY6" s="134">
        <f>Junior!G95</f>
        <v>0.68030000000000002</v>
      </c>
      <c r="BEZ6" s="134">
        <f>Junior!H95</f>
        <v>0.80120000000000002</v>
      </c>
      <c r="BFA6" s="134">
        <f>Junior!I95</f>
        <v>0.73799999999999999</v>
      </c>
      <c r="BFB6" s="134">
        <f>Junior!F96</f>
        <v>0.61529999999999996</v>
      </c>
      <c r="BFC6" s="134">
        <f>Junior!G96</f>
        <v>0.71640000000000004</v>
      </c>
      <c r="BFD6" s="134">
        <f>Junior!H96</f>
        <v>0.74</v>
      </c>
      <c r="BFE6" s="134">
        <f>Junior!I96</f>
        <v>0.73440000000000005</v>
      </c>
      <c r="BFF6" s="134">
        <f>Junior!F97</f>
        <v>0.80100000000000005</v>
      </c>
      <c r="BFG6" s="134">
        <f>Junior!G97</f>
        <v>0.63109999999999999</v>
      </c>
      <c r="BFH6" s="134">
        <f>Junior!H97</f>
        <v>0.86229999999999996</v>
      </c>
      <c r="BFI6" s="134">
        <f>Junior!I97</f>
        <v>0.90459999999999996</v>
      </c>
      <c r="BFJ6" s="134">
        <f>Junior!F98</f>
        <v>0.7248</v>
      </c>
      <c r="BFK6" s="134">
        <f>Junior!G98</f>
        <v>0.80669999999999997</v>
      </c>
      <c r="BFL6" s="134">
        <f>Junior!H98</f>
        <v>0.86319999999999997</v>
      </c>
      <c r="BFM6" s="134">
        <f>Junior!I98</f>
        <v>0.79120000000000001</v>
      </c>
      <c r="BFN6" s="134">
        <f>Junior!F99</f>
        <v>0.67120000000000002</v>
      </c>
      <c r="BFO6" s="134">
        <f>Junior!G99</f>
        <v>0.81069999999999998</v>
      </c>
      <c r="BFP6" s="134">
        <f>Junior!H99</f>
        <v>0.91490000000000005</v>
      </c>
      <c r="BFQ6" s="134">
        <f>Junior!I99</f>
        <v>0.78039999999999998</v>
      </c>
      <c r="BFR6" s="134">
        <f>Junior!F100</f>
        <v>0.79169999999999996</v>
      </c>
      <c r="BFS6" s="134">
        <f>Junior!G100</f>
        <v>0.94889999999999997</v>
      </c>
      <c r="BFT6" s="134">
        <f>Junior!H100</f>
        <v>0.88719999999999999</v>
      </c>
      <c r="BFU6" s="134">
        <f>Junior!I100</f>
        <v>0.89710000000000001</v>
      </c>
      <c r="BFV6" s="134">
        <f>Junior!F101</f>
        <v>0.71609999999999996</v>
      </c>
      <c r="BFW6" s="134">
        <f>Junior!G101</f>
        <v>0.77380000000000004</v>
      </c>
      <c r="BFX6" s="134">
        <f>Junior!H101</f>
        <v>0.80220000000000002</v>
      </c>
      <c r="BFY6" s="134">
        <f>Junior!I101</f>
        <v>0.8266</v>
      </c>
      <c r="BFZ6" s="134">
        <f>Junior!F102</f>
        <v>0.88</v>
      </c>
      <c r="BGA6" s="134">
        <f>Junior!G102</f>
        <v>0.87329999999999997</v>
      </c>
      <c r="BGB6" s="134">
        <f>Junior!H102</f>
        <v>0.89900000000000002</v>
      </c>
      <c r="BGC6" s="134">
        <f>Junior!I102</f>
        <v>0.86599999999999999</v>
      </c>
      <c r="BGD6" s="134">
        <f>Junior!F106</f>
        <v>0.93</v>
      </c>
      <c r="BGE6" s="134">
        <f>Junior!G106</f>
        <v>1</v>
      </c>
      <c r="BGF6" s="134">
        <f>Junior!H106</f>
        <v>0.98</v>
      </c>
      <c r="BGG6" s="134">
        <f>Junior!I106</f>
        <v>0.99</v>
      </c>
      <c r="BGH6" s="134">
        <f>Junior!F107</f>
        <v>0.92</v>
      </c>
      <c r="BGI6" s="134">
        <f>Junior!G107</f>
        <v>1</v>
      </c>
      <c r="BGJ6" s="134">
        <f>Junior!H107</f>
        <v>1</v>
      </c>
      <c r="BGK6" s="134">
        <f>Junior!I107</f>
        <v>0.96</v>
      </c>
      <c r="BGL6" s="134">
        <f>Junior!F108</f>
        <v>0.94</v>
      </c>
      <c r="BGM6" s="134">
        <f>Junior!G108</f>
        <v>1</v>
      </c>
      <c r="BGN6" s="134">
        <f>Junior!H108</f>
        <v>0.97</v>
      </c>
      <c r="BGO6" s="134">
        <f>Junior!I108</f>
        <v>0.99</v>
      </c>
      <c r="BGP6" s="134">
        <f>Junior!F109</f>
        <v>0.93</v>
      </c>
      <c r="BGQ6" s="134">
        <f>Junior!G109</f>
        <v>0.89</v>
      </c>
      <c r="BGR6" s="134">
        <f>Junior!H109</f>
        <v>1</v>
      </c>
      <c r="BGS6" s="134">
        <f>Junior!I109</f>
        <v>0.97</v>
      </c>
      <c r="BGT6" s="134">
        <f>Junior!F110</f>
        <v>0.93</v>
      </c>
      <c r="BGU6" s="134">
        <f>Junior!G110</f>
        <v>0.97</v>
      </c>
      <c r="BGV6" s="134">
        <f>Junior!H110</f>
        <v>1</v>
      </c>
      <c r="BGW6" s="134">
        <f>Junior!I110</f>
        <v>0.95</v>
      </c>
      <c r="BGX6" s="134">
        <f>Junior!F111</f>
        <v>0.94</v>
      </c>
      <c r="BGY6" s="134">
        <f>Junior!G111</f>
        <v>0.98</v>
      </c>
      <c r="BGZ6" s="134">
        <f>Junior!H111</f>
        <v>0.96</v>
      </c>
      <c r="BHA6" s="134">
        <f>Junior!I111</f>
        <v>0.98</v>
      </c>
      <c r="BHB6" s="134">
        <f>Junior!F112</f>
        <v>0.97</v>
      </c>
      <c r="BHC6" s="134">
        <f>Junior!G112</f>
        <v>0.98</v>
      </c>
      <c r="BHD6" s="134">
        <f>Junior!H112</f>
        <v>0.97</v>
      </c>
      <c r="BHE6" s="134">
        <f>Junior!I112</f>
        <v>0.98</v>
      </c>
      <c r="BHF6" s="134">
        <f>Junior!F113</f>
        <v>0.97</v>
      </c>
      <c r="BHG6" s="134">
        <f>Junior!G113</f>
        <v>0.97</v>
      </c>
      <c r="BHH6" s="134">
        <f>Junior!H113</f>
        <v>1</v>
      </c>
      <c r="BHI6" s="134">
        <f>Junior!I113</f>
        <v>1</v>
      </c>
      <c r="BHJ6" s="135">
        <f>Junior!F117</f>
        <v>3</v>
      </c>
      <c r="BHK6" s="135">
        <f>Junior!G117</f>
        <v>1</v>
      </c>
      <c r="BHL6" s="135">
        <f>Junior!H117</f>
        <v>1</v>
      </c>
      <c r="BHM6" s="135">
        <f>Junior!I117</f>
        <v>2</v>
      </c>
      <c r="BHN6" s="135">
        <f>Junior!F118</f>
        <v>3</v>
      </c>
      <c r="BHO6" s="135">
        <f>Junior!G118</f>
        <v>2</v>
      </c>
      <c r="BHP6" s="135">
        <f>Junior!H118</f>
        <v>2</v>
      </c>
      <c r="BHQ6" s="135">
        <f>Junior!I118</f>
        <v>6</v>
      </c>
      <c r="BHR6" s="135">
        <f>Junior!F119</f>
        <v>2</v>
      </c>
      <c r="BHS6" s="135">
        <f>Junior!G119</f>
        <v>2</v>
      </c>
      <c r="BHT6" s="135">
        <f>Junior!H119</f>
        <v>1</v>
      </c>
      <c r="BHU6" s="135">
        <f>Junior!I119</f>
        <v>1</v>
      </c>
      <c r="BHV6" s="135">
        <f>Junior!F120</f>
        <v>4</v>
      </c>
      <c r="BHW6" s="135">
        <f>Junior!G120</f>
        <v>1</v>
      </c>
      <c r="BHX6" s="135">
        <f>Junior!H120</f>
        <v>2</v>
      </c>
      <c r="BHY6" s="135">
        <f>Junior!I120</f>
        <v>2</v>
      </c>
      <c r="BHZ6" s="135">
        <f>Junior!F121</f>
        <v>2</v>
      </c>
      <c r="BIA6" s="135">
        <f>Junior!G121</f>
        <v>1</v>
      </c>
      <c r="BIB6" s="135">
        <f>Junior!H121</f>
        <v>2</v>
      </c>
      <c r="BIC6" s="135">
        <f>Junior!I121</f>
        <v>2</v>
      </c>
      <c r="BID6" s="135">
        <f>Junior!F122</f>
        <v>4</v>
      </c>
      <c r="BIE6" s="135">
        <f>Junior!G122</f>
        <v>3</v>
      </c>
      <c r="BIF6" s="135">
        <f>Junior!H122</f>
        <v>1</v>
      </c>
      <c r="BIG6" s="135">
        <f>Junior!I122</f>
        <v>2</v>
      </c>
      <c r="BIH6" s="135">
        <f>Junior!F123</f>
        <v>9</v>
      </c>
      <c r="BII6" s="135">
        <f>Junior!G123</f>
        <v>9</v>
      </c>
      <c r="BIJ6" s="135">
        <f>Junior!H123</f>
        <v>10</v>
      </c>
      <c r="BIK6" s="135">
        <f>Junior!I123</f>
        <v>6</v>
      </c>
      <c r="BIL6" s="135">
        <f>Junior!F124</f>
        <v>2</v>
      </c>
      <c r="BIM6" s="135">
        <f>Junior!G124</f>
        <v>2</v>
      </c>
      <c r="BIN6" s="135">
        <f>Junior!H124</f>
        <v>0</v>
      </c>
      <c r="BIO6" s="135">
        <f>Junior!I124</f>
        <v>1</v>
      </c>
      <c r="BIP6" s="135">
        <f>Junior!D127</f>
        <v>17</v>
      </c>
      <c r="BIQ6" s="135">
        <f>Junior!E127</f>
        <v>17</v>
      </c>
      <c r="BIR6" s="135">
        <f>Junior!F127</f>
        <v>11</v>
      </c>
      <c r="BIS6" s="135">
        <f>Junior!G127</f>
        <v>11</v>
      </c>
      <c r="BIT6" s="135">
        <f>Junior!H127</f>
        <v>11</v>
      </c>
      <c r="BIU6" s="135">
        <f>Junior!I127</f>
        <v>22</v>
      </c>
      <c r="BIV6" s="135">
        <f>Junior!J127</f>
        <v>15</v>
      </c>
      <c r="BIW6" s="135">
        <f>Junior!K127</f>
        <v>12</v>
      </c>
      <c r="BIX6" s="135">
        <f>Junior!D129</f>
        <v>10</v>
      </c>
      <c r="BIY6" s="135">
        <f>Junior!E129</f>
        <v>10</v>
      </c>
      <c r="BIZ6" s="135">
        <f>Junior!F129</f>
        <v>5</v>
      </c>
      <c r="BJA6" s="135">
        <f>Junior!G129</f>
        <v>5</v>
      </c>
      <c r="BJB6" s="135">
        <f>Junior!H129</f>
        <v>5</v>
      </c>
      <c r="BJC6" s="135">
        <f>Junior!I129</f>
        <v>10</v>
      </c>
      <c r="BJD6" s="135">
        <f>Junior!J129</f>
        <v>10</v>
      </c>
      <c r="BJE6" s="135">
        <f>Junior!K129</f>
        <v>10</v>
      </c>
      <c r="BJF6" s="134">
        <f>Junior!D132</f>
        <v>0</v>
      </c>
      <c r="BJG6" s="134">
        <f>Junior!E132</f>
        <v>0</v>
      </c>
      <c r="BJH6" s="134">
        <f>Junior!F132</f>
        <v>0</v>
      </c>
      <c r="BJI6" s="134">
        <f>Junior!G132</f>
        <v>0</v>
      </c>
      <c r="BJJ6" s="134">
        <f>Junior!H132</f>
        <v>0</v>
      </c>
      <c r="BJK6" s="1702">
        <f>Junior!K132</f>
        <v>0</v>
      </c>
      <c r="BJL6" s="135">
        <f>Junior!D134</f>
        <v>0</v>
      </c>
      <c r="BJM6" s="135">
        <f>Junior!D135</f>
        <v>0</v>
      </c>
      <c r="BJN6" s="135">
        <f>Junior!D136</f>
        <v>0</v>
      </c>
      <c r="BJO6" s="135">
        <f>Junior!D137</f>
        <v>0</v>
      </c>
      <c r="BJP6" s="135">
        <f>Junior!D138</f>
        <v>0</v>
      </c>
      <c r="BJQ6" s="135">
        <f>Junior!D139</f>
        <v>0</v>
      </c>
      <c r="BJR6" s="135">
        <f>Junior!D140</f>
        <v>0</v>
      </c>
      <c r="BJS6" s="135">
        <f>Junior!E134</f>
        <v>0</v>
      </c>
      <c r="BJT6" s="135">
        <f>Junior!E135</f>
        <v>0</v>
      </c>
      <c r="BJU6" s="135">
        <f>Junior!E136</f>
        <v>0</v>
      </c>
      <c r="BJV6" s="135">
        <f>Junior!E137</f>
        <v>0</v>
      </c>
      <c r="BJW6" s="135">
        <f>Junior!E138</f>
        <v>0</v>
      </c>
      <c r="BJX6" s="135">
        <f>Junior!E139</f>
        <v>0</v>
      </c>
      <c r="BJY6" s="135">
        <f>Junior!E140</f>
        <v>0</v>
      </c>
      <c r="BJZ6" s="135">
        <f>Junior!F134</f>
        <v>0</v>
      </c>
      <c r="BKA6" s="135">
        <f>Junior!F135</f>
        <v>0</v>
      </c>
      <c r="BKB6" s="135">
        <f>Junior!F136</f>
        <v>0</v>
      </c>
      <c r="BKC6" s="135">
        <f>Junior!F137</f>
        <v>0</v>
      </c>
      <c r="BKD6" s="135">
        <f>Junior!F138</f>
        <v>0</v>
      </c>
      <c r="BKE6" s="135">
        <f>Junior!F139</f>
        <v>0</v>
      </c>
      <c r="BKF6" s="135">
        <f>Junior!F140</f>
        <v>0</v>
      </c>
      <c r="BKG6" s="135">
        <f>Junior!G134</f>
        <v>0</v>
      </c>
      <c r="BKH6" s="135">
        <f>Junior!G135</f>
        <v>0</v>
      </c>
      <c r="BKI6" s="135">
        <f>Junior!G136</f>
        <v>0</v>
      </c>
      <c r="BKJ6" s="135">
        <f>Junior!G137</f>
        <v>0</v>
      </c>
      <c r="BKK6" s="135">
        <f>Junior!G138</f>
        <v>0</v>
      </c>
      <c r="BKL6" s="135">
        <f>Junior!G139</f>
        <v>0</v>
      </c>
      <c r="BKM6" s="135">
        <f>Junior!G140</f>
        <v>0</v>
      </c>
      <c r="BKN6" s="135">
        <f>Junior!H134</f>
        <v>0</v>
      </c>
      <c r="BKO6" s="135">
        <f>Junior!H135</f>
        <v>0</v>
      </c>
      <c r="BKP6" s="135">
        <f>Junior!H136</f>
        <v>0</v>
      </c>
      <c r="BKQ6" s="135">
        <f>Junior!H137</f>
        <v>0</v>
      </c>
      <c r="BKR6" s="135">
        <f>Junior!H138</f>
        <v>0</v>
      </c>
      <c r="BKS6" s="135">
        <f>Junior!H139</f>
        <v>0</v>
      </c>
      <c r="BKT6" s="135">
        <f>Junior!H140</f>
        <v>0</v>
      </c>
      <c r="BKU6" s="135">
        <f>Junior!F142</f>
        <v>15</v>
      </c>
      <c r="BKV6" s="135">
        <f>Junior!F143</f>
        <v>14</v>
      </c>
      <c r="BKW6" s="135">
        <f>Junior!F144</f>
        <v>126</v>
      </c>
      <c r="BKX6" s="135">
        <f>Junior!F145</f>
        <v>205</v>
      </c>
      <c r="BKY6" s="135">
        <f>Junior!F146</f>
        <v>4</v>
      </c>
      <c r="BKZ6" s="135">
        <f>Junior!F147</f>
        <v>0</v>
      </c>
      <c r="BLA6" s="135">
        <f>Junior!F148</f>
        <v>0</v>
      </c>
      <c r="BLB6" s="135">
        <f>Junior!G142</f>
        <v>7</v>
      </c>
      <c r="BLC6" s="135">
        <f>Junior!G143</f>
        <v>41</v>
      </c>
      <c r="BLD6" s="135">
        <f>Junior!G144</f>
        <v>83</v>
      </c>
      <c r="BLE6" s="135">
        <f>Junior!G145</f>
        <v>170</v>
      </c>
      <c r="BLF6" s="135">
        <f>Junior!G146</f>
        <v>4</v>
      </c>
      <c r="BLG6" s="135">
        <f>Junior!G147</f>
        <v>0</v>
      </c>
      <c r="BLH6" s="135">
        <f>Junior!G148</f>
        <v>0</v>
      </c>
      <c r="BLI6" s="135">
        <f>Junior!H142</f>
        <v>12</v>
      </c>
      <c r="BLJ6" s="135">
        <f>Junior!H143</f>
        <v>46</v>
      </c>
      <c r="BLK6" s="135">
        <f>Junior!H144</f>
        <v>67</v>
      </c>
      <c r="BLL6" s="135">
        <f>Junior!H145</f>
        <v>120</v>
      </c>
      <c r="BLM6" s="135">
        <f>Junior!H146</f>
        <v>2</v>
      </c>
      <c r="BLN6" s="135">
        <f>Junior!H147</f>
        <v>0</v>
      </c>
      <c r="BLO6" s="135">
        <f>Junior!H148</f>
        <v>0</v>
      </c>
      <c r="BLP6" s="135">
        <f>Junior!I142</f>
        <v>24</v>
      </c>
      <c r="BLQ6" s="135">
        <f>Junior!I143</f>
        <v>61</v>
      </c>
      <c r="BLR6" s="135">
        <f>Junior!I144</f>
        <v>79</v>
      </c>
      <c r="BLS6" s="135">
        <f>Junior!I145</f>
        <v>55</v>
      </c>
      <c r="BLT6" s="135">
        <f>Junior!I146</f>
        <v>2</v>
      </c>
      <c r="BLU6" s="135">
        <f>Junior!I147</f>
        <v>0</v>
      </c>
      <c r="BLV6" s="135">
        <f>Junior!I148</f>
        <v>0</v>
      </c>
      <c r="BLW6" s="135">
        <f>Junior!F149</f>
        <v>10</v>
      </c>
      <c r="BLX6" s="135">
        <f>Junior!F150</f>
        <v>59</v>
      </c>
      <c r="BLY6" s="135">
        <f>Junior!F151</f>
        <v>112</v>
      </c>
      <c r="BLZ6" s="135">
        <f>Junior!F152</f>
        <v>180</v>
      </c>
      <c r="BMA6" s="135">
        <f>Junior!F153</f>
        <v>3</v>
      </c>
      <c r="BMB6" s="135">
        <f>Junior!F154</f>
        <v>0</v>
      </c>
      <c r="BMC6" s="135">
        <f>Junior!F155</f>
        <v>0</v>
      </c>
      <c r="BMD6" s="135">
        <f>Junior!G149</f>
        <v>15</v>
      </c>
      <c r="BME6" s="135">
        <f>Junior!G150</f>
        <v>48</v>
      </c>
      <c r="BMF6" s="135">
        <f>Junior!G151</f>
        <v>135</v>
      </c>
      <c r="BMG6" s="135">
        <f>Junior!G152</f>
        <v>105</v>
      </c>
      <c r="BMH6" s="135">
        <f>Junior!G153</f>
        <v>2</v>
      </c>
      <c r="BMI6" s="135">
        <f>Junior!G154</f>
        <v>0</v>
      </c>
      <c r="BMJ6" s="135">
        <f>Junior!G155</f>
        <v>0</v>
      </c>
      <c r="BMK6" s="135">
        <f>Junior!H149</f>
        <v>31</v>
      </c>
      <c r="BML6" s="135">
        <f>Junior!H150</f>
        <v>44</v>
      </c>
      <c r="BMM6" s="135">
        <f>Junior!H151</f>
        <v>131</v>
      </c>
      <c r="BMN6" s="135">
        <f>Junior!H152</f>
        <v>41</v>
      </c>
      <c r="BMO6" s="135">
        <f>Junior!H153</f>
        <v>0</v>
      </c>
      <c r="BMP6" s="135">
        <f>Junior!H154</f>
        <v>0</v>
      </c>
      <c r="BMQ6" s="135">
        <f>Junior!H155</f>
        <v>0</v>
      </c>
      <c r="BMR6" s="135">
        <f>Junior!I149</f>
        <v>15</v>
      </c>
      <c r="BMS6" s="135">
        <f>Junior!I150</f>
        <v>36</v>
      </c>
      <c r="BMT6" s="135">
        <f>Junior!I151</f>
        <v>88</v>
      </c>
      <c r="BMU6" s="135">
        <f>Junior!I152</f>
        <v>79</v>
      </c>
      <c r="BMV6" s="135">
        <f>Junior!I153</f>
        <v>3</v>
      </c>
      <c r="BMW6" s="135">
        <f>Junior!I154</f>
        <v>0</v>
      </c>
      <c r="BMX6" s="135">
        <f>Junior!I155</f>
        <v>0</v>
      </c>
      <c r="BMY6" s="135">
        <f>Junior!F156</f>
        <v>5</v>
      </c>
      <c r="BMZ6" s="135">
        <f>Junior!F157</f>
        <v>19</v>
      </c>
      <c r="BNA6" s="135">
        <f>Junior!F158</f>
        <v>98</v>
      </c>
      <c r="BNB6" s="135">
        <f>Junior!F159</f>
        <v>237</v>
      </c>
      <c r="BNC6" s="135">
        <f>Junior!F160</f>
        <v>5</v>
      </c>
      <c r="BND6" s="135">
        <f>Junior!F161</f>
        <v>0</v>
      </c>
      <c r="BNE6" s="135">
        <f>Junior!F162</f>
        <v>0</v>
      </c>
      <c r="BNF6" s="135">
        <f>Junior!G156</f>
        <v>20</v>
      </c>
      <c r="BNG6" s="135">
        <f>Junior!G157</f>
        <v>33</v>
      </c>
      <c r="BNH6" s="135">
        <f>Junior!G158</f>
        <v>96</v>
      </c>
      <c r="BNI6" s="135">
        <f>Junior!G159</f>
        <v>150</v>
      </c>
      <c r="BNJ6" s="135">
        <f>Junior!G160</f>
        <v>6</v>
      </c>
      <c r="BNK6" s="135">
        <f>Junior!G161</f>
        <v>0</v>
      </c>
      <c r="BNL6" s="135">
        <f>Junior!G162</f>
        <v>0</v>
      </c>
      <c r="BNM6" s="135">
        <f>Junior!H156</f>
        <v>15</v>
      </c>
      <c r="BNN6" s="135">
        <f>Junior!H157</f>
        <v>39</v>
      </c>
      <c r="BNO6" s="135">
        <f>Junior!H158</f>
        <v>57</v>
      </c>
      <c r="BNP6" s="135">
        <f>Junior!H159</f>
        <v>134</v>
      </c>
      <c r="BNQ6" s="135">
        <f>Junior!H160</f>
        <v>2</v>
      </c>
      <c r="BNR6" s="135">
        <f>Junior!H161</f>
        <v>0</v>
      </c>
      <c r="BNS6" s="135">
        <f>Junior!H162</f>
        <v>0</v>
      </c>
      <c r="BNT6" s="135">
        <f>Junior!I156</f>
        <v>15</v>
      </c>
      <c r="BNU6" s="135">
        <f>Junior!I157</f>
        <v>16</v>
      </c>
      <c r="BNV6" s="135">
        <f>Junior!I158</f>
        <v>90</v>
      </c>
      <c r="BNW6" s="135">
        <f>Junior!I159</f>
        <v>100</v>
      </c>
      <c r="BNX6" s="135">
        <f>Junior!I160</f>
        <v>0</v>
      </c>
      <c r="BNY6" s="135">
        <f>Junior!I161</f>
        <v>0</v>
      </c>
      <c r="BNZ6" s="135">
        <f>Junior!I162</f>
        <v>0</v>
      </c>
      <c r="BOA6" s="135">
        <f>Junior!F163</f>
        <v>21</v>
      </c>
      <c r="BOB6" s="135">
        <f>Junior!F164</f>
        <v>30</v>
      </c>
      <c r="BOC6" s="135">
        <f>Junior!F165</f>
        <v>134</v>
      </c>
      <c r="BOD6" s="135">
        <f>Junior!F166</f>
        <v>177</v>
      </c>
      <c r="BOE6" s="135">
        <f>Junior!F167</f>
        <v>2</v>
      </c>
      <c r="BOF6" s="135">
        <f>Junior!F168</f>
        <v>0</v>
      </c>
      <c r="BOG6" s="135">
        <f>Junior!F169</f>
        <v>0</v>
      </c>
      <c r="BOH6" s="135">
        <f>Junior!G163</f>
        <v>10</v>
      </c>
      <c r="BOI6" s="135">
        <f>Junior!G164</f>
        <v>29</v>
      </c>
      <c r="BOJ6" s="135">
        <f>Junior!G165</f>
        <v>121</v>
      </c>
      <c r="BOK6" s="135">
        <f>Junior!G166</f>
        <v>141</v>
      </c>
      <c r="BOL6" s="135">
        <f>Junior!G167</f>
        <v>4</v>
      </c>
      <c r="BOM6" s="135">
        <f>Junior!G168</f>
        <v>0</v>
      </c>
      <c r="BON6" s="135">
        <f>Junior!G169</f>
        <v>0</v>
      </c>
      <c r="BOO6" s="135">
        <f>Junior!H163</f>
        <v>22</v>
      </c>
      <c r="BOP6" s="135">
        <f>Junior!H164</f>
        <v>47</v>
      </c>
      <c r="BOQ6" s="135">
        <f>Junior!H165</f>
        <v>114</v>
      </c>
      <c r="BOR6" s="135">
        <f>Junior!H166</f>
        <v>64</v>
      </c>
      <c r="BOS6" s="135">
        <f>Junior!H167</f>
        <v>0</v>
      </c>
      <c r="BOT6" s="135">
        <f>Junior!H168</f>
        <v>0</v>
      </c>
      <c r="BOU6" s="135">
        <f>Junior!H169</f>
        <v>0</v>
      </c>
      <c r="BOV6" s="135">
        <f>Junior!I163</f>
        <v>25</v>
      </c>
      <c r="BOW6" s="135">
        <f>Junior!I164</f>
        <v>65</v>
      </c>
      <c r="BOX6" s="135">
        <f>Junior!I165</f>
        <v>82</v>
      </c>
      <c r="BOY6" s="135">
        <f>Junior!I166</f>
        <v>49</v>
      </c>
      <c r="BOZ6" s="135">
        <f>Junior!I167</f>
        <v>0</v>
      </c>
      <c r="BPA6" s="135">
        <f>Junior!I168</f>
        <v>0</v>
      </c>
      <c r="BPB6" s="135">
        <f>Junior!I169</f>
        <v>0</v>
      </c>
      <c r="BPC6" s="135">
        <f>Junior!F170</f>
        <v>14</v>
      </c>
      <c r="BPD6" s="135">
        <f>Junior!F171</f>
        <v>26</v>
      </c>
      <c r="BPE6" s="135">
        <f>Junior!F172</f>
        <v>139</v>
      </c>
      <c r="BPF6" s="135">
        <f>Junior!F173</f>
        <v>180</v>
      </c>
      <c r="BPG6" s="135">
        <f>Junior!F174</f>
        <v>5</v>
      </c>
      <c r="BPH6" s="135">
        <f>Junior!F175</f>
        <v>0</v>
      </c>
      <c r="BPI6" s="135">
        <f>Junior!F176</f>
        <v>0</v>
      </c>
      <c r="BPJ6" s="135">
        <f>Junior!G170</f>
        <v>23</v>
      </c>
      <c r="BPK6" s="135">
        <f>Junior!G171</f>
        <v>46</v>
      </c>
      <c r="BPL6" s="135">
        <f>Junior!G172</f>
        <v>102</v>
      </c>
      <c r="BPM6" s="135">
        <f>Junior!G173</f>
        <v>134</v>
      </c>
      <c r="BPN6" s="135">
        <f>Junior!G174</f>
        <v>0</v>
      </c>
      <c r="BPO6" s="135">
        <f>Junior!G175</f>
        <v>0</v>
      </c>
      <c r="BPP6" s="135">
        <f>Junior!G176</f>
        <v>0</v>
      </c>
      <c r="BPQ6" s="135">
        <f>Junior!H170</f>
        <v>48</v>
      </c>
      <c r="BPR6" s="135">
        <f>Junior!H171</f>
        <v>49</v>
      </c>
      <c r="BPS6" s="135">
        <f>Junior!H172</f>
        <v>25</v>
      </c>
      <c r="BPT6" s="135">
        <f>Junior!H173</f>
        <v>125</v>
      </c>
      <c r="BPU6" s="135">
        <f>Junior!H174</f>
        <v>0</v>
      </c>
      <c r="BPV6" s="135">
        <f>Junior!H175</f>
        <v>0</v>
      </c>
      <c r="BPW6" s="135">
        <f>Junior!H176</f>
        <v>0</v>
      </c>
      <c r="BPX6" s="135">
        <f>Junior!I170</f>
        <v>23</v>
      </c>
      <c r="BPY6" s="135">
        <f>Junior!I171</f>
        <v>50</v>
      </c>
      <c r="BPZ6" s="135">
        <f>Junior!I172</f>
        <v>74</v>
      </c>
      <c r="BQA6" s="135">
        <f>Junior!I173</f>
        <v>72</v>
      </c>
      <c r="BQB6" s="135">
        <f>Junior!I174</f>
        <v>2</v>
      </c>
      <c r="BQC6" s="135">
        <f>Junior!I175</f>
        <v>0</v>
      </c>
      <c r="BQD6" s="135">
        <f>Junior!I176</f>
        <v>0</v>
      </c>
      <c r="BQE6" s="135">
        <f>Junior!F177</f>
        <v>6</v>
      </c>
      <c r="BQF6" s="135">
        <f>Junior!F178</f>
        <v>44</v>
      </c>
      <c r="BQG6" s="135">
        <f>Junior!F179</f>
        <v>19</v>
      </c>
      <c r="BQH6" s="135">
        <f>Junior!F180</f>
        <v>286</v>
      </c>
      <c r="BQI6" s="135">
        <f>Junior!F181</f>
        <v>9</v>
      </c>
      <c r="BQJ6" s="135">
        <f>Junior!F182</f>
        <v>0</v>
      </c>
      <c r="BQK6" s="135">
        <f>Junior!F183</f>
        <v>0</v>
      </c>
      <c r="BQL6" s="135">
        <f>Junior!G177</f>
        <v>15</v>
      </c>
      <c r="BQM6" s="135">
        <f>Junior!G178</f>
        <v>39</v>
      </c>
      <c r="BQN6" s="135">
        <f>Junior!G179</f>
        <v>108</v>
      </c>
      <c r="BQO6" s="135">
        <f>Junior!G180</f>
        <v>143</v>
      </c>
      <c r="BQP6" s="135">
        <f>Junior!G181</f>
        <v>0</v>
      </c>
      <c r="BQQ6" s="135">
        <f>Junior!G182</f>
        <v>0</v>
      </c>
      <c r="BQR6" s="135">
        <f>Junior!G183</f>
        <v>0</v>
      </c>
      <c r="BQS6" s="135">
        <f>Junior!H177</f>
        <v>14</v>
      </c>
      <c r="BQT6" s="135">
        <f>Junior!H178</f>
        <v>47</v>
      </c>
      <c r="BQU6" s="135">
        <f>Junior!H179</f>
        <v>102</v>
      </c>
      <c r="BQV6" s="135">
        <f>Junior!H180</f>
        <v>84</v>
      </c>
      <c r="BQW6" s="135">
        <f>Junior!H181</f>
        <v>0</v>
      </c>
      <c r="BQX6" s="135">
        <f>Junior!H182</f>
        <v>0</v>
      </c>
      <c r="BQY6" s="135">
        <f>Junior!H183</f>
        <v>0</v>
      </c>
      <c r="BQZ6" s="135">
        <f>Junior!I177</f>
        <v>24</v>
      </c>
      <c r="BRA6" s="135">
        <f>Junior!I178</f>
        <v>54</v>
      </c>
      <c r="BRB6" s="135">
        <f>Junior!I179</f>
        <v>77</v>
      </c>
      <c r="BRC6" s="135">
        <f>Junior!I180</f>
        <v>65</v>
      </c>
      <c r="BRD6" s="135">
        <f>Junior!I181</f>
        <v>1</v>
      </c>
      <c r="BRE6" s="135">
        <f>Junior!I182</f>
        <v>0</v>
      </c>
      <c r="BRF6" s="135">
        <f>Junior!I183</f>
        <v>0</v>
      </c>
      <c r="BRG6" s="135">
        <f>Junior!F184</f>
        <v>37</v>
      </c>
      <c r="BRH6" s="135">
        <f>Junior!F185</f>
        <v>72</v>
      </c>
      <c r="BRI6" s="135">
        <f>Junior!F186</f>
        <v>106</v>
      </c>
      <c r="BRJ6" s="135">
        <f>Junior!F187</f>
        <v>146</v>
      </c>
      <c r="BRK6" s="135">
        <f>Junior!F188</f>
        <v>3</v>
      </c>
      <c r="BRL6" s="135">
        <f>Junior!F189</f>
        <v>0</v>
      </c>
      <c r="BRM6" s="135">
        <f>Junior!F190</f>
        <v>0</v>
      </c>
      <c r="BRN6" s="135">
        <f>Junior!G184</f>
        <v>22</v>
      </c>
      <c r="BRO6" s="135">
        <f>Junior!G185</f>
        <v>50</v>
      </c>
      <c r="BRP6" s="135">
        <f>Junior!G186</f>
        <v>126</v>
      </c>
      <c r="BRQ6" s="135">
        <f>Junior!G187</f>
        <v>107</v>
      </c>
      <c r="BRR6" s="135">
        <f>Junior!G188</f>
        <v>0</v>
      </c>
      <c r="BRS6" s="135">
        <f>Junior!G189</f>
        <v>0</v>
      </c>
      <c r="BRT6" s="135">
        <f>Junior!G190</f>
        <v>0</v>
      </c>
      <c r="BRU6" s="135">
        <f>Junior!H184</f>
        <v>15</v>
      </c>
      <c r="BRV6" s="135">
        <f>Junior!H185</f>
        <v>49</v>
      </c>
      <c r="BRW6" s="135">
        <f>Junior!H186</f>
        <v>98</v>
      </c>
      <c r="BRX6" s="135">
        <f>Junior!H187</f>
        <v>85</v>
      </c>
      <c r="BRY6" s="135">
        <f>Junior!H188</f>
        <v>0</v>
      </c>
      <c r="BRZ6" s="135">
        <f>Junior!H189</f>
        <v>0</v>
      </c>
      <c r="BSA6" s="135">
        <f>Junior!H190</f>
        <v>0</v>
      </c>
      <c r="BSB6" s="135">
        <f>Junior!I184</f>
        <v>26</v>
      </c>
      <c r="BSC6" s="135">
        <f>Junior!I185</f>
        <v>57</v>
      </c>
      <c r="BSD6" s="135">
        <f>Junior!I186</f>
        <v>49</v>
      </c>
      <c r="BSE6" s="135">
        <f>Junior!I187</f>
        <v>89</v>
      </c>
      <c r="BSF6" s="135">
        <f>Junior!I188</f>
        <v>0</v>
      </c>
      <c r="BSG6" s="135">
        <f>Junior!I189</f>
        <v>0</v>
      </c>
      <c r="BSH6" s="135">
        <f>Junior!I190</f>
        <v>0</v>
      </c>
      <c r="BSI6" s="135">
        <f>Junior!F191</f>
        <v>30</v>
      </c>
      <c r="BSJ6" s="135">
        <f>Junior!F192</f>
        <v>26</v>
      </c>
      <c r="BSK6" s="135">
        <f>Junior!F193</f>
        <v>70</v>
      </c>
      <c r="BSL6" s="135">
        <f>Junior!F194</f>
        <v>223</v>
      </c>
      <c r="BSM6" s="135">
        <f>Junior!F195</f>
        <v>15</v>
      </c>
      <c r="BSN6" s="135">
        <f>Junior!F196</f>
        <v>0</v>
      </c>
      <c r="BSO6" s="135">
        <f>Junior!F197</f>
        <v>0</v>
      </c>
      <c r="BSP6" s="135">
        <f>Junior!G191</f>
        <v>59</v>
      </c>
      <c r="BSQ6" s="135">
        <f>Junior!G192</f>
        <v>98</v>
      </c>
      <c r="BSR6" s="135">
        <f>Junior!G193</f>
        <v>79</v>
      </c>
      <c r="BSS6" s="135">
        <f>Junior!G194</f>
        <v>69</v>
      </c>
      <c r="BST6" s="135">
        <f>Junior!G195</f>
        <v>0</v>
      </c>
      <c r="BSU6" s="135">
        <f>Junior!G196</f>
        <v>0</v>
      </c>
      <c r="BSV6" s="135">
        <f>Junior!G197</f>
        <v>0</v>
      </c>
      <c r="BSW6" s="135">
        <f>Junior!H191</f>
        <v>33</v>
      </c>
      <c r="BSX6" s="135">
        <f>Junior!H192</f>
        <v>56</v>
      </c>
      <c r="BSY6" s="135">
        <f>Junior!H193</f>
        <v>64</v>
      </c>
      <c r="BSZ6" s="135">
        <f>Junior!H194</f>
        <v>94</v>
      </c>
      <c r="BTA6" s="135">
        <f>Junior!H195</f>
        <v>0</v>
      </c>
      <c r="BTB6" s="135">
        <f>Junior!H196</f>
        <v>0</v>
      </c>
      <c r="BTC6" s="135">
        <f>Junior!H197</f>
        <v>0</v>
      </c>
      <c r="BTD6" s="135">
        <f>Junior!I191</f>
        <v>44</v>
      </c>
      <c r="BTE6" s="135">
        <f>Junior!I192</f>
        <v>22</v>
      </c>
      <c r="BTF6" s="135">
        <f>Junior!I193</f>
        <v>67</v>
      </c>
      <c r="BTG6" s="135">
        <f>Junior!I194</f>
        <v>88</v>
      </c>
      <c r="BTH6" s="135">
        <f>Junior!I195</f>
        <v>0</v>
      </c>
      <c r="BTI6" s="135">
        <f>Junior!I196</f>
        <v>0</v>
      </c>
      <c r="BTJ6" s="135">
        <f>Junior!I197</f>
        <v>0</v>
      </c>
      <c r="BTK6" s="1">
        <f>Junior!F199</f>
        <v>0</v>
      </c>
      <c r="BTL6" s="1">
        <f>Junior!G199</f>
        <v>0</v>
      </c>
      <c r="BTM6" s="1">
        <f>Junior!H199</f>
        <v>0</v>
      </c>
      <c r="BTN6" s="1">
        <f>Junior!I199</f>
        <v>0</v>
      </c>
      <c r="BTO6" s="1">
        <f>Junior!F200</f>
        <v>0</v>
      </c>
      <c r="BTP6" s="1">
        <f>Junior!G200</f>
        <v>0</v>
      </c>
      <c r="BTQ6" s="1">
        <f>Junior!H200</f>
        <v>0</v>
      </c>
      <c r="BTR6" s="1">
        <f>Junior!I200</f>
        <v>0</v>
      </c>
      <c r="BTS6" s="1">
        <f>Junior!F202</f>
        <v>0</v>
      </c>
      <c r="BTT6" s="1">
        <f>Junior!G202</f>
        <v>0</v>
      </c>
      <c r="BTU6" s="1">
        <f>Junior!H202</f>
        <v>0</v>
      </c>
      <c r="BTV6" s="1">
        <f>Junior!I202</f>
        <v>0</v>
      </c>
      <c r="BTW6" s="1">
        <f>Junior!F203</f>
        <v>0</v>
      </c>
      <c r="BTX6" s="1">
        <f>Junior!G203</f>
        <v>0</v>
      </c>
      <c r="BTY6" s="1">
        <f>Junior!H203</f>
        <v>0</v>
      </c>
      <c r="BTZ6" s="1">
        <f>Junior!I203</f>
        <v>0</v>
      </c>
      <c r="BUA6" s="1">
        <f>Junior!F205</f>
        <v>0</v>
      </c>
      <c r="BUB6" s="1">
        <f>Junior!G205</f>
        <v>0</v>
      </c>
      <c r="BUC6" s="1">
        <f>Junior!H205</f>
        <v>0</v>
      </c>
      <c r="BUD6" s="1">
        <f>Junior!I205</f>
        <v>0</v>
      </c>
      <c r="BUE6" s="1">
        <f>Junior!F206</f>
        <v>0</v>
      </c>
      <c r="BUF6" s="1">
        <f>Junior!G206</f>
        <v>0</v>
      </c>
      <c r="BUG6" s="1">
        <f>Junior!H206</f>
        <v>0</v>
      </c>
      <c r="BUH6" s="1">
        <f>Junior!I206</f>
        <v>0</v>
      </c>
      <c r="BUI6" s="1">
        <f>Junior!F208</f>
        <v>176</v>
      </c>
      <c r="BUJ6" s="1">
        <f>Junior!G208</f>
        <v>139</v>
      </c>
      <c r="BUK6" s="1">
        <f>Junior!H208</f>
        <v>129</v>
      </c>
      <c r="BUL6" s="1">
        <f>Junior!I208</f>
        <v>107</v>
      </c>
      <c r="BUM6" s="1">
        <f>Junior!F209</f>
        <v>188</v>
      </c>
      <c r="BUN6" s="1">
        <f>Junior!G209</f>
        <v>166</v>
      </c>
      <c r="BUO6" s="1">
        <f>Junior!H209</f>
        <v>118</v>
      </c>
      <c r="BUP6" s="1">
        <f>Junior!I209</f>
        <v>114</v>
      </c>
      <c r="BUQ6" s="1">
        <f>Junior!F212</f>
        <v>0</v>
      </c>
      <c r="BUR6" s="1">
        <f>Junior!G212</f>
        <v>0</v>
      </c>
      <c r="BUS6" s="1">
        <f>Junior!H212</f>
        <v>0</v>
      </c>
      <c r="BUT6" s="1">
        <f>Junior!I212</f>
        <v>0</v>
      </c>
      <c r="BUU6" s="1">
        <f>Junior!F213</f>
        <v>0</v>
      </c>
      <c r="BUV6" s="1">
        <f>Junior!G213</f>
        <v>0</v>
      </c>
      <c r="BUW6" s="1">
        <f>Junior!H213</f>
        <v>0</v>
      </c>
      <c r="BUX6" s="1">
        <f>Junior!I213</f>
        <v>0</v>
      </c>
      <c r="BUY6" s="1">
        <f>Junior!F215</f>
        <v>0</v>
      </c>
      <c r="BUZ6" s="1">
        <f>Junior!G215</f>
        <v>0</v>
      </c>
      <c r="BVA6" s="1">
        <f>Junior!H215</f>
        <v>0</v>
      </c>
      <c r="BVB6" s="1">
        <f>Junior!I215</f>
        <v>0</v>
      </c>
      <c r="BVC6" s="1">
        <f>Junior!F216</f>
        <v>0</v>
      </c>
      <c r="BVD6" s="1">
        <f>Junior!G216</f>
        <v>0</v>
      </c>
      <c r="BVE6" s="1">
        <f>Junior!H216</f>
        <v>0</v>
      </c>
      <c r="BVF6" s="1">
        <f>Junior!I216</f>
        <v>0</v>
      </c>
      <c r="BVG6" s="1">
        <f>Junior!F218</f>
        <v>0</v>
      </c>
      <c r="BVH6" s="1">
        <f>Junior!G218</f>
        <v>0</v>
      </c>
      <c r="BVI6" s="1">
        <f>Junior!H218</f>
        <v>0</v>
      </c>
      <c r="BVJ6" s="1">
        <f>Junior!I218</f>
        <v>0</v>
      </c>
      <c r="BVK6" s="1">
        <f>Junior!F219</f>
        <v>0</v>
      </c>
      <c r="BVL6" s="1">
        <f>Junior!G219</f>
        <v>0</v>
      </c>
      <c r="BVM6" s="1">
        <f>Junior!H219</f>
        <v>0</v>
      </c>
      <c r="BVN6" s="1">
        <f>Junior!I219</f>
        <v>0</v>
      </c>
      <c r="BVO6" s="1">
        <f>Junior!F221</f>
        <v>176</v>
      </c>
      <c r="BVP6" s="1">
        <f>Junior!G221</f>
        <v>139</v>
      </c>
      <c r="BVQ6" s="1">
        <f>Junior!H221</f>
        <v>129</v>
      </c>
      <c r="BVR6" s="1">
        <f>Junior!I221</f>
        <v>107</v>
      </c>
      <c r="BVS6" s="1">
        <f>Junior!F222</f>
        <v>188</v>
      </c>
      <c r="BVT6" s="1">
        <f>Junior!G222</f>
        <v>166</v>
      </c>
      <c r="BVU6" s="1">
        <f>Junior!H222</f>
        <v>118</v>
      </c>
      <c r="BVV6" s="1">
        <f>Junior!I222</f>
        <v>114</v>
      </c>
      <c r="BVW6" s="1">
        <f>Junior!F224</f>
        <v>0</v>
      </c>
      <c r="BVX6" s="1">
        <f>Junior!G224</f>
        <v>0</v>
      </c>
      <c r="BVY6" s="1">
        <f>Junior!H224</f>
        <v>0</v>
      </c>
      <c r="BVZ6" s="1">
        <f>Junior!I224</f>
        <v>0</v>
      </c>
      <c r="BWA6" s="1">
        <f>Junior!F225</f>
        <v>0</v>
      </c>
      <c r="BWB6" s="1">
        <f>Junior!G225</f>
        <v>0</v>
      </c>
      <c r="BWC6" s="1">
        <f>Junior!H225</f>
        <v>0</v>
      </c>
      <c r="BWD6" s="1">
        <f>Junior!I225</f>
        <v>0</v>
      </c>
      <c r="BWE6" s="50">
        <f>Junior!F228</f>
        <v>151</v>
      </c>
      <c r="BWF6" s="50">
        <f>Junior!G228</f>
        <v>127</v>
      </c>
      <c r="BWG6" s="50">
        <f>Junior!H228</f>
        <v>119</v>
      </c>
      <c r="BWH6" s="50">
        <f>Junior!I228</f>
        <v>103</v>
      </c>
      <c r="BWI6" s="50">
        <f>Junior!F229</f>
        <v>184</v>
      </c>
      <c r="BWJ6" s="50">
        <f>Junior!G229</f>
        <v>160</v>
      </c>
      <c r="BWK6" s="50">
        <f>Junior!H229</f>
        <v>115</v>
      </c>
      <c r="BWL6" s="50">
        <f>Junior!I229</f>
        <v>112</v>
      </c>
      <c r="BWM6" s="5"/>
      <c r="BWN6" s="134">
        <f>Senior!G114</f>
        <v>0</v>
      </c>
      <c r="BWO6" s="134">
        <f>Senior!H114</f>
        <v>0</v>
      </c>
      <c r="BWP6" s="134">
        <f>Senior!G115</f>
        <v>0</v>
      </c>
      <c r="BWQ6" s="134">
        <f>Senior!H115</f>
        <v>0</v>
      </c>
      <c r="BWR6" s="134">
        <f>Senior!G116</f>
        <v>0</v>
      </c>
      <c r="BWS6" s="134">
        <f>Senior!H116</f>
        <v>0</v>
      </c>
      <c r="BWT6" s="134">
        <f>Senior!G117</f>
        <v>0</v>
      </c>
      <c r="BWU6" s="134">
        <f>Senior!H117</f>
        <v>0</v>
      </c>
      <c r="BWV6" s="134">
        <f>Senior!G118</f>
        <v>0</v>
      </c>
      <c r="BWW6" s="134">
        <f>Senior!H118</f>
        <v>0</v>
      </c>
      <c r="BWX6" s="134">
        <f>Senior!G119</f>
        <v>0</v>
      </c>
      <c r="BWY6" s="134">
        <f>Senior!H119</f>
        <v>0</v>
      </c>
      <c r="BWZ6" s="134">
        <f>Senior!G120</f>
        <v>0</v>
      </c>
      <c r="BXA6" s="134">
        <f>Senior!H120</f>
        <v>0</v>
      </c>
      <c r="BXB6" s="134">
        <f>Senior!G121</f>
        <v>0</v>
      </c>
      <c r="BXC6" s="134">
        <f>Senior!H121</f>
        <v>0</v>
      </c>
      <c r="BXD6" s="134">
        <f>Senior!G124</f>
        <v>0</v>
      </c>
      <c r="BXE6" s="134">
        <f>Senior!H124</f>
        <v>0</v>
      </c>
      <c r="BXF6" s="134">
        <f>Senior!G125</f>
        <v>0</v>
      </c>
      <c r="BXG6" s="134">
        <f>Senior!H125</f>
        <v>0</v>
      </c>
      <c r="BXH6" s="134">
        <f>Senior!G126</f>
        <v>0</v>
      </c>
      <c r="BXI6" s="134">
        <f>Senior!H126</f>
        <v>0</v>
      </c>
      <c r="BXJ6" s="134">
        <f>Senior!G127</f>
        <v>0</v>
      </c>
      <c r="BXK6" s="134">
        <f>Senior!H127</f>
        <v>0</v>
      </c>
      <c r="BXL6" s="134">
        <f>Senior!G128</f>
        <v>0</v>
      </c>
      <c r="BXM6" s="134">
        <f>Senior!H128</f>
        <v>0</v>
      </c>
      <c r="BXN6" s="134">
        <f>Senior!G129</f>
        <v>0</v>
      </c>
      <c r="BXO6" s="134">
        <f>Senior!H129</f>
        <v>0</v>
      </c>
      <c r="BXP6" s="134">
        <f>Senior!G130</f>
        <v>0</v>
      </c>
      <c r="BXQ6" s="134">
        <f>Senior!H130</f>
        <v>0</v>
      </c>
      <c r="BXR6" s="134">
        <f>Senior!G131</f>
        <v>0</v>
      </c>
      <c r="BXS6" s="134">
        <f>Senior!H131</f>
        <v>0</v>
      </c>
      <c r="BXT6" s="50">
        <f>Senior!G134</f>
        <v>0</v>
      </c>
      <c r="BXU6" s="50">
        <f>Senior!H134</f>
        <v>0</v>
      </c>
      <c r="BXV6" s="50">
        <f>Senior!G135</f>
        <v>0</v>
      </c>
      <c r="BXW6" s="50">
        <f>Senior!H135</f>
        <v>0</v>
      </c>
      <c r="BXX6" s="50">
        <f>Senior!G136</f>
        <v>0</v>
      </c>
      <c r="BXY6" s="50">
        <f>Senior!H136</f>
        <v>0</v>
      </c>
      <c r="BXZ6" s="50">
        <f>Senior!G137</f>
        <v>0</v>
      </c>
      <c r="BYA6" s="50">
        <f>Senior!H137</f>
        <v>0</v>
      </c>
      <c r="BYB6" s="50">
        <f>Senior!G138</f>
        <v>0</v>
      </c>
      <c r="BYC6" s="50">
        <f>Senior!H138</f>
        <v>0</v>
      </c>
      <c r="BYD6" s="50">
        <f>Senior!G139</f>
        <v>0</v>
      </c>
      <c r="BYE6" s="50">
        <f>Senior!H139</f>
        <v>0</v>
      </c>
      <c r="BYF6" s="50">
        <f>Senior!G140</f>
        <v>0</v>
      </c>
      <c r="BYG6" s="50">
        <f>Senior!H140</f>
        <v>0</v>
      </c>
      <c r="BYH6" s="50">
        <f>Senior!G141</f>
        <v>0</v>
      </c>
      <c r="BYI6" s="50">
        <f>Senior!H141</f>
        <v>0</v>
      </c>
      <c r="BYJ6" s="137">
        <f>Senior!E144</f>
        <v>0</v>
      </c>
      <c r="BYK6" s="137">
        <f>Senior!F144</f>
        <v>0</v>
      </c>
      <c r="BYL6" s="137">
        <f>Senior!G144</f>
        <v>0</v>
      </c>
      <c r="BYM6" s="137">
        <f>Senior!H144</f>
        <v>0</v>
      </c>
      <c r="BYN6" s="137">
        <f>Senior!I144</f>
        <v>0</v>
      </c>
      <c r="BYO6" s="137">
        <f>Senior!J144</f>
        <v>0</v>
      </c>
      <c r="BYP6" s="137">
        <f>Senior!E146</f>
        <v>0</v>
      </c>
      <c r="BYQ6" s="137">
        <f>Senior!F146</f>
        <v>0</v>
      </c>
      <c r="BYR6" s="137">
        <f>Senior!G146</f>
        <v>0</v>
      </c>
      <c r="BYS6" s="137">
        <f>Senior!H146</f>
        <v>0</v>
      </c>
      <c r="BYT6" s="137">
        <f>Senior!I146</f>
        <v>0</v>
      </c>
      <c r="BYU6" s="137">
        <f>Senior!J146</f>
        <v>0</v>
      </c>
      <c r="BYV6" s="137">
        <f>Senior!G149</f>
        <v>0</v>
      </c>
      <c r="BYW6" s="137">
        <f>Senior!G150</f>
        <v>0</v>
      </c>
      <c r="BYX6" s="137">
        <f>Senior!G151</f>
        <v>0</v>
      </c>
      <c r="BYY6" s="137">
        <f>Senior!G152</f>
        <v>0</v>
      </c>
      <c r="BYZ6" s="137">
        <f>Senior!G153</f>
        <v>0</v>
      </c>
      <c r="BZA6" s="137">
        <f>Senior!G154</f>
        <v>0</v>
      </c>
      <c r="BZB6" s="137">
        <f>Senior!G155</f>
        <v>0</v>
      </c>
      <c r="BZC6" s="137">
        <f>Senior!H149</f>
        <v>0</v>
      </c>
      <c r="BZD6" s="137">
        <f>Senior!H150</f>
        <v>0</v>
      </c>
      <c r="BZE6" s="137">
        <f>Senior!H151</f>
        <v>0</v>
      </c>
      <c r="BZF6" s="137">
        <f>Senior!H152</f>
        <v>0</v>
      </c>
      <c r="BZG6" s="137">
        <f>Senior!H153</f>
        <v>0</v>
      </c>
      <c r="BZH6" s="137">
        <f>Senior!H154</f>
        <v>0</v>
      </c>
      <c r="BZI6" s="137">
        <f>Senior!H155</f>
        <v>0</v>
      </c>
      <c r="BZJ6" s="137">
        <f>Senior!G156</f>
        <v>0</v>
      </c>
      <c r="BZK6" s="137">
        <f>Senior!G157</f>
        <v>0</v>
      </c>
      <c r="BZL6" s="137">
        <f>Senior!G158</f>
        <v>0</v>
      </c>
      <c r="BZM6" s="137">
        <f>Senior!G159</f>
        <v>0</v>
      </c>
      <c r="BZN6" s="137">
        <f>Senior!G160</f>
        <v>0</v>
      </c>
      <c r="BZO6" s="137">
        <f>Senior!G161</f>
        <v>0</v>
      </c>
      <c r="BZP6" s="137">
        <f>Senior!G162</f>
        <v>0</v>
      </c>
      <c r="BZQ6" s="137">
        <f>Senior!H156</f>
        <v>0</v>
      </c>
      <c r="BZR6" s="137">
        <f>Senior!H157</f>
        <v>0</v>
      </c>
      <c r="BZS6" s="137">
        <f>Senior!H158</f>
        <v>0</v>
      </c>
      <c r="BZT6" s="137">
        <f>Senior!H159</f>
        <v>0</v>
      </c>
      <c r="BZU6" s="137">
        <f>Senior!H160</f>
        <v>0</v>
      </c>
      <c r="BZV6" s="137">
        <f>Senior!H161</f>
        <v>0</v>
      </c>
      <c r="BZW6" s="137">
        <f>Senior!H162</f>
        <v>0</v>
      </c>
      <c r="BZX6" s="137">
        <f>Senior!G163</f>
        <v>0</v>
      </c>
      <c r="BZY6" s="137">
        <f>Senior!G164</f>
        <v>0</v>
      </c>
      <c r="BZZ6" s="137">
        <f>Senior!G165</f>
        <v>0</v>
      </c>
      <c r="CAA6" s="137">
        <f>Senior!G166</f>
        <v>0</v>
      </c>
      <c r="CAB6" s="137">
        <f>Senior!G167</f>
        <v>0</v>
      </c>
      <c r="CAC6" s="137">
        <f>Senior!G168</f>
        <v>0</v>
      </c>
      <c r="CAD6" s="137">
        <f>Senior!G169</f>
        <v>0</v>
      </c>
      <c r="CAE6" s="137">
        <f>Senior!H163</f>
        <v>0</v>
      </c>
      <c r="CAF6" s="137">
        <f>Senior!H164</f>
        <v>0</v>
      </c>
      <c r="CAG6" s="137">
        <f>Senior!H165</f>
        <v>0</v>
      </c>
      <c r="CAH6" s="137">
        <f>Senior!H166</f>
        <v>0</v>
      </c>
      <c r="CAI6" s="137">
        <f>Senior!H167</f>
        <v>0</v>
      </c>
      <c r="CAJ6" s="137">
        <f>Senior!H168</f>
        <v>0</v>
      </c>
      <c r="CAK6" s="137">
        <f>Senior!H169</f>
        <v>0</v>
      </c>
      <c r="CAL6" s="137">
        <f>Senior!G170</f>
        <v>0</v>
      </c>
      <c r="CAM6" s="137">
        <f>Senior!G171</f>
        <v>0</v>
      </c>
      <c r="CAN6" s="137">
        <f>Senior!G172</f>
        <v>0</v>
      </c>
      <c r="CAO6" s="137">
        <f>Senior!G173</f>
        <v>0</v>
      </c>
      <c r="CAP6" s="137">
        <f>Senior!G174</f>
        <v>0</v>
      </c>
      <c r="CAQ6" s="137">
        <f>Senior!G175</f>
        <v>0</v>
      </c>
      <c r="CAR6" s="137">
        <f>Senior!G176</f>
        <v>0</v>
      </c>
      <c r="CAS6" s="137">
        <f>Senior!H170</f>
        <v>0</v>
      </c>
      <c r="CAT6" s="137">
        <f>Senior!H171</f>
        <v>0</v>
      </c>
      <c r="CAU6" s="137">
        <f>Senior!H172</f>
        <v>0</v>
      </c>
      <c r="CAV6" s="137">
        <f>Senior!H173</f>
        <v>0</v>
      </c>
      <c r="CAW6" s="137">
        <f>Senior!H174</f>
        <v>0</v>
      </c>
      <c r="CAX6" s="137">
        <f>Senior!H175</f>
        <v>0</v>
      </c>
      <c r="CAY6" s="137">
        <f>Senior!H176</f>
        <v>0</v>
      </c>
      <c r="CAZ6" s="137">
        <f>Senior!G177</f>
        <v>0</v>
      </c>
      <c r="CBA6" s="137">
        <f>Senior!G178</f>
        <v>0</v>
      </c>
      <c r="CBB6" s="137">
        <f>Senior!G179</f>
        <v>0</v>
      </c>
      <c r="CBC6" s="137">
        <f>Senior!G180</f>
        <v>0</v>
      </c>
      <c r="CBD6" s="137">
        <f>Senior!G181</f>
        <v>0</v>
      </c>
      <c r="CBE6" s="137">
        <f>Senior!G182</f>
        <v>0</v>
      </c>
      <c r="CBF6" s="137">
        <f>Senior!G183</f>
        <v>0</v>
      </c>
      <c r="CBG6" s="137">
        <f>Senior!H177</f>
        <v>0</v>
      </c>
      <c r="CBH6" s="137">
        <f>Senior!H178</f>
        <v>0</v>
      </c>
      <c r="CBI6" s="137">
        <f>Senior!H179</f>
        <v>0</v>
      </c>
      <c r="CBJ6" s="137">
        <f>Senior!H180</f>
        <v>0</v>
      </c>
      <c r="CBK6" s="137">
        <f>Senior!H181</f>
        <v>0</v>
      </c>
      <c r="CBL6" s="137">
        <f>Senior!H182</f>
        <v>0</v>
      </c>
      <c r="CBM6" s="137">
        <f>Senior!H183</f>
        <v>0</v>
      </c>
      <c r="CBN6" s="137">
        <f>Senior!G184</f>
        <v>0</v>
      </c>
      <c r="CBO6" s="137">
        <f>Senior!G185</f>
        <v>0</v>
      </c>
      <c r="CBP6" s="137">
        <f>Senior!G186</f>
        <v>0</v>
      </c>
      <c r="CBQ6" s="137">
        <f>Senior!G187</f>
        <v>0</v>
      </c>
      <c r="CBR6" s="137">
        <f>Senior!G188</f>
        <v>0</v>
      </c>
      <c r="CBS6" s="137">
        <f>Senior!G189</f>
        <v>0</v>
      </c>
      <c r="CBT6" s="137">
        <f>Senior!G190</f>
        <v>0</v>
      </c>
      <c r="CBU6" s="137">
        <f>Senior!H184</f>
        <v>0</v>
      </c>
      <c r="CBV6" s="137">
        <f>Senior!H185</f>
        <v>0</v>
      </c>
      <c r="CBW6" s="137">
        <f>Senior!H186</f>
        <v>0</v>
      </c>
      <c r="CBX6" s="137">
        <f>Senior!H187</f>
        <v>0</v>
      </c>
      <c r="CBY6" s="137">
        <f>Senior!H188</f>
        <v>0</v>
      </c>
      <c r="CBZ6" s="137">
        <f>Senior!H189</f>
        <v>0</v>
      </c>
      <c r="CCA6" s="137">
        <f>Senior!H190</f>
        <v>0</v>
      </c>
      <c r="CCB6" s="137">
        <f>Senior!G191</f>
        <v>0</v>
      </c>
      <c r="CCC6" s="137">
        <f>Senior!G192</f>
        <v>0</v>
      </c>
      <c r="CCD6" s="137">
        <f>Senior!G193</f>
        <v>0</v>
      </c>
      <c r="CCE6" s="137">
        <f>Senior!G194</f>
        <v>0</v>
      </c>
      <c r="CCF6" s="137">
        <f>Senior!G195</f>
        <v>0</v>
      </c>
      <c r="CCG6" s="137">
        <f>Senior!G196</f>
        <v>0</v>
      </c>
      <c r="CCH6" s="137">
        <f>Senior!G197</f>
        <v>0</v>
      </c>
      <c r="CCI6" s="137">
        <f>Senior!H191</f>
        <v>0</v>
      </c>
      <c r="CCJ6" s="137">
        <f>Senior!H192</f>
        <v>0</v>
      </c>
      <c r="CCK6" s="137">
        <f>Senior!H193</f>
        <v>0</v>
      </c>
      <c r="CCL6" s="137">
        <f>Senior!H194</f>
        <v>0</v>
      </c>
      <c r="CCM6" s="137">
        <f>Senior!H195</f>
        <v>0</v>
      </c>
      <c r="CCN6" s="137">
        <f>Senior!H196</f>
        <v>0</v>
      </c>
      <c r="CCO6" s="137">
        <f>Senior!H197</f>
        <v>0</v>
      </c>
      <c r="CCP6" s="137">
        <f>Senior!G198</f>
        <v>0</v>
      </c>
      <c r="CCQ6" s="137">
        <f>Senior!G199</f>
        <v>0</v>
      </c>
      <c r="CCR6" s="137">
        <f>Senior!G200</f>
        <v>0</v>
      </c>
      <c r="CCS6" s="137">
        <f>Senior!G201</f>
        <v>0</v>
      </c>
      <c r="CCT6" s="137">
        <f>Senior!G202</f>
        <v>0</v>
      </c>
      <c r="CCU6" s="137">
        <f>Senior!G203</f>
        <v>0</v>
      </c>
      <c r="CCV6" s="137">
        <f>Senior!G204</f>
        <v>0</v>
      </c>
      <c r="CCW6" s="137">
        <f>Senior!H198</f>
        <v>0</v>
      </c>
      <c r="CCX6" s="137">
        <f>Senior!H199</f>
        <v>0</v>
      </c>
      <c r="CCY6" s="137">
        <f>Senior!H200</f>
        <v>0</v>
      </c>
      <c r="CCZ6" s="137">
        <f>Senior!H201</f>
        <v>0</v>
      </c>
      <c r="CDA6" s="137">
        <f>Senior!H202</f>
        <v>0</v>
      </c>
      <c r="CDB6" s="137">
        <f>Senior!H203</f>
        <v>0</v>
      </c>
      <c r="CDC6" s="137">
        <f>Senior!H204</f>
        <v>0</v>
      </c>
      <c r="CDD6" s="50">
        <f>Senior!G206</f>
        <v>0</v>
      </c>
      <c r="CDE6" s="50">
        <f>Senior!H206</f>
        <v>0</v>
      </c>
      <c r="CDF6" s="50">
        <f>Senior!G207</f>
        <v>0</v>
      </c>
      <c r="CDG6" s="50">
        <f>Senior!H207</f>
        <v>0</v>
      </c>
      <c r="CDH6" s="5"/>
      <c r="CDI6" s="5"/>
      <c r="CDJ6" s="1">
        <f>Elementary!E243</f>
        <v>0</v>
      </c>
      <c r="CDK6" s="1">
        <f>Elementary!E244</f>
        <v>0</v>
      </c>
      <c r="CDL6" s="1">
        <f>Elementary!E246</f>
        <v>0</v>
      </c>
      <c r="CDM6" s="1">
        <f>Elementary!F246</f>
        <v>0</v>
      </c>
      <c r="CDN6" s="1">
        <f>Elementary!G246</f>
        <v>0</v>
      </c>
      <c r="CDO6" s="1">
        <f>Elementary!H246</f>
        <v>0</v>
      </c>
      <c r="CDP6" s="1">
        <f>Elementary!I246</f>
        <v>0</v>
      </c>
      <c r="CDQ6" s="1">
        <f>Elementary!J246</f>
        <v>0</v>
      </c>
      <c r="CDR6" s="1">
        <f>Elementary!K246</f>
        <v>0</v>
      </c>
      <c r="CDS6" s="1">
        <f>Elementary!E247</f>
        <v>0</v>
      </c>
      <c r="CDT6" s="1">
        <f>Elementary!F247</f>
        <v>0</v>
      </c>
      <c r="CDU6" s="1">
        <f>Elementary!G247</f>
        <v>0</v>
      </c>
      <c r="CDV6" s="1">
        <f>Elementary!H247</f>
        <v>0</v>
      </c>
      <c r="CDW6" s="1">
        <f>Elementary!I247</f>
        <v>0</v>
      </c>
      <c r="CDX6" s="1">
        <f>Elementary!J247</f>
        <v>0</v>
      </c>
      <c r="CDY6" s="1">
        <f>Elementary!K247</f>
        <v>0</v>
      </c>
      <c r="CDZ6" s="1">
        <f>Elementary!E248</f>
        <v>0</v>
      </c>
      <c r="CEA6" s="1">
        <f>Elementary!F248</f>
        <v>0</v>
      </c>
      <c r="CEB6" s="1">
        <f>Elementary!G248</f>
        <v>0</v>
      </c>
      <c r="CEC6" s="1">
        <f>Elementary!H248</f>
        <v>0</v>
      </c>
      <c r="CED6" s="1">
        <f>Elementary!I248</f>
        <v>0</v>
      </c>
      <c r="CEE6" s="1">
        <f>Elementary!J248</f>
        <v>0</v>
      </c>
      <c r="CEF6" s="1">
        <f>Elementary!K248</f>
        <v>0</v>
      </c>
      <c r="CEG6" s="1">
        <f>Elementary!E249</f>
        <v>0</v>
      </c>
      <c r="CEH6" s="1">
        <f>Elementary!F249</f>
        <v>0</v>
      </c>
      <c r="CEI6" s="1">
        <f>Elementary!G249</f>
        <v>0</v>
      </c>
      <c r="CEJ6" s="1">
        <f>Elementary!H249</f>
        <v>0</v>
      </c>
      <c r="CEK6" s="1">
        <f>Elementary!I249</f>
        <v>0</v>
      </c>
      <c r="CEL6" s="1">
        <f>Elementary!J249</f>
        <v>0</v>
      </c>
      <c r="CEM6" s="1">
        <f>Elementary!K249</f>
        <v>0</v>
      </c>
      <c r="CEN6" s="1">
        <f>Elementary!E252</f>
        <v>0</v>
      </c>
      <c r="CEO6" s="1">
        <f>Elementary!F252</f>
        <v>0</v>
      </c>
      <c r="CEP6" s="1">
        <f>Elementary!G252</f>
        <v>0</v>
      </c>
      <c r="CEQ6" s="1">
        <f>Elementary!H252</f>
        <v>0</v>
      </c>
      <c r="CER6" s="125">
        <f>Elementary!E254</f>
        <v>0</v>
      </c>
      <c r="CES6" s="125">
        <f>Elementary!E255</f>
        <v>0</v>
      </c>
      <c r="CET6" s="125">
        <f>Elementary!E256</f>
        <v>0</v>
      </c>
      <c r="CEU6" s="125">
        <f>Elementary!E257</f>
        <v>0</v>
      </c>
      <c r="CEV6" s="125">
        <f>Elementary!E258</f>
        <v>0</v>
      </c>
      <c r="CEW6" s="125">
        <f>Elementary!E259</f>
        <v>0</v>
      </c>
      <c r="CEX6" s="125">
        <f>Elementary!E260</f>
        <v>0</v>
      </c>
      <c r="CEY6" s="125">
        <f>Elementary!E261</f>
        <v>0</v>
      </c>
      <c r="CEZ6" s="125">
        <f>Elementary!E262</f>
        <v>0</v>
      </c>
      <c r="CFA6" s="125">
        <f>Elementary!E263</f>
        <v>0</v>
      </c>
      <c r="CFB6" s="125">
        <f>Elementary!E264</f>
        <v>0</v>
      </c>
      <c r="CFC6" s="138" t="str">
        <f>IF(Elementary!D266="P",1,"")</f>
        <v/>
      </c>
      <c r="CFD6" s="138" t="str">
        <f>IF(Elementary!E266="P",1,"")</f>
        <v/>
      </c>
      <c r="CFE6" s="138" t="str">
        <f>IF(Elementary!F266="P",1,"")</f>
        <v/>
      </c>
      <c r="CFF6" s="138" t="str">
        <f>IF(Elementary!G266="P",1,"")</f>
        <v/>
      </c>
      <c r="CFG6" s="138" t="str">
        <f>IF(Elementary!H266="P",1,"")</f>
        <v/>
      </c>
      <c r="CFH6" s="138" t="str">
        <f>IF(Elementary!I266="P",1,"")</f>
        <v/>
      </c>
      <c r="CFI6" s="138" t="str">
        <f>IF(Elementary!J266="P",1,"")</f>
        <v/>
      </c>
      <c r="CFJ6" s="138" t="str">
        <f>IF(Elementary!K266="P",1,"")</f>
        <v/>
      </c>
      <c r="CFK6" s="138" t="str">
        <f>IF(Elementary!L266="P",1,"")</f>
        <v/>
      </c>
      <c r="CFL6" s="125" t="str">
        <f>IF(Elementary!E268="P",1,"")</f>
        <v/>
      </c>
      <c r="CFM6" s="125" t="str">
        <f>IF(Elementary!F268="P",1,"")</f>
        <v/>
      </c>
      <c r="CFN6" s="125" t="str">
        <f>IF(Elementary!G268="P",1,"")</f>
        <v/>
      </c>
      <c r="CFO6" s="50">
        <f>Elementary!E270</f>
        <v>0</v>
      </c>
      <c r="CFP6" s="50">
        <f>Elementary!F270</f>
        <v>0</v>
      </c>
      <c r="CFQ6" s="50">
        <f>Elementary!G270</f>
        <v>0</v>
      </c>
      <c r="CFR6" s="50">
        <f>Elementary!H270</f>
        <v>0</v>
      </c>
      <c r="CFS6" s="50">
        <f>Elementary!I270</f>
        <v>0</v>
      </c>
      <c r="CFT6" s="139">
        <f>Elementary!E271</f>
        <v>0</v>
      </c>
      <c r="CFU6" s="139">
        <f>Elementary!E272</f>
        <v>0</v>
      </c>
      <c r="CFV6" s="1">
        <f>Elementary!E274</f>
        <v>0</v>
      </c>
      <c r="CFW6" s="1">
        <f>Elementary!F274</f>
        <v>0</v>
      </c>
      <c r="CFX6" s="1">
        <f>Elementary!G274</f>
        <v>0</v>
      </c>
      <c r="CFY6" s="1">
        <f>Elementary!H274</f>
        <v>0</v>
      </c>
      <c r="CFZ6" s="1">
        <f>Elementary!E276</f>
        <v>0</v>
      </c>
      <c r="CGA6" s="1">
        <f>Elementary!F276</f>
        <v>0</v>
      </c>
      <c r="CGB6" s="1">
        <f>Elementary!G276</f>
        <v>0</v>
      </c>
      <c r="CGC6" s="1">
        <f>Elementary!H276</f>
        <v>0</v>
      </c>
      <c r="CGD6" s="1">
        <f>Elementary!I276</f>
        <v>0</v>
      </c>
      <c r="CGE6" s="139">
        <f>Elementary!E277</f>
        <v>0</v>
      </c>
      <c r="CGF6" s="139">
        <f>Elementary!E278</f>
        <v>0</v>
      </c>
      <c r="CGG6" s="50">
        <f>Elementary!D281</f>
        <v>0</v>
      </c>
      <c r="CGH6" s="50" t="str">
        <f>IF(Elementary!E281="P",1,"")</f>
        <v/>
      </c>
      <c r="CGI6" s="50" t="str">
        <f>IF(Elementary!F281="P",1,"")</f>
        <v/>
      </c>
      <c r="CGJ6" s="50" t="str">
        <f>IF(Elementary!G281="P",1,"")</f>
        <v/>
      </c>
      <c r="CGK6" s="50" t="str">
        <f>IF(Elementary!E283="P",1,"")</f>
        <v/>
      </c>
      <c r="CGL6" s="50" t="str">
        <f>IF(Elementary!F283="P",1,"")</f>
        <v/>
      </c>
      <c r="CGM6" s="50" t="str">
        <f>IF(Elementary!G283="P",1,"")</f>
        <v/>
      </c>
      <c r="CGN6" s="50">
        <f>Elementary!E284</f>
        <v>0</v>
      </c>
      <c r="CGO6" s="50">
        <f>Elementary!E285</f>
        <v>0</v>
      </c>
      <c r="CGP6" s="50">
        <f>Elementary!E287</f>
        <v>0</v>
      </c>
      <c r="CGQ6" s="50">
        <f>Elementary!F287</f>
        <v>0</v>
      </c>
      <c r="CGR6" s="50">
        <f>Elementary!G287</f>
        <v>0</v>
      </c>
      <c r="CGS6" s="50">
        <f>Elementary!E289</f>
        <v>0</v>
      </c>
      <c r="CGT6" s="50">
        <f>Elementary!F289</f>
        <v>0</v>
      </c>
      <c r="CGU6" s="50">
        <f>Elementary!G289</f>
        <v>0</v>
      </c>
      <c r="CGV6" s="140" t="str">
        <f>IF(OR(Elementary!E292=0,Elementary!E292=""),"",Elementary!E292)</f>
        <v/>
      </c>
      <c r="CGW6" s="1722">
        <f>Elementary!F292</f>
        <v>0</v>
      </c>
      <c r="CGX6" s="140" t="str">
        <f>IF(OR(Elementary!H292=0,Elementary!H292=""),"",Elementary!H292)</f>
        <v/>
      </c>
      <c r="CGY6" s="1722">
        <f>Elementary!I292</f>
        <v>0</v>
      </c>
      <c r="CGZ6" s="140" t="str">
        <f>IF(OR(Elementary!E293=0,Elementary!E293=""),"",Elementary!E293)</f>
        <v/>
      </c>
      <c r="CHA6" s="1722">
        <f>Elementary!F293</f>
        <v>0</v>
      </c>
      <c r="CHB6" s="140" t="str">
        <f>IF(OR(Elementary!H293=0,Elementary!H293=""),"",Elementary!H293)</f>
        <v/>
      </c>
      <c r="CHC6" s="1722">
        <f>Elementary!I293</f>
        <v>0</v>
      </c>
      <c r="CHD6" s="140" t="str">
        <f>IF(OR(Elementary!E294=0,Elementary!E294=""),"",Elementary!E294)</f>
        <v/>
      </c>
      <c r="CHE6" s="1722">
        <f>Elementary!F294</f>
        <v>0</v>
      </c>
      <c r="CHF6" s="140" t="str">
        <f>IF(OR(Elementary!H294=0,Elementary!H294=""),"",Elementary!H294)</f>
        <v/>
      </c>
      <c r="CHG6" s="1722">
        <f>Elementary!I294</f>
        <v>0</v>
      </c>
      <c r="CHH6" s="141" t="str">
        <f>Elementary!T296</f>
        <v/>
      </c>
      <c r="CHI6" s="141" t="str">
        <f>Elementary!T297</f>
        <v/>
      </c>
      <c r="CHJ6" s="141" t="str">
        <f>Elementary!T298</f>
        <v/>
      </c>
      <c r="CHK6" s="141" t="str">
        <f>Elementary!T299</f>
        <v/>
      </c>
      <c r="CHL6" s="1">
        <f>Elementary!D296</f>
        <v>0</v>
      </c>
      <c r="CHM6" s="1">
        <f>Elementary!E296</f>
        <v>0</v>
      </c>
      <c r="CHN6" s="1">
        <f>Elementary!F296</f>
        <v>0</v>
      </c>
      <c r="CHO6" s="1">
        <f>Elementary!G296</f>
        <v>0</v>
      </c>
      <c r="CHP6" s="1">
        <f>Elementary!H296</f>
        <v>0</v>
      </c>
      <c r="CHQ6" s="1">
        <f>Elementary!I296</f>
        <v>0</v>
      </c>
      <c r="CHR6" s="1">
        <f>Elementary!J296</f>
        <v>0</v>
      </c>
      <c r="CHS6" s="1">
        <f>Elementary!K296</f>
        <v>0</v>
      </c>
      <c r="CHT6" s="1">
        <f>Elementary!D297</f>
        <v>0</v>
      </c>
      <c r="CHU6" s="1">
        <f>Elementary!E297</f>
        <v>0</v>
      </c>
      <c r="CHV6" s="1">
        <f>Elementary!F297</f>
        <v>0</v>
      </c>
      <c r="CHW6" s="1">
        <f>Elementary!G297</f>
        <v>0</v>
      </c>
      <c r="CHX6" s="1">
        <f>Elementary!H297</f>
        <v>0</v>
      </c>
      <c r="CHY6" s="1">
        <f>Elementary!I297</f>
        <v>0</v>
      </c>
      <c r="CHZ6" s="1">
        <f>Elementary!J297</f>
        <v>0</v>
      </c>
      <c r="CIA6" s="1">
        <f>Elementary!K297</f>
        <v>0</v>
      </c>
      <c r="CIB6" s="1">
        <f>Elementary!E299</f>
        <v>0</v>
      </c>
      <c r="CIC6" s="140" t="str">
        <f>IF(OR(Elementary!I299=0,Elementary!I299=""),"",Elementary!I299)</f>
        <v/>
      </c>
      <c r="CID6" s="134">
        <f>Elementary!E301</f>
        <v>0</v>
      </c>
      <c r="CIE6" s="134">
        <f>Elementary!G301</f>
        <v>0</v>
      </c>
      <c r="CIF6" s="134">
        <f>Elementary!I301</f>
        <v>0</v>
      </c>
      <c r="CIG6" s="142">
        <f>Elementary!E303</f>
        <v>0</v>
      </c>
      <c r="CIH6" s="143">
        <f>Elementary!G303</f>
        <v>0</v>
      </c>
      <c r="CII6" s="144">
        <f>Elementary!I303</f>
        <v>0</v>
      </c>
      <c r="CIJ6" s="1">
        <f>Elementary!E305</f>
        <v>0</v>
      </c>
      <c r="CIK6" s="1">
        <f>Elementary!F305</f>
        <v>0</v>
      </c>
      <c r="CIL6" s="1">
        <f>Elementary!G305</f>
        <v>0</v>
      </c>
      <c r="CIM6" s="1">
        <f>Elementary!H305</f>
        <v>0</v>
      </c>
      <c r="CIN6" s="1">
        <f>Elementary!I305</f>
        <v>0</v>
      </c>
      <c r="CIO6" s="1">
        <f>Elementary!J305</f>
        <v>0</v>
      </c>
      <c r="CIP6" s="1">
        <f>Elementary!E306</f>
        <v>0</v>
      </c>
      <c r="CIQ6" s="1">
        <f>Elementary!F306</f>
        <v>0</v>
      </c>
      <c r="CIR6" s="1">
        <f>Elementary!G306</f>
        <v>0</v>
      </c>
      <c r="CIS6" s="1">
        <f>Elementary!H306</f>
        <v>0</v>
      </c>
      <c r="CIT6" s="1">
        <f>Elementary!I306</f>
        <v>0</v>
      </c>
      <c r="CIU6" s="1">
        <f>Elementary!J306</f>
        <v>0</v>
      </c>
      <c r="CIV6" s="1">
        <f>Elementary!E307</f>
        <v>0</v>
      </c>
      <c r="CIW6" s="1">
        <f>Elementary!F307</f>
        <v>0</v>
      </c>
      <c r="CIX6" s="1">
        <f>Elementary!G307</f>
        <v>0</v>
      </c>
      <c r="CIY6" s="1">
        <f>Elementary!H307</f>
        <v>0</v>
      </c>
      <c r="CIZ6" s="1">
        <f>Elementary!I307</f>
        <v>0</v>
      </c>
      <c r="CJA6" s="1">
        <f>Elementary!J307</f>
        <v>0</v>
      </c>
      <c r="CJB6" s="1">
        <f>Elementary!E308</f>
        <v>0</v>
      </c>
      <c r="CJC6" s="1">
        <f>Elementary!F308</f>
        <v>0</v>
      </c>
      <c r="CJD6" s="1">
        <f>Elementary!G308</f>
        <v>0</v>
      </c>
      <c r="CJE6" s="1">
        <f>Elementary!H308</f>
        <v>0</v>
      </c>
      <c r="CJF6" s="1">
        <f>Elementary!I308</f>
        <v>0</v>
      </c>
      <c r="CJG6" s="1">
        <f>Elementary!J308</f>
        <v>0</v>
      </c>
      <c r="CJH6" s="1">
        <f>Elementary!E312</f>
        <v>0</v>
      </c>
      <c r="CJI6" s="1">
        <f>Elementary!F312</f>
        <v>0</v>
      </c>
      <c r="CJJ6" s="1">
        <f>Elementary!G312</f>
        <v>0</v>
      </c>
      <c r="CJK6" s="1">
        <f>Elementary!H312</f>
        <v>0</v>
      </c>
      <c r="CJL6" s="1">
        <f>Elementary!I312</f>
        <v>0</v>
      </c>
      <c r="CJM6" s="1">
        <f>Elementary!J312</f>
        <v>0</v>
      </c>
      <c r="CJN6" s="145" t="str">
        <f>Elementary!K312</f>
        <v/>
      </c>
      <c r="CJO6" s="145" t="str">
        <f>Elementary!L312</f>
        <v/>
      </c>
      <c r="CJP6" s="1">
        <f>Elementary!E313</f>
        <v>0</v>
      </c>
      <c r="CJQ6" s="1">
        <f>Elementary!F313</f>
        <v>0</v>
      </c>
      <c r="CJR6" s="1">
        <f>Elementary!G313</f>
        <v>0</v>
      </c>
      <c r="CJS6" s="1">
        <f>Elementary!H313</f>
        <v>0</v>
      </c>
      <c r="CJT6" s="1">
        <f>Elementary!I313</f>
        <v>0</v>
      </c>
      <c r="CJU6" s="1">
        <f>Elementary!J313</f>
        <v>0</v>
      </c>
      <c r="CJV6" s="145" t="str">
        <f>Elementary!K313</f>
        <v/>
      </c>
      <c r="CJW6" s="145" t="str">
        <f>Elementary!L313</f>
        <v/>
      </c>
      <c r="CJX6" s="1">
        <f>Elementary!E314</f>
        <v>0</v>
      </c>
      <c r="CJY6" s="1">
        <f>Elementary!F314</f>
        <v>0</v>
      </c>
      <c r="CJZ6" s="1">
        <f>Elementary!G314</f>
        <v>0</v>
      </c>
      <c r="CKA6" s="1">
        <f>Elementary!H314</f>
        <v>0</v>
      </c>
      <c r="CKB6" s="1">
        <f>Elementary!I314</f>
        <v>0</v>
      </c>
      <c r="CKC6" s="1">
        <f>Elementary!J314</f>
        <v>0</v>
      </c>
      <c r="CKD6" s="145" t="str">
        <f>Elementary!K314</f>
        <v/>
      </c>
      <c r="CKE6" s="145" t="str">
        <f>Elementary!L314</f>
        <v/>
      </c>
      <c r="CKF6" s="1">
        <f>Elementary!E316</f>
        <v>0</v>
      </c>
      <c r="CKG6" s="1">
        <f>Elementary!F316</f>
        <v>0</v>
      </c>
      <c r="CKH6" s="1">
        <f>Elementary!G316</f>
        <v>0</v>
      </c>
      <c r="CKI6" s="1">
        <f>Elementary!H316</f>
        <v>0</v>
      </c>
      <c r="CKJ6" s="1">
        <f>Elementary!I316</f>
        <v>0</v>
      </c>
      <c r="CKK6" s="1">
        <f>Elementary!J316</f>
        <v>0</v>
      </c>
      <c r="CKL6" s="145" t="str">
        <f>Elementary!K316</f>
        <v/>
      </c>
      <c r="CKM6" s="145" t="str">
        <f>Elementary!L316</f>
        <v/>
      </c>
      <c r="CKN6" s="1">
        <f>Elementary!E317</f>
        <v>0</v>
      </c>
      <c r="CKO6" s="1">
        <f>Elementary!F317</f>
        <v>0</v>
      </c>
      <c r="CKP6" s="1">
        <f>Elementary!G317</f>
        <v>0</v>
      </c>
      <c r="CKQ6" s="1">
        <f>Elementary!H317</f>
        <v>0</v>
      </c>
      <c r="CKR6" s="1">
        <f>Elementary!I317</f>
        <v>0</v>
      </c>
      <c r="CKS6" s="1">
        <f>Elementary!J317</f>
        <v>0</v>
      </c>
      <c r="CKT6" s="145" t="str">
        <f>Elementary!K317</f>
        <v/>
      </c>
      <c r="CKU6" s="145" t="str">
        <f>Elementary!L317</f>
        <v/>
      </c>
      <c r="CKV6" s="1">
        <f>Elementary!E319</f>
        <v>0</v>
      </c>
      <c r="CKW6" s="1">
        <f>Elementary!F319</f>
        <v>0</v>
      </c>
      <c r="CKX6" s="1">
        <f>Elementary!G319</f>
        <v>0</v>
      </c>
      <c r="CKY6" s="1">
        <f>Elementary!H319</f>
        <v>0</v>
      </c>
      <c r="CKZ6" s="1">
        <f>Elementary!I319</f>
        <v>0</v>
      </c>
      <c r="CLA6" s="1">
        <f>Elementary!J319</f>
        <v>0</v>
      </c>
      <c r="CLB6" s="145" t="str">
        <f>Elementary!K319</f>
        <v/>
      </c>
      <c r="CLC6" s="145" t="str">
        <f>Elementary!L319</f>
        <v/>
      </c>
      <c r="CLD6" s="1">
        <f>Elementary!E320</f>
        <v>0</v>
      </c>
      <c r="CLE6" s="1">
        <f>Elementary!F320</f>
        <v>0</v>
      </c>
      <c r="CLF6" s="1">
        <f>Elementary!G320</f>
        <v>0</v>
      </c>
      <c r="CLG6" s="1">
        <f>Elementary!H320</f>
        <v>0</v>
      </c>
      <c r="CLH6" s="1">
        <f>Elementary!I320</f>
        <v>0</v>
      </c>
      <c r="CLI6" s="1">
        <f>Elementary!J320</f>
        <v>0</v>
      </c>
      <c r="CLJ6" s="145" t="str">
        <f>Elementary!K320</f>
        <v/>
      </c>
      <c r="CLK6" s="145" t="str">
        <f>Elementary!L320</f>
        <v/>
      </c>
      <c r="CLL6" s="1">
        <f>Elementary!E321</f>
        <v>1</v>
      </c>
      <c r="CLM6" s="1">
        <f>Elementary!F321</f>
        <v>0</v>
      </c>
      <c r="CLN6" s="1">
        <f>Elementary!G321</f>
        <v>0</v>
      </c>
      <c r="CLO6" s="1">
        <f>Elementary!H321</f>
        <v>0</v>
      </c>
      <c r="CLP6" s="1">
        <f>Elementary!I321</f>
        <v>0</v>
      </c>
      <c r="CLQ6" s="1">
        <f>Elementary!J321</f>
        <v>0</v>
      </c>
      <c r="CLR6" s="145" t="str">
        <f>Elementary!K321</f>
        <v/>
      </c>
      <c r="CLS6" s="145" t="str">
        <f>Elementary!L321</f>
        <v/>
      </c>
      <c r="CLT6" s="1">
        <f>Elementary!E325</f>
        <v>0</v>
      </c>
      <c r="CLU6" s="1">
        <f>Elementary!F325</f>
        <v>0</v>
      </c>
      <c r="CLV6" s="1">
        <f>Elementary!G325</f>
        <v>0</v>
      </c>
      <c r="CLW6" s="1">
        <f>Elementary!H325</f>
        <v>0</v>
      </c>
      <c r="CLX6" s="1">
        <f>Elementary!I325</f>
        <v>0</v>
      </c>
      <c r="CLY6" s="1">
        <f>Elementary!J325</f>
        <v>0</v>
      </c>
      <c r="CLZ6" s="145" t="str">
        <f>Elementary!K325</f>
        <v/>
      </c>
      <c r="CMA6" s="145" t="str">
        <f>Elementary!L325</f>
        <v/>
      </c>
      <c r="CMB6" s="1">
        <f>Elementary!E326</f>
        <v>0</v>
      </c>
      <c r="CMC6" s="1">
        <f>Elementary!F326</f>
        <v>0</v>
      </c>
      <c r="CMD6" s="1">
        <f>Elementary!G326</f>
        <v>0</v>
      </c>
      <c r="CME6" s="1">
        <f>Elementary!H326</f>
        <v>0</v>
      </c>
      <c r="CMF6" s="1">
        <f>Elementary!I326</f>
        <v>0</v>
      </c>
      <c r="CMG6" s="1">
        <f>Elementary!J326</f>
        <v>0</v>
      </c>
      <c r="CMH6" s="145" t="str">
        <f>Elementary!K326</f>
        <v/>
      </c>
      <c r="CMI6" s="145" t="str">
        <f>Elementary!L326</f>
        <v/>
      </c>
      <c r="CMJ6" s="1">
        <f>Elementary!E327</f>
        <v>0</v>
      </c>
      <c r="CMK6" s="1">
        <f>Elementary!F327</f>
        <v>0</v>
      </c>
      <c r="CML6" s="1">
        <f>Elementary!G327</f>
        <v>0</v>
      </c>
      <c r="CMM6" s="1">
        <f>Elementary!H327</f>
        <v>0</v>
      </c>
      <c r="CMN6" s="1">
        <f>Elementary!I327</f>
        <v>0</v>
      </c>
      <c r="CMO6" s="1">
        <f>Elementary!J327</f>
        <v>0</v>
      </c>
      <c r="CMP6" s="145" t="str">
        <f>Elementary!K327</f>
        <v/>
      </c>
      <c r="CMQ6" s="145" t="str">
        <f>Elementary!L327</f>
        <v/>
      </c>
      <c r="CMR6" s="1">
        <f>Elementary!E328</f>
        <v>0</v>
      </c>
      <c r="CMS6" s="1">
        <f>Elementary!F328</f>
        <v>0</v>
      </c>
      <c r="CMT6" s="1">
        <f>Elementary!G328</f>
        <v>0</v>
      </c>
      <c r="CMU6" s="1">
        <f>Elementary!H328</f>
        <v>0</v>
      </c>
      <c r="CMV6" s="1">
        <f>Elementary!I328</f>
        <v>0</v>
      </c>
      <c r="CMW6" s="1">
        <f>Elementary!J328</f>
        <v>0</v>
      </c>
      <c r="CMX6" s="145" t="str">
        <f>Elementary!K328</f>
        <v/>
      </c>
      <c r="CMY6" s="145" t="str">
        <f>Elementary!L328</f>
        <v/>
      </c>
      <c r="CMZ6" s="1">
        <f>Elementary!E329</f>
        <v>0</v>
      </c>
      <c r="CNA6" s="1">
        <f>Elementary!F329</f>
        <v>0</v>
      </c>
      <c r="CNB6" s="1">
        <f>Elementary!G329</f>
        <v>0</v>
      </c>
      <c r="CNC6" s="1">
        <f>Elementary!H329</f>
        <v>0</v>
      </c>
      <c r="CND6" s="1">
        <f>Elementary!I329</f>
        <v>0</v>
      </c>
      <c r="CNE6" s="1">
        <f>Elementary!J329</f>
        <v>0</v>
      </c>
      <c r="CNF6" s="145" t="str">
        <f>Elementary!K329</f>
        <v/>
      </c>
      <c r="CNG6" s="145" t="str">
        <f>Elementary!L329</f>
        <v/>
      </c>
      <c r="CNH6" s="1">
        <f>Elementary!E330</f>
        <v>0</v>
      </c>
      <c r="CNI6" s="1">
        <f>Elementary!F330</f>
        <v>0</v>
      </c>
      <c r="CNJ6" s="1">
        <f>Elementary!G330</f>
        <v>0</v>
      </c>
      <c r="CNK6" s="1">
        <f>Elementary!H330</f>
        <v>0</v>
      </c>
      <c r="CNL6" s="1">
        <f>Elementary!I330</f>
        <v>0</v>
      </c>
      <c r="CNM6" s="1">
        <f>Elementary!J330</f>
        <v>0</v>
      </c>
      <c r="CNN6" s="145" t="str">
        <f>Elementary!K330</f>
        <v/>
      </c>
      <c r="CNO6" s="145" t="str">
        <f>Elementary!L330</f>
        <v/>
      </c>
      <c r="CNP6" s="1">
        <f>Elementary!E331</f>
        <v>0</v>
      </c>
      <c r="CNQ6" s="1">
        <f>Elementary!F331</f>
        <v>0</v>
      </c>
      <c r="CNR6" s="1">
        <f>Elementary!G331</f>
        <v>0</v>
      </c>
      <c r="CNS6" s="1">
        <f>Elementary!H331</f>
        <v>0</v>
      </c>
      <c r="CNT6" s="1">
        <f>Elementary!I331</f>
        <v>0</v>
      </c>
      <c r="CNU6" s="1">
        <f>Elementary!J331</f>
        <v>0</v>
      </c>
      <c r="CNV6" s="145" t="str">
        <f>Elementary!K331</f>
        <v/>
      </c>
      <c r="CNW6" s="145" t="str">
        <f>Elementary!L331</f>
        <v/>
      </c>
      <c r="CNX6" s="1">
        <f>Elementary!E333</f>
        <v>0</v>
      </c>
      <c r="CNY6" s="1">
        <f>Elementary!F333</f>
        <v>0</v>
      </c>
      <c r="CNZ6" s="1">
        <f>Elementary!G333</f>
        <v>0</v>
      </c>
      <c r="COA6" s="1">
        <f>Elementary!H333</f>
        <v>0</v>
      </c>
      <c r="COB6" s="1">
        <f>Elementary!I333</f>
        <v>0</v>
      </c>
      <c r="COC6" s="1">
        <f>Elementary!J333</f>
        <v>0</v>
      </c>
      <c r="COD6" s="145" t="str">
        <f>Elementary!K333</f>
        <v/>
      </c>
      <c r="COE6" s="145" t="str">
        <f>Elementary!L333</f>
        <v/>
      </c>
      <c r="COF6" s="1">
        <f>Elementary!E334</f>
        <v>0</v>
      </c>
      <c r="COG6" s="1">
        <f>Elementary!F334</f>
        <v>0</v>
      </c>
      <c r="COH6" s="1">
        <f>Elementary!G334</f>
        <v>0</v>
      </c>
      <c r="COI6" s="1">
        <f>Elementary!H334</f>
        <v>0</v>
      </c>
      <c r="COJ6" s="1">
        <f>Elementary!I334</f>
        <v>0</v>
      </c>
      <c r="COK6" s="1">
        <f>Elementary!J334</f>
        <v>0</v>
      </c>
      <c r="COL6" s="145" t="str">
        <f>Elementary!K334</f>
        <v/>
      </c>
      <c r="COM6" s="145" t="str">
        <f>Elementary!L334</f>
        <v/>
      </c>
      <c r="CON6" s="1">
        <f>Elementary!E335</f>
        <v>0</v>
      </c>
      <c r="COO6" s="1">
        <f>Elementary!F335</f>
        <v>0</v>
      </c>
      <c r="COP6" s="1">
        <f>Elementary!G335</f>
        <v>0</v>
      </c>
      <c r="COQ6" s="1">
        <f>Elementary!H335</f>
        <v>0</v>
      </c>
      <c r="COR6" s="1">
        <f>Elementary!I335</f>
        <v>0</v>
      </c>
      <c r="COS6" s="1">
        <f>Elementary!J335</f>
        <v>0</v>
      </c>
      <c r="COT6" s="145" t="str">
        <f>Elementary!K335</f>
        <v/>
      </c>
      <c r="COU6" s="145" t="str">
        <f>Elementary!L335</f>
        <v/>
      </c>
      <c r="COV6" s="1">
        <f>IF(Elementary!E339="P",1,"")</f>
        <v>1</v>
      </c>
      <c r="COW6" s="143">
        <f>Elementary!G339</f>
        <v>0</v>
      </c>
      <c r="COX6" s="143">
        <f>Elementary!H339</f>
        <v>0</v>
      </c>
      <c r="COY6" s="143">
        <f>Elementary!I339</f>
        <v>0</v>
      </c>
      <c r="COZ6" s="143">
        <f>Elementary!J339</f>
        <v>0</v>
      </c>
      <c r="CPA6" s="145" t="str">
        <f>Elementary!K339</f>
        <v/>
      </c>
      <c r="CPB6" s="145" t="str">
        <f>Elementary!L339</f>
        <v/>
      </c>
      <c r="CPC6" s="1">
        <f>IF(Elementary!E340="P",1,"")</f>
        <v>1</v>
      </c>
      <c r="CPD6" s="143">
        <f>Elementary!G340</f>
        <v>0</v>
      </c>
      <c r="CPE6" s="143">
        <f>Elementary!H340</f>
        <v>0</v>
      </c>
      <c r="CPF6" s="143">
        <f>Elementary!I340</f>
        <v>0</v>
      </c>
      <c r="CPG6" s="143">
        <f>Elementary!J340</f>
        <v>0</v>
      </c>
      <c r="CPH6" s="145" t="str">
        <f>Elementary!K340</f>
        <v/>
      </c>
      <c r="CPI6" s="145" t="str">
        <f>Elementary!L340</f>
        <v/>
      </c>
      <c r="CPJ6" s="1" t="str">
        <f>IF(Elementary!E341="P",1,"")</f>
        <v/>
      </c>
      <c r="CPK6" s="143">
        <f>Elementary!G341</f>
        <v>0</v>
      </c>
      <c r="CPL6" s="143">
        <f>Elementary!H341</f>
        <v>0</v>
      </c>
      <c r="CPM6" s="143">
        <f>Elementary!I341</f>
        <v>0</v>
      </c>
      <c r="CPN6" s="143">
        <f>Elementary!J341</f>
        <v>0</v>
      </c>
      <c r="CPO6" s="145" t="str">
        <f>Elementary!K341</f>
        <v/>
      </c>
      <c r="CPP6" s="145" t="str">
        <f>Elementary!L341</f>
        <v/>
      </c>
      <c r="CPQ6" s="1">
        <f>IF(Elementary!E342="P",1,"")</f>
        <v>1</v>
      </c>
      <c r="CPR6" s="143">
        <f>Elementary!G342</f>
        <v>0</v>
      </c>
      <c r="CPS6" s="143">
        <f>Elementary!H342</f>
        <v>0</v>
      </c>
      <c r="CPT6" s="143">
        <f>Elementary!I342</f>
        <v>0</v>
      </c>
      <c r="CPU6" s="143">
        <f>Elementary!J342</f>
        <v>0</v>
      </c>
      <c r="CPV6" s="145" t="str">
        <f>Elementary!K342</f>
        <v/>
      </c>
      <c r="CPW6" s="145" t="str">
        <f>Elementary!L342</f>
        <v/>
      </c>
      <c r="CPX6" s="1" t="str">
        <f>IF(Elementary!E343="P",1,"")</f>
        <v/>
      </c>
      <c r="CPY6" s="143">
        <f>Elementary!G343</f>
        <v>0</v>
      </c>
      <c r="CPZ6" s="143">
        <f>Elementary!H343</f>
        <v>0</v>
      </c>
      <c r="CQA6" s="143">
        <f>Elementary!I343</f>
        <v>0</v>
      </c>
      <c r="CQB6" s="143">
        <f>Elementary!J343</f>
        <v>0</v>
      </c>
      <c r="CQC6" s="145" t="str">
        <f>Elementary!K343</f>
        <v/>
      </c>
      <c r="CQD6" s="145" t="str">
        <f>Elementary!L343</f>
        <v/>
      </c>
      <c r="CQE6" s="1">
        <f>IF(Elementary!E344="P",1,"")</f>
        <v>1</v>
      </c>
      <c r="CQF6" s="143">
        <f>Elementary!G344</f>
        <v>0</v>
      </c>
      <c r="CQG6" s="143">
        <f>Elementary!H344</f>
        <v>0</v>
      </c>
      <c r="CQH6" s="143">
        <f>Elementary!I344</f>
        <v>0</v>
      </c>
      <c r="CQI6" s="143">
        <f>Elementary!J344</f>
        <v>0</v>
      </c>
      <c r="CQJ6" s="145" t="str">
        <f>Elementary!K344</f>
        <v/>
      </c>
      <c r="CQK6" s="145" t="str">
        <f>Elementary!L344</f>
        <v/>
      </c>
      <c r="CQL6" s="1" t="str">
        <f>IF(Elementary!E345="P",1,"")</f>
        <v/>
      </c>
      <c r="CQM6" s="143">
        <f>Elementary!G345</f>
        <v>0</v>
      </c>
      <c r="CQN6" s="143">
        <f>Elementary!H345</f>
        <v>0</v>
      </c>
      <c r="CQO6" s="143">
        <f>Elementary!I345</f>
        <v>0</v>
      </c>
      <c r="CQP6" s="143">
        <f>Elementary!J345</f>
        <v>0</v>
      </c>
      <c r="CQQ6" s="145" t="str">
        <f>Elementary!K345</f>
        <v/>
      </c>
      <c r="CQR6" s="145" t="str">
        <f>Elementary!L345</f>
        <v/>
      </c>
      <c r="CQS6" s="1">
        <f>IF(Elementary!E346="P",1,"")</f>
        <v>1</v>
      </c>
      <c r="CQT6" s="143">
        <f>Elementary!G346</f>
        <v>0</v>
      </c>
      <c r="CQU6" s="143">
        <f>Elementary!H346</f>
        <v>0</v>
      </c>
      <c r="CQV6" s="143">
        <f>Elementary!I346</f>
        <v>0</v>
      </c>
      <c r="CQW6" s="143">
        <f>Elementary!J346</f>
        <v>0</v>
      </c>
      <c r="CQX6" s="145" t="str">
        <f>Elementary!K346</f>
        <v/>
      </c>
      <c r="CQY6" s="145" t="str">
        <f>Elementary!L346</f>
        <v/>
      </c>
      <c r="CQZ6" s="1">
        <f>IF(Elementary!E347="P",1,"")</f>
        <v>1</v>
      </c>
      <c r="CRA6" s="143">
        <f>Elementary!G347</f>
        <v>0</v>
      </c>
      <c r="CRB6" s="143">
        <f>Elementary!H347</f>
        <v>0</v>
      </c>
      <c r="CRC6" s="143">
        <f>Elementary!I347</f>
        <v>0</v>
      </c>
      <c r="CRD6" s="143">
        <f>Elementary!J347</f>
        <v>0</v>
      </c>
      <c r="CRE6" s="145" t="str">
        <f>Elementary!K347</f>
        <v/>
      </c>
      <c r="CRF6" s="145" t="str">
        <f>Elementary!L347</f>
        <v/>
      </c>
      <c r="CRG6" s="1">
        <f>IF(Elementary!E348="P",1,"")</f>
        <v>1</v>
      </c>
      <c r="CRH6" s="143">
        <f>Elementary!G348</f>
        <v>0</v>
      </c>
      <c r="CRI6" s="143">
        <f>Elementary!H348</f>
        <v>0</v>
      </c>
      <c r="CRJ6" s="143">
        <f>Elementary!I348</f>
        <v>0</v>
      </c>
      <c r="CRK6" s="143">
        <f>Elementary!J348</f>
        <v>0</v>
      </c>
      <c r="CRL6" s="145" t="str">
        <f>Elementary!K348</f>
        <v/>
      </c>
      <c r="CRM6" s="145" t="str">
        <f>Elementary!L348</f>
        <v/>
      </c>
      <c r="CRN6" s="1">
        <f>IF(Elementary!E349="P",1,"")</f>
        <v>1</v>
      </c>
      <c r="CRO6" s="143">
        <f>Elementary!G349</f>
        <v>0</v>
      </c>
      <c r="CRP6" s="143">
        <f>Elementary!H349</f>
        <v>0</v>
      </c>
      <c r="CRQ6" s="143">
        <f>Elementary!I349</f>
        <v>0</v>
      </c>
      <c r="CRR6" s="143">
        <f>Elementary!J349</f>
        <v>0</v>
      </c>
      <c r="CRS6" s="145" t="str">
        <f>Elementary!K349</f>
        <v/>
      </c>
      <c r="CRT6" s="145" t="str">
        <f>Elementary!L349</f>
        <v/>
      </c>
      <c r="CRU6" s="1">
        <f>IF(Elementary!E350="P",1,"")</f>
        <v>1</v>
      </c>
      <c r="CRV6" s="143">
        <f>Elementary!G350</f>
        <v>0</v>
      </c>
      <c r="CRW6" s="143">
        <f>Elementary!H350</f>
        <v>0</v>
      </c>
      <c r="CRX6" s="143">
        <f>Elementary!I350</f>
        <v>0</v>
      </c>
      <c r="CRY6" s="143">
        <f>Elementary!J350</f>
        <v>0</v>
      </c>
      <c r="CRZ6" s="145" t="str">
        <f>Elementary!K350</f>
        <v/>
      </c>
      <c r="CSA6" s="145" t="str">
        <f>Elementary!L350</f>
        <v/>
      </c>
      <c r="CSB6" s="1">
        <f>IF(Elementary!E351="P",1,"")</f>
        <v>1</v>
      </c>
      <c r="CSC6" s="143">
        <f>Elementary!G351</f>
        <v>0</v>
      </c>
      <c r="CSD6" s="143">
        <f>Elementary!H351</f>
        <v>0</v>
      </c>
      <c r="CSE6" s="143">
        <f>Elementary!I351</f>
        <v>0</v>
      </c>
      <c r="CSF6" s="143">
        <f>Elementary!J351</f>
        <v>0</v>
      </c>
      <c r="CSG6" s="145" t="str">
        <f>Elementary!K351</f>
        <v/>
      </c>
      <c r="CSH6" s="145" t="str">
        <f>Elementary!L351</f>
        <v/>
      </c>
      <c r="CSI6" s="1">
        <f>IF(Elementary!E352="P",1,"")</f>
        <v>1</v>
      </c>
      <c r="CSJ6" s="143">
        <f>Elementary!G352</f>
        <v>0</v>
      </c>
      <c r="CSK6" s="143">
        <f>Elementary!H352</f>
        <v>0</v>
      </c>
      <c r="CSL6" s="143">
        <f>Elementary!I352</f>
        <v>0</v>
      </c>
      <c r="CSM6" s="143">
        <f>Elementary!J352</f>
        <v>0</v>
      </c>
      <c r="CSN6" s="145" t="str">
        <f>Elementary!K352</f>
        <v/>
      </c>
      <c r="CSO6" s="145" t="str">
        <f>Elementary!L352</f>
        <v/>
      </c>
      <c r="CSP6" s="1">
        <f>IF(Elementary!E353="P",1,"")</f>
        <v>1</v>
      </c>
      <c r="CSQ6" s="143">
        <f>Elementary!G353</f>
        <v>0</v>
      </c>
      <c r="CSR6" s="143">
        <f>Elementary!H353</f>
        <v>0</v>
      </c>
      <c r="CSS6" s="143">
        <f>Elementary!I353</f>
        <v>0</v>
      </c>
      <c r="CST6" s="143">
        <f>Elementary!J353</f>
        <v>0</v>
      </c>
      <c r="CSU6" s="145" t="str">
        <f>Elementary!K353</f>
        <v/>
      </c>
      <c r="CSV6" s="145" t="str">
        <f>Elementary!L353</f>
        <v/>
      </c>
      <c r="CSW6" s="1">
        <f>IF(Elementary!E354="P",1,"")</f>
        <v>1</v>
      </c>
      <c r="CSX6" s="143">
        <f>Elementary!G354</f>
        <v>0</v>
      </c>
      <c r="CSY6" s="143">
        <f>Elementary!H354</f>
        <v>0</v>
      </c>
      <c r="CSZ6" s="143">
        <f>Elementary!I354</f>
        <v>0</v>
      </c>
      <c r="CTA6" s="143">
        <f>Elementary!J354</f>
        <v>0</v>
      </c>
      <c r="CTB6" s="145" t="str">
        <f>Elementary!K354</f>
        <v/>
      </c>
      <c r="CTC6" s="145" t="str">
        <f>Elementary!L354</f>
        <v/>
      </c>
      <c r="CTD6" s="1">
        <f>IF(Elementary!E355="P",1,"")</f>
        <v>1</v>
      </c>
      <c r="CTE6" s="143">
        <f>Elementary!G355</f>
        <v>0</v>
      </c>
      <c r="CTF6" s="143">
        <f>Elementary!H355</f>
        <v>0</v>
      </c>
      <c r="CTG6" s="143">
        <f>Elementary!I355</f>
        <v>0</v>
      </c>
      <c r="CTH6" s="143">
        <f>Elementary!J355</f>
        <v>0</v>
      </c>
      <c r="CTI6" s="145" t="str">
        <f>Elementary!K355</f>
        <v/>
      </c>
      <c r="CTJ6" s="145" t="str">
        <f>Elementary!L355</f>
        <v/>
      </c>
      <c r="CTK6" s="143">
        <f>Elementary!G357</f>
        <v>0</v>
      </c>
      <c r="CTL6" s="143">
        <f>Elementary!H357</f>
        <v>0</v>
      </c>
      <c r="CTM6" s="143">
        <f>Elementary!I357</f>
        <v>0</v>
      </c>
      <c r="CTN6" s="143">
        <f>Elementary!J357</f>
        <v>0</v>
      </c>
      <c r="CTO6" s="145" t="str">
        <f>Elementary!K357</f>
        <v/>
      </c>
      <c r="CTP6" s="145" t="str">
        <f>Elementary!L357</f>
        <v/>
      </c>
      <c r="CTQ6" s="143">
        <f>Elementary!G358</f>
        <v>0</v>
      </c>
      <c r="CTR6" s="143">
        <f>Elementary!H358</f>
        <v>0</v>
      </c>
      <c r="CTS6" s="143">
        <f>Elementary!I358</f>
        <v>0</v>
      </c>
      <c r="CTT6" s="143">
        <f>Elementary!J358</f>
        <v>0</v>
      </c>
      <c r="CTU6" s="145" t="str">
        <f>Elementary!K358</f>
        <v/>
      </c>
      <c r="CTV6" s="145" t="str">
        <f>Elementary!L358</f>
        <v/>
      </c>
      <c r="CTW6" s="143">
        <f>Elementary!G359</f>
        <v>0</v>
      </c>
      <c r="CTX6" s="143">
        <f>Elementary!H359</f>
        <v>0</v>
      </c>
      <c r="CTY6" s="143">
        <f>Elementary!I359</f>
        <v>0</v>
      </c>
      <c r="CTZ6" s="143">
        <f>Elementary!J359</f>
        <v>0</v>
      </c>
      <c r="CUA6" s="1728">
        <f>Elementary!F360</f>
        <v>1</v>
      </c>
      <c r="CUB6" s="1728" t="str">
        <f>Elementary!G360</f>
        <v/>
      </c>
      <c r="CUC6" s="135" t="str">
        <f>Elementary!H360</f>
        <v/>
      </c>
      <c r="CUD6" s="1">
        <f>Elementary!C362</f>
        <v>0</v>
      </c>
      <c r="CUE6" s="1">
        <f>Elementary!F362</f>
        <v>0</v>
      </c>
      <c r="CUF6" s="1">
        <f>Elementary!H362</f>
        <v>0</v>
      </c>
      <c r="CUG6" s="135" t="str">
        <f ca="1">Elementary!L362</f>
        <v/>
      </c>
      <c r="CUH6" s="1">
        <f>Elementary!C363</f>
        <v>0</v>
      </c>
      <c r="CUI6" s="1">
        <f>Elementary!F363</f>
        <v>0</v>
      </c>
      <c r="CUJ6" s="1">
        <f>Elementary!H363</f>
        <v>0</v>
      </c>
      <c r="CUK6" s="135" t="str">
        <f ca="1">Elementary!L363</f>
        <v/>
      </c>
      <c r="CUL6" s="1">
        <f>Elementary!C364</f>
        <v>0</v>
      </c>
      <c r="CUM6" s="1">
        <f>Elementary!F364</f>
        <v>0</v>
      </c>
      <c r="CUN6" s="1">
        <f>Elementary!H364</f>
        <v>0</v>
      </c>
      <c r="CUO6" s="135" t="str">
        <f ca="1">Elementary!L364</f>
        <v/>
      </c>
      <c r="CUP6" s="1">
        <f>Elementary!C365</f>
        <v>0</v>
      </c>
      <c r="CUQ6" s="1">
        <f>Elementary!F365</f>
        <v>0</v>
      </c>
      <c r="CUR6" s="1">
        <f>Elementary!H365</f>
        <v>0</v>
      </c>
      <c r="CUS6" s="135" t="str">
        <f ca="1">Elementary!L365</f>
        <v/>
      </c>
      <c r="CUT6" s="1">
        <f>Elementary!C366</f>
        <v>0</v>
      </c>
      <c r="CUU6" s="1">
        <f>Elementary!F366</f>
        <v>0</v>
      </c>
      <c r="CUV6" s="1">
        <f>Elementary!H366</f>
        <v>0</v>
      </c>
      <c r="CUW6" s="135" t="str">
        <f ca="1">Elementary!L366</f>
        <v/>
      </c>
      <c r="CUX6" s="1">
        <f>Elementary!C369</f>
        <v>0</v>
      </c>
      <c r="CUY6" s="1">
        <f>Elementary!D369</f>
        <v>0</v>
      </c>
      <c r="CUZ6" s="1">
        <f>Elementary!E369</f>
        <v>0</v>
      </c>
      <c r="CVA6" s="1">
        <f>Elementary!F369</f>
        <v>0</v>
      </c>
      <c r="CVB6" s="1">
        <f>Elementary!G369</f>
        <v>0</v>
      </c>
      <c r="CVC6" s="1">
        <f>Elementary!H369</f>
        <v>0</v>
      </c>
      <c r="CVD6" s="1">
        <f>Elementary!C370</f>
        <v>0</v>
      </c>
      <c r="CVE6" s="1">
        <f>Elementary!D370</f>
        <v>0</v>
      </c>
      <c r="CVF6" s="1">
        <f>Elementary!E370</f>
        <v>0</v>
      </c>
      <c r="CVG6" s="1">
        <f>Elementary!F370</f>
        <v>0</v>
      </c>
      <c r="CVH6" s="1">
        <f>Elementary!G370</f>
        <v>0</v>
      </c>
      <c r="CVI6" s="1">
        <f>Elementary!H370</f>
        <v>0</v>
      </c>
      <c r="CVJ6" s="1">
        <f>Elementary!C371</f>
        <v>0</v>
      </c>
      <c r="CVK6" s="1">
        <f>Elementary!D371</f>
        <v>0</v>
      </c>
      <c r="CVL6" s="1">
        <f>Elementary!E371</f>
        <v>0</v>
      </c>
      <c r="CVM6" s="1">
        <f>Elementary!F371</f>
        <v>0</v>
      </c>
      <c r="CVN6" s="1">
        <f>Elementary!G371</f>
        <v>0</v>
      </c>
      <c r="CVO6" s="1">
        <f>Elementary!H371</f>
        <v>0</v>
      </c>
      <c r="CVP6" s="1">
        <f>Elementary!C372</f>
        <v>0</v>
      </c>
      <c r="CVQ6" s="1">
        <f>Elementary!D372</f>
        <v>0</v>
      </c>
      <c r="CVR6" s="1">
        <f>Elementary!E372</f>
        <v>0</v>
      </c>
      <c r="CVS6" s="1">
        <f>Elementary!F372</f>
        <v>0</v>
      </c>
      <c r="CVT6" s="1">
        <f>Elementary!G372</f>
        <v>0</v>
      </c>
      <c r="CVU6" s="1">
        <f>Elementary!H372</f>
        <v>0</v>
      </c>
      <c r="CVV6" s="1">
        <f>Elementary!C373</f>
        <v>0</v>
      </c>
      <c r="CVW6" s="1">
        <f>Elementary!D373</f>
        <v>0</v>
      </c>
      <c r="CVX6" s="1">
        <f>Elementary!E373</f>
        <v>0</v>
      </c>
      <c r="CVY6" s="1">
        <f>Elementary!F373</f>
        <v>0</v>
      </c>
      <c r="CVZ6" s="1">
        <f>Elementary!G373</f>
        <v>0</v>
      </c>
      <c r="CWA6" s="1">
        <f>Elementary!H373</f>
        <v>0</v>
      </c>
      <c r="CWB6" s="1">
        <f>Elementary!C374</f>
        <v>0</v>
      </c>
      <c r="CWC6" s="1">
        <f>Elementary!D374</f>
        <v>0</v>
      </c>
      <c r="CWD6" s="1">
        <f>Elementary!E374</f>
        <v>0</v>
      </c>
      <c r="CWE6" s="1">
        <f>Elementary!F374</f>
        <v>0</v>
      </c>
      <c r="CWF6" s="1">
        <f>Elementary!G374</f>
        <v>0</v>
      </c>
      <c r="CWG6" s="1">
        <f>Elementary!H374</f>
        <v>0</v>
      </c>
      <c r="CWH6" s="1">
        <f>Elementary!C375</f>
        <v>0</v>
      </c>
      <c r="CWI6" s="1">
        <f>Elementary!D375</f>
        <v>0</v>
      </c>
      <c r="CWJ6" s="1">
        <f>Elementary!E375</f>
        <v>0</v>
      </c>
      <c r="CWK6" s="1">
        <f>Elementary!F375</f>
        <v>0</v>
      </c>
      <c r="CWL6" s="1">
        <f>Elementary!G375</f>
        <v>0</v>
      </c>
      <c r="CWM6" s="1">
        <f>Elementary!H375</f>
        <v>0</v>
      </c>
      <c r="CWN6" s="1">
        <f>Elementary!C376</f>
        <v>0</v>
      </c>
      <c r="CWO6" s="1">
        <f>Elementary!D376</f>
        <v>0</v>
      </c>
      <c r="CWP6" s="1">
        <f>Elementary!E376</f>
        <v>0</v>
      </c>
      <c r="CWQ6" s="1">
        <f>Elementary!F376</f>
        <v>0</v>
      </c>
      <c r="CWR6" s="1">
        <f>Elementary!G376</f>
        <v>0</v>
      </c>
      <c r="CWS6" s="1">
        <f>Elementary!F377</f>
        <v>1</v>
      </c>
      <c r="CWT6" s="1" t="str">
        <f>Elementary!G377</f>
        <v/>
      </c>
      <c r="CWU6" s="1" t="str">
        <f>Elementary!H377</f>
        <v/>
      </c>
      <c r="CWV6" s="1">
        <f>Elementary!C379</f>
        <v>0</v>
      </c>
      <c r="CWW6" s="1">
        <f>Elementary!D382</f>
        <v>0</v>
      </c>
      <c r="CWX6" s="1">
        <f>Elementary!E382</f>
        <v>0</v>
      </c>
      <c r="CWY6" s="1">
        <f>Elementary!F382</f>
        <v>0</v>
      </c>
      <c r="CWZ6" s="1">
        <f>Elementary!G382</f>
        <v>0</v>
      </c>
      <c r="CXA6" s="1">
        <f>Elementary!H382</f>
        <v>0</v>
      </c>
      <c r="CXB6" s="1">
        <f>Elementary!C383</f>
        <v>0</v>
      </c>
      <c r="CXC6" s="1">
        <f>Elementary!D383</f>
        <v>0</v>
      </c>
      <c r="CXD6" s="1">
        <f>Elementary!E383</f>
        <v>0</v>
      </c>
      <c r="CXE6" s="1">
        <f>Elementary!F383</f>
        <v>0</v>
      </c>
      <c r="CXF6" s="1">
        <f>Elementary!G383</f>
        <v>0</v>
      </c>
      <c r="CXG6" s="1">
        <f>Elementary!H383</f>
        <v>0</v>
      </c>
      <c r="CXH6" s="1">
        <f>Elementary!C384</f>
        <v>0</v>
      </c>
      <c r="CXI6" s="1">
        <f>Elementary!D384</f>
        <v>0</v>
      </c>
      <c r="CXJ6" s="1">
        <f>Elementary!E384</f>
        <v>0</v>
      </c>
      <c r="CXK6" s="1">
        <f>Elementary!F384</f>
        <v>0</v>
      </c>
      <c r="CXL6" s="1">
        <f>Elementary!G384</f>
        <v>0</v>
      </c>
      <c r="CXM6" s="1">
        <f>Elementary!H384</f>
        <v>0</v>
      </c>
      <c r="CXN6" s="1">
        <f>Elementary!C386</f>
        <v>0</v>
      </c>
      <c r="CXO6" s="1">
        <f>Elementary!E386</f>
        <v>0</v>
      </c>
      <c r="CXP6" s="1">
        <f>Elementary!G386</f>
        <v>0</v>
      </c>
      <c r="CXQ6" s="1">
        <f>Elementary!I386</f>
        <v>0</v>
      </c>
      <c r="CXR6" s="1">
        <f>Elementary!K386</f>
        <v>0</v>
      </c>
      <c r="CXS6" s="1">
        <f>Elementary!C387</f>
        <v>0</v>
      </c>
      <c r="CXT6" s="1">
        <f>Elementary!E387</f>
        <v>0</v>
      </c>
      <c r="CXU6" s="1">
        <f>Elementary!G387</f>
        <v>0</v>
      </c>
      <c r="CXV6" s="1">
        <f>Elementary!I387</f>
        <v>0</v>
      </c>
      <c r="CXW6" s="1">
        <f>Elementary!K387</f>
        <v>0</v>
      </c>
      <c r="CXX6" s="1">
        <f>Elementary!B390</f>
        <v>0</v>
      </c>
      <c r="CXY6" s="1">
        <f>Elementary!D390</f>
        <v>0</v>
      </c>
      <c r="CXZ6" s="1">
        <f>Elementary!B391</f>
        <v>0</v>
      </c>
      <c r="CYA6" s="1">
        <f>Elementary!D391</f>
        <v>0</v>
      </c>
      <c r="CYB6" s="1">
        <f>Elementary!B392</f>
        <v>0</v>
      </c>
      <c r="CYC6" s="1">
        <f>Elementary!D392</f>
        <v>0</v>
      </c>
      <c r="CYD6" s="1">
        <f>Elementary!B393</f>
        <v>0</v>
      </c>
      <c r="CYE6" s="1">
        <f>Elementary!D393</f>
        <v>0</v>
      </c>
      <c r="CYF6" s="1">
        <f>Elementary!B394</f>
        <v>0</v>
      </c>
      <c r="CYG6" s="1">
        <f>Elementary!D394</f>
        <v>0</v>
      </c>
      <c r="CYH6" s="1">
        <f>Elementary!B397</f>
        <v>0</v>
      </c>
      <c r="CYI6" s="1">
        <f>Elementary!B399</f>
        <v>0</v>
      </c>
      <c r="CYJ6" s="1">
        <f>Elementary!B401</f>
        <v>0</v>
      </c>
      <c r="CYK6" s="1">
        <f>Elementary!B406</f>
        <v>0</v>
      </c>
      <c r="CYL6" s="140" t="str">
        <f>IF(OR(Elementary!B409=0,Elementary!B409=""),"",Elementary!B409)</f>
        <v/>
      </c>
      <c r="CYM6" s="1" t="str">
        <f>Elementary!I406</f>
        <v>a</v>
      </c>
      <c r="CYO6" s="1">
        <f>Junior!E232</f>
        <v>6</v>
      </c>
      <c r="CYP6" s="1">
        <f>Junior!E233</f>
        <v>46</v>
      </c>
      <c r="CYQ6" s="1">
        <f>Junior!F235</f>
        <v>0</v>
      </c>
      <c r="CYR6" s="1">
        <f>Junior!G235</f>
        <v>0</v>
      </c>
      <c r="CYS6" s="1">
        <f>Junior!H235</f>
        <v>0</v>
      </c>
      <c r="CYT6" s="1">
        <f>Junior!I235</f>
        <v>0</v>
      </c>
      <c r="CYU6" s="1">
        <f>Junior!F236</f>
        <v>0</v>
      </c>
      <c r="CYV6" s="1">
        <f>Junior!G236</f>
        <v>0</v>
      </c>
      <c r="CYW6" s="1">
        <f>Junior!H236</f>
        <v>0</v>
      </c>
      <c r="CYX6" s="1">
        <f>Junior!I236</f>
        <v>0</v>
      </c>
      <c r="CYY6" s="1">
        <f>Junior!F237</f>
        <v>0</v>
      </c>
      <c r="CYZ6" s="1">
        <f>Junior!G237</f>
        <v>0</v>
      </c>
      <c r="CZA6" s="1">
        <f>Junior!H237</f>
        <v>0</v>
      </c>
      <c r="CZB6" s="1">
        <f>Junior!I237</f>
        <v>0</v>
      </c>
      <c r="CZC6" s="1">
        <f>Junior!F238</f>
        <v>0</v>
      </c>
      <c r="CZD6" s="1">
        <f>Junior!G238</f>
        <v>1</v>
      </c>
      <c r="CZE6" s="1">
        <f>Junior!H238</f>
        <v>1</v>
      </c>
      <c r="CZF6" s="1">
        <f>Junior!I238</f>
        <v>1</v>
      </c>
      <c r="CZG6" s="1">
        <f>Junior!E241</f>
        <v>33</v>
      </c>
      <c r="CZH6" s="1">
        <f>Junior!F241</f>
        <v>2</v>
      </c>
      <c r="CZI6" s="1">
        <f>Junior!G241</f>
        <v>0</v>
      </c>
      <c r="CZJ6" s="1">
        <f>Junior!H241</f>
        <v>0</v>
      </c>
      <c r="CZK6" s="125">
        <f>Junior!E243</f>
        <v>1097</v>
      </c>
      <c r="CZL6" s="125">
        <f>Junior!E244</f>
        <v>0</v>
      </c>
      <c r="CZM6" s="125">
        <f>Junior!E245</f>
        <v>22</v>
      </c>
      <c r="CZN6" s="125">
        <f>Junior!E246</f>
        <v>10</v>
      </c>
      <c r="CZO6" s="125">
        <f>Junior!E247</f>
        <v>1</v>
      </c>
      <c r="CZP6" s="125">
        <f>Junior!E248</f>
        <v>1</v>
      </c>
      <c r="CZQ6" s="125">
        <f>Junior!E249</f>
        <v>80</v>
      </c>
      <c r="CZR6" s="125">
        <f>Junior!E250</f>
        <v>0</v>
      </c>
      <c r="CZS6" s="125">
        <f>Junior!E251</f>
        <v>1</v>
      </c>
      <c r="CZT6" s="125">
        <f>Junior!E252</f>
        <v>23</v>
      </c>
      <c r="CZU6" s="125">
        <f>Junior!E253</f>
        <v>6</v>
      </c>
      <c r="CZV6" s="138" t="str">
        <f>IF(Junior!D255="P",1,"")</f>
        <v/>
      </c>
      <c r="CZW6" s="138" t="str">
        <f>IF(Junior!E255="P",1,"")</f>
        <v/>
      </c>
      <c r="CZX6" s="138" t="str">
        <f>IF(Junior!F255="P",1,"")</f>
        <v/>
      </c>
      <c r="CZY6" s="138" t="str">
        <f>IF(Junior!G255="P",1,"")</f>
        <v/>
      </c>
      <c r="CZZ6" s="138">
        <f>IF(Junior!H255="P",1,"")</f>
        <v>1</v>
      </c>
      <c r="DAA6" s="138" t="str">
        <f>IF(Junior!I255="P",1,"")</f>
        <v/>
      </c>
      <c r="DAB6" s="138" t="str">
        <f>IF(Junior!J255="P",1,"")</f>
        <v/>
      </c>
      <c r="DAC6" s="138" t="str">
        <f>IF(Junior!K255="P",1,"")</f>
        <v/>
      </c>
      <c r="DAD6" s="138" t="str">
        <f>IF(Junior!L255="P",1,"")</f>
        <v/>
      </c>
      <c r="DAE6" s="138">
        <f>IF(Junior!E257="P",1,"")</f>
        <v>1</v>
      </c>
      <c r="DAF6" s="138">
        <f>IF(Junior!F257="P",1,"")</f>
        <v>1</v>
      </c>
      <c r="DAG6" s="138">
        <f>IF(Junior!G257="P",1,"")</f>
        <v>1</v>
      </c>
      <c r="DAH6" s="138">
        <f>Junior!E259</f>
        <v>6</v>
      </c>
      <c r="DAI6" s="138">
        <f>Junior!F259</f>
        <v>9</v>
      </c>
      <c r="DAJ6" s="138">
        <f>Junior!G259</f>
        <v>1</v>
      </c>
      <c r="DAK6" s="138">
        <f>Junior!H259</f>
        <v>0</v>
      </c>
      <c r="DAL6" s="138">
        <f>Junior!I259</f>
        <v>0</v>
      </c>
      <c r="DAM6" s="139">
        <f>Junior!E260</f>
        <v>46</v>
      </c>
      <c r="DAN6" s="139">
        <f>Junior!E261</f>
        <v>46</v>
      </c>
      <c r="DAO6" s="1">
        <f>Junior!E263</f>
        <v>46</v>
      </c>
      <c r="DAP6" s="1">
        <f>Junior!F263</f>
        <v>46</v>
      </c>
      <c r="DAQ6" s="1">
        <f>Junior!G263</f>
        <v>46</v>
      </c>
      <c r="DAR6" s="1">
        <f>Junior!H263</f>
        <v>10</v>
      </c>
      <c r="DAS6" s="1">
        <f>Junior!E265</f>
        <v>1</v>
      </c>
      <c r="DAT6" s="1">
        <f>Junior!F265</f>
        <v>1</v>
      </c>
      <c r="DAU6" s="1">
        <f>Junior!G265</f>
        <v>1</v>
      </c>
      <c r="DAV6" s="1">
        <f>Junior!H265</f>
        <v>2</v>
      </c>
      <c r="DAW6" s="1" t="str">
        <f>Junior!I265</f>
        <v>MCUC, 4Ps</v>
      </c>
      <c r="DAX6" s="50">
        <f>Junior!E266</f>
        <v>46</v>
      </c>
      <c r="DAY6" s="50">
        <f>Junior!E267</f>
        <v>0</v>
      </c>
      <c r="DAZ6" s="50">
        <f>Junior!D270</f>
        <v>2016</v>
      </c>
      <c r="DBA6" s="50" t="str">
        <f>IF(Junior!E270="P",1,"")</f>
        <v/>
      </c>
      <c r="DBB6" s="50" t="str">
        <f>IF(Junior!F270="P",1,"")</f>
        <v/>
      </c>
      <c r="DBC6" s="50">
        <f>IF(Junior!G270="P",1,"")</f>
        <v>1</v>
      </c>
      <c r="DBD6" s="50">
        <f>IF(Junior!E272="P",1,"")</f>
        <v>1</v>
      </c>
      <c r="DBE6" s="50" t="str">
        <f>IF(Junior!F272="P",1,"")</f>
        <v/>
      </c>
      <c r="DBF6" s="50" t="str">
        <f>IF(Junior!G272="P",1,"")</f>
        <v/>
      </c>
      <c r="DBG6" s="50">
        <f>Junior!E273</f>
        <v>4</v>
      </c>
      <c r="DBH6" s="50">
        <f>Junior!E274</f>
        <v>0</v>
      </c>
      <c r="DBI6" s="50">
        <f>Junior!E276</f>
        <v>0</v>
      </c>
      <c r="DBJ6" s="50">
        <f>Junior!F276</f>
        <v>0</v>
      </c>
      <c r="DBK6" s="50">
        <f>Junior!G276</f>
        <v>6</v>
      </c>
      <c r="DBL6" s="50">
        <f>Junior!E278</f>
        <v>0</v>
      </c>
      <c r="DBM6" s="50">
        <f>Junior!F278</f>
        <v>0</v>
      </c>
      <c r="DBN6" s="50">
        <f>Junior!G278</f>
        <v>0</v>
      </c>
      <c r="DBO6" s="140">
        <f>IF(OR(Junior!E281=0,Junior!E281=""),"",Junior!E281)</f>
        <v>43563</v>
      </c>
      <c r="DBP6" s="1722">
        <f>Junior!F281</f>
        <v>104000</v>
      </c>
      <c r="DBQ6" s="140">
        <f>IF(OR(Junior!H281=0,Junior!H281=""),"",Junior!H281)</f>
        <v>43605</v>
      </c>
      <c r="DBR6" s="1722">
        <f>Junior!I281</f>
        <v>104000</v>
      </c>
      <c r="DBS6" s="140">
        <f>IF(OR(Junior!E282=0,Junior!E282=""),"",Junior!E282)</f>
        <v>43563</v>
      </c>
      <c r="DBT6" s="1722">
        <f>Junior!F282</f>
        <v>104000</v>
      </c>
      <c r="DBU6" s="140">
        <f>IF(OR(Junior!H282=0,Junior!H282=""),"",Junior!H282)</f>
        <v>43620</v>
      </c>
      <c r="DBV6" s="1722">
        <f>Junior!I282</f>
        <v>104000</v>
      </c>
      <c r="DBW6" s="140">
        <f>IF(OR(Junior!E283=0,Junior!E283=""),"",Junior!E283)</f>
        <v>43563</v>
      </c>
      <c r="DBX6" s="1722">
        <f>Junior!F283</f>
        <v>104000</v>
      </c>
      <c r="DBY6" s="140" t="str">
        <f>IF(OR(Junior!H283=0,Junior!H283=""),"",Junior!H283)</f>
        <v/>
      </c>
      <c r="DBZ6" s="1722">
        <f>Junior!I283</f>
        <v>0</v>
      </c>
      <c r="DCA6" s="141" t="str">
        <f>Junior!T285</f>
        <v/>
      </c>
      <c r="DCB6" s="141" t="str">
        <f>Junior!T286</f>
        <v/>
      </c>
      <c r="DCC6" s="141">
        <f>Junior!T287</f>
        <v>1</v>
      </c>
      <c r="DCD6" s="141" t="str">
        <f>Junior!T288</f>
        <v/>
      </c>
      <c r="DCE6" s="1">
        <f>Junior!F285</f>
        <v>80</v>
      </c>
      <c r="DCF6" s="1">
        <f>Junior!G285</f>
        <v>138</v>
      </c>
      <c r="DCG6" s="1">
        <f>Junior!H285</f>
        <v>116</v>
      </c>
      <c r="DCH6" s="1">
        <f>Junior!I285</f>
        <v>122</v>
      </c>
      <c r="DCI6" s="1">
        <f>Junior!F286</f>
        <v>111</v>
      </c>
      <c r="DCJ6" s="1">
        <f>Junior!G286</f>
        <v>176</v>
      </c>
      <c r="DCK6" s="1">
        <f>Junior!H286</f>
        <v>148</v>
      </c>
      <c r="DCL6" s="1">
        <f>Junior!I286</f>
        <v>115</v>
      </c>
      <c r="DCM6" s="1">
        <f>Junior!E288</f>
        <v>0</v>
      </c>
      <c r="DCN6" s="140" t="str">
        <f>IF(OR(Junior!I288=0,Junior!I288=""),"",Junior!I288)</f>
        <v/>
      </c>
      <c r="DCO6" s="134">
        <f>Junior!E290</f>
        <v>0.95</v>
      </c>
      <c r="DCP6" s="134">
        <f>Junior!G290</f>
        <v>0.98</v>
      </c>
      <c r="DCQ6" s="134">
        <f>Junior!I290</f>
        <v>0.95</v>
      </c>
      <c r="DCR6" s="144">
        <f>Junior!E292</f>
        <v>0</v>
      </c>
      <c r="DCS6" s="144">
        <f>Junior!G292</f>
        <v>48000</v>
      </c>
      <c r="DCT6" s="144">
        <f>Junior!I292</f>
        <v>3920</v>
      </c>
      <c r="DCU6" s="1">
        <f>Junior!E294</f>
        <v>217</v>
      </c>
      <c r="DCV6" s="1">
        <f>Junior!F294</f>
        <v>0</v>
      </c>
      <c r="DCW6" s="1">
        <f>Junior!G294</f>
        <v>0</v>
      </c>
      <c r="DCX6" s="1">
        <f>Junior!H294</f>
        <v>0</v>
      </c>
      <c r="DCY6" s="1">
        <f>Junior!I294</f>
        <v>0</v>
      </c>
      <c r="DCZ6" s="1">
        <f>Junior!J294</f>
        <v>0</v>
      </c>
      <c r="DDA6" s="1">
        <f>Junior!E295</f>
        <v>0</v>
      </c>
      <c r="DDB6" s="1">
        <f>Junior!F295</f>
        <v>0</v>
      </c>
      <c r="DDC6" s="1">
        <f>Junior!G295</f>
        <v>0</v>
      </c>
      <c r="DDD6" s="1">
        <f>Junior!H295</f>
        <v>0</v>
      </c>
      <c r="DDE6" s="1">
        <f>Junior!I295</f>
        <v>0</v>
      </c>
      <c r="DDF6" s="1">
        <f>Junior!J295</f>
        <v>0</v>
      </c>
      <c r="DDG6" s="1">
        <f>Junior!E296</f>
        <v>0</v>
      </c>
      <c r="DDH6" s="1">
        <f>Junior!F296</f>
        <v>0</v>
      </c>
      <c r="DDI6" s="1">
        <f>Junior!G296</f>
        <v>0</v>
      </c>
      <c r="DDJ6" s="1">
        <f>Junior!H296</f>
        <v>0</v>
      </c>
      <c r="DDK6" s="1">
        <f>Junior!I296</f>
        <v>0</v>
      </c>
      <c r="DDL6" s="1">
        <f>Junior!J296</f>
        <v>0</v>
      </c>
      <c r="DDM6" s="1">
        <f>Junior!E297</f>
        <v>0</v>
      </c>
      <c r="DDN6" s="1">
        <f>Junior!F297</f>
        <v>0</v>
      </c>
      <c r="DDO6" s="1">
        <f>Junior!G297</f>
        <v>0</v>
      </c>
      <c r="DDP6" s="1">
        <f>Junior!H297</f>
        <v>0</v>
      </c>
      <c r="DDQ6" s="1">
        <f>Junior!I297</f>
        <v>0</v>
      </c>
      <c r="DDR6" s="1">
        <f>Junior!J297</f>
        <v>0</v>
      </c>
      <c r="DDS6" s="1">
        <f>Junior!E301</f>
        <v>2</v>
      </c>
      <c r="DDT6" s="1">
        <f>Junior!F301</f>
        <v>2</v>
      </c>
      <c r="DDU6" s="1">
        <f>Junior!G301</f>
        <v>1000</v>
      </c>
      <c r="DDV6" s="1">
        <f>Junior!H301</f>
        <v>0</v>
      </c>
      <c r="DDW6" s="1">
        <f>Junior!I301</f>
        <v>1000</v>
      </c>
      <c r="DDX6" s="1">
        <f>Junior!J301</f>
        <v>0</v>
      </c>
      <c r="DDY6" s="145">
        <f>Junior!K301</f>
        <v>1</v>
      </c>
      <c r="DDZ6" s="145" t="str">
        <f>Junior!L301</f>
        <v/>
      </c>
      <c r="DEA6" s="1">
        <f>Junior!E302</f>
        <v>5</v>
      </c>
      <c r="DEB6" s="1">
        <f>Junior!F302</f>
        <v>4</v>
      </c>
      <c r="DEC6" s="1">
        <f>Junior!G302</f>
        <v>47000</v>
      </c>
      <c r="DED6" s="1">
        <f>Junior!H302</f>
        <v>0</v>
      </c>
      <c r="DEE6" s="1">
        <f>Junior!I302</f>
        <v>37600</v>
      </c>
      <c r="DEF6" s="1">
        <f>Junior!J302</f>
        <v>0</v>
      </c>
      <c r="DEG6" s="145">
        <f>Junior!K302</f>
        <v>0.8</v>
      </c>
      <c r="DEH6" s="145" t="str">
        <f>Junior!L302</f>
        <v/>
      </c>
      <c r="DEI6" s="1">
        <f>Junior!E303</f>
        <v>8</v>
      </c>
      <c r="DEJ6" s="1">
        <f>Junior!F303</f>
        <v>7</v>
      </c>
      <c r="DEK6" s="1">
        <f>Junior!G303</f>
        <v>5000</v>
      </c>
      <c r="DEL6" s="1">
        <f>Junior!H303</f>
        <v>0</v>
      </c>
      <c r="DEM6" s="1">
        <f>Junior!I303</f>
        <v>4800</v>
      </c>
      <c r="DEN6" s="1">
        <f>Junior!J303</f>
        <v>0</v>
      </c>
      <c r="DEO6" s="145">
        <f>Junior!K303</f>
        <v>0.96</v>
      </c>
      <c r="DEP6" s="145" t="str">
        <f>Junior!L303</f>
        <v/>
      </c>
      <c r="DEQ6" s="1">
        <f>Junior!E305</f>
        <v>0</v>
      </c>
      <c r="DER6" s="1">
        <f>Junior!F305</f>
        <v>0</v>
      </c>
      <c r="DES6" s="1">
        <f>Junior!G305</f>
        <v>0</v>
      </c>
      <c r="DET6" s="1">
        <f>Junior!H305</f>
        <v>0</v>
      </c>
      <c r="DEU6" s="1">
        <f>Junior!I305</f>
        <v>0</v>
      </c>
      <c r="DEV6" s="1">
        <f>Junior!J305</f>
        <v>0</v>
      </c>
      <c r="DEW6" s="145" t="str">
        <f>Junior!K305</f>
        <v/>
      </c>
      <c r="DEX6" s="145" t="str">
        <f>Junior!L305</f>
        <v/>
      </c>
      <c r="DEY6" s="1">
        <f>Junior!E306</f>
        <v>0</v>
      </c>
      <c r="DEZ6" s="1">
        <f>Junior!F306</f>
        <v>0</v>
      </c>
      <c r="DFA6" s="1">
        <f>Junior!G306</f>
        <v>0</v>
      </c>
      <c r="DFB6" s="1">
        <f>Junior!H306</f>
        <v>0</v>
      </c>
      <c r="DFC6" s="1">
        <f>Junior!I306</f>
        <v>0</v>
      </c>
      <c r="DFD6" s="1">
        <f>Junior!J306</f>
        <v>0</v>
      </c>
      <c r="DFE6" s="145" t="str">
        <f>Junior!K306</f>
        <v/>
      </c>
      <c r="DFF6" s="145" t="str">
        <f>Junior!L306</f>
        <v/>
      </c>
      <c r="DFG6" s="1">
        <f>Junior!E308</f>
        <v>0</v>
      </c>
      <c r="DFH6" s="1">
        <f>Junior!F308</f>
        <v>0</v>
      </c>
      <c r="DFI6" s="1">
        <f>Junior!G308</f>
        <v>0</v>
      </c>
      <c r="DFJ6" s="1">
        <f>Junior!H308</f>
        <v>0</v>
      </c>
      <c r="DFK6" s="1">
        <f>Junior!I308</f>
        <v>0</v>
      </c>
      <c r="DFL6" s="1">
        <f>Junior!J308</f>
        <v>0</v>
      </c>
      <c r="DFM6" s="145" t="str">
        <f>Junior!K308</f>
        <v/>
      </c>
      <c r="DFN6" s="145" t="str">
        <f>Junior!L308</f>
        <v/>
      </c>
      <c r="DFO6" s="1">
        <f>Junior!E309</f>
        <v>0</v>
      </c>
      <c r="DFP6" s="1">
        <f>Junior!F309</f>
        <v>0</v>
      </c>
      <c r="DFQ6" s="1">
        <f>Junior!G309</f>
        <v>0</v>
      </c>
      <c r="DFR6" s="1">
        <f>Junior!H309</f>
        <v>0</v>
      </c>
      <c r="DFS6" s="1">
        <f>Junior!I309</f>
        <v>0</v>
      </c>
      <c r="DFT6" s="1">
        <f>Junior!J309</f>
        <v>0</v>
      </c>
      <c r="DFU6" s="145" t="str">
        <f>Junior!K309</f>
        <v/>
      </c>
      <c r="DFV6" s="145" t="str">
        <f>Junior!L309</f>
        <v/>
      </c>
      <c r="DFW6" s="1">
        <f>Junior!E310</f>
        <v>0</v>
      </c>
      <c r="DFX6" s="1">
        <f>Junior!F310</f>
        <v>0</v>
      </c>
      <c r="DFY6" s="1">
        <f>Junior!G310</f>
        <v>0</v>
      </c>
      <c r="DFZ6" s="1">
        <f>Junior!H310</f>
        <v>0</v>
      </c>
      <c r="DGA6" s="1">
        <f>Junior!I310</f>
        <v>0</v>
      </c>
      <c r="DGB6" s="1">
        <f>Junior!J310</f>
        <v>0</v>
      </c>
      <c r="DGC6" s="145" t="str">
        <f>Junior!K310</f>
        <v/>
      </c>
      <c r="DGD6" s="145" t="str">
        <f>Junior!L310</f>
        <v/>
      </c>
      <c r="DGE6" s="1">
        <f>Junior!E314</f>
        <v>0</v>
      </c>
      <c r="DGF6" s="1">
        <f>Junior!F314</f>
        <v>0</v>
      </c>
      <c r="DGG6" s="1">
        <f>Junior!G314</f>
        <v>0</v>
      </c>
      <c r="DGH6" s="1">
        <f>Junior!H314</f>
        <v>0</v>
      </c>
      <c r="DGI6" s="1">
        <f>Junior!I314</f>
        <v>0</v>
      </c>
      <c r="DGJ6" s="1">
        <f>Junior!J314</f>
        <v>0</v>
      </c>
      <c r="DGK6" s="145" t="str">
        <f>Junior!K314</f>
        <v/>
      </c>
      <c r="DGL6" s="145" t="str">
        <f>Junior!L314</f>
        <v/>
      </c>
      <c r="DGM6" s="1">
        <f>Junior!E315</f>
        <v>0</v>
      </c>
      <c r="DGN6" s="1">
        <f>Junior!F315</f>
        <v>0</v>
      </c>
      <c r="DGO6" s="1">
        <f>Junior!G315</f>
        <v>0</v>
      </c>
      <c r="DGP6" s="1">
        <f>Junior!H315</f>
        <v>0</v>
      </c>
      <c r="DGQ6" s="1">
        <f>Junior!I315</f>
        <v>0</v>
      </c>
      <c r="DGR6" s="1">
        <f>Junior!J315</f>
        <v>0</v>
      </c>
      <c r="DGS6" s="145" t="str">
        <f>Junior!K315</f>
        <v/>
      </c>
      <c r="DGT6" s="145" t="str">
        <f>Junior!L315</f>
        <v/>
      </c>
      <c r="DGU6" s="1">
        <f>Junior!E316</f>
        <v>0</v>
      </c>
      <c r="DGV6" s="1">
        <f>Junior!F316</f>
        <v>0</v>
      </c>
      <c r="DGW6" s="1">
        <f>Junior!G316</f>
        <v>0</v>
      </c>
      <c r="DGX6" s="1">
        <f>Junior!H316</f>
        <v>0</v>
      </c>
      <c r="DGY6" s="1">
        <f>Junior!I316</f>
        <v>0</v>
      </c>
      <c r="DGZ6" s="1">
        <f>Junior!J316</f>
        <v>0</v>
      </c>
      <c r="DHA6" s="145" t="str">
        <f>Junior!K316</f>
        <v/>
      </c>
      <c r="DHB6" s="145" t="str">
        <f>Junior!L316</f>
        <v/>
      </c>
      <c r="DHC6" s="1">
        <f>Junior!E317</f>
        <v>0</v>
      </c>
      <c r="DHD6" s="1">
        <f>Junior!F317</f>
        <v>0</v>
      </c>
      <c r="DHE6" s="1">
        <f>Junior!G317</f>
        <v>0</v>
      </c>
      <c r="DHF6" s="1">
        <f>Junior!H317</f>
        <v>0</v>
      </c>
      <c r="DHG6" s="1">
        <f>Junior!I317</f>
        <v>0</v>
      </c>
      <c r="DHH6" s="1">
        <f>Junior!J317</f>
        <v>0</v>
      </c>
      <c r="DHI6" s="145" t="str">
        <f>Junior!K317</f>
        <v/>
      </c>
      <c r="DHJ6" s="145" t="str">
        <f>Junior!L317</f>
        <v/>
      </c>
      <c r="DHK6" s="1">
        <f>Junior!E318</f>
        <v>0</v>
      </c>
      <c r="DHL6" s="1">
        <f>Junior!F318</f>
        <v>0</v>
      </c>
      <c r="DHM6" s="1">
        <f>Junior!G318</f>
        <v>0</v>
      </c>
      <c r="DHN6" s="1">
        <f>Junior!H318</f>
        <v>0</v>
      </c>
      <c r="DHO6" s="1">
        <f>Junior!I318</f>
        <v>0</v>
      </c>
      <c r="DHP6" s="1">
        <f>Junior!J318</f>
        <v>0</v>
      </c>
      <c r="DHQ6" s="145" t="str">
        <f>Junior!K318</f>
        <v/>
      </c>
      <c r="DHR6" s="145" t="str">
        <f>Junior!L318</f>
        <v/>
      </c>
      <c r="DHS6" s="1">
        <f>Junior!E319</f>
        <v>0</v>
      </c>
      <c r="DHT6" s="1">
        <f>Junior!F319</f>
        <v>0</v>
      </c>
      <c r="DHU6" s="1">
        <f>Junior!G319</f>
        <v>0</v>
      </c>
      <c r="DHV6" s="1">
        <f>Junior!H319</f>
        <v>0</v>
      </c>
      <c r="DHW6" s="1">
        <f>Junior!I319</f>
        <v>0</v>
      </c>
      <c r="DHX6" s="1">
        <f>Junior!J319</f>
        <v>0</v>
      </c>
      <c r="DHY6" s="145" t="str">
        <f>Junior!K319</f>
        <v/>
      </c>
      <c r="DHZ6" s="145" t="str">
        <f>Junior!L319</f>
        <v/>
      </c>
      <c r="DIA6" s="1">
        <f>Junior!E320</f>
        <v>0</v>
      </c>
      <c r="DIB6" s="1">
        <f>Junior!F320</f>
        <v>0</v>
      </c>
      <c r="DIC6" s="1">
        <f>Junior!G320</f>
        <v>0</v>
      </c>
      <c r="DID6" s="1">
        <f>Junior!H320</f>
        <v>0</v>
      </c>
      <c r="DIE6" s="1">
        <f>Junior!I320</f>
        <v>0</v>
      </c>
      <c r="DIF6" s="1">
        <f>Junior!J320</f>
        <v>0</v>
      </c>
      <c r="DIG6" s="145" t="str">
        <f>Junior!K320</f>
        <v/>
      </c>
      <c r="DIH6" s="145" t="str">
        <f>Junior!L320</f>
        <v/>
      </c>
      <c r="DII6" s="1">
        <f>Junior!E321</f>
        <v>0</v>
      </c>
      <c r="DIJ6" s="1">
        <f>Junior!F321</f>
        <v>0</v>
      </c>
      <c r="DIK6" s="1">
        <f>Junior!G321</f>
        <v>0</v>
      </c>
      <c r="DIL6" s="1">
        <f>Junior!H321</f>
        <v>0</v>
      </c>
      <c r="DIM6" s="1">
        <f>Junior!I321</f>
        <v>0</v>
      </c>
      <c r="DIN6" s="1">
        <f>Junior!J321</f>
        <v>0</v>
      </c>
      <c r="DIO6" s="145" t="str">
        <f>Junior!K321</f>
        <v/>
      </c>
      <c r="DIP6" s="145" t="str">
        <f>Junior!L321</f>
        <v/>
      </c>
      <c r="DIQ6" s="1">
        <f>Junior!E322</f>
        <v>0</v>
      </c>
      <c r="DIR6" s="1">
        <f>Junior!F322</f>
        <v>0</v>
      </c>
      <c r="DIS6" s="1">
        <f>Junior!G322</f>
        <v>0</v>
      </c>
      <c r="DIT6" s="1">
        <f>Junior!H322</f>
        <v>0</v>
      </c>
      <c r="DIU6" s="1">
        <f>Junior!I322</f>
        <v>0</v>
      </c>
      <c r="DIV6" s="1">
        <f>Junior!J322</f>
        <v>0</v>
      </c>
      <c r="DIW6" s="145" t="str">
        <f>Junior!K322</f>
        <v/>
      </c>
      <c r="DIX6" s="145" t="str">
        <f>Junior!L322</f>
        <v/>
      </c>
      <c r="DIY6" s="1">
        <f>Junior!E324</f>
        <v>0</v>
      </c>
      <c r="DIZ6" s="1">
        <f>Junior!F324</f>
        <v>0</v>
      </c>
      <c r="DJA6" s="1">
        <f>Junior!G324</f>
        <v>0</v>
      </c>
      <c r="DJB6" s="1">
        <f>Junior!H324</f>
        <v>0</v>
      </c>
      <c r="DJC6" s="1">
        <f>Junior!I324</f>
        <v>0</v>
      </c>
      <c r="DJD6" s="1">
        <f>Junior!J324</f>
        <v>0</v>
      </c>
      <c r="DJE6" s="146" t="str">
        <f>Junior!K324</f>
        <v/>
      </c>
      <c r="DJF6" s="146" t="str">
        <f>Junior!L324</f>
        <v/>
      </c>
      <c r="DJG6" s="1">
        <f>Junior!E325</f>
        <v>0</v>
      </c>
      <c r="DJH6" s="1">
        <f>Junior!F325</f>
        <v>0</v>
      </c>
      <c r="DJI6" s="1">
        <f>Junior!G325</f>
        <v>0</v>
      </c>
      <c r="DJJ6" s="1">
        <f>Junior!H325</f>
        <v>0</v>
      </c>
      <c r="DJK6" s="1">
        <f>Junior!I325</f>
        <v>0</v>
      </c>
      <c r="DJL6" s="1">
        <f>Junior!J325</f>
        <v>0</v>
      </c>
      <c r="DJM6" s="145" t="str">
        <f>Junior!K325</f>
        <v/>
      </c>
      <c r="DJN6" s="145" t="str">
        <f>Junior!L325</f>
        <v/>
      </c>
      <c r="DJO6" s="1">
        <f>Junior!E326</f>
        <v>0</v>
      </c>
      <c r="DJP6" s="1">
        <f>Junior!F326</f>
        <v>0</v>
      </c>
      <c r="DJQ6" s="1">
        <f>Junior!G326</f>
        <v>0</v>
      </c>
      <c r="DJR6" s="1">
        <f>Junior!H326</f>
        <v>0</v>
      </c>
      <c r="DJS6" s="1">
        <f>Junior!I326</f>
        <v>0</v>
      </c>
      <c r="DJT6" s="1">
        <f>Junior!J326</f>
        <v>0</v>
      </c>
      <c r="DJU6" s="145" t="str">
        <f>Junior!K326</f>
        <v/>
      </c>
      <c r="DJV6" s="145" t="str">
        <f>Junior!L326</f>
        <v/>
      </c>
      <c r="DJW6" s="1">
        <f>IF(Junior!E330="P",1,"")</f>
        <v>1</v>
      </c>
      <c r="DJX6" s="143">
        <f>Junior!G330</f>
        <v>12500</v>
      </c>
      <c r="DJY6" s="143">
        <f>Junior!H330</f>
        <v>0</v>
      </c>
      <c r="DJZ6" s="143">
        <f>Junior!I330</f>
        <v>0</v>
      </c>
      <c r="DKA6" s="143">
        <f>Junior!J330</f>
        <v>0</v>
      </c>
      <c r="DKB6" s="145">
        <f>Junior!K330</f>
        <v>0</v>
      </c>
      <c r="DKC6" s="145" t="str">
        <f>Junior!L330</f>
        <v/>
      </c>
      <c r="DKD6" s="1">
        <f>IF(Junior!E331="P",1,"")</f>
        <v>1</v>
      </c>
      <c r="DKE6" s="143">
        <f>Junior!G331</f>
        <v>2000</v>
      </c>
      <c r="DKF6" s="143">
        <f>Junior!H331</f>
        <v>0</v>
      </c>
      <c r="DKG6" s="143">
        <f>Junior!I331</f>
        <v>0</v>
      </c>
      <c r="DKH6" s="143">
        <f>Junior!J331</f>
        <v>0</v>
      </c>
      <c r="DKI6" s="145">
        <f>Junior!K331</f>
        <v>0</v>
      </c>
      <c r="DKJ6" s="145" t="str">
        <f>Junior!L331</f>
        <v/>
      </c>
      <c r="DKK6" s="1">
        <f>IF(Junior!E332="P",1,"")</f>
        <v>1</v>
      </c>
      <c r="DKL6" s="143">
        <f>Junior!G332</f>
        <v>0</v>
      </c>
      <c r="DKM6" s="143">
        <f>Junior!H332</f>
        <v>0</v>
      </c>
      <c r="DKN6" s="143">
        <f>Junior!I332</f>
        <v>920</v>
      </c>
      <c r="DKO6" s="143">
        <f>Junior!J332</f>
        <v>0</v>
      </c>
      <c r="DKP6" s="145" t="str">
        <f>Junior!K332</f>
        <v/>
      </c>
      <c r="DKQ6" s="145" t="str">
        <f>Junior!L332</f>
        <v/>
      </c>
      <c r="DKR6" s="1">
        <f>IF(Junior!E333="P",1,"")</f>
        <v>1</v>
      </c>
      <c r="DKS6" s="143">
        <f>Junior!G333</f>
        <v>5000</v>
      </c>
      <c r="DKT6" s="143">
        <f>Junior!H333</f>
        <v>0</v>
      </c>
      <c r="DKU6" s="143">
        <f>Junior!I333</f>
        <v>0</v>
      </c>
      <c r="DKV6" s="143">
        <f>Junior!J333</f>
        <v>0</v>
      </c>
      <c r="DKW6" s="145">
        <f>Junior!K333</f>
        <v>0</v>
      </c>
      <c r="DKX6" s="145" t="str">
        <f>Junior!L333</f>
        <v/>
      </c>
      <c r="DKY6" s="1">
        <f>IF(Junior!E334="P",1,"")</f>
        <v>1</v>
      </c>
      <c r="DKZ6" s="143">
        <f>Junior!G334</f>
        <v>50000</v>
      </c>
      <c r="DLA6" s="143">
        <f>Junior!H334</f>
        <v>0</v>
      </c>
      <c r="DLB6" s="143">
        <f>Junior!I334</f>
        <v>0</v>
      </c>
      <c r="DLC6" s="143">
        <f>Junior!J334</f>
        <v>0</v>
      </c>
      <c r="DLD6" s="145">
        <f>Junior!K334</f>
        <v>0</v>
      </c>
      <c r="DLE6" s="145" t="str">
        <f>Junior!L334</f>
        <v/>
      </c>
      <c r="DLF6" s="1">
        <f>IF(Junior!E335="P",1,"")</f>
        <v>1</v>
      </c>
      <c r="DLG6" s="143">
        <f>Junior!G335</f>
        <v>0</v>
      </c>
      <c r="DLH6" s="143">
        <f>Junior!H335</f>
        <v>0</v>
      </c>
      <c r="DLI6" s="143">
        <f>Junior!I335</f>
        <v>0</v>
      </c>
      <c r="DLJ6" s="143">
        <f>Junior!J335</f>
        <v>0</v>
      </c>
      <c r="DLK6" s="145" t="str">
        <f>Junior!K335</f>
        <v/>
      </c>
      <c r="DLL6" s="145" t="str">
        <f>Junior!L335</f>
        <v/>
      </c>
      <c r="DLM6" s="1" t="str">
        <f>IF(Junior!E336="P",1,"")</f>
        <v/>
      </c>
      <c r="DLN6" s="143">
        <f>Junior!G336</f>
        <v>0</v>
      </c>
      <c r="DLO6" s="143">
        <f>Junior!H336</f>
        <v>0</v>
      </c>
      <c r="DLP6" s="143">
        <f>Junior!I336</f>
        <v>0</v>
      </c>
      <c r="DLQ6" s="143">
        <f>Junior!J336</f>
        <v>0</v>
      </c>
      <c r="DLR6" s="145" t="str">
        <f>Junior!K336</f>
        <v/>
      </c>
      <c r="DLS6" s="145" t="str">
        <f>Junior!L336</f>
        <v/>
      </c>
      <c r="DLT6" s="1">
        <f>IF(Junior!E337="P",1,"")</f>
        <v>1</v>
      </c>
      <c r="DLU6" s="143">
        <f>Junior!G337</f>
        <v>0</v>
      </c>
      <c r="DLV6" s="143">
        <f>Junior!H337</f>
        <v>0</v>
      </c>
      <c r="DLW6" s="143">
        <f>Junior!I337</f>
        <v>0</v>
      </c>
      <c r="DLX6" s="143">
        <f>Junior!J337</f>
        <v>0</v>
      </c>
      <c r="DLY6" s="145" t="str">
        <f>Junior!K337</f>
        <v/>
      </c>
      <c r="DLZ6" s="145" t="str">
        <f>Junior!L337</f>
        <v/>
      </c>
      <c r="DMA6" s="1">
        <f>IF(Junior!E338="P",1,"")</f>
        <v>1</v>
      </c>
      <c r="DMB6" s="143">
        <f>Junior!G338</f>
        <v>3125</v>
      </c>
      <c r="DMC6" s="143">
        <f>Junior!H338</f>
        <v>0</v>
      </c>
      <c r="DMD6" s="143">
        <f>Junior!I338</f>
        <v>6000</v>
      </c>
      <c r="DME6" s="143">
        <f>Junior!J338</f>
        <v>0</v>
      </c>
      <c r="DMF6" s="145">
        <f>Junior!K338</f>
        <v>1</v>
      </c>
      <c r="DMG6" s="145" t="str">
        <f>Junior!L338</f>
        <v/>
      </c>
      <c r="DMH6" s="1">
        <f>IF(Junior!E339="P",1,"")</f>
        <v>1</v>
      </c>
      <c r="DMI6" s="143">
        <f>Junior!G339</f>
        <v>0</v>
      </c>
      <c r="DMJ6" s="143">
        <f>Junior!H339</f>
        <v>0</v>
      </c>
      <c r="DMK6" s="143">
        <f>Junior!I339</f>
        <v>14706.57</v>
      </c>
      <c r="DML6" s="143">
        <f>Junior!J339</f>
        <v>0</v>
      </c>
      <c r="DMM6" s="145" t="str">
        <f>Junior!K339</f>
        <v/>
      </c>
      <c r="DMN6" s="145" t="str">
        <f>Junior!L339</f>
        <v/>
      </c>
      <c r="DMO6" s="1">
        <f>IF(Junior!E340="P",1,"")</f>
        <v>1</v>
      </c>
      <c r="DMP6" s="143">
        <f>Junior!G340</f>
        <v>33900</v>
      </c>
      <c r="DMQ6" s="143">
        <f>Junior!H340</f>
        <v>0</v>
      </c>
      <c r="DMR6" s="143">
        <f>Junior!I340</f>
        <v>75474</v>
      </c>
      <c r="DMS6" s="143">
        <f>Junior!J340</f>
        <v>0</v>
      </c>
      <c r="DMT6" s="145">
        <f>Junior!K340</f>
        <v>1</v>
      </c>
      <c r="DMU6" s="145" t="str">
        <f>Junior!L340</f>
        <v/>
      </c>
      <c r="DMV6" s="1">
        <f>IF(Junior!E341="P",1,"")</f>
        <v>1</v>
      </c>
      <c r="DMW6" s="143">
        <f>Junior!G341</f>
        <v>3750</v>
      </c>
      <c r="DMX6" s="143">
        <f>Junior!H341</f>
        <v>11845</v>
      </c>
      <c r="DMY6" s="143">
        <f>Junior!I341</f>
        <v>0</v>
      </c>
      <c r="DMZ6" s="143">
        <f>Junior!J341</f>
        <v>11253.85</v>
      </c>
      <c r="DNA6" s="145">
        <f>Junior!K341</f>
        <v>0</v>
      </c>
      <c r="DNB6" s="145">
        <f>Junior!L341</f>
        <v>0.95009286618826516</v>
      </c>
      <c r="DNC6" s="1">
        <f>IF(Junior!E342="P",1,"")</f>
        <v>1</v>
      </c>
      <c r="DND6" s="143">
        <f>Junior!G342</f>
        <v>0</v>
      </c>
      <c r="DNE6" s="143">
        <f>Junior!H342</f>
        <v>0</v>
      </c>
      <c r="DNF6" s="143">
        <f>Junior!I342</f>
        <v>0</v>
      </c>
      <c r="DNG6" s="143">
        <f>Junior!J342</f>
        <v>0</v>
      </c>
      <c r="DNH6" s="145" t="str">
        <f>Junior!K342</f>
        <v/>
      </c>
      <c r="DNI6" s="145" t="str">
        <f>Junior!L342</f>
        <v/>
      </c>
      <c r="DNJ6" s="1">
        <f>IF(Junior!E343="P",1,"")</f>
        <v>1</v>
      </c>
      <c r="DNK6" s="143">
        <f>Junior!G343</f>
        <v>1500</v>
      </c>
      <c r="DNL6" s="143">
        <f>Junior!H343</f>
        <v>2500</v>
      </c>
      <c r="DNM6" s="143">
        <f>Junior!I343</f>
        <v>0</v>
      </c>
      <c r="DNN6" s="143">
        <f>Junior!J343</f>
        <v>2500</v>
      </c>
      <c r="DNO6" s="145">
        <f>Junior!K343</f>
        <v>0</v>
      </c>
      <c r="DNP6" s="145">
        <f>Junior!L343</f>
        <v>1</v>
      </c>
      <c r="DNQ6" s="1">
        <f>IF(Junior!E344="P",1,"")</f>
        <v>1</v>
      </c>
      <c r="DNR6" s="143">
        <f>Junior!G344</f>
        <v>5000</v>
      </c>
      <c r="DNS6" s="143">
        <f>Junior!H344</f>
        <v>0</v>
      </c>
      <c r="DNT6" s="143">
        <f>Junior!I344</f>
        <v>0</v>
      </c>
      <c r="DNU6" s="143">
        <f>Junior!J344</f>
        <v>0</v>
      </c>
      <c r="DNV6" s="145">
        <f>Junior!K344</f>
        <v>0</v>
      </c>
      <c r="DNW6" s="145" t="str">
        <f>Junior!L344</f>
        <v/>
      </c>
      <c r="DNX6" s="1">
        <f>IF(Junior!$E345="P",1,"")</f>
        <v>1</v>
      </c>
      <c r="DNY6" s="143">
        <f>Junior!$G345</f>
        <v>15000</v>
      </c>
      <c r="DNZ6" s="143">
        <f>Junior!$H345</f>
        <v>0</v>
      </c>
      <c r="DOA6" s="143">
        <f>Junior!$I345</f>
        <v>0</v>
      </c>
      <c r="DOB6" s="143">
        <f>Junior!$J345</f>
        <v>0</v>
      </c>
      <c r="DOC6" s="145">
        <f>Junior!$K345</f>
        <v>0</v>
      </c>
      <c r="DOD6" s="145" t="str">
        <f>Junior!$L345</f>
        <v/>
      </c>
      <c r="DOE6" s="1">
        <f>IF(Junior!$E346="P",1,"")</f>
        <v>1</v>
      </c>
      <c r="DOF6" s="143">
        <f>Junior!$G346</f>
        <v>0</v>
      </c>
      <c r="DOG6" s="143">
        <f>Junior!$H346</f>
        <v>0</v>
      </c>
      <c r="DOH6" s="143">
        <f>Junior!$I346</f>
        <v>0</v>
      </c>
      <c r="DOI6" s="143">
        <f>Junior!$J346</f>
        <v>0</v>
      </c>
      <c r="DOJ6" s="145" t="str">
        <f>Junior!$K346</f>
        <v/>
      </c>
      <c r="DOK6" s="145" t="str">
        <f>Junior!$L346</f>
        <v/>
      </c>
      <c r="DOL6" s="143">
        <f>Junior!G348</f>
        <v>0</v>
      </c>
      <c r="DOM6" s="143">
        <f>Junior!H348</f>
        <v>29217</v>
      </c>
      <c r="DON6" s="143">
        <f>Junior!I348</f>
        <v>0</v>
      </c>
      <c r="DOO6" s="143">
        <f>Junior!J348</f>
        <v>0</v>
      </c>
      <c r="DOP6" s="145" t="str">
        <f>Junior!K348</f>
        <v/>
      </c>
      <c r="DOQ6" s="145">
        <f>Junior!L348</f>
        <v>0</v>
      </c>
      <c r="DOR6" s="143">
        <f>Junior!G349</f>
        <v>0</v>
      </c>
      <c r="DOS6" s="143">
        <f>Junior!H349</f>
        <v>0</v>
      </c>
      <c r="DOT6" s="143">
        <f>Junior!I349</f>
        <v>0</v>
      </c>
      <c r="DOU6" s="143">
        <f>Junior!J349</f>
        <v>0</v>
      </c>
      <c r="DOV6" s="145" t="str">
        <f>Junior!K349</f>
        <v/>
      </c>
      <c r="DOW6" s="145" t="str">
        <f>Junior!L349</f>
        <v/>
      </c>
      <c r="DOX6" s="143">
        <f>Junior!G350</f>
        <v>0</v>
      </c>
      <c r="DOY6" s="143">
        <f>Junior!H350</f>
        <v>0</v>
      </c>
      <c r="DOZ6" s="143">
        <f>Junior!I350</f>
        <v>0</v>
      </c>
      <c r="DPA6" s="143">
        <f>Junior!J350</f>
        <v>0</v>
      </c>
      <c r="DPB6" s="1728">
        <f>Junior!F351</f>
        <v>1</v>
      </c>
      <c r="DPC6" s="1728" t="str">
        <f>Junior!G351</f>
        <v/>
      </c>
      <c r="DPD6" s="135" t="str">
        <f>Junior!H351</f>
        <v/>
      </c>
      <c r="DPE6" s="1">
        <f>Junior!C353</f>
        <v>27</v>
      </c>
      <c r="DPF6" s="1">
        <f>Junior!F353</f>
        <v>1</v>
      </c>
      <c r="DPG6" s="1" t="str">
        <f>Junior!H353</f>
        <v>RED DOT IMAGING PHIL. INC.</v>
      </c>
      <c r="DPH6" s="135">
        <f ca="1">Junior!L353</f>
        <v>2.7773822269786974</v>
      </c>
      <c r="DPI6" s="1">
        <f>Junior!C354</f>
        <v>33</v>
      </c>
      <c r="DPJ6" s="1">
        <f>Junior!F354</f>
        <v>1</v>
      </c>
      <c r="DPK6" s="1" t="str">
        <f>Junior!H354</f>
        <v>RED DOT IMAGING PHIL. INC.</v>
      </c>
      <c r="DPL6" s="135">
        <f ca="1">Junior!L354</f>
        <v>2.6924507201293824</v>
      </c>
      <c r="DPM6" s="1">
        <f>Junior!C355</f>
        <v>0</v>
      </c>
      <c r="DPN6" s="1">
        <f>Junior!F355</f>
        <v>0</v>
      </c>
      <c r="DPO6" s="1">
        <f>Junior!H355</f>
        <v>0</v>
      </c>
      <c r="DPP6" s="135" t="str">
        <f ca="1">Junior!L355</f>
        <v/>
      </c>
      <c r="DPQ6" s="1">
        <f>Junior!C356</f>
        <v>0</v>
      </c>
      <c r="DPR6" s="1">
        <f>Junior!F356</f>
        <v>0</v>
      </c>
      <c r="DPS6" s="1">
        <f>Junior!H356</f>
        <v>0</v>
      </c>
      <c r="DPT6" s="135" t="str">
        <f ca="1">Junior!L356</f>
        <v/>
      </c>
      <c r="DPU6" s="1">
        <f>Junior!C357</f>
        <v>0</v>
      </c>
      <c r="DPV6" s="1">
        <f>Junior!F357</f>
        <v>0</v>
      </c>
      <c r="DPW6" s="1">
        <f>Junior!H357</f>
        <v>0</v>
      </c>
      <c r="DPX6" s="135" t="str">
        <f ca="1">Junior!L357</f>
        <v/>
      </c>
      <c r="DPY6" s="1">
        <f>Junior!C360</f>
        <v>1</v>
      </c>
      <c r="DPZ6" s="1">
        <f>Junior!D360</f>
        <v>1</v>
      </c>
      <c r="DQA6" s="1">
        <f>Junior!E360</f>
        <v>0</v>
      </c>
      <c r="DQB6" s="1">
        <f>Junior!F360</f>
        <v>0</v>
      </c>
      <c r="DQC6" s="1">
        <f>Junior!G360</f>
        <v>1</v>
      </c>
      <c r="DQD6" s="1">
        <f>Junior!H360</f>
        <v>0</v>
      </c>
      <c r="DQE6" s="1">
        <f>Junior!C361</f>
        <v>14</v>
      </c>
      <c r="DQF6" s="1">
        <f>Junior!D361</f>
        <v>11</v>
      </c>
      <c r="DQG6" s="1">
        <f>Junior!E361</f>
        <v>3</v>
      </c>
      <c r="DQH6" s="1">
        <f>Junior!F361</f>
        <v>0</v>
      </c>
      <c r="DQI6" s="1">
        <f>Junior!G361</f>
        <v>11</v>
      </c>
      <c r="DQJ6" s="1">
        <f>Junior!H361</f>
        <v>3</v>
      </c>
      <c r="DQK6" s="1">
        <f>Junior!C362</f>
        <v>0</v>
      </c>
      <c r="DQL6" s="1">
        <f>Junior!D362</f>
        <v>0</v>
      </c>
      <c r="DQM6" s="1">
        <f>Junior!E362</f>
        <v>0</v>
      </c>
      <c r="DQN6" s="1">
        <f>Junior!F362</f>
        <v>0</v>
      </c>
      <c r="DQO6" s="1">
        <f>Junior!G362</f>
        <v>0</v>
      </c>
      <c r="DQP6" s="1">
        <f>Junior!H362</f>
        <v>0</v>
      </c>
      <c r="DQQ6" s="1">
        <f>Junior!C363</f>
        <v>15</v>
      </c>
      <c r="DQR6" s="1">
        <f>Junior!D363</f>
        <v>15</v>
      </c>
      <c r="DQS6" s="1">
        <f>Junior!E363</f>
        <v>0</v>
      </c>
      <c r="DQT6" s="1">
        <f>Junior!F363</f>
        <v>0</v>
      </c>
      <c r="DQU6" s="1">
        <f>Junior!G363</f>
        <v>15</v>
      </c>
      <c r="DQV6" s="1">
        <f>Junior!H363</f>
        <v>0</v>
      </c>
      <c r="DQW6" s="1">
        <f>Junior!C364</f>
        <v>2</v>
      </c>
      <c r="DQX6" s="1">
        <f>Junior!D364</f>
        <v>2</v>
      </c>
      <c r="DQY6" s="1">
        <f>Junior!E364</f>
        <v>0</v>
      </c>
      <c r="DQZ6" s="1">
        <f>Junior!F364</f>
        <v>0</v>
      </c>
      <c r="DRA6" s="1">
        <f>Junior!G364</f>
        <v>2</v>
      </c>
      <c r="DRB6" s="1">
        <f>Junior!H364</f>
        <v>0</v>
      </c>
      <c r="DRC6" s="1">
        <f>Junior!C365</f>
        <v>2</v>
      </c>
      <c r="DRD6" s="1">
        <f>Junior!D365</f>
        <v>2</v>
      </c>
      <c r="DRE6" s="1">
        <f>Junior!E365</f>
        <v>0</v>
      </c>
      <c r="DRF6" s="1">
        <f>Junior!F365</f>
        <v>0</v>
      </c>
      <c r="DRG6" s="1">
        <f>Junior!G365</f>
        <v>2</v>
      </c>
      <c r="DRH6" s="1">
        <f>Junior!H365</f>
        <v>0</v>
      </c>
      <c r="DRI6" s="1">
        <f>Junior!C366</f>
        <v>2</v>
      </c>
      <c r="DRJ6" s="1">
        <f>Junior!D366</f>
        <v>2</v>
      </c>
      <c r="DRK6" s="1">
        <f>Junior!E366</f>
        <v>0</v>
      </c>
      <c r="DRL6" s="1">
        <f>Junior!F366</f>
        <v>0</v>
      </c>
      <c r="DRM6" s="1">
        <f>Junior!G366</f>
        <v>1</v>
      </c>
      <c r="DRN6" s="1">
        <f>Junior!H366</f>
        <v>1</v>
      </c>
      <c r="DRO6" s="1">
        <f>Junior!C367</f>
        <v>1</v>
      </c>
      <c r="DRP6" s="1">
        <f>Junior!D367</f>
        <v>1</v>
      </c>
      <c r="DRQ6" s="1">
        <f>Junior!E367</f>
        <v>0</v>
      </c>
      <c r="DRR6" s="1">
        <f>Junior!F367</f>
        <v>0</v>
      </c>
      <c r="DRS6" s="1">
        <f>Junior!G367</f>
        <v>1</v>
      </c>
      <c r="DRT6" s="1">
        <f>Junior!F368</f>
        <v>1</v>
      </c>
      <c r="DRU6" s="1" t="str">
        <f>Junior!G368</f>
        <v/>
      </c>
      <c r="DRV6" s="1" t="str">
        <f>Junior!H368</f>
        <v/>
      </c>
      <c r="DRW6" s="1" t="str">
        <f>Junior!C370</f>
        <v>Others</v>
      </c>
      <c r="DRX6" s="1">
        <f>Junior!D373</f>
        <v>1</v>
      </c>
      <c r="DRY6" s="1">
        <f>Junior!E373</f>
        <v>0</v>
      </c>
      <c r="DRZ6" s="1">
        <f>Junior!F373</f>
        <v>0</v>
      </c>
      <c r="DSA6" s="1">
        <f>Junior!G373</f>
        <v>0</v>
      </c>
      <c r="DSB6" s="1">
        <f>Junior!H373</f>
        <v>1</v>
      </c>
      <c r="DSC6" s="1">
        <f>Junior!C374</f>
        <v>10</v>
      </c>
      <c r="DSD6" s="1">
        <f>Junior!D374</f>
        <v>10</v>
      </c>
      <c r="DSE6" s="1">
        <f>Junior!E374</f>
        <v>0</v>
      </c>
      <c r="DSF6" s="1">
        <f>Junior!F374</f>
        <v>0</v>
      </c>
      <c r="DSG6" s="1">
        <f>Junior!G374</f>
        <v>8</v>
      </c>
      <c r="DSH6" s="1">
        <f>Junior!H374</f>
        <v>2</v>
      </c>
      <c r="DSI6" s="1">
        <f>Junior!C375</f>
        <v>0</v>
      </c>
      <c r="DSJ6" s="1">
        <f>Junior!D375</f>
        <v>0</v>
      </c>
      <c r="DSK6" s="1">
        <f>Junior!E375</f>
        <v>0</v>
      </c>
      <c r="DSL6" s="1">
        <f>Junior!F375</f>
        <v>0</v>
      </c>
      <c r="DSM6" s="1">
        <f>Junior!G375</f>
        <v>0</v>
      </c>
      <c r="DSN6" s="1">
        <f>Junior!H375</f>
        <v>0</v>
      </c>
      <c r="DSO6" s="1">
        <f>Junior!C377</f>
        <v>0</v>
      </c>
      <c r="DSP6" s="1">
        <f>Junior!E377</f>
        <v>0</v>
      </c>
      <c r="DSQ6" s="1">
        <f>Junior!G377</f>
        <v>0</v>
      </c>
      <c r="DSR6" s="1">
        <f>Junior!I377</f>
        <v>0</v>
      </c>
      <c r="DSS6" s="1">
        <f>Junior!K377</f>
        <v>0</v>
      </c>
      <c r="DST6" s="1">
        <f>Junior!C378</f>
        <v>0</v>
      </c>
      <c r="DSU6" s="1">
        <f>Junior!E378</f>
        <v>0</v>
      </c>
      <c r="DSV6" s="1">
        <f>Junior!G378</f>
        <v>0</v>
      </c>
      <c r="DSW6" s="1">
        <f>Junior!I378</f>
        <v>0</v>
      </c>
      <c r="DSX6" s="1">
        <f>Junior!K378</f>
        <v>0</v>
      </c>
      <c r="DSY6" s="1" t="str">
        <f>Junior!B381</f>
        <v>ENROLMENT</v>
      </c>
      <c r="DSZ6" s="1" t="str">
        <f>Junior!D381</f>
        <v>Late enrollesdid not follow the schedule</v>
      </c>
      <c r="DTA6" s="1" t="str">
        <f>Junior!B382</f>
        <v>BRIGADA ESKWELA</v>
      </c>
      <c r="DTB6" s="1" t="str">
        <f>Junior!D382</f>
        <v>Limited support of some stakeholders</v>
      </c>
      <c r="DTC6" s="1" t="str">
        <f>Junior!B383</f>
        <v>Oplan Balik Eskwela</v>
      </c>
      <c r="DTD6" s="1" t="str">
        <f>Junior!D383</f>
        <v>pPeparation of the activities of Oplan Balik skwela</v>
      </c>
      <c r="DTE6" s="1">
        <f>Junior!B384</f>
        <v>0</v>
      </c>
      <c r="DTF6" s="1">
        <f>Junior!D384</f>
        <v>0</v>
      </c>
      <c r="DTG6" s="1">
        <f>Junior!B385</f>
        <v>0</v>
      </c>
      <c r="DTH6" s="1">
        <f>Junior!D385</f>
        <v>0</v>
      </c>
      <c r="DTI6" s="1" t="str">
        <f>Junior!B388</f>
        <v>Some students from our school transferred-out and there were some transferees also from other schools</v>
      </c>
      <c r="DTJ6" s="1" t="str">
        <f>Junior!B390</f>
        <v>Proper discipline of student during enrolment period</v>
      </c>
      <c r="DTK6" s="1" t="str">
        <f>Junior!B392</f>
        <v>Provide guidance and support of teacher, school personnel and school head</v>
      </c>
      <c r="DTL6" s="1" t="str">
        <f>Junior!B397</f>
        <v>FRANCISCO B. LATORRE</v>
      </c>
      <c r="DTM6" s="140">
        <f>IF(OR(Junior!B400=0,Junior!B400=""),"",Junior!B400)</f>
        <v>43629</v>
      </c>
      <c r="DTN6" s="1" t="str">
        <f>Junior!I397</f>
        <v>GUILLEMO S. BANDE JR.</v>
      </c>
      <c r="DTP6" s="1">
        <f>Senior!E210</f>
        <v>0</v>
      </c>
      <c r="DTQ6" s="1">
        <f>Senior!E211</f>
        <v>0</v>
      </c>
      <c r="DTR6" s="1">
        <f>Senior!G213</f>
        <v>0</v>
      </c>
      <c r="DTS6" s="1">
        <f>Senior!H213</f>
        <v>0</v>
      </c>
      <c r="DTT6" s="1">
        <f>Senior!G214</f>
        <v>0</v>
      </c>
      <c r="DTU6" s="1">
        <f>Senior!H214</f>
        <v>0</v>
      </c>
      <c r="DTV6" s="1">
        <f>Senior!G215</f>
        <v>0</v>
      </c>
      <c r="DTW6" s="1">
        <f>Senior!H215</f>
        <v>0</v>
      </c>
      <c r="DTX6" s="1">
        <f>Senior!G216</f>
        <v>0</v>
      </c>
      <c r="DTY6" s="1">
        <f>Senior!H216</f>
        <v>0</v>
      </c>
      <c r="DTZ6" s="1">
        <f>Senior!E219</f>
        <v>0</v>
      </c>
      <c r="DUA6" s="1">
        <f>Senior!F219</f>
        <v>0</v>
      </c>
      <c r="DUB6" s="1">
        <f>Senior!G219</f>
        <v>0</v>
      </c>
      <c r="DUC6" s="1">
        <f>Senior!H219</f>
        <v>0</v>
      </c>
      <c r="DUD6" s="125">
        <f>Senior!E221</f>
        <v>0</v>
      </c>
      <c r="DUE6" s="125">
        <f>Senior!E222</f>
        <v>0</v>
      </c>
      <c r="DUF6" s="125">
        <f>Senior!E223</f>
        <v>0</v>
      </c>
      <c r="DUG6" s="125">
        <f>Senior!E224</f>
        <v>0</v>
      </c>
      <c r="DUH6" s="125">
        <f>Senior!E225</f>
        <v>0</v>
      </c>
      <c r="DUI6" s="125">
        <f>Senior!E226</f>
        <v>0</v>
      </c>
      <c r="DUJ6" s="125">
        <f>Senior!E227</f>
        <v>0</v>
      </c>
      <c r="DUK6" s="125">
        <f>Senior!E228</f>
        <v>0</v>
      </c>
      <c r="DUL6" s="125">
        <f>Senior!E229</f>
        <v>0</v>
      </c>
      <c r="DUM6" s="125">
        <f>Senior!E230</f>
        <v>0</v>
      </c>
      <c r="DUN6" s="125">
        <f>Senior!E231</f>
        <v>0</v>
      </c>
      <c r="DUO6" s="138" t="str">
        <f>IF(Senior!D233="P",1,"")</f>
        <v/>
      </c>
      <c r="DUP6" s="138" t="str">
        <f>IF(Senior!E233="P",1,"")</f>
        <v/>
      </c>
      <c r="DUQ6" s="138" t="str">
        <f>IF(Senior!F233="P",1,"")</f>
        <v/>
      </c>
      <c r="DUR6" s="138" t="str">
        <f>IF(Senior!G233="P",1,"")</f>
        <v/>
      </c>
      <c r="DUS6" s="138" t="str">
        <f>IF(Senior!H233="P",1,"")</f>
        <v/>
      </c>
      <c r="DUT6" s="138" t="str">
        <f>IF(Senior!I233="P",1,"")</f>
        <v/>
      </c>
      <c r="DUU6" s="138" t="str">
        <f>IF(Senior!J233="P",1,"")</f>
        <v/>
      </c>
      <c r="DUV6" s="138" t="str">
        <f>IF(Senior!K233="P",1,"")</f>
        <v/>
      </c>
      <c r="DUW6" s="138" t="str">
        <f>IF(Senior!L233="P",1,"")</f>
        <v/>
      </c>
      <c r="DUX6" s="138" t="str">
        <f>IF(Senior!E235="P",1,"")</f>
        <v/>
      </c>
      <c r="DUY6" s="138" t="str">
        <f>IF(Senior!F235="P",1,"")</f>
        <v/>
      </c>
      <c r="DUZ6" s="138" t="str">
        <f>IF(Senior!G235="P",1,"")</f>
        <v/>
      </c>
      <c r="DVA6" s="138">
        <f>Senior!E237</f>
        <v>0</v>
      </c>
      <c r="DVB6" s="138">
        <f>Senior!F237</f>
        <v>0</v>
      </c>
      <c r="DVC6" s="138">
        <f>Senior!G237</f>
        <v>0</v>
      </c>
      <c r="DVD6" s="138">
        <f>Senior!H237</f>
        <v>0</v>
      </c>
      <c r="DVE6" s="138">
        <f>Senior!I237</f>
        <v>0</v>
      </c>
      <c r="DVF6" s="139">
        <f>Senior!E238</f>
        <v>0</v>
      </c>
      <c r="DVG6" s="139">
        <f>Senior!E239</f>
        <v>0</v>
      </c>
      <c r="DVH6" s="1">
        <f>Senior!E241</f>
        <v>0</v>
      </c>
      <c r="DVI6" s="1">
        <f>Senior!F241</f>
        <v>0</v>
      </c>
      <c r="DVJ6" s="1">
        <f>Senior!G241</f>
        <v>0</v>
      </c>
      <c r="DVK6" s="1">
        <f>Senior!H241</f>
        <v>0</v>
      </c>
      <c r="DVL6" s="1">
        <f>Senior!E243</f>
        <v>0</v>
      </c>
      <c r="DVM6" s="1">
        <f>Senior!F243</f>
        <v>0</v>
      </c>
      <c r="DVN6" s="1">
        <f>Senior!G243</f>
        <v>0</v>
      </c>
      <c r="DVO6" s="1">
        <f>Senior!H243</f>
        <v>0</v>
      </c>
      <c r="DVP6" s="1">
        <f>Senior!I243</f>
        <v>0</v>
      </c>
      <c r="DVQ6" s="50">
        <f>Senior!E244</f>
        <v>0</v>
      </c>
      <c r="DVR6" s="50">
        <f>Senior!E245</f>
        <v>0</v>
      </c>
      <c r="DVS6" s="50">
        <f>Senior!D248</f>
        <v>0</v>
      </c>
      <c r="DVT6" s="50" t="str">
        <f>IF(Senior!E248="P",1,"")</f>
        <v/>
      </c>
      <c r="DVU6" s="50" t="str">
        <f>IF(Senior!F248="P",1,"")</f>
        <v/>
      </c>
      <c r="DVV6" s="50" t="str">
        <f>IF(Senior!G248="P",1,"")</f>
        <v/>
      </c>
      <c r="DVW6" s="50" t="str">
        <f>IF(Senior!E250="P",1,"")</f>
        <v/>
      </c>
      <c r="DVX6" s="50" t="str">
        <f>IF(Senior!F250="P",1,"")</f>
        <v/>
      </c>
      <c r="DVY6" s="50" t="str">
        <f>IF(Senior!G250="P",1,"")</f>
        <v/>
      </c>
      <c r="DVZ6" s="50">
        <f>Senior!E251</f>
        <v>0</v>
      </c>
      <c r="DWA6" s="50">
        <f>Senior!E252</f>
        <v>0</v>
      </c>
      <c r="DWB6" s="50">
        <f>Senior!E254</f>
        <v>0</v>
      </c>
      <c r="DWC6" s="50">
        <f>Senior!F254</f>
        <v>0</v>
      </c>
      <c r="DWD6" s="50">
        <f>Senior!G254</f>
        <v>0</v>
      </c>
      <c r="DWE6" s="50">
        <f>Senior!E256</f>
        <v>0</v>
      </c>
      <c r="DWF6" s="50">
        <f>Senior!F256</f>
        <v>0</v>
      </c>
      <c r="DWG6" s="50">
        <f>Senior!G256</f>
        <v>0</v>
      </c>
      <c r="DWH6" s="140" t="str">
        <f>IF(OR(Senior!E259=0,Senior!E259=""),"",Senior!E259)</f>
        <v/>
      </c>
      <c r="DWI6" s="141">
        <f>Senior!F259</f>
        <v>0</v>
      </c>
      <c r="DWJ6" s="140" t="str">
        <f>IF(OR(Senior!H259=0,Senior!H259=""),"",Senior!H259)</f>
        <v/>
      </c>
      <c r="DWK6" s="141">
        <f>Senior!I259</f>
        <v>0</v>
      </c>
      <c r="DWL6" s="140" t="str">
        <f>IF(OR(Senior!E260=0,Senior!E260=""),"",Senior!E260)</f>
        <v/>
      </c>
      <c r="DWM6" s="141">
        <f>Senior!F260</f>
        <v>0</v>
      </c>
      <c r="DWN6" s="140" t="str">
        <f>IF(OR(Senior!H260=0,Senior!H260=""),"",Senior!H260)</f>
        <v/>
      </c>
      <c r="DWO6" s="141">
        <f>Senior!I260</f>
        <v>0</v>
      </c>
      <c r="DWP6" s="140" t="str">
        <f>IF(OR(Senior!E261=0,Senior!E261=""),"",Senior!E261)</f>
        <v/>
      </c>
      <c r="DWQ6" s="141">
        <f>Senior!F261</f>
        <v>0</v>
      </c>
      <c r="DWR6" s="140" t="str">
        <f>IF(OR(Senior!H261=0,Senior!H261=""),"",Senior!H261)</f>
        <v/>
      </c>
      <c r="DWS6" s="141">
        <f>Senior!I261</f>
        <v>0</v>
      </c>
      <c r="DWT6" s="141" t="str">
        <f>Senior!T264</f>
        <v/>
      </c>
      <c r="DWU6" s="141" t="str">
        <f>Senior!T265</f>
        <v/>
      </c>
      <c r="DWV6" s="141" t="str">
        <f>Senior!T266</f>
        <v/>
      </c>
      <c r="DWW6" s="141" t="str">
        <f>Senior!T267</f>
        <v/>
      </c>
      <c r="DWX6" s="1">
        <f>Senior!D264</f>
        <v>0</v>
      </c>
      <c r="DWY6" s="1">
        <f>Senior!I264</f>
        <v>0</v>
      </c>
      <c r="DWZ6" s="1">
        <f>Senior!D265</f>
        <v>0</v>
      </c>
      <c r="DXA6" s="1">
        <f>Senior!I265</f>
        <v>0</v>
      </c>
      <c r="DXB6" s="1">
        <f>Senior!E264</f>
        <v>0</v>
      </c>
      <c r="DXC6" s="1">
        <f>Senior!J264</f>
        <v>0</v>
      </c>
      <c r="DXD6" s="1">
        <f>Senior!E265</f>
        <v>0</v>
      </c>
      <c r="DXE6" s="1">
        <f>Senior!J265</f>
        <v>0</v>
      </c>
      <c r="DXF6" s="1">
        <f>Senior!F264</f>
        <v>0</v>
      </c>
      <c r="DXG6" s="1">
        <f>Senior!K264</f>
        <v>0</v>
      </c>
      <c r="DXH6" s="1">
        <f>Senior!F265</f>
        <v>0</v>
      </c>
      <c r="DXI6" s="1">
        <f>Senior!K265</f>
        <v>0</v>
      </c>
      <c r="DXJ6" s="1">
        <f>Senior!E267</f>
        <v>0</v>
      </c>
      <c r="DXK6" s="140" t="str">
        <f>IF(OR(Senior!I267=0,Senior!I267=""),"",Senior!I267)</f>
        <v/>
      </c>
      <c r="DXL6" s="134">
        <f>Senior!E269</f>
        <v>0</v>
      </c>
      <c r="DXM6" s="134">
        <f>Senior!G269</f>
        <v>0</v>
      </c>
      <c r="DXN6" s="134">
        <f>Senior!I269</f>
        <v>0</v>
      </c>
      <c r="DXO6" s="144">
        <f>Senior!E271</f>
        <v>0</v>
      </c>
      <c r="DXP6" s="144">
        <f>Senior!G271</f>
        <v>0</v>
      </c>
      <c r="DXQ6" s="144">
        <f>Senior!I271</f>
        <v>0</v>
      </c>
      <c r="DXR6" s="1">
        <f>Senior!E273</f>
        <v>0</v>
      </c>
      <c r="DXS6" s="1">
        <f>Senior!F273</f>
        <v>0</v>
      </c>
      <c r="DXT6" s="1">
        <f>Senior!G273</f>
        <v>0</v>
      </c>
      <c r="DXU6" s="1">
        <f>Senior!H273</f>
        <v>0</v>
      </c>
      <c r="DXV6" s="1">
        <f>Senior!I273</f>
        <v>0</v>
      </c>
      <c r="DXW6" s="1">
        <f>Senior!J273</f>
        <v>0</v>
      </c>
      <c r="DXX6" s="1">
        <f>Senior!E274</f>
        <v>0</v>
      </c>
      <c r="DXY6" s="1">
        <f>Senior!F274</f>
        <v>0</v>
      </c>
      <c r="DXZ6" s="1">
        <f>Senior!G274</f>
        <v>0</v>
      </c>
      <c r="DYA6" s="1">
        <f>Senior!H274</f>
        <v>0</v>
      </c>
      <c r="DYB6" s="1">
        <f>Senior!I274</f>
        <v>0</v>
      </c>
      <c r="DYC6" s="1">
        <f>Senior!J274</f>
        <v>0</v>
      </c>
      <c r="DYD6" s="1">
        <f>Senior!E275</f>
        <v>0</v>
      </c>
      <c r="DYE6" s="1">
        <f>Senior!F275</f>
        <v>0</v>
      </c>
      <c r="DYF6" s="1">
        <f>Senior!G275</f>
        <v>0</v>
      </c>
      <c r="DYG6" s="1">
        <f>Senior!H275</f>
        <v>0</v>
      </c>
      <c r="DYH6" s="1">
        <f>Senior!I275</f>
        <v>0</v>
      </c>
      <c r="DYI6" s="1">
        <f>Senior!J275</f>
        <v>0</v>
      </c>
      <c r="DYJ6" s="1">
        <f>Senior!E276</f>
        <v>0</v>
      </c>
      <c r="DYK6" s="1">
        <f>Senior!F276</f>
        <v>0</v>
      </c>
      <c r="DYL6" s="1">
        <f>Senior!G276</f>
        <v>0</v>
      </c>
      <c r="DYM6" s="1">
        <f>Senior!H276</f>
        <v>0</v>
      </c>
      <c r="DYN6" s="1">
        <f>Senior!I276</f>
        <v>0</v>
      </c>
      <c r="DYO6" s="1">
        <f>Senior!J276</f>
        <v>0</v>
      </c>
      <c r="DYP6" s="1">
        <f>Senior!E280</f>
        <v>0</v>
      </c>
      <c r="DYQ6" s="1">
        <f>Senior!F280</f>
        <v>0</v>
      </c>
      <c r="DYR6" s="1">
        <f>Senior!G280</f>
        <v>0</v>
      </c>
      <c r="DYS6" s="1">
        <f>Senior!H280</f>
        <v>0</v>
      </c>
      <c r="DYT6" s="1">
        <f>Senior!I280</f>
        <v>0</v>
      </c>
      <c r="DYU6" s="1">
        <f>Senior!J280</f>
        <v>0</v>
      </c>
      <c r="DYV6" s="145" t="str">
        <f>Senior!K280</f>
        <v/>
      </c>
      <c r="DYW6" s="145" t="str">
        <f>Senior!L280</f>
        <v/>
      </c>
      <c r="DYX6" s="1">
        <f>Senior!E281</f>
        <v>0</v>
      </c>
      <c r="DYY6" s="1">
        <f>Senior!F281</f>
        <v>0</v>
      </c>
      <c r="DYZ6" s="1">
        <f>Senior!G281</f>
        <v>0</v>
      </c>
      <c r="DZA6" s="1">
        <f>Senior!H281</f>
        <v>0</v>
      </c>
      <c r="DZB6" s="1">
        <f>Senior!I281</f>
        <v>0</v>
      </c>
      <c r="DZC6" s="1">
        <f>Senior!J281</f>
        <v>0</v>
      </c>
      <c r="DZD6" s="145" t="str">
        <f>Senior!K281</f>
        <v/>
      </c>
      <c r="DZE6" s="145" t="str">
        <f>Senior!L281</f>
        <v/>
      </c>
      <c r="DZF6" s="1">
        <f>Senior!E282</f>
        <v>0</v>
      </c>
      <c r="DZG6" s="1">
        <f>Senior!F282</f>
        <v>0</v>
      </c>
      <c r="DZH6" s="1">
        <f>Senior!G282</f>
        <v>0</v>
      </c>
      <c r="DZI6" s="1">
        <f>Senior!H282</f>
        <v>0</v>
      </c>
      <c r="DZJ6" s="1">
        <f>Senior!I282</f>
        <v>0</v>
      </c>
      <c r="DZK6" s="1">
        <f>Senior!J282</f>
        <v>0</v>
      </c>
      <c r="DZL6" s="145" t="str">
        <f>Senior!K282</f>
        <v/>
      </c>
      <c r="DZM6" s="145" t="str">
        <f>Senior!L282</f>
        <v/>
      </c>
      <c r="DZN6" s="1">
        <f>Senior!E284</f>
        <v>0</v>
      </c>
      <c r="DZO6" s="1">
        <f>Senior!F284</f>
        <v>0</v>
      </c>
      <c r="DZP6" s="1">
        <f>Senior!G284</f>
        <v>0</v>
      </c>
      <c r="DZQ6" s="1">
        <f>Senior!H284</f>
        <v>0</v>
      </c>
      <c r="DZR6" s="1">
        <f>Senior!I284</f>
        <v>0</v>
      </c>
      <c r="DZS6" s="1">
        <f>Senior!J284</f>
        <v>0</v>
      </c>
      <c r="DZT6" s="145" t="str">
        <f>Senior!K284</f>
        <v/>
      </c>
      <c r="DZU6" s="145" t="str">
        <f>Senior!L284</f>
        <v/>
      </c>
      <c r="DZV6" s="1">
        <f>Senior!E285</f>
        <v>0</v>
      </c>
      <c r="DZW6" s="1">
        <f>Senior!F285</f>
        <v>0</v>
      </c>
      <c r="DZX6" s="1">
        <f>Senior!G285</f>
        <v>0</v>
      </c>
      <c r="DZY6" s="1">
        <f>Senior!H285</f>
        <v>0</v>
      </c>
      <c r="DZZ6" s="1">
        <f>Senior!I285</f>
        <v>0</v>
      </c>
      <c r="EAA6" s="1">
        <f>Senior!J285</f>
        <v>0</v>
      </c>
      <c r="EAB6" s="145" t="str">
        <f>Senior!K285</f>
        <v/>
      </c>
      <c r="EAC6" s="145" t="str">
        <f>Senior!L285</f>
        <v/>
      </c>
      <c r="EAD6" s="1">
        <f>Senior!E287</f>
        <v>0</v>
      </c>
      <c r="EAE6" s="1">
        <f>Senior!F287</f>
        <v>0</v>
      </c>
      <c r="EAF6" s="1">
        <f>Senior!G287</f>
        <v>0</v>
      </c>
      <c r="EAG6" s="1">
        <f>Senior!H287</f>
        <v>0</v>
      </c>
      <c r="EAH6" s="1">
        <f>Senior!I287</f>
        <v>0</v>
      </c>
      <c r="EAI6" s="1">
        <f>Senior!J287</f>
        <v>0</v>
      </c>
      <c r="EAJ6" s="145" t="str">
        <f>Senior!K287</f>
        <v/>
      </c>
      <c r="EAK6" s="145" t="str">
        <f>Senior!L287</f>
        <v/>
      </c>
      <c r="EAL6" s="1">
        <f>Senior!E288</f>
        <v>0</v>
      </c>
      <c r="EAM6" s="1">
        <f>Senior!F288</f>
        <v>0</v>
      </c>
      <c r="EAN6" s="1">
        <f>Senior!G288</f>
        <v>0</v>
      </c>
      <c r="EAO6" s="1">
        <f>Senior!H288</f>
        <v>0</v>
      </c>
      <c r="EAP6" s="1">
        <f>Senior!I288</f>
        <v>0</v>
      </c>
      <c r="EAQ6" s="1">
        <f>Senior!J288</f>
        <v>0</v>
      </c>
      <c r="EAR6" s="145" t="str">
        <f>Senior!K288</f>
        <v/>
      </c>
      <c r="EAS6" s="145" t="str">
        <f>Senior!L288</f>
        <v/>
      </c>
      <c r="EAT6" s="1">
        <f>Senior!E289</f>
        <v>0</v>
      </c>
      <c r="EAU6" s="1">
        <f>Senior!F289</f>
        <v>0</v>
      </c>
      <c r="EAV6" s="1">
        <f>Senior!G289</f>
        <v>0</v>
      </c>
      <c r="EAW6" s="1">
        <f>Senior!H289</f>
        <v>0</v>
      </c>
      <c r="EAX6" s="1">
        <f>Senior!I289</f>
        <v>0</v>
      </c>
      <c r="EAY6" s="1">
        <f>Senior!J289</f>
        <v>0</v>
      </c>
      <c r="EAZ6" s="145" t="str">
        <f>Senior!K289</f>
        <v/>
      </c>
      <c r="EBA6" s="145" t="str">
        <f>Senior!L289</f>
        <v/>
      </c>
      <c r="EBB6" s="1">
        <f>Senior!E293</f>
        <v>0</v>
      </c>
      <c r="EBC6" s="1">
        <f>Senior!F293</f>
        <v>0</v>
      </c>
      <c r="EBD6" s="1">
        <f>Senior!G293</f>
        <v>0</v>
      </c>
      <c r="EBE6" s="1">
        <f>Senior!H293</f>
        <v>0</v>
      </c>
      <c r="EBF6" s="1">
        <f>Senior!I293</f>
        <v>0</v>
      </c>
      <c r="EBG6" s="1">
        <f>Senior!J293</f>
        <v>0</v>
      </c>
      <c r="EBH6" s="145" t="str">
        <f>Senior!K293</f>
        <v/>
      </c>
      <c r="EBI6" s="145" t="str">
        <f>Senior!L293</f>
        <v/>
      </c>
      <c r="EBJ6" s="1">
        <f>Senior!E294</f>
        <v>0</v>
      </c>
      <c r="EBK6" s="1">
        <f>Senior!F294</f>
        <v>0</v>
      </c>
      <c r="EBL6" s="1">
        <f>Senior!G294</f>
        <v>0</v>
      </c>
      <c r="EBM6" s="1">
        <f>Senior!H294</f>
        <v>0</v>
      </c>
      <c r="EBN6" s="1">
        <f>Senior!I294</f>
        <v>0</v>
      </c>
      <c r="EBO6" s="1">
        <f>Senior!J294</f>
        <v>0</v>
      </c>
      <c r="EBP6" s="145" t="str">
        <f>Senior!K294</f>
        <v/>
      </c>
      <c r="EBQ6" s="145" t="str">
        <f>Senior!L294</f>
        <v/>
      </c>
      <c r="EBR6" s="1">
        <f>Senior!E295</f>
        <v>0</v>
      </c>
      <c r="EBS6" s="1">
        <f>Senior!F295</f>
        <v>0</v>
      </c>
      <c r="EBT6" s="1">
        <f>Senior!G295</f>
        <v>0</v>
      </c>
      <c r="EBU6" s="1">
        <f>Senior!H295</f>
        <v>0</v>
      </c>
      <c r="EBV6" s="1">
        <f>Senior!I295</f>
        <v>0</v>
      </c>
      <c r="EBW6" s="1">
        <f>Senior!J295</f>
        <v>0</v>
      </c>
      <c r="EBX6" s="145" t="str">
        <f>Senior!K295</f>
        <v/>
      </c>
      <c r="EBY6" s="145" t="str">
        <f>Senior!L295</f>
        <v/>
      </c>
      <c r="EBZ6" s="1">
        <f>Senior!E296</f>
        <v>0</v>
      </c>
      <c r="ECA6" s="1">
        <f>Senior!F296</f>
        <v>0</v>
      </c>
      <c r="ECB6" s="1">
        <f>Senior!G296</f>
        <v>0</v>
      </c>
      <c r="ECC6" s="1">
        <f>Senior!H296</f>
        <v>0</v>
      </c>
      <c r="ECD6" s="1">
        <f>Senior!I296</f>
        <v>0</v>
      </c>
      <c r="ECE6" s="1">
        <f>Senior!J296</f>
        <v>0</v>
      </c>
      <c r="ECF6" s="145" t="str">
        <f>Senior!K296</f>
        <v/>
      </c>
      <c r="ECG6" s="145" t="str">
        <f>Senior!L296</f>
        <v/>
      </c>
      <c r="ECH6" s="1">
        <f>Senior!E297</f>
        <v>0</v>
      </c>
      <c r="ECI6" s="1">
        <f>Senior!F297</f>
        <v>0</v>
      </c>
      <c r="ECJ6" s="1">
        <f>Senior!G297</f>
        <v>0</v>
      </c>
      <c r="ECK6" s="1">
        <f>Senior!H297</f>
        <v>0</v>
      </c>
      <c r="ECL6" s="1">
        <f>Senior!I297</f>
        <v>0</v>
      </c>
      <c r="ECM6" s="1">
        <f>Senior!J297</f>
        <v>0</v>
      </c>
      <c r="ECN6" s="145" t="str">
        <f>Senior!K297</f>
        <v/>
      </c>
      <c r="ECO6" s="145" t="str">
        <f>Senior!L297</f>
        <v/>
      </c>
      <c r="ECP6" s="1">
        <f>Senior!E298</f>
        <v>0</v>
      </c>
      <c r="ECQ6" s="1">
        <f>Senior!F298</f>
        <v>0</v>
      </c>
      <c r="ECR6" s="1">
        <f>Senior!G298</f>
        <v>0</v>
      </c>
      <c r="ECS6" s="1">
        <f>Senior!H298</f>
        <v>0</v>
      </c>
      <c r="ECT6" s="1">
        <f>Senior!I298</f>
        <v>0</v>
      </c>
      <c r="ECU6" s="1">
        <f>Senior!J298</f>
        <v>0</v>
      </c>
      <c r="ECV6" s="145" t="str">
        <f>Senior!K298</f>
        <v/>
      </c>
      <c r="ECW6" s="145" t="str">
        <f>Senior!L298</f>
        <v/>
      </c>
      <c r="ECX6" s="1">
        <f>Senior!E299</f>
        <v>0</v>
      </c>
      <c r="ECY6" s="1">
        <f>Senior!F299</f>
        <v>0</v>
      </c>
      <c r="ECZ6" s="1">
        <f>Senior!G299</f>
        <v>0</v>
      </c>
      <c r="EDA6" s="1">
        <f>Senior!H299</f>
        <v>0</v>
      </c>
      <c r="EDB6" s="1">
        <f>Senior!I299</f>
        <v>0</v>
      </c>
      <c r="EDC6" s="1">
        <f>Senior!J299</f>
        <v>0</v>
      </c>
      <c r="EDD6" s="145" t="str">
        <f>Senior!K299</f>
        <v/>
      </c>
      <c r="EDE6" s="145" t="str">
        <f>Senior!L299</f>
        <v/>
      </c>
      <c r="EDF6" s="1">
        <f>Senior!E301</f>
        <v>0</v>
      </c>
      <c r="EDG6" s="1">
        <f>Senior!F301</f>
        <v>0</v>
      </c>
      <c r="EDH6" s="1">
        <f>Senior!G301</f>
        <v>0</v>
      </c>
      <c r="EDI6" s="1">
        <f>Senior!H301</f>
        <v>0</v>
      </c>
      <c r="EDJ6" s="1">
        <f>Senior!I301</f>
        <v>0</v>
      </c>
      <c r="EDK6" s="1">
        <f>Senior!J301</f>
        <v>0</v>
      </c>
      <c r="EDL6" s="145" t="str">
        <f>Senior!K301</f>
        <v/>
      </c>
      <c r="EDM6" s="145" t="str">
        <f>Senior!L301</f>
        <v/>
      </c>
      <c r="EDN6" s="1">
        <f>Senior!E302</f>
        <v>0</v>
      </c>
      <c r="EDO6" s="1">
        <f>Senior!F302</f>
        <v>0</v>
      </c>
      <c r="EDP6" s="1">
        <f>Senior!G302</f>
        <v>0</v>
      </c>
      <c r="EDQ6" s="1">
        <f>Senior!H302</f>
        <v>0</v>
      </c>
      <c r="EDR6" s="1">
        <f>Senior!I302</f>
        <v>0</v>
      </c>
      <c r="EDS6" s="1">
        <f>Senior!J302</f>
        <v>0</v>
      </c>
      <c r="EDT6" s="145" t="str">
        <f>Senior!K302</f>
        <v/>
      </c>
      <c r="EDU6" s="145" t="str">
        <f>Senior!L302</f>
        <v/>
      </c>
      <c r="EDV6" s="1">
        <f>Senior!E303</f>
        <v>0</v>
      </c>
      <c r="EDW6" s="1">
        <f>Senior!F303</f>
        <v>0</v>
      </c>
      <c r="EDX6" s="1">
        <f>Senior!G303</f>
        <v>0</v>
      </c>
      <c r="EDY6" s="1">
        <f>Senior!H303</f>
        <v>0</v>
      </c>
      <c r="EDZ6" s="1">
        <f>Senior!I303</f>
        <v>0</v>
      </c>
      <c r="EEA6" s="1">
        <f>Senior!J303</f>
        <v>0</v>
      </c>
      <c r="EEB6" s="145" t="str">
        <f>Senior!K303</f>
        <v/>
      </c>
      <c r="EEC6" s="145" t="str">
        <f>Senior!L303</f>
        <v/>
      </c>
      <c r="EED6" s="1" t="str">
        <f>IF(Senior!E307="P",1,"")</f>
        <v/>
      </c>
      <c r="EEE6" s="143">
        <f>Senior!G307</f>
        <v>0</v>
      </c>
      <c r="EEF6" s="143">
        <f>Senior!H307</f>
        <v>0</v>
      </c>
      <c r="EEG6" s="143">
        <f>Senior!I307</f>
        <v>0</v>
      </c>
      <c r="EEH6" s="143">
        <f>Senior!J307</f>
        <v>0</v>
      </c>
      <c r="EEI6" s="145" t="str">
        <f>Senior!K307</f>
        <v/>
      </c>
      <c r="EEJ6" s="145" t="str">
        <f>Senior!L307</f>
        <v/>
      </c>
      <c r="EEK6" s="1" t="str">
        <f>IF(Senior!E308="P",1,"")</f>
        <v/>
      </c>
      <c r="EEL6" s="143">
        <f>Senior!G308</f>
        <v>0</v>
      </c>
      <c r="EEM6" s="143">
        <f>Senior!H308</f>
        <v>0</v>
      </c>
      <c r="EEN6" s="143">
        <f>Senior!I308</f>
        <v>0</v>
      </c>
      <c r="EEO6" s="143">
        <f>Senior!J308</f>
        <v>0</v>
      </c>
      <c r="EEP6" s="145" t="str">
        <f>Senior!K308</f>
        <v/>
      </c>
      <c r="EEQ6" s="145" t="str">
        <f>Senior!L308</f>
        <v/>
      </c>
      <c r="EER6" s="1" t="str">
        <f>IF(Senior!E309="P",1,"")</f>
        <v/>
      </c>
      <c r="EES6" s="143">
        <f>Senior!G309</f>
        <v>0</v>
      </c>
      <c r="EET6" s="143">
        <f>Senior!H309</f>
        <v>0</v>
      </c>
      <c r="EEU6" s="143">
        <f>Senior!I309</f>
        <v>0</v>
      </c>
      <c r="EEV6" s="143">
        <f>Senior!J309</f>
        <v>0</v>
      </c>
      <c r="EEW6" s="145" t="str">
        <f>Senior!K309</f>
        <v/>
      </c>
      <c r="EEX6" s="145" t="str">
        <f>Senior!L309</f>
        <v/>
      </c>
      <c r="EEY6" s="1" t="str">
        <f>IF(Senior!E310="P",1,"")</f>
        <v/>
      </c>
      <c r="EEZ6" s="143">
        <f>Senior!G310</f>
        <v>0</v>
      </c>
      <c r="EFA6" s="143">
        <f>Senior!H310</f>
        <v>0</v>
      </c>
      <c r="EFB6" s="143">
        <f>Senior!I310</f>
        <v>0</v>
      </c>
      <c r="EFC6" s="143">
        <f>Senior!J310</f>
        <v>0</v>
      </c>
      <c r="EFD6" s="145" t="str">
        <f>Senior!K310</f>
        <v/>
      </c>
      <c r="EFE6" s="145" t="str">
        <f>Senior!L310</f>
        <v/>
      </c>
      <c r="EFF6" s="1" t="str">
        <f>IF(Senior!E311="P",1,"")</f>
        <v/>
      </c>
      <c r="EFG6" s="143">
        <f>Senior!G311</f>
        <v>0</v>
      </c>
      <c r="EFH6" s="143">
        <f>Senior!H311</f>
        <v>0</v>
      </c>
      <c r="EFI6" s="143">
        <f>Senior!I311</f>
        <v>0</v>
      </c>
      <c r="EFJ6" s="143">
        <f>Senior!J311</f>
        <v>0</v>
      </c>
      <c r="EFK6" s="145" t="str">
        <f>Senior!K311</f>
        <v/>
      </c>
      <c r="EFL6" s="145" t="str">
        <f>Senior!L311</f>
        <v/>
      </c>
      <c r="EFM6" s="1" t="str">
        <f>IF(Senior!E312="P",1,"")</f>
        <v/>
      </c>
      <c r="EFN6" s="143">
        <f>Senior!G312</f>
        <v>0</v>
      </c>
      <c r="EFO6" s="143">
        <f>Senior!H312</f>
        <v>0</v>
      </c>
      <c r="EFP6" s="143">
        <f>Senior!I312</f>
        <v>0</v>
      </c>
      <c r="EFQ6" s="143">
        <f>Senior!J312</f>
        <v>0</v>
      </c>
      <c r="EFR6" s="145" t="str">
        <f>Senior!K312</f>
        <v/>
      </c>
      <c r="EFS6" s="145" t="str">
        <f>Senior!L312</f>
        <v/>
      </c>
      <c r="EFT6" s="1" t="str">
        <f>IF(Senior!E313="P",1,"")</f>
        <v/>
      </c>
      <c r="EFU6" s="143">
        <f>Senior!G313</f>
        <v>0</v>
      </c>
      <c r="EFV6" s="143">
        <f>Senior!H313</f>
        <v>0</v>
      </c>
      <c r="EFW6" s="143">
        <f>Senior!I313</f>
        <v>0</v>
      </c>
      <c r="EFX6" s="143">
        <f>Senior!J313</f>
        <v>0</v>
      </c>
      <c r="EFY6" s="145" t="str">
        <f>Senior!K313</f>
        <v/>
      </c>
      <c r="EFZ6" s="145" t="str">
        <f>Senior!L313</f>
        <v/>
      </c>
      <c r="EGA6" s="1" t="str">
        <f>IF(Senior!E314="P",1,"")</f>
        <v/>
      </c>
      <c r="EGB6" s="143">
        <f>Senior!G314</f>
        <v>0</v>
      </c>
      <c r="EGC6" s="143">
        <f>Senior!H314</f>
        <v>0</v>
      </c>
      <c r="EGD6" s="143">
        <f>Senior!I314</f>
        <v>0</v>
      </c>
      <c r="EGE6" s="143">
        <f>Senior!J314</f>
        <v>0</v>
      </c>
      <c r="EGF6" s="145" t="str">
        <f>Senior!K314</f>
        <v/>
      </c>
      <c r="EGG6" s="145" t="str">
        <f>Senior!L314</f>
        <v/>
      </c>
      <c r="EGH6" s="1" t="str">
        <f>IF(Senior!E315="P",1,"")</f>
        <v/>
      </c>
      <c r="EGI6" s="143">
        <f>Senior!G315</f>
        <v>0</v>
      </c>
      <c r="EGJ6" s="143">
        <f>Senior!H315</f>
        <v>0</v>
      </c>
      <c r="EGK6" s="143">
        <f>Senior!I315</f>
        <v>0</v>
      </c>
      <c r="EGL6" s="143">
        <f>Senior!J315</f>
        <v>0</v>
      </c>
      <c r="EGM6" s="145" t="str">
        <f>Senior!K315</f>
        <v/>
      </c>
      <c r="EGN6" s="145" t="str">
        <f>Senior!L315</f>
        <v/>
      </c>
      <c r="EGO6" s="1" t="str">
        <f>IF(Senior!E316="P",1,"")</f>
        <v/>
      </c>
      <c r="EGP6" s="143">
        <f>Senior!G316</f>
        <v>0</v>
      </c>
      <c r="EGQ6" s="143">
        <f>Senior!H316</f>
        <v>0</v>
      </c>
      <c r="EGR6" s="143">
        <f>Senior!I316</f>
        <v>0</v>
      </c>
      <c r="EGS6" s="143">
        <f>Senior!J316</f>
        <v>0</v>
      </c>
      <c r="EGT6" s="145" t="str">
        <f>Senior!K316</f>
        <v/>
      </c>
      <c r="EGU6" s="145" t="str">
        <f>Senior!L316</f>
        <v/>
      </c>
      <c r="EGV6" s="1" t="str">
        <f>IF(Senior!E317="P",1,"")</f>
        <v/>
      </c>
      <c r="EGW6" s="143">
        <f>Senior!G317</f>
        <v>0</v>
      </c>
      <c r="EGX6" s="143">
        <f>Senior!H317</f>
        <v>0</v>
      </c>
      <c r="EGY6" s="143">
        <f>Senior!I317</f>
        <v>0</v>
      </c>
      <c r="EGZ6" s="143">
        <f>Senior!J317</f>
        <v>0</v>
      </c>
      <c r="EHA6" s="145" t="str">
        <f>Senior!K317</f>
        <v/>
      </c>
      <c r="EHB6" s="145" t="str">
        <f>Senior!L317</f>
        <v/>
      </c>
      <c r="EHC6" s="1" t="str">
        <f>IF(Senior!E318="P",1,"")</f>
        <v/>
      </c>
      <c r="EHD6" s="143">
        <f>Senior!G318</f>
        <v>0</v>
      </c>
      <c r="EHE6" s="143">
        <f>Senior!H318</f>
        <v>0</v>
      </c>
      <c r="EHF6" s="143">
        <f>Senior!I318</f>
        <v>0</v>
      </c>
      <c r="EHG6" s="143">
        <f>Senior!J318</f>
        <v>0</v>
      </c>
      <c r="EHH6" s="145" t="str">
        <f>Senior!K318</f>
        <v/>
      </c>
      <c r="EHI6" s="145" t="str">
        <f>Senior!L318</f>
        <v/>
      </c>
      <c r="EHJ6" s="1" t="str">
        <f>IF(Senior!E319="P",1,"")</f>
        <v/>
      </c>
      <c r="EHK6" s="143">
        <f>Senior!G319</f>
        <v>0</v>
      </c>
      <c r="EHL6" s="143">
        <f>Senior!H319</f>
        <v>0</v>
      </c>
      <c r="EHM6" s="143">
        <f>Senior!I319</f>
        <v>0</v>
      </c>
      <c r="EHN6" s="143">
        <f>Senior!J319</f>
        <v>0</v>
      </c>
      <c r="EHO6" s="145" t="str">
        <f>Senior!K319</f>
        <v/>
      </c>
      <c r="EHP6" s="145" t="str">
        <f>Senior!L319</f>
        <v/>
      </c>
      <c r="EHQ6" s="1" t="str">
        <f>IF(Senior!E320="P",1,"")</f>
        <v/>
      </c>
      <c r="EHR6" s="143">
        <f>Senior!G320</f>
        <v>0</v>
      </c>
      <c r="EHS6" s="143">
        <f>Senior!H320</f>
        <v>0</v>
      </c>
      <c r="EHT6" s="143">
        <f>Senior!I320</f>
        <v>0</v>
      </c>
      <c r="EHU6" s="143">
        <f>Senior!J320</f>
        <v>0</v>
      </c>
      <c r="EHV6" s="145" t="str">
        <f>Senior!K320</f>
        <v/>
      </c>
      <c r="EHW6" s="145" t="str">
        <f>Senior!L320</f>
        <v/>
      </c>
      <c r="EHX6" s="1" t="str">
        <f>IF(Senior!E321="P",1,"")</f>
        <v/>
      </c>
      <c r="EHY6" s="143">
        <f>Senior!G321</f>
        <v>0</v>
      </c>
      <c r="EHZ6" s="143">
        <f>Senior!H321</f>
        <v>0</v>
      </c>
      <c r="EIA6" s="143">
        <f>Senior!I321</f>
        <v>0</v>
      </c>
      <c r="EIB6" s="143">
        <f>Senior!J321</f>
        <v>0</v>
      </c>
      <c r="EIC6" s="145" t="str">
        <f>Senior!K321</f>
        <v/>
      </c>
      <c r="EID6" s="145" t="str">
        <f>Senior!L321</f>
        <v/>
      </c>
      <c r="EIE6" s="1" t="str">
        <f>IF(Senior!E323="P",1,"")</f>
        <v/>
      </c>
      <c r="EIF6" s="143">
        <f>Senior!G323</f>
        <v>0</v>
      </c>
      <c r="EIG6" s="143">
        <f>Senior!H323</f>
        <v>0</v>
      </c>
      <c r="EIH6" s="143">
        <f>Senior!I323</f>
        <v>0</v>
      </c>
      <c r="EII6" s="143">
        <f>Senior!J323</f>
        <v>0</v>
      </c>
      <c r="EIJ6" s="145" t="str">
        <f>Senior!K323</f>
        <v/>
      </c>
      <c r="EIK6" s="145" t="str">
        <f>Senior!L323</f>
        <v/>
      </c>
      <c r="EIL6" s="143">
        <f>Senior!G325</f>
        <v>0</v>
      </c>
      <c r="EIM6" s="143">
        <f>Senior!H325</f>
        <v>0</v>
      </c>
      <c r="EIN6" s="143">
        <f>Senior!I325</f>
        <v>0</v>
      </c>
      <c r="EIO6" s="143">
        <f>Senior!J325</f>
        <v>0</v>
      </c>
      <c r="EIP6" s="145" t="str">
        <f>Senior!K325</f>
        <v/>
      </c>
      <c r="EIQ6" s="145" t="str">
        <f>Senior!L325</f>
        <v/>
      </c>
      <c r="EIR6" s="143">
        <f>Senior!G326</f>
        <v>0</v>
      </c>
      <c r="EIS6" s="143">
        <f>Senior!H326</f>
        <v>0</v>
      </c>
      <c r="EIT6" s="143">
        <f>Senior!I326</f>
        <v>0</v>
      </c>
      <c r="EIU6" s="143">
        <f>Senior!J326</f>
        <v>0</v>
      </c>
      <c r="EIV6" s="145" t="str">
        <f>Senior!K326</f>
        <v/>
      </c>
      <c r="EIW6" s="145" t="str">
        <f>Senior!L326</f>
        <v/>
      </c>
      <c r="EIX6" s="143">
        <f>Senior!G327</f>
        <v>0</v>
      </c>
      <c r="EIY6" s="143">
        <f>Senior!H327</f>
        <v>0</v>
      </c>
      <c r="EIZ6" s="143">
        <f>Senior!I327</f>
        <v>0</v>
      </c>
      <c r="EJA6" s="143">
        <f>Senior!J327</f>
        <v>0</v>
      </c>
      <c r="EJB6" s="1728" t="str">
        <f>Senior!F328</f>
        <v/>
      </c>
      <c r="EJC6" s="1728" t="str">
        <f>Senior!G328</f>
        <v/>
      </c>
      <c r="EJD6" s="135" t="str">
        <f>Senior!H328</f>
        <v/>
      </c>
      <c r="EJE6" s="1">
        <f>Senior!C330</f>
        <v>0</v>
      </c>
      <c r="EJF6" s="1">
        <f>Senior!F330</f>
        <v>0</v>
      </c>
      <c r="EJG6" s="1">
        <f>Senior!H330</f>
        <v>0</v>
      </c>
      <c r="EJH6" s="135" t="str">
        <f ca="1">Senior!L330</f>
        <v/>
      </c>
      <c r="EJI6" s="1">
        <f>Senior!C331</f>
        <v>0</v>
      </c>
      <c r="EJJ6" s="1">
        <f>Senior!F331</f>
        <v>0</v>
      </c>
      <c r="EJK6" s="1">
        <f>Senior!H331</f>
        <v>0</v>
      </c>
      <c r="EJL6" s="135" t="str">
        <f ca="1">Senior!L331</f>
        <v/>
      </c>
      <c r="EJM6" s="1">
        <f>Senior!C332</f>
        <v>0</v>
      </c>
      <c r="EJN6" s="1">
        <f>Senior!F332</f>
        <v>0</v>
      </c>
      <c r="EJO6" s="1">
        <f>Senior!H332</f>
        <v>0</v>
      </c>
      <c r="EJP6" s="135" t="str">
        <f ca="1">Senior!L332</f>
        <v/>
      </c>
      <c r="EJQ6" s="1">
        <f>Senior!C333</f>
        <v>0</v>
      </c>
      <c r="EJR6" s="1">
        <f>Senior!F333</f>
        <v>0</v>
      </c>
      <c r="EJS6" s="1">
        <f>Senior!H333</f>
        <v>0</v>
      </c>
      <c r="EJT6" s="135" t="str">
        <f ca="1">Senior!L333</f>
        <v/>
      </c>
      <c r="EJU6" s="1">
        <f>Senior!C334</f>
        <v>0</v>
      </c>
      <c r="EJV6" s="1">
        <f>Senior!F334</f>
        <v>0</v>
      </c>
      <c r="EJW6" s="1">
        <f>Senior!H334</f>
        <v>0</v>
      </c>
      <c r="EJX6" s="135" t="str">
        <f ca="1">Senior!L334</f>
        <v/>
      </c>
      <c r="EJY6" s="1">
        <f>Senior!C337</f>
        <v>0</v>
      </c>
      <c r="EJZ6" s="1">
        <f>Senior!D337</f>
        <v>0</v>
      </c>
      <c r="EKA6" s="1">
        <f>Senior!E337</f>
        <v>0</v>
      </c>
      <c r="EKB6" s="1">
        <f>Senior!F337</f>
        <v>0</v>
      </c>
      <c r="EKC6" s="1">
        <f>Senior!G337</f>
        <v>0</v>
      </c>
      <c r="EKD6" s="1">
        <f>Senior!H337</f>
        <v>0</v>
      </c>
      <c r="EKE6" s="1">
        <f>Senior!C338</f>
        <v>0</v>
      </c>
      <c r="EKF6" s="1">
        <f>Senior!D338</f>
        <v>0</v>
      </c>
      <c r="EKG6" s="1">
        <f>Senior!E338</f>
        <v>0</v>
      </c>
      <c r="EKH6" s="1">
        <f>Senior!F338</f>
        <v>0</v>
      </c>
      <c r="EKI6" s="1">
        <f>Senior!G338</f>
        <v>0</v>
      </c>
      <c r="EKJ6" s="1">
        <f>Senior!H338</f>
        <v>0</v>
      </c>
      <c r="EKK6" s="1">
        <f>Senior!C339</f>
        <v>0</v>
      </c>
      <c r="EKL6" s="1">
        <f>Senior!D339</f>
        <v>0</v>
      </c>
      <c r="EKM6" s="1">
        <f>Senior!E339</f>
        <v>0</v>
      </c>
      <c r="EKN6" s="1">
        <f>Senior!F339</f>
        <v>0</v>
      </c>
      <c r="EKO6" s="1">
        <f>Senior!G339</f>
        <v>0</v>
      </c>
      <c r="EKP6" s="1">
        <f>Senior!H339</f>
        <v>0</v>
      </c>
      <c r="EKQ6" s="1">
        <f>Senior!C340</f>
        <v>0</v>
      </c>
      <c r="EKR6" s="1">
        <f>Senior!D340</f>
        <v>0</v>
      </c>
      <c r="EKS6" s="1">
        <f>Senior!E340</f>
        <v>0</v>
      </c>
      <c r="EKT6" s="1">
        <f>Senior!F340</f>
        <v>0</v>
      </c>
      <c r="EKU6" s="1">
        <f>Senior!G340</f>
        <v>0</v>
      </c>
      <c r="EKV6" s="1">
        <f>Senior!H340</f>
        <v>0</v>
      </c>
      <c r="EKW6" s="1">
        <f>Senior!C341</f>
        <v>0</v>
      </c>
      <c r="EKX6" s="1">
        <f>Senior!D341</f>
        <v>0</v>
      </c>
      <c r="EKY6" s="1">
        <f>Senior!E341</f>
        <v>0</v>
      </c>
      <c r="EKZ6" s="1">
        <f>Senior!F341</f>
        <v>0</v>
      </c>
      <c r="ELA6" s="1">
        <f>Senior!G341</f>
        <v>0</v>
      </c>
      <c r="ELB6" s="1">
        <f>Senior!H341</f>
        <v>0</v>
      </c>
      <c r="ELC6" s="1">
        <f>Senior!C342</f>
        <v>0</v>
      </c>
      <c r="ELD6" s="1">
        <f>Senior!D342</f>
        <v>0</v>
      </c>
      <c r="ELE6" s="1">
        <f>Senior!E342</f>
        <v>0</v>
      </c>
      <c r="ELF6" s="1">
        <f>Senior!F342</f>
        <v>0</v>
      </c>
      <c r="ELG6" s="1">
        <f>Senior!G342</f>
        <v>0</v>
      </c>
      <c r="ELH6" s="1">
        <f>Senior!H342</f>
        <v>0</v>
      </c>
      <c r="ELI6" s="1">
        <f>Senior!C343</f>
        <v>0</v>
      </c>
      <c r="ELJ6" s="1">
        <f>Senior!D343</f>
        <v>0</v>
      </c>
      <c r="ELK6" s="1">
        <f>Senior!E343</f>
        <v>0</v>
      </c>
      <c r="ELL6" s="1">
        <f>Senior!F343</f>
        <v>0</v>
      </c>
      <c r="ELM6" s="1">
        <f>Senior!G343</f>
        <v>0</v>
      </c>
      <c r="ELN6" s="1">
        <f>Senior!H343</f>
        <v>0</v>
      </c>
      <c r="ELO6" s="1">
        <f>Senior!C344</f>
        <v>0</v>
      </c>
      <c r="ELP6" s="1">
        <f>Senior!D344</f>
        <v>0</v>
      </c>
      <c r="ELQ6" s="1">
        <f>Senior!E344</f>
        <v>0</v>
      </c>
      <c r="ELR6" s="1">
        <f>Senior!F344</f>
        <v>0</v>
      </c>
      <c r="ELS6" s="1">
        <f>Senior!G344</f>
        <v>0</v>
      </c>
      <c r="ELT6" s="1" t="str">
        <f>Senior!F345</f>
        <v/>
      </c>
      <c r="ELU6" s="1" t="str">
        <f>Senior!G345</f>
        <v/>
      </c>
      <c r="ELV6" s="1" t="str">
        <f>Senior!H345</f>
        <v/>
      </c>
      <c r="ELW6" s="1">
        <f>Senior!C347</f>
        <v>0</v>
      </c>
      <c r="ELX6" s="1">
        <f>Senior!D350</f>
        <v>0</v>
      </c>
      <c r="ELY6" s="1">
        <f>Senior!E350</f>
        <v>0</v>
      </c>
      <c r="ELZ6" s="1">
        <f>Senior!F350</f>
        <v>0</v>
      </c>
      <c r="EMA6" s="1">
        <f>Senior!G350</f>
        <v>0</v>
      </c>
      <c r="EMB6" s="1">
        <f>Senior!H350</f>
        <v>0</v>
      </c>
      <c r="EMC6" s="1">
        <f>Senior!C351</f>
        <v>0</v>
      </c>
      <c r="EMD6" s="1">
        <f>Senior!D351</f>
        <v>0</v>
      </c>
      <c r="EME6" s="1">
        <f>Senior!E351</f>
        <v>0</v>
      </c>
      <c r="EMF6" s="1">
        <f>Senior!F351</f>
        <v>0</v>
      </c>
      <c r="EMG6" s="1">
        <f>Senior!G351</f>
        <v>0</v>
      </c>
      <c r="EMH6" s="1">
        <f>Senior!H351</f>
        <v>0</v>
      </c>
      <c r="EMI6" s="1">
        <f>Senior!C352</f>
        <v>0</v>
      </c>
      <c r="EMJ6" s="1">
        <f>Senior!D352</f>
        <v>0</v>
      </c>
      <c r="EMK6" s="1">
        <f>Senior!E352</f>
        <v>0</v>
      </c>
      <c r="EML6" s="1">
        <f>Senior!F352</f>
        <v>0</v>
      </c>
      <c r="EMM6" s="1">
        <f>Senior!G352</f>
        <v>0</v>
      </c>
      <c r="EMN6" s="1">
        <f>Senior!H352</f>
        <v>0</v>
      </c>
      <c r="EMO6" s="1">
        <f>Senior!C354</f>
        <v>0</v>
      </c>
      <c r="EMP6" s="1">
        <f>Senior!E354</f>
        <v>0</v>
      </c>
      <c r="EMQ6" s="1">
        <f>Senior!G354</f>
        <v>0</v>
      </c>
      <c r="EMR6" s="1">
        <f>Senior!I354</f>
        <v>0</v>
      </c>
      <c r="EMS6" s="1">
        <f>Senior!K354</f>
        <v>0</v>
      </c>
      <c r="EMT6" s="1">
        <f>Senior!C355</f>
        <v>0</v>
      </c>
      <c r="EMU6" s="1">
        <f>Senior!E355</f>
        <v>0</v>
      </c>
      <c r="EMV6" s="1">
        <f>Senior!G355</f>
        <v>0</v>
      </c>
      <c r="EMW6" s="1">
        <f>Senior!I355</f>
        <v>0</v>
      </c>
      <c r="EMX6" s="1">
        <f>Senior!K355</f>
        <v>0</v>
      </c>
      <c r="EMY6" s="1">
        <f>Senior!B358</f>
        <v>0</v>
      </c>
      <c r="EMZ6" s="1">
        <f>Senior!D358</f>
        <v>0</v>
      </c>
      <c r="ENA6" s="1">
        <f>Senior!B359</f>
        <v>0</v>
      </c>
      <c r="ENB6" s="1">
        <f>Senior!D359</f>
        <v>0</v>
      </c>
      <c r="ENC6" s="1">
        <f>Senior!B360</f>
        <v>0</v>
      </c>
      <c r="END6" s="1">
        <f>Senior!D360</f>
        <v>0</v>
      </c>
      <c r="ENE6" s="1">
        <f>Senior!B361</f>
        <v>0</v>
      </c>
      <c r="ENF6" s="1">
        <f>Senior!D361</f>
        <v>0</v>
      </c>
      <c r="ENG6" s="1">
        <f>Senior!B362</f>
        <v>0</v>
      </c>
      <c r="ENH6" s="1">
        <f>Senior!D362</f>
        <v>0</v>
      </c>
      <c r="ENI6" s="1">
        <f>Senior!B365</f>
        <v>0</v>
      </c>
      <c r="ENJ6" s="1">
        <f>Senior!B367</f>
        <v>0</v>
      </c>
      <c r="ENK6" s="1">
        <f>Senior!B369</f>
        <v>0</v>
      </c>
      <c r="ENL6" s="1">
        <f>Senior!B374</f>
        <v>0</v>
      </c>
      <c r="ENM6" s="140" t="str">
        <f>IF(OR(Senior!B377=0,Senior!B377=""),"",Senior!B377)</f>
        <v/>
      </c>
      <c r="ENN6" s="1">
        <f>Senior!I374</f>
        <v>0</v>
      </c>
      <c r="ENO6" s="5"/>
      <c r="ENP6" s="50">
        <f>ALS!E17</f>
        <v>0</v>
      </c>
      <c r="ENQ6" s="50">
        <f>ALS!E18</f>
        <v>0</v>
      </c>
      <c r="ENR6" s="50">
        <f>ALS!F17</f>
        <v>0</v>
      </c>
      <c r="ENS6" s="50">
        <f>ALS!F18</f>
        <v>0</v>
      </c>
      <c r="ENT6" s="50">
        <f>ALS!E20</f>
        <v>0</v>
      </c>
      <c r="ENU6" s="50">
        <f>ALS!E21</f>
        <v>0</v>
      </c>
      <c r="ENV6" s="50">
        <f>ALS!F20</f>
        <v>0</v>
      </c>
      <c r="ENW6" s="50">
        <f>ALS!F21</f>
        <v>0</v>
      </c>
      <c r="ENX6" s="50">
        <f>ALS!E23</f>
        <v>0</v>
      </c>
      <c r="ENY6" s="50">
        <f>ALS!E24</f>
        <v>0</v>
      </c>
      <c r="ENZ6" s="50">
        <f>ALS!F23</f>
        <v>0</v>
      </c>
      <c r="EOA6" s="50">
        <f>ALS!F24</f>
        <v>0</v>
      </c>
      <c r="EOB6" s="50">
        <f>ALS!E26</f>
        <v>0</v>
      </c>
      <c r="EOC6" s="50">
        <f>ALS!E27</f>
        <v>0</v>
      </c>
      <c r="EOD6" s="50">
        <f>ALS!F26</f>
        <v>0</v>
      </c>
      <c r="EOE6" s="50">
        <f>ALS!F27</f>
        <v>0</v>
      </c>
      <c r="EOF6" s="50">
        <f>ALS!E29</f>
        <v>0</v>
      </c>
      <c r="EOG6" s="50">
        <f>ALS!F29</f>
        <v>0</v>
      </c>
      <c r="EOH6" s="50"/>
      <c r="EOI6" s="137">
        <f>ALS!E32</f>
        <v>0</v>
      </c>
      <c r="EOJ6" s="137">
        <f>ALS!E33</f>
        <v>0</v>
      </c>
      <c r="EOK6" s="137">
        <f>ALS!F32</f>
        <v>0</v>
      </c>
      <c r="EOL6" s="137">
        <f>ALS!F33</f>
        <v>0</v>
      </c>
      <c r="EOM6" s="137">
        <f>ALS!E35</f>
        <v>0</v>
      </c>
      <c r="EON6" s="137">
        <f>ALS!E36</f>
        <v>0</v>
      </c>
      <c r="EOO6" s="137">
        <f>ALS!F35</f>
        <v>0</v>
      </c>
      <c r="EOP6" s="137">
        <f>ALS!F36</f>
        <v>0</v>
      </c>
      <c r="EOQ6" s="137">
        <f>ALS!E38</f>
        <v>0</v>
      </c>
      <c r="EOR6" s="137">
        <f>ALS!E39</f>
        <v>0</v>
      </c>
      <c r="EOS6" s="137">
        <f>ALS!F38</f>
        <v>0</v>
      </c>
      <c r="EOT6" s="137">
        <f>ALS!F39</f>
        <v>0</v>
      </c>
      <c r="EOU6" s="137">
        <f>ALS!E41</f>
        <v>0</v>
      </c>
      <c r="EOV6" s="137">
        <f>ALS!E42</f>
        <v>0</v>
      </c>
      <c r="EOW6" s="137">
        <f>ALS!F41</f>
        <v>0</v>
      </c>
      <c r="EOX6" s="137">
        <f>ALS!F42</f>
        <v>0</v>
      </c>
      <c r="EOZ6" s="50">
        <f>ALS!E45</f>
        <v>0</v>
      </c>
      <c r="EPA6" s="50">
        <f>ALS!E46</f>
        <v>0</v>
      </c>
      <c r="EPB6" s="50">
        <f>ALS!E47</f>
        <v>0</v>
      </c>
      <c r="EPC6" s="50">
        <f>ALS!E48</f>
        <v>0</v>
      </c>
      <c r="EPD6" s="50">
        <f>ALS!E49</f>
        <v>0</v>
      </c>
      <c r="EPE6" s="50">
        <f>ALS!E51</f>
        <v>0</v>
      </c>
      <c r="EPF6" s="50">
        <f>ALS!E52</f>
        <v>0</v>
      </c>
      <c r="EPG6" s="50">
        <f>ALS!F51</f>
        <v>0</v>
      </c>
      <c r="EPH6" s="50">
        <f>ALS!F52</f>
        <v>0</v>
      </c>
      <c r="EPI6" s="50">
        <f>ALS!G51</f>
        <v>0</v>
      </c>
      <c r="EPJ6" s="50">
        <f>ALS!G52</f>
        <v>0</v>
      </c>
      <c r="EPK6" s="50">
        <f>ALS!E54</f>
        <v>0</v>
      </c>
      <c r="EPL6" s="50">
        <f>ALS!E55</f>
        <v>0</v>
      </c>
      <c r="EPM6" s="50">
        <f>ALS!F54</f>
        <v>0</v>
      </c>
      <c r="EPN6" s="50">
        <f>ALS!F55</f>
        <v>0</v>
      </c>
      <c r="EPO6" s="50">
        <f>ALS!G54</f>
        <v>0</v>
      </c>
      <c r="EPP6" s="50">
        <f>ALS!G55</f>
        <v>0</v>
      </c>
      <c r="EPQ6" s="137">
        <f>ALS!E57</f>
        <v>0</v>
      </c>
      <c r="EPR6" s="137">
        <f>ALS!E58</f>
        <v>0</v>
      </c>
      <c r="EPS6" s="137">
        <f>ALS!F57</f>
        <v>0</v>
      </c>
      <c r="EPT6" s="137">
        <f>ALS!F58</f>
        <v>0</v>
      </c>
      <c r="EPU6" s="1">
        <f>ALS!E61</f>
        <v>0</v>
      </c>
      <c r="EPV6" s="1">
        <f>ALS!F61</f>
        <v>0</v>
      </c>
      <c r="EPW6" s="1">
        <f>ALS!G61</f>
        <v>0</v>
      </c>
      <c r="EPX6" s="1">
        <f>ALS!H61</f>
        <v>0</v>
      </c>
      <c r="EPY6" s="1">
        <f>ALS!I61</f>
        <v>0</v>
      </c>
      <c r="EPZ6" s="1">
        <f>ALS!E62</f>
        <v>0</v>
      </c>
      <c r="EQA6" s="1">
        <f>ALS!F62</f>
        <v>0</v>
      </c>
      <c r="EQB6" s="1">
        <f>ALS!G62</f>
        <v>0</v>
      </c>
      <c r="EQC6" s="1">
        <f>ALS!H62</f>
        <v>0</v>
      </c>
      <c r="EQD6" s="1">
        <f>ALS!I62</f>
        <v>0</v>
      </c>
      <c r="EQE6" s="50">
        <f>ALS!E68</f>
        <v>0</v>
      </c>
      <c r="EQF6" s="50">
        <f>ALS!F68</f>
        <v>0</v>
      </c>
      <c r="EQG6" s="50">
        <f>ALS!G68</f>
        <v>0</v>
      </c>
      <c r="EQH6" s="50">
        <f>ALS!H68</f>
        <v>0</v>
      </c>
      <c r="EQI6" s="50">
        <f>ALS!I68</f>
        <v>0</v>
      </c>
      <c r="EQJ6" s="50">
        <f>ALS!J68</f>
        <v>0</v>
      </c>
      <c r="EQK6" s="147" t="str">
        <f>ALS!K68</f>
        <v/>
      </c>
      <c r="EQL6" s="147" t="str">
        <f>ALS!L68</f>
        <v/>
      </c>
      <c r="EQM6" s="50">
        <f>ALS!E69</f>
        <v>0</v>
      </c>
      <c r="EQN6" s="50">
        <f>ALS!F69</f>
        <v>0</v>
      </c>
      <c r="EQO6" s="50">
        <f>ALS!G69</f>
        <v>0</v>
      </c>
      <c r="EQP6" s="50">
        <f>ALS!H69</f>
        <v>0</v>
      </c>
      <c r="EQQ6" s="50">
        <f>ALS!I69</f>
        <v>0</v>
      </c>
      <c r="EQR6" s="50">
        <f>ALS!J69</f>
        <v>0</v>
      </c>
      <c r="EQS6" s="147" t="str">
        <f>ALS!K69</f>
        <v/>
      </c>
      <c r="EQT6" s="147" t="str">
        <f>ALS!L69</f>
        <v/>
      </c>
      <c r="EQU6" s="50">
        <f>ALS!E70</f>
        <v>0</v>
      </c>
      <c r="EQV6" s="50">
        <f>ALS!F70</f>
        <v>0</v>
      </c>
      <c r="EQW6" s="50">
        <f>ALS!G70</f>
        <v>0</v>
      </c>
      <c r="EQX6" s="50">
        <f>ALS!H70</f>
        <v>0</v>
      </c>
      <c r="EQY6" s="50">
        <f>ALS!I70</f>
        <v>0</v>
      </c>
      <c r="EQZ6" s="50">
        <f>ALS!J70</f>
        <v>0</v>
      </c>
      <c r="ERA6" s="147" t="str">
        <f>ALS!K70</f>
        <v/>
      </c>
      <c r="ERB6" s="147" t="str">
        <f>ALS!L70</f>
        <v/>
      </c>
      <c r="ERC6" s="50">
        <f>ALS!E73</f>
        <v>0</v>
      </c>
      <c r="ERD6" s="50">
        <f>ALS!F73</f>
        <v>0</v>
      </c>
      <c r="ERE6" s="50">
        <f>ALS!G73</f>
        <v>0</v>
      </c>
      <c r="ERF6" s="50">
        <f>ALS!H73</f>
        <v>0</v>
      </c>
      <c r="ERG6" s="50">
        <f>ALS!I73</f>
        <v>0</v>
      </c>
      <c r="ERH6" s="50">
        <f>ALS!J73</f>
        <v>0</v>
      </c>
      <c r="ERI6" s="147" t="str">
        <f>ALS!K73</f>
        <v/>
      </c>
      <c r="ERJ6" s="147" t="str">
        <f>ALS!L73</f>
        <v/>
      </c>
      <c r="ERK6" s="50">
        <f>ALS!E74</f>
        <v>0</v>
      </c>
      <c r="ERL6" s="50">
        <f>ALS!F74</f>
        <v>0</v>
      </c>
      <c r="ERM6" s="50">
        <f>ALS!G74</f>
        <v>0</v>
      </c>
      <c r="ERN6" s="50">
        <f>ALS!H74</f>
        <v>0</v>
      </c>
      <c r="ERO6" s="50">
        <f>ALS!I74</f>
        <v>0</v>
      </c>
      <c r="ERP6" s="50">
        <f>ALS!J74</f>
        <v>0</v>
      </c>
      <c r="ERQ6" s="147" t="str">
        <f>ALS!K74</f>
        <v/>
      </c>
      <c r="ERR6" s="147" t="str">
        <f>ALS!L74</f>
        <v/>
      </c>
      <c r="ERS6" s="50">
        <f>ALS!E75</f>
        <v>0</v>
      </c>
      <c r="ERT6" s="50">
        <f>ALS!F75</f>
        <v>0</v>
      </c>
      <c r="ERU6" s="50">
        <f>ALS!G75</f>
        <v>0</v>
      </c>
      <c r="ERV6" s="50">
        <f>ALS!H75</f>
        <v>0</v>
      </c>
      <c r="ERW6" s="50">
        <f>ALS!I75</f>
        <v>0</v>
      </c>
      <c r="ERX6" s="50">
        <f>ALS!J75</f>
        <v>0</v>
      </c>
      <c r="ERY6" s="147" t="str">
        <f>ALS!K75</f>
        <v/>
      </c>
      <c r="ERZ6" s="147" t="str">
        <f>ALS!L75</f>
        <v/>
      </c>
      <c r="ESA6" s="139">
        <f>ALS!E79</f>
        <v>0</v>
      </c>
      <c r="ESB6" s="139">
        <f>ALS!F79</f>
        <v>0</v>
      </c>
      <c r="ESC6" s="139">
        <f>ALS!G79</f>
        <v>0</v>
      </c>
      <c r="ESD6" s="139">
        <f>ALS!H79</f>
        <v>0</v>
      </c>
      <c r="ESE6" s="139">
        <f>ALS!I79</f>
        <v>0</v>
      </c>
      <c r="ESF6" s="139">
        <f>ALS!J79</f>
        <v>0</v>
      </c>
      <c r="ESG6" s="148" t="str">
        <f>ALS!K79</f>
        <v/>
      </c>
      <c r="ESH6" s="148" t="str">
        <f>ALS!L79</f>
        <v/>
      </c>
      <c r="ESI6" s="139">
        <f>ALS!E80</f>
        <v>0</v>
      </c>
      <c r="ESJ6" s="139">
        <f>ALS!F80</f>
        <v>0</v>
      </c>
      <c r="ESK6" s="139">
        <f>ALS!G80</f>
        <v>0</v>
      </c>
      <c r="ESL6" s="139">
        <f>ALS!H80</f>
        <v>0</v>
      </c>
      <c r="ESM6" s="139">
        <f>ALS!I80</f>
        <v>0</v>
      </c>
      <c r="ESN6" s="139">
        <f>ALS!J80</f>
        <v>0</v>
      </c>
      <c r="ESO6" s="148" t="str">
        <f>ALS!K80</f>
        <v/>
      </c>
      <c r="ESP6" s="148" t="str">
        <f>ALS!L80</f>
        <v/>
      </c>
      <c r="ESQ6" s="139">
        <f>ALS!E81</f>
        <v>0</v>
      </c>
      <c r="ESR6" s="139">
        <f>ALS!F81</f>
        <v>0</v>
      </c>
      <c r="ESS6" s="139">
        <f>ALS!G81</f>
        <v>0</v>
      </c>
      <c r="EST6" s="139">
        <f>ALS!H81</f>
        <v>0</v>
      </c>
      <c r="ESU6" s="139">
        <f>ALS!I81</f>
        <v>0</v>
      </c>
      <c r="ESV6" s="139">
        <f>ALS!J81</f>
        <v>0</v>
      </c>
      <c r="ESW6" s="148" t="str">
        <f>ALS!K81</f>
        <v/>
      </c>
      <c r="ESX6" s="148" t="str">
        <f>ALS!L81</f>
        <v/>
      </c>
      <c r="ESY6" s="139">
        <f>ALS!E82</f>
        <v>0</v>
      </c>
      <c r="ESZ6" s="139">
        <f>ALS!F82</f>
        <v>0</v>
      </c>
      <c r="ETA6" s="139">
        <f>ALS!G82</f>
        <v>0</v>
      </c>
      <c r="ETB6" s="139">
        <f>ALS!H82</f>
        <v>0</v>
      </c>
      <c r="ETC6" s="139">
        <f>ALS!I82</f>
        <v>0</v>
      </c>
      <c r="ETD6" s="139">
        <f>ALS!J82</f>
        <v>0</v>
      </c>
      <c r="ETE6" s="148" t="str">
        <f>ALS!K82</f>
        <v/>
      </c>
      <c r="ETF6" s="148" t="str">
        <f>ALS!L82</f>
        <v/>
      </c>
      <c r="ETG6" s="139">
        <f>ALS!E83</f>
        <v>0</v>
      </c>
      <c r="ETH6" s="139">
        <f>ALS!F83</f>
        <v>0</v>
      </c>
      <c r="ETI6" s="139">
        <f>ALS!G83</f>
        <v>0</v>
      </c>
      <c r="ETJ6" s="139">
        <f>ALS!H83</f>
        <v>0</v>
      </c>
      <c r="ETK6" s="139">
        <f>ALS!I83</f>
        <v>0</v>
      </c>
      <c r="ETL6" s="139">
        <f>ALS!J83</f>
        <v>0</v>
      </c>
      <c r="ETM6" s="148" t="str">
        <f>ALS!K83</f>
        <v/>
      </c>
      <c r="ETN6" s="148" t="str">
        <f>ALS!L83</f>
        <v/>
      </c>
      <c r="ETO6" s="139">
        <f>ALS!E91</f>
        <v>0</v>
      </c>
      <c r="ETP6" s="139">
        <f>ALS!F91</f>
        <v>0</v>
      </c>
      <c r="ETQ6" s="139">
        <f>ALS!G91</f>
        <v>0</v>
      </c>
      <c r="ETR6" s="139">
        <f>ALS!H91</f>
        <v>0</v>
      </c>
      <c r="ETS6" s="139">
        <f>ALS!I91</f>
        <v>0</v>
      </c>
      <c r="ETT6" s="139">
        <f>ALS!J91</f>
        <v>0</v>
      </c>
      <c r="ETU6" s="148" t="str">
        <f>ALS!K91</f>
        <v/>
      </c>
      <c r="ETV6" s="148" t="str">
        <f>ALS!L91</f>
        <v/>
      </c>
      <c r="ETW6" s="139">
        <f>ALS!E92</f>
        <v>0</v>
      </c>
      <c r="ETX6" s="139">
        <f>ALS!F92</f>
        <v>0</v>
      </c>
      <c r="ETY6" s="139">
        <f>ALS!G92</f>
        <v>0</v>
      </c>
      <c r="ETZ6" s="139">
        <f>ALS!H92</f>
        <v>0</v>
      </c>
      <c r="EUA6" s="139">
        <f>ALS!I92</f>
        <v>0</v>
      </c>
      <c r="EUB6" s="139">
        <f>ALS!J92</f>
        <v>0</v>
      </c>
      <c r="EUC6" s="148" t="str">
        <f>ALS!K92</f>
        <v/>
      </c>
      <c r="EUD6" s="148" t="str">
        <f>ALS!L92</f>
        <v/>
      </c>
      <c r="EUE6" s="139">
        <f>ALS!E93</f>
        <v>0</v>
      </c>
      <c r="EUF6" s="139">
        <f>ALS!F93</f>
        <v>0</v>
      </c>
      <c r="EUG6" s="139">
        <f>ALS!G93</f>
        <v>0</v>
      </c>
      <c r="EUH6" s="139">
        <f>ALS!H93</f>
        <v>0</v>
      </c>
      <c r="EUI6" s="139">
        <f>ALS!I93</f>
        <v>0</v>
      </c>
      <c r="EUJ6" s="139">
        <f>ALS!J93</f>
        <v>0</v>
      </c>
      <c r="EUK6" s="148" t="str">
        <f>ALS!K93</f>
        <v/>
      </c>
      <c r="EUL6" s="148" t="str">
        <f>ALS!L93</f>
        <v/>
      </c>
      <c r="EUM6" s="139" t="str">
        <f>IF(ALS!E97="P",1,"")</f>
        <v/>
      </c>
      <c r="EUN6" s="149">
        <f>ALS!G97</f>
        <v>0</v>
      </c>
      <c r="EUO6" s="149">
        <f>ALS!H97</f>
        <v>0</v>
      </c>
      <c r="EUP6" s="149">
        <f>ALS!I97</f>
        <v>0</v>
      </c>
      <c r="EUQ6" s="149">
        <f>ALS!J97</f>
        <v>0</v>
      </c>
      <c r="EUR6" s="148" t="str">
        <f>ALS!K97</f>
        <v/>
      </c>
      <c r="EUS6" s="148" t="str">
        <f>ALS!L97</f>
        <v/>
      </c>
      <c r="EUT6" s="139" t="str">
        <f>IF(ALS!E99="P",1,"")</f>
        <v/>
      </c>
      <c r="EUU6" s="149">
        <f>ALS!N99</f>
        <v>0</v>
      </c>
      <c r="EUV6" s="149">
        <f>ALS!O99</f>
        <v>0</v>
      </c>
      <c r="EUW6" s="149">
        <f>ALS!J99</f>
        <v>0</v>
      </c>
      <c r="EUX6" s="149">
        <f>ALS!Q99</f>
        <v>0</v>
      </c>
      <c r="EUY6" s="148" t="str">
        <f>ALS!K99</f>
        <v/>
      </c>
      <c r="EUZ6" s="148" t="str">
        <f>ALS!L99</f>
        <v/>
      </c>
      <c r="EVA6" s="139" t="str">
        <f>IF(ALS!E100="P",1,"")</f>
        <v/>
      </c>
      <c r="EVB6" s="149">
        <f>ALS!G100</f>
        <v>0</v>
      </c>
      <c r="EVC6" s="149">
        <f>ALS!H100</f>
        <v>0</v>
      </c>
      <c r="EVD6" s="149">
        <f>ALS!I100</f>
        <v>0</v>
      </c>
      <c r="EVE6" s="149">
        <f>ALS!J100</f>
        <v>0</v>
      </c>
      <c r="EVF6" s="148" t="str">
        <f>ALS!K100</f>
        <v/>
      </c>
      <c r="EVG6" s="148" t="str">
        <f>ALS!L100</f>
        <v/>
      </c>
      <c r="EVH6" s="139" t="str">
        <f>IF(ALS!E101="P",1,"")</f>
        <v/>
      </c>
      <c r="EVI6" s="149">
        <f>ALS!G101</f>
        <v>0</v>
      </c>
      <c r="EVJ6" s="149">
        <f>ALS!H101</f>
        <v>0</v>
      </c>
      <c r="EVK6" s="149">
        <f>ALS!I101</f>
        <v>0</v>
      </c>
      <c r="EVL6" s="149">
        <f>ALS!J101</f>
        <v>0</v>
      </c>
      <c r="EVM6" s="148" t="str">
        <f>ALS!K101</f>
        <v/>
      </c>
      <c r="EVN6" s="148" t="str">
        <f>ALS!L101</f>
        <v/>
      </c>
      <c r="EVO6" s="139" t="str">
        <f>IF(ALS!E102="P",1,"")</f>
        <v/>
      </c>
      <c r="EVP6" s="149">
        <f>ALS!G102</f>
        <v>0</v>
      </c>
      <c r="EVQ6" s="149">
        <f>ALS!H102</f>
        <v>0</v>
      </c>
      <c r="EVR6" s="149">
        <f>ALS!I102</f>
        <v>0</v>
      </c>
      <c r="EVS6" s="149">
        <f>ALS!J102</f>
        <v>0</v>
      </c>
      <c r="EVT6" s="148" t="str">
        <f>ALS!K102</f>
        <v/>
      </c>
      <c r="EVU6" s="148" t="str">
        <f>ALS!L102</f>
        <v/>
      </c>
      <c r="EVV6" s="139" t="str">
        <f>IF(ALS!E103="P",1,"")</f>
        <v/>
      </c>
      <c r="EVW6" s="149">
        <f>ALS!G103</f>
        <v>0</v>
      </c>
      <c r="EVX6" s="149">
        <f>ALS!H103</f>
        <v>0</v>
      </c>
      <c r="EVY6" s="149">
        <f>ALS!I103</f>
        <v>0</v>
      </c>
      <c r="EVZ6" s="149">
        <f>ALS!J103</f>
        <v>0</v>
      </c>
      <c r="EWA6" s="148" t="str">
        <f>ALS!K103</f>
        <v/>
      </c>
      <c r="EWB6" s="148" t="str">
        <f>ALS!L103</f>
        <v/>
      </c>
      <c r="EWC6" s="139" t="str">
        <f>IF(ALS!E104="P",1,"")</f>
        <v/>
      </c>
      <c r="EWD6" s="149">
        <f>ALS!G104</f>
        <v>0</v>
      </c>
      <c r="EWE6" s="149">
        <f>ALS!H104</f>
        <v>0</v>
      </c>
      <c r="EWF6" s="149">
        <f>ALS!I104</f>
        <v>0</v>
      </c>
      <c r="EWG6" s="149">
        <f>ALS!J104</f>
        <v>0</v>
      </c>
      <c r="EWH6" s="148" t="str">
        <f>ALS!K104</f>
        <v/>
      </c>
      <c r="EWI6" s="148" t="str">
        <f>ALS!L104</f>
        <v/>
      </c>
      <c r="EWJ6" s="139" t="str">
        <f>IF(ALS!E105="P",1,"")</f>
        <v/>
      </c>
      <c r="EWK6" s="149">
        <f>ALS!G105</f>
        <v>0</v>
      </c>
      <c r="EWL6" s="149">
        <f>ALS!H105</f>
        <v>0</v>
      </c>
      <c r="EWM6" s="149">
        <f>ALS!I105</f>
        <v>0</v>
      </c>
      <c r="EWN6" s="149">
        <f>ALS!J105</f>
        <v>0</v>
      </c>
      <c r="EWO6" s="148" t="str">
        <f>ALS!K105</f>
        <v/>
      </c>
      <c r="EWP6" s="148" t="str">
        <f>ALS!L105</f>
        <v/>
      </c>
      <c r="EWQ6" s="139" t="str">
        <f>IF(ALS!E109="P",1,"")</f>
        <v/>
      </c>
      <c r="EWR6" s="149">
        <f>ALS!G109</f>
        <v>0</v>
      </c>
      <c r="EWS6" s="149">
        <f>ALS!H109</f>
        <v>0</v>
      </c>
      <c r="EWT6" s="149">
        <f>ALS!I109</f>
        <v>0</v>
      </c>
      <c r="EWU6" s="149">
        <f>ALS!J109</f>
        <v>0</v>
      </c>
      <c r="EWV6" s="148" t="str">
        <f>ALS!K109</f>
        <v/>
      </c>
      <c r="EWW6" s="148" t="str">
        <f>ALS!L109</f>
        <v/>
      </c>
      <c r="EWX6" s="139" t="str">
        <f>IF(ALS!E110="P",1,"")</f>
        <v/>
      </c>
      <c r="EWY6" s="149">
        <f>ALS!G110</f>
        <v>0</v>
      </c>
      <c r="EWZ6" s="149">
        <f>ALS!H110</f>
        <v>0</v>
      </c>
      <c r="EXA6" s="149">
        <f>ALS!I110</f>
        <v>0</v>
      </c>
      <c r="EXB6" s="149">
        <f>ALS!J110</f>
        <v>0</v>
      </c>
      <c r="EXC6" s="148" t="str">
        <f>ALS!K110</f>
        <v/>
      </c>
      <c r="EXD6" s="148" t="str">
        <f>ALS!L110</f>
        <v/>
      </c>
      <c r="EXE6" s="139" t="str">
        <f>IF(ALS!E112="P",1,"")</f>
        <v/>
      </c>
      <c r="EXF6" s="149">
        <f>ALS!G112</f>
        <v>0</v>
      </c>
      <c r="EXG6" s="149">
        <f>ALS!H112</f>
        <v>0</v>
      </c>
      <c r="EXH6" s="149">
        <f>ALS!I112</f>
        <v>0</v>
      </c>
      <c r="EXI6" s="149">
        <f>ALS!J112</f>
        <v>0</v>
      </c>
      <c r="EXJ6" s="148" t="str">
        <f>ALS!K112</f>
        <v/>
      </c>
      <c r="EXK6" s="148" t="str">
        <f>ALS!L112</f>
        <v/>
      </c>
      <c r="EXL6" s="149">
        <f>ALS!G114</f>
        <v>0</v>
      </c>
      <c r="EXM6" s="149">
        <f>ALS!H114</f>
        <v>0</v>
      </c>
      <c r="EXN6" s="149">
        <f>ALS!I114</f>
        <v>0</v>
      </c>
      <c r="EXO6" s="149">
        <f>ALS!J114</f>
        <v>0</v>
      </c>
      <c r="EXP6" s="148" t="str">
        <f>ALS!K114</f>
        <v/>
      </c>
      <c r="EXQ6" s="148" t="str">
        <f>ALS!L114</f>
        <v/>
      </c>
      <c r="EXR6" s="149">
        <f>ALS!G115</f>
        <v>0</v>
      </c>
      <c r="EXS6" s="149">
        <f>ALS!H115</f>
        <v>0</v>
      </c>
      <c r="EXT6" s="149">
        <f>ALS!I115</f>
        <v>0</v>
      </c>
      <c r="EXU6" s="149">
        <f>ALS!J115</f>
        <v>0</v>
      </c>
      <c r="EXV6" s="148" t="str">
        <f>ALS!K115</f>
        <v/>
      </c>
      <c r="EXW6" s="148" t="str">
        <f>ALS!L115</f>
        <v/>
      </c>
      <c r="EXX6" s="149">
        <f>ALS!G116</f>
        <v>0</v>
      </c>
      <c r="EXY6" s="149">
        <f>ALS!H116</f>
        <v>0</v>
      </c>
      <c r="EXZ6" s="149">
        <f>ALS!I116</f>
        <v>0</v>
      </c>
      <c r="EYA6" s="149">
        <f>ALS!J116</f>
        <v>0</v>
      </c>
      <c r="EYB6" s="148" t="str">
        <f>ALS!K116</f>
        <v/>
      </c>
      <c r="EYC6" s="148" t="str">
        <f>ALS!L116</f>
        <v/>
      </c>
      <c r="EYD6" s="123">
        <f>ALS!C120</f>
        <v>0</v>
      </c>
      <c r="EYE6" s="123">
        <f>ALS!D120</f>
        <v>0</v>
      </c>
      <c r="EYF6" s="123">
        <f>ALS!E120</f>
        <v>0</v>
      </c>
      <c r="EYG6" s="123">
        <f>ALS!F120</f>
        <v>0</v>
      </c>
      <c r="EYH6" s="123">
        <f>ALS!G120</f>
        <v>0</v>
      </c>
      <c r="EYI6" s="123">
        <f>ALS!H120</f>
        <v>0</v>
      </c>
      <c r="EYJ6" s="123">
        <f>ALS!C127</f>
        <v>0</v>
      </c>
      <c r="EYK6" s="123">
        <f>ALS!D127</f>
        <v>0</v>
      </c>
      <c r="EYL6" s="123">
        <f>ALS!E127</f>
        <v>0</v>
      </c>
      <c r="EYM6" s="123">
        <f>ALS!F127</f>
        <v>0</v>
      </c>
      <c r="EYN6" s="123">
        <f>ALS!G127</f>
        <v>0</v>
      </c>
      <c r="EYO6" s="123">
        <f>ALS!H127</f>
        <v>0</v>
      </c>
      <c r="EYP6" s="123">
        <f>ALS!C128</f>
        <v>0</v>
      </c>
      <c r="EYQ6" s="123">
        <f>ALS!D128</f>
        <v>0</v>
      </c>
      <c r="EYR6" s="123">
        <f>ALS!E128</f>
        <v>0</v>
      </c>
      <c r="EYS6" s="123">
        <f>ALS!F128</f>
        <v>0</v>
      </c>
      <c r="EYT6" s="123">
        <f>ALS!G128</f>
        <v>0</v>
      </c>
      <c r="EYU6" s="123">
        <f>ALS!H128</f>
        <v>0</v>
      </c>
      <c r="EYV6" s="123">
        <f>ALS!C126</f>
        <v>0</v>
      </c>
      <c r="EYW6" s="123">
        <f>ALS!D126</f>
        <v>0</v>
      </c>
      <c r="EYX6" s="123">
        <f>ALS!E126</f>
        <v>0</v>
      </c>
      <c r="EYY6" s="123">
        <f>ALS!F126</f>
        <v>0</v>
      </c>
      <c r="EYZ6" s="123">
        <f>ALS!G126</f>
        <v>0</v>
      </c>
      <c r="EZA6" s="123">
        <f>ALS!H126</f>
        <v>0</v>
      </c>
      <c r="EZB6" s="150">
        <f>ALS!I126</f>
        <v>0</v>
      </c>
      <c r="EZC6" s="123">
        <f>ALS!C127</f>
        <v>0</v>
      </c>
      <c r="EZD6" s="123">
        <f>ALS!D127</f>
        <v>0</v>
      </c>
      <c r="EZE6" s="123">
        <f>ALS!E127</f>
        <v>0</v>
      </c>
      <c r="EZF6" s="123">
        <f>ALS!F127</f>
        <v>0</v>
      </c>
      <c r="EZG6" s="123">
        <f>ALS!G127</f>
        <v>0</v>
      </c>
      <c r="EZH6" s="123">
        <f>ALS!H127</f>
        <v>0</v>
      </c>
      <c r="EZI6" s="150">
        <f>ALS!I127</f>
        <v>0</v>
      </c>
      <c r="EZJ6" s="123">
        <f>ALS!C128</f>
        <v>0</v>
      </c>
      <c r="EZK6" s="123">
        <f>ALS!D128</f>
        <v>0</v>
      </c>
      <c r="EZL6" s="123">
        <f>ALS!E128</f>
        <v>0</v>
      </c>
      <c r="EZM6" s="123">
        <f>ALS!F128</f>
        <v>0</v>
      </c>
      <c r="EZN6" s="123">
        <f>ALS!G128</f>
        <v>0</v>
      </c>
      <c r="EZO6" s="123">
        <f>ALS!H128</f>
        <v>0</v>
      </c>
      <c r="EZP6" s="123">
        <f>ALS!I128</f>
        <v>0</v>
      </c>
      <c r="EZQ6" s="151">
        <f>ALS!C130</f>
        <v>0</v>
      </c>
      <c r="EZR6" s="151">
        <f>ALS!E130</f>
        <v>0</v>
      </c>
      <c r="EZS6" s="151">
        <f>ALS!G130</f>
        <v>0</v>
      </c>
      <c r="EZT6" s="151">
        <f>ALS!I130</f>
        <v>0</v>
      </c>
      <c r="EZU6" s="151">
        <f>ALS!K130</f>
        <v>0</v>
      </c>
      <c r="EZV6" s="151">
        <f>ALS!C131</f>
        <v>0</v>
      </c>
      <c r="EZW6" s="151">
        <f>ALS!E131</f>
        <v>0</v>
      </c>
      <c r="EZX6" s="151">
        <f>ALS!G131</f>
        <v>0</v>
      </c>
      <c r="EZY6" s="151">
        <f>ALS!I131</f>
        <v>0</v>
      </c>
      <c r="EZZ6" s="151">
        <f>ALS!K131</f>
        <v>0</v>
      </c>
      <c r="FAA6" s="50">
        <f>ALS!B134</f>
        <v>0</v>
      </c>
      <c r="FAB6" s="50">
        <f>ALS!D134</f>
        <v>0</v>
      </c>
      <c r="FAC6" s="50">
        <f>ALS!B135</f>
        <v>0</v>
      </c>
      <c r="FAD6" s="50">
        <f>ALS!D135</f>
        <v>0</v>
      </c>
      <c r="FAE6" s="50">
        <f>ALS!B136</f>
        <v>0</v>
      </c>
      <c r="FAF6" s="50">
        <f>ALS!D136</f>
        <v>0</v>
      </c>
      <c r="FAG6" s="50">
        <f>ALS!B137</f>
        <v>0</v>
      </c>
      <c r="FAH6" s="50">
        <f>ALS!D137</f>
        <v>0</v>
      </c>
      <c r="FAI6" s="50">
        <f>ALS!B138</f>
        <v>0</v>
      </c>
      <c r="FAJ6" s="50">
        <f>ALS!D138</f>
        <v>0</v>
      </c>
      <c r="FAK6" s="50">
        <f>ALS!B141</f>
        <v>0</v>
      </c>
      <c r="FAL6" s="50">
        <f>ALS!B143</f>
        <v>0</v>
      </c>
      <c r="FAM6" s="50">
        <f>ALS!B145</f>
        <v>0</v>
      </c>
      <c r="FAN6" s="50">
        <f>ALS!B150</f>
        <v>0</v>
      </c>
      <c r="FAO6" s="50">
        <f>ALS!B153</f>
        <v>0</v>
      </c>
      <c r="FAP6" s="50">
        <f>ALS!I150</f>
        <v>0</v>
      </c>
    </row>
    <row r="7" spans="1:4099" x14ac:dyDescent="0.25">
      <c r="A7" s="130"/>
      <c r="B7" s="130"/>
      <c r="C7" s="130"/>
      <c r="D7" s="130"/>
      <c r="E7" s="130"/>
      <c r="F7" s="130"/>
      <c r="G7" s="130"/>
      <c r="H7" s="130"/>
      <c r="I7" s="130"/>
      <c r="J7" s="130"/>
      <c r="K7" s="130"/>
      <c r="L7" s="130"/>
      <c r="M7" s="130"/>
      <c r="N7" s="130"/>
      <c r="O7" s="130"/>
      <c r="P7" s="130"/>
      <c r="Q7" s="130"/>
      <c r="R7" s="130"/>
      <c r="S7" s="130"/>
      <c r="T7" s="130"/>
      <c r="U7" s="130"/>
      <c r="V7" s="130"/>
      <c r="W7" s="130"/>
      <c r="X7" s="130"/>
      <c r="Y7" s="130"/>
      <c r="Z7" s="130"/>
      <c r="AA7" s="130"/>
      <c r="AB7" s="130"/>
      <c r="AC7" s="130"/>
      <c r="AD7" s="130"/>
      <c r="AE7" s="130"/>
      <c r="AF7" s="130"/>
      <c r="AG7" s="130"/>
      <c r="AH7" s="130"/>
      <c r="AI7" s="130"/>
      <c r="AJ7" s="130"/>
      <c r="AK7" s="130"/>
      <c r="AL7" s="130"/>
      <c r="AM7" s="130"/>
      <c r="AN7" s="130"/>
      <c r="AO7" s="130"/>
      <c r="AP7" s="130"/>
      <c r="AQ7" s="130"/>
      <c r="AR7" s="130"/>
      <c r="AS7" s="130"/>
      <c r="AT7" s="130"/>
      <c r="AU7" s="130"/>
      <c r="AV7" s="130"/>
      <c r="AW7" s="130"/>
      <c r="AX7" s="130"/>
      <c r="AY7" s="130"/>
      <c r="AZ7" s="152"/>
      <c r="BA7" s="152"/>
      <c r="BB7" s="152"/>
      <c r="BC7" s="152"/>
      <c r="BD7" s="152"/>
      <c r="BE7" s="152"/>
      <c r="BF7" s="152"/>
      <c r="BG7" s="152"/>
      <c r="BH7" s="152"/>
      <c r="BI7" s="152"/>
      <c r="BJ7" s="152"/>
      <c r="BK7" s="152"/>
      <c r="BL7" s="152"/>
      <c r="BM7" s="152"/>
      <c r="BN7" s="152"/>
      <c r="BO7" s="152"/>
      <c r="BP7" s="152"/>
      <c r="BQ7" s="152"/>
      <c r="BR7" s="152"/>
      <c r="BS7" s="152"/>
      <c r="BT7" s="152"/>
      <c r="BU7" s="152"/>
      <c r="BV7" s="152"/>
      <c r="BW7" s="152"/>
      <c r="BX7" s="152"/>
      <c r="BY7" s="152"/>
      <c r="BZ7" s="152"/>
      <c r="CA7" s="152"/>
      <c r="CB7" s="152"/>
      <c r="CC7" s="152"/>
      <c r="CD7" s="152"/>
      <c r="CE7" s="152"/>
      <c r="CF7" s="152"/>
      <c r="CG7" s="152"/>
      <c r="CH7" s="152"/>
      <c r="CI7" s="152"/>
      <c r="CJ7" s="152"/>
      <c r="CK7" s="152"/>
      <c r="CL7" s="152"/>
      <c r="CM7" s="152"/>
      <c r="CN7" s="152"/>
      <c r="CO7" s="152"/>
      <c r="CP7" s="152"/>
      <c r="CQ7" s="152"/>
      <c r="CR7" s="152"/>
      <c r="CS7" s="152"/>
      <c r="CT7" s="152"/>
      <c r="CU7" s="152"/>
      <c r="CV7" s="152"/>
      <c r="CW7" s="152"/>
      <c r="CX7" s="152"/>
      <c r="CY7" s="152"/>
      <c r="CZ7" s="152"/>
      <c r="DA7" s="152"/>
      <c r="DB7" s="152"/>
      <c r="DC7" s="152"/>
      <c r="DD7" s="152"/>
      <c r="DE7" s="152"/>
      <c r="DF7" s="152"/>
      <c r="DG7" s="152"/>
      <c r="DH7" s="152"/>
      <c r="DI7" s="152"/>
      <c r="DJ7" s="152"/>
      <c r="DK7" s="152"/>
      <c r="DL7" s="152"/>
      <c r="DM7" s="152"/>
      <c r="DN7" s="152"/>
      <c r="DO7" s="152"/>
      <c r="DP7" s="152"/>
      <c r="DQ7" s="152"/>
      <c r="DR7" s="152"/>
      <c r="DS7" s="152"/>
      <c r="DT7" s="152"/>
      <c r="DU7" s="152"/>
      <c r="DV7" s="152"/>
      <c r="DW7" s="152"/>
      <c r="DX7" s="152"/>
      <c r="DY7" s="152"/>
      <c r="DZ7" s="152"/>
      <c r="EA7" s="152"/>
      <c r="EB7" s="152"/>
      <c r="EC7" s="152"/>
      <c r="ED7" s="152"/>
      <c r="EE7" s="152"/>
      <c r="EF7" s="152"/>
      <c r="EG7" s="152"/>
      <c r="EH7" s="152"/>
      <c r="EI7" s="152"/>
      <c r="EJ7" s="152"/>
      <c r="EK7" s="152"/>
      <c r="EL7" s="152"/>
      <c r="EM7" s="152"/>
      <c r="EN7" s="152"/>
      <c r="EO7" s="152"/>
      <c r="EP7" s="152"/>
      <c r="AKJ7" s="1702"/>
      <c r="AKP7" s="1702"/>
      <c r="BJK7" s="1702"/>
      <c r="EOZ7" s="153"/>
      <c r="EPA7" s="153"/>
      <c r="EPB7" s="153"/>
      <c r="EPC7" s="153"/>
      <c r="EPD7" s="153"/>
    </row>
    <row r="8" spans="1:4099" ht="15.75" customHeight="1" x14ac:dyDescent="0.25">
      <c r="AKJ8" s="1702"/>
      <c r="AKP8" s="1702"/>
      <c r="BJK8" s="1702"/>
    </row>
    <row r="9" spans="1:4099" ht="15" customHeight="1" x14ac:dyDescent="0.25">
      <c r="AKJ9" s="1702"/>
      <c r="AKP9" s="1702"/>
      <c r="BJK9" s="1702"/>
      <c r="CIH9" s="154"/>
      <c r="CII9" s="155"/>
      <c r="CIJ9" s="156"/>
      <c r="CIK9" s="155"/>
      <c r="CIL9" s="154"/>
      <c r="CIP9" s="156"/>
      <c r="CIQ9" s="155"/>
      <c r="CIR9" s="154"/>
      <c r="CIV9" s="156"/>
      <c r="CIW9" s="155"/>
      <c r="CIX9" s="154"/>
      <c r="CJB9" s="156"/>
      <c r="CJC9" s="155"/>
      <c r="CJD9" s="154"/>
      <c r="DCS9" s="154"/>
      <c r="DCT9" s="155"/>
      <c r="DCU9" s="156"/>
      <c r="DCV9" s="155"/>
      <c r="DCW9" s="154"/>
      <c r="DDA9" s="156"/>
      <c r="DDB9" s="155"/>
      <c r="DDC9" s="154"/>
      <c r="DDG9" s="156"/>
      <c r="DDH9" s="155"/>
      <c r="DDI9" s="154"/>
      <c r="DDM9" s="156"/>
      <c r="DDN9" s="155"/>
      <c r="DDO9" s="154"/>
      <c r="DXP9" s="154"/>
      <c r="DXQ9" s="155"/>
      <c r="DXR9" s="156"/>
      <c r="DXS9" s="155"/>
      <c r="DXT9" s="154"/>
      <c r="DXX9" s="156"/>
      <c r="DXY9" s="155"/>
      <c r="DXZ9" s="154"/>
      <c r="DYD9" s="156"/>
      <c r="DYE9" s="155"/>
      <c r="DYF9" s="154"/>
      <c r="DYJ9" s="156"/>
      <c r="DYK9" s="155"/>
      <c r="DYL9" s="154"/>
    </row>
    <row r="10" spans="1:4099" ht="15.75" customHeight="1" x14ac:dyDescent="0.25">
      <c r="AKJ10" s="1702"/>
      <c r="AKP10" s="1702"/>
      <c r="BJK10" s="1702"/>
    </row>
    <row r="11" spans="1:4099" x14ac:dyDescent="0.25">
      <c r="AKJ11" s="1702"/>
      <c r="AKP11" s="1702"/>
      <c r="BJK11" s="1702"/>
    </row>
    <row r="12" spans="1:4099" ht="15.75" customHeight="1" x14ac:dyDescent="0.25">
      <c r="AKJ12" s="1702"/>
      <c r="AKP12" s="1702"/>
      <c r="BJK12" s="1702"/>
    </row>
    <row r="13" spans="1:4099" x14ac:dyDescent="0.25">
      <c r="AKJ13" s="1702"/>
      <c r="AKO13" s="57"/>
      <c r="AKP13" s="1702"/>
      <c r="BJJ13" s="57"/>
      <c r="BJK13" s="1702"/>
    </row>
    <row r="14" spans="1:4099" x14ac:dyDescent="0.25">
      <c r="AKJ14" s="1702"/>
      <c r="AKP14" s="1702"/>
      <c r="BJK14" s="1702"/>
    </row>
    <row r="15" spans="1:4099" x14ac:dyDescent="0.25">
      <c r="AKJ15" s="1702"/>
      <c r="AKP15" s="1702"/>
      <c r="BJK15" s="1702"/>
    </row>
    <row r="16" spans="1:4099" x14ac:dyDescent="0.25">
      <c r="AKJ16" s="1702"/>
      <c r="AKP16" s="1702"/>
      <c r="BJK16" s="1702"/>
    </row>
    <row r="17" spans="214:978 1623:1623" x14ac:dyDescent="0.25">
      <c r="AKJ17" s="1702"/>
      <c r="AKP17" s="1702"/>
      <c r="BJK17" s="1702"/>
    </row>
    <row r="18" spans="214:978 1623:1623" x14ac:dyDescent="0.25">
      <c r="AKJ18" s="1702"/>
      <c r="AKP18" s="1702"/>
      <c r="BJK18" s="1702"/>
    </row>
    <row r="19" spans="214:978 1623:1623" x14ac:dyDescent="0.25">
      <c r="AKJ19" s="1702"/>
      <c r="AKP19" s="1702"/>
      <c r="BJK19" s="1702"/>
    </row>
    <row r="20" spans="214:978 1623:1623" x14ac:dyDescent="0.25">
      <c r="AKJ20" s="1702"/>
      <c r="AKP20" s="1702"/>
      <c r="BJK20" s="1702"/>
    </row>
    <row r="21" spans="214:978 1623:1623" x14ac:dyDescent="0.25">
      <c r="AKJ21" s="1702"/>
      <c r="AKP21" s="1702"/>
      <c r="BJK21" s="1702"/>
    </row>
    <row r="22" spans="214:978 1623:1623" x14ac:dyDescent="0.25">
      <c r="AKJ22" s="1702"/>
      <c r="AKP22" s="1702"/>
      <c r="BJK22" s="1702"/>
    </row>
    <row r="23" spans="214:978 1623:1623" x14ac:dyDescent="0.25">
      <c r="AKJ23" s="1702"/>
      <c r="AKP23" s="1702"/>
      <c r="BJK23" s="1702"/>
    </row>
    <row r="24" spans="214:978 1623:1623" x14ac:dyDescent="0.25">
      <c r="AKJ24" s="1702"/>
      <c r="AKP24" s="1702"/>
      <c r="BJK24" s="1702"/>
    </row>
    <row r="25" spans="214:978 1623:1623" x14ac:dyDescent="0.25">
      <c r="AKJ25" s="1702"/>
      <c r="AKP25" s="1702"/>
      <c r="BJK25" s="1702"/>
    </row>
    <row r="26" spans="214:978 1623:1623" x14ac:dyDescent="0.25">
      <c r="HF26" s="19" t="s">
        <v>593</v>
      </c>
      <c r="KH26" s="19" t="s">
        <v>593</v>
      </c>
      <c r="AKJ26" s="1702"/>
      <c r="AKP26" s="1702"/>
      <c r="BJK26" s="1702"/>
    </row>
    <row r="27" spans="214:978 1623:1623" x14ac:dyDescent="0.25">
      <c r="AKJ27" s="1702"/>
      <c r="AKP27" s="1702"/>
      <c r="BJK27" s="1702"/>
    </row>
    <row r="28" spans="214:978 1623:1623" x14ac:dyDescent="0.25">
      <c r="AKJ28" s="1702"/>
      <c r="AKP28" s="1702"/>
      <c r="BJK28" s="1702"/>
    </row>
    <row r="29" spans="214:978 1623:1623" x14ac:dyDescent="0.25">
      <c r="AKJ29" s="1702"/>
      <c r="AKP29" s="1702"/>
      <c r="BJK29" s="1702"/>
    </row>
    <row r="30" spans="214:978 1623:1623" x14ac:dyDescent="0.25">
      <c r="AKJ30" s="1702"/>
      <c r="AKP30" s="1702"/>
      <c r="BJK30" s="1702"/>
    </row>
    <row r="31" spans="214:978 1623:1623" x14ac:dyDescent="0.25">
      <c r="AKJ31" s="1702"/>
      <c r="AKP31" s="1702"/>
      <c r="BJK31" s="1702"/>
    </row>
    <row r="32" spans="214:978 1623:1623" x14ac:dyDescent="0.25">
      <c r="AKJ32" s="1702"/>
      <c r="AKP32" s="1702"/>
      <c r="BJK32" s="1702"/>
    </row>
    <row r="33" spans="972:978 1623:1623" x14ac:dyDescent="0.25">
      <c r="AKJ33" s="1702"/>
      <c r="AKP33" s="1702"/>
      <c r="BJK33" s="1702"/>
    </row>
    <row r="34" spans="972:978 1623:1623" x14ac:dyDescent="0.25">
      <c r="AKJ34" s="1702"/>
      <c r="AKP34" s="1702"/>
      <c r="BJK34" s="1702"/>
    </row>
    <row r="35" spans="972:978 1623:1623" x14ac:dyDescent="0.25">
      <c r="AKJ35" s="1702"/>
      <c r="AKP35" s="1702"/>
      <c r="BJK35" s="1702"/>
    </row>
    <row r="36" spans="972:978 1623:1623" x14ac:dyDescent="0.25">
      <c r="AKJ36" s="1702"/>
      <c r="AKP36" s="1702"/>
      <c r="BJK36" s="1702"/>
    </row>
    <row r="37" spans="972:978 1623:1623" x14ac:dyDescent="0.25">
      <c r="AKJ37" s="1702"/>
      <c r="AKP37" s="1702"/>
      <c r="BJK37" s="1702"/>
    </row>
    <row r="38" spans="972:978 1623:1623" x14ac:dyDescent="0.25">
      <c r="AKJ38" s="1702"/>
      <c r="AKP38" s="1702"/>
      <c r="BJK38" s="1702"/>
    </row>
    <row r="39" spans="972:978 1623:1623" x14ac:dyDescent="0.25">
      <c r="AKJ39" s="1702"/>
      <c r="AKP39" s="1702"/>
      <c r="BJK39" s="1702"/>
    </row>
    <row r="40" spans="972:978 1623:1623" x14ac:dyDescent="0.25">
      <c r="AKJ40" s="1702"/>
      <c r="AKP40" s="1702"/>
      <c r="BJK40" s="1702"/>
    </row>
    <row r="41" spans="972:978 1623:1623" x14ac:dyDescent="0.25">
      <c r="AKJ41" s="1702"/>
      <c r="AKP41" s="1702"/>
      <c r="BJK41" s="1702"/>
    </row>
    <row r="42" spans="972:978 1623:1623" x14ac:dyDescent="0.25">
      <c r="AKJ42" s="1702"/>
      <c r="AKP42" s="1702"/>
      <c r="BJK42" s="1702"/>
    </row>
    <row r="43" spans="972:978 1623:1623" x14ac:dyDescent="0.25">
      <c r="AKJ43" s="1702"/>
      <c r="AKP43" s="1702"/>
      <c r="BJK43" s="1702"/>
    </row>
    <row r="44" spans="972:978 1623:1623" x14ac:dyDescent="0.25">
      <c r="AKJ44" s="1702"/>
      <c r="AKP44" s="1702"/>
      <c r="BJK44" s="1702"/>
    </row>
    <row r="45" spans="972:978 1623:1623" x14ac:dyDescent="0.25">
      <c r="AKJ45" s="1702"/>
      <c r="AKP45" s="1702"/>
      <c r="BJK45" s="1702"/>
    </row>
    <row r="46" spans="972:978 1623:1623" x14ac:dyDescent="0.25">
      <c r="AKJ46" s="1702"/>
      <c r="AKP46" s="1702"/>
      <c r="BJK46" s="1702"/>
    </row>
    <row r="47" spans="972:978 1623:1623" x14ac:dyDescent="0.25">
      <c r="AKJ47" s="1702"/>
      <c r="AKP47" s="1702"/>
      <c r="BJK47" s="1702"/>
    </row>
    <row r="48" spans="972:978 1623:1623" x14ac:dyDescent="0.25">
      <c r="AKJ48" s="1702"/>
      <c r="AKP48" s="1702"/>
      <c r="BJK48" s="1702"/>
    </row>
    <row r="49" spans="972:978 1623:1623" x14ac:dyDescent="0.25">
      <c r="AKJ49" s="1702"/>
      <c r="AKP49" s="1702"/>
      <c r="BJK49" s="1702"/>
    </row>
    <row r="50" spans="972:978 1623:1623" x14ac:dyDescent="0.25">
      <c r="AKJ50" s="1702"/>
      <c r="AKP50" s="1702"/>
      <c r="BJK50" s="1702"/>
    </row>
    <row r="51" spans="972:978 1623:1623" x14ac:dyDescent="0.25">
      <c r="AKJ51" s="1702"/>
      <c r="AKP51" s="1702"/>
      <c r="BJK51" s="1702"/>
    </row>
    <row r="52" spans="972:978 1623:1623" x14ac:dyDescent="0.25">
      <c r="AKJ52" s="1702"/>
      <c r="AKP52" s="1702"/>
      <c r="BJK52" s="1702"/>
    </row>
    <row r="53" spans="972:978 1623:1623" x14ac:dyDescent="0.25">
      <c r="AKJ53" s="1702"/>
      <c r="AKP53" s="1702"/>
      <c r="BJK53" s="1702"/>
    </row>
    <row r="54" spans="972:978 1623:1623" x14ac:dyDescent="0.25">
      <c r="AKJ54" s="1702"/>
      <c r="AKP54" s="1702"/>
      <c r="BJK54" s="1702"/>
    </row>
    <row r="55" spans="972:978 1623:1623" x14ac:dyDescent="0.25">
      <c r="AKJ55" s="1702"/>
      <c r="AKP55" s="1702"/>
      <c r="BJK55" s="1702"/>
    </row>
    <row r="56" spans="972:978 1623:1623" x14ac:dyDescent="0.25">
      <c r="AKJ56" s="1702"/>
      <c r="AKP56" s="1702"/>
      <c r="BJK56" s="1702"/>
    </row>
    <row r="57" spans="972:978 1623:1623" x14ac:dyDescent="0.25">
      <c r="AKJ57" s="1702"/>
      <c r="AKP57" s="1702"/>
      <c r="BJK57" s="1702"/>
    </row>
    <row r="58" spans="972:978 1623:1623" x14ac:dyDescent="0.25">
      <c r="AKJ58" s="1702"/>
      <c r="AKP58" s="1702"/>
      <c r="BJK58" s="1702"/>
    </row>
    <row r="59" spans="972:978 1623:1623" x14ac:dyDescent="0.25">
      <c r="AKJ59" s="1702"/>
      <c r="AKP59" s="1702"/>
      <c r="BJK59" s="1702"/>
    </row>
    <row r="60" spans="972:978 1623:1623" x14ac:dyDescent="0.25">
      <c r="AKJ60" s="1702"/>
      <c r="AKP60" s="1702"/>
      <c r="BJK60" s="1702"/>
    </row>
    <row r="61" spans="972:978 1623:1623" x14ac:dyDescent="0.25">
      <c r="AKJ61" s="1702"/>
      <c r="AKP61" s="1702"/>
      <c r="BJK61" s="1702"/>
    </row>
    <row r="62" spans="972:978 1623:1623" x14ac:dyDescent="0.25">
      <c r="AKJ62" s="1702"/>
      <c r="AKP62" s="1702"/>
      <c r="BJK62" s="1702"/>
    </row>
    <row r="63" spans="972:978 1623:1623" x14ac:dyDescent="0.25">
      <c r="AKJ63" s="1702"/>
      <c r="AKP63" s="1702"/>
      <c r="BJK63" s="1702"/>
    </row>
    <row r="64" spans="972:978 1623:1623" x14ac:dyDescent="0.25">
      <c r="AKJ64" s="1702"/>
      <c r="AKP64" s="1702"/>
      <c r="BJK64" s="1702"/>
    </row>
    <row r="65" spans="972:978 1623:1623" x14ac:dyDescent="0.25">
      <c r="AKJ65" s="1702"/>
      <c r="AKP65" s="1702"/>
      <c r="BJK65" s="1702"/>
    </row>
    <row r="66" spans="972:978 1623:1623" x14ac:dyDescent="0.25">
      <c r="AKJ66" s="1702"/>
      <c r="AKP66" s="1702"/>
      <c r="BJK66" s="1702"/>
    </row>
    <row r="67" spans="972:978 1623:1623" x14ac:dyDescent="0.25">
      <c r="AKJ67" s="1702"/>
      <c r="AKP67" s="1702"/>
      <c r="BJK67" s="1702"/>
    </row>
    <row r="68" spans="972:978 1623:1623" x14ac:dyDescent="0.25">
      <c r="AKJ68" s="1702"/>
      <c r="AKP68" s="1702"/>
      <c r="BJK68" s="1702"/>
    </row>
    <row r="69" spans="972:978 1623:1623" x14ac:dyDescent="0.25">
      <c r="AKJ69" s="1702"/>
      <c r="AKP69" s="1702"/>
      <c r="BJK69" s="1702"/>
    </row>
    <row r="70" spans="972:978 1623:1623" x14ac:dyDescent="0.25">
      <c r="AKJ70" s="1702"/>
      <c r="AKP70" s="1702"/>
      <c r="BJK70" s="1702"/>
    </row>
    <row r="71" spans="972:978 1623:1623" x14ac:dyDescent="0.25">
      <c r="AKJ71" s="1702"/>
      <c r="AKP71" s="1702"/>
      <c r="BJK71" s="1702"/>
    </row>
    <row r="72" spans="972:978 1623:1623" x14ac:dyDescent="0.25">
      <c r="AKJ72" s="1702"/>
      <c r="AKP72" s="1702"/>
      <c r="BJK72" s="1702"/>
    </row>
    <row r="73" spans="972:978 1623:1623" x14ac:dyDescent="0.25">
      <c r="AKJ73" s="1702"/>
      <c r="AKP73" s="1702"/>
      <c r="BJK73" s="1702"/>
    </row>
    <row r="74" spans="972:978 1623:1623" x14ac:dyDescent="0.25">
      <c r="AKJ74" s="1702"/>
      <c r="AKP74" s="1702"/>
      <c r="BJK74" s="1702"/>
    </row>
    <row r="75" spans="972:978 1623:1623" x14ac:dyDescent="0.25">
      <c r="AKJ75" s="1702"/>
      <c r="AKP75" s="1702"/>
      <c r="BJK75" s="1702"/>
    </row>
    <row r="76" spans="972:978 1623:1623" x14ac:dyDescent="0.25">
      <c r="AKJ76" s="157">
        <f>IF(SUMIF(AKJ6:AKJ75,"&gt;0")=0,0,SUMIF(AKJ6:AKJ75,"&gt;0"))</f>
        <v>0</v>
      </c>
      <c r="AKP76" s="157">
        <f>IF(SUMIF(AKP6:AKP75,"&gt;0")=0,0,SUMIF(AKP6:AKP75,"&gt;0"))</f>
        <v>0</v>
      </c>
      <c r="BJK76" s="157">
        <f>IF(SUMIF(BJK6:BJK75,"&gt;0")=0,0,SUMIF(BJK6:BJK75,"&gt;0"))</f>
        <v>0</v>
      </c>
    </row>
    <row r="77" spans="972:978 1623:1623" x14ac:dyDescent="0.25">
      <c r="AKJ77" s="1703"/>
      <c r="AKP77" s="1703"/>
      <c r="BJK77" s="1703"/>
    </row>
    <row r="78" spans="972:978 1623:1623" x14ac:dyDescent="0.25">
      <c r="AKJ78" s="1703"/>
      <c r="AKP78" s="1703"/>
      <c r="BJK78" s="1703"/>
    </row>
    <row r="79" spans="972:978 1623:1623" x14ac:dyDescent="0.25">
      <c r="AKJ79" s="1703"/>
      <c r="AKP79" s="1703"/>
      <c r="BJK79" s="1703"/>
    </row>
    <row r="80" spans="972:978 1623:1623" x14ac:dyDescent="0.25">
      <c r="AKJ80" s="1703"/>
      <c r="AKP80" s="1703"/>
      <c r="BJK80" s="1703"/>
    </row>
    <row r="81" spans="972:978 1623:1623" x14ac:dyDescent="0.25">
      <c r="AKJ81" s="1703"/>
      <c r="AKP81" s="1703"/>
      <c r="BJK81" s="1703"/>
    </row>
    <row r="82" spans="972:978 1623:1623" x14ac:dyDescent="0.25">
      <c r="AKJ82" s="1703"/>
      <c r="AKP82" s="1703"/>
      <c r="BJK82" s="1703"/>
    </row>
    <row r="83" spans="972:978 1623:1623" x14ac:dyDescent="0.25">
      <c r="AKJ83" s="1703"/>
      <c r="AKP83" s="1703"/>
      <c r="BJK83" s="1703"/>
    </row>
    <row r="84" spans="972:978 1623:1623" x14ac:dyDescent="0.25">
      <c r="AKJ84" s="1703"/>
      <c r="AKP84" s="1703"/>
      <c r="BJK84" s="1703"/>
    </row>
    <row r="85" spans="972:978 1623:1623" x14ac:dyDescent="0.25">
      <c r="AKJ85" s="1703"/>
      <c r="AKP85" s="1703"/>
      <c r="BJK85" s="1703"/>
    </row>
    <row r="86" spans="972:978 1623:1623" x14ac:dyDescent="0.25">
      <c r="AKJ86" s="1703"/>
      <c r="AKP86" s="1703"/>
      <c r="BJK86" s="1703"/>
    </row>
    <row r="87" spans="972:978 1623:1623" x14ac:dyDescent="0.25">
      <c r="AKJ87" s="1703"/>
      <c r="AKP87" s="1703"/>
      <c r="BJK87" s="1703"/>
    </row>
    <row r="88" spans="972:978 1623:1623" x14ac:dyDescent="0.25">
      <c r="AKJ88" s="1703"/>
      <c r="AKP88" s="1703"/>
      <c r="BJK88" s="1703"/>
    </row>
    <row r="89" spans="972:978 1623:1623" x14ac:dyDescent="0.25">
      <c r="AKJ89" s="1703"/>
      <c r="AKP89" s="1703"/>
      <c r="BJK89" s="1703"/>
    </row>
    <row r="90" spans="972:978 1623:1623" x14ac:dyDescent="0.25">
      <c r="AKJ90" s="1703"/>
      <c r="AKP90" s="1703"/>
      <c r="BJK90" s="1703"/>
    </row>
    <row r="91" spans="972:978 1623:1623" x14ac:dyDescent="0.25">
      <c r="AKJ91" s="1703"/>
      <c r="AKP91" s="1703"/>
      <c r="BJK91" s="1703"/>
    </row>
    <row r="92" spans="972:978 1623:1623" x14ac:dyDescent="0.25">
      <c r="AKJ92" s="1703"/>
      <c r="AKP92" s="1703"/>
      <c r="BJK92" s="1703"/>
    </row>
    <row r="93" spans="972:978 1623:1623" x14ac:dyDescent="0.25">
      <c r="AKJ93" s="1703"/>
      <c r="AKP93" s="1703"/>
      <c r="BJK93" s="1703"/>
    </row>
    <row r="94" spans="972:978 1623:1623" x14ac:dyDescent="0.25">
      <c r="AKJ94" s="1703"/>
      <c r="AKP94" s="1703"/>
      <c r="BJK94" s="1703"/>
    </row>
    <row r="7000" spans="1:978 1505:1963 2140:2756 3282:3759" s="158" customFormat="1" x14ac:dyDescent="0.25">
      <c r="A7000" s="157"/>
      <c r="B7000" s="157"/>
      <c r="C7000" s="157"/>
      <c r="D7000" s="157"/>
      <c r="E7000" s="157"/>
      <c r="F7000" s="157"/>
      <c r="G7000" s="157"/>
      <c r="H7000" s="157"/>
      <c r="I7000" s="157"/>
      <c r="J7000" s="157"/>
      <c r="K7000" s="157"/>
      <c r="L7000" s="157"/>
      <c r="M7000" s="157"/>
      <c r="N7000" s="157"/>
      <c r="O7000" s="157"/>
      <c r="P7000" s="157"/>
      <c r="Q7000" s="157"/>
      <c r="R7000" s="157"/>
      <c r="S7000" s="157"/>
      <c r="T7000" s="157"/>
      <c r="U7000" s="157"/>
      <c r="V7000" s="157"/>
      <c r="W7000" s="157"/>
      <c r="X7000" s="157"/>
      <c r="Y7000" s="157"/>
      <c r="Z7000" s="157"/>
      <c r="AA7000" s="157"/>
      <c r="AB7000" s="157"/>
      <c r="AC7000" s="157"/>
      <c r="AD7000" s="157"/>
      <c r="AE7000" s="157"/>
      <c r="AF7000" s="157"/>
      <c r="AG7000" s="157"/>
      <c r="AH7000" s="157"/>
      <c r="AI7000" s="157"/>
      <c r="AJ7000" s="157"/>
      <c r="AK7000" s="157"/>
      <c r="AL7000" s="157"/>
      <c r="AM7000" s="157"/>
      <c r="AN7000" s="157"/>
      <c r="AO7000" s="157"/>
      <c r="AP7000" s="157"/>
      <c r="AQ7000" s="157"/>
      <c r="AR7000" s="157"/>
      <c r="AS7000" s="157"/>
      <c r="AT7000" s="157"/>
      <c r="AU7000" s="157"/>
      <c r="AV7000" s="157"/>
      <c r="AW7000" s="157"/>
      <c r="AX7000" s="157"/>
      <c r="AY7000" s="157"/>
      <c r="AZ7000" s="157"/>
      <c r="BA7000" s="157"/>
      <c r="BB7000" s="157"/>
      <c r="BC7000" s="157"/>
      <c r="BD7000" s="157"/>
      <c r="BE7000" s="157"/>
      <c r="BF7000" s="157"/>
      <c r="BG7000" s="157"/>
      <c r="BH7000" s="157"/>
      <c r="BI7000" s="157"/>
      <c r="BJ7000" s="157"/>
      <c r="MQ7000" s="157"/>
      <c r="MR7000" s="157"/>
      <c r="MS7000" s="157"/>
      <c r="MT7000" s="157"/>
      <c r="MU7000" s="157"/>
      <c r="MV7000" s="157"/>
      <c r="MW7000" s="157"/>
      <c r="MX7000" s="157"/>
      <c r="MY7000" s="157"/>
      <c r="MZ7000" s="157"/>
      <c r="NA7000" s="157"/>
      <c r="NB7000" s="157"/>
      <c r="NC7000" s="157"/>
      <c r="ND7000" s="157"/>
      <c r="NE7000" s="157"/>
      <c r="NF7000" s="157"/>
      <c r="NG7000" s="157"/>
      <c r="NH7000" s="157"/>
      <c r="NI7000" s="157"/>
      <c r="NJ7000" s="157"/>
      <c r="NK7000" s="157"/>
      <c r="NL7000" s="157"/>
      <c r="NM7000" s="157"/>
      <c r="NN7000" s="157"/>
      <c r="TU7000" s="157"/>
      <c r="TV7000" s="157"/>
      <c r="TW7000" s="7"/>
      <c r="TX7000" s="157"/>
      <c r="TY7000" s="157"/>
      <c r="TZ7000" s="157"/>
      <c r="UA7000" s="157"/>
      <c r="UB7000" s="157"/>
      <c r="UC7000" s="157"/>
      <c r="UD7000" s="157"/>
      <c r="UE7000" s="157"/>
      <c r="UF7000" s="157"/>
      <c r="UG7000" s="157"/>
      <c r="UH7000" s="157"/>
      <c r="UI7000" s="157"/>
      <c r="UJ7000" s="157"/>
      <c r="UK7000" s="157"/>
      <c r="UL7000" s="157"/>
      <c r="UM7000" s="157"/>
      <c r="UN7000" s="157"/>
      <c r="UO7000" s="157"/>
      <c r="UP7000" s="157"/>
      <c r="UQ7000" s="157"/>
      <c r="UR7000" s="157"/>
      <c r="US7000" s="157"/>
      <c r="UT7000" s="157"/>
      <c r="UU7000" s="157"/>
      <c r="UV7000" s="157"/>
      <c r="UW7000" s="157"/>
      <c r="UX7000" s="157"/>
      <c r="UY7000" s="157"/>
      <c r="UZ7000" s="157"/>
      <c r="VA7000" s="157"/>
      <c r="VB7000" s="157"/>
      <c r="VC7000" s="157"/>
      <c r="VD7000" s="157"/>
      <c r="VE7000" s="157"/>
      <c r="VF7000" s="157"/>
      <c r="VG7000" s="157"/>
      <c r="VH7000" s="157"/>
      <c r="VI7000" s="157"/>
      <c r="VJ7000" s="157"/>
      <c r="VK7000" s="157"/>
      <c r="VL7000" s="157"/>
      <c r="VM7000" s="157"/>
      <c r="VN7000" s="157"/>
      <c r="VO7000" s="157"/>
      <c r="VP7000" s="157"/>
      <c r="VQ7000" s="157"/>
      <c r="VR7000" s="157"/>
      <c r="VS7000" s="157"/>
      <c r="VT7000" s="157"/>
      <c r="VU7000" s="157"/>
      <c r="VV7000" s="157"/>
      <c r="VW7000" s="157"/>
      <c r="VX7000" s="157"/>
      <c r="VY7000" s="157"/>
      <c r="VZ7000" s="157"/>
      <c r="WA7000" s="157"/>
      <c r="WB7000" s="157"/>
      <c r="WC7000" s="157"/>
      <c r="WD7000" s="157"/>
      <c r="WE7000" s="157"/>
      <c r="WF7000" s="157"/>
      <c r="WG7000" s="157"/>
      <c r="WH7000" s="157"/>
      <c r="WI7000" s="157"/>
      <c r="WJ7000" s="157"/>
      <c r="WK7000" s="157"/>
      <c r="WL7000" s="157"/>
      <c r="WM7000" s="157"/>
      <c r="WN7000" s="157"/>
      <c r="WO7000" s="157"/>
      <c r="WP7000" s="157"/>
      <c r="WQ7000" s="157"/>
      <c r="WR7000" s="157"/>
      <c r="WS7000" s="157"/>
      <c r="WT7000" s="157"/>
      <c r="WU7000" s="157"/>
      <c r="WV7000" s="157"/>
      <c r="WW7000" s="157"/>
      <c r="WX7000" s="157"/>
      <c r="WY7000" s="157"/>
      <c r="WZ7000" s="157"/>
      <c r="XA7000" s="157"/>
      <c r="XB7000" s="157"/>
      <c r="XC7000" s="157"/>
      <c r="XD7000" s="157"/>
      <c r="XE7000" s="157"/>
      <c r="XF7000" s="157"/>
      <c r="XG7000" s="157"/>
      <c r="XH7000" s="157"/>
      <c r="XI7000" s="157"/>
      <c r="XJ7000" s="157"/>
      <c r="XK7000" s="157"/>
      <c r="XL7000" s="157"/>
      <c r="XM7000" s="157"/>
      <c r="XN7000" s="157"/>
      <c r="XO7000" s="157"/>
      <c r="XP7000" s="157"/>
      <c r="XQ7000" s="157"/>
      <c r="XR7000" s="157"/>
      <c r="XS7000" s="157"/>
      <c r="XT7000" s="157"/>
      <c r="XU7000" s="157"/>
      <c r="XV7000" s="157"/>
      <c r="XW7000" s="157"/>
      <c r="XX7000" s="157"/>
      <c r="XY7000" s="157"/>
      <c r="XZ7000" s="157"/>
      <c r="YA7000" s="157"/>
      <c r="YB7000" s="157"/>
      <c r="YC7000" s="157"/>
      <c r="YD7000" s="157"/>
      <c r="YE7000" s="157"/>
      <c r="ABZ7000" s="157"/>
      <c r="ACA7000" s="157"/>
      <c r="ACB7000" s="10"/>
      <c r="ACC7000" s="10"/>
      <c r="AKJ7000" s="19"/>
      <c r="AKP7000" s="19"/>
      <c r="BEW7000" s="7"/>
      <c r="BJK7000" s="19"/>
      <c r="BWM7000" s="7"/>
      <c r="CDH7000" s="7"/>
      <c r="CDI7000" s="7"/>
      <c r="CFT7000" s="157"/>
      <c r="CFU7000" s="157"/>
      <c r="CGG7000" s="157"/>
      <c r="DAM7000" s="157"/>
      <c r="DAN7000" s="157"/>
      <c r="DAZ7000" s="157"/>
      <c r="DVF7000" s="157"/>
      <c r="DVG7000" s="157"/>
      <c r="DVS7000" s="157"/>
      <c r="ENO7000" s="7"/>
    </row>
    <row r="7025" spans="972:978 1623:1623" x14ac:dyDescent="0.25">
      <c r="AKJ7025" s="158"/>
      <c r="AKP7025" s="158"/>
      <c r="BJK7025" s="158"/>
    </row>
  </sheetData>
  <protectedRanges>
    <protectedRange sqref="CIK4 CIQ4 CJC4 CIW4 DCV4 DDB4 DDN4 DDH4 DXS4 DXY4 DYK4 DYE4" name="Data5"/>
    <protectedRange sqref="CXN5:CXW5 DSO5:DSX5 EMO5:EMX5" name="Data6"/>
    <protectedRange sqref="EZQ4:EZZ4" name="Data6_1_1"/>
  </protectedRanges>
  <mergeCells count="1502">
    <mergeCell ref="V4:Z4"/>
    <mergeCell ref="H4:L4"/>
    <mergeCell ref="DOX3:DPA3"/>
    <mergeCell ref="DPB3:DPD4"/>
    <mergeCell ref="CTW3:CTZ3"/>
    <mergeCell ref="CUA3:CUC4"/>
    <mergeCell ref="EIX3:EJA3"/>
    <mergeCell ref="EJB3:EJD4"/>
    <mergeCell ref="ELX4:EMB4"/>
    <mergeCell ref="ELW3:EMH3"/>
    <mergeCell ref="ELO4:ELS4"/>
    <mergeCell ref="ELT3:ELV4"/>
    <mergeCell ref="DRW3:DSH3"/>
    <mergeCell ref="DRX4:DSB4"/>
    <mergeCell ref="DRO4:DRS4"/>
    <mergeCell ref="DRT3:DRV4"/>
    <mergeCell ref="CWV3:CXG3"/>
    <mergeCell ref="CWW4:CXA4"/>
    <mergeCell ref="CWN4:CWR4"/>
    <mergeCell ref="CWS3:CWU4"/>
    <mergeCell ref="CSW3:CTC3"/>
    <mergeCell ref="CSW4:CSW5"/>
    <mergeCell ref="CSX4:CSY4"/>
    <mergeCell ref="CSZ4:CTA4"/>
    <mergeCell ref="CTB4:CTC4"/>
    <mergeCell ref="ELW4:ELW5"/>
    <mergeCell ref="EMC4:EMH4"/>
    <mergeCell ref="EHF4:EHG4"/>
    <mergeCell ref="EHH4:EHI4"/>
    <mergeCell ref="EHJ4:EHJ5"/>
    <mergeCell ref="EHK4:EHL4"/>
    <mergeCell ref="EHM4:EHN4"/>
    <mergeCell ref="FAL4:FAL5"/>
    <mergeCell ref="FAM4:FAM5"/>
    <mergeCell ref="FAN4:FAN5"/>
    <mergeCell ref="FAO4:FAO5"/>
    <mergeCell ref="FAP4:FAP5"/>
    <mergeCell ref="FAF4:FAF5"/>
    <mergeCell ref="FAG4:FAG5"/>
    <mergeCell ref="FAH4:FAH5"/>
    <mergeCell ref="FAI4:FAI5"/>
    <mergeCell ref="FAJ4:FAJ5"/>
    <mergeCell ref="FAK4:FAK5"/>
    <mergeCell ref="EZZ4:EZZ5"/>
    <mergeCell ref="FAA4:FAA5"/>
    <mergeCell ref="FAB4:FAB5"/>
    <mergeCell ref="FAC4:FAC5"/>
    <mergeCell ref="FAD4:FAD5"/>
    <mergeCell ref="FAE4:FAE5"/>
    <mergeCell ref="EZT4:EZT5"/>
    <mergeCell ref="EZU4:EZU5"/>
    <mergeCell ref="EZV4:EZV5"/>
    <mergeCell ref="EZW4:EZW5"/>
    <mergeCell ref="EZX4:EZX5"/>
    <mergeCell ref="EZY4:EZY5"/>
    <mergeCell ref="EZM4:EZM5"/>
    <mergeCell ref="EZN4:EZO4"/>
    <mergeCell ref="EZP4:EZP5"/>
    <mergeCell ref="EZQ4:EZQ5"/>
    <mergeCell ref="EZR4:EZR5"/>
    <mergeCell ref="EZS4:EZS5"/>
    <mergeCell ref="EZF4:EZF5"/>
    <mergeCell ref="EZG4:EZH4"/>
    <mergeCell ref="EZI4:EZI5"/>
    <mergeCell ref="EZJ4:EZJ5"/>
    <mergeCell ref="EZK4:EZK5"/>
    <mergeCell ref="EZL4:EZL5"/>
    <mergeCell ref="EYY4:EYY5"/>
    <mergeCell ref="EYZ4:EZA4"/>
    <mergeCell ref="EZB4:EZB5"/>
    <mergeCell ref="EZC4:EZC5"/>
    <mergeCell ref="EZD4:EZD5"/>
    <mergeCell ref="EZE4:EZE5"/>
    <mergeCell ref="EYR4:EYR5"/>
    <mergeCell ref="EYS4:EYS5"/>
    <mergeCell ref="EYT4:EYU4"/>
    <mergeCell ref="EYV4:EYV5"/>
    <mergeCell ref="EYW4:EYW5"/>
    <mergeCell ref="EYX4:EYX5"/>
    <mergeCell ref="EYK4:EYK5"/>
    <mergeCell ref="EYL4:EYL5"/>
    <mergeCell ref="EYM4:EYM5"/>
    <mergeCell ref="EYN4:EYO4"/>
    <mergeCell ref="EYP4:EYP5"/>
    <mergeCell ref="EYQ4:EYQ5"/>
    <mergeCell ref="EYD4:EYD5"/>
    <mergeCell ref="EYE4:EYE5"/>
    <mergeCell ref="EYF4:EYF5"/>
    <mergeCell ref="EYG4:EYG5"/>
    <mergeCell ref="EYH4:EYI4"/>
    <mergeCell ref="EYJ4:EYJ5"/>
    <mergeCell ref="EXR4:EXS4"/>
    <mergeCell ref="EXT4:EXU4"/>
    <mergeCell ref="EXV4:EXW4"/>
    <mergeCell ref="EXX4:EXY4"/>
    <mergeCell ref="EXZ4:EYA4"/>
    <mergeCell ref="EYB4:EYC4"/>
    <mergeCell ref="EXF4:EXG4"/>
    <mergeCell ref="EXH4:EXI4"/>
    <mergeCell ref="EXJ4:EXK4"/>
    <mergeCell ref="EXL4:EXM4"/>
    <mergeCell ref="EXN4:EXO4"/>
    <mergeCell ref="EXP4:EXQ4"/>
    <mergeCell ref="EWV4:EWW4"/>
    <mergeCell ref="EWX4:EWX5"/>
    <mergeCell ref="EWY4:EWZ4"/>
    <mergeCell ref="EXA4:EXB4"/>
    <mergeCell ref="EXC4:EXD4"/>
    <mergeCell ref="EXE4:EXE5"/>
    <mergeCell ref="EWK4:EWL4"/>
    <mergeCell ref="EWM4:EWN4"/>
    <mergeCell ref="EWO4:EWP4"/>
    <mergeCell ref="EWQ4:EWQ5"/>
    <mergeCell ref="EWR4:EWS4"/>
    <mergeCell ref="EWT4:EWU4"/>
    <mergeCell ref="EWA4:EWB4"/>
    <mergeCell ref="EWC4:EWC5"/>
    <mergeCell ref="EWD4:EWE4"/>
    <mergeCell ref="EWF4:EWG4"/>
    <mergeCell ref="EWH4:EWI4"/>
    <mergeCell ref="EWJ4:EWJ5"/>
    <mergeCell ref="EVP4:EVQ4"/>
    <mergeCell ref="EVR4:EVS4"/>
    <mergeCell ref="EVT4:EVU4"/>
    <mergeCell ref="EVV4:EVV5"/>
    <mergeCell ref="EVW4:EVX4"/>
    <mergeCell ref="EVY4:EVZ4"/>
    <mergeCell ref="EVF4:EVG4"/>
    <mergeCell ref="EVH4:EVH5"/>
    <mergeCell ref="EVI4:EVJ4"/>
    <mergeCell ref="EVK4:EVL4"/>
    <mergeCell ref="EVM4:EVN4"/>
    <mergeCell ref="EVO4:EVO5"/>
    <mergeCell ref="EUU4:EUV4"/>
    <mergeCell ref="EUW4:EUX4"/>
    <mergeCell ref="EUY4:EUZ4"/>
    <mergeCell ref="EVA4:EVA5"/>
    <mergeCell ref="EVB4:EVC4"/>
    <mergeCell ref="EVD4:EVE4"/>
    <mergeCell ref="EUK4:EUL4"/>
    <mergeCell ref="EUM4:EUM5"/>
    <mergeCell ref="EUN4:EUO4"/>
    <mergeCell ref="EUP4:EUQ4"/>
    <mergeCell ref="EUR4:EUS4"/>
    <mergeCell ref="EUT4:EUT5"/>
    <mergeCell ref="EUA4:EUB4"/>
    <mergeCell ref="EUC4:EUD4"/>
    <mergeCell ref="EUE4:EUE5"/>
    <mergeCell ref="EUF4:EUF5"/>
    <mergeCell ref="EUG4:EUH4"/>
    <mergeCell ref="EUI4:EUJ4"/>
    <mergeCell ref="ETQ4:ETR4"/>
    <mergeCell ref="ETS4:ETT4"/>
    <mergeCell ref="ETU4:ETV4"/>
    <mergeCell ref="ETW4:ETW5"/>
    <mergeCell ref="ETX4:ETX5"/>
    <mergeCell ref="ETY4:ETZ4"/>
    <mergeCell ref="ETH4:ETH5"/>
    <mergeCell ref="ETI4:ETJ4"/>
    <mergeCell ref="ETK4:ETL4"/>
    <mergeCell ref="ETM4:ETN4"/>
    <mergeCell ref="ETO4:ETO5"/>
    <mergeCell ref="ETP4:ETP5"/>
    <mergeCell ref="ESY4:ESY5"/>
    <mergeCell ref="ESZ4:ESZ5"/>
    <mergeCell ref="ETA4:ETB4"/>
    <mergeCell ref="ETC4:ETD4"/>
    <mergeCell ref="ETE4:ETF4"/>
    <mergeCell ref="ETG4:ETG5"/>
    <mergeCell ref="ESO4:ESP4"/>
    <mergeCell ref="ESQ4:ESQ5"/>
    <mergeCell ref="ESR4:ESR5"/>
    <mergeCell ref="ESS4:EST4"/>
    <mergeCell ref="ESU4:ESV4"/>
    <mergeCell ref="ESW4:ESX4"/>
    <mergeCell ref="ESE4:ESF4"/>
    <mergeCell ref="ESG4:ESH4"/>
    <mergeCell ref="ESI4:ESI5"/>
    <mergeCell ref="ESJ4:ESJ5"/>
    <mergeCell ref="ESK4:ESL4"/>
    <mergeCell ref="ESM4:ESN4"/>
    <mergeCell ref="ERU4:ERV4"/>
    <mergeCell ref="ERW4:ERX4"/>
    <mergeCell ref="ERY4:ERZ4"/>
    <mergeCell ref="ESA4:ESA5"/>
    <mergeCell ref="ESB4:ESB5"/>
    <mergeCell ref="ESC4:ESD4"/>
    <mergeCell ref="ERL4:ERL5"/>
    <mergeCell ref="ERM4:ERN4"/>
    <mergeCell ref="ERO4:ERP4"/>
    <mergeCell ref="ERQ4:ERR4"/>
    <mergeCell ref="ERS4:ERS5"/>
    <mergeCell ref="ERT4:ERT5"/>
    <mergeCell ref="ERC4:ERC5"/>
    <mergeCell ref="ERD4:ERD5"/>
    <mergeCell ref="ERE4:ERF4"/>
    <mergeCell ref="ERG4:ERH4"/>
    <mergeCell ref="ERI4:ERJ4"/>
    <mergeCell ref="ERK4:ERK5"/>
    <mergeCell ref="EQS4:EQT4"/>
    <mergeCell ref="EQU4:EQU5"/>
    <mergeCell ref="EQV4:EQV5"/>
    <mergeCell ref="EQW4:EQX4"/>
    <mergeCell ref="EQY4:EQZ4"/>
    <mergeCell ref="ERA4:ERB4"/>
    <mergeCell ref="EQI4:EQJ4"/>
    <mergeCell ref="EQK4:EQL4"/>
    <mergeCell ref="EQM4:EQM5"/>
    <mergeCell ref="EQN4:EQN5"/>
    <mergeCell ref="EQO4:EQP4"/>
    <mergeCell ref="EQQ4:EQR4"/>
    <mergeCell ref="EPS4:EPT4"/>
    <mergeCell ref="EPU4:EPY4"/>
    <mergeCell ref="EPZ4:EQD4"/>
    <mergeCell ref="EQE4:EQE5"/>
    <mergeCell ref="EQF4:EQF5"/>
    <mergeCell ref="EQG4:EQH4"/>
    <mergeCell ref="EPG4:EPH4"/>
    <mergeCell ref="EPI4:EPJ4"/>
    <mergeCell ref="EPK4:EPL4"/>
    <mergeCell ref="EPM4:EPN4"/>
    <mergeCell ref="EPO4:EPP4"/>
    <mergeCell ref="EPQ4:EPR4"/>
    <mergeCell ref="EOF4:EOG4"/>
    <mergeCell ref="EOI4:EOL4"/>
    <mergeCell ref="EOM4:EOP4"/>
    <mergeCell ref="EOQ4:EOT4"/>
    <mergeCell ref="EOU4:EOX4"/>
    <mergeCell ref="EPE4:EPF4"/>
    <mergeCell ref="ENL4:ENM4"/>
    <mergeCell ref="ENP4:ENS4"/>
    <mergeCell ref="ENT4:ENW4"/>
    <mergeCell ref="ENX4:EOA4"/>
    <mergeCell ref="EOB4:EOE4"/>
    <mergeCell ref="ENC4:ENC5"/>
    <mergeCell ref="END4:END5"/>
    <mergeCell ref="ENE4:ENE5"/>
    <mergeCell ref="ENF4:ENF5"/>
    <mergeCell ref="ENG4:ENG5"/>
    <mergeCell ref="ENH4:ENH5"/>
    <mergeCell ref="ENI4:ENK4"/>
    <mergeCell ref="EMO4:EMS4"/>
    <mergeCell ref="EMT4:EMX4"/>
    <mergeCell ref="EMY4:EMY5"/>
    <mergeCell ref="EMZ4:EMZ5"/>
    <mergeCell ref="ENA4:ENA5"/>
    <mergeCell ref="ENB4:ENB5"/>
    <mergeCell ref="EMI4:EMN4"/>
    <mergeCell ref="EJY4:EKD4"/>
    <mergeCell ref="EKE4:EKJ4"/>
    <mergeCell ref="EKK4:EKP4"/>
    <mergeCell ref="EKQ4:EKV4"/>
    <mergeCell ref="EKW4:ELB4"/>
    <mergeCell ref="ELC4:ELH4"/>
    <mergeCell ref="EIL4:EIM4"/>
    <mergeCell ref="EIN4:EIO4"/>
    <mergeCell ref="EIP4:EIQ4"/>
    <mergeCell ref="EIR4:EIS4"/>
    <mergeCell ref="EIT4:EIU4"/>
    <mergeCell ref="EIV4:EIW4"/>
    <mergeCell ref="EIF4:EIG4"/>
    <mergeCell ref="EIH4:EII4"/>
    <mergeCell ref="EIJ4:EIK4"/>
    <mergeCell ref="EHQ4:EHQ5"/>
    <mergeCell ref="EHR4:EHS4"/>
    <mergeCell ref="EHT4:EHU4"/>
    <mergeCell ref="EHV4:EHW4"/>
    <mergeCell ref="EHX4:EHX5"/>
    <mergeCell ref="EHY4:EHZ4"/>
    <mergeCell ref="ELI4:ELN4"/>
    <mergeCell ref="EFF4:EFF5"/>
    <mergeCell ref="EFG4:EFH4"/>
    <mergeCell ref="EFI4:EFJ4"/>
    <mergeCell ref="EFK4:EFL4"/>
    <mergeCell ref="EFM4:EFM5"/>
    <mergeCell ref="EFN4:EFO4"/>
    <mergeCell ref="EEU4:EEV4"/>
    <mergeCell ref="EEW4:EEX4"/>
    <mergeCell ref="EEY4:EEY5"/>
    <mergeCell ref="EEZ4:EFA4"/>
    <mergeCell ref="EFB4:EFC4"/>
    <mergeCell ref="EFD4:EFE4"/>
    <mergeCell ref="EGV4:EGV5"/>
    <mergeCell ref="EGW4:EGX4"/>
    <mergeCell ref="EGY4:EGZ4"/>
    <mergeCell ref="EHA4:EHB4"/>
    <mergeCell ref="EHC4:EHC5"/>
    <mergeCell ref="EGK4:EGL4"/>
    <mergeCell ref="EGM4:EGN4"/>
    <mergeCell ref="EGO4:EGO5"/>
    <mergeCell ref="EGP4:EGQ4"/>
    <mergeCell ref="EGR4:EGS4"/>
    <mergeCell ref="EGT4:EGU4"/>
    <mergeCell ref="EGA4:EGA5"/>
    <mergeCell ref="EGB4:EGC4"/>
    <mergeCell ref="EGD4:EGE4"/>
    <mergeCell ref="EGF4:EGG4"/>
    <mergeCell ref="EGH4:EGH5"/>
    <mergeCell ref="EGI4:EGJ4"/>
    <mergeCell ref="EEK4:EEK5"/>
    <mergeCell ref="EEL4:EEM4"/>
    <mergeCell ref="EEN4:EEO4"/>
    <mergeCell ref="EEP4:EEQ4"/>
    <mergeCell ref="EER4:EER5"/>
    <mergeCell ref="EES4:EET4"/>
    <mergeCell ref="EDZ4:EEA4"/>
    <mergeCell ref="EEB4:EEC4"/>
    <mergeCell ref="EED4:EED5"/>
    <mergeCell ref="EEE4:EEF4"/>
    <mergeCell ref="EEG4:EEH4"/>
    <mergeCell ref="EEI4:EEJ4"/>
    <mergeCell ref="EDN4:EDO4"/>
    <mergeCell ref="EDP4:EDQ4"/>
    <mergeCell ref="EDR4:EDS4"/>
    <mergeCell ref="EDT4:EDU4"/>
    <mergeCell ref="EDV4:EDW4"/>
    <mergeCell ref="EDX4:EDY4"/>
    <mergeCell ref="EDB4:EDC4"/>
    <mergeCell ref="EDD4:EDE4"/>
    <mergeCell ref="EDF4:EDG4"/>
    <mergeCell ref="EDH4:EDI4"/>
    <mergeCell ref="EDJ4:EDK4"/>
    <mergeCell ref="EDL4:EDM4"/>
    <mergeCell ref="ECP4:ECQ4"/>
    <mergeCell ref="ECR4:ECS4"/>
    <mergeCell ref="ECT4:ECU4"/>
    <mergeCell ref="ECV4:ECW4"/>
    <mergeCell ref="ECX4:ECY4"/>
    <mergeCell ref="ECZ4:EDA4"/>
    <mergeCell ref="ECD4:ECE4"/>
    <mergeCell ref="ECF4:ECG4"/>
    <mergeCell ref="ECH4:ECI4"/>
    <mergeCell ref="ECJ4:ECK4"/>
    <mergeCell ref="ECL4:ECM4"/>
    <mergeCell ref="ECN4:ECO4"/>
    <mergeCell ref="EBT4:EBU4"/>
    <mergeCell ref="EBV4:EBW4"/>
    <mergeCell ref="EBX4:EBY4"/>
    <mergeCell ref="EBZ4:ECA4"/>
    <mergeCell ref="ECB4:ECC4"/>
    <mergeCell ref="EBF4:EBG4"/>
    <mergeCell ref="EBH4:EBI4"/>
    <mergeCell ref="EBJ4:EBK4"/>
    <mergeCell ref="EBL4:EBM4"/>
    <mergeCell ref="EBN4:EBO4"/>
    <mergeCell ref="EBP4:EBQ4"/>
    <mergeCell ref="EAU4:EAU5"/>
    <mergeCell ref="EAV4:EAW4"/>
    <mergeCell ref="EAX4:EAY4"/>
    <mergeCell ref="EAZ4:EBA4"/>
    <mergeCell ref="EBB4:EBC4"/>
    <mergeCell ref="EBD4:EBE4"/>
    <mergeCell ref="EAN4:EAO4"/>
    <mergeCell ref="EAP4:EAQ4"/>
    <mergeCell ref="EAR4:EAS4"/>
    <mergeCell ref="EAT4:EAT5"/>
    <mergeCell ref="EAB4:EAC4"/>
    <mergeCell ref="EAD4:EAD5"/>
    <mergeCell ref="EAE4:EAE5"/>
    <mergeCell ref="EAF4:EAG4"/>
    <mergeCell ref="EAH4:EAI4"/>
    <mergeCell ref="EAJ4:EAK4"/>
    <mergeCell ref="DZR4:DZS4"/>
    <mergeCell ref="DZT4:DZU4"/>
    <mergeCell ref="DZV4:DZV5"/>
    <mergeCell ref="DZW4:DZW5"/>
    <mergeCell ref="DZX4:DZY4"/>
    <mergeCell ref="DZZ4:EAA4"/>
    <mergeCell ref="EBR4:EBS4"/>
    <mergeCell ref="DZN4:DZN5"/>
    <mergeCell ref="DZO4:DZO5"/>
    <mergeCell ref="DZP4:DZQ4"/>
    <mergeCell ref="DYY4:DYY5"/>
    <mergeCell ref="DYZ4:DZA4"/>
    <mergeCell ref="DZB4:DZC4"/>
    <mergeCell ref="DZD4:DZE4"/>
    <mergeCell ref="DZF4:DZF5"/>
    <mergeCell ref="DZG4:DZG5"/>
    <mergeCell ref="DYP4:DYP5"/>
    <mergeCell ref="DYQ4:DYQ5"/>
    <mergeCell ref="DYR4:DYS4"/>
    <mergeCell ref="DYT4:DYU4"/>
    <mergeCell ref="DYV4:DYW4"/>
    <mergeCell ref="DYX4:DYX5"/>
    <mergeCell ref="EAL4:EAL5"/>
    <mergeCell ref="EAM4:EAM5"/>
    <mergeCell ref="DYD4:DYI4"/>
    <mergeCell ref="DYJ4:DYO4"/>
    <mergeCell ref="DWZ4:DXA4"/>
    <mergeCell ref="DXB4:DXC4"/>
    <mergeCell ref="DXD4:DXE4"/>
    <mergeCell ref="DXF4:DXG4"/>
    <mergeCell ref="DXH4:DXI4"/>
    <mergeCell ref="DXJ4:DXK4"/>
    <mergeCell ref="DWJ4:DWK4"/>
    <mergeCell ref="DWL4:DWM4"/>
    <mergeCell ref="DWN4:DWO4"/>
    <mergeCell ref="DWP4:DWQ4"/>
    <mergeCell ref="DWR4:DWS4"/>
    <mergeCell ref="DWX4:DWY4"/>
    <mergeCell ref="DZH4:DZI4"/>
    <mergeCell ref="DZJ4:DZK4"/>
    <mergeCell ref="DZL4:DZM4"/>
    <mergeCell ref="DWH4:DWI4"/>
    <mergeCell ref="DVG4:DVG5"/>
    <mergeCell ref="DVH4:DVK4"/>
    <mergeCell ref="DVL4:DVP4"/>
    <mergeCell ref="DVQ4:DVQ5"/>
    <mergeCell ref="DVR4:DVR5"/>
    <mergeCell ref="DVS4:DVS5"/>
    <mergeCell ref="DTZ4:DUC4"/>
    <mergeCell ref="DUD4:DUN4"/>
    <mergeCell ref="DUO4:DUW4"/>
    <mergeCell ref="DUX4:DUZ4"/>
    <mergeCell ref="DVA4:DVE4"/>
    <mergeCell ref="DVF4:DVF5"/>
    <mergeCell ref="DXL4:DXN4"/>
    <mergeCell ref="DXO4:DXQ4"/>
    <mergeCell ref="DXR4:DXW4"/>
    <mergeCell ref="DXX4:DYC4"/>
    <mergeCell ref="DTC4:DTC5"/>
    <mergeCell ref="DTD4:DTD5"/>
    <mergeCell ref="DQW4:DRB4"/>
    <mergeCell ref="DRC4:DRH4"/>
    <mergeCell ref="DRI4:DRN4"/>
    <mergeCell ref="DRW4:DRW5"/>
    <mergeCell ref="DVW4:DVY4"/>
    <mergeCell ref="DVZ4:DVZ5"/>
    <mergeCell ref="DWA4:DWA5"/>
    <mergeCell ref="DWB4:DWD4"/>
    <mergeCell ref="DWE4:DWG4"/>
    <mergeCell ref="DPE4:DPX4"/>
    <mergeCell ref="DPY4:DQD4"/>
    <mergeCell ref="DQE4:DQJ4"/>
    <mergeCell ref="DQK4:DQP4"/>
    <mergeCell ref="DQQ4:DQV4"/>
    <mergeCell ref="DSC4:DSH4"/>
    <mergeCell ref="DSI4:DSN4"/>
    <mergeCell ref="DOJ4:DOK4"/>
    <mergeCell ref="DOL4:DOM4"/>
    <mergeCell ref="DON4:DOO4"/>
    <mergeCell ref="DOP4:DOQ4"/>
    <mergeCell ref="DOR4:DOS4"/>
    <mergeCell ref="DNX4:DNX5"/>
    <mergeCell ref="DNY4:DNZ4"/>
    <mergeCell ref="DOA4:DOB4"/>
    <mergeCell ref="DOC4:DOD4"/>
    <mergeCell ref="DOE4:DOE5"/>
    <mergeCell ref="DOF4:DOG4"/>
    <mergeCell ref="DMD4:DME4"/>
    <mergeCell ref="DMF4:DMG4"/>
    <mergeCell ref="DLM4:DLM5"/>
    <mergeCell ref="DLN4:DLO4"/>
    <mergeCell ref="DLP4:DLQ4"/>
    <mergeCell ref="DLR4:DLS4"/>
    <mergeCell ref="DLT4:DLT5"/>
    <mergeCell ref="DLU4:DLV4"/>
    <mergeCell ref="DNM4:DNN4"/>
    <mergeCell ref="DNO4:DNP4"/>
    <mergeCell ref="DNQ4:DNQ5"/>
    <mergeCell ref="DNR4:DNS4"/>
    <mergeCell ref="DNT4:DNU4"/>
    <mergeCell ref="DNV4:DNW4"/>
    <mergeCell ref="DNC4:DNC5"/>
    <mergeCell ref="DND4:DNE4"/>
    <mergeCell ref="DNF4:DNG4"/>
    <mergeCell ref="DNH4:DNI4"/>
    <mergeCell ref="DNJ4:DNJ5"/>
    <mergeCell ref="DNK4:DNL4"/>
    <mergeCell ref="DMV4:DMV5"/>
    <mergeCell ref="DMW4:DMX4"/>
    <mergeCell ref="DMY4:DMZ4"/>
    <mergeCell ref="DNA4:DNB4"/>
    <mergeCell ref="DLB4:DLC4"/>
    <mergeCell ref="DLD4:DLE4"/>
    <mergeCell ref="DLF4:DLF5"/>
    <mergeCell ref="DLG4:DLH4"/>
    <mergeCell ref="DLI4:DLJ4"/>
    <mergeCell ref="DLK4:DLL4"/>
    <mergeCell ref="DKR4:DKR5"/>
    <mergeCell ref="DKS4:DKT4"/>
    <mergeCell ref="DKU4:DKV4"/>
    <mergeCell ref="DKW4:DKX4"/>
    <mergeCell ref="DKY4:DKY5"/>
    <mergeCell ref="DKZ4:DLA4"/>
    <mergeCell ref="DOH4:DOI4"/>
    <mergeCell ref="DKG4:DKH4"/>
    <mergeCell ref="DKI4:DKJ4"/>
    <mergeCell ref="DKK4:DKK5"/>
    <mergeCell ref="DKL4:DKM4"/>
    <mergeCell ref="DKN4:DKO4"/>
    <mergeCell ref="DKP4:DKQ4"/>
    <mergeCell ref="DJW4:DJW5"/>
    <mergeCell ref="DJX4:DJY4"/>
    <mergeCell ref="DJZ4:DKA4"/>
    <mergeCell ref="DKB4:DKC4"/>
    <mergeCell ref="DKD4:DKD5"/>
    <mergeCell ref="DKE4:DKF4"/>
    <mergeCell ref="DJK4:DJL4"/>
    <mergeCell ref="DJM4:DJN4"/>
    <mergeCell ref="DJO4:DJP4"/>
    <mergeCell ref="DJQ4:DJR4"/>
    <mergeCell ref="DJS4:DJT4"/>
    <mergeCell ref="DJU4:DJV4"/>
    <mergeCell ref="DIY4:DIZ4"/>
    <mergeCell ref="DJA4:DJB4"/>
    <mergeCell ref="DJC4:DJD4"/>
    <mergeCell ref="DJE4:DJF4"/>
    <mergeCell ref="DJG4:DJH4"/>
    <mergeCell ref="DJI4:DJJ4"/>
    <mergeCell ref="DIM4:DIN4"/>
    <mergeCell ref="DIO4:DIP4"/>
    <mergeCell ref="DIQ4:DIR4"/>
    <mergeCell ref="DIS4:DIT4"/>
    <mergeCell ref="DIU4:DIV4"/>
    <mergeCell ref="DIW4:DIX4"/>
    <mergeCell ref="DIA4:DIB4"/>
    <mergeCell ref="DIC4:DID4"/>
    <mergeCell ref="DIE4:DIF4"/>
    <mergeCell ref="DIG4:DIH4"/>
    <mergeCell ref="DII4:DIJ4"/>
    <mergeCell ref="DIK4:DIL4"/>
    <mergeCell ref="DHO4:DHP4"/>
    <mergeCell ref="DHQ4:DHR4"/>
    <mergeCell ref="DHS4:DHT4"/>
    <mergeCell ref="DHU4:DHV4"/>
    <mergeCell ref="DHW4:DHX4"/>
    <mergeCell ref="DHY4:DHZ4"/>
    <mergeCell ref="DHE4:DHF4"/>
    <mergeCell ref="DHG4:DHH4"/>
    <mergeCell ref="DHI4:DHJ4"/>
    <mergeCell ref="DHK4:DHL4"/>
    <mergeCell ref="DHM4:DHN4"/>
    <mergeCell ref="DGQ4:DGR4"/>
    <mergeCell ref="DGS4:DGT4"/>
    <mergeCell ref="DGU4:DGV4"/>
    <mergeCell ref="DGW4:DGX4"/>
    <mergeCell ref="DGY4:DGZ4"/>
    <mergeCell ref="DHA4:DHB4"/>
    <mergeCell ref="DHC4:DHD4"/>
    <mergeCell ref="DGE4:DGF4"/>
    <mergeCell ref="DGG4:DGH4"/>
    <mergeCell ref="DGI4:DGJ4"/>
    <mergeCell ref="DGK4:DGL4"/>
    <mergeCell ref="DGM4:DGN4"/>
    <mergeCell ref="DGO4:DGP4"/>
    <mergeCell ref="DFY4:DFZ4"/>
    <mergeCell ref="DGA4:DGB4"/>
    <mergeCell ref="DGC4:DGD4"/>
    <mergeCell ref="DFK4:DFL4"/>
    <mergeCell ref="DFM4:DFN4"/>
    <mergeCell ref="DFO4:DFO5"/>
    <mergeCell ref="DFP4:DFP5"/>
    <mergeCell ref="DFQ4:DFR4"/>
    <mergeCell ref="DFS4:DFT4"/>
    <mergeCell ref="DFA4:DFB4"/>
    <mergeCell ref="DFC4:DFD4"/>
    <mergeCell ref="DFE4:DFF4"/>
    <mergeCell ref="DFG4:DFG5"/>
    <mergeCell ref="DFH4:DFH5"/>
    <mergeCell ref="DFI4:DFJ4"/>
    <mergeCell ref="DEW4:DEX4"/>
    <mergeCell ref="DEY4:DEY5"/>
    <mergeCell ref="DEZ4:DEZ5"/>
    <mergeCell ref="DDY4:DDZ4"/>
    <mergeCell ref="DEA4:DEA5"/>
    <mergeCell ref="DEB4:DEB5"/>
    <mergeCell ref="DEC4:DED4"/>
    <mergeCell ref="DEE4:DEF4"/>
    <mergeCell ref="DEG4:DEH4"/>
    <mergeCell ref="DFU4:DFV4"/>
    <mergeCell ref="DFW4:DFW5"/>
    <mergeCell ref="DDU4:DDV4"/>
    <mergeCell ref="DDW4:DDX4"/>
    <mergeCell ref="DCI4:DCL4"/>
    <mergeCell ref="DCM4:DCN4"/>
    <mergeCell ref="DCO4:DCQ4"/>
    <mergeCell ref="DCR4:DCT4"/>
    <mergeCell ref="DCU4:DCZ4"/>
    <mergeCell ref="DDA4:DDF4"/>
    <mergeCell ref="DFX4:DFX5"/>
    <mergeCell ref="DBH4:DBH5"/>
    <mergeCell ref="DBI4:DBK4"/>
    <mergeCell ref="DBL4:DBN4"/>
    <mergeCell ref="DBO4:DBP4"/>
    <mergeCell ref="DBQ4:DBR4"/>
    <mergeCell ref="DBS4:DBT4"/>
    <mergeCell ref="DER4:DER5"/>
    <mergeCell ref="DES4:DET4"/>
    <mergeCell ref="DEU4:DEV4"/>
    <mergeCell ref="DBG4:DBG5"/>
    <mergeCell ref="CZV4:DAD4"/>
    <mergeCell ref="DAE4:DAG4"/>
    <mergeCell ref="DAH4:DAL4"/>
    <mergeCell ref="DAM4:DAM5"/>
    <mergeCell ref="DAN4:DAN5"/>
    <mergeCell ref="DAO4:DAR4"/>
    <mergeCell ref="CYQ4:CYT4"/>
    <mergeCell ref="CYU4:CYX4"/>
    <mergeCell ref="CYY4:CZB4"/>
    <mergeCell ref="CZC4:CZF4"/>
    <mergeCell ref="CZG4:CZJ4"/>
    <mergeCell ref="CZK4:CZU4"/>
    <mergeCell ref="DDG4:DDL4"/>
    <mergeCell ref="DDM4:DDR4"/>
    <mergeCell ref="DDS4:DDS5"/>
    <mergeCell ref="DDT4:DDT5"/>
    <mergeCell ref="DEI4:DEI5"/>
    <mergeCell ref="DEJ4:DEJ5"/>
    <mergeCell ref="DEK4:DEL4"/>
    <mergeCell ref="DEM4:DEN4"/>
    <mergeCell ref="DEO4:DEP4"/>
    <mergeCell ref="DEQ4:DEQ5"/>
    <mergeCell ref="CXB4:CXG4"/>
    <mergeCell ref="CXH4:CXM4"/>
    <mergeCell ref="CXN4:CXR4"/>
    <mergeCell ref="CXS4:CXW4"/>
    <mergeCell ref="CXX4:CXX5"/>
    <mergeCell ref="CXY4:CXY5"/>
    <mergeCell ref="CVV4:CWA4"/>
    <mergeCell ref="CWB4:CWG4"/>
    <mergeCell ref="CWH4:CWM4"/>
    <mergeCell ref="CWV4:CWV5"/>
    <mergeCell ref="DAS4:DAW4"/>
    <mergeCell ref="DAX4:DAX5"/>
    <mergeCell ref="DAY4:DAY5"/>
    <mergeCell ref="DAZ4:DAZ5"/>
    <mergeCell ref="DBD4:DBF4"/>
    <mergeCell ref="CTS4:CTT4"/>
    <mergeCell ref="CTU4:CTV4"/>
    <mergeCell ref="CTW4:CTX4"/>
    <mergeCell ref="CTY4:CTZ4"/>
    <mergeCell ref="CUD4:CUW4"/>
    <mergeCell ref="CTM4:CTN4"/>
    <mergeCell ref="CTO4:CTP4"/>
    <mergeCell ref="CTQ4:CTR4"/>
    <mergeCell ref="CSP4:CSP5"/>
    <mergeCell ref="CSQ4:CSR4"/>
    <mergeCell ref="CSS4:CST4"/>
    <mergeCell ref="CSU4:CSV4"/>
    <mergeCell ref="CTD4:CTD5"/>
    <mergeCell ref="CTE4:CTF4"/>
    <mergeCell ref="CQV4:CQW4"/>
    <mergeCell ref="CQX4:CQY4"/>
    <mergeCell ref="CQE4:CQE5"/>
    <mergeCell ref="CQF4:CQG4"/>
    <mergeCell ref="CQH4:CQI4"/>
    <mergeCell ref="CQJ4:CQK4"/>
    <mergeCell ref="CQL4:CQL5"/>
    <mergeCell ref="CQM4:CQN4"/>
    <mergeCell ref="CSE4:CSF4"/>
    <mergeCell ref="CSG4:CSH4"/>
    <mergeCell ref="CSI4:CSI5"/>
    <mergeCell ref="CSJ4:CSK4"/>
    <mergeCell ref="CSL4:CSM4"/>
    <mergeCell ref="CSN4:CSO4"/>
    <mergeCell ref="CRU4:CRU5"/>
    <mergeCell ref="CRV4:CRW4"/>
    <mergeCell ref="CRX4:CRY4"/>
    <mergeCell ref="CRZ4:CSA4"/>
    <mergeCell ref="CSB4:CSB5"/>
    <mergeCell ref="CSC4:CSD4"/>
    <mergeCell ref="CRQ4:CRR4"/>
    <mergeCell ref="CRS4:CRT4"/>
    <mergeCell ref="CPT4:CPU4"/>
    <mergeCell ref="CPV4:CPW4"/>
    <mergeCell ref="CPX4:CPX5"/>
    <mergeCell ref="CPY4:CPZ4"/>
    <mergeCell ref="CQA4:CQB4"/>
    <mergeCell ref="CQC4:CQD4"/>
    <mergeCell ref="CPJ4:CPJ5"/>
    <mergeCell ref="CPK4:CPL4"/>
    <mergeCell ref="CPM4:CPN4"/>
    <mergeCell ref="CPO4:CPP4"/>
    <mergeCell ref="CPQ4:CPQ5"/>
    <mergeCell ref="CPR4:CPS4"/>
    <mergeCell ref="CTG4:CTH4"/>
    <mergeCell ref="CTI4:CTJ4"/>
    <mergeCell ref="CTK4:CTL4"/>
    <mergeCell ref="COY4:COZ4"/>
    <mergeCell ref="CPA4:CPB4"/>
    <mergeCell ref="CPC4:CPC5"/>
    <mergeCell ref="CPD4:CPE4"/>
    <mergeCell ref="CPF4:CPG4"/>
    <mergeCell ref="CPH4:CPI4"/>
    <mergeCell ref="CON4:COO4"/>
    <mergeCell ref="COP4:COQ4"/>
    <mergeCell ref="COR4:COS4"/>
    <mergeCell ref="COT4:COU4"/>
    <mergeCell ref="COV4:COV5"/>
    <mergeCell ref="COW4:COX4"/>
    <mergeCell ref="COB4:COC4"/>
    <mergeCell ref="COD4:COE4"/>
    <mergeCell ref="COF4:COG4"/>
    <mergeCell ref="COH4:COI4"/>
    <mergeCell ref="COJ4:COK4"/>
    <mergeCell ref="COL4:COM4"/>
    <mergeCell ref="CNP4:CNQ4"/>
    <mergeCell ref="CNR4:CNS4"/>
    <mergeCell ref="CNT4:CNU4"/>
    <mergeCell ref="CNV4:CNW4"/>
    <mergeCell ref="CNX4:CNY4"/>
    <mergeCell ref="CNZ4:COA4"/>
    <mergeCell ref="CND4:CNE4"/>
    <mergeCell ref="CNF4:CNG4"/>
    <mergeCell ref="CNH4:CNI4"/>
    <mergeCell ref="CNJ4:CNK4"/>
    <mergeCell ref="CNL4:CNM4"/>
    <mergeCell ref="CNN4:CNO4"/>
    <mergeCell ref="CMR4:CMS4"/>
    <mergeCell ref="CMT4:CMU4"/>
    <mergeCell ref="CMV4:CMW4"/>
    <mergeCell ref="CMX4:CMY4"/>
    <mergeCell ref="CMZ4:CNA4"/>
    <mergeCell ref="CNB4:CNC4"/>
    <mergeCell ref="CMF4:CMG4"/>
    <mergeCell ref="CMH4:CMI4"/>
    <mergeCell ref="CMJ4:CMK4"/>
    <mergeCell ref="CML4:CMM4"/>
    <mergeCell ref="CMN4:CMO4"/>
    <mergeCell ref="CMP4:CMQ4"/>
    <mergeCell ref="CLT4:CLU4"/>
    <mergeCell ref="CLV4:CLW4"/>
    <mergeCell ref="CLX4:CLY4"/>
    <mergeCell ref="CLZ4:CMA4"/>
    <mergeCell ref="CMB4:CMC4"/>
    <mergeCell ref="CMD4:CME4"/>
    <mergeCell ref="CLJ4:CLK4"/>
    <mergeCell ref="CLL4:CLL5"/>
    <mergeCell ref="CLM4:CLM5"/>
    <mergeCell ref="CLN4:CLO4"/>
    <mergeCell ref="CLP4:CLQ4"/>
    <mergeCell ref="CLR4:CLS4"/>
    <mergeCell ref="CKZ4:CLA4"/>
    <mergeCell ref="CLB4:CLC4"/>
    <mergeCell ref="CLD4:CLD5"/>
    <mergeCell ref="CLE4:CLE5"/>
    <mergeCell ref="CLF4:CLG4"/>
    <mergeCell ref="CLH4:CLI4"/>
    <mergeCell ref="CKR4:CKS4"/>
    <mergeCell ref="CKT4:CKU4"/>
    <mergeCell ref="CKV4:CKV5"/>
    <mergeCell ref="CKW4:CKW5"/>
    <mergeCell ref="CKX4:CKY4"/>
    <mergeCell ref="CKG4:CKG5"/>
    <mergeCell ref="CKH4:CKI4"/>
    <mergeCell ref="CKJ4:CKK4"/>
    <mergeCell ref="CKL4:CKM4"/>
    <mergeCell ref="CKN4:CKN5"/>
    <mergeCell ref="CKO4:CKO5"/>
    <mergeCell ref="CKP4:CKQ4"/>
    <mergeCell ref="CJX4:CJX5"/>
    <mergeCell ref="CJY4:CJY5"/>
    <mergeCell ref="CJZ4:CKA4"/>
    <mergeCell ref="CKB4:CKC4"/>
    <mergeCell ref="CKD4:CKE4"/>
    <mergeCell ref="CKF4:CKF5"/>
    <mergeCell ref="CJR4:CJS4"/>
    <mergeCell ref="CJT4:CJU4"/>
    <mergeCell ref="CJV4:CJW4"/>
    <mergeCell ref="CIV4:CJA4"/>
    <mergeCell ref="CJB4:CJG4"/>
    <mergeCell ref="CJH4:CJH5"/>
    <mergeCell ref="CJI4:CJI5"/>
    <mergeCell ref="CJJ4:CJK4"/>
    <mergeCell ref="CJL4:CJM4"/>
    <mergeCell ref="CHT4:CIA4"/>
    <mergeCell ref="CIB4:CIC4"/>
    <mergeCell ref="CID4:CIF4"/>
    <mergeCell ref="CIG4:CII4"/>
    <mergeCell ref="CIJ4:CIO4"/>
    <mergeCell ref="CIP4:CIU4"/>
    <mergeCell ref="CGV4:CGW4"/>
    <mergeCell ref="CGX4:CGY4"/>
    <mergeCell ref="CGZ4:CHA4"/>
    <mergeCell ref="CFC4:CFK4"/>
    <mergeCell ref="CFL4:CFN4"/>
    <mergeCell ref="CFO4:CFS4"/>
    <mergeCell ref="CFT4:CFT5"/>
    <mergeCell ref="CFU4:CFU5"/>
    <mergeCell ref="CFV4:CFY4"/>
    <mergeCell ref="CJN4:CJO4"/>
    <mergeCell ref="CJP4:CJP5"/>
    <mergeCell ref="CEN4:CEQ4"/>
    <mergeCell ref="CER4:CFB4"/>
    <mergeCell ref="CCB4:CCH4"/>
    <mergeCell ref="CCI4:CCO4"/>
    <mergeCell ref="CCP4:CCV4"/>
    <mergeCell ref="CCW4:CDC4"/>
    <mergeCell ref="CDD4:CDE4"/>
    <mergeCell ref="CDF4:CDG4"/>
    <mergeCell ref="CJQ4:CJQ5"/>
    <mergeCell ref="CAL4:CAR4"/>
    <mergeCell ref="CAS4:CAY4"/>
    <mergeCell ref="CAZ4:CBF4"/>
    <mergeCell ref="CBG4:CBM4"/>
    <mergeCell ref="CBN4:CBT4"/>
    <mergeCell ref="CBU4:CCA4"/>
    <mergeCell ref="CGO4:CGO5"/>
    <mergeCell ref="CGP4:CGR4"/>
    <mergeCell ref="CGS4:CGU4"/>
    <mergeCell ref="CAE4:CAK4"/>
    <mergeCell ref="BYF4:BYG4"/>
    <mergeCell ref="BYH4:BYI4"/>
    <mergeCell ref="BYJ4:BYL4"/>
    <mergeCell ref="BYM4:BYO4"/>
    <mergeCell ref="BYP4:BYR4"/>
    <mergeCell ref="BYS4:BYU4"/>
    <mergeCell ref="BXT4:BXU4"/>
    <mergeCell ref="BXV4:BXW4"/>
    <mergeCell ref="BXX4:BXY4"/>
    <mergeCell ref="BXZ4:BYA4"/>
    <mergeCell ref="BYB4:BYC4"/>
    <mergeCell ref="BYD4:BYE4"/>
    <mergeCell ref="CDL4:CDR4"/>
    <mergeCell ref="CDS4:CDY4"/>
    <mergeCell ref="CDZ4:CEF4"/>
    <mergeCell ref="CEG4:CEM4"/>
    <mergeCell ref="CFZ4:CGD4"/>
    <mergeCell ref="CGE4:CGE5"/>
    <mergeCell ref="CGF4:CGF5"/>
    <mergeCell ref="CGG4:CGG5"/>
    <mergeCell ref="CGK4:CGM4"/>
    <mergeCell ref="CGN4:CGN5"/>
    <mergeCell ref="BWV4:BWW4"/>
    <mergeCell ref="BWX4:BWY4"/>
    <mergeCell ref="BWZ4:BXA4"/>
    <mergeCell ref="BXB4:BXC4"/>
    <mergeCell ref="BXD4:BXE4"/>
    <mergeCell ref="BXF4:BXG4"/>
    <mergeCell ref="BVO4:BVR4"/>
    <mergeCell ref="BVS4:BVV4"/>
    <mergeCell ref="BVW4:BVZ4"/>
    <mergeCell ref="BWA4:BWD4"/>
    <mergeCell ref="BWE4:BWH4"/>
    <mergeCell ref="BWI4:BWL4"/>
    <mergeCell ref="BYV4:BZB4"/>
    <mergeCell ref="BZC4:BZI4"/>
    <mergeCell ref="BZJ4:BZP4"/>
    <mergeCell ref="BZQ4:BZW4"/>
    <mergeCell ref="BZX4:CAD4"/>
    <mergeCell ref="BUQ4:BUT4"/>
    <mergeCell ref="BUU4:BUX4"/>
    <mergeCell ref="BUY4:BVB4"/>
    <mergeCell ref="BVC4:BVF4"/>
    <mergeCell ref="BVG4:BVJ4"/>
    <mergeCell ref="BVK4:BVN4"/>
    <mergeCell ref="BTS4:BTV4"/>
    <mergeCell ref="BTW4:BTZ4"/>
    <mergeCell ref="BUA4:BUD4"/>
    <mergeCell ref="BUE4:BUH4"/>
    <mergeCell ref="BUI4:BUL4"/>
    <mergeCell ref="BUM4:BUP4"/>
    <mergeCell ref="BSI4:BSO4"/>
    <mergeCell ref="BSP4:BSV4"/>
    <mergeCell ref="BSW4:BTC4"/>
    <mergeCell ref="BTD4:BTJ4"/>
    <mergeCell ref="BTK4:BTN4"/>
    <mergeCell ref="BTO4:BTR4"/>
    <mergeCell ref="BQS4:BQY4"/>
    <mergeCell ref="BQZ4:BRF4"/>
    <mergeCell ref="BRG4:BRM4"/>
    <mergeCell ref="BRN4:BRT4"/>
    <mergeCell ref="BRU4:BSA4"/>
    <mergeCell ref="BSB4:BSH4"/>
    <mergeCell ref="BPC4:BPI4"/>
    <mergeCell ref="BPJ4:BPP4"/>
    <mergeCell ref="BPQ4:BPW4"/>
    <mergeCell ref="BPX4:BQD4"/>
    <mergeCell ref="BQE4:BQK4"/>
    <mergeCell ref="BQL4:BQR4"/>
    <mergeCell ref="BNM4:BNS4"/>
    <mergeCell ref="BNT4:BNZ4"/>
    <mergeCell ref="BOA4:BOG4"/>
    <mergeCell ref="BOH4:BON4"/>
    <mergeCell ref="BOO4:BOU4"/>
    <mergeCell ref="BOV4:BPB4"/>
    <mergeCell ref="BLW4:BMC4"/>
    <mergeCell ref="BMD4:BMJ4"/>
    <mergeCell ref="BMK4:BMQ4"/>
    <mergeCell ref="BMR4:BMX4"/>
    <mergeCell ref="BMY4:BNE4"/>
    <mergeCell ref="BNF4:BNL4"/>
    <mergeCell ref="BKG4:BKM4"/>
    <mergeCell ref="BKN4:BKT4"/>
    <mergeCell ref="BKU4:BLA4"/>
    <mergeCell ref="BLB4:BLH4"/>
    <mergeCell ref="BLI4:BLO4"/>
    <mergeCell ref="BLP4:BLV4"/>
    <mergeCell ref="BIP4:BIW4"/>
    <mergeCell ref="BIX4:BJE4"/>
    <mergeCell ref="BJF4:BJJ4"/>
    <mergeCell ref="BJL4:BJR4"/>
    <mergeCell ref="BJS4:BJY4"/>
    <mergeCell ref="BJZ4:BKF4"/>
    <mergeCell ref="BHR4:BHU4"/>
    <mergeCell ref="BHV4:BHY4"/>
    <mergeCell ref="BHZ4:BIC4"/>
    <mergeCell ref="BID4:BIG4"/>
    <mergeCell ref="BIH4:BIK4"/>
    <mergeCell ref="BIL4:BIO4"/>
    <mergeCell ref="BGT4:BGW4"/>
    <mergeCell ref="BGX4:BHA4"/>
    <mergeCell ref="BHB4:BHE4"/>
    <mergeCell ref="BHF4:BHI4"/>
    <mergeCell ref="BHJ4:BHM4"/>
    <mergeCell ref="BHN4:BHQ4"/>
    <mergeCell ref="BFV4:BFY4"/>
    <mergeCell ref="BFZ4:BGC4"/>
    <mergeCell ref="BGD4:BGG4"/>
    <mergeCell ref="BGH4:BGK4"/>
    <mergeCell ref="BGL4:BGO4"/>
    <mergeCell ref="BGP4:BGS4"/>
    <mergeCell ref="BEX4:BFA4"/>
    <mergeCell ref="BFB4:BFE4"/>
    <mergeCell ref="BFF4:BFI4"/>
    <mergeCell ref="BFJ4:BFM4"/>
    <mergeCell ref="BFN4:BFQ4"/>
    <mergeCell ref="BFR4:BFU4"/>
    <mergeCell ref="BDE4:BDK4"/>
    <mergeCell ref="BDL4:BDR4"/>
    <mergeCell ref="BDS4:BDY4"/>
    <mergeCell ref="BDZ4:BEF4"/>
    <mergeCell ref="BEG4:BEN4"/>
    <mergeCell ref="BEO4:BEV4"/>
    <mergeCell ref="BBO4:BBU4"/>
    <mergeCell ref="BBV4:BCB4"/>
    <mergeCell ref="BCC4:BCI4"/>
    <mergeCell ref="BCJ4:BCP4"/>
    <mergeCell ref="BCQ4:BCW4"/>
    <mergeCell ref="BCX4:BDD4"/>
    <mergeCell ref="BAE4:BAJ4"/>
    <mergeCell ref="BAK4:BAP4"/>
    <mergeCell ref="BAQ4:BAV4"/>
    <mergeCell ref="BAW4:BBB4"/>
    <mergeCell ref="BBC4:BBH4"/>
    <mergeCell ref="BBI4:BBN4"/>
    <mergeCell ref="AYQ4:AYW4"/>
    <mergeCell ref="AYX4:AZD4"/>
    <mergeCell ref="AZE4:AZK4"/>
    <mergeCell ref="AZL4:AZR4"/>
    <mergeCell ref="AZS4:AZX4"/>
    <mergeCell ref="AZY4:BAD4"/>
    <mergeCell ref="AXA4:AXG4"/>
    <mergeCell ref="AXH4:AXN4"/>
    <mergeCell ref="AXO4:AXU4"/>
    <mergeCell ref="AXV4:AYB4"/>
    <mergeCell ref="AYC4:AYI4"/>
    <mergeCell ref="AYJ4:AYP4"/>
    <mergeCell ref="AVK4:AVQ4"/>
    <mergeCell ref="AVR4:AVX4"/>
    <mergeCell ref="AVY4:AWE4"/>
    <mergeCell ref="AWF4:AWL4"/>
    <mergeCell ref="AWM4:AWS4"/>
    <mergeCell ref="AWT4:AWZ4"/>
    <mergeCell ref="ATU4:AUA4"/>
    <mergeCell ref="AUB4:AUH4"/>
    <mergeCell ref="AUI4:AUO4"/>
    <mergeCell ref="AUP4:AUV4"/>
    <mergeCell ref="AUW4:AVC4"/>
    <mergeCell ref="AVD4:AVJ4"/>
    <mergeCell ref="ASE4:ASK4"/>
    <mergeCell ref="ASL4:ASR4"/>
    <mergeCell ref="ASS4:ASY4"/>
    <mergeCell ref="ASZ4:ATF4"/>
    <mergeCell ref="ATG4:ATM4"/>
    <mergeCell ref="ATN4:ATT4"/>
    <mergeCell ref="AQO4:AQU4"/>
    <mergeCell ref="AQV4:ARB4"/>
    <mergeCell ref="ARC4:ARI4"/>
    <mergeCell ref="ARJ4:ARP4"/>
    <mergeCell ref="ARQ4:ARW4"/>
    <mergeCell ref="ARX4:ASD4"/>
    <mergeCell ref="AOY4:APE4"/>
    <mergeCell ref="APF4:APL4"/>
    <mergeCell ref="APM4:APS4"/>
    <mergeCell ref="APT4:APZ4"/>
    <mergeCell ref="AQA4:AQG4"/>
    <mergeCell ref="AQH4:AQN4"/>
    <mergeCell ref="ANI4:ANO4"/>
    <mergeCell ref="ANP4:ANV4"/>
    <mergeCell ref="ANW4:AOC4"/>
    <mergeCell ref="AOD4:AOJ4"/>
    <mergeCell ref="AOK4:AOQ4"/>
    <mergeCell ref="AOR4:AOX4"/>
    <mergeCell ref="ALS4:ALY4"/>
    <mergeCell ref="ALZ4:AMF4"/>
    <mergeCell ref="AMG4:AMM4"/>
    <mergeCell ref="AMN4:AMT4"/>
    <mergeCell ref="AMU4:ANA4"/>
    <mergeCell ref="ANB4:ANH4"/>
    <mergeCell ref="AKF4:AKI4"/>
    <mergeCell ref="AKK4:AKO4"/>
    <mergeCell ref="AKQ4:AKW4"/>
    <mergeCell ref="AKX4:ALD4"/>
    <mergeCell ref="ALE4:ALK4"/>
    <mergeCell ref="ALL4:ALR4"/>
    <mergeCell ref="AIM4:AIT4"/>
    <mergeCell ref="AIU4:AJB4"/>
    <mergeCell ref="AJC4:AJE4"/>
    <mergeCell ref="AJF4:AJM4"/>
    <mergeCell ref="AJN4:AJV4"/>
    <mergeCell ref="AJW4:AKE4"/>
    <mergeCell ref="AGT4:AHA4"/>
    <mergeCell ref="AHB4:AHF4"/>
    <mergeCell ref="AHG4:AHN4"/>
    <mergeCell ref="AHO4:AHV4"/>
    <mergeCell ref="AHW4:AID4"/>
    <mergeCell ref="AIE4:AIL4"/>
    <mergeCell ref="AFC4:AFJ4"/>
    <mergeCell ref="AFK4:AFR4"/>
    <mergeCell ref="AFS4:AFZ4"/>
    <mergeCell ref="AGA4:AGH4"/>
    <mergeCell ref="AGI4:AGP4"/>
    <mergeCell ref="AGQ4:AGS4"/>
    <mergeCell ref="ADO4:ADV4"/>
    <mergeCell ref="ADW4:AED4"/>
    <mergeCell ref="AEE4:AEG4"/>
    <mergeCell ref="AEH4:AEO4"/>
    <mergeCell ref="AEP4:AET4"/>
    <mergeCell ref="AEU4:AFB4"/>
    <mergeCell ref="ABZ4:ACA4"/>
    <mergeCell ref="ACD4:ACH4"/>
    <mergeCell ref="ACI4:ACP4"/>
    <mergeCell ref="ACQ4:ACX4"/>
    <mergeCell ref="ACY4:ADF4"/>
    <mergeCell ref="ADG4:ADN4"/>
    <mergeCell ref="ABN4:ABO4"/>
    <mergeCell ref="ABP4:ABQ4"/>
    <mergeCell ref="ABR4:ABS4"/>
    <mergeCell ref="ABT4:ABU4"/>
    <mergeCell ref="ABV4:ABW4"/>
    <mergeCell ref="ABX4:ABY4"/>
    <mergeCell ref="ABB4:ABC4"/>
    <mergeCell ref="ABD4:ABE4"/>
    <mergeCell ref="ABF4:ABG4"/>
    <mergeCell ref="ABH4:ABI4"/>
    <mergeCell ref="ABJ4:ABK4"/>
    <mergeCell ref="ABL4:ABM4"/>
    <mergeCell ref="AAP4:AAQ4"/>
    <mergeCell ref="AAR4:AAS4"/>
    <mergeCell ref="AAT4:AAU4"/>
    <mergeCell ref="AAV4:AAW4"/>
    <mergeCell ref="AAX4:AAY4"/>
    <mergeCell ref="AAZ4:ABA4"/>
    <mergeCell ref="AAD4:AAE4"/>
    <mergeCell ref="AAF4:AAG4"/>
    <mergeCell ref="AAH4:AAI4"/>
    <mergeCell ref="AAJ4:AAK4"/>
    <mergeCell ref="AAL4:AAM4"/>
    <mergeCell ref="AAN4:AAO4"/>
    <mergeCell ref="ZR4:ZS4"/>
    <mergeCell ref="ZT4:ZU4"/>
    <mergeCell ref="ZV4:ZW4"/>
    <mergeCell ref="ZX4:ZY4"/>
    <mergeCell ref="ZZ4:AAA4"/>
    <mergeCell ref="AAB4:AAC4"/>
    <mergeCell ref="ZF4:ZG4"/>
    <mergeCell ref="ZH4:ZI4"/>
    <mergeCell ref="ZJ4:ZK4"/>
    <mergeCell ref="ZL4:ZM4"/>
    <mergeCell ref="ZN4:ZO4"/>
    <mergeCell ref="ZP4:ZQ4"/>
    <mergeCell ref="YT4:YU4"/>
    <mergeCell ref="YV4:YW4"/>
    <mergeCell ref="YX4:YY4"/>
    <mergeCell ref="YZ4:ZA4"/>
    <mergeCell ref="ZB4:ZC4"/>
    <mergeCell ref="ZD4:ZE4"/>
    <mergeCell ref="YH4:YI4"/>
    <mergeCell ref="YJ4:YK4"/>
    <mergeCell ref="YL4:YM4"/>
    <mergeCell ref="YN4:YO4"/>
    <mergeCell ref="YP4:YQ4"/>
    <mergeCell ref="YR4:YS4"/>
    <mergeCell ref="WR4:WY4"/>
    <mergeCell ref="WZ4:XG4"/>
    <mergeCell ref="XH4:XO4"/>
    <mergeCell ref="XP4:XW4"/>
    <mergeCell ref="XX4:YE4"/>
    <mergeCell ref="YF4:YG4"/>
    <mergeCell ref="UV4:VC4"/>
    <mergeCell ref="VD4:VK4"/>
    <mergeCell ref="VL4:VS4"/>
    <mergeCell ref="VT4:WA4"/>
    <mergeCell ref="WB4:WI4"/>
    <mergeCell ref="WJ4:WQ4"/>
    <mergeCell ref="TM4:TP4"/>
    <mergeCell ref="TQ4:TT4"/>
    <mergeCell ref="TU4:TV4"/>
    <mergeCell ref="TX4:UE4"/>
    <mergeCell ref="UF4:UM4"/>
    <mergeCell ref="UN4:UU4"/>
    <mergeCell ref="SO4:SR4"/>
    <mergeCell ref="SS4:SV4"/>
    <mergeCell ref="SW4:SZ4"/>
    <mergeCell ref="TA4:TD4"/>
    <mergeCell ref="TE4:TH4"/>
    <mergeCell ref="TI4:TL4"/>
    <mergeCell ref="RQ4:RT4"/>
    <mergeCell ref="RU4:RX4"/>
    <mergeCell ref="RY4:SB4"/>
    <mergeCell ref="SC4:SF4"/>
    <mergeCell ref="SG4:SJ4"/>
    <mergeCell ref="SK4:SN4"/>
    <mergeCell ref="QS4:QV4"/>
    <mergeCell ref="QW4:QZ4"/>
    <mergeCell ref="RA4:RD4"/>
    <mergeCell ref="RE4:RH4"/>
    <mergeCell ref="RI4:RL4"/>
    <mergeCell ref="RM4:RP4"/>
    <mergeCell ref="PU4:PX4"/>
    <mergeCell ref="PY4:QB4"/>
    <mergeCell ref="QC4:QF4"/>
    <mergeCell ref="QG4:QJ4"/>
    <mergeCell ref="QK4:QN4"/>
    <mergeCell ref="QO4:QR4"/>
    <mergeCell ref="OW4:OZ4"/>
    <mergeCell ref="PA4:PD4"/>
    <mergeCell ref="PE4:PH4"/>
    <mergeCell ref="PI4:PL4"/>
    <mergeCell ref="PM4:PP4"/>
    <mergeCell ref="PQ4:PT4"/>
    <mergeCell ref="NQ4:NT4"/>
    <mergeCell ref="NU4:NX4"/>
    <mergeCell ref="NY4:OB4"/>
    <mergeCell ref="OC4:OF4"/>
    <mergeCell ref="OG4:OJ4"/>
    <mergeCell ref="OK4:ON4"/>
    <mergeCell ref="MQ4:MR4"/>
    <mergeCell ref="MS4:MV4"/>
    <mergeCell ref="MW4:MZ4"/>
    <mergeCell ref="NA4:ND4"/>
    <mergeCell ref="NE4:NH4"/>
    <mergeCell ref="NI4:NL4"/>
    <mergeCell ref="KU4:LB4"/>
    <mergeCell ref="LC4:LJ4"/>
    <mergeCell ref="LK4:LR4"/>
    <mergeCell ref="LS4:LZ4"/>
    <mergeCell ref="MA4:MH4"/>
    <mergeCell ref="MI4:MP4"/>
    <mergeCell ref="IY4:JF4"/>
    <mergeCell ref="JG4:JN4"/>
    <mergeCell ref="JO4:JV4"/>
    <mergeCell ref="JW4:KD4"/>
    <mergeCell ref="KE4:KL4"/>
    <mergeCell ref="KM4:KT4"/>
    <mergeCell ref="HC4:HJ4"/>
    <mergeCell ref="HK4:HR4"/>
    <mergeCell ref="HS4:HZ4"/>
    <mergeCell ref="IA4:IH4"/>
    <mergeCell ref="II4:IP4"/>
    <mergeCell ref="IQ4:IX4"/>
    <mergeCell ref="FG4:FN4"/>
    <mergeCell ref="FO4:FV4"/>
    <mergeCell ref="FW4:GD4"/>
    <mergeCell ref="GE4:GL4"/>
    <mergeCell ref="GM4:GT4"/>
    <mergeCell ref="GU4:HB4"/>
    <mergeCell ref="DK4:DR4"/>
    <mergeCell ref="DS4:DZ4"/>
    <mergeCell ref="EA4:EH4"/>
    <mergeCell ref="EI4:EP4"/>
    <mergeCell ref="EQ4:EX4"/>
    <mergeCell ref="EY4:FF4"/>
    <mergeCell ref="BO4:BV4"/>
    <mergeCell ref="BW4:CD4"/>
    <mergeCell ref="CE4:CL4"/>
    <mergeCell ref="CM4:CT4"/>
    <mergeCell ref="CU4:DB4"/>
    <mergeCell ref="DC4:DJ4"/>
    <mergeCell ref="AA4:AI4"/>
    <mergeCell ref="AJ4:AR4"/>
    <mergeCell ref="AS4:AZ4"/>
    <mergeCell ref="BA4:BH4"/>
    <mergeCell ref="BK4:BL4"/>
    <mergeCell ref="BM4:BN4"/>
    <mergeCell ref="FAI3:FAJ3"/>
    <mergeCell ref="FAN3:FAP3"/>
    <mergeCell ref="A4:A5"/>
    <mergeCell ref="B4:B5"/>
    <mergeCell ref="C4:C5"/>
    <mergeCell ref="D4:D5"/>
    <mergeCell ref="E4:E5"/>
    <mergeCell ref="F4:F5"/>
    <mergeCell ref="G4:G5"/>
    <mergeCell ref="EZQ3:EZU3"/>
    <mergeCell ref="EZV3:EZZ3"/>
    <mergeCell ref="FAA3:FAB3"/>
    <mergeCell ref="FAC3:FAD3"/>
    <mergeCell ref="FAE3:FAF3"/>
    <mergeCell ref="FAG3:FAH3"/>
    <mergeCell ref="EYD3:EYI3"/>
    <mergeCell ref="EYJ3:EYO3"/>
    <mergeCell ref="EYP3:EYU3"/>
    <mergeCell ref="EYV3:EZB3"/>
    <mergeCell ref="EZC3:EZI3"/>
    <mergeCell ref="EZJ3:EZP3"/>
    <mergeCell ref="EWQ3:EWW3"/>
    <mergeCell ref="EWX3:EXD3"/>
    <mergeCell ref="EXE3:EXK3"/>
    <mergeCell ref="EXL3:EXQ3"/>
    <mergeCell ref="EXR3:EXW3"/>
    <mergeCell ref="EXX3:EYC3"/>
    <mergeCell ref="EVA3:EVG3"/>
    <mergeCell ref="EVH3:EVN3"/>
    <mergeCell ref="EVO3:EVU3"/>
    <mergeCell ref="EVV3:EWB3"/>
    <mergeCell ref="EWC3:EWI3"/>
    <mergeCell ref="EWJ3:EWP3"/>
    <mergeCell ref="ETG3:ETN3"/>
    <mergeCell ref="ETO3:ETV3"/>
    <mergeCell ref="ETW3:EUD3"/>
    <mergeCell ref="EUE3:EUL3"/>
    <mergeCell ref="EUM3:EUS3"/>
    <mergeCell ref="EUT3:EUZ3"/>
    <mergeCell ref="ERK3:ERR3"/>
    <mergeCell ref="ERS3:ERZ3"/>
    <mergeCell ref="ESA3:ESH3"/>
    <mergeCell ref="ESI3:ESP3"/>
    <mergeCell ref="ESQ3:ESX3"/>
    <mergeCell ref="ESY3:ETF3"/>
    <mergeCell ref="EPQ3:EPT3"/>
    <mergeCell ref="EPU3:EQD3"/>
    <mergeCell ref="EQE3:EQL3"/>
    <mergeCell ref="EQM3:EQT3"/>
    <mergeCell ref="EQU3:ERB3"/>
    <mergeCell ref="ERC3:ERJ3"/>
    <mergeCell ref="EMO3:EMX3"/>
    <mergeCell ref="EMY3:ENH3"/>
    <mergeCell ref="ENI3:ENK3"/>
    <mergeCell ref="EPE3:EPJ3"/>
    <mergeCell ref="EPK3:EPP3"/>
    <mergeCell ref="EIR3:EIW3"/>
    <mergeCell ref="EJE3:EJX3"/>
    <mergeCell ref="EJY3:EKJ3"/>
    <mergeCell ref="EIX4:EIY4"/>
    <mergeCell ref="EIZ4:EJA4"/>
    <mergeCell ref="EJE4:EJX4"/>
    <mergeCell ref="EHC3:EHI3"/>
    <mergeCell ref="EHJ3:EHP3"/>
    <mergeCell ref="EHQ3:EHW3"/>
    <mergeCell ref="EHX3:EID3"/>
    <mergeCell ref="EIE3:EIK3"/>
    <mergeCell ref="EIL3:EIQ3"/>
    <mergeCell ref="EFM3:EFS3"/>
    <mergeCell ref="EFT3:EFZ3"/>
    <mergeCell ref="EGA3:EGG3"/>
    <mergeCell ref="EGH3:EGN3"/>
    <mergeCell ref="EGO3:EGU3"/>
    <mergeCell ref="EGV3:EHB3"/>
    <mergeCell ref="EFP4:EFQ4"/>
    <mergeCell ref="EFR4:EFS4"/>
    <mergeCell ref="EFT4:EFT5"/>
    <mergeCell ref="EFU4:EFV4"/>
    <mergeCell ref="EFW4:EFX4"/>
    <mergeCell ref="EFY4:EFZ4"/>
    <mergeCell ref="EHD4:EHE4"/>
    <mergeCell ref="EIA4:EIB4"/>
    <mergeCell ref="EIC4:EID4"/>
    <mergeCell ref="EIE4:EIE5"/>
    <mergeCell ref="EHO4:EHP4"/>
    <mergeCell ref="EDV3:EEC3"/>
    <mergeCell ref="EED3:EEJ3"/>
    <mergeCell ref="EEK3:EEQ3"/>
    <mergeCell ref="EER3:EEX3"/>
    <mergeCell ref="EEY3:EFE3"/>
    <mergeCell ref="EFF3:EFL3"/>
    <mergeCell ref="EBZ3:ECG3"/>
    <mergeCell ref="ECH3:ECO3"/>
    <mergeCell ref="ECP3:ECW3"/>
    <mergeCell ref="ECX3:EDE3"/>
    <mergeCell ref="EDF3:EDM3"/>
    <mergeCell ref="EDN3:EDU3"/>
    <mergeCell ref="EAD3:EAK3"/>
    <mergeCell ref="EAL3:EAS3"/>
    <mergeCell ref="EAT3:EBA3"/>
    <mergeCell ref="EBB3:EBI3"/>
    <mergeCell ref="EBJ3:EBQ3"/>
    <mergeCell ref="EBR3:EBY3"/>
    <mergeCell ref="DXR3:DYO3"/>
    <mergeCell ref="DYP3:DYW3"/>
    <mergeCell ref="DYX3:DZE3"/>
    <mergeCell ref="DZF3:DZM3"/>
    <mergeCell ref="DZN3:DZU3"/>
    <mergeCell ref="DZV3:EAC3"/>
    <mergeCell ref="DTQ3:DTQ5"/>
    <mergeCell ref="DWH3:DWK3"/>
    <mergeCell ref="DWL3:DWO3"/>
    <mergeCell ref="DWP3:DWS3"/>
    <mergeCell ref="DWT3:DWW4"/>
    <mergeCell ref="DWX3:DXI3"/>
    <mergeCell ref="DTR4:DTS4"/>
    <mergeCell ref="DTT4:DTU4"/>
    <mergeCell ref="DTV4:DTW4"/>
    <mergeCell ref="DTX4:DTY4"/>
    <mergeCell ref="DSO3:DSX3"/>
    <mergeCell ref="DSY3:DTH3"/>
    <mergeCell ref="DTI3:DTK3"/>
    <mergeCell ref="DTP3:DTP5"/>
    <mergeCell ref="DSO4:DSS4"/>
    <mergeCell ref="DST4:DSX4"/>
    <mergeCell ref="DTE4:DTE5"/>
    <mergeCell ref="DTF4:DTF5"/>
    <mergeCell ref="DTG4:DTG5"/>
    <mergeCell ref="DTH4:DTH5"/>
    <mergeCell ref="DTI4:DTK4"/>
    <mergeCell ref="DTL4:DTM4"/>
    <mergeCell ref="DSY4:DSY5"/>
    <mergeCell ref="DSZ4:DSZ5"/>
    <mergeCell ref="DTA4:DTA5"/>
    <mergeCell ref="DTB4:DTB5"/>
    <mergeCell ref="DOL3:DOQ3"/>
    <mergeCell ref="DOR3:DOW3"/>
    <mergeCell ref="DPE3:DPX3"/>
    <mergeCell ref="DPY3:DQJ3"/>
    <mergeCell ref="DOT4:DOU4"/>
    <mergeCell ref="DOV4:DOW4"/>
    <mergeCell ref="DOX4:DOY4"/>
    <mergeCell ref="DOZ4:DPA4"/>
    <mergeCell ref="DMV3:DNB3"/>
    <mergeCell ref="DNC3:DNI3"/>
    <mergeCell ref="DNJ3:DNP3"/>
    <mergeCell ref="DNQ3:DNW3"/>
    <mergeCell ref="DNX3:DOD3"/>
    <mergeCell ref="DOE3:DOK3"/>
    <mergeCell ref="DLF3:DLL3"/>
    <mergeCell ref="DLM3:DLS3"/>
    <mergeCell ref="DLT3:DLZ3"/>
    <mergeCell ref="DMA3:DMG3"/>
    <mergeCell ref="DMH3:DMN3"/>
    <mergeCell ref="DMO3:DMU3"/>
    <mergeCell ref="DMH4:DMH5"/>
    <mergeCell ref="DMI4:DMJ4"/>
    <mergeCell ref="DMK4:DML4"/>
    <mergeCell ref="DMM4:DMN4"/>
    <mergeCell ref="DMO4:DMO5"/>
    <mergeCell ref="DMP4:DMQ4"/>
    <mergeCell ref="DLW4:DLX4"/>
    <mergeCell ref="DLY4:DLZ4"/>
    <mergeCell ref="DMA4:DMA5"/>
    <mergeCell ref="DMB4:DMC4"/>
    <mergeCell ref="DMR4:DMS4"/>
    <mergeCell ref="DMT4:DMU4"/>
    <mergeCell ref="DJO3:DJV3"/>
    <mergeCell ref="DJW3:DKC3"/>
    <mergeCell ref="DKD3:DKJ3"/>
    <mergeCell ref="DKK3:DKQ3"/>
    <mergeCell ref="DKR3:DKX3"/>
    <mergeCell ref="DKY3:DLE3"/>
    <mergeCell ref="DHS3:DHZ3"/>
    <mergeCell ref="DIA3:DIH3"/>
    <mergeCell ref="DII3:DIP3"/>
    <mergeCell ref="DIQ3:DIX3"/>
    <mergeCell ref="DIY3:DJF3"/>
    <mergeCell ref="DJG3:DJN3"/>
    <mergeCell ref="DFW3:DGD3"/>
    <mergeCell ref="DGE3:DGL3"/>
    <mergeCell ref="DGM3:DGT3"/>
    <mergeCell ref="DGU3:DHB3"/>
    <mergeCell ref="DHC3:DHJ3"/>
    <mergeCell ref="DHK3:DHR3"/>
    <mergeCell ref="DEA3:DEH3"/>
    <mergeCell ref="DEI3:DEP3"/>
    <mergeCell ref="DEQ3:DEX3"/>
    <mergeCell ref="DEY3:DFF3"/>
    <mergeCell ref="DFG3:DFN3"/>
    <mergeCell ref="DFO3:DFV3"/>
    <mergeCell ref="DBS3:DBV3"/>
    <mergeCell ref="DBW3:DBZ3"/>
    <mergeCell ref="DCA3:DCD4"/>
    <mergeCell ref="DCE3:DCL3"/>
    <mergeCell ref="DCU3:DDR3"/>
    <mergeCell ref="DDS3:DDZ3"/>
    <mergeCell ref="DBU4:DBV4"/>
    <mergeCell ref="DBW4:DBX4"/>
    <mergeCell ref="DBY4:DBZ4"/>
    <mergeCell ref="DCE4:DCH4"/>
    <mergeCell ref="CXN3:CXW3"/>
    <mergeCell ref="CXX3:CYG3"/>
    <mergeCell ref="CYH3:CYJ3"/>
    <mergeCell ref="CYO3:CYO5"/>
    <mergeCell ref="CYP3:CYP5"/>
    <mergeCell ref="DBO3:DBR3"/>
    <mergeCell ref="CXZ4:CXZ5"/>
    <mergeCell ref="CYA4:CYA5"/>
    <mergeCell ref="CYB4:CYB5"/>
    <mergeCell ref="CYC4:CYC5"/>
    <mergeCell ref="CYD4:CYD5"/>
    <mergeCell ref="CYE4:CYE5"/>
    <mergeCell ref="CYF4:CYF5"/>
    <mergeCell ref="CYG4:CYG5"/>
    <mergeCell ref="CYH4:CYJ4"/>
    <mergeCell ref="CYK4:CYL4"/>
    <mergeCell ref="CUD3:CUW3"/>
    <mergeCell ref="CUX3:CVI3"/>
    <mergeCell ref="CUX4:CVC4"/>
    <mergeCell ref="CVD4:CVI4"/>
    <mergeCell ref="CVJ4:CVO4"/>
    <mergeCell ref="CVP4:CVU4"/>
    <mergeCell ref="CSB3:CSH3"/>
    <mergeCell ref="CSI3:CSO3"/>
    <mergeCell ref="CSP3:CSV3"/>
    <mergeCell ref="CTD3:CTJ3"/>
    <mergeCell ref="CTK3:CTP3"/>
    <mergeCell ref="CTQ3:CTV3"/>
    <mergeCell ref="CQL3:CQR3"/>
    <mergeCell ref="CQS3:CQY3"/>
    <mergeCell ref="CQZ3:CRF3"/>
    <mergeCell ref="CRG3:CRM3"/>
    <mergeCell ref="CRN3:CRT3"/>
    <mergeCell ref="CRU3:CSA3"/>
    <mergeCell ref="CQZ4:CQZ5"/>
    <mergeCell ref="CRA4:CRB4"/>
    <mergeCell ref="CRC4:CRD4"/>
    <mergeCell ref="CRE4:CRF4"/>
    <mergeCell ref="CRG4:CRG5"/>
    <mergeCell ref="CRH4:CRI4"/>
    <mergeCell ref="CQO4:CQP4"/>
    <mergeCell ref="CQQ4:CQR4"/>
    <mergeCell ref="CQS4:CQS5"/>
    <mergeCell ref="CQT4:CQU4"/>
    <mergeCell ref="CRJ4:CRK4"/>
    <mergeCell ref="CRL4:CRM4"/>
    <mergeCell ref="CRN4:CRN5"/>
    <mergeCell ref="CRO4:CRP4"/>
    <mergeCell ref="COV3:CPB3"/>
    <mergeCell ref="CPC3:CPI3"/>
    <mergeCell ref="CPJ3:CPP3"/>
    <mergeCell ref="CPQ3:CPW3"/>
    <mergeCell ref="CPX3:CQD3"/>
    <mergeCell ref="CQE3:CQK3"/>
    <mergeCell ref="CMZ3:CNG3"/>
    <mergeCell ref="CNH3:CNO3"/>
    <mergeCell ref="CNP3:CNW3"/>
    <mergeCell ref="CNX3:COE3"/>
    <mergeCell ref="COF3:COM3"/>
    <mergeCell ref="CON3:COU3"/>
    <mergeCell ref="CLD3:CLK3"/>
    <mergeCell ref="CLL3:CLS3"/>
    <mergeCell ref="CLT3:CMA3"/>
    <mergeCell ref="CMB3:CMI3"/>
    <mergeCell ref="CMJ3:CMQ3"/>
    <mergeCell ref="CMR3:CMY3"/>
    <mergeCell ref="CJH3:CJO3"/>
    <mergeCell ref="CJP3:CJW3"/>
    <mergeCell ref="CJX3:CKE3"/>
    <mergeCell ref="CKF3:CKM3"/>
    <mergeCell ref="CKN3:CKU3"/>
    <mergeCell ref="CKV3:CLC3"/>
    <mergeCell ref="CGV3:CGY3"/>
    <mergeCell ref="CGZ3:CHC3"/>
    <mergeCell ref="CHD3:CHG3"/>
    <mergeCell ref="CHH3:CHK4"/>
    <mergeCell ref="CHL3:CIA3"/>
    <mergeCell ref="CIJ3:CJG3"/>
    <mergeCell ref="CHB4:CHC4"/>
    <mergeCell ref="CHD4:CHE4"/>
    <mergeCell ref="CHF4:CHG4"/>
    <mergeCell ref="CHL4:CHS4"/>
    <mergeCell ref="BVW3:BWD3"/>
    <mergeCell ref="BWN3:BXC3"/>
    <mergeCell ref="BXD3:BXS3"/>
    <mergeCell ref="BXT3:BYI3"/>
    <mergeCell ref="CDJ3:CDJ5"/>
    <mergeCell ref="CDK3:CDK5"/>
    <mergeCell ref="BWN4:BWO4"/>
    <mergeCell ref="BWP4:BWQ4"/>
    <mergeCell ref="BWR4:BWS4"/>
    <mergeCell ref="BWT4:BWU4"/>
    <mergeCell ref="BXH4:BXI4"/>
    <mergeCell ref="BXJ4:BXK4"/>
    <mergeCell ref="BXL4:BXM4"/>
    <mergeCell ref="BXN4:BXO4"/>
    <mergeCell ref="BXP4:BXQ4"/>
    <mergeCell ref="BXR4:BXS4"/>
    <mergeCell ref="BYJ3:BYO3"/>
    <mergeCell ref="BYP3:BYU3"/>
    <mergeCell ref="HC3:KD3"/>
    <mergeCell ref="KE3:MP3"/>
    <mergeCell ref="RA3:SN3"/>
    <mergeCell ref="SO3:TT3"/>
    <mergeCell ref="AAP3:ABI3"/>
    <mergeCell ref="ABJ3:ABY3"/>
    <mergeCell ref="BUA3:BUH3"/>
    <mergeCell ref="BUI3:BUP3"/>
    <mergeCell ref="BUQ3:BUX3"/>
    <mergeCell ref="BUY3:BVF3"/>
    <mergeCell ref="BVG3:BVN3"/>
    <mergeCell ref="BVO3:BVV3"/>
    <mergeCell ref="BHJ3:BIO3"/>
    <mergeCell ref="BIP3:BIW3"/>
    <mergeCell ref="BIX3:BJE3"/>
    <mergeCell ref="BJL3:BLA3"/>
    <mergeCell ref="BTK3:BTR3"/>
    <mergeCell ref="BTS3:BTZ3"/>
    <mergeCell ref="AKF3:AKO3"/>
    <mergeCell ref="AKQ3:ALK3"/>
    <mergeCell ref="ALS3:AMM3"/>
    <mergeCell ref="ANW3:AUA3"/>
    <mergeCell ref="AVR3:AZR3"/>
    <mergeCell ref="BDS3:BEF3"/>
  </mergeCells>
  <dataValidations count="1">
    <dataValidation type="whole" operator="greaterThan" allowBlank="1" showInputMessage="1" showErrorMessage="1" sqref="CFE5 CUG5 CUK5 CUO5 CUS5 CUW5 CZX5 DPH5 DPL5 DPP5 DPT5 DPX5 DUQ5 EJH5 EJL5 EJP5 EJT5 EJX5">
      <formula1>0</formula1>
    </dataValidation>
  </dataValidations>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J8"/>
  <sheetViews>
    <sheetView workbookViewId="0">
      <selection sqref="A1:XFD1"/>
    </sheetView>
  </sheetViews>
  <sheetFormatPr defaultRowHeight="15" x14ac:dyDescent="0.25"/>
  <cols>
    <col min="5" max="5" width="14.28515625" customWidth="1"/>
    <col min="6" max="6" width="19.28515625" customWidth="1"/>
    <col min="7" max="7" width="14.28515625" bestFit="1" customWidth="1"/>
    <col min="9" max="9" width="36.42578125" bestFit="1" customWidth="1"/>
    <col min="10" max="10" width="34.5703125" customWidth="1"/>
  </cols>
  <sheetData>
    <row r="2" spans="1:10" x14ac:dyDescent="0.25">
      <c r="A2" t="s">
        <v>594</v>
      </c>
      <c r="B2" t="s">
        <v>595</v>
      </c>
      <c r="F2" t="s">
        <v>596</v>
      </c>
      <c r="G2" t="s">
        <v>597</v>
      </c>
      <c r="I2" t="s">
        <v>598</v>
      </c>
      <c r="J2" t="s">
        <v>599</v>
      </c>
    </row>
    <row r="3" spans="1:10" x14ac:dyDescent="0.25">
      <c r="A3" t="s">
        <v>600</v>
      </c>
      <c r="B3" t="s">
        <v>601</v>
      </c>
      <c r="E3" t="s">
        <v>602</v>
      </c>
      <c r="F3" t="s">
        <v>603</v>
      </c>
      <c r="G3" t="s">
        <v>604</v>
      </c>
      <c r="I3" t="s">
        <v>605</v>
      </c>
      <c r="J3" t="s">
        <v>606</v>
      </c>
    </row>
    <row r="4" spans="1:10" x14ac:dyDescent="0.25">
      <c r="B4" t="s">
        <v>607</v>
      </c>
      <c r="E4" t="s">
        <v>608</v>
      </c>
      <c r="F4" t="s">
        <v>609</v>
      </c>
      <c r="I4" t="s">
        <v>549</v>
      </c>
      <c r="J4" t="s">
        <v>610</v>
      </c>
    </row>
    <row r="5" spans="1:10" x14ac:dyDescent="0.25">
      <c r="E5" t="s">
        <v>611</v>
      </c>
      <c r="J5" t="s">
        <v>612</v>
      </c>
    </row>
    <row r="6" spans="1:10" x14ac:dyDescent="0.25">
      <c r="E6" t="s">
        <v>613</v>
      </c>
      <c r="J6" t="s">
        <v>614</v>
      </c>
    </row>
    <row r="7" spans="1:10" x14ac:dyDescent="0.25">
      <c r="J7" t="s">
        <v>615</v>
      </c>
    </row>
    <row r="8" spans="1:10" x14ac:dyDescent="0.25">
      <c r="J8" t="s">
        <v>616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filterMode="1"/>
  <dimension ref="A1:AQ4701"/>
  <sheetViews>
    <sheetView zoomScale="70" zoomScaleNormal="70" workbookViewId="0">
      <pane xSplit="4" ySplit="1" topLeftCell="E2" activePane="bottomRight" state="frozen"/>
      <selection activeCell="B12" sqref="B12:D12"/>
      <selection pane="topRight" activeCell="B12" sqref="B12:D12"/>
      <selection pane="bottomLeft" activeCell="B12" sqref="B12:D12"/>
      <selection pane="bottomRight" sqref="A1:XFD1"/>
    </sheetView>
  </sheetViews>
  <sheetFormatPr defaultRowHeight="15.75" customHeight="1" x14ac:dyDescent="0.25"/>
  <cols>
    <col min="1" max="1" width="7.7109375" customWidth="1"/>
    <col min="2" max="2" width="15.7109375" customWidth="1"/>
    <col min="3" max="3" width="58" customWidth="1"/>
    <col min="5" max="5" width="19.28515625" customWidth="1"/>
    <col min="6" max="6" width="19" customWidth="1"/>
    <col min="7" max="7" width="28.42578125" customWidth="1"/>
    <col min="8" max="8" width="27.28515625" customWidth="1"/>
    <col min="9" max="9" width="12.140625" customWidth="1"/>
    <col min="10" max="11" width="15.42578125" customWidth="1"/>
    <col min="12" max="12" width="14.85546875" customWidth="1"/>
    <col min="13" max="17" width="8.140625" customWidth="1"/>
    <col min="18" max="18" width="8.42578125" customWidth="1"/>
    <col min="19" max="19" width="10.42578125" customWidth="1"/>
    <col min="20" max="20" width="10.140625" customWidth="1"/>
    <col min="21" max="22" width="9.140625" customWidth="1"/>
    <col min="23" max="23" width="8.5703125" customWidth="1"/>
    <col min="25" max="25" width="27.42578125" customWidth="1"/>
    <col min="26" max="26" width="20.7109375" customWidth="1"/>
    <col min="27" max="27" width="4.42578125" customWidth="1"/>
    <col min="28" max="32" width="9.140625" customWidth="1"/>
    <col min="33" max="33" width="22" customWidth="1"/>
    <col min="34" max="34" width="9.140625" customWidth="1"/>
    <col min="35" max="43" width="8.85546875" customWidth="1"/>
  </cols>
  <sheetData>
    <row r="1" spans="1:43" ht="45.75" customHeight="1" x14ac:dyDescent="0.25">
      <c r="A1" s="159" t="s">
        <v>617</v>
      </c>
      <c r="B1" s="159" t="s">
        <v>618</v>
      </c>
      <c r="C1" s="159" t="s">
        <v>393</v>
      </c>
      <c r="D1" s="159" t="s">
        <v>619</v>
      </c>
      <c r="E1" s="159" t="s">
        <v>620</v>
      </c>
      <c r="F1" s="159" t="s">
        <v>100</v>
      </c>
      <c r="G1" s="159" t="s">
        <v>621</v>
      </c>
      <c r="H1" s="159" t="s">
        <v>101</v>
      </c>
      <c r="I1" s="159" t="s">
        <v>622</v>
      </c>
      <c r="J1" s="159" t="s">
        <v>623</v>
      </c>
      <c r="K1" s="159" t="s">
        <v>624</v>
      </c>
      <c r="L1" s="159" t="s">
        <v>625</v>
      </c>
      <c r="M1" s="159" t="s">
        <v>626</v>
      </c>
      <c r="N1" s="159" t="s">
        <v>627</v>
      </c>
      <c r="O1" s="159" t="s">
        <v>628</v>
      </c>
      <c r="P1" s="159" t="s">
        <v>629</v>
      </c>
      <c r="Q1" s="159" t="s">
        <v>630</v>
      </c>
      <c r="R1" s="160" t="s">
        <v>463</v>
      </c>
      <c r="S1" s="160" t="s">
        <v>631</v>
      </c>
      <c r="T1" s="160" t="s">
        <v>632</v>
      </c>
      <c r="U1" s="160" t="s">
        <v>8</v>
      </c>
      <c r="V1" s="160" t="s">
        <v>633</v>
      </c>
      <c r="W1" s="159" t="s">
        <v>634</v>
      </c>
      <c r="X1" s="159" t="s">
        <v>635</v>
      </c>
      <c r="Y1" s="161" t="s">
        <v>636</v>
      </c>
      <c r="AG1" t="str">
        <f>Main!O15</f>
        <v>EASTERN SAMAR</v>
      </c>
      <c r="AH1" t="str">
        <f>Main!O16</f>
        <v/>
      </c>
    </row>
    <row r="2" spans="1:43" s="165" customFormat="1" ht="15.75" hidden="1" customHeight="1" x14ac:dyDescent="0.25">
      <c r="A2" s="162">
        <v>1</v>
      </c>
      <c r="B2" s="162">
        <v>121079</v>
      </c>
      <c r="C2" s="163" t="s">
        <v>637</v>
      </c>
      <c r="D2" s="163" t="s">
        <v>638</v>
      </c>
      <c r="E2" s="163" t="s">
        <v>639</v>
      </c>
      <c r="F2" s="163" t="s">
        <v>640</v>
      </c>
      <c r="G2" s="163" t="s">
        <v>641</v>
      </c>
      <c r="H2" s="163" t="s">
        <v>642</v>
      </c>
      <c r="I2" s="163" t="s">
        <v>643</v>
      </c>
      <c r="J2" s="162">
        <v>10.677077840000001</v>
      </c>
      <c r="K2" s="162">
        <v>124.80445589999999</v>
      </c>
      <c r="L2" s="163" t="s">
        <v>644</v>
      </c>
      <c r="M2" s="162">
        <v>14</v>
      </c>
      <c r="N2" s="162">
        <v>45</v>
      </c>
      <c r="O2" s="162">
        <v>193</v>
      </c>
      <c r="P2" s="162">
        <v>1374</v>
      </c>
      <c r="Q2" s="162">
        <v>2553</v>
      </c>
      <c r="R2" s="164">
        <v>1</v>
      </c>
      <c r="S2" s="164" t="s">
        <v>644</v>
      </c>
      <c r="T2" s="164"/>
      <c r="U2" s="164" t="s">
        <v>644</v>
      </c>
      <c r="V2" s="164" t="s">
        <v>644</v>
      </c>
      <c r="W2" s="162">
        <f t="shared" ref="W2:W65" si="0">IF(AA2="1",1,IF(AA2="2",2,IF(AA2="12",4,IF(AA2="123",6,IF(AA2="23",5,IF(AA2="3",3,IF(AA2="4",7,IF(AA2="35",8,""))))))))</f>
        <v>1</v>
      </c>
      <c r="X2" s="162">
        <v>1</v>
      </c>
      <c r="Y2" t="str">
        <f t="shared" ref="Y2:Y65" si="1">IF(X2=1,"Public","Private")&amp;" "&amp;IF(W2=1,"Elementary",IF(W2=2,"JHS",IF(W2=3,"SHS (Stand-alone)",IF(W2=4,"Integrated",IF(W2=5,"Secondary",IF(W2=6,"Complete K to 12",IF(W2=7,"ALS",IF(W2=8,"SHS SUC",""))))))))</f>
        <v>Public Elementary</v>
      </c>
      <c r="Z2"/>
      <c r="AA2" t="str">
        <f t="shared" ref="AA2:AA65" si="2">IF(R2=1,1,"")&amp;IF(S2=1,2,"")&amp;IF(T2=1,3,"")&amp;IF(U2=1,4,"")&amp;IF(V2=1,5,"")</f>
        <v>1</v>
      </c>
      <c r="AB2"/>
      <c r="AC2"/>
      <c r="AD2"/>
      <c r="AE2"/>
      <c r="AF2"/>
      <c r="AG2"/>
      <c r="AH2"/>
      <c r="AI2"/>
      <c r="AJ2"/>
      <c r="AK2"/>
      <c r="AL2"/>
      <c r="AM2"/>
      <c r="AN2"/>
      <c r="AO2"/>
      <c r="AP2"/>
      <c r="AQ2"/>
    </row>
    <row r="3" spans="1:43" ht="15.75" hidden="1" customHeight="1" x14ac:dyDescent="0.25">
      <c r="A3" s="162">
        <v>2</v>
      </c>
      <c r="B3" s="162">
        <v>121080</v>
      </c>
      <c r="C3" s="163" t="s">
        <v>645</v>
      </c>
      <c r="D3" s="163" t="s">
        <v>638</v>
      </c>
      <c r="E3" s="163" t="s">
        <v>639</v>
      </c>
      <c r="F3" s="163" t="s">
        <v>640</v>
      </c>
      <c r="G3" s="163" t="s">
        <v>641</v>
      </c>
      <c r="H3" s="163" t="s">
        <v>642</v>
      </c>
      <c r="I3" s="163" t="s">
        <v>643</v>
      </c>
      <c r="J3" s="162">
        <v>10.657357040000001</v>
      </c>
      <c r="K3" s="162">
        <v>124.8469557</v>
      </c>
      <c r="L3" s="163" t="s">
        <v>644</v>
      </c>
      <c r="M3" s="162">
        <v>14</v>
      </c>
      <c r="N3" s="162">
        <v>45</v>
      </c>
      <c r="O3" s="162">
        <v>193</v>
      </c>
      <c r="P3" s="162">
        <v>1374</v>
      </c>
      <c r="Q3" s="162">
        <v>2553</v>
      </c>
      <c r="R3" s="164">
        <v>1</v>
      </c>
      <c r="S3" s="164" t="s">
        <v>644</v>
      </c>
      <c r="T3" s="164"/>
      <c r="U3" s="164" t="s">
        <v>644</v>
      </c>
      <c r="V3" s="164" t="s">
        <v>644</v>
      </c>
      <c r="W3" s="162">
        <f t="shared" si="0"/>
        <v>1</v>
      </c>
      <c r="X3" s="162">
        <v>1</v>
      </c>
      <c r="Y3" t="str">
        <f t="shared" si="1"/>
        <v>Public Elementary</v>
      </c>
      <c r="AA3" t="str">
        <f t="shared" si="2"/>
        <v>1</v>
      </c>
    </row>
    <row r="4" spans="1:43" ht="15.75" hidden="1" customHeight="1" x14ac:dyDescent="0.25">
      <c r="A4" s="162">
        <v>3</v>
      </c>
      <c r="B4" s="162">
        <v>121081</v>
      </c>
      <c r="C4" s="163" t="s">
        <v>646</v>
      </c>
      <c r="D4" s="163" t="s">
        <v>638</v>
      </c>
      <c r="E4" s="163" t="s">
        <v>639</v>
      </c>
      <c r="F4" s="163" t="s">
        <v>640</v>
      </c>
      <c r="G4" s="163" t="s">
        <v>641</v>
      </c>
      <c r="H4" s="163" t="s">
        <v>642</v>
      </c>
      <c r="I4" s="163" t="s">
        <v>643</v>
      </c>
      <c r="J4" s="162">
        <v>10.695243570000001</v>
      </c>
      <c r="K4" s="162">
        <v>124.8047</v>
      </c>
      <c r="L4" s="163" t="s">
        <v>644</v>
      </c>
      <c r="M4" s="162">
        <v>14</v>
      </c>
      <c r="N4" s="162">
        <v>45</v>
      </c>
      <c r="O4" s="162">
        <v>193</v>
      </c>
      <c r="P4" s="162">
        <v>1374</v>
      </c>
      <c r="Q4" s="162">
        <v>2553</v>
      </c>
      <c r="R4" s="164">
        <v>1</v>
      </c>
      <c r="S4" s="164" t="s">
        <v>644</v>
      </c>
      <c r="T4" s="164"/>
      <c r="U4" s="164" t="s">
        <v>644</v>
      </c>
      <c r="V4" s="164" t="s">
        <v>644</v>
      </c>
      <c r="W4" s="162">
        <f t="shared" si="0"/>
        <v>1</v>
      </c>
      <c r="X4" s="162">
        <v>1</v>
      </c>
      <c r="Y4" t="str">
        <f t="shared" si="1"/>
        <v>Public Elementary</v>
      </c>
      <c r="AA4" t="str">
        <f t="shared" si="2"/>
        <v>1</v>
      </c>
    </row>
    <row r="5" spans="1:43" ht="15.75" hidden="1" customHeight="1" x14ac:dyDescent="0.25">
      <c r="A5" s="162">
        <v>4</v>
      </c>
      <c r="B5" s="162">
        <v>121082</v>
      </c>
      <c r="C5" s="163" t="s">
        <v>647</v>
      </c>
      <c r="D5" s="163" t="s">
        <v>638</v>
      </c>
      <c r="E5" s="163" t="s">
        <v>639</v>
      </c>
      <c r="F5" s="163" t="s">
        <v>640</v>
      </c>
      <c r="G5" s="163" t="s">
        <v>641</v>
      </c>
      <c r="H5" s="163" t="s">
        <v>642</v>
      </c>
      <c r="I5" s="163" t="s">
        <v>643</v>
      </c>
      <c r="J5" s="162">
        <v>10.66402369</v>
      </c>
      <c r="K5" s="162">
        <v>124.8188998</v>
      </c>
      <c r="L5" s="163" t="s">
        <v>644</v>
      </c>
      <c r="M5" s="162">
        <v>14</v>
      </c>
      <c r="N5" s="162">
        <v>45</v>
      </c>
      <c r="O5" s="162">
        <v>193</v>
      </c>
      <c r="P5" s="162">
        <v>1374</v>
      </c>
      <c r="Q5" s="162">
        <v>2553</v>
      </c>
      <c r="R5" s="164">
        <v>1</v>
      </c>
      <c r="S5" s="164" t="s">
        <v>644</v>
      </c>
      <c r="T5" s="164"/>
      <c r="U5" s="164" t="s">
        <v>644</v>
      </c>
      <c r="V5" s="164" t="s">
        <v>644</v>
      </c>
      <c r="W5" s="162">
        <f t="shared" si="0"/>
        <v>1</v>
      </c>
      <c r="X5" s="162">
        <v>1</v>
      </c>
      <c r="Y5" t="str">
        <f t="shared" si="1"/>
        <v>Public Elementary</v>
      </c>
      <c r="AA5" t="str">
        <f t="shared" si="2"/>
        <v>1</v>
      </c>
    </row>
    <row r="6" spans="1:43" ht="15.75" hidden="1" customHeight="1" x14ac:dyDescent="0.25">
      <c r="A6" s="162">
        <v>5</v>
      </c>
      <c r="B6" s="162">
        <v>121083</v>
      </c>
      <c r="C6" s="163" t="s">
        <v>648</v>
      </c>
      <c r="D6" s="163" t="s">
        <v>638</v>
      </c>
      <c r="E6" s="163" t="s">
        <v>639</v>
      </c>
      <c r="F6" s="163" t="s">
        <v>640</v>
      </c>
      <c r="G6" s="163" t="s">
        <v>641</v>
      </c>
      <c r="H6" s="163" t="s">
        <v>642</v>
      </c>
      <c r="I6" s="163" t="s">
        <v>643</v>
      </c>
      <c r="J6" s="162">
        <v>10.703464930000001</v>
      </c>
      <c r="K6" s="162">
        <v>124.817789</v>
      </c>
      <c r="L6" s="163" t="s">
        <v>644</v>
      </c>
      <c r="M6" s="162">
        <v>14</v>
      </c>
      <c r="N6" s="162">
        <v>45</v>
      </c>
      <c r="O6" s="162">
        <v>193</v>
      </c>
      <c r="P6" s="162">
        <v>1374</v>
      </c>
      <c r="Q6" s="162">
        <v>2553</v>
      </c>
      <c r="R6" s="164">
        <v>1</v>
      </c>
      <c r="S6" s="164" t="s">
        <v>644</v>
      </c>
      <c r="T6" s="164"/>
      <c r="U6" s="164" t="s">
        <v>644</v>
      </c>
      <c r="V6" s="164" t="s">
        <v>644</v>
      </c>
      <c r="W6" s="162">
        <f t="shared" si="0"/>
        <v>1</v>
      </c>
      <c r="X6" s="162">
        <v>1</v>
      </c>
      <c r="Y6" t="str">
        <f t="shared" si="1"/>
        <v>Public Elementary</v>
      </c>
      <c r="AA6" t="str">
        <f t="shared" si="2"/>
        <v>1</v>
      </c>
    </row>
    <row r="7" spans="1:43" ht="15.75" hidden="1" customHeight="1" x14ac:dyDescent="0.25">
      <c r="A7" s="162">
        <v>6</v>
      </c>
      <c r="B7" s="162">
        <v>121084</v>
      </c>
      <c r="C7" s="163" t="s">
        <v>649</v>
      </c>
      <c r="D7" s="163" t="s">
        <v>638</v>
      </c>
      <c r="E7" s="163" t="s">
        <v>639</v>
      </c>
      <c r="F7" s="163" t="s">
        <v>640</v>
      </c>
      <c r="G7" s="163" t="s">
        <v>641</v>
      </c>
      <c r="H7" s="163" t="s">
        <v>642</v>
      </c>
      <c r="I7" s="163" t="s">
        <v>643</v>
      </c>
      <c r="J7" s="162">
        <v>10.68568816</v>
      </c>
      <c r="K7" s="162">
        <v>124.82112189999999</v>
      </c>
      <c r="L7" s="163" t="s">
        <v>644</v>
      </c>
      <c r="M7" s="162">
        <v>14</v>
      </c>
      <c r="N7" s="162">
        <v>45</v>
      </c>
      <c r="O7" s="162">
        <v>193</v>
      </c>
      <c r="P7" s="162">
        <v>1374</v>
      </c>
      <c r="Q7" s="162">
        <v>2553</v>
      </c>
      <c r="R7" s="164">
        <v>1</v>
      </c>
      <c r="S7" s="164" t="s">
        <v>644</v>
      </c>
      <c r="T7" s="164"/>
      <c r="U7" s="164" t="s">
        <v>644</v>
      </c>
      <c r="V7" s="164" t="s">
        <v>644</v>
      </c>
      <c r="W7" s="162">
        <f t="shared" si="0"/>
        <v>1</v>
      </c>
      <c r="X7" s="162">
        <v>1</v>
      </c>
      <c r="Y7" t="str">
        <f t="shared" si="1"/>
        <v>Public Elementary</v>
      </c>
      <c r="AA7" t="str">
        <f t="shared" si="2"/>
        <v>1</v>
      </c>
    </row>
    <row r="8" spans="1:43" ht="15.75" hidden="1" customHeight="1" x14ac:dyDescent="0.25">
      <c r="A8" s="162">
        <v>7</v>
      </c>
      <c r="B8" s="162">
        <v>121085</v>
      </c>
      <c r="C8" s="163" t="s">
        <v>650</v>
      </c>
      <c r="D8" s="163" t="s">
        <v>638</v>
      </c>
      <c r="E8" s="163" t="s">
        <v>639</v>
      </c>
      <c r="F8" s="163" t="s">
        <v>640</v>
      </c>
      <c r="G8" s="163" t="s">
        <v>641</v>
      </c>
      <c r="H8" s="163" t="s">
        <v>642</v>
      </c>
      <c r="I8" s="163" t="s">
        <v>643</v>
      </c>
      <c r="J8" s="162">
        <v>10.641946880000001</v>
      </c>
      <c r="K8" s="162">
        <v>124.9006995</v>
      </c>
      <c r="L8" s="163" t="s">
        <v>644</v>
      </c>
      <c r="M8" s="162">
        <v>14</v>
      </c>
      <c r="N8" s="162">
        <v>45</v>
      </c>
      <c r="O8" s="162">
        <v>193</v>
      </c>
      <c r="P8" s="162">
        <v>1374</v>
      </c>
      <c r="Q8" s="162">
        <v>2553</v>
      </c>
      <c r="R8" s="164">
        <v>1</v>
      </c>
      <c r="S8" s="164" t="s">
        <v>644</v>
      </c>
      <c r="T8" s="164"/>
      <c r="U8" s="164" t="s">
        <v>644</v>
      </c>
      <c r="V8" s="164" t="s">
        <v>644</v>
      </c>
      <c r="W8" s="162">
        <f t="shared" si="0"/>
        <v>1</v>
      </c>
      <c r="X8" s="162">
        <v>1</v>
      </c>
      <c r="Y8" t="str">
        <f t="shared" si="1"/>
        <v>Public Elementary</v>
      </c>
      <c r="AA8" t="str">
        <f t="shared" si="2"/>
        <v>1</v>
      </c>
    </row>
    <row r="9" spans="1:43" ht="15.75" hidden="1" customHeight="1" x14ac:dyDescent="0.25">
      <c r="A9" s="162">
        <v>8</v>
      </c>
      <c r="B9" s="162">
        <v>121086</v>
      </c>
      <c r="C9" s="163" t="s">
        <v>651</v>
      </c>
      <c r="D9" s="163" t="s">
        <v>638</v>
      </c>
      <c r="E9" s="163" t="s">
        <v>639</v>
      </c>
      <c r="F9" s="163" t="s">
        <v>640</v>
      </c>
      <c r="G9" s="163" t="s">
        <v>641</v>
      </c>
      <c r="H9" s="163" t="s">
        <v>642</v>
      </c>
      <c r="I9" s="163" t="s">
        <v>643</v>
      </c>
      <c r="J9" s="162">
        <v>10.641847090000001</v>
      </c>
      <c r="K9" s="162">
        <v>124.85519960000001</v>
      </c>
      <c r="L9" s="163" t="s">
        <v>644</v>
      </c>
      <c r="M9" s="162">
        <v>14</v>
      </c>
      <c r="N9" s="162">
        <v>45</v>
      </c>
      <c r="O9" s="162">
        <v>193</v>
      </c>
      <c r="P9" s="162">
        <v>1374</v>
      </c>
      <c r="Q9" s="162">
        <v>2553</v>
      </c>
      <c r="R9" s="164">
        <v>1</v>
      </c>
      <c r="S9" s="164" t="s">
        <v>644</v>
      </c>
      <c r="T9" s="164"/>
      <c r="U9" s="164" t="s">
        <v>644</v>
      </c>
      <c r="V9" s="164" t="s">
        <v>644</v>
      </c>
      <c r="W9" s="162">
        <f t="shared" si="0"/>
        <v>1</v>
      </c>
      <c r="X9" s="162">
        <v>1</v>
      </c>
      <c r="Y9" t="str">
        <f t="shared" si="1"/>
        <v>Public Elementary</v>
      </c>
      <c r="AA9" t="str">
        <f t="shared" si="2"/>
        <v>1</v>
      </c>
    </row>
    <row r="10" spans="1:43" ht="15.75" hidden="1" customHeight="1" x14ac:dyDescent="0.25">
      <c r="A10" s="162">
        <v>9</v>
      </c>
      <c r="B10" s="162">
        <v>121087</v>
      </c>
      <c r="C10" s="163" t="s">
        <v>652</v>
      </c>
      <c r="D10" s="163" t="s">
        <v>638</v>
      </c>
      <c r="E10" s="163" t="s">
        <v>639</v>
      </c>
      <c r="F10" s="163" t="s">
        <v>640</v>
      </c>
      <c r="G10" s="163" t="s">
        <v>641</v>
      </c>
      <c r="H10" s="163" t="s">
        <v>642</v>
      </c>
      <c r="I10" s="163" t="s">
        <v>643</v>
      </c>
      <c r="J10" s="162">
        <v>10.638191239999999</v>
      </c>
      <c r="K10" s="162">
        <v>124.8797326</v>
      </c>
      <c r="L10" s="163" t="s">
        <v>644</v>
      </c>
      <c r="M10" s="162">
        <v>14</v>
      </c>
      <c r="N10" s="162">
        <v>45</v>
      </c>
      <c r="O10" s="162">
        <v>193</v>
      </c>
      <c r="P10" s="162">
        <v>1374</v>
      </c>
      <c r="Q10" s="162">
        <v>2553</v>
      </c>
      <c r="R10" s="164">
        <v>1</v>
      </c>
      <c r="S10" s="164" t="s">
        <v>644</v>
      </c>
      <c r="T10" s="164"/>
      <c r="U10" s="164" t="s">
        <v>644</v>
      </c>
      <c r="V10" s="164" t="s">
        <v>644</v>
      </c>
      <c r="W10" s="162">
        <f t="shared" si="0"/>
        <v>1</v>
      </c>
      <c r="X10" s="162">
        <v>1</v>
      </c>
      <c r="Y10" t="str">
        <f t="shared" si="1"/>
        <v>Public Elementary</v>
      </c>
      <c r="AA10" t="str">
        <f t="shared" si="2"/>
        <v>1</v>
      </c>
    </row>
    <row r="11" spans="1:43" ht="15.75" hidden="1" customHeight="1" x14ac:dyDescent="0.25">
      <c r="A11" s="162">
        <v>10</v>
      </c>
      <c r="B11" s="162">
        <v>121088</v>
      </c>
      <c r="C11" s="163" t="s">
        <v>653</v>
      </c>
      <c r="D11" s="163" t="s">
        <v>638</v>
      </c>
      <c r="E11" s="163" t="s">
        <v>639</v>
      </c>
      <c r="F11" s="163" t="s">
        <v>640</v>
      </c>
      <c r="G11" s="163" t="s">
        <v>641</v>
      </c>
      <c r="H11" s="163" t="s">
        <v>642</v>
      </c>
      <c r="I11" s="163" t="s">
        <v>643</v>
      </c>
      <c r="J11" s="162">
        <v>10.71013147</v>
      </c>
      <c r="K11" s="162">
        <v>124.816956</v>
      </c>
      <c r="L11" s="163" t="s">
        <v>644</v>
      </c>
      <c r="M11" s="162">
        <v>14</v>
      </c>
      <c r="N11" s="162">
        <v>45</v>
      </c>
      <c r="O11" s="162">
        <v>193</v>
      </c>
      <c r="P11" s="162">
        <v>1374</v>
      </c>
      <c r="Q11" s="162">
        <v>2553</v>
      </c>
      <c r="R11" s="164">
        <v>1</v>
      </c>
      <c r="S11" s="164" t="s">
        <v>644</v>
      </c>
      <c r="T11" s="164"/>
      <c r="U11" s="164" t="s">
        <v>644</v>
      </c>
      <c r="V11" s="164" t="s">
        <v>644</v>
      </c>
      <c r="W11" s="162">
        <f t="shared" si="0"/>
        <v>1</v>
      </c>
      <c r="X11" s="162">
        <v>1</v>
      </c>
      <c r="Y11" t="str">
        <f t="shared" si="1"/>
        <v>Public Elementary</v>
      </c>
      <c r="AA11" t="str">
        <f t="shared" si="2"/>
        <v>1</v>
      </c>
    </row>
    <row r="12" spans="1:43" ht="15.75" hidden="1" customHeight="1" x14ac:dyDescent="0.25">
      <c r="A12" s="162">
        <v>11</v>
      </c>
      <c r="B12" s="166">
        <v>121089</v>
      </c>
      <c r="C12" s="167" t="s">
        <v>654</v>
      </c>
      <c r="D12" s="163" t="s">
        <v>638</v>
      </c>
      <c r="E12" s="163" t="s">
        <v>639</v>
      </c>
      <c r="F12" s="163" t="s">
        <v>640</v>
      </c>
      <c r="G12" s="163" t="s">
        <v>641</v>
      </c>
      <c r="H12" s="163" t="s">
        <v>642</v>
      </c>
      <c r="I12" s="163" t="s">
        <v>643</v>
      </c>
      <c r="J12" s="162">
        <v>10.711798440000001</v>
      </c>
      <c r="K12" s="162">
        <v>124.7980671</v>
      </c>
      <c r="L12" s="163" t="s">
        <v>644</v>
      </c>
      <c r="M12" s="162">
        <v>14</v>
      </c>
      <c r="N12" s="162">
        <v>45</v>
      </c>
      <c r="O12" s="162">
        <v>193</v>
      </c>
      <c r="P12" s="162">
        <v>1374</v>
      </c>
      <c r="Q12" s="162">
        <v>2553</v>
      </c>
      <c r="R12" s="164">
        <v>1</v>
      </c>
      <c r="S12" s="164" t="s">
        <v>644</v>
      </c>
      <c r="T12" s="164"/>
      <c r="U12" s="164" t="s">
        <v>644</v>
      </c>
      <c r="V12" s="164" t="s">
        <v>644</v>
      </c>
      <c r="W12" s="162">
        <f t="shared" si="0"/>
        <v>1</v>
      </c>
      <c r="X12" s="162">
        <v>1</v>
      </c>
      <c r="Y12" t="str">
        <f t="shared" si="1"/>
        <v>Public Elementary</v>
      </c>
      <c r="AA12" t="str">
        <f t="shared" si="2"/>
        <v>1</v>
      </c>
    </row>
    <row r="13" spans="1:43" ht="15.75" hidden="1" customHeight="1" x14ac:dyDescent="0.25">
      <c r="A13" s="162">
        <v>12</v>
      </c>
      <c r="B13" s="166">
        <v>121090</v>
      </c>
      <c r="C13" s="167" t="s">
        <v>655</v>
      </c>
      <c r="D13" s="163" t="s">
        <v>638</v>
      </c>
      <c r="E13" s="163" t="s">
        <v>639</v>
      </c>
      <c r="F13" s="163" t="s">
        <v>640</v>
      </c>
      <c r="G13" s="163" t="s">
        <v>641</v>
      </c>
      <c r="H13" s="163" t="s">
        <v>642</v>
      </c>
      <c r="I13" s="163" t="s">
        <v>643</v>
      </c>
      <c r="J13" s="162">
        <v>10.63096962</v>
      </c>
      <c r="K13" s="162">
        <v>124.9077885</v>
      </c>
      <c r="L13" s="163" t="s">
        <v>644</v>
      </c>
      <c r="M13" s="162">
        <v>14</v>
      </c>
      <c r="N13" s="162">
        <v>45</v>
      </c>
      <c r="O13" s="162">
        <v>193</v>
      </c>
      <c r="P13" s="162">
        <v>1374</v>
      </c>
      <c r="Q13" s="162">
        <v>2553</v>
      </c>
      <c r="R13" s="164">
        <v>1</v>
      </c>
      <c r="S13" s="164" t="s">
        <v>644</v>
      </c>
      <c r="T13" s="164"/>
      <c r="U13" s="164" t="s">
        <v>644</v>
      </c>
      <c r="V13" s="164" t="s">
        <v>644</v>
      </c>
      <c r="W13" s="162">
        <f t="shared" si="0"/>
        <v>1</v>
      </c>
      <c r="X13" s="162">
        <v>1</v>
      </c>
      <c r="Y13" t="str">
        <f t="shared" si="1"/>
        <v>Public Elementary</v>
      </c>
      <c r="AA13" t="str">
        <f t="shared" si="2"/>
        <v>1</v>
      </c>
    </row>
    <row r="14" spans="1:43" ht="15.75" hidden="1" customHeight="1" x14ac:dyDescent="0.25">
      <c r="A14" s="162">
        <v>13</v>
      </c>
      <c r="B14" s="166">
        <v>121091</v>
      </c>
      <c r="C14" s="167" t="s">
        <v>656</v>
      </c>
      <c r="D14" s="163" t="s">
        <v>638</v>
      </c>
      <c r="E14" s="163" t="s">
        <v>639</v>
      </c>
      <c r="F14" s="163" t="s">
        <v>640</v>
      </c>
      <c r="G14" s="163" t="s">
        <v>641</v>
      </c>
      <c r="H14" s="163" t="s">
        <v>642</v>
      </c>
      <c r="I14" s="163" t="s">
        <v>643</v>
      </c>
      <c r="J14" s="162">
        <v>10.63874715</v>
      </c>
      <c r="K14" s="162">
        <v>124.89056650000001</v>
      </c>
      <c r="L14" s="163" t="s">
        <v>644</v>
      </c>
      <c r="M14" s="162">
        <v>14</v>
      </c>
      <c r="N14" s="162">
        <v>45</v>
      </c>
      <c r="O14" s="162">
        <v>193</v>
      </c>
      <c r="P14" s="162">
        <v>1374</v>
      </c>
      <c r="Q14" s="162">
        <v>2553</v>
      </c>
      <c r="R14" s="164">
        <v>1</v>
      </c>
      <c r="S14" s="164" t="s">
        <v>644</v>
      </c>
      <c r="T14" s="164"/>
      <c r="U14" s="164" t="s">
        <v>644</v>
      </c>
      <c r="V14" s="164" t="s">
        <v>644</v>
      </c>
      <c r="W14" s="162">
        <f t="shared" si="0"/>
        <v>1</v>
      </c>
      <c r="X14" s="162">
        <v>1</v>
      </c>
      <c r="Y14" t="str">
        <f t="shared" si="1"/>
        <v>Public Elementary</v>
      </c>
      <c r="AA14" t="str">
        <f t="shared" si="2"/>
        <v>1</v>
      </c>
    </row>
    <row r="15" spans="1:43" ht="15.75" hidden="1" customHeight="1" x14ac:dyDescent="0.25">
      <c r="A15" s="162">
        <v>14</v>
      </c>
      <c r="B15" s="166">
        <v>121092</v>
      </c>
      <c r="C15" s="167" t="s">
        <v>657</v>
      </c>
      <c r="D15" s="163" t="s">
        <v>638</v>
      </c>
      <c r="E15" s="163" t="s">
        <v>639</v>
      </c>
      <c r="F15" s="163" t="s">
        <v>640</v>
      </c>
      <c r="G15" s="163" t="s">
        <v>641</v>
      </c>
      <c r="H15" s="163" t="s">
        <v>642</v>
      </c>
      <c r="I15" s="163" t="s">
        <v>643</v>
      </c>
      <c r="J15" s="162">
        <v>10.69984322</v>
      </c>
      <c r="K15" s="162">
        <v>124.81</v>
      </c>
      <c r="L15" s="163" t="s">
        <v>644</v>
      </c>
      <c r="M15" s="162">
        <v>14</v>
      </c>
      <c r="N15" s="162">
        <v>45</v>
      </c>
      <c r="O15" s="162">
        <v>193</v>
      </c>
      <c r="P15" s="162">
        <v>1374</v>
      </c>
      <c r="Q15" s="162">
        <v>2553</v>
      </c>
      <c r="R15" s="164">
        <v>1</v>
      </c>
      <c r="S15" s="164" t="s">
        <v>644</v>
      </c>
      <c r="T15" s="164"/>
      <c r="U15" s="164" t="s">
        <v>644</v>
      </c>
      <c r="V15" s="164" t="s">
        <v>644</v>
      </c>
      <c r="W15" s="162">
        <f t="shared" si="0"/>
        <v>1</v>
      </c>
      <c r="X15" s="162">
        <v>1</v>
      </c>
      <c r="Y15" t="str">
        <f t="shared" si="1"/>
        <v>Public Elementary</v>
      </c>
      <c r="AA15" t="str">
        <f t="shared" si="2"/>
        <v>1</v>
      </c>
    </row>
    <row r="16" spans="1:43" ht="15.75" hidden="1" customHeight="1" x14ac:dyDescent="0.25">
      <c r="A16" s="162">
        <v>15</v>
      </c>
      <c r="B16" s="162">
        <v>121093</v>
      </c>
      <c r="C16" s="163" t="s">
        <v>658</v>
      </c>
      <c r="D16" s="163" t="s">
        <v>638</v>
      </c>
      <c r="E16" s="163" t="s">
        <v>639</v>
      </c>
      <c r="F16" s="163" t="s">
        <v>640</v>
      </c>
      <c r="G16" s="163" t="s">
        <v>641</v>
      </c>
      <c r="H16" s="163" t="s">
        <v>642</v>
      </c>
      <c r="I16" s="163" t="s">
        <v>643</v>
      </c>
      <c r="J16" s="162">
        <v>10.70485392</v>
      </c>
      <c r="K16" s="162">
        <v>124.7989</v>
      </c>
      <c r="L16" s="163" t="s">
        <v>644</v>
      </c>
      <c r="M16" s="162">
        <v>14</v>
      </c>
      <c r="N16" s="162">
        <v>45</v>
      </c>
      <c r="O16" s="162">
        <v>193</v>
      </c>
      <c r="P16" s="162">
        <v>1374</v>
      </c>
      <c r="Q16" s="162">
        <v>2553</v>
      </c>
      <c r="R16" s="164">
        <v>1</v>
      </c>
      <c r="S16" s="164" t="s">
        <v>644</v>
      </c>
      <c r="T16" s="164"/>
      <c r="U16" s="164" t="s">
        <v>644</v>
      </c>
      <c r="V16" s="164" t="s">
        <v>644</v>
      </c>
      <c r="W16" s="162">
        <f t="shared" si="0"/>
        <v>1</v>
      </c>
      <c r="X16" s="162">
        <v>1</v>
      </c>
      <c r="Y16" t="str">
        <f t="shared" si="1"/>
        <v>Public Elementary</v>
      </c>
      <c r="AA16" t="str">
        <f t="shared" si="2"/>
        <v>1</v>
      </c>
    </row>
    <row r="17" spans="1:27" ht="15.75" hidden="1" customHeight="1" x14ac:dyDescent="0.25">
      <c r="A17" s="162">
        <v>16</v>
      </c>
      <c r="B17" s="162">
        <v>121095</v>
      </c>
      <c r="C17" s="163" t="s">
        <v>659</v>
      </c>
      <c r="D17" s="163" t="s">
        <v>638</v>
      </c>
      <c r="E17" s="163" t="s">
        <v>639</v>
      </c>
      <c r="F17" s="163" t="s">
        <v>640</v>
      </c>
      <c r="G17" s="163" t="s">
        <v>641</v>
      </c>
      <c r="H17" s="163" t="s">
        <v>660</v>
      </c>
      <c r="I17" s="163" t="s">
        <v>643</v>
      </c>
      <c r="J17" s="162">
        <v>10.599849730000001</v>
      </c>
      <c r="K17" s="162">
        <v>124.9243993</v>
      </c>
      <c r="L17" s="163" t="s">
        <v>644</v>
      </c>
      <c r="M17" s="162">
        <v>14</v>
      </c>
      <c r="N17" s="162">
        <v>45</v>
      </c>
      <c r="O17" s="162">
        <v>193</v>
      </c>
      <c r="P17" s="162">
        <v>1374</v>
      </c>
      <c r="Q17" s="162">
        <v>2554</v>
      </c>
      <c r="R17" s="164">
        <v>1</v>
      </c>
      <c r="S17" s="164" t="s">
        <v>644</v>
      </c>
      <c r="T17" s="164"/>
      <c r="U17" s="164" t="s">
        <v>644</v>
      </c>
      <c r="V17" s="164" t="s">
        <v>644</v>
      </c>
      <c r="W17" s="162">
        <f t="shared" si="0"/>
        <v>1</v>
      </c>
      <c r="X17" s="162">
        <v>1</v>
      </c>
      <c r="Y17" t="str">
        <f t="shared" si="1"/>
        <v>Public Elementary</v>
      </c>
      <c r="AA17" t="str">
        <f t="shared" si="2"/>
        <v>1</v>
      </c>
    </row>
    <row r="18" spans="1:27" ht="15.75" hidden="1" customHeight="1" x14ac:dyDescent="0.25">
      <c r="A18" s="162">
        <v>17</v>
      </c>
      <c r="B18" s="162">
        <v>121096</v>
      </c>
      <c r="C18" s="163" t="s">
        <v>661</v>
      </c>
      <c r="D18" s="163" t="s">
        <v>638</v>
      </c>
      <c r="E18" s="163" t="s">
        <v>639</v>
      </c>
      <c r="F18" s="163" t="s">
        <v>640</v>
      </c>
      <c r="G18" s="163" t="s">
        <v>641</v>
      </c>
      <c r="H18" s="163" t="s">
        <v>660</v>
      </c>
      <c r="I18" s="163" t="s">
        <v>643</v>
      </c>
      <c r="J18" s="162">
        <v>10.6388474</v>
      </c>
      <c r="K18" s="162">
        <v>124.8332997</v>
      </c>
      <c r="L18" s="163" t="s">
        <v>644</v>
      </c>
      <c r="M18" s="162">
        <v>14</v>
      </c>
      <c r="N18" s="162">
        <v>45</v>
      </c>
      <c r="O18" s="162">
        <v>193</v>
      </c>
      <c r="P18" s="162">
        <v>1374</v>
      </c>
      <c r="Q18" s="162">
        <v>2554</v>
      </c>
      <c r="R18" s="164">
        <v>1</v>
      </c>
      <c r="S18" s="164" t="s">
        <v>644</v>
      </c>
      <c r="T18" s="164"/>
      <c r="U18" s="164" t="s">
        <v>644</v>
      </c>
      <c r="V18" s="164" t="s">
        <v>644</v>
      </c>
      <c r="W18" s="162">
        <f t="shared" si="0"/>
        <v>1</v>
      </c>
      <c r="X18" s="162">
        <v>1</v>
      </c>
      <c r="Y18" t="str">
        <f t="shared" si="1"/>
        <v>Public Elementary</v>
      </c>
      <c r="AA18" t="str">
        <f t="shared" si="2"/>
        <v>1</v>
      </c>
    </row>
    <row r="19" spans="1:27" ht="15.75" hidden="1" customHeight="1" x14ac:dyDescent="0.25">
      <c r="A19" s="162">
        <v>18</v>
      </c>
      <c r="B19" s="162">
        <v>121097</v>
      </c>
      <c r="C19" s="163" t="s">
        <v>662</v>
      </c>
      <c r="D19" s="163" t="s">
        <v>638</v>
      </c>
      <c r="E19" s="163" t="s">
        <v>639</v>
      </c>
      <c r="F19" s="163" t="s">
        <v>640</v>
      </c>
      <c r="G19" s="163" t="s">
        <v>641</v>
      </c>
      <c r="H19" s="163" t="s">
        <v>660</v>
      </c>
      <c r="I19" s="163" t="s">
        <v>643</v>
      </c>
      <c r="J19" s="162">
        <v>10.65541331</v>
      </c>
      <c r="K19" s="162">
        <v>124.8169558</v>
      </c>
      <c r="L19" s="163" t="s">
        <v>644</v>
      </c>
      <c r="M19" s="162">
        <v>14</v>
      </c>
      <c r="N19" s="162">
        <v>45</v>
      </c>
      <c r="O19" s="162">
        <v>193</v>
      </c>
      <c r="P19" s="162">
        <v>1374</v>
      </c>
      <c r="Q19" s="162">
        <v>2554</v>
      </c>
      <c r="R19" s="164">
        <v>1</v>
      </c>
      <c r="S19" s="164" t="s">
        <v>644</v>
      </c>
      <c r="T19" s="164"/>
      <c r="U19" s="164" t="s">
        <v>644</v>
      </c>
      <c r="V19" s="164" t="s">
        <v>644</v>
      </c>
      <c r="W19" s="162">
        <f t="shared" si="0"/>
        <v>1</v>
      </c>
      <c r="X19" s="162">
        <v>1</v>
      </c>
      <c r="Y19" t="str">
        <f t="shared" si="1"/>
        <v>Public Elementary</v>
      </c>
      <c r="AA19" t="str">
        <f t="shared" si="2"/>
        <v>1</v>
      </c>
    </row>
    <row r="20" spans="1:27" ht="15.75" hidden="1" customHeight="1" x14ac:dyDescent="0.25">
      <c r="A20" s="162">
        <v>19</v>
      </c>
      <c r="B20" s="162">
        <v>121098</v>
      </c>
      <c r="C20" s="163" t="s">
        <v>663</v>
      </c>
      <c r="D20" s="163" t="s">
        <v>638</v>
      </c>
      <c r="E20" s="163" t="s">
        <v>639</v>
      </c>
      <c r="F20" s="163" t="s">
        <v>640</v>
      </c>
      <c r="G20" s="163" t="s">
        <v>641</v>
      </c>
      <c r="H20" s="163" t="s">
        <v>660</v>
      </c>
      <c r="I20" s="163" t="s">
        <v>643</v>
      </c>
      <c r="J20" s="162">
        <v>10.638747370000001</v>
      </c>
      <c r="K20" s="162">
        <v>124.8402887</v>
      </c>
      <c r="L20" s="163" t="s">
        <v>644</v>
      </c>
      <c r="M20" s="162">
        <v>14</v>
      </c>
      <c r="N20" s="162">
        <v>45</v>
      </c>
      <c r="O20" s="162">
        <v>193</v>
      </c>
      <c r="P20" s="162">
        <v>1374</v>
      </c>
      <c r="Q20" s="162">
        <v>2554</v>
      </c>
      <c r="R20" s="164">
        <v>1</v>
      </c>
      <c r="S20" s="164" t="s">
        <v>644</v>
      </c>
      <c r="T20" s="164"/>
      <c r="U20" s="164" t="s">
        <v>644</v>
      </c>
      <c r="V20" s="164" t="s">
        <v>644</v>
      </c>
      <c r="W20" s="162">
        <f t="shared" si="0"/>
        <v>1</v>
      </c>
      <c r="X20" s="162">
        <v>1</v>
      </c>
      <c r="Y20" t="str">
        <f t="shared" si="1"/>
        <v>Public Elementary</v>
      </c>
      <c r="AA20" t="str">
        <f t="shared" si="2"/>
        <v>1</v>
      </c>
    </row>
    <row r="21" spans="1:27" ht="15.75" hidden="1" customHeight="1" x14ac:dyDescent="0.25">
      <c r="A21" s="162">
        <v>20</v>
      </c>
      <c r="B21" s="162">
        <v>121099</v>
      </c>
      <c r="C21" s="163" t="s">
        <v>664</v>
      </c>
      <c r="D21" s="163" t="s">
        <v>638</v>
      </c>
      <c r="E21" s="163" t="s">
        <v>639</v>
      </c>
      <c r="F21" s="163" t="s">
        <v>640</v>
      </c>
      <c r="G21" s="163" t="s">
        <v>641</v>
      </c>
      <c r="H21" s="163" t="s">
        <v>660</v>
      </c>
      <c r="I21" s="163" t="s">
        <v>643</v>
      </c>
      <c r="J21" s="162">
        <v>10.666801570000001</v>
      </c>
      <c r="K21" s="162">
        <v>124.8041779</v>
      </c>
      <c r="L21" s="163" t="s">
        <v>644</v>
      </c>
      <c r="M21" s="162">
        <v>14</v>
      </c>
      <c r="N21" s="162">
        <v>45</v>
      </c>
      <c r="O21" s="162">
        <v>193</v>
      </c>
      <c r="P21" s="162">
        <v>1374</v>
      </c>
      <c r="Q21" s="162">
        <v>2554</v>
      </c>
      <c r="R21" s="164">
        <v>1</v>
      </c>
      <c r="S21" s="164" t="s">
        <v>644</v>
      </c>
      <c r="T21" s="164"/>
      <c r="U21" s="164" t="s">
        <v>644</v>
      </c>
      <c r="V21" s="164" t="s">
        <v>644</v>
      </c>
      <c r="W21" s="162">
        <f t="shared" si="0"/>
        <v>1</v>
      </c>
      <c r="X21" s="162">
        <v>1</v>
      </c>
      <c r="Y21" t="str">
        <f t="shared" si="1"/>
        <v>Public Elementary</v>
      </c>
      <c r="AA21" t="str">
        <f t="shared" si="2"/>
        <v>1</v>
      </c>
    </row>
    <row r="22" spans="1:27" ht="15.75" hidden="1" customHeight="1" x14ac:dyDescent="0.25">
      <c r="A22" s="162">
        <v>21</v>
      </c>
      <c r="B22" s="162">
        <v>121100</v>
      </c>
      <c r="C22" s="163" t="s">
        <v>665</v>
      </c>
      <c r="D22" s="163" t="s">
        <v>638</v>
      </c>
      <c r="E22" s="163" t="s">
        <v>639</v>
      </c>
      <c r="F22" s="163" t="s">
        <v>640</v>
      </c>
      <c r="G22" s="163" t="s">
        <v>641</v>
      </c>
      <c r="H22" s="163" t="s">
        <v>660</v>
      </c>
      <c r="I22" s="163" t="s">
        <v>643</v>
      </c>
      <c r="J22" s="162">
        <v>10.64754683</v>
      </c>
      <c r="K22" s="162">
        <v>124.82369970000001</v>
      </c>
      <c r="L22" s="163" t="s">
        <v>644</v>
      </c>
      <c r="M22" s="162">
        <v>14</v>
      </c>
      <c r="N22" s="162">
        <v>45</v>
      </c>
      <c r="O22" s="162">
        <v>193</v>
      </c>
      <c r="P22" s="162">
        <v>1374</v>
      </c>
      <c r="Q22" s="162">
        <v>2554</v>
      </c>
      <c r="R22" s="164">
        <v>1</v>
      </c>
      <c r="S22" s="164" t="s">
        <v>644</v>
      </c>
      <c r="T22" s="164"/>
      <c r="U22" s="164" t="s">
        <v>644</v>
      </c>
      <c r="V22" s="164" t="s">
        <v>644</v>
      </c>
      <c r="W22" s="162">
        <f t="shared" si="0"/>
        <v>1</v>
      </c>
      <c r="X22" s="162">
        <v>1</v>
      </c>
      <c r="Y22" t="str">
        <f t="shared" si="1"/>
        <v>Public Elementary</v>
      </c>
      <c r="AA22" t="str">
        <f t="shared" si="2"/>
        <v>1</v>
      </c>
    </row>
    <row r="23" spans="1:27" ht="15.75" hidden="1" customHeight="1" x14ac:dyDescent="0.25">
      <c r="A23" s="162">
        <v>22</v>
      </c>
      <c r="B23" s="162">
        <v>121101</v>
      </c>
      <c r="C23" s="163" t="s">
        <v>666</v>
      </c>
      <c r="D23" s="163" t="s">
        <v>638</v>
      </c>
      <c r="E23" s="163" t="s">
        <v>639</v>
      </c>
      <c r="F23" s="163" t="s">
        <v>640</v>
      </c>
      <c r="G23" s="163" t="s">
        <v>641</v>
      </c>
      <c r="H23" s="163" t="s">
        <v>660</v>
      </c>
      <c r="I23" s="163" t="s">
        <v>643</v>
      </c>
      <c r="J23" s="162">
        <v>10.615970669999999</v>
      </c>
      <c r="K23" s="162">
        <v>124.90834340000001</v>
      </c>
      <c r="L23" s="163" t="s">
        <v>644</v>
      </c>
      <c r="M23" s="162">
        <v>14</v>
      </c>
      <c r="N23" s="162">
        <v>45</v>
      </c>
      <c r="O23" s="162">
        <v>193</v>
      </c>
      <c r="P23" s="162">
        <v>1374</v>
      </c>
      <c r="Q23" s="162">
        <v>2554</v>
      </c>
      <c r="R23" s="164">
        <v>1</v>
      </c>
      <c r="S23" s="164" t="s">
        <v>644</v>
      </c>
      <c r="T23" s="164"/>
      <c r="U23" s="164" t="s">
        <v>644</v>
      </c>
      <c r="V23" s="164" t="s">
        <v>644</v>
      </c>
      <c r="W23" s="162">
        <f t="shared" si="0"/>
        <v>1</v>
      </c>
      <c r="X23" s="162">
        <v>1</v>
      </c>
      <c r="Y23" t="str">
        <f t="shared" si="1"/>
        <v>Public Elementary</v>
      </c>
      <c r="AA23" t="str">
        <f t="shared" si="2"/>
        <v>1</v>
      </c>
    </row>
    <row r="24" spans="1:27" ht="15.75" hidden="1" customHeight="1" x14ac:dyDescent="0.25">
      <c r="A24" s="162">
        <v>23</v>
      </c>
      <c r="B24" s="162">
        <v>121102</v>
      </c>
      <c r="C24" s="163" t="s">
        <v>667</v>
      </c>
      <c r="D24" s="163" t="s">
        <v>638</v>
      </c>
      <c r="E24" s="163" t="s">
        <v>639</v>
      </c>
      <c r="F24" s="163" t="s">
        <v>640</v>
      </c>
      <c r="G24" s="163" t="s">
        <v>641</v>
      </c>
      <c r="H24" s="163" t="s">
        <v>660</v>
      </c>
      <c r="I24" s="163" t="s">
        <v>643</v>
      </c>
      <c r="J24" s="162">
        <v>10.67624492</v>
      </c>
      <c r="K24" s="162">
        <v>124.8000109</v>
      </c>
      <c r="L24" s="163" t="s">
        <v>644</v>
      </c>
      <c r="M24" s="162">
        <v>14</v>
      </c>
      <c r="N24" s="162">
        <v>45</v>
      </c>
      <c r="O24" s="162">
        <v>193</v>
      </c>
      <c r="P24" s="162">
        <v>1374</v>
      </c>
      <c r="Q24" s="162">
        <v>2554</v>
      </c>
      <c r="R24" s="164">
        <v>1</v>
      </c>
      <c r="S24" s="164" t="s">
        <v>644</v>
      </c>
      <c r="T24" s="164"/>
      <c r="U24" s="164" t="s">
        <v>644</v>
      </c>
      <c r="V24" s="164" t="s">
        <v>644</v>
      </c>
      <c r="W24" s="162">
        <f t="shared" si="0"/>
        <v>1</v>
      </c>
      <c r="X24" s="162">
        <v>1</v>
      </c>
      <c r="Y24" t="str">
        <f t="shared" si="1"/>
        <v>Public Elementary</v>
      </c>
      <c r="AA24" t="str">
        <f t="shared" si="2"/>
        <v>1</v>
      </c>
    </row>
    <row r="25" spans="1:27" ht="15.75" hidden="1" customHeight="1" x14ac:dyDescent="0.25">
      <c r="A25" s="162">
        <v>24</v>
      </c>
      <c r="B25" s="162">
        <v>121103</v>
      </c>
      <c r="C25" s="163" t="s">
        <v>668</v>
      </c>
      <c r="D25" s="163" t="s">
        <v>638</v>
      </c>
      <c r="E25" s="163" t="s">
        <v>639</v>
      </c>
      <c r="F25" s="163" t="s">
        <v>640</v>
      </c>
      <c r="G25" s="163" t="s">
        <v>641</v>
      </c>
      <c r="H25" s="163" t="s">
        <v>660</v>
      </c>
      <c r="I25" s="163" t="s">
        <v>643</v>
      </c>
      <c r="J25" s="162">
        <v>10.6573572</v>
      </c>
      <c r="K25" s="162">
        <v>124.8113998</v>
      </c>
      <c r="L25" s="163" t="s">
        <v>644</v>
      </c>
      <c r="M25" s="162">
        <v>14</v>
      </c>
      <c r="N25" s="162">
        <v>45</v>
      </c>
      <c r="O25" s="162">
        <v>193</v>
      </c>
      <c r="P25" s="162">
        <v>1374</v>
      </c>
      <c r="Q25" s="162">
        <v>2554</v>
      </c>
      <c r="R25" s="164">
        <v>1</v>
      </c>
      <c r="S25" s="164" t="s">
        <v>644</v>
      </c>
      <c r="T25" s="164"/>
      <c r="U25" s="164" t="s">
        <v>644</v>
      </c>
      <c r="V25" s="164" t="s">
        <v>644</v>
      </c>
      <c r="W25" s="162">
        <f t="shared" si="0"/>
        <v>1</v>
      </c>
      <c r="X25" s="162">
        <v>1</v>
      </c>
      <c r="Y25" t="str">
        <f t="shared" si="1"/>
        <v>Public Elementary</v>
      </c>
      <c r="AA25" t="str">
        <f t="shared" si="2"/>
        <v>1</v>
      </c>
    </row>
    <row r="26" spans="1:27" ht="15.75" hidden="1" customHeight="1" x14ac:dyDescent="0.25">
      <c r="A26" s="162">
        <v>25</v>
      </c>
      <c r="B26" s="162">
        <v>121104</v>
      </c>
      <c r="C26" s="163" t="s">
        <v>669</v>
      </c>
      <c r="D26" s="163" t="s">
        <v>638</v>
      </c>
      <c r="E26" s="163" t="s">
        <v>639</v>
      </c>
      <c r="F26" s="163" t="s">
        <v>640</v>
      </c>
      <c r="G26" s="163" t="s">
        <v>641</v>
      </c>
      <c r="H26" s="163" t="s">
        <v>670</v>
      </c>
      <c r="I26" s="163" t="s">
        <v>643</v>
      </c>
      <c r="J26" s="162">
        <v>10.60736077</v>
      </c>
      <c r="K26" s="162">
        <v>124.7975106</v>
      </c>
      <c r="L26" s="163" t="s">
        <v>644</v>
      </c>
      <c r="M26" s="162">
        <v>14</v>
      </c>
      <c r="N26" s="162">
        <v>45</v>
      </c>
      <c r="O26" s="162">
        <v>193</v>
      </c>
      <c r="P26" s="162">
        <v>1374</v>
      </c>
      <c r="Q26" s="162">
        <v>2555</v>
      </c>
      <c r="R26" s="164">
        <v>1</v>
      </c>
      <c r="S26" s="164" t="s">
        <v>644</v>
      </c>
      <c r="T26" s="164"/>
      <c r="U26" s="164" t="s">
        <v>644</v>
      </c>
      <c r="V26" s="164" t="s">
        <v>644</v>
      </c>
      <c r="W26" s="162">
        <f t="shared" si="0"/>
        <v>1</v>
      </c>
      <c r="X26" s="162">
        <v>1</v>
      </c>
      <c r="Y26" t="str">
        <f t="shared" si="1"/>
        <v>Public Elementary</v>
      </c>
      <c r="AA26" t="str">
        <f t="shared" si="2"/>
        <v>1</v>
      </c>
    </row>
    <row r="27" spans="1:27" ht="15.75" hidden="1" customHeight="1" x14ac:dyDescent="0.25">
      <c r="A27" s="162">
        <v>26</v>
      </c>
      <c r="B27" s="162">
        <v>121105</v>
      </c>
      <c r="C27" s="163" t="s">
        <v>671</v>
      </c>
      <c r="D27" s="163" t="s">
        <v>638</v>
      </c>
      <c r="E27" s="163" t="s">
        <v>639</v>
      </c>
      <c r="F27" s="163" t="s">
        <v>640</v>
      </c>
      <c r="G27" s="163" t="s">
        <v>641</v>
      </c>
      <c r="H27" s="163" t="s">
        <v>660</v>
      </c>
      <c r="I27" s="163" t="s">
        <v>643</v>
      </c>
      <c r="J27" s="162">
        <v>10.645413980000001</v>
      </c>
      <c r="K27" s="162">
        <v>124.8222327</v>
      </c>
      <c r="L27" s="163" t="s">
        <v>644</v>
      </c>
      <c r="M27" s="162">
        <v>14</v>
      </c>
      <c r="N27" s="162">
        <v>45</v>
      </c>
      <c r="O27" s="162">
        <v>193</v>
      </c>
      <c r="P27" s="162">
        <v>1374</v>
      </c>
      <c r="Q27" s="162">
        <v>2554</v>
      </c>
      <c r="R27" s="164">
        <v>1</v>
      </c>
      <c r="S27" s="164" t="s">
        <v>644</v>
      </c>
      <c r="T27" s="164"/>
      <c r="U27" s="164" t="s">
        <v>644</v>
      </c>
      <c r="V27" s="164" t="s">
        <v>644</v>
      </c>
      <c r="W27" s="162">
        <f t="shared" si="0"/>
        <v>1</v>
      </c>
      <c r="X27" s="162">
        <v>1</v>
      </c>
      <c r="Y27" t="str">
        <f t="shared" si="1"/>
        <v>Public Elementary</v>
      </c>
      <c r="AA27" t="str">
        <f t="shared" si="2"/>
        <v>1</v>
      </c>
    </row>
    <row r="28" spans="1:27" ht="15.75" hidden="1" customHeight="1" x14ac:dyDescent="0.25">
      <c r="A28" s="162">
        <v>27</v>
      </c>
      <c r="B28" s="162">
        <v>121106</v>
      </c>
      <c r="C28" s="163" t="s">
        <v>672</v>
      </c>
      <c r="D28" s="163" t="s">
        <v>638</v>
      </c>
      <c r="E28" s="163" t="s">
        <v>639</v>
      </c>
      <c r="F28" s="163" t="s">
        <v>640</v>
      </c>
      <c r="G28" s="163" t="s">
        <v>641</v>
      </c>
      <c r="H28" s="163" t="s">
        <v>660</v>
      </c>
      <c r="I28" s="163" t="s">
        <v>643</v>
      </c>
      <c r="J28" s="162">
        <v>10.63596946</v>
      </c>
      <c r="K28" s="162">
        <v>124.86501060000001</v>
      </c>
      <c r="L28" s="163" t="s">
        <v>644</v>
      </c>
      <c r="M28" s="162">
        <v>14</v>
      </c>
      <c r="N28" s="162">
        <v>45</v>
      </c>
      <c r="O28" s="162">
        <v>193</v>
      </c>
      <c r="P28" s="162">
        <v>1374</v>
      </c>
      <c r="Q28" s="162">
        <v>2554</v>
      </c>
      <c r="R28" s="164">
        <v>1</v>
      </c>
      <c r="S28" s="164" t="s">
        <v>644</v>
      </c>
      <c r="T28" s="164"/>
      <c r="U28" s="164" t="s">
        <v>644</v>
      </c>
      <c r="V28" s="164" t="s">
        <v>644</v>
      </c>
      <c r="W28" s="162">
        <f t="shared" si="0"/>
        <v>1</v>
      </c>
      <c r="X28" s="162">
        <v>1</v>
      </c>
      <c r="Y28" t="str">
        <f t="shared" si="1"/>
        <v>Public Elementary</v>
      </c>
      <c r="AA28" t="str">
        <f t="shared" si="2"/>
        <v>1</v>
      </c>
    </row>
    <row r="29" spans="1:27" ht="15.75" hidden="1" customHeight="1" x14ac:dyDescent="0.25">
      <c r="A29" s="162">
        <v>28</v>
      </c>
      <c r="B29" s="162">
        <v>121107</v>
      </c>
      <c r="C29" s="163" t="s">
        <v>673</v>
      </c>
      <c r="D29" s="163" t="s">
        <v>638</v>
      </c>
      <c r="E29" s="163" t="s">
        <v>639</v>
      </c>
      <c r="F29" s="163" t="s">
        <v>640</v>
      </c>
      <c r="G29" s="163" t="s">
        <v>641</v>
      </c>
      <c r="H29" s="163" t="s">
        <v>660</v>
      </c>
      <c r="I29" s="163" t="s">
        <v>643</v>
      </c>
      <c r="J29" s="162">
        <v>10.6225</v>
      </c>
      <c r="K29" s="162">
        <v>124.8580556</v>
      </c>
      <c r="L29" s="163" t="s">
        <v>644</v>
      </c>
      <c r="M29" s="162">
        <v>14</v>
      </c>
      <c r="N29" s="162">
        <v>45</v>
      </c>
      <c r="O29" s="162">
        <v>193</v>
      </c>
      <c r="P29" s="162">
        <v>1374</v>
      </c>
      <c r="Q29" s="162">
        <v>2554</v>
      </c>
      <c r="R29" s="164">
        <v>1</v>
      </c>
      <c r="S29" s="164" t="s">
        <v>644</v>
      </c>
      <c r="T29" s="164"/>
      <c r="U29" s="164" t="s">
        <v>644</v>
      </c>
      <c r="V29" s="164" t="s">
        <v>644</v>
      </c>
      <c r="W29" s="162">
        <f t="shared" si="0"/>
        <v>1</v>
      </c>
      <c r="X29" s="162">
        <v>1</v>
      </c>
      <c r="Y29" t="str">
        <f t="shared" si="1"/>
        <v>Public Elementary</v>
      </c>
      <c r="AA29" t="str">
        <f t="shared" si="2"/>
        <v>1</v>
      </c>
    </row>
    <row r="30" spans="1:27" ht="15.75" hidden="1" customHeight="1" x14ac:dyDescent="0.25">
      <c r="A30" s="162">
        <v>29</v>
      </c>
      <c r="B30" s="162">
        <v>121108</v>
      </c>
      <c r="C30" s="163" t="s">
        <v>674</v>
      </c>
      <c r="D30" s="163" t="s">
        <v>638</v>
      </c>
      <c r="E30" s="163" t="s">
        <v>639</v>
      </c>
      <c r="F30" s="163" t="s">
        <v>640</v>
      </c>
      <c r="G30" s="163" t="s">
        <v>641</v>
      </c>
      <c r="H30" s="163" t="s">
        <v>660</v>
      </c>
      <c r="I30" s="163" t="s">
        <v>643</v>
      </c>
      <c r="J30" s="162">
        <v>10.578551300000001</v>
      </c>
      <c r="K30" s="162">
        <v>124.9076992</v>
      </c>
      <c r="L30" s="163" t="s">
        <v>644</v>
      </c>
      <c r="M30" s="162">
        <v>14</v>
      </c>
      <c r="N30" s="162">
        <v>45</v>
      </c>
      <c r="O30" s="162">
        <v>193</v>
      </c>
      <c r="P30" s="162">
        <v>1374</v>
      </c>
      <c r="Q30" s="162">
        <v>2554</v>
      </c>
      <c r="R30" s="164">
        <v>1</v>
      </c>
      <c r="S30" s="164" t="s">
        <v>644</v>
      </c>
      <c r="T30" s="164"/>
      <c r="U30" s="164" t="s">
        <v>644</v>
      </c>
      <c r="V30" s="164" t="s">
        <v>644</v>
      </c>
      <c r="W30" s="162">
        <f t="shared" si="0"/>
        <v>1</v>
      </c>
      <c r="X30" s="162">
        <v>1</v>
      </c>
      <c r="Y30" t="str">
        <f t="shared" si="1"/>
        <v>Public Elementary</v>
      </c>
      <c r="AA30" t="str">
        <f t="shared" si="2"/>
        <v>1</v>
      </c>
    </row>
    <row r="31" spans="1:27" ht="15.75" hidden="1" customHeight="1" x14ac:dyDescent="0.25">
      <c r="A31" s="162">
        <v>30</v>
      </c>
      <c r="B31" s="162">
        <v>121109</v>
      </c>
      <c r="C31" s="163" t="s">
        <v>675</v>
      </c>
      <c r="D31" s="163" t="s">
        <v>638</v>
      </c>
      <c r="E31" s="163" t="s">
        <v>639</v>
      </c>
      <c r="F31" s="163" t="s">
        <v>640</v>
      </c>
      <c r="G31" s="163" t="s">
        <v>641</v>
      </c>
      <c r="H31" s="163" t="s">
        <v>660</v>
      </c>
      <c r="I31" s="163" t="s">
        <v>643</v>
      </c>
      <c r="J31" s="162">
        <v>10.64930277</v>
      </c>
      <c r="K31" s="162">
        <v>124.8083438</v>
      </c>
      <c r="L31" s="163" t="s">
        <v>644</v>
      </c>
      <c r="M31" s="162">
        <v>14</v>
      </c>
      <c r="N31" s="162">
        <v>45</v>
      </c>
      <c r="O31" s="162">
        <v>193</v>
      </c>
      <c r="P31" s="162">
        <v>1374</v>
      </c>
      <c r="Q31" s="162">
        <v>2554</v>
      </c>
      <c r="R31" s="164">
        <v>1</v>
      </c>
      <c r="S31" s="164" t="s">
        <v>644</v>
      </c>
      <c r="T31" s="164"/>
      <c r="U31" s="164" t="s">
        <v>644</v>
      </c>
      <c r="V31" s="164" t="s">
        <v>644</v>
      </c>
      <c r="W31" s="162">
        <f t="shared" si="0"/>
        <v>1</v>
      </c>
      <c r="X31" s="162">
        <v>1</v>
      </c>
      <c r="Y31" t="str">
        <f t="shared" si="1"/>
        <v>Public Elementary</v>
      </c>
      <c r="AA31" t="str">
        <f t="shared" si="2"/>
        <v>1</v>
      </c>
    </row>
    <row r="32" spans="1:27" ht="15.75" hidden="1" customHeight="1" x14ac:dyDescent="0.25">
      <c r="A32" s="162">
        <v>31</v>
      </c>
      <c r="B32" s="162">
        <v>121110</v>
      </c>
      <c r="C32" s="163" t="s">
        <v>676</v>
      </c>
      <c r="D32" s="163" t="s">
        <v>638</v>
      </c>
      <c r="E32" s="163" t="s">
        <v>639</v>
      </c>
      <c r="F32" s="163" t="s">
        <v>640</v>
      </c>
      <c r="G32" s="163" t="s">
        <v>641</v>
      </c>
      <c r="H32" s="163" t="s">
        <v>660</v>
      </c>
      <c r="I32" s="163" t="s">
        <v>643</v>
      </c>
      <c r="J32" s="162">
        <v>10.606527659999999</v>
      </c>
      <c r="K32" s="162">
        <v>124.8341775</v>
      </c>
      <c r="L32" s="163" t="s">
        <v>644</v>
      </c>
      <c r="M32" s="162">
        <v>14</v>
      </c>
      <c r="N32" s="162">
        <v>45</v>
      </c>
      <c r="O32" s="162">
        <v>193</v>
      </c>
      <c r="P32" s="162">
        <v>1374</v>
      </c>
      <c r="Q32" s="162">
        <v>2554</v>
      </c>
      <c r="R32" s="164">
        <v>1</v>
      </c>
      <c r="S32" s="164" t="s">
        <v>644</v>
      </c>
      <c r="T32" s="164"/>
      <c r="U32" s="164" t="s">
        <v>644</v>
      </c>
      <c r="V32" s="164" t="s">
        <v>644</v>
      </c>
      <c r="W32" s="162">
        <f t="shared" si="0"/>
        <v>1</v>
      </c>
      <c r="X32" s="162">
        <v>1</v>
      </c>
      <c r="Y32" t="str">
        <f t="shared" si="1"/>
        <v>Public Elementary</v>
      </c>
      <c r="AA32" t="str">
        <f t="shared" si="2"/>
        <v>1</v>
      </c>
    </row>
    <row r="33" spans="1:27" ht="15.75" hidden="1" customHeight="1" x14ac:dyDescent="0.25">
      <c r="A33" s="162">
        <v>32</v>
      </c>
      <c r="B33" s="162">
        <v>121111</v>
      </c>
      <c r="C33" s="163" t="s">
        <v>677</v>
      </c>
      <c r="D33" s="163" t="s">
        <v>638</v>
      </c>
      <c r="E33" s="163" t="s">
        <v>639</v>
      </c>
      <c r="F33" s="163" t="s">
        <v>640</v>
      </c>
      <c r="G33" s="163" t="s">
        <v>641</v>
      </c>
      <c r="H33" s="163" t="s">
        <v>660</v>
      </c>
      <c r="I33" s="163" t="s">
        <v>643</v>
      </c>
      <c r="J33" s="162">
        <v>10.619026740000001</v>
      </c>
      <c r="K33" s="162">
        <v>124.84417759999999</v>
      </c>
      <c r="L33" s="163" t="s">
        <v>644</v>
      </c>
      <c r="M33" s="162">
        <v>14</v>
      </c>
      <c r="N33" s="162">
        <v>45</v>
      </c>
      <c r="O33" s="162">
        <v>193</v>
      </c>
      <c r="P33" s="162">
        <v>1374</v>
      </c>
      <c r="Q33" s="162">
        <v>2554</v>
      </c>
      <c r="R33" s="164">
        <v>1</v>
      </c>
      <c r="S33" s="164" t="s">
        <v>644</v>
      </c>
      <c r="T33" s="164"/>
      <c r="U33" s="164" t="s">
        <v>644</v>
      </c>
      <c r="V33" s="164" t="s">
        <v>644</v>
      </c>
      <c r="W33" s="162">
        <f t="shared" si="0"/>
        <v>1</v>
      </c>
      <c r="X33" s="162">
        <v>1</v>
      </c>
      <c r="Y33" t="str">
        <f t="shared" si="1"/>
        <v>Public Elementary</v>
      </c>
      <c r="AA33" t="str">
        <f t="shared" si="2"/>
        <v>1</v>
      </c>
    </row>
    <row r="34" spans="1:27" ht="15.75" hidden="1" customHeight="1" x14ac:dyDescent="0.25">
      <c r="A34" s="162">
        <v>33</v>
      </c>
      <c r="B34" s="162">
        <v>121112</v>
      </c>
      <c r="C34" s="163" t="s">
        <v>678</v>
      </c>
      <c r="D34" s="163" t="s">
        <v>638</v>
      </c>
      <c r="E34" s="163" t="s">
        <v>639</v>
      </c>
      <c r="F34" s="163" t="s">
        <v>640</v>
      </c>
      <c r="G34" s="163" t="s">
        <v>641</v>
      </c>
      <c r="H34" s="163" t="s">
        <v>660</v>
      </c>
      <c r="I34" s="163" t="s">
        <v>643</v>
      </c>
      <c r="J34" s="162">
        <v>10.59486145</v>
      </c>
      <c r="K34" s="162">
        <v>124.8422324</v>
      </c>
      <c r="L34" s="163" t="s">
        <v>644</v>
      </c>
      <c r="M34" s="162">
        <v>14</v>
      </c>
      <c r="N34" s="162">
        <v>45</v>
      </c>
      <c r="O34" s="162">
        <v>193</v>
      </c>
      <c r="P34" s="162">
        <v>1374</v>
      </c>
      <c r="Q34" s="162">
        <v>2554</v>
      </c>
      <c r="R34" s="164">
        <v>1</v>
      </c>
      <c r="S34" s="164" t="s">
        <v>644</v>
      </c>
      <c r="T34" s="164"/>
      <c r="U34" s="164" t="s">
        <v>644</v>
      </c>
      <c r="V34" s="164" t="s">
        <v>644</v>
      </c>
      <c r="W34" s="162">
        <f t="shared" si="0"/>
        <v>1</v>
      </c>
      <c r="X34" s="162">
        <v>1</v>
      </c>
      <c r="Y34" t="str">
        <f t="shared" si="1"/>
        <v>Public Elementary</v>
      </c>
      <c r="AA34" t="str">
        <f t="shared" si="2"/>
        <v>1</v>
      </c>
    </row>
    <row r="35" spans="1:27" ht="15.75" hidden="1" customHeight="1" x14ac:dyDescent="0.25">
      <c r="A35" s="162">
        <v>34</v>
      </c>
      <c r="B35" s="162">
        <v>121113</v>
      </c>
      <c r="C35" s="163" t="s">
        <v>679</v>
      </c>
      <c r="D35" s="163" t="s">
        <v>638</v>
      </c>
      <c r="E35" s="163" t="s">
        <v>639</v>
      </c>
      <c r="F35" s="163" t="s">
        <v>640</v>
      </c>
      <c r="G35" s="163" t="s">
        <v>641</v>
      </c>
      <c r="H35" s="163" t="s">
        <v>660</v>
      </c>
      <c r="I35" s="163" t="s">
        <v>643</v>
      </c>
      <c r="J35" s="162">
        <v>10.62513697</v>
      </c>
      <c r="K35" s="162">
        <v>124.9211214</v>
      </c>
      <c r="L35" s="163" t="s">
        <v>644</v>
      </c>
      <c r="M35" s="162">
        <v>14</v>
      </c>
      <c r="N35" s="162">
        <v>45</v>
      </c>
      <c r="O35" s="162">
        <v>193</v>
      </c>
      <c r="P35" s="162">
        <v>1374</v>
      </c>
      <c r="Q35" s="162">
        <v>2554</v>
      </c>
      <c r="R35" s="164">
        <v>1</v>
      </c>
      <c r="S35" s="164" t="s">
        <v>644</v>
      </c>
      <c r="T35" s="164"/>
      <c r="U35" s="164" t="s">
        <v>644</v>
      </c>
      <c r="V35" s="164" t="s">
        <v>644</v>
      </c>
      <c r="W35" s="162">
        <f t="shared" si="0"/>
        <v>1</v>
      </c>
      <c r="X35" s="162">
        <v>1</v>
      </c>
      <c r="Y35" t="str">
        <f t="shared" si="1"/>
        <v>Public Elementary</v>
      </c>
      <c r="AA35" t="str">
        <f t="shared" si="2"/>
        <v>1</v>
      </c>
    </row>
    <row r="36" spans="1:27" ht="15.75" hidden="1" customHeight="1" x14ac:dyDescent="0.25">
      <c r="A36" s="162">
        <v>35</v>
      </c>
      <c r="B36" s="162">
        <v>121114</v>
      </c>
      <c r="C36" s="163" t="s">
        <v>680</v>
      </c>
      <c r="D36" s="163" t="s">
        <v>638</v>
      </c>
      <c r="E36" s="163" t="s">
        <v>639</v>
      </c>
      <c r="F36" s="163" t="s">
        <v>640</v>
      </c>
      <c r="G36" s="163" t="s">
        <v>641</v>
      </c>
      <c r="H36" s="163" t="s">
        <v>670</v>
      </c>
      <c r="I36" s="163" t="s">
        <v>643</v>
      </c>
      <c r="J36" s="162">
        <v>10.576251620000001</v>
      </c>
      <c r="K36" s="162">
        <v>124.8719553</v>
      </c>
      <c r="L36" s="163" t="s">
        <v>644</v>
      </c>
      <c r="M36" s="162">
        <v>14</v>
      </c>
      <c r="N36" s="162">
        <v>45</v>
      </c>
      <c r="O36" s="162">
        <v>193</v>
      </c>
      <c r="P36" s="162">
        <v>1374</v>
      </c>
      <c r="Q36" s="162">
        <v>2555</v>
      </c>
      <c r="R36" s="164">
        <v>1</v>
      </c>
      <c r="S36" s="164" t="s">
        <v>644</v>
      </c>
      <c r="T36" s="164"/>
      <c r="U36" s="164" t="s">
        <v>644</v>
      </c>
      <c r="V36" s="164" t="s">
        <v>644</v>
      </c>
      <c r="W36" s="162">
        <f t="shared" si="0"/>
        <v>1</v>
      </c>
      <c r="X36" s="162">
        <v>1</v>
      </c>
      <c r="Y36" t="str">
        <f t="shared" si="1"/>
        <v>Public Elementary</v>
      </c>
      <c r="AA36" t="str">
        <f t="shared" si="2"/>
        <v>1</v>
      </c>
    </row>
    <row r="37" spans="1:27" ht="15.75" hidden="1" customHeight="1" x14ac:dyDescent="0.25">
      <c r="A37" s="162">
        <v>36</v>
      </c>
      <c r="B37" s="162">
        <v>121115</v>
      </c>
      <c r="C37" s="163" t="s">
        <v>681</v>
      </c>
      <c r="D37" s="163" t="s">
        <v>638</v>
      </c>
      <c r="E37" s="163" t="s">
        <v>639</v>
      </c>
      <c r="F37" s="163" t="s">
        <v>640</v>
      </c>
      <c r="G37" s="163" t="s">
        <v>641</v>
      </c>
      <c r="H37" s="163" t="s">
        <v>670</v>
      </c>
      <c r="I37" s="163" t="s">
        <v>643</v>
      </c>
      <c r="J37" s="162">
        <v>10.5921504</v>
      </c>
      <c r="K37" s="162">
        <v>124.8963993</v>
      </c>
      <c r="L37" s="163" t="s">
        <v>644</v>
      </c>
      <c r="M37" s="162">
        <v>14</v>
      </c>
      <c r="N37" s="162">
        <v>45</v>
      </c>
      <c r="O37" s="162">
        <v>193</v>
      </c>
      <c r="P37" s="162">
        <v>1374</v>
      </c>
      <c r="Q37" s="162">
        <v>2555</v>
      </c>
      <c r="R37" s="164">
        <v>1</v>
      </c>
      <c r="S37" s="164" t="s">
        <v>644</v>
      </c>
      <c r="T37" s="164"/>
      <c r="U37" s="164" t="s">
        <v>644</v>
      </c>
      <c r="V37" s="164" t="s">
        <v>644</v>
      </c>
      <c r="W37" s="162">
        <f t="shared" si="0"/>
        <v>1</v>
      </c>
      <c r="X37" s="162">
        <v>1</v>
      </c>
      <c r="Y37" t="str">
        <f t="shared" si="1"/>
        <v>Public Elementary</v>
      </c>
      <c r="AA37" t="str">
        <f t="shared" si="2"/>
        <v>1</v>
      </c>
    </row>
    <row r="38" spans="1:27" ht="15.75" hidden="1" customHeight="1" x14ac:dyDescent="0.25">
      <c r="A38" s="162">
        <v>37</v>
      </c>
      <c r="B38" s="162">
        <v>121116</v>
      </c>
      <c r="C38" s="163" t="s">
        <v>682</v>
      </c>
      <c r="D38" s="163" t="s">
        <v>638</v>
      </c>
      <c r="E38" s="163" t="s">
        <v>639</v>
      </c>
      <c r="F38" s="163" t="s">
        <v>640</v>
      </c>
      <c r="G38" s="163" t="s">
        <v>641</v>
      </c>
      <c r="H38" s="163" t="s">
        <v>670</v>
      </c>
      <c r="I38" s="163" t="s">
        <v>643</v>
      </c>
      <c r="J38" s="162">
        <v>10.60263898</v>
      </c>
      <c r="K38" s="162">
        <v>124.82334349999999</v>
      </c>
      <c r="L38" s="163" t="s">
        <v>644</v>
      </c>
      <c r="M38" s="162">
        <v>14</v>
      </c>
      <c r="N38" s="162">
        <v>45</v>
      </c>
      <c r="O38" s="162">
        <v>193</v>
      </c>
      <c r="P38" s="162">
        <v>1374</v>
      </c>
      <c r="Q38" s="162">
        <v>2555</v>
      </c>
      <c r="R38" s="164">
        <v>1</v>
      </c>
      <c r="S38" s="164" t="s">
        <v>644</v>
      </c>
      <c r="T38" s="164"/>
      <c r="U38" s="164" t="s">
        <v>644</v>
      </c>
      <c r="V38" s="164" t="s">
        <v>644</v>
      </c>
      <c r="W38" s="162">
        <f t="shared" si="0"/>
        <v>1</v>
      </c>
      <c r="X38" s="162">
        <v>1</v>
      </c>
      <c r="Y38" t="str">
        <f t="shared" si="1"/>
        <v>Public Elementary</v>
      </c>
      <c r="AA38" t="str">
        <f t="shared" si="2"/>
        <v>1</v>
      </c>
    </row>
    <row r="39" spans="1:27" ht="15.75" hidden="1" customHeight="1" x14ac:dyDescent="0.25">
      <c r="A39" s="162">
        <v>38</v>
      </c>
      <c r="B39" s="162">
        <v>121117</v>
      </c>
      <c r="C39" s="163" t="s">
        <v>683</v>
      </c>
      <c r="D39" s="163" t="s">
        <v>638</v>
      </c>
      <c r="E39" s="163" t="s">
        <v>639</v>
      </c>
      <c r="F39" s="163" t="s">
        <v>640</v>
      </c>
      <c r="G39" s="163" t="s">
        <v>641</v>
      </c>
      <c r="H39" s="163" t="s">
        <v>670</v>
      </c>
      <c r="I39" s="163" t="s">
        <v>643</v>
      </c>
      <c r="J39" s="162">
        <v>10.590695070000001</v>
      </c>
      <c r="K39" s="162">
        <v>124.76834359999999</v>
      </c>
      <c r="L39" s="163" t="s">
        <v>644</v>
      </c>
      <c r="M39" s="162">
        <v>14</v>
      </c>
      <c r="N39" s="162">
        <v>45</v>
      </c>
      <c r="O39" s="162">
        <v>193</v>
      </c>
      <c r="P39" s="162">
        <v>1374</v>
      </c>
      <c r="Q39" s="162">
        <v>2555</v>
      </c>
      <c r="R39" s="164">
        <v>1</v>
      </c>
      <c r="S39" s="164" t="s">
        <v>644</v>
      </c>
      <c r="T39" s="164"/>
      <c r="U39" s="164" t="s">
        <v>644</v>
      </c>
      <c r="V39" s="164" t="s">
        <v>644</v>
      </c>
      <c r="W39" s="162">
        <f t="shared" si="0"/>
        <v>1</v>
      </c>
      <c r="X39" s="162">
        <v>1</v>
      </c>
      <c r="Y39" t="str">
        <f t="shared" si="1"/>
        <v>Public Elementary</v>
      </c>
      <c r="AA39" t="str">
        <f t="shared" si="2"/>
        <v>1</v>
      </c>
    </row>
    <row r="40" spans="1:27" ht="15.75" hidden="1" customHeight="1" x14ac:dyDescent="0.25">
      <c r="A40" s="162">
        <v>39</v>
      </c>
      <c r="B40" s="162">
        <v>121118</v>
      </c>
      <c r="C40" s="163" t="s">
        <v>684</v>
      </c>
      <c r="D40" s="163" t="s">
        <v>638</v>
      </c>
      <c r="E40" s="163" t="s">
        <v>639</v>
      </c>
      <c r="F40" s="163" t="s">
        <v>640</v>
      </c>
      <c r="G40" s="163" t="s">
        <v>641</v>
      </c>
      <c r="H40" s="163" t="s">
        <v>670</v>
      </c>
      <c r="I40" s="163" t="s">
        <v>643</v>
      </c>
      <c r="J40" s="162">
        <v>10.61069314</v>
      </c>
      <c r="K40" s="162">
        <v>124.8847324</v>
      </c>
      <c r="L40" s="163" t="s">
        <v>644</v>
      </c>
      <c r="M40" s="162">
        <v>14</v>
      </c>
      <c r="N40" s="162">
        <v>45</v>
      </c>
      <c r="O40" s="162">
        <v>193</v>
      </c>
      <c r="P40" s="162">
        <v>1374</v>
      </c>
      <c r="Q40" s="162">
        <v>2555</v>
      </c>
      <c r="R40" s="164">
        <v>1</v>
      </c>
      <c r="S40" s="164" t="s">
        <v>644</v>
      </c>
      <c r="T40" s="164"/>
      <c r="U40" s="164" t="s">
        <v>644</v>
      </c>
      <c r="V40" s="164" t="s">
        <v>644</v>
      </c>
      <c r="W40" s="162">
        <f t="shared" si="0"/>
        <v>1</v>
      </c>
      <c r="X40" s="162">
        <v>1</v>
      </c>
      <c r="Y40" t="str">
        <f t="shared" si="1"/>
        <v>Public Elementary</v>
      </c>
      <c r="AA40" t="str">
        <f t="shared" si="2"/>
        <v>1</v>
      </c>
    </row>
    <row r="41" spans="1:27" ht="15.75" hidden="1" customHeight="1" x14ac:dyDescent="0.25">
      <c r="A41" s="162">
        <v>40</v>
      </c>
      <c r="B41" s="162">
        <v>121119</v>
      </c>
      <c r="C41" s="163" t="s">
        <v>685</v>
      </c>
      <c r="D41" s="163" t="s">
        <v>638</v>
      </c>
      <c r="E41" s="163" t="s">
        <v>639</v>
      </c>
      <c r="F41" s="163" t="s">
        <v>640</v>
      </c>
      <c r="G41" s="163" t="s">
        <v>641</v>
      </c>
      <c r="H41" s="163" t="s">
        <v>670</v>
      </c>
      <c r="I41" s="163" t="s">
        <v>643</v>
      </c>
      <c r="J41" s="162">
        <v>10.634303920000001</v>
      </c>
      <c r="K41" s="162">
        <v>124.7883437</v>
      </c>
      <c r="L41" s="163" t="s">
        <v>644</v>
      </c>
      <c r="M41" s="162">
        <v>14</v>
      </c>
      <c r="N41" s="162">
        <v>45</v>
      </c>
      <c r="O41" s="162">
        <v>193</v>
      </c>
      <c r="P41" s="162">
        <v>1374</v>
      </c>
      <c r="Q41" s="162">
        <v>2555</v>
      </c>
      <c r="R41" s="164">
        <v>1</v>
      </c>
      <c r="S41" s="164" t="s">
        <v>644</v>
      </c>
      <c r="T41" s="164"/>
      <c r="U41" s="164" t="s">
        <v>644</v>
      </c>
      <c r="V41" s="164" t="s">
        <v>644</v>
      </c>
      <c r="W41" s="162">
        <f t="shared" si="0"/>
        <v>1</v>
      </c>
      <c r="X41" s="162">
        <v>1</v>
      </c>
      <c r="Y41" t="str">
        <f t="shared" si="1"/>
        <v>Public Elementary</v>
      </c>
      <c r="AA41" t="str">
        <f t="shared" si="2"/>
        <v>1</v>
      </c>
    </row>
    <row r="42" spans="1:27" ht="15.75" hidden="1" customHeight="1" x14ac:dyDescent="0.25">
      <c r="A42" s="162">
        <v>41</v>
      </c>
      <c r="B42" s="162">
        <v>121121</v>
      </c>
      <c r="C42" s="163" t="s">
        <v>686</v>
      </c>
      <c r="D42" s="163" t="s">
        <v>638</v>
      </c>
      <c r="E42" s="163" t="s">
        <v>639</v>
      </c>
      <c r="F42" s="163" t="s">
        <v>640</v>
      </c>
      <c r="G42" s="163" t="s">
        <v>641</v>
      </c>
      <c r="H42" s="163" t="s">
        <v>670</v>
      </c>
      <c r="I42" s="163" t="s">
        <v>643</v>
      </c>
      <c r="J42" s="162">
        <v>10.623192749999999</v>
      </c>
      <c r="K42" s="162">
        <v>124.77667769999999</v>
      </c>
      <c r="L42" s="163" t="s">
        <v>644</v>
      </c>
      <c r="M42" s="162">
        <v>14</v>
      </c>
      <c r="N42" s="162">
        <v>45</v>
      </c>
      <c r="O42" s="162">
        <v>193</v>
      </c>
      <c r="P42" s="162">
        <v>1374</v>
      </c>
      <c r="Q42" s="162">
        <v>2555</v>
      </c>
      <c r="R42" s="164">
        <v>1</v>
      </c>
      <c r="S42" s="164" t="s">
        <v>644</v>
      </c>
      <c r="T42" s="164"/>
      <c r="U42" s="164" t="s">
        <v>644</v>
      </c>
      <c r="V42" s="164" t="s">
        <v>644</v>
      </c>
      <c r="W42" s="162">
        <f t="shared" si="0"/>
        <v>1</v>
      </c>
      <c r="X42" s="162">
        <v>1</v>
      </c>
      <c r="Y42" t="str">
        <f t="shared" si="1"/>
        <v>Public Elementary</v>
      </c>
      <c r="AA42" t="str">
        <f t="shared" si="2"/>
        <v>1</v>
      </c>
    </row>
    <row r="43" spans="1:27" ht="15.75" hidden="1" customHeight="1" x14ac:dyDescent="0.25">
      <c r="A43" s="162">
        <v>42</v>
      </c>
      <c r="B43" s="162">
        <v>121123</v>
      </c>
      <c r="C43" s="163" t="s">
        <v>687</v>
      </c>
      <c r="D43" s="163" t="s">
        <v>638</v>
      </c>
      <c r="E43" s="163" t="s">
        <v>639</v>
      </c>
      <c r="F43" s="163" t="s">
        <v>640</v>
      </c>
      <c r="G43" s="163" t="s">
        <v>641</v>
      </c>
      <c r="H43" s="163" t="s">
        <v>670</v>
      </c>
      <c r="I43" s="163" t="s">
        <v>643</v>
      </c>
      <c r="J43" s="162">
        <v>10.58041879</v>
      </c>
      <c r="K43" s="162">
        <v>124.7675105</v>
      </c>
      <c r="L43" s="163" t="s">
        <v>644</v>
      </c>
      <c r="M43" s="162">
        <v>14</v>
      </c>
      <c r="N43" s="162">
        <v>45</v>
      </c>
      <c r="O43" s="162">
        <v>193</v>
      </c>
      <c r="P43" s="162">
        <v>1374</v>
      </c>
      <c r="Q43" s="162">
        <v>2555</v>
      </c>
      <c r="R43" s="164">
        <v>1</v>
      </c>
      <c r="S43" s="164" t="s">
        <v>644</v>
      </c>
      <c r="T43" s="164"/>
      <c r="U43" s="164" t="s">
        <v>644</v>
      </c>
      <c r="V43" s="164" t="s">
        <v>644</v>
      </c>
      <c r="W43" s="162">
        <f t="shared" si="0"/>
        <v>1</v>
      </c>
      <c r="X43" s="162">
        <v>1</v>
      </c>
      <c r="Y43" t="str">
        <f t="shared" si="1"/>
        <v>Public Elementary</v>
      </c>
      <c r="AA43" t="str">
        <f t="shared" si="2"/>
        <v>1</v>
      </c>
    </row>
    <row r="44" spans="1:27" ht="15.75" hidden="1" customHeight="1" x14ac:dyDescent="0.25">
      <c r="A44" s="162">
        <v>43</v>
      </c>
      <c r="B44" s="162">
        <v>121124</v>
      </c>
      <c r="C44" s="163" t="s">
        <v>688</v>
      </c>
      <c r="D44" s="163" t="s">
        <v>638</v>
      </c>
      <c r="E44" s="163" t="s">
        <v>639</v>
      </c>
      <c r="F44" s="163" t="s">
        <v>640</v>
      </c>
      <c r="G44" s="163" t="s">
        <v>641</v>
      </c>
      <c r="H44" s="163" t="s">
        <v>670</v>
      </c>
      <c r="I44" s="163" t="s">
        <v>643</v>
      </c>
      <c r="J44" s="162">
        <v>10.608749319999999</v>
      </c>
      <c r="K44" s="162">
        <v>124.8763994</v>
      </c>
      <c r="L44" s="163" t="s">
        <v>644</v>
      </c>
      <c r="M44" s="162">
        <v>14</v>
      </c>
      <c r="N44" s="162">
        <v>45</v>
      </c>
      <c r="O44" s="162">
        <v>193</v>
      </c>
      <c r="P44" s="162">
        <v>1374</v>
      </c>
      <c r="Q44" s="162">
        <v>2555</v>
      </c>
      <c r="R44" s="164">
        <v>1</v>
      </c>
      <c r="S44" s="164" t="s">
        <v>644</v>
      </c>
      <c r="T44" s="164"/>
      <c r="U44" s="164" t="s">
        <v>644</v>
      </c>
      <c r="V44" s="164" t="s">
        <v>644</v>
      </c>
      <c r="W44" s="162">
        <f t="shared" si="0"/>
        <v>1</v>
      </c>
      <c r="X44" s="162">
        <v>1</v>
      </c>
      <c r="Y44" t="str">
        <f t="shared" si="1"/>
        <v>Public Elementary</v>
      </c>
      <c r="AA44" t="str">
        <f t="shared" si="2"/>
        <v>1</v>
      </c>
    </row>
    <row r="45" spans="1:27" ht="15.75" hidden="1" customHeight="1" x14ac:dyDescent="0.25">
      <c r="A45" s="162">
        <v>44</v>
      </c>
      <c r="B45" s="162">
        <v>121125</v>
      </c>
      <c r="C45" s="163" t="s">
        <v>689</v>
      </c>
      <c r="D45" s="163" t="s">
        <v>638</v>
      </c>
      <c r="E45" s="163" t="s">
        <v>639</v>
      </c>
      <c r="F45" s="163" t="s">
        <v>640</v>
      </c>
      <c r="G45" s="163" t="s">
        <v>641</v>
      </c>
      <c r="H45" s="163" t="s">
        <v>670</v>
      </c>
      <c r="I45" s="163" t="s">
        <v>643</v>
      </c>
      <c r="J45" s="162">
        <v>10.56180911</v>
      </c>
      <c r="K45" s="162">
        <v>124.7661215</v>
      </c>
      <c r="L45" s="163" t="s">
        <v>644</v>
      </c>
      <c r="M45" s="162">
        <v>14</v>
      </c>
      <c r="N45" s="162">
        <v>45</v>
      </c>
      <c r="O45" s="162">
        <v>193</v>
      </c>
      <c r="P45" s="162">
        <v>1374</v>
      </c>
      <c r="Q45" s="162">
        <v>2555</v>
      </c>
      <c r="R45" s="164">
        <v>1</v>
      </c>
      <c r="S45" s="164" t="s">
        <v>644</v>
      </c>
      <c r="T45" s="164"/>
      <c r="U45" s="164" t="s">
        <v>644</v>
      </c>
      <c r="V45" s="164" t="s">
        <v>644</v>
      </c>
      <c r="W45" s="162">
        <f t="shared" si="0"/>
        <v>1</v>
      </c>
      <c r="X45" s="162">
        <v>1</v>
      </c>
      <c r="Y45" t="str">
        <f t="shared" si="1"/>
        <v>Public Elementary</v>
      </c>
      <c r="AA45" t="str">
        <f t="shared" si="2"/>
        <v>1</v>
      </c>
    </row>
    <row r="46" spans="1:27" ht="15.75" hidden="1" customHeight="1" x14ac:dyDescent="0.25">
      <c r="A46" s="162">
        <v>45</v>
      </c>
      <c r="B46" s="162">
        <v>121126</v>
      </c>
      <c r="C46" s="163" t="s">
        <v>690</v>
      </c>
      <c r="D46" s="163" t="s">
        <v>638</v>
      </c>
      <c r="E46" s="163" t="s">
        <v>639</v>
      </c>
      <c r="F46" s="163" t="s">
        <v>640</v>
      </c>
      <c r="G46" s="163" t="s">
        <v>641</v>
      </c>
      <c r="H46" s="163" t="s">
        <v>670</v>
      </c>
      <c r="I46" s="163" t="s">
        <v>643</v>
      </c>
      <c r="J46" s="162">
        <v>10.628470249999999</v>
      </c>
      <c r="K46" s="162">
        <v>124.8058437</v>
      </c>
      <c r="L46" s="163" t="s">
        <v>644</v>
      </c>
      <c r="M46" s="162">
        <v>14</v>
      </c>
      <c r="N46" s="162">
        <v>45</v>
      </c>
      <c r="O46" s="162">
        <v>193</v>
      </c>
      <c r="P46" s="162">
        <v>1374</v>
      </c>
      <c r="Q46" s="162">
        <v>2555</v>
      </c>
      <c r="R46" s="164">
        <v>1</v>
      </c>
      <c r="S46" s="164" t="s">
        <v>644</v>
      </c>
      <c r="T46" s="164"/>
      <c r="U46" s="164" t="s">
        <v>644</v>
      </c>
      <c r="V46" s="164" t="s">
        <v>644</v>
      </c>
      <c r="W46" s="162">
        <f t="shared" si="0"/>
        <v>1</v>
      </c>
      <c r="X46" s="162">
        <v>1</v>
      </c>
      <c r="Y46" t="str">
        <f t="shared" si="1"/>
        <v>Public Elementary</v>
      </c>
      <c r="AA46" t="str">
        <f t="shared" si="2"/>
        <v>1</v>
      </c>
    </row>
    <row r="47" spans="1:27" ht="15.75" hidden="1" customHeight="1" x14ac:dyDescent="0.25">
      <c r="A47" s="162">
        <v>46</v>
      </c>
      <c r="B47" s="162">
        <v>121127</v>
      </c>
      <c r="C47" s="163" t="s">
        <v>691</v>
      </c>
      <c r="D47" s="163" t="s">
        <v>638</v>
      </c>
      <c r="E47" s="163" t="s">
        <v>639</v>
      </c>
      <c r="F47" s="163" t="s">
        <v>640</v>
      </c>
      <c r="G47" s="163" t="s">
        <v>641</v>
      </c>
      <c r="H47" s="163" t="s">
        <v>670</v>
      </c>
      <c r="I47" s="163" t="s">
        <v>643</v>
      </c>
      <c r="J47" s="162">
        <v>10.63180412</v>
      </c>
      <c r="K47" s="162">
        <v>124.78139969999999</v>
      </c>
      <c r="L47" s="163" t="s">
        <v>644</v>
      </c>
      <c r="M47" s="162">
        <v>14</v>
      </c>
      <c r="N47" s="162">
        <v>45</v>
      </c>
      <c r="O47" s="162">
        <v>193</v>
      </c>
      <c r="P47" s="162">
        <v>1374</v>
      </c>
      <c r="Q47" s="162">
        <v>2555</v>
      </c>
      <c r="R47" s="164">
        <v>1</v>
      </c>
      <c r="S47" s="164" t="s">
        <v>644</v>
      </c>
      <c r="T47" s="164"/>
      <c r="U47" s="164" t="s">
        <v>644</v>
      </c>
      <c r="V47" s="164" t="s">
        <v>644</v>
      </c>
      <c r="W47" s="162">
        <f t="shared" si="0"/>
        <v>1</v>
      </c>
      <c r="X47" s="162">
        <v>1</v>
      </c>
      <c r="Y47" t="str">
        <f t="shared" si="1"/>
        <v>Public Elementary</v>
      </c>
      <c r="AA47" t="str">
        <f t="shared" si="2"/>
        <v>1</v>
      </c>
    </row>
    <row r="48" spans="1:27" ht="15.75" hidden="1" customHeight="1" x14ac:dyDescent="0.25">
      <c r="A48" s="162">
        <v>47</v>
      </c>
      <c r="B48" s="162">
        <v>121128</v>
      </c>
      <c r="C48" s="163" t="s">
        <v>692</v>
      </c>
      <c r="D48" s="163" t="s">
        <v>638</v>
      </c>
      <c r="E48" s="163" t="s">
        <v>639</v>
      </c>
      <c r="F48" s="163" t="s">
        <v>640</v>
      </c>
      <c r="G48" s="163" t="s">
        <v>641</v>
      </c>
      <c r="H48" s="163" t="s">
        <v>670</v>
      </c>
      <c r="I48" s="163" t="s">
        <v>643</v>
      </c>
      <c r="J48" s="162">
        <v>10.63777778</v>
      </c>
      <c r="K48" s="162">
        <v>124.7963889</v>
      </c>
      <c r="L48" s="163" t="s">
        <v>644</v>
      </c>
      <c r="M48" s="162">
        <v>14</v>
      </c>
      <c r="N48" s="162">
        <v>45</v>
      </c>
      <c r="O48" s="162">
        <v>193</v>
      </c>
      <c r="P48" s="162">
        <v>1374</v>
      </c>
      <c r="Q48" s="162">
        <v>2555</v>
      </c>
      <c r="R48" s="164">
        <v>1</v>
      </c>
      <c r="S48" s="164" t="s">
        <v>644</v>
      </c>
      <c r="T48" s="164"/>
      <c r="U48" s="164" t="s">
        <v>644</v>
      </c>
      <c r="V48" s="164" t="s">
        <v>644</v>
      </c>
      <c r="W48" s="162">
        <f t="shared" si="0"/>
        <v>1</v>
      </c>
      <c r="X48" s="162">
        <v>1</v>
      </c>
      <c r="Y48" t="str">
        <f t="shared" si="1"/>
        <v>Public Elementary</v>
      </c>
      <c r="AA48" t="str">
        <f t="shared" si="2"/>
        <v>1</v>
      </c>
    </row>
    <row r="49" spans="1:27" ht="15.75" hidden="1" customHeight="1" x14ac:dyDescent="0.25">
      <c r="A49" s="162">
        <v>48</v>
      </c>
      <c r="B49" s="162">
        <v>121129</v>
      </c>
      <c r="C49" s="163" t="s">
        <v>693</v>
      </c>
      <c r="D49" s="163" t="s">
        <v>638</v>
      </c>
      <c r="E49" s="163" t="s">
        <v>639</v>
      </c>
      <c r="F49" s="163" t="s">
        <v>640</v>
      </c>
      <c r="G49" s="163" t="s">
        <v>641</v>
      </c>
      <c r="H49" s="163" t="s">
        <v>670</v>
      </c>
      <c r="I49" s="163" t="s">
        <v>643</v>
      </c>
      <c r="J49" s="162">
        <v>10.61819259</v>
      </c>
      <c r="K49" s="162">
        <v>124.8902885</v>
      </c>
      <c r="L49" s="163" t="s">
        <v>644</v>
      </c>
      <c r="M49" s="162">
        <v>14</v>
      </c>
      <c r="N49" s="162">
        <v>45</v>
      </c>
      <c r="O49" s="162">
        <v>193</v>
      </c>
      <c r="P49" s="162">
        <v>1374</v>
      </c>
      <c r="Q49" s="162">
        <v>2555</v>
      </c>
      <c r="R49" s="164">
        <v>1</v>
      </c>
      <c r="S49" s="164" t="s">
        <v>644</v>
      </c>
      <c r="T49" s="164"/>
      <c r="U49" s="164" t="s">
        <v>644</v>
      </c>
      <c r="V49" s="164" t="s">
        <v>644</v>
      </c>
      <c r="W49" s="162">
        <f t="shared" si="0"/>
        <v>1</v>
      </c>
      <c r="X49" s="162">
        <v>1</v>
      </c>
      <c r="Y49" t="str">
        <f t="shared" si="1"/>
        <v>Public Elementary</v>
      </c>
      <c r="AA49" t="str">
        <f t="shared" si="2"/>
        <v>1</v>
      </c>
    </row>
    <row r="50" spans="1:27" ht="15.75" hidden="1" customHeight="1" x14ac:dyDescent="0.25">
      <c r="A50" s="162">
        <v>49</v>
      </c>
      <c r="B50" s="162">
        <v>121130</v>
      </c>
      <c r="C50" s="163" t="s">
        <v>694</v>
      </c>
      <c r="D50" s="163" t="s">
        <v>638</v>
      </c>
      <c r="E50" s="163" t="s">
        <v>639</v>
      </c>
      <c r="F50" s="163" t="s">
        <v>640</v>
      </c>
      <c r="G50" s="163" t="s">
        <v>641</v>
      </c>
      <c r="H50" s="163" t="s">
        <v>695</v>
      </c>
      <c r="I50" s="163" t="s">
        <v>643</v>
      </c>
      <c r="J50" s="162">
        <v>10.66234556</v>
      </c>
      <c r="K50" s="162">
        <v>124.8745997</v>
      </c>
      <c r="L50" s="163" t="s">
        <v>644</v>
      </c>
      <c r="M50" s="162">
        <v>14</v>
      </c>
      <c r="N50" s="162">
        <v>45</v>
      </c>
      <c r="O50" s="162">
        <v>193</v>
      </c>
      <c r="P50" s="162">
        <v>1374</v>
      </c>
      <c r="Q50" s="162">
        <v>2556</v>
      </c>
      <c r="R50" s="164">
        <v>1</v>
      </c>
      <c r="S50" s="164" t="s">
        <v>644</v>
      </c>
      <c r="T50" s="164"/>
      <c r="U50" s="164" t="s">
        <v>644</v>
      </c>
      <c r="V50" s="164" t="s">
        <v>644</v>
      </c>
      <c r="W50" s="162">
        <f t="shared" si="0"/>
        <v>1</v>
      </c>
      <c r="X50" s="162">
        <v>1</v>
      </c>
      <c r="Y50" t="str">
        <f t="shared" si="1"/>
        <v>Public Elementary</v>
      </c>
      <c r="AA50" t="str">
        <f t="shared" si="2"/>
        <v>1</v>
      </c>
    </row>
    <row r="51" spans="1:27" ht="15.75" hidden="1" customHeight="1" x14ac:dyDescent="0.25">
      <c r="A51" s="162">
        <v>50</v>
      </c>
      <c r="B51" s="162">
        <v>121131</v>
      </c>
      <c r="C51" s="163" t="s">
        <v>696</v>
      </c>
      <c r="D51" s="163" t="s">
        <v>638</v>
      </c>
      <c r="E51" s="163" t="s">
        <v>639</v>
      </c>
      <c r="F51" s="163" t="s">
        <v>640</v>
      </c>
      <c r="G51" s="163" t="s">
        <v>641</v>
      </c>
      <c r="H51" s="163" t="s">
        <v>695</v>
      </c>
      <c r="I51" s="163" t="s">
        <v>643</v>
      </c>
      <c r="J51" s="162">
        <v>10.663745609999999</v>
      </c>
      <c r="K51" s="162">
        <v>124.8430668</v>
      </c>
      <c r="L51" s="163" t="s">
        <v>644</v>
      </c>
      <c r="M51" s="162">
        <v>14</v>
      </c>
      <c r="N51" s="162">
        <v>45</v>
      </c>
      <c r="O51" s="162">
        <v>193</v>
      </c>
      <c r="P51" s="162">
        <v>1374</v>
      </c>
      <c r="Q51" s="162">
        <v>2556</v>
      </c>
      <c r="R51" s="164">
        <v>1</v>
      </c>
      <c r="S51" s="164" t="s">
        <v>644</v>
      </c>
      <c r="T51" s="164"/>
      <c r="U51" s="164" t="s">
        <v>644</v>
      </c>
      <c r="V51" s="164" t="s">
        <v>644</v>
      </c>
      <c r="W51" s="162">
        <f t="shared" si="0"/>
        <v>1</v>
      </c>
      <c r="X51" s="162">
        <v>1</v>
      </c>
      <c r="Y51" t="str">
        <f t="shared" si="1"/>
        <v>Public Elementary</v>
      </c>
      <c r="AA51" t="str">
        <f t="shared" si="2"/>
        <v>1</v>
      </c>
    </row>
    <row r="52" spans="1:27" ht="15.75" hidden="1" customHeight="1" x14ac:dyDescent="0.25">
      <c r="A52" s="162">
        <v>51</v>
      </c>
      <c r="B52" s="162">
        <v>121132</v>
      </c>
      <c r="C52" s="163" t="s">
        <v>697</v>
      </c>
      <c r="D52" s="163" t="s">
        <v>638</v>
      </c>
      <c r="E52" s="163" t="s">
        <v>639</v>
      </c>
      <c r="F52" s="163" t="s">
        <v>640</v>
      </c>
      <c r="G52" s="163" t="s">
        <v>641</v>
      </c>
      <c r="H52" s="163" t="s">
        <v>695</v>
      </c>
      <c r="I52" s="163" t="s">
        <v>643</v>
      </c>
      <c r="J52" s="162">
        <v>10.77929378</v>
      </c>
      <c r="K52" s="162">
        <v>124.78306739999999</v>
      </c>
      <c r="L52" s="163" t="s">
        <v>644</v>
      </c>
      <c r="M52" s="162">
        <v>14</v>
      </c>
      <c r="N52" s="162">
        <v>45</v>
      </c>
      <c r="O52" s="162">
        <v>193</v>
      </c>
      <c r="P52" s="162">
        <v>1374</v>
      </c>
      <c r="Q52" s="162">
        <v>2556</v>
      </c>
      <c r="R52" s="164">
        <v>1</v>
      </c>
      <c r="S52" s="164" t="s">
        <v>644</v>
      </c>
      <c r="T52" s="164"/>
      <c r="U52" s="164" t="s">
        <v>644</v>
      </c>
      <c r="V52" s="164" t="s">
        <v>644</v>
      </c>
      <c r="W52" s="162">
        <f t="shared" si="0"/>
        <v>1</v>
      </c>
      <c r="X52" s="162">
        <v>1</v>
      </c>
      <c r="Y52" t="str">
        <f t="shared" si="1"/>
        <v>Public Elementary</v>
      </c>
      <c r="AA52" t="str">
        <f t="shared" si="2"/>
        <v>1</v>
      </c>
    </row>
    <row r="53" spans="1:27" ht="15.75" hidden="1" customHeight="1" x14ac:dyDescent="0.25">
      <c r="A53" s="162">
        <v>52</v>
      </c>
      <c r="B53" s="162">
        <v>121133</v>
      </c>
      <c r="C53" s="163" t="s">
        <v>698</v>
      </c>
      <c r="D53" s="163" t="s">
        <v>638</v>
      </c>
      <c r="E53" s="163" t="s">
        <v>639</v>
      </c>
      <c r="F53" s="163" t="s">
        <v>640</v>
      </c>
      <c r="G53" s="163" t="s">
        <v>641</v>
      </c>
      <c r="H53" s="163" t="s">
        <v>695</v>
      </c>
      <c r="I53" s="163" t="s">
        <v>643</v>
      </c>
      <c r="J53" s="162">
        <v>10.66457851</v>
      </c>
      <c r="K53" s="162">
        <v>124.8513997</v>
      </c>
      <c r="L53" s="163" t="s">
        <v>644</v>
      </c>
      <c r="M53" s="162">
        <v>14</v>
      </c>
      <c r="N53" s="162">
        <v>45</v>
      </c>
      <c r="O53" s="162">
        <v>193</v>
      </c>
      <c r="P53" s="162">
        <v>1374</v>
      </c>
      <c r="Q53" s="162">
        <v>2556</v>
      </c>
      <c r="R53" s="164">
        <v>1</v>
      </c>
      <c r="S53" s="164" t="s">
        <v>644</v>
      </c>
      <c r="T53" s="164"/>
      <c r="U53" s="164" t="s">
        <v>644</v>
      </c>
      <c r="V53" s="164" t="s">
        <v>644</v>
      </c>
      <c r="W53" s="162">
        <f t="shared" si="0"/>
        <v>1</v>
      </c>
      <c r="X53" s="162">
        <v>1</v>
      </c>
      <c r="Y53" t="str">
        <f t="shared" si="1"/>
        <v>Public Elementary</v>
      </c>
      <c r="AA53" t="str">
        <f t="shared" si="2"/>
        <v>1</v>
      </c>
    </row>
    <row r="54" spans="1:27" ht="15.75" hidden="1" customHeight="1" x14ac:dyDescent="0.25">
      <c r="A54" s="162">
        <v>53</v>
      </c>
      <c r="B54" s="162">
        <v>121134</v>
      </c>
      <c r="C54" s="163" t="s">
        <v>699</v>
      </c>
      <c r="D54" s="163" t="s">
        <v>638</v>
      </c>
      <c r="E54" s="163" t="s">
        <v>639</v>
      </c>
      <c r="F54" s="163" t="s">
        <v>640</v>
      </c>
      <c r="G54" s="163" t="s">
        <v>641</v>
      </c>
      <c r="H54" s="163" t="s">
        <v>695</v>
      </c>
      <c r="I54" s="163" t="s">
        <v>643</v>
      </c>
      <c r="J54" s="162">
        <v>10.67402298</v>
      </c>
      <c r="K54" s="162">
        <v>124.8227498</v>
      </c>
      <c r="L54" s="163" t="s">
        <v>644</v>
      </c>
      <c r="M54" s="162">
        <v>14</v>
      </c>
      <c r="N54" s="162">
        <v>45</v>
      </c>
      <c r="O54" s="162">
        <v>193</v>
      </c>
      <c r="P54" s="162">
        <v>1374</v>
      </c>
      <c r="Q54" s="162">
        <v>2556</v>
      </c>
      <c r="R54" s="164">
        <v>1</v>
      </c>
      <c r="S54" s="164" t="s">
        <v>644</v>
      </c>
      <c r="T54" s="164"/>
      <c r="U54" s="164" t="s">
        <v>644</v>
      </c>
      <c r="V54" s="164" t="s">
        <v>644</v>
      </c>
      <c r="W54" s="162">
        <f t="shared" si="0"/>
        <v>1</v>
      </c>
      <c r="X54" s="162">
        <v>1</v>
      </c>
      <c r="Y54" t="str">
        <f t="shared" si="1"/>
        <v>Public Elementary</v>
      </c>
      <c r="AA54" t="str">
        <f t="shared" si="2"/>
        <v>1</v>
      </c>
    </row>
    <row r="55" spans="1:27" ht="15.75" hidden="1" customHeight="1" x14ac:dyDescent="0.25">
      <c r="A55" s="162">
        <v>54</v>
      </c>
      <c r="B55" s="162">
        <v>121135</v>
      </c>
      <c r="C55" s="163" t="s">
        <v>700</v>
      </c>
      <c r="D55" s="163" t="s">
        <v>638</v>
      </c>
      <c r="E55" s="163" t="s">
        <v>639</v>
      </c>
      <c r="F55" s="163" t="s">
        <v>640</v>
      </c>
      <c r="G55" s="163" t="s">
        <v>641</v>
      </c>
      <c r="H55" s="163" t="s">
        <v>695</v>
      </c>
      <c r="I55" s="163" t="s">
        <v>643</v>
      </c>
      <c r="J55" s="162">
        <v>10.949003149999999</v>
      </c>
      <c r="K55" s="162">
        <v>124.94917890000001</v>
      </c>
      <c r="L55" s="163" t="s">
        <v>644</v>
      </c>
      <c r="M55" s="162">
        <v>14</v>
      </c>
      <c r="N55" s="162">
        <v>45</v>
      </c>
      <c r="O55" s="162">
        <v>193</v>
      </c>
      <c r="P55" s="162">
        <v>1374</v>
      </c>
      <c r="Q55" s="162">
        <v>2556</v>
      </c>
      <c r="R55" s="164">
        <v>1</v>
      </c>
      <c r="S55" s="164" t="s">
        <v>644</v>
      </c>
      <c r="T55" s="164"/>
      <c r="U55" s="164" t="s">
        <v>644</v>
      </c>
      <c r="V55" s="164" t="s">
        <v>644</v>
      </c>
      <c r="W55" s="162">
        <f t="shared" si="0"/>
        <v>1</v>
      </c>
      <c r="X55" s="162">
        <v>1</v>
      </c>
      <c r="Y55" t="str">
        <f t="shared" si="1"/>
        <v>Public Elementary</v>
      </c>
      <c r="AA55" t="str">
        <f t="shared" si="2"/>
        <v>1</v>
      </c>
    </row>
    <row r="56" spans="1:27" ht="15.75" hidden="1" customHeight="1" x14ac:dyDescent="0.25">
      <c r="A56" s="162">
        <v>55</v>
      </c>
      <c r="B56" s="162">
        <v>121136</v>
      </c>
      <c r="C56" s="163" t="s">
        <v>701</v>
      </c>
      <c r="D56" s="163" t="s">
        <v>638</v>
      </c>
      <c r="E56" s="163" t="s">
        <v>639</v>
      </c>
      <c r="F56" s="163" t="s">
        <v>640</v>
      </c>
      <c r="G56" s="163" t="s">
        <v>641</v>
      </c>
      <c r="H56" s="163" t="s">
        <v>695</v>
      </c>
      <c r="I56" s="163" t="s">
        <v>643</v>
      </c>
      <c r="J56" s="162">
        <v>10.72901923</v>
      </c>
      <c r="K56" s="162">
        <v>124.7989001</v>
      </c>
      <c r="L56" s="163" t="s">
        <v>644</v>
      </c>
      <c r="M56" s="162">
        <v>14</v>
      </c>
      <c r="N56" s="162">
        <v>45</v>
      </c>
      <c r="O56" s="162">
        <v>193</v>
      </c>
      <c r="P56" s="162">
        <v>1374</v>
      </c>
      <c r="Q56" s="162">
        <v>2556</v>
      </c>
      <c r="R56" s="164">
        <v>1</v>
      </c>
      <c r="S56" s="164" t="s">
        <v>644</v>
      </c>
      <c r="T56" s="164"/>
      <c r="U56" s="164" t="s">
        <v>644</v>
      </c>
      <c r="V56" s="164" t="s">
        <v>644</v>
      </c>
      <c r="W56" s="162">
        <f t="shared" si="0"/>
        <v>1</v>
      </c>
      <c r="X56" s="162">
        <v>1</v>
      </c>
      <c r="Y56" t="str">
        <f t="shared" si="1"/>
        <v>Public Elementary</v>
      </c>
      <c r="AA56" t="str">
        <f t="shared" si="2"/>
        <v>1</v>
      </c>
    </row>
    <row r="57" spans="1:27" ht="15.75" hidden="1" customHeight="1" x14ac:dyDescent="0.25">
      <c r="A57" s="162">
        <v>56</v>
      </c>
      <c r="B57" s="162">
        <v>121137</v>
      </c>
      <c r="C57" s="163" t="s">
        <v>702</v>
      </c>
      <c r="D57" s="163" t="s">
        <v>638</v>
      </c>
      <c r="E57" s="163" t="s">
        <v>639</v>
      </c>
      <c r="F57" s="163" t="s">
        <v>640</v>
      </c>
      <c r="G57" s="163" t="s">
        <v>641</v>
      </c>
      <c r="H57" s="163" t="s">
        <v>695</v>
      </c>
      <c r="I57" s="163" t="s">
        <v>643</v>
      </c>
      <c r="J57" s="162">
        <v>10.734573859999999</v>
      </c>
      <c r="K57" s="162">
        <v>124.7939002</v>
      </c>
      <c r="L57" s="163" t="s">
        <v>644</v>
      </c>
      <c r="M57" s="162">
        <v>14</v>
      </c>
      <c r="N57" s="162">
        <v>45</v>
      </c>
      <c r="O57" s="162">
        <v>193</v>
      </c>
      <c r="P57" s="162">
        <v>1374</v>
      </c>
      <c r="Q57" s="162">
        <v>2556</v>
      </c>
      <c r="R57" s="164">
        <v>1</v>
      </c>
      <c r="S57" s="164" t="s">
        <v>644</v>
      </c>
      <c r="T57" s="164"/>
      <c r="U57" s="164" t="s">
        <v>644</v>
      </c>
      <c r="V57" s="164" t="s">
        <v>644</v>
      </c>
      <c r="W57" s="162">
        <f t="shared" si="0"/>
        <v>1</v>
      </c>
      <c r="X57" s="162">
        <v>1</v>
      </c>
      <c r="Y57" t="str">
        <f t="shared" si="1"/>
        <v>Public Elementary</v>
      </c>
      <c r="AA57" t="str">
        <f t="shared" si="2"/>
        <v>1</v>
      </c>
    </row>
    <row r="58" spans="1:27" ht="15.75" hidden="1" customHeight="1" x14ac:dyDescent="0.25">
      <c r="A58" s="162">
        <v>57</v>
      </c>
      <c r="B58" s="162">
        <v>121138</v>
      </c>
      <c r="C58" s="163" t="s">
        <v>703</v>
      </c>
      <c r="D58" s="163" t="s">
        <v>638</v>
      </c>
      <c r="E58" s="163" t="s">
        <v>639</v>
      </c>
      <c r="F58" s="163" t="s">
        <v>640</v>
      </c>
      <c r="G58" s="163" t="s">
        <v>641</v>
      </c>
      <c r="H58" s="163" t="s">
        <v>695</v>
      </c>
      <c r="I58" s="163" t="s">
        <v>643</v>
      </c>
      <c r="J58" s="162">
        <v>10.638747240000001</v>
      </c>
      <c r="K58" s="162">
        <v>124.86889960000001</v>
      </c>
      <c r="L58" s="163" t="s">
        <v>644</v>
      </c>
      <c r="M58" s="162">
        <v>14</v>
      </c>
      <c r="N58" s="162">
        <v>45</v>
      </c>
      <c r="O58" s="162">
        <v>193</v>
      </c>
      <c r="P58" s="162">
        <v>1374</v>
      </c>
      <c r="Q58" s="162">
        <v>2556</v>
      </c>
      <c r="R58" s="164">
        <v>1</v>
      </c>
      <c r="S58" s="164" t="s">
        <v>644</v>
      </c>
      <c r="T58" s="164"/>
      <c r="U58" s="164" t="s">
        <v>644</v>
      </c>
      <c r="V58" s="164" t="s">
        <v>644</v>
      </c>
      <c r="W58" s="162">
        <f t="shared" si="0"/>
        <v>1</v>
      </c>
      <c r="X58" s="162">
        <v>1</v>
      </c>
      <c r="Y58" t="str">
        <f t="shared" si="1"/>
        <v>Public Elementary</v>
      </c>
      <c r="AA58" t="str">
        <f t="shared" si="2"/>
        <v>1</v>
      </c>
    </row>
    <row r="59" spans="1:27" ht="15.75" hidden="1" customHeight="1" x14ac:dyDescent="0.25">
      <c r="A59" s="162">
        <v>58</v>
      </c>
      <c r="B59" s="162">
        <v>121139</v>
      </c>
      <c r="C59" s="163" t="s">
        <v>704</v>
      </c>
      <c r="D59" s="163" t="s">
        <v>638</v>
      </c>
      <c r="E59" s="163" t="s">
        <v>639</v>
      </c>
      <c r="F59" s="163" t="s">
        <v>640</v>
      </c>
      <c r="G59" s="163" t="s">
        <v>641</v>
      </c>
      <c r="H59" s="163" t="s">
        <v>695</v>
      </c>
      <c r="I59" s="163" t="s">
        <v>643</v>
      </c>
      <c r="J59" s="162">
        <v>10.799014440000001</v>
      </c>
      <c r="K59" s="162">
        <v>124.77251149999999</v>
      </c>
      <c r="L59" s="163" t="s">
        <v>644</v>
      </c>
      <c r="M59" s="162">
        <v>14</v>
      </c>
      <c r="N59" s="162">
        <v>45</v>
      </c>
      <c r="O59" s="162">
        <v>193</v>
      </c>
      <c r="P59" s="162">
        <v>1374</v>
      </c>
      <c r="Q59" s="162">
        <v>2556</v>
      </c>
      <c r="R59" s="164">
        <v>1</v>
      </c>
      <c r="S59" s="164" t="s">
        <v>644</v>
      </c>
      <c r="T59" s="164"/>
      <c r="U59" s="164" t="s">
        <v>644</v>
      </c>
      <c r="V59" s="164" t="s">
        <v>644</v>
      </c>
      <c r="W59" s="162">
        <f t="shared" si="0"/>
        <v>1</v>
      </c>
      <c r="X59" s="162">
        <v>1</v>
      </c>
      <c r="Y59" t="str">
        <f t="shared" si="1"/>
        <v>Public Elementary</v>
      </c>
      <c r="AA59" t="str">
        <f t="shared" si="2"/>
        <v>1</v>
      </c>
    </row>
    <row r="60" spans="1:27" ht="15.75" hidden="1" customHeight="1" x14ac:dyDescent="0.25">
      <c r="A60" s="162">
        <v>59</v>
      </c>
      <c r="B60" s="162">
        <v>121140</v>
      </c>
      <c r="C60" s="163" t="s">
        <v>705</v>
      </c>
      <c r="D60" s="163" t="s">
        <v>638</v>
      </c>
      <c r="E60" s="163" t="s">
        <v>639</v>
      </c>
      <c r="F60" s="163" t="s">
        <v>640</v>
      </c>
      <c r="G60" s="163" t="s">
        <v>641</v>
      </c>
      <c r="H60" s="163" t="s">
        <v>695</v>
      </c>
      <c r="I60" s="163" t="s">
        <v>643</v>
      </c>
      <c r="J60" s="162">
        <v>10.672356000000001</v>
      </c>
      <c r="K60" s="162">
        <v>124.8425108</v>
      </c>
      <c r="L60" s="163" t="s">
        <v>644</v>
      </c>
      <c r="M60" s="162">
        <v>14</v>
      </c>
      <c r="N60" s="162">
        <v>45</v>
      </c>
      <c r="O60" s="162">
        <v>193</v>
      </c>
      <c r="P60" s="162">
        <v>1374</v>
      </c>
      <c r="Q60" s="162">
        <v>2556</v>
      </c>
      <c r="R60" s="164">
        <v>1</v>
      </c>
      <c r="S60" s="164" t="s">
        <v>644</v>
      </c>
      <c r="T60" s="164"/>
      <c r="U60" s="164" t="s">
        <v>644</v>
      </c>
      <c r="V60" s="164" t="s">
        <v>644</v>
      </c>
      <c r="W60" s="162">
        <f t="shared" si="0"/>
        <v>1</v>
      </c>
      <c r="X60" s="162">
        <v>1</v>
      </c>
      <c r="Y60" t="str">
        <f t="shared" si="1"/>
        <v>Public Elementary</v>
      </c>
      <c r="AA60" t="str">
        <f t="shared" si="2"/>
        <v>1</v>
      </c>
    </row>
    <row r="61" spans="1:27" ht="15.75" hidden="1" customHeight="1" x14ac:dyDescent="0.25">
      <c r="A61" s="162">
        <v>60</v>
      </c>
      <c r="B61" s="162">
        <v>121141</v>
      </c>
      <c r="C61" s="163" t="s">
        <v>706</v>
      </c>
      <c r="D61" s="163" t="s">
        <v>638</v>
      </c>
      <c r="E61" s="163" t="s">
        <v>639</v>
      </c>
      <c r="F61" s="163" t="s">
        <v>640</v>
      </c>
      <c r="G61" s="163" t="s">
        <v>641</v>
      </c>
      <c r="H61" s="163" t="s">
        <v>695</v>
      </c>
      <c r="I61" s="163" t="s">
        <v>643</v>
      </c>
      <c r="J61" s="162">
        <v>10.65207929</v>
      </c>
      <c r="K61" s="162">
        <v>124.8722326</v>
      </c>
      <c r="L61" s="163" t="s">
        <v>644</v>
      </c>
      <c r="M61" s="162">
        <v>14</v>
      </c>
      <c r="N61" s="162">
        <v>45</v>
      </c>
      <c r="O61" s="162">
        <v>193</v>
      </c>
      <c r="P61" s="162">
        <v>1374</v>
      </c>
      <c r="Q61" s="162">
        <v>2556</v>
      </c>
      <c r="R61" s="164">
        <v>1</v>
      </c>
      <c r="S61" s="164" t="s">
        <v>644</v>
      </c>
      <c r="T61" s="164"/>
      <c r="U61" s="164" t="s">
        <v>644</v>
      </c>
      <c r="V61" s="164" t="s">
        <v>644</v>
      </c>
      <c r="W61" s="162">
        <f t="shared" si="0"/>
        <v>1</v>
      </c>
      <c r="X61" s="162">
        <v>1</v>
      </c>
      <c r="Y61" t="str">
        <f t="shared" si="1"/>
        <v>Public Elementary</v>
      </c>
      <c r="AA61" t="str">
        <f t="shared" si="2"/>
        <v>1</v>
      </c>
    </row>
    <row r="62" spans="1:27" ht="15.75" hidden="1" customHeight="1" x14ac:dyDescent="0.25">
      <c r="A62" s="162">
        <v>61</v>
      </c>
      <c r="B62" s="162">
        <v>121142</v>
      </c>
      <c r="C62" s="163" t="s">
        <v>707</v>
      </c>
      <c r="D62" s="163" t="s">
        <v>638</v>
      </c>
      <c r="E62" s="163" t="s">
        <v>639</v>
      </c>
      <c r="F62" s="163" t="s">
        <v>640</v>
      </c>
      <c r="G62" s="163" t="s">
        <v>641</v>
      </c>
      <c r="H62" s="163" t="s">
        <v>695</v>
      </c>
      <c r="I62" s="163" t="s">
        <v>643</v>
      </c>
      <c r="J62" s="162">
        <v>10.67013414</v>
      </c>
      <c r="K62" s="162">
        <v>124.8497328</v>
      </c>
      <c r="L62" s="163" t="s">
        <v>644</v>
      </c>
      <c r="M62" s="162">
        <v>14</v>
      </c>
      <c r="N62" s="162">
        <v>45</v>
      </c>
      <c r="O62" s="162">
        <v>193</v>
      </c>
      <c r="P62" s="162">
        <v>1374</v>
      </c>
      <c r="Q62" s="162">
        <v>2556</v>
      </c>
      <c r="R62" s="164">
        <v>1</v>
      </c>
      <c r="S62" s="164" t="s">
        <v>644</v>
      </c>
      <c r="T62" s="164"/>
      <c r="U62" s="164" t="s">
        <v>644</v>
      </c>
      <c r="V62" s="164" t="s">
        <v>644</v>
      </c>
      <c r="W62" s="162">
        <f t="shared" si="0"/>
        <v>1</v>
      </c>
      <c r="X62" s="162">
        <v>1</v>
      </c>
      <c r="Y62" t="str">
        <f t="shared" si="1"/>
        <v>Public Elementary</v>
      </c>
      <c r="AA62" t="str">
        <f t="shared" si="2"/>
        <v>1</v>
      </c>
    </row>
    <row r="63" spans="1:27" ht="15.75" hidden="1" customHeight="1" x14ac:dyDescent="0.25">
      <c r="A63" s="162">
        <v>62</v>
      </c>
      <c r="B63" s="162">
        <v>121143</v>
      </c>
      <c r="C63" s="163" t="s">
        <v>708</v>
      </c>
      <c r="D63" s="163" t="s">
        <v>638</v>
      </c>
      <c r="E63" s="163" t="s">
        <v>639</v>
      </c>
      <c r="F63" s="163" t="s">
        <v>640</v>
      </c>
      <c r="G63" s="163" t="s">
        <v>641</v>
      </c>
      <c r="H63" s="163" t="s">
        <v>695</v>
      </c>
      <c r="I63" s="163" t="s">
        <v>643</v>
      </c>
      <c r="J63" s="162">
        <v>10.684300199999999</v>
      </c>
      <c r="K63" s="162">
        <v>124.8355669</v>
      </c>
      <c r="L63" s="163" t="s">
        <v>644</v>
      </c>
      <c r="M63" s="162">
        <v>14</v>
      </c>
      <c r="N63" s="162">
        <v>45</v>
      </c>
      <c r="O63" s="162">
        <v>193</v>
      </c>
      <c r="P63" s="162">
        <v>1374</v>
      </c>
      <c r="Q63" s="162">
        <v>2556</v>
      </c>
      <c r="R63" s="164">
        <v>1</v>
      </c>
      <c r="S63" s="164" t="s">
        <v>644</v>
      </c>
      <c r="T63" s="164"/>
      <c r="U63" s="164" t="s">
        <v>644</v>
      </c>
      <c r="V63" s="164" t="s">
        <v>644</v>
      </c>
      <c r="W63" s="162">
        <f t="shared" si="0"/>
        <v>1</v>
      </c>
      <c r="X63" s="162">
        <v>1</v>
      </c>
      <c r="Y63" t="str">
        <f t="shared" si="1"/>
        <v>Public Elementary</v>
      </c>
      <c r="AA63" t="str">
        <f t="shared" si="2"/>
        <v>1</v>
      </c>
    </row>
    <row r="64" spans="1:27" ht="15.75" hidden="1" customHeight="1" x14ac:dyDescent="0.25">
      <c r="A64" s="162">
        <v>63</v>
      </c>
      <c r="B64" s="162">
        <v>121144</v>
      </c>
      <c r="C64" s="163" t="s">
        <v>709</v>
      </c>
      <c r="D64" s="163" t="s">
        <v>638</v>
      </c>
      <c r="E64" s="163" t="s">
        <v>639</v>
      </c>
      <c r="F64" s="163" t="s">
        <v>640</v>
      </c>
      <c r="G64" s="163" t="s">
        <v>641</v>
      </c>
      <c r="H64" s="163" t="s">
        <v>695</v>
      </c>
      <c r="I64" s="163" t="s">
        <v>643</v>
      </c>
      <c r="J64" s="162">
        <v>10.697777779999999</v>
      </c>
      <c r="K64" s="162">
        <v>124.8322222</v>
      </c>
      <c r="L64" s="163" t="s">
        <v>644</v>
      </c>
      <c r="M64" s="162">
        <v>14</v>
      </c>
      <c r="N64" s="162">
        <v>45</v>
      </c>
      <c r="O64" s="162">
        <v>193</v>
      </c>
      <c r="P64" s="162">
        <v>1374</v>
      </c>
      <c r="Q64" s="162">
        <v>2556</v>
      </c>
      <c r="R64" s="164">
        <v>1</v>
      </c>
      <c r="S64" s="164" t="s">
        <v>644</v>
      </c>
      <c r="T64" s="164"/>
      <c r="U64" s="164" t="s">
        <v>644</v>
      </c>
      <c r="V64" s="164" t="s">
        <v>644</v>
      </c>
      <c r="W64" s="162">
        <f t="shared" si="0"/>
        <v>1</v>
      </c>
      <c r="X64" s="162">
        <v>1</v>
      </c>
      <c r="Y64" t="str">
        <f t="shared" si="1"/>
        <v>Public Elementary</v>
      </c>
      <c r="AA64" t="str">
        <f t="shared" si="2"/>
        <v>1</v>
      </c>
    </row>
    <row r="65" spans="1:27" ht="15.75" hidden="1" customHeight="1" x14ac:dyDescent="0.25">
      <c r="A65" s="162">
        <v>64</v>
      </c>
      <c r="B65" s="162">
        <v>121145</v>
      </c>
      <c r="C65" s="163" t="s">
        <v>710</v>
      </c>
      <c r="D65" s="163" t="s">
        <v>638</v>
      </c>
      <c r="E65" s="163" t="s">
        <v>639</v>
      </c>
      <c r="F65" s="163" t="s">
        <v>640</v>
      </c>
      <c r="G65" s="163" t="s">
        <v>641</v>
      </c>
      <c r="H65" s="163" t="s">
        <v>695</v>
      </c>
      <c r="I65" s="163" t="s">
        <v>643</v>
      </c>
      <c r="J65" s="162">
        <v>10.76012809</v>
      </c>
      <c r="K65" s="162">
        <v>124.7886223</v>
      </c>
      <c r="L65" s="163" t="s">
        <v>644</v>
      </c>
      <c r="M65" s="162">
        <v>14</v>
      </c>
      <c r="N65" s="162">
        <v>45</v>
      </c>
      <c r="O65" s="162">
        <v>193</v>
      </c>
      <c r="P65" s="162">
        <v>1374</v>
      </c>
      <c r="Q65" s="162">
        <v>2556</v>
      </c>
      <c r="R65" s="164">
        <v>1</v>
      </c>
      <c r="S65" s="164" t="s">
        <v>644</v>
      </c>
      <c r="T65" s="164"/>
      <c r="U65" s="164" t="s">
        <v>644</v>
      </c>
      <c r="V65" s="164" t="s">
        <v>644</v>
      </c>
      <c r="W65" s="162">
        <f t="shared" si="0"/>
        <v>1</v>
      </c>
      <c r="X65" s="162">
        <v>1</v>
      </c>
      <c r="Y65" t="str">
        <f t="shared" si="1"/>
        <v>Public Elementary</v>
      </c>
      <c r="AA65" t="str">
        <f t="shared" si="2"/>
        <v>1</v>
      </c>
    </row>
    <row r="66" spans="1:27" ht="15.75" hidden="1" customHeight="1" x14ac:dyDescent="0.25">
      <c r="A66" s="162">
        <v>65</v>
      </c>
      <c r="B66" s="162">
        <v>121146</v>
      </c>
      <c r="C66" s="163" t="s">
        <v>711</v>
      </c>
      <c r="D66" s="163" t="s">
        <v>638</v>
      </c>
      <c r="E66" s="163" t="s">
        <v>639</v>
      </c>
      <c r="F66" s="163" t="s">
        <v>640</v>
      </c>
      <c r="G66" s="163" t="s">
        <v>641</v>
      </c>
      <c r="H66" s="163" t="s">
        <v>695</v>
      </c>
      <c r="I66" s="163" t="s">
        <v>643</v>
      </c>
      <c r="J66" s="162">
        <v>10.838177809999999</v>
      </c>
      <c r="K66" s="162">
        <v>124.74862280000001</v>
      </c>
      <c r="L66" s="163" t="s">
        <v>644</v>
      </c>
      <c r="M66" s="162">
        <v>14</v>
      </c>
      <c r="N66" s="162">
        <v>45</v>
      </c>
      <c r="O66" s="162">
        <v>193</v>
      </c>
      <c r="P66" s="162">
        <v>1374</v>
      </c>
      <c r="Q66" s="162">
        <v>2556</v>
      </c>
      <c r="R66" s="164">
        <v>1</v>
      </c>
      <c r="S66" s="164" t="s">
        <v>644</v>
      </c>
      <c r="T66" s="164"/>
      <c r="U66" s="164" t="s">
        <v>644</v>
      </c>
      <c r="V66" s="164" t="s">
        <v>644</v>
      </c>
      <c r="W66" s="162">
        <f t="shared" ref="W66:W80" si="3">IF(AA66="1",1,IF(AA66="2",2,IF(AA66="12",4,IF(AA66="123",6,IF(AA66="23",5,IF(AA66="3",3,IF(AA66="4",7,IF(AA66="35",8,""))))))))</f>
        <v>1</v>
      </c>
      <c r="X66" s="162">
        <v>1</v>
      </c>
      <c r="Y66" t="str">
        <f t="shared" ref="Y66:Y104" si="4">IF(X66=1,"Public","Private")&amp;" "&amp;IF(W66=1,"Elementary",IF(W66=2,"JHS",IF(W66=3,"SHS (Stand-alone)",IF(W66=4,"Integrated",IF(W66=5,"Secondary",IF(W66=6,"Complete K to 12",IF(W66=7,"ALS",IF(W66=8,"SHS SUC",""))))))))</f>
        <v>Public Elementary</v>
      </c>
      <c r="AA66" t="str">
        <f t="shared" ref="AA66:AA104" si="5">IF(R66=1,1,"")&amp;IF(S66=1,2,"")&amp;IF(T66=1,3,"")&amp;IF(U66=1,4,"")&amp;IF(V66=1,5,"")</f>
        <v>1</v>
      </c>
    </row>
    <row r="67" spans="1:27" ht="15.75" hidden="1" customHeight="1" x14ac:dyDescent="0.25">
      <c r="A67" s="162">
        <v>66</v>
      </c>
      <c r="B67" s="162">
        <v>121147</v>
      </c>
      <c r="C67" s="163" t="s">
        <v>712</v>
      </c>
      <c r="D67" s="163" t="s">
        <v>638</v>
      </c>
      <c r="E67" s="163" t="s">
        <v>639</v>
      </c>
      <c r="F67" s="163" t="s">
        <v>640</v>
      </c>
      <c r="G67" s="163" t="s">
        <v>641</v>
      </c>
      <c r="H67" s="163" t="s">
        <v>695</v>
      </c>
      <c r="I67" s="163" t="s">
        <v>643</v>
      </c>
      <c r="J67" s="162">
        <v>10.75373952</v>
      </c>
      <c r="K67" s="162">
        <v>124.7927893</v>
      </c>
      <c r="L67" s="163" t="s">
        <v>644</v>
      </c>
      <c r="M67" s="162">
        <v>14</v>
      </c>
      <c r="N67" s="162">
        <v>45</v>
      </c>
      <c r="O67" s="162">
        <v>193</v>
      </c>
      <c r="P67" s="162">
        <v>1374</v>
      </c>
      <c r="Q67" s="162">
        <v>2556</v>
      </c>
      <c r="R67" s="164">
        <v>1</v>
      </c>
      <c r="S67" s="164" t="s">
        <v>644</v>
      </c>
      <c r="T67" s="164"/>
      <c r="U67" s="164" t="s">
        <v>644</v>
      </c>
      <c r="V67" s="164" t="s">
        <v>644</v>
      </c>
      <c r="W67" s="162">
        <f t="shared" si="3"/>
        <v>1</v>
      </c>
      <c r="X67" s="162">
        <v>1</v>
      </c>
      <c r="Y67" t="str">
        <f t="shared" si="4"/>
        <v>Public Elementary</v>
      </c>
      <c r="AA67" t="str">
        <f t="shared" si="5"/>
        <v>1</v>
      </c>
    </row>
    <row r="68" spans="1:27" ht="15.75" hidden="1" customHeight="1" x14ac:dyDescent="0.25">
      <c r="A68" s="162">
        <v>67</v>
      </c>
      <c r="B68" s="162">
        <v>121148</v>
      </c>
      <c r="C68" s="163" t="s">
        <v>713</v>
      </c>
      <c r="D68" s="163" t="s">
        <v>638</v>
      </c>
      <c r="E68" s="163" t="s">
        <v>639</v>
      </c>
      <c r="F68" s="163" t="s">
        <v>640</v>
      </c>
      <c r="G68" s="163" t="s">
        <v>641</v>
      </c>
      <c r="H68" s="163" t="s">
        <v>695</v>
      </c>
      <c r="I68" s="163" t="s">
        <v>643</v>
      </c>
      <c r="J68" s="162">
        <v>10.735640699999999</v>
      </c>
      <c r="K68" s="162">
        <v>124.8125002</v>
      </c>
      <c r="L68" s="163" t="s">
        <v>644</v>
      </c>
      <c r="M68" s="162">
        <v>14</v>
      </c>
      <c r="N68" s="162">
        <v>45</v>
      </c>
      <c r="O68" s="162">
        <v>193</v>
      </c>
      <c r="P68" s="162">
        <v>1374</v>
      </c>
      <c r="Q68" s="162">
        <v>2556</v>
      </c>
      <c r="R68" s="164">
        <v>1</v>
      </c>
      <c r="S68" s="164" t="s">
        <v>644</v>
      </c>
      <c r="T68" s="164"/>
      <c r="U68" s="164" t="s">
        <v>644</v>
      </c>
      <c r="V68" s="164" t="s">
        <v>644</v>
      </c>
      <c r="W68" s="162">
        <f t="shared" si="3"/>
        <v>1</v>
      </c>
      <c r="X68" s="162">
        <v>1</v>
      </c>
      <c r="Y68" t="str">
        <f t="shared" si="4"/>
        <v>Public Elementary</v>
      </c>
      <c r="AA68" t="str">
        <f t="shared" si="5"/>
        <v>1</v>
      </c>
    </row>
    <row r="69" spans="1:27" ht="15.75" hidden="1" customHeight="1" x14ac:dyDescent="0.25">
      <c r="A69" s="162">
        <v>68</v>
      </c>
      <c r="B69" s="162">
        <v>121149</v>
      </c>
      <c r="C69" s="163" t="s">
        <v>714</v>
      </c>
      <c r="D69" s="163" t="s">
        <v>638</v>
      </c>
      <c r="E69" s="163" t="s">
        <v>639</v>
      </c>
      <c r="F69" s="163" t="s">
        <v>640</v>
      </c>
      <c r="G69" s="163" t="s">
        <v>641</v>
      </c>
      <c r="H69" s="163" t="s">
        <v>695</v>
      </c>
      <c r="I69" s="163" t="s">
        <v>643</v>
      </c>
      <c r="J69" s="162">
        <v>10.767627579999999</v>
      </c>
      <c r="K69" s="162">
        <v>124.78695639999999</v>
      </c>
      <c r="L69" s="163" t="s">
        <v>644</v>
      </c>
      <c r="M69" s="162">
        <v>14</v>
      </c>
      <c r="N69" s="162">
        <v>45</v>
      </c>
      <c r="O69" s="162">
        <v>193</v>
      </c>
      <c r="P69" s="162">
        <v>1374</v>
      </c>
      <c r="Q69" s="162">
        <v>2556</v>
      </c>
      <c r="R69" s="164">
        <v>1</v>
      </c>
      <c r="S69" s="164" t="s">
        <v>644</v>
      </c>
      <c r="T69" s="164"/>
      <c r="U69" s="164" t="s">
        <v>644</v>
      </c>
      <c r="V69" s="164" t="s">
        <v>644</v>
      </c>
      <c r="W69" s="162">
        <f t="shared" si="3"/>
        <v>1</v>
      </c>
      <c r="X69" s="162">
        <v>1</v>
      </c>
      <c r="Y69" t="str">
        <f t="shared" si="4"/>
        <v>Public Elementary</v>
      </c>
      <c r="AA69" t="str">
        <f t="shared" si="5"/>
        <v>1</v>
      </c>
    </row>
    <row r="70" spans="1:27" ht="15.75" hidden="1" customHeight="1" x14ac:dyDescent="0.25">
      <c r="A70" s="162">
        <v>69</v>
      </c>
      <c r="B70" s="162">
        <v>303348</v>
      </c>
      <c r="C70" s="163" t="s">
        <v>715</v>
      </c>
      <c r="D70" s="163" t="s">
        <v>638</v>
      </c>
      <c r="E70" s="163" t="s">
        <v>639</v>
      </c>
      <c r="F70" s="163" t="s">
        <v>640</v>
      </c>
      <c r="G70" s="163" t="s">
        <v>641</v>
      </c>
      <c r="H70" s="163" t="s">
        <v>642</v>
      </c>
      <c r="I70" s="163" t="s">
        <v>716</v>
      </c>
      <c r="J70" s="162">
        <v>10.673304870000001</v>
      </c>
      <c r="K70" s="162">
        <v>124.8058923</v>
      </c>
      <c r="L70" s="163" t="s">
        <v>644</v>
      </c>
      <c r="M70" s="162">
        <v>14</v>
      </c>
      <c r="N70" s="162">
        <v>45</v>
      </c>
      <c r="O70" s="162">
        <v>193</v>
      </c>
      <c r="P70" s="162">
        <v>1374</v>
      </c>
      <c r="Q70" s="162">
        <v>2553</v>
      </c>
      <c r="R70" s="164" t="s">
        <v>644</v>
      </c>
      <c r="S70" s="164">
        <v>1</v>
      </c>
      <c r="T70" s="164"/>
      <c r="U70" s="164" t="s">
        <v>644</v>
      </c>
      <c r="V70" s="164" t="s">
        <v>644</v>
      </c>
      <c r="W70" s="162">
        <f t="shared" si="3"/>
        <v>2</v>
      </c>
      <c r="X70" s="162">
        <v>1</v>
      </c>
      <c r="Y70" t="str">
        <f t="shared" si="4"/>
        <v>Public JHS</v>
      </c>
      <c r="AA70" t="str">
        <f t="shared" si="5"/>
        <v>2</v>
      </c>
    </row>
    <row r="71" spans="1:27" ht="15.75" hidden="1" customHeight="1" x14ac:dyDescent="0.25">
      <c r="A71" s="162">
        <v>70</v>
      </c>
      <c r="B71" s="162">
        <v>303349</v>
      </c>
      <c r="C71" s="163" t="s">
        <v>717</v>
      </c>
      <c r="D71" s="163" t="s">
        <v>638</v>
      </c>
      <c r="E71" s="163" t="s">
        <v>639</v>
      </c>
      <c r="F71" s="163" t="s">
        <v>640</v>
      </c>
      <c r="G71" s="163" t="s">
        <v>641</v>
      </c>
      <c r="H71" s="163" t="s">
        <v>670</v>
      </c>
      <c r="I71" s="163" t="s">
        <v>716</v>
      </c>
      <c r="J71" s="162">
        <v>10.59246222</v>
      </c>
      <c r="K71" s="162">
        <v>124.768348</v>
      </c>
      <c r="L71" s="163" t="s">
        <v>644</v>
      </c>
      <c r="M71" s="162">
        <v>14</v>
      </c>
      <c r="N71" s="162">
        <v>45</v>
      </c>
      <c r="O71" s="162">
        <v>193</v>
      </c>
      <c r="P71" s="162">
        <v>1374</v>
      </c>
      <c r="Q71" s="162">
        <v>2555</v>
      </c>
      <c r="R71" s="164" t="s">
        <v>644</v>
      </c>
      <c r="S71" s="164">
        <v>1</v>
      </c>
      <c r="T71" s="164"/>
      <c r="U71" s="164" t="s">
        <v>644</v>
      </c>
      <c r="V71" s="164" t="s">
        <v>644</v>
      </c>
      <c r="W71" s="162">
        <f t="shared" si="3"/>
        <v>2</v>
      </c>
      <c r="X71" s="162">
        <v>1</v>
      </c>
      <c r="Y71" t="str">
        <f t="shared" si="4"/>
        <v>Public JHS</v>
      </c>
      <c r="AA71" t="str">
        <f t="shared" si="5"/>
        <v>2</v>
      </c>
    </row>
    <row r="72" spans="1:27" ht="15.75" hidden="1" customHeight="1" x14ac:dyDescent="0.25">
      <c r="A72" s="162">
        <v>71</v>
      </c>
      <c r="B72" s="162">
        <v>303351</v>
      </c>
      <c r="C72" s="163" t="s">
        <v>718</v>
      </c>
      <c r="D72" s="163" t="s">
        <v>638</v>
      </c>
      <c r="E72" s="163" t="s">
        <v>639</v>
      </c>
      <c r="F72" s="163" t="s">
        <v>640</v>
      </c>
      <c r="G72" s="163" t="s">
        <v>641</v>
      </c>
      <c r="H72" s="163" t="s">
        <v>695</v>
      </c>
      <c r="I72" s="163" t="s">
        <v>716</v>
      </c>
      <c r="J72" s="162">
        <v>10.779906479999999</v>
      </c>
      <c r="K72" s="162">
        <v>124.7837935</v>
      </c>
      <c r="L72" s="163" t="s">
        <v>644</v>
      </c>
      <c r="M72" s="162">
        <v>14</v>
      </c>
      <c r="N72" s="162">
        <v>45</v>
      </c>
      <c r="O72" s="162">
        <v>193</v>
      </c>
      <c r="P72" s="162">
        <v>1374</v>
      </c>
      <c r="Q72" s="162">
        <v>2556</v>
      </c>
      <c r="R72" s="164" t="s">
        <v>644</v>
      </c>
      <c r="S72" s="164">
        <v>1</v>
      </c>
      <c r="T72" s="164"/>
      <c r="U72" s="164" t="s">
        <v>644</v>
      </c>
      <c r="V72" s="164" t="s">
        <v>644</v>
      </c>
      <c r="W72" s="162">
        <f t="shared" si="3"/>
        <v>2</v>
      </c>
      <c r="X72" s="162">
        <v>1</v>
      </c>
      <c r="Y72" t="str">
        <f t="shared" si="4"/>
        <v>Public JHS</v>
      </c>
      <c r="AA72" t="str">
        <f t="shared" si="5"/>
        <v>2</v>
      </c>
    </row>
    <row r="73" spans="1:27" ht="15.75" hidden="1" customHeight="1" x14ac:dyDescent="0.25">
      <c r="A73" s="162">
        <v>72</v>
      </c>
      <c r="B73" s="162">
        <v>303360</v>
      </c>
      <c r="C73" s="163" t="s">
        <v>719</v>
      </c>
      <c r="D73" s="163" t="s">
        <v>638</v>
      </c>
      <c r="E73" s="163" t="s">
        <v>639</v>
      </c>
      <c r="F73" s="163" t="s">
        <v>640</v>
      </c>
      <c r="G73" s="163" t="s">
        <v>641</v>
      </c>
      <c r="H73" s="163" t="s">
        <v>695</v>
      </c>
      <c r="I73" s="163" t="s">
        <v>716</v>
      </c>
      <c r="J73" s="162">
        <v>10.831457459999999</v>
      </c>
      <c r="K73" s="162">
        <v>124.7553916</v>
      </c>
      <c r="L73" s="163" t="s">
        <v>644</v>
      </c>
      <c r="M73" s="162">
        <v>14</v>
      </c>
      <c r="N73" s="162">
        <v>45</v>
      </c>
      <c r="O73" s="162">
        <v>193</v>
      </c>
      <c r="P73" s="162">
        <v>1374</v>
      </c>
      <c r="Q73" s="162">
        <v>2556</v>
      </c>
      <c r="R73" s="164" t="s">
        <v>644</v>
      </c>
      <c r="S73" s="164">
        <v>1</v>
      </c>
      <c r="T73" s="164"/>
      <c r="U73" s="164" t="s">
        <v>644</v>
      </c>
      <c r="V73" s="164" t="s">
        <v>644</v>
      </c>
      <c r="W73" s="162">
        <f t="shared" si="3"/>
        <v>2</v>
      </c>
      <c r="X73" s="162">
        <v>1</v>
      </c>
      <c r="Y73" t="str">
        <f t="shared" si="4"/>
        <v>Public JHS</v>
      </c>
      <c r="AA73" t="str">
        <f t="shared" si="5"/>
        <v>2</v>
      </c>
    </row>
    <row r="74" spans="1:27" ht="15.75" hidden="1" customHeight="1" x14ac:dyDescent="0.25">
      <c r="A74" s="162">
        <v>73</v>
      </c>
      <c r="B74" s="162">
        <v>303400</v>
      </c>
      <c r="C74" s="163" t="s">
        <v>720</v>
      </c>
      <c r="D74" s="163" t="s">
        <v>638</v>
      </c>
      <c r="E74" s="163" t="s">
        <v>639</v>
      </c>
      <c r="F74" s="163" t="s">
        <v>640</v>
      </c>
      <c r="G74" s="163" t="s">
        <v>641</v>
      </c>
      <c r="H74" s="163" t="s">
        <v>660</v>
      </c>
      <c r="I74" s="163" t="s">
        <v>716</v>
      </c>
      <c r="J74" s="162">
        <v>10.63716865</v>
      </c>
      <c r="K74" s="162">
        <v>124.8659971</v>
      </c>
      <c r="L74" s="163" t="s">
        <v>644</v>
      </c>
      <c r="M74" s="162">
        <v>14</v>
      </c>
      <c r="N74" s="162">
        <v>45</v>
      </c>
      <c r="O74" s="162">
        <v>193</v>
      </c>
      <c r="P74" s="162">
        <v>1374</v>
      </c>
      <c r="Q74" s="162">
        <v>2554</v>
      </c>
      <c r="R74" s="164" t="s">
        <v>644</v>
      </c>
      <c r="S74" s="164">
        <v>1</v>
      </c>
      <c r="T74" s="164"/>
      <c r="U74" s="164" t="s">
        <v>644</v>
      </c>
      <c r="V74" s="164" t="s">
        <v>644</v>
      </c>
      <c r="W74" s="162">
        <f t="shared" si="3"/>
        <v>2</v>
      </c>
      <c r="X74" s="162">
        <v>1</v>
      </c>
      <c r="Y74" t="str">
        <f t="shared" si="4"/>
        <v>Public JHS</v>
      </c>
      <c r="AA74" t="str">
        <f t="shared" si="5"/>
        <v>2</v>
      </c>
    </row>
    <row r="75" spans="1:27" ht="15.75" hidden="1" customHeight="1" x14ac:dyDescent="0.25">
      <c r="A75" s="162">
        <v>74</v>
      </c>
      <c r="B75" s="162">
        <v>303419</v>
      </c>
      <c r="C75" s="163" t="s">
        <v>721</v>
      </c>
      <c r="D75" s="163" t="s">
        <v>638</v>
      </c>
      <c r="E75" s="163" t="s">
        <v>639</v>
      </c>
      <c r="F75" s="163" t="s">
        <v>640</v>
      </c>
      <c r="G75" s="163" t="s">
        <v>641</v>
      </c>
      <c r="H75" s="163" t="s">
        <v>670</v>
      </c>
      <c r="I75" s="163" t="s">
        <v>716</v>
      </c>
      <c r="J75" s="162">
        <v>10.564809350000001</v>
      </c>
      <c r="K75" s="162">
        <v>124.7666696</v>
      </c>
      <c r="L75" s="163" t="s">
        <v>644</v>
      </c>
      <c r="M75" s="162">
        <v>14</v>
      </c>
      <c r="N75" s="162">
        <v>45</v>
      </c>
      <c r="O75" s="162">
        <v>193</v>
      </c>
      <c r="P75" s="162">
        <v>1374</v>
      </c>
      <c r="Q75" s="162">
        <v>2555</v>
      </c>
      <c r="R75" s="164" t="s">
        <v>644</v>
      </c>
      <c r="S75" s="164">
        <v>1</v>
      </c>
      <c r="T75" s="164"/>
      <c r="U75" s="164" t="s">
        <v>644</v>
      </c>
      <c r="V75" s="164" t="s">
        <v>644</v>
      </c>
      <c r="W75" s="162">
        <f t="shared" si="3"/>
        <v>2</v>
      </c>
      <c r="X75" s="162">
        <v>1</v>
      </c>
      <c r="Y75" t="str">
        <f t="shared" si="4"/>
        <v>Public JHS</v>
      </c>
      <c r="AA75" t="str">
        <f t="shared" si="5"/>
        <v>2</v>
      </c>
    </row>
    <row r="76" spans="1:27" ht="15.75" hidden="1" customHeight="1" x14ac:dyDescent="0.25">
      <c r="A76" s="162">
        <v>75</v>
      </c>
      <c r="B76" s="162">
        <v>303420</v>
      </c>
      <c r="C76" s="163" t="s">
        <v>722</v>
      </c>
      <c r="D76" s="163" t="s">
        <v>638</v>
      </c>
      <c r="E76" s="163" t="s">
        <v>639</v>
      </c>
      <c r="F76" s="163" t="s">
        <v>640</v>
      </c>
      <c r="G76" s="163" t="s">
        <v>641</v>
      </c>
      <c r="H76" s="163" t="s">
        <v>670</v>
      </c>
      <c r="I76" s="163" t="s">
        <v>716</v>
      </c>
      <c r="J76" s="162">
        <v>10.630098889999999</v>
      </c>
      <c r="K76" s="162">
        <v>124.8078974</v>
      </c>
      <c r="L76" s="163" t="s">
        <v>644</v>
      </c>
      <c r="M76" s="162">
        <v>14</v>
      </c>
      <c r="N76" s="162">
        <v>45</v>
      </c>
      <c r="O76" s="162">
        <v>193</v>
      </c>
      <c r="P76" s="162">
        <v>1374</v>
      </c>
      <c r="Q76" s="162">
        <v>2555</v>
      </c>
      <c r="R76" s="164" t="s">
        <v>644</v>
      </c>
      <c r="S76" s="164">
        <v>1</v>
      </c>
      <c r="T76" s="164"/>
      <c r="U76" s="164" t="s">
        <v>644</v>
      </c>
      <c r="V76" s="164" t="s">
        <v>644</v>
      </c>
      <c r="W76" s="162">
        <f t="shared" si="3"/>
        <v>2</v>
      </c>
      <c r="X76" s="162">
        <v>1</v>
      </c>
      <c r="Y76" t="str">
        <f t="shared" si="4"/>
        <v>Public JHS</v>
      </c>
      <c r="AA76" t="str">
        <f t="shared" si="5"/>
        <v>2</v>
      </c>
    </row>
    <row r="77" spans="1:27" ht="15.75" hidden="1" customHeight="1" x14ac:dyDescent="0.25">
      <c r="A77" s="162">
        <v>76</v>
      </c>
      <c r="B77" s="162">
        <v>313312</v>
      </c>
      <c r="C77" s="163" t="s">
        <v>723</v>
      </c>
      <c r="D77" s="163" t="s">
        <v>638</v>
      </c>
      <c r="E77" s="163" t="s">
        <v>639</v>
      </c>
      <c r="F77" s="163" t="s">
        <v>640</v>
      </c>
      <c r="G77" s="163" t="s">
        <v>641</v>
      </c>
      <c r="H77" s="163" t="s">
        <v>642</v>
      </c>
      <c r="I77" s="163" t="s">
        <v>716</v>
      </c>
      <c r="J77" s="162">
        <v>10.634796</v>
      </c>
      <c r="K77" s="162">
        <v>124.905968</v>
      </c>
      <c r="L77" s="163" t="s">
        <v>644</v>
      </c>
      <c r="M77" s="162">
        <v>14</v>
      </c>
      <c r="N77" s="162">
        <v>45</v>
      </c>
      <c r="O77" s="162">
        <v>193</v>
      </c>
      <c r="P77" s="162">
        <v>1374</v>
      </c>
      <c r="Q77" s="162">
        <v>2553</v>
      </c>
      <c r="R77" s="164" t="s">
        <v>644</v>
      </c>
      <c r="S77" s="164">
        <v>1</v>
      </c>
      <c r="T77" s="164"/>
      <c r="U77" s="164" t="s">
        <v>644</v>
      </c>
      <c r="V77" s="164" t="s">
        <v>644</v>
      </c>
      <c r="W77" s="162">
        <f t="shared" si="3"/>
        <v>2</v>
      </c>
      <c r="X77" s="162">
        <v>1</v>
      </c>
      <c r="Y77" t="str">
        <f t="shared" si="4"/>
        <v>Public JHS</v>
      </c>
      <c r="AA77" t="str">
        <f t="shared" si="5"/>
        <v>2</v>
      </c>
    </row>
    <row r="78" spans="1:27" ht="15.75" hidden="1" customHeight="1" x14ac:dyDescent="0.25">
      <c r="A78" s="162">
        <v>77</v>
      </c>
      <c r="B78" s="162">
        <v>313316</v>
      </c>
      <c r="C78" s="163" t="s">
        <v>724</v>
      </c>
      <c r="D78" s="163" t="s">
        <v>638</v>
      </c>
      <c r="E78" s="163" t="s">
        <v>639</v>
      </c>
      <c r="F78" s="163" t="s">
        <v>640</v>
      </c>
      <c r="G78" s="163" t="s">
        <v>641</v>
      </c>
      <c r="H78" s="163" t="s">
        <v>642</v>
      </c>
      <c r="I78" s="163" t="s">
        <v>716</v>
      </c>
      <c r="J78" s="162">
        <v>10.673450000000001</v>
      </c>
      <c r="K78" s="162">
        <v>124.804642</v>
      </c>
      <c r="L78" s="163" t="s">
        <v>644</v>
      </c>
      <c r="M78" s="162">
        <v>14</v>
      </c>
      <c r="N78" s="162">
        <v>45</v>
      </c>
      <c r="O78" s="162">
        <v>193</v>
      </c>
      <c r="P78" s="162">
        <v>1374</v>
      </c>
      <c r="Q78" s="162">
        <v>2553</v>
      </c>
      <c r="R78" s="164" t="s">
        <v>644</v>
      </c>
      <c r="S78" s="164">
        <v>1</v>
      </c>
      <c r="T78" s="164"/>
      <c r="U78" s="164" t="s">
        <v>644</v>
      </c>
      <c r="V78" s="164" t="s">
        <v>644</v>
      </c>
      <c r="W78" s="162">
        <f t="shared" si="3"/>
        <v>2</v>
      </c>
      <c r="X78" s="162">
        <v>1</v>
      </c>
      <c r="Y78" t="str">
        <f t="shared" si="4"/>
        <v>Public JHS</v>
      </c>
      <c r="AA78" t="str">
        <f t="shared" si="5"/>
        <v>2</v>
      </c>
    </row>
    <row r="79" spans="1:27" ht="15.75" hidden="1" customHeight="1" x14ac:dyDescent="0.25">
      <c r="A79" s="162">
        <v>78</v>
      </c>
      <c r="B79" s="162">
        <v>313323</v>
      </c>
      <c r="C79" s="163" t="s">
        <v>725</v>
      </c>
      <c r="D79" s="163" t="s">
        <v>638</v>
      </c>
      <c r="E79" s="163" t="s">
        <v>639</v>
      </c>
      <c r="F79" s="163" t="s">
        <v>640</v>
      </c>
      <c r="G79" s="163" t="s">
        <v>641</v>
      </c>
      <c r="H79" s="163" t="s">
        <v>670</v>
      </c>
      <c r="I79" s="168"/>
      <c r="J79" s="168"/>
      <c r="K79" s="168"/>
      <c r="L79" s="168"/>
      <c r="M79" s="168"/>
      <c r="N79" s="168"/>
      <c r="O79" s="168"/>
      <c r="P79" s="168"/>
      <c r="Q79" s="168"/>
      <c r="R79" s="168"/>
      <c r="S79" s="164">
        <v>1</v>
      </c>
      <c r="T79" s="164">
        <v>1</v>
      </c>
      <c r="U79" s="168"/>
      <c r="V79" s="168"/>
      <c r="W79" s="162">
        <f t="shared" si="3"/>
        <v>5</v>
      </c>
      <c r="X79" s="162">
        <v>1</v>
      </c>
      <c r="Y79" t="str">
        <f t="shared" si="4"/>
        <v>Public Secondary</v>
      </c>
      <c r="AA79" t="str">
        <f t="shared" si="5"/>
        <v>23</v>
      </c>
    </row>
    <row r="80" spans="1:27" ht="15.75" hidden="1" customHeight="1" x14ac:dyDescent="0.25">
      <c r="A80" s="162">
        <v>79</v>
      </c>
      <c r="B80" s="162">
        <v>313323</v>
      </c>
      <c r="C80" s="163" t="s">
        <v>726</v>
      </c>
      <c r="D80" s="163" t="s">
        <v>638</v>
      </c>
      <c r="E80" s="163" t="s">
        <v>639</v>
      </c>
      <c r="F80" s="163" t="s">
        <v>640</v>
      </c>
      <c r="G80" s="163" t="s">
        <v>641</v>
      </c>
      <c r="H80" s="163" t="s">
        <v>660</v>
      </c>
      <c r="I80" s="163" t="s">
        <v>716</v>
      </c>
      <c r="J80" s="162">
        <v>10.610837999999999</v>
      </c>
      <c r="K80" s="162">
        <v>124.864769</v>
      </c>
      <c r="L80" s="163" t="s">
        <v>644</v>
      </c>
      <c r="M80" s="162">
        <v>14</v>
      </c>
      <c r="N80" s="162">
        <v>45</v>
      </c>
      <c r="O80" s="162">
        <v>193</v>
      </c>
      <c r="P80" s="162">
        <v>1374</v>
      </c>
      <c r="Q80" s="162">
        <v>2554</v>
      </c>
      <c r="R80" s="164" t="s">
        <v>644</v>
      </c>
      <c r="S80" s="164">
        <v>1</v>
      </c>
      <c r="T80" s="164"/>
      <c r="U80" s="164" t="s">
        <v>644</v>
      </c>
      <c r="V80" s="164" t="s">
        <v>644</v>
      </c>
      <c r="W80" s="162">
        <f t="shared" si="3"/>
        <v>2</v>
      </c>
      <c r="X80" s="162">
        <v>1</v>
      </c>
      <c r="Y80" t="str">
        <f t="shared" si="4"/>
        <v>Public JHS</v>
      </c>
      <c r="AA80" t="str">
        <f t="shared" si="5"/>
        <v>2</v>
      </c>
    </row>
    <row r="81" spans="1:43" ht="15.75" hidden="1" customHeight="1" x14ac:dyDescent="0.25">
      <c r="A81" s="162">
        <v>80</v>
      </c>
      <c r="B81" s="162">
        <v>327501</v>
      </c>
      <c r="C81" s="163" t="s">
        <v>727</v>
      </c>
      <c r="D81" s="163" t="s">
        <v>638</v>
      </c>
      <c r="E81" s="163" t="s">
        <v>639</v>
      </c>
      <c r="F81" s="163" t="s">
        <v>640</v>
      </c>
      <c r="G81" s="163" t="s">
        <v>641</v>
      </c>
      <c r="H81" s="163" t="s">
        <v>670</v>
      </c>
      <c r="I81" s="168"/>
      <c r="J81" s="168"/>
      <c r="K81" s="168"/>
      <c r="L81" s="168"/>
      <c r="M81" s="168"/>
      <c r="N81" s="168"/>
      <c r="O81" s="168"/>
      <c r="P81" s="168"/>
      <c r="Q81" s="168"/>
      <c r="R81" s="168"/>
      <c r="S81" s="168">
        <v>1</v>
      </c>
      <c r="T81" s="168"/>
      <c r="U81" s="168"/>
      <c r="V81" s="168"/>
      <c r="W81" s="168">
        <v>2</v>
      </c>
      <c r="X81" s="162">
        <v>1</v>
      </c>
      <c r="Y81" t="str">
        <f t="shared" si="4"/>
        <v>Public JHS</v>
      </c>
      <c r="AA81" t="str">
        <f t="shared" si="5"/>
        <v>2</v>
      </c>
    </row>
    <row r="82" spans="1:43" ht="15.75" hidden="1" customHeight="1" x14ac:dyDescent="0.25">
      <c r="A82" s="162">
        <v>81</v>
      </c>
      <c r="B82" s="162">
        <v>344593</v>
      </c>
      <c r="C82" s="163" t="s">
        <v>728</v>
      </c>
      <c r="D82" s="163" t="s">
        <v>638</v>
      </c>
      <c r="E82" s="163" t="s">
        <v>639</v>
      </c>
      <c r="F82" s="163" t="s">
        <v>640</v>
      </c>
      <c r="G82" s="163" t="s">
        <v>641</v>
      </c>
      <c r="H82" s="163" t="s">
        <v>642</v>
      </c>
      <c r="I82" s="168"/>
      <c r="J82" s="168"/>
      <c r="K82" s="168"/>
      <c r="L82" s="168"/>
      <c r="M82" s="168"/>
      <c r="N82" s="168"/>
      <c r="O82" s="168"/>
      <c r="P82" s="168"/>
      <c r="Q82" s="168"/>
      <c r="R82" s="168"/>
      <c r="S82" s="168"/>
      <c r="T82" s="168">
        <v>1</v>
      </c>
      <c r="U82" s="168"/>
      <c r="V82" s="168"/>
      <c r="W82" s="162">
        <f t="shared" ref="W82:W104" si="6">IF(AA82="1",1,IF(AA82="2",2,IF(AA82="12",4,IF(AA82="123",6,IF(AA82="23",5,IF(AA82="3",3,IF(AA82="4",7,IF(AA82="35",8,""))))))))</f>
        <v>3</v>
      </c>
      <c r="X82" s="162">
        <v>1</v>
      </c>
      <c r="Y82" t="str">
        <f t="shared" si="4"/>
        <v>Public SHS (Stand-alone)</v>
      </c>
      <c r="AA82" t="str">
        <f t="shared" si="5"/>
        <v>3</v>
      </c>
    </row>
    <row r="83" spans="1:43" ht="15.75" hidden="1" customHeight="1" x14ac:dyDescent="0.25">
      <c r="A83" s="162">
        <v>82</v>
      </c>
      <c r="B83" s="162">
        <v>404659</v>
      </c>
      <c r="C83" s="169" t="s">
        <v>729</v>
      </c>
      <c r="D83" s="163" t="s">
        <v>638</v>
      </c>
      <c r="E83" s="163" t="s">
        <v>730</v>
      </c>
      <c r="F83" s="163" t="s">
        <v>640</v>
      </c>
      <c r="G83" s="163" t="s">
        <v>731</v>
      </c>
      <c r="H83" s="163" t="s">
        <v>695</v>
      </c>
      <c r="I83" s="163" t="s">
        <v>3</v>
      </c>
      <c r="J83" s="170"/>
      <c r="K83" s="170"/>
      <c r="L83" s="163" t="s">
        <v>732</v>
      </c>
      <c r="M83" s="162">
        <v>14</v>
      </c>
      <c r="N83" s="162">
        <v>45</v>
      </c>
      <c r="O83" s="162">
        <v>193</v>
      </c>
      <c r="P83" s="162">
        <v>1374</v>
      </c>
      <c r="Q83" s="162">
        <v>2556</v>
      </c>
      <c r="R83" s="164">
        <v>1</v>
      </c>
      <c r="S83" s="164" t="s">
        <v>644</v>
      </c>
      <c r="T83" s="164"/>
      <c r="U83" s="164" t="s">
        <v>644</v>
      </c>
      <c r="V83" s="164" t="s">
        <v>644</v>
      </c>
      <c r="W83" s="162">
        <f t="shared" si="6"/>
        <v>1</v>
      </c>
      <c r="X83" s="162">
        <v>2</v>
      </c>
      <c r="Y83" t="str">
        <f t="shared" si="4"/>
        <v>Private Elementary</v>
      </c>
      <c r="AA83" t="str">
        <f t="shared" si="5"/>
        <v>1</v>
      </c>
    </row>
    <row r="84" spans="1:43" ht="15.75" hidden="1" customHeight="1" x14ac:dyDescent="0.25">
      <c r="A84" s="162">
        <v>83</v>
      </c>
      <c r="B84" s="162">
        <v>404660</v>
      </c>
      <c r="C84" s="169" t="s">
        <v>733</v>
      </c>
      <c r="D84" s="163" t="s">
        <v>638</v>
      </c>
      <c r="E84" s="163" t="s">
        <v>730</v>
      </c>
      <c r="F84" s="163" t="s">
        <v>640</v>
      </c>
      <c r="G84" s="163" t="s">
        <v>731</v>
      </c>
      <c r="H84" s="163" t="s">
        <v>642</v>
      </c>
      <c r="I84" s="163" t="s">
        <v>3</v>
      </c>
      <c r="J84" s="170"/>
      <c r="K84" s="170"/>
      <c r="L84" s="163" t="s">
        <v>734</v>
      </c>
      <c r="M84" s="162">
        <v>14</v>
      </c>
      <c r="N84" s="162">
        <v>45</v>
      </c>
      <c r="O84" s="162">
        <v>193</v>
      </c>
      <c r="P84" s="162">
        <v>1374</v>
      </c>
      <c r="Q84" s="162">
        <v>2553</v>
      </c>
      <c r="R84" s="164">
        <v>1</v>
      </c>
      <c r="S84" s="164" t="s">
        <v>644</v>
      </c>
      <c r="T84" s="164"/>
      <c r="U84" s="164" t="s">
        <v>644</v>
      </c>
      <c r="V84" s="164" t="s">
        <v>644</v>
      </c>
      <c r="W84" s="162">
        <f t="shared" si="6"/>
        <v>1</v>
      </c>
      <c r="X84" s="162">
        <v>2</v>
      </c>
      <c r="Y84" t="str">
        <f t="shared" si="4"/>
        <v>Private Elementary</v>
      </c>
      <c r="AA84" t="str">
        <f t="shared" si="5"/>
        <v>1</v>
      </c>
    </row>
    <row r="85" spans="1:43" ht="15.75" hidden="1" customHeight="1" x14ac:dyDescent="0.25">
      <c r="A85" s="162">
        <v>84</v>
      </c>
      <c r="B85" s="162">
        <v>404661</v>
      </c>
      <c r="C85" s="169" t="s">
        <v>735</v>
      </c>
      <c r="D85" s="163" t="s">
        <v>638</v>
      </c>
      <c r="E85" s="163" t="s">
        <v>730</v>
      </c>
      <c r="F85" s="163" t="s">
        <v>640</v>
      </c>
      <c r="G85" s="163" t="s">
        <v>731</v>
      </c>
      <c r="H85" s="163" t="s">
        <v>642</v>
      </c>
      <c r="I85" s="163" t="s">
        <v>439</v>
      </c>
      <c r="J85" s="170"/>
      <c r="K85" s="170"/>
      <c r="L85" s="163" t="s">
        <v>734</v>
      </c>
      <c r="M85" s="162">
        <v>14</v>
      </c>
      <c r="N85" s="162">
        <v>45</v>
      </c>
      <c r="O85" s="162">
        <v>193</v>
      </c>
      <c r="P85" s="162">
        <v>1374</v>
      </c>
      <c r="Q85" s="162">
        <v>2553</v>
      </c>
      <c r="R85" s="164">
        <v>1</v>
      </c>
      <c r="S85" s="164">
        <v>1</v>
      </c>
      <c r="T85" s="164">
        <v>1</v>
      </c>
      <c r="U85" s="164" t="s">
        <v>644</v>
      </c>
      <c r="V85" s="164" t="s">
        <v>644</v>
      </c>
      <c r="W85" s="162">
        <f t="shared" si="6"/>
        <v>6</v>
      </c>
      <c r="X85" s="162">
        <v>2</v>
      </c>
      <c r="Y85" t="str">
        <f t="shared" si="4"/>
        <v>Private Complete K to 12</v>
      </c>
      <c r="AA85" t="str">
        <f t="shared" si="5"/>
        <v>123</v>
      </c>
    </row>
    <row r="86" spans="1:43" ht="15.75" hidden="1" customHeight="1" x14ac:dyDescent="0.25">
      <c r="A86" s="162">
        <v>85</v>
      </c>
      <c r="B86" s="162">
        <v>404662</v>
      </c>
      <c r="C86" s="169" t="s">
        <v>736</v>
      </c>
      <c r="D86" s="163" t="s">
        <v>638</v>
      </c>
      <c r="E86" s="163" t="s">
        <v>730</v>
      </c>
      <c r="F86" s="163" t="s">
        <v>640</v>
      </c>
      <c r="G86" s="163" t="s">
        <v>731</v>
      </c>
      <c r="H86" s="163" t="s">
        <v>642</v>
      </c>
      <c r="I86" s="163" t="s">
        <v>3</v>
      </c>
      <c r="J86" s="162">
        <v>10.384741</v>
      </c>
      <c r="K86" s="162">
        <v>124.977654</v>
      </c>
      <c r="L86" s="163" t="s">
        <v>737</v>
      </c>
      <c r="M86" s="162">
        <v>14</v>
      </c>
      <c r="N86" s="162">
        <v>45</v>
      </c>
      <c r="O86" s="162">
        <v>193</v>
      </c>
      <c r="P86" s="162">
        <v>1374</v>
      </c>
      <c r="Q86" s="162">
        <v>2553</v>
      </c>
      <c r="R86" s="164">
        <v>1</v>
      </c>
      <c r="S86" s="164" t="s">
        <v>644</v>
      </c>
      <c r="T86" s="164"/>
      <c r="U86" s="164" t="s">
        <v>644</v>
      </c>
      <c r="V86" s="164" t="s">
        <v>644</v>
      </c>
      <c r="W86" s="162">
        <f t="shared" si="6"/>
        <v>1</v>
      </c>
      <c r="X86" s="162">
        <v>2</v>
      </c>
      <c r="Y86" t="str">
        <f t="shared" si="4"/>
        <v>Private Elementary</v>
      </c>
      <c r="AA86" t="str">
        <f t="shared" si="5"/>
        <v>1</v>
      </c>
    </row>
    <row r="87" spans="1:43" ht="15.75" hidden="1" customHeight="1" x14ac:dyDescent="0.25">
      <c r="A87" s="162">
        <v>86</v>
      </c>
      <c r="B87" s="162">
        <v>404663</v>
      </c>
      <c r="C87" s="169" t="s">
        <v>738</v>
      </c>
      <c r="D87" s="163" t="s">
        <v>638</v>
      </c>
      <c r="E87" s="163" t="s">
        <v>730</v>
      </c>
      <c r="F87" s="163" t="s">
        <v>640</v>
      </c>
      <c r="G87" s="163" t="s">
        <v>731</v>
      </c>
      <c r="H87" s="163" t="s">
        <v>642</v>
      </c>
      <c r="I87" s="163" t="s">
        <v>3</v>
      </c>
      <c r="J87" s="170"/>
      <c r="K87" s="170"/>
      <c r="L87" s="163" t="s">
        <v>644</v>
      </c>
      <c r="M87" s="162">
        <v>14</v>
      </c>
      <c r="N87" s="162">
        <v>45</v>
      </c>
      <c r="O87" s="162">
        <v>193</v>
      </c>
      <c r="P87" s="162">
        <v>1374</v>
      </c>
      <c r="Q87" s="162">
        <v>2553</v>
      </c>
      <c r="R87" s="164">
        <v>1</v>
      </c>
      <c r="S87" s="164" t="s">
        <v>644</v>
      </c>
      <c r="T87" s="164"/>
      <c r="U87" s="164" t="s">
        <v>644</v>
      </c>
      <c r="V87" s="164" t="s">
        <v>644</v>
      </c>
      <c r="W87" s="162">
        <f t="shared" si="6"/>
        <v>1</v>
      </c>
      <c r="X87" s="162">
        <v>2</v>
      </c>
      <c r="Y87" t="str">
        <f t="shared" si="4"/>
        <v>Private Elementary</v>
      </c>
      <c r="AA87" t="str">
        <f t="shared" si="5"/>
        <v>1</v>
      </c>
    </row>
    <row r="88" spans="1:43" ht="15.75" hidden="1" customHeight="1" x14ac:dyDescent="0.25">
      <c r="A88" s="162">
        <v>87</v>
      </c>
      <c r="B88" s="171">
        <v>405744</v>
      </c>
      <c r="C88" s="172" t="s">
        <v>739</v>
      </c>
      <c r="D88" s="173" t="s">
        <v>638</v>
      </c>
      <c r="E88" s="173" t="s">
        <v>639</v>
      </c>
      <c r="F88" s="173" t="s">
        <v>640</v>
      </c>
      <c r="G88" s="173" t="s">
        <v>641</v>
      </c>
      <c r="H88" s="173" t="s">
        <v>660</v>
      </c>
      <c r="I88" s="173" t="s">
        <v>740</v>
      </c>
      <c r="J88" s="171"/>
      <c r="K88" s="171"/>
      <c r="L88" s="173"/>
      <c r="M88" s="171"/>
      <c r="N88" s="171"/>
      <c r="O88" s="171"/>
      <c r="P88" s="171"/>
      <c r="Q88" s="171"/>
      <c r="R88" s="174" t="s">
        <v>644</v>
      </c>
      <c r="S88" s="174" t="s">
        <v>644</v>
      </c>
      <c r="T88" s="174">
        <v>1</v>
      </c>
      <c r="U88" s="174" t="s">
        <v>644</v>
      </c>
      <c r="V88" s="174">
        <v>1</v>
      </c>
      <c r="W88" s="171">
        <f t="shared" si="6"/>
        <v>8</v>
      </c>
      <c r="X88" s="171">
        <v>2</v>
      </c>
      <c r="Y88" s="165" t="str">
        <f t="shared" si="4"/>
        <v>Private SHS SUC</v>
      </c>
      <c r="Z88" s="165"/>
      <c r="AA88" s="165" t="str">
        <f t="shared" si="5"/>
        <v>35</v>
      </c>
      <c r="AB88" s="165"/>
      <c r="AC88" s="165" t="str">
        <f>Main!O15</f>
        <v>EASTERN SAMAR</v>
      </c>
      <c r="AD88" s="165" t="str">
        <f>Main!O16</f>
        <v/>
      </c>
      <c r="AE88" s="165"/>
      <c r="AF88" s="165"/>
      <c r="AG88" s="165"/>
      <c r="AH88" s="165"/>
      <c r="AI88" s="165"/>
      <c r="AJ88" s="165"/>
      <c r="AK88" s="165"/>
      <c r="AL88" s="165"/>
      <c r="AM88" s="165"/>
      <c r="AN88" s="165"/>
      <c r="AO88" s="165"/>
      <c r="AP88" s="165"/>
      <c r="AQ88" s="165"/>
    </row>
    <row r="89" spans="1:43" ht="15.75" hidden="1" customHeight="1" x14ac:dyDescent="0.25">
      <c r="A89" s="162">
        <v>88</v>
      </c>
      <c r="B89" s="166">
        <v>406893</v>
      </c>
      <c r="C89" s="175" t="s">
        <v>741</v>
      </c>
      <c r="D89" s="163" t="s">
        <v>638</v>
      </c>
      <c r="E89" s="163" t="s">
        <v>639</v>
      </c>
      <c r="F89" s="163" t="s">
        <v>640</v>
      </c>
      <c r="G89" s="167" t="s">
        <v>641</v>
      </c>
      <c r="H89" s="167" t="s">
        <v>660</v>
      </c>
      <c r="I89" s="163" t="s">
        <v>740</v>
      </c>
      <c r="J89" s="162"/>
      <c r="K89" s="162"/>
      <c r="L89" s="163"/>
      <c r="M89" s="162"/>
      <c r="N89" s="162"/>
      <c r="O89" s="162"/>
      <c r="P89" s="162"/>
      <c r="Q89" s="162"/>
      <c r="R89" s="164" t="s">
        <v>644</v>
      </c>
      <c r="S89" s="164" t="s">
        <v>644</v>
      </c>
      <c r="T89" s="164">
        <v>1</v>
      </c>
      <c r="U89" s="164" t="s">
        <v>644</v>
      </c>
      <c r="V89" s="164" t="s">
        <v>644</v>
      </c>
      <c r="W89" s="162">
        <f t="shared" si="6"/>
        <v>3</v>
      </c>
      <c r="X89" s="162">
        <v>2</v>
      </c>
      <c r="Y89" t="str">
        <f t="shared" si="4"/>
        <v>Private SHS (Stand-alone)</v>
      </c>
      <c r="AA89" t="str">
        <f t="shared" si="5"/>
        <v>3</v>
      </c>
    </row>
    <row r="90" spans="1:43" ht="15.75" hidden="1" customHeight="1" x14ac:dyDescent="0.25">
      <c r="A90" s="162">
        <v>89</v>
      </c>
      <c r="B90" s="166">
        <v>406966</v>
      </c>
      <c r="C90" s="175" t="s">
        <v>742</v>
      </c>
      <c r="D90" s="163" t="s">
        <v>638</v>
      </c>
      <c r="E90" s="163" t="s">
        <v>730</v>
      </c>
      <c r="F90" s="163" t="s">
        <v>640</v>
      </c>
      <c r="G90" s="167" t="s">
        <v>731</v>
      </c>
      <c r="H90" s="167" t="s">
        <v>642</v>
      </c>
      <c r="I90" s="163" t="s">
        <v>5</v>
      </c>
      <c r="J90" s="170"/>
      <c r="K90" s="170"/>
      <c r="L90" s="163"/>
      <c r="M90" s="162"/>
      <c r="N90" s="162"/>
      <c r="O90" s="162"/>
      <c r="P90" s="162"/>
      <c r="Q90" s="162"/>
      <c r="R90" s="164"/>
      <c r="S90" s="164"/>
      <c r="T90" s="164">
        <v>1</v>
      </c>
      <c r="U90" s="164" t="s">
        <v>644</v>
      </c>
      <c r="V90" s="164">
        <v>1</v>
      </c>
      <c r="W90" s="162">
        <f t="shared" si="6"/>
        <v>8</v>
      </c>
      <c r="X90" s="162">
        <v>1</v>
      </c>
      <c r="Y90" t="str">
        <f t="shared" si="4"/>
        <v>Public SHS SUC</v>
      </c>
      <c r="AA90" t="str">
        <f t="shared" si="5"/>
        <v>35</v>
      </c>
    </row>
    <row r="91" spans="1:43" ht="15.75" hidden="1" customHeight="1" x14ac:dyDescent="0.25">
      <c r="A91" s="162">
        <v>90</v>
      </c>
      <c r="B91" s="166">
        <v>451513</v>
      </c>
      <c r="C91" s="175" t="s">
        <v>743</v>
      </c>
      <c r="D91" s="163" t="s">
        <v>638</v>
      </c>
      <c r="E91" s="163" t="s">
        <v>730</v>
      </c>
      <c r="F91" s="163" t="s">
        <v>640</v>
      </c>
      <c r="G91" s="167" t="s">
        <v>731</v>
      </c>
      <c r="H91" s="167" t="s">
        <v>642</v>
      </c>
      <c r="I91" s="163" t="s">
        <v>3</v>
      </c>
      <c r="J91" s="170"/>
      <c r="K91" s="170"/>
      <c r="L91" s="163" t="s">
        <v>744</v>
      </c>
      <c r="M91" s="162">
        <v>14</v>
      </c>
      <c r="N91" s="162">
        <v>45</v>
      </c>
      <c r="O91" s="162">
        <v>193</v>
      </c>
      <c r="P91" s="162">
        <v>1374</v>
      </c>
      <c r="Q91" s="162">
        <v>2553</v>
      </c>
      <c r="R91" s="164">
        <v>1</v>
      </c>
      <c r="S91" s="164" t="s">
        <v>644</v>
      </c>
      <c r="T91" s="164"/>
      <c r="U91" s="164" t="s">
        <v>644</v>
      </c>
      <c r="V91" s="164" t="s">
        <v>644</v>
      </c>
      <c r="W91" s="162">
        <f t="shared" si="6"/>
        <v>1</v>
      </c>
      <c r="X91" s="162">
        <v>2</v>
      </c>
      <c r="Y91" t="str">
        <f t="shared" si="4"/>
        <v>Private Elementary</v>
      </c>
      <c r="AA91" t="str">
        <f t="shared" si="5"/>
        <v>1</v>
      </c>
    </row>
    <row r="92" spans="1:43" ht="15.75" hidden="1" customHeight="1" x14ac:dyDescent="0.25">
      <c r="A92" s="162">
        <v>91</v>
      </c>
      <c r="B92" s="166">
        <v>451514</v>
      </c>
      <c r="C92" s="175" t="s">
        <v>745</v>
      </c>
      <c r="D92" s="163" t="s">
        <v>638</v>
      </c>
      <c r="E92" s="163" t="s">
        <v>730</v>
      </c>
      <c r="F92" s="163" t="s">
        <v>640</v>
      </c>
      <c r="G92" s="167" t="s">
        <v>731</v>
      </c>
      <c r="H92" s="167" t="s">
        <v>642</v>
      </c>
      <c r="I92" s="163" t="s">
        <v>3</v>
      </c>
      <c r="J92" s="170"/>
      <c r="K92" s="170"/>
      <c r="L92" s="163" t="s">
        <v>746</v>
      </c>
      <c r="M92" s="162">
        <v>14</v>
      </c>
      <c r="N92" s="162">
        <v>45</v>
      </c>
      <c r="O92" s="162">
        <v>193</v>
      </c>
      <c r="P92" s="162">
        <v>1374</v>
      </c>
      <c r="Q92" s="162">
        <v>2553</v>
      </c>
      <c r="R92" s="164">
        <v>1</v>
      </c>
      <c r="S92" s="164" t="s">
        <v>644</v>
      </c>
      <c r="T92" s="164"/>
      <c r="U92" s="164" t="s">
        <v>644</v>
      </c>
      <c r="V92" s="164" t="s">
        <v>644</v>
      </c>
      <c r="W92" s="162">
        <f t="shared" si="6"/>
        <v>1</v>
      </c>
      <c r="X92" s="162">
        <v>2</v>
      </c>
      <c r="Y92" t="str">
        <f t="shared" si="4"/>
        <v>Private Elementary</v>
      </c>
      <c r="AA92" t="str">
        <f t="shared" si="5"/>
        <v>1</v>
      </c>
    </row>
    <row r="93" spans="1:43" ht="15.75" hidden="1" customHeight="1" x14ac:dyDescent="0.25">
      <c r="A93" s="162">
        <v>92</v>
      </c>
      <c r="B93" s="166">
        <v>451515</v>
      </c>
      <c r="C93" s="175" t="s">
        <v>747</v>
      </c>
      <c r="D93" s="163" t="s">
        <v>638</v>
      </c>
      <c r="E93" s="163" t="s">
        <v>730</v>
      </c>
      <c r="F93" s="163" t="s">
        <v>640</v>
      </c>
      <c r="G93" s="167" t="s">
        <v>731</v>
      </c>
      <c r="H93" s="167" t="s">
        <v>642</v>
      </c>
      <c r="I93" s="163" t="s">
        <v>3</v>
      </c>
      <c r="J93" s="170"/>
      <c r="K93" s="170"/>
      <c r="L93" s="163" t="s">
        <v>748</v>
      </c>
      <c r="M93" s="162">
        <v>14</v>
      </c>
      <c r="N93" s="162">
        <v>45</v>
      </c>
      <c r="O93" s="162">
        <v>193</v>
      </c>
      <c r="P93" s="162">
        <v>1374</v>
      </c>
      <c r="Q93" s="162">
        <v>2553</v>
      </c>
      <c r="R93" s="164">
        <v>1</v>
      </c>
      <c r="S93" s="164" t="s">
        <v>644</v>
      </c>
      <c r="T93" s="164"/>
      <c r="U93" s="164" t="s">
        <v>644</v>
      </c>
      <c r="V93" s="164" t="s">
        <v>644</v>
      </c>
      <c r="W93" s="162">
        <f t="shared" si="6"/>
        <v>1</v>
      </c>
      <c r="X93" s="162">
        <v>2</v>
      </c>
      <c r="Y93" t="str">
        <f t="shared" si="4"/>
        <v>Private Elementary</v>
      </c>
      <c r="AA93" t="str">
        <f t="shared" si="5"/>
        <v>1</v>
      </c>
    </row>
    <row r="94" spans="1:43" ht="15.75" hidden="1" customHeight="1" x14ac:dyDescent="0.25">
      <c r="A94" s="162">
        <v>93</v>
      </c>
      <c r="B94" s="166">
        <v>451520</v>
      </c>
      <c r="C94" s="167" t="s">
        <v>749</v>
      </c>
      <c r="D94" s="163" t="s">
        <v>638</v>
      </c>
      <c r="E94" s="163" t="s">
        <v>639</v>
      </c>
      <c r="F94" s="163" t="s">
        <v>640</v>
      </c>
      <c r="G94" s="167" t="s">
        <v>641</v>
      </c>
      <c r="H94" s="167" t="s">
        <v>642</v>
      </c>
      <c r="I94" s="168"/>
      <c r="J94" s="168"/>
      <c r="K94" s="168"/>
      <c r="L94" s="168"/>
      <c r="M94" s="168"/>
      <c r="N94" s="168"/>
      <c r="O94" s="168"/>
      <c r="P94" s="168"/>
      <c r="Q94" s="168"/>
      <c r="R94" s="164">
        <v>1</v>
      </c>
      <c r="S94" s="168"/>
      <c r="T94" s="168"/>
      <c r="U94" s="168"/>
      <c r="V94" s="168"/>
      <c r="W94" s="162">
        <f t="shared" si="6"/>
        <v>1</v>
      </c>
      <c r="X94" s="162">
        <v>2</v>
      </c>
      <c r="Y94" t="str">
        <f t="shared" si="4"/>
        <v>Private Elementary</v>
      </c>
      <c r="AA94" t="str">
        <f t="shared" si="5"/>
        <v>1</v>
      </c>
    </row>
    <row r="95" spans="1:43" ht="15.75" hidden="1" customHeight="1" x14ac:dyDescent="0.25">
      <c r="A95" s="162">
        <v>94</v>
      </c>
      <c r="B95" s="166">
        <v>451525</v>
      </c>
      <c r="C95" s="175" t="s">
        <v>750</v>
      </c>
      <c r="D95" s="163" t="s">
        <v>638</v>
      </c>
      <c r="E95" s="163" t="s">
        <v>730</v>
      </c>
      <c r="F95" s="163" t="s">
        <v>640</v>
      </c>
      <c r="G95" s="167" t="s">
        <v>731</v>
      </c>
      <c r="H95" s="167" t="s">
        <v>642</v>
      </c>
      <c r="I95" s="163" t="s">
        <v>3</v>
      </c>
      <c r="J95" s="170"/>
      <c r="K95" s="170"/>
      <c r="L95" s="163" t="s">
        <v>644</v>
      </c>
      <c r="M95" s="162">
        <v>14</v>
      </c>
      <c r="N95" s="162">
        <v>45</v>
      </c>
      <c r="O95" s="162">
        <v>193</v>
      </c>
      <c r="P95" s="162">
        <v>1374</v>
      </c>
      <c r="Q95" s="162">
        <v>2553</v>
      </c>
      <c r="R95" s="164">
        <v>1</v>
      </c>
      <c r="S95" s="164" t="s">
        <v>644</v>
      </c>
      <c r="T95" s="164"/>
      <c r="U95" s="164" t="s">
        <v>644</v>
      </c>
      <c r="V95" s="164" t="s">
        <v>644</v>
      </c>
      <c r="W95" s="162">
        <f t="shared" si="6"/>
        <v>1</v>
      </c>
      <c r="X95" s="162">
        <v>2</v>
      </c>
      <c r="Y95" t="str">
        <f t="shared" si="4"/>
        <v>Private Elementary</v>
      </c>
      <c r="AA95" t="str">
        <f t="shared" si="5"/>
        <v>1</v>
      </c>
    </row>
    <row r="96" spans="1:43" ht="15.75" hidden="1" customHeight="1" x14ac:dyDescent="0.25">
      <c r="A96" s="162">
        <v>95</v>
      </c>
      <c r="B96" s="166">
        <v>451526</v>
      </c>
      <c r="C96" s="175" t="s">
        <v>751</v>
      </c>
      <c r="D96" s="163" t="s">
        <v>638</v>
      </c>
      <c r="E96" s="163" t="s">
        <v>730</v>
      </c>
      <c r="F96" s="163" t="s">
        <v>640</v>
      </c>
      <c r="G96" s="167" t="s">
        <v>731</v>
      </c>
      <c r="H96" s="167" t="s">
        <v>660</v>
      </c>
      <c r="I96" s="163" t="s">
        <v>439</v>
      </c>
      <c r="J96" s="170"/>
      <c r="K96" s="170"/>
      <c r="L96" s="163" t="s">
        <v>644</v>
      </c>
      <c r="M96" s="162">
        <v>14</v>
      </c>
      <c r="N96" s="162">
        <v>45</v>
      </c>
      <c r="O96" s="162">
        <v>193</v>
      </c>
      <c r="P96" s="162">
        <v>1374</v>
      </c>
      <c r="Q96" s="162">
        <v>2554</v>
      </c>
      <c r="R96" s="164">
        <v>1</v>
      </c>
      <c r="S96" s="164" t="s">
        <v>644</v>
      </c>
      <c r="T96" s="164"/>
      <c r="U96" s="164" t="s">
        <v>644</v>
      </c>
      <c r="V96" s="164" t="s">
        <v>644</v>
      </c>
      <c r="W96" s="162">
        <f t="shared" si="6"/>
        <v>1</v>
      </c>
      <c r="X96" s="162">
        <v>2</v>
      </c>
      <c r="Y96" t="str">
        <f t="shared" si="4"/>
        <v>Private Elementary</v>
      </c>
      <c r="AA96" t="str">
        <f t="shared" si="5"/>
        <v>1</v>
      </c>
    </row>
    <row r="97" spans="1:27" ht="15.75" hidden="1" customHeight="1" x14ac:dyDescent="0.25">
      <c r="A97" s="162">
        <v>96</v>
      </c>
      <c r="B97" s="176">
        <v>500672</v>
      </c>
      <c r="C97" s="167" t="s">
        <v>752</v>
      </c>
      <c r="D97" s="163" t="s">
        <v>638</v>
      </c>
      <c r="E97" s="163" t="s">
        <v>639</v>
      </c>
      <c r="F97" s="163" t="s">
        <v>640</v>
      </c>
      <c r="G97" s="167" t="s">
        <v>641</v>
      </c>
      <c r="H97" s="167" t="s">
        <v>695</v>
      </c>
      <c r="I97" s="168"/>
      <c r="J97" s="168"/>
      <c r="K97" s="168"/>
      <c r="L97" s="168"/>
      <c r="M97" s="168"/>
      <c r="N97" s="168"/>
      <c r="O97" s="168"/>
      <c r="P97" s="168"/>
      <c r="Q97" s="168"/>
      <c r="R97" s="164">
        <v>1</v>
      </c>
      <c r="S97" s="168">
        <v>1</v>
      </c>
      <c r="T97" s="168"/>
      <c r="U97" s="168"/>
      <c r="V97" s="168"/>
      <c r="W97" s="162">
        <f t="shared" si="6"/>
        <v>4</v>
      </c>
      <c r="X97" s="162">
        <v>1</v>
      </c>
      <c r="Y97" t="str">
        <f t="shared" si="4"/>
        <v>Public Integrated</v>
      </c>
      <c r="AA97" t="str">
        <f t="shared" si="5"/>
        <v>12</v>
      </c>
    </row>
    <row r="98" spans="1:27" ht="15.75" hidden="1" customHeight="1" x14ac:dyDescent="0.25">
      <c r="A98" s="162">
        <v>97</v>
      </c>
      <c r="B98" s="162">
        <v>500673</v>
      </c>
      <c r="C98" s="163" t="s">
        <v>753</v>
      </c>
      <c r="D98" s="163" t="s">
        <v>638</v>
      </c>
      <c r="E98" s="163" t="s">
        <v>639</v>
      </c>
      <c r="F98" s="163" t="s">
        <v>640</v>
      </c>
      <c r="G98" s="163" t="s">
        <v>641</v>
      </c>
      <c r="H98" s="163" t="s">
        <v>670</v>
      </c>
      <c r="I98" s="163" t="s">
        <v>643</v>
      </c>
      <c r="J98" s="162">
        <v>10.580351240000001</v>
      </c>
      <c r="K98" s="162">
        <v>124.8934993</v>
      </c>
      <c r="L98" s="163" t="s">
        <v>644</v>
      </c>
      <c r="M98" s="162">
        <v>14</v>
      </c>
      <c r="N98" s="162">
        <v>45</v>
      </c>
      <c r="O98" s="162">
        <v>193</v>
      </c>
      <c r="P98" s="162">
        <v>1374</v>
      </c>
      <c r="Q98" s="162">
        <v>2555</v>
      </c>
      <c r="R98" s="164">
        <v>1</v>
      </c>
      <c r="S98" s="164">
        <v>1</v>
      </c>
      <c r="T98" s="164"/>
      <c r="U98" s="164" t="s">
        <v>644</v>
      </c>
      <c r="V98" s="164" t="s">
        <v>644</v>
      </c>
      <c r="W98" s="162">
        <f t="shared" si="6"/>
        <v>4</v>
      </c>
      <c r="X98" s="162">
        <v>1</v>
      </c>
      <c r="Y98" t="str">
        <f t="shared" si="4"/>
        <v>Public Integrated</v>
      </c>
      <c r="AA98" t="str">
        <f t="shared" si="5"/>
        <v>12</v>
      </c>
    </row>
    <row r="99" spans="1:27" ht="15.75" hidden="1" customHeight="1" x14ac:dyDescent="0.25">
      <c r="A99" s="162">
        <v>98</v>
      </c>
      <c r="B99" s="162">
        <v>500746</v>
      </c>
      <c r="C99" s="163" t="s">
        <v>754</v>
      </c>
      <c r="D99" s="163" t="s">
        <v>638</v>
      </c>
      <c r="E99" s="163" t="s">
        <v>639</v>
      </c>
      <c r="F99" s="163" t="s">
        <v>640</v>
      </c>
      <c r="G99" s="163" t="s">
        <v>641</v>
      </c>
      <c r="H99" s="163" t="s">
        <v>670</v>
      </c>
      <c r="I99" s="163" t="s">
        <v>643</v>
      </c>
      <c r="J99" s="166">
        <v>10.609582319999999</v>
      </c>
      <c r="K99" s="166">
        <v>124.86195549999999</v>
      </c>
      <c r="L99" s="163" t="s">
        <v>644</v>
      </c>
      <c r="M99" s="162">
        <v>14</v>
      </c>
      <c r="N99" s="162">
        <v>45</v>
      </c>
      <c r="O99" s="162">
        <v>193</v>
      </c>
      <c r="P99" s="162">
        <v>1374</v>
      </c>
      <c r="Q99" s="162">
        <v>2555</v>
      </c>
      <c r="R99" s="164">
        <v>1</v>
      </c>
      <c r="S99" s="164">
        <v>1</v>
      </c>
      <c r="T99" s="164"/>
      <c r="U99" s="164" t="s">
        <v>644</v>
      </c>
      <c r="V99" s="164" t="s">
        <v>644</v>
      </c>
      <c r="W99" s="162">
        <f t="shared" si="6"/>
        <v>4</v>
      </c>
      <c r="X99" s="162">
        <v>1</v>
      </c>
      <c r="Y99" t="str">
        <f t="shared" si="4"/>
        <v>Public Integrated</v>
      </c>
      <c r="AA99" t="str">
        <f t="shared" si="5"/>
        <v>12</v>
      </c>
    </row>
    <row r="100" spans="1:27" ht="15.75" hidden="1" customHeight="1" x14ac:dyDescent="0.25">
      <c r="A100" s="162">
        <v>99</v>
      </c>
      <c r="B100" s="162">
        <v>600126</v>
      </c>
      <c r="C100" s="163" t="s">
        <v>755</v>
      </c>
      <c r="D100" s="163" t="s">
        <v>638</v>
      </c>
      <c r="E100" s="163" t="s">
        <v>639</v>
      </c>
      <c r="F100" s="163" t="s">
        <v>640</v>
      </c>
      <c r="G100" s="163" t="s">
        <v>641</v>
      </c>
      <c r="H100" s="163" t="s">
        <v>642</v>
      </c>
      <c r="I100" s="168"/>
      <c r="J100" s="168"/>
      <c r="K100" s="168"/>
      <c r="L100" s="168"/>
      <c r="M100" s="168"/>
      <c r="N100" s="168"/>
      <c r="O100" s="168"/>
      <c r="P100" s="168"/>
      <c r="Q100" s="168"/>
      <c r="R100" s="168"/>
      <c r="S100" s="168">
        <v>1</v>
      </c>
      <c r="T100" s="168"/>
      <c r="U100" s="168"/>
      <c r="V100" s="164"/>
      <c r="W100" s="162">
        <f t="shared" si="6"/>
        <v>2</v>
      </c>
      <c r="X100" s="162">
        <v>1</v>
      </c>
      <c r="Y100" t="str">
        <f t="shared" si="4"/>
        <v>Public JHS</v>
      </c>
      <c r="AA100" t="str">
        <f t="shared" si="5"/>
        <v>2</v>
      </c>
    </row>
    <row r="101" spans="1:27" ht="15.75" hidden="1" customHeight="1" x14ac:dyDescent="0.25">
      <c r="A101" s="162">
        <v>100</v>
      </c>
      <c r="B101" s="168" t="s">
        <v>756</v>
      </c>
      <c r="C101" s="168" t="s">
        <v>757</v>
      </c>
      <c r="D101" s="163" t="s">
        <v>638</v>
      </c>
      <c r="E101" s="163" t="s">
        <v>639</v>
      </c>
      <c r="F101" s="163" t="s">
        <v>640</v>
      </c>
      <c r="G101" s="163" t="s">
        <v>641</v>
      </c>
      <c r="H101" s="163" t="s">
        <v>642</v>
      </c>
      <c r="I101" s="163" t="s">
        <v>758</v>
      </c>
      <c r="J101" s="162"/>
      <c r="K101" s="162"/>
      <c r="L101" s="163"/>
      <c r="M101" s="162"/>
      <c r="N101" s="162"/>
      <c r="O101" s="162"/>
      <c r="P101" s="162"/>
      <c r="Q101" s="162"/>
      <c r="R101" s="164" t="s">
        <v>644</v>
      </c>
      <c r="S101" s="164" t="s">
        <v>644</v>
      </c>
      <c r="T101" s="164"/>
      <c r="U101" s="164">
        <v>1</v>
      </c>
      <c r="V101" s="164" t="s">
        <v>644</v>
      </c>
      <c r="W101" s="162">
        <f t="shared" si="6"/>
        <v>7</v>
      </c>
      <c r="X101" s="162">
        <v>1</v>
      </c>
      <c r="Y101" t="str">
        <f t="shared" si="4"/>
        <v>Public ALS</v>
      </c>
      <c r="AA101" t="str">
        <f t="shared" si="5"/>
        <v>4</v>
      </c>
    </row>
    <row r="102" spans="1:27" ht="15.75" hidden="1" customHeight="1" x14ac:dyDescent="0.25">
      <c r="A102" s="162">
        <v>101</v>
      </c>
      <c r="B102" s="168" t="s">
        <v>759</v>
      </c>
      <c r="C102" s="168" t="s">
        <v>760</v>
      </c>
      <c r="D102" s="163" t="s">
        <v>638</v>
      </c>
      <c r="E102" s="163" t="s">
        <v>639</v>
      </c>
      <c r="F102" s="163" t="s">
        <v>640</v>
      </c>
      <c r="G102" s="163" t="s">
        <v>641</v>
      </c>
      <c r="H102" s="163" t="s">
        <v>660</v>
      </c>
      <c r="I102" s="163" t="s">
        <v>758</v>
      </c>
      <c r="J102" s="162"/>
      <c r="K102" s="162"/>
      <c r="L102" s="163"/>
      <c r="M102" s="162"/>
      <c r="N102" s="162"/>
      <c r="O102" s="162"/>
      <c r="P102" s="162"/>
      <c r="Q102" s="162"/>
      <c r="R102" s="164" t="s">
        <v>644</v>
      </c>
      <c r="S102" s="164" t="s">
        <v>644</v>
      </c>
      <c r="T102" s="164"/>
      <c r="U102" s="164">
        <v>1</v>
      </c>
      <c r="V102" s="164" t="s">
        <v>644</v>
      </c>
      <c r="W102" s="162">
        <f t="shared" si="6"/>
        <v>7</v>
      </c>
      <c r="X102" s="162">
        <v>1</v>
      </c>
      <c r="Y102" t="str">
        <f t="shared" si="4"/>
        <v>Public ALS</v>
      </c>
      <c r="AA102" t="str">
        <f t="shared" si="5"/>
        <v>4</v>
      </c>
    </row>
    <row r="103" spans="1:27" ht="15.75" hidden="1" customHeight="1" x14ac:dyDescent="0.25">
      <c r="A103" s="162">
        <v>102</v>
      </c>
      <c r="B103" s="168" t="s">
        <v>761</v>
      </c>
      <c r="C103" s="168" t="s">
        <v>762</v>
      </c>
      <c r="D103" s="163" t="s">
        <v>638</v>
      </c>
      <c r="E103" s="163" t="s">
        <v>639</v>
      </c>
      <c r="F103" s="163" t="s">
        <v>640</v>
      </c>
      <c r="G103" s="163" t="s">
        <v>641</v>
      </c>
      <c r="H103" s="163" t="s">
        <v>670</v>
      </c>
      <c r="I103" s="163" t="s">
        <v>758</v>
      </c>
      <c r="J103" s="162"/>
      <c r="K103" s="162"/>
      <c r="L103" s="163"/>
      <c r="M103" s="162"/>
      <c r="N103" s="162"/>
      <c r="O103" s="162"/>
      <c r="P103" s="162"/>
      <c r="Q103" s="162"/>
      <c r="R103" s="164" t="s">
        <v>644</v>
      </c>
      <c r="S103" s="164" t="s">
        <v>644</v>
      </c>
      <c r="T103" s="164"/>
      <c r="U103" s="164">
        <v>1</v>
      </c>
      <c r="V103" s="164" t="s">
        <v>644</v>
      </c>
      <c r="W103" s="162">
        <f t="shared" si="6"/>
        <v>7</v>
      </c>
      <c r="X103" s="162">
        <v>1</v>
      </c>
      <c r="Y103" t="str">
        <f t="shared" si="4"/>
        <v>Public ALS</v>
      </c>
      <c r="AA103" t="str">
        <f t="shared" si="5"/>
        <v>4</v>
      </c>
    </row>
    <row r="104" spans="1:27" ht="15.75" hidden="1" customHeight="1" x14ac:dyDescent="0.25">
      <c r="A104" s="162">
        <v>103</v>
      </c>
      <c r="B104" s="168" t="s">
        <v>763</v>
      </c>
      <c r="C104" s="168" t="s">
        <v>764</v>
      </c>
      <c r="D104" s="163" t="s">
        <v>638</v>
      </c>
      <c r="E104" s="163" t="s">
        <v>639</v>
      </c>
      <c r="F104" s="163" t="s">
        <v>640</v>
      </c>
      <c r="G104" s="163" t="s">
        <v>641</v>
      </c>
      <c r="H104" s="163" t="s">
        <v>695</v>
      </c>
      <c r="I104" s="163" t="s">
        <v>758</v>
      </c>
      <c r="J104" s="162"/>
      <c r="K104" s="162"/>
      <c r="L104" s="163"/>
      <c r="M104" s="162"/>
      <c r="N104" s="162"/>
      <c r="O104" s="162"/>
      <c r="P104" s="162"/>
      <c r="Q104" s="162"/>
      <c r="R104" s="164" t="s">
        <v>644</v>
      </c>
      <c r="S104" s="164" t="s">
        <v>644</v>
      </c>
      <c r="T104" s="164"/>
      <c r="U104" s="164">
        <v>1</v>
      </c>
      <c r="V104" s="164" t="s">
        <v>644</v>
      </c>
      <c r="W104" s="162">
        <f t="shared" si="6"/>
        <v>7</v>
      </c>
      <c r="X104" s="162">
        <v>1</v>
      </c>
      <c r="Y104" t="str">
        <f t="shared" si="4"/>
        <v>Public ALS</v>
      </c>
      <c r="AA104" t="str">
        <f t="shared" si="5"/>
        <v>4</v>
      </c>
    </row>
    <row r="105" spans="1:27" ht="15.75" hidden="1" customHeight="1" x14ac:dyDescent="0.25">
      <c r="A105" s="162">
        <v>104</v>
      </c>
      <c r="B105" s="162">
        <v>120758</v>
      </c>
      <c r="C105" s="163" t="s">
        <v>765</v>
      </c>
      <c r="D105" s="163" t="s">
        <v>638</v>
      </c>
      <c r="E105" s="163" t="s">
        <v>766</v>
      </c>
      <c r="F105" s="163" t="s">
        <v>766</v>
      </c>
      <c r="G105" s="163" t="s">
        <v>767</v>
      </c>
      <c r="H105" s="163" t="s">
        <v>767</v>
      </c>
      <c r="I105" s="163" t="s">
        <v>643</v>
      </c>
      <c r="J105" s="166">
        <v>11.62083333</v>
      </c>
      <c r="K105" s="166">
        <v>124.37888890000001</v>
      </c>
      <c r="L105" s="163" t="s">
        <v>644</v>
      </c>
      <c r="M105" s="162">
        <v>14</v>
      </c>
      <c r="N105" s="162">
        <v>14</v>
      </c>
      <c r="O105" s="162">
        <v>190</v>
      </c>
      <c r="P105" s="162">
        <v>1343</v>
      </c>
      <c r="Q105" s="162">
        <v>2511</v>
      </c>
      <c r="R105" s="164">
        <v>1</v>
      </c>
      <c r="S105" s="164" t="s">
        <v>644</v>
      </c>
      <c r="T105" s="164"/>
      <c r="U105" s="164" t="s">
        <v>644</v>
      </c>
      <c r="V105" s="164" t="s">
        <v>644</v>
      </c>
      <c r="W105" s="162">
        <f t="shared" ref="W105:W136" si="7">IF(AA105="1",1,IF(AA105="2",2,IF(AA105="12",4,IF(AA105="123",6,IF(AA105="23",5,IF(AA105="3",3,IF(AA105="4",7,IF(AA105="35",8,""))))))))</f>
        <v>1</v>
      </c>
      <c r="X105" s="162">
        <v>1</v>
      </c>
      <c r="Y105" t="str">
        <f t="shared" ref="Y105:Y136" si="8">IF(X105=1,"Public","Private")&amp;" "&amp;IF(W105=1,"Elementary",IF(W105=2,"JHS",IF(W105=3,"SHS (Stand-alone)",IF(W105=4,"Integrated",IF(W105=5,"Secondary",IF(W105=6,"Complete K to 12",IF(W105=7,"ALS",IF(W105=8,"SHS SUC",""))))))))</f>
        <v>Public Elementary</v>
      </c>
      <c r="AA105" t="str">
        <f t="shared" ref="AA105:AA136" si="9">IF(R105=1,1,"")&amp;IF(S105=1,2,"")&amp;IF(T105=1,3,"")&amp;IF(U105=1,4,"")&amp;IF(V105=1,5,"")</f>
        <v>1</v>
      </c>
    </row>
    <row r="106" spans="1:27" ht="15.75" hidden="1" customHeight="1" x14ac:dyDescent="0.25">
      <c r="A106" s="162">
        <v>105</v>
      </c>
      <c r="B106" s="162">
        <v>120759</v>
      </c>
      <c r="C106" s="163" t="s">
        <v>768</v>
      </c>
      <c r="D106" s="163" t="s">
        <v>638</v>
      </c>
      <c r="E106" s="163" t="s">
        <v>766</v>
      </c>
      <c r="F106" s="163" t="s">
        <v>766</v>
      </c>
      <c r="G106" s="163" t="s">
        <v>767</v>
      </c>
      <c r="H106" s="163" t="s">
        <v>767</v>
      </c>
      <c r="I106" s="163" t="s">
        <v>643</v>
      </c>
      <c r="J106" s="162">
        <v>11.627777780000001</v>
      </c>
      <c r="K106" s="162">
        <v>124.4177778</v>
      </c>
      <c r="L106" s="163" t="s">
        <v>644</v>
      </c>
      <c r="M106" s="162">
        <v>14</v>
      </c>
      <c r="N106" s="162">
        <v>14</v>
      </c>
      <c r="O106" s="162">
        <v>190</v>
      </c>
      <c r="P106" s="162">
        <v>1343</v>
      </c>
      <c r="Q106" s="162">
        <v>2511</v>
      </c>
      <c r="R106" s="164">
        <v>1</v>
      </c>
      <c r="S106" s="164" t="s">
        <v>644</v>
      </c>
      <c r="T106" s="164"/>
      <c r="U106" s="164" t="s">
        <v>644</v>
      </c>
      <c r="V106" s="164" t="s">
        <v>644</v>
      </c>
      <c r="W106" s="162">
        <f t="shared" si="7"/>
        <v>1</v>
      </c>
      <c r="X106" s="162">
        <v>1</v>
      </c>
      <c r="Y106" t="str">
        <f t="shared" si="8"/>
        <v>Public Elementary</v>
      </c>
      <c r="AA106" t="str">
        <f t="shared" si="9"/>
        <v>1</v>
      </c>
    </row>
    <row r="107" spans="1:27" ht="15.75" hidden="1" customHeight="1" x14ac:dyDescent="0.25">
      <c r="A107" s="162">
        <v>106</v>
      </c>
      <c r="B107" s="162">
        <v>120760</v>
      </c>
      <c r="C107" s="163" t="s">
        <v>769</v>
      </c>
      <c r="D107" s="163" t="s">
        <v>638</v>
      </c>
      <c r="E107" s="163" t="s">
        <v>766</v>
      </c>
      <c r="F107" s="163" t="s">
        <v>766</v>
      </c>
      <c r="G107" s="163" t="s">
        <v>767</v>
      </c>
      <c r="H107" s="163" t="s">
        <v>767</v>
      </c>
      <c r="I107" s="163" t="s">
        <v>643</v>
      </c>
      <c r="J107" s="162">
        <v>11.63166667</v>
      </c>
      <c r="K107" s="162">
        <v>124.3994</v>
      </c>
      <c r="L107" s="163" t="s">
        <v>644</v>
      </c>
      <c r="M107" s="162">
        <v>14</v>
      </c>
      <c r="N107" s="162">
        <v>14</v>
      </c>
      <c r="O107" s="162">
        <v>190</v>
      </c>
      <c r="P107" s="162">
        <v>1343</v>
      </c>
      <c r="Q107" s="162">
        <v>2511</v>
      </c>
      <c r="R107" s="164">
        <v>1</v>
      </c>
      <c r="S107" s="164" t="s">
        <v>644</v>
      </c>
      <c r="T107" s="164"/>
      <c r="U107" s="164" t="s">
        <v>644</v>
      </c>
      <c r="V107" s="164" t="s">
        <v>644</v>
      </c>
      <c r="W107" s="162">
        <f t="shared" si="7"/>
        <v>1</v>
      </c>
      <c r="X107" s="162">
        <v>1</v>
      </c>
      <c r="Y107" t="str">
        <f t="shared" si="8"/>
        <v>Public Elementary</v>
      </c>
      <c r="AA107" t="str">
        <f t="shared" si="9"/>
        <v>1</v>
      </c>
    </row>
    <row r="108" spans="1:27" ht="15.75" hidden="1" customHeight="1" x14ac:dyDescent="0.25">
      <c r="A108" s="162">
        <v>107</v>
      </c>
      <c r="B108" s="162">
        <v>120761</v>
      </c>
      <c r="C108" s="163" t="s">
        <v>770</v>
      </c>
      <c r="D108" s="163" t="s">
        <v>638</v>
      </c>
      <c r="E108" s="163" t="s">
        <v>766</v>
      </c>
      <c r="F108" s="163" t="s">
        <v>766</v>
      </c>
      <c r="G108" s="163" t="s">
        <v>767</v>
      </c>
      <c r="H108" s="163" t="s">
        <v>767</v>
      </c>
      <c r="I108" s="163" t="s">
        <v>643</v>
      </c>
      <c r="J108" s="162">
        <v>11.61833333</v>
      </c>
      <c r="K108" s="162">
        <v>124.4147222</v>
      </c>
      <c r="L108" s="163" t="s">
        <v>644</v>
      </c>
      <c r="M108" s="162">
        <v>14</v>
      </c>
      <c r="N108" s="162">
        <v>14</v>
      </c>
      <c r="O108" s="162">
        <v>190</v>
      </c>
      <c r="P108" s="162">
        <v>1343</v>
      </c>
      <c r="Q108" s="162">
        <v>2511</v>
      </c>
      <c r="R108" s="164">
        <v>1</v>
      </c>
      <c r="S108" s="164" t="s">
        <v>644</v>
      </c>
      <c r="T108" s="164"/>
      <c r="U108" s="164" t="s">
        <v>644</v>
      </c>
      <c r="V108" s="164" t="s">
        <v>644</v>
      </c>
      <c r="W108" s="162">
        <f t="shared" si="7"/>
        <v>1</v>
      </c>
      <c r="X108" s="162">
        <v>1</v>
      </c>
      <c r="Y108" t="str">
        <f t="shared" si="8"/>
        <v>Public Elementary</v>
      </c>
      <c r="AA108" t="str">
        <f t="shared" si="9"/>
        <v>1</v>
      </c>
    </row>
    <row r="109" spans="1:27" ht="15.75" hidden="1" customHeight="1" x14ac:dyDescent="0.25">
      <c r="A109" s="162">
        <v>108</v>
      </c>
      <c r="B109" s="162">
        <v>120762</v>
      </c>
      <c r="C109" s="163" t="s">
        <v>771</v>
      </c>
      <c r="D109" s="163" t="s">
        <v>638</v>
      </c>
      <c r="E109" s="163" t="s">
        <v>766</v>
      </c>
      <c r="F109" s="163" t="s">
        <v>766</v>
      </c>
      <c r="G109" s="163" t="s">
        <v>767</v>
      </c>
      <c r="H109" s="163" t="s">
        <v>767</v>
      </c>
      <c r="I109" s="163" t="s">
        <v>643</v>
      </c>
      <c r="J109" s="162">
        <v>11.60222222</v>
      </c>
      <c r="K109" s="162">
        <v>124.3872222</v>
      </c>
      <c r="L109" s="163" t="s">
        <v>644</v>
      </c>
      <c r="M109" s="162">
        <v>14</v>
      </c>
      <c r="N109" s="162">
        <v>14</v>
      </c>
      <c r="O109" s="162">
        <v>190</v>
      </c>
      <c r="P109" s="162">
        <v>1343</v>
      </c>
      <c r="Q109" s="162">
        <v>2511</v>
      </c>
      <c r="R109" s="164">
        <v>1</v>
      </c>
      <c r="S109" s="164" t="s">
        <v>644</v>
      </c>
      <c r="T109" s="164"/>
      <c r="U109" s="164" t="s">
        <v>644</v>
      </c>
      <c r="V109" s="164" t="s">
        <v>644</v>
      </c>
      <c r="W109" s="162">
        <f t="shared" si="7"/>
        <v>1</v>
      </c>
      <c r="X109" s="162">
        <v>1</v>
      </c>
      <c r="Y109" t="str">
        <f t="shared" si="8"/>
        <v>Public Elementary</v>
      </c>
      <c r="AA109" t="str">
        <f t="shared" si="9"/>
        <v>1</v>
      </c>
    </row>
    <row r="110" spans="1:27" ht="15.75" hidden="1" customHeight="1" x14ac:dyDescent="0.25">
      <c r="A110" s="162">
        <v>109</v>
      </c>
      <c r="B110" s="162">
        <v>120763</v>
      </c>
      <c r="C110" s="163" t="s">
        <v>772</v>
      </c>
      <c r="D110" s="163" t="s">
        <v>638</v>
      </c>
      <c r="E110" s="163" t="s">
        <v>766</v>
      </c>
      <c r="F110" s="163" t="s">
        <v>766</v>
      </c>
      <c r="G110" s="163" t="s">
        <v>767</v>
      </c>
      <c r="H110" s="163" t="s">
        <v>767</v>
      </c>
      <c r="I110" s="163" t="s">
        <v>643</v>
      </c>
      <c r="J110" s="162">
        <v>11.623055559999999</v>
      </c>
      <c r="K110" s="162">
        <v>124.37888890000001</v>
      </c>
      <c r="L110" s="163" t="s">
        <v>644</v>
      </c>
      <c r="M110" s="162">
        <v>14</v>
      </c>
      <c r="N110" s="162">
        <v>14</v>
      </c>
      <c r="O110" s="162">
        <v>190</v>
      </c>
      <c r="P110" s="162">
        <v>1343</v>
      </c>
      <c r="Q110" s="162">
        <v>2511</v>
      </c>
      <c r="R110" s="164">
        <v>1</v>
      </c>
      <c r="S110" s="164" t="s">
        <v>644</v>
      </c>
      <c r="T110" s="164"/>
      <c r="U110" s="164" t="s">
        <v>644</v>
      </c>
      <c r="V110" s="164" t="s">
        <v>644</v>
      </c>
      <c r="W110" s="162">
        <f t="shared" si="7"/>
        <v>1</v>
      </c>
      <c r="X110" s="162">
        <v>1</v>
      </c>
      <c r="Y110" t="str">
        <f t="shared" si="8"/>
        <v>Public Elementary</v>
      </c>
      <c r="AA110" t="str">
        <f t="shared" si="9"/>
        <v>1</v>
      </c>
    </row>
    <row r="111" spans="1:27" ht="15.75" hidden="1" customHeight="1" x14ac:dyDescent="0.25">
      <c r="A111" s="162">
        <v>110</v>
      </c>
      <c r="B111" s="162">
        <v>120764</v>
      </c>
      <c r="C111" s="163" t="s">
        <v>773</v>
      </c>
      <c r="D111" s="163" t="s">
        <v>638</v>
      </c>
      <c r="E111" s="163" t="s">
        <v>766</v>
      </c>
      <c r="F111" s="163" t="s">
        <v>766</v>
      </c>
      <c r="G111" s="163" t="s">
        <v>767</v>
      </c>
      <c r="H111" s="163" t="s">
        <v>767</v>
      </c>
      <c r="I111" s="163" t="s">
        <v>643</v>
      </c>
      <c r="J111" s="162">
        <v>11.64611111</v>
      </c>
      <c r="K111" s="162">
        <v>124.3666667</v>
      </c>
      <c r="L111" s="163" t="s">
        <v>644</v>
      </c>
      <c r="M111" s="162">
        <v>14</v>
      </c>
      <c r="N111" s="162">
        <v>14</v>
      </c>
      <c r="O111" s="162">
        <v>190</v>
      </c>
      <c r="P111" s="162">
        <v>1343</v>
      </c>
      <c r="Q111" s="162">
        <v>2511</v>
      </c>
      <c r="R111" s="164">
        <v>1</v>
      </c>
      <c r="S111" s="164" t="s">
        <v>644</v>
      </c>
      <c r="T111" s="164"/>
      <c r="U111" s="164" t="s">
        <v>644</v>
      </c>
      <c r="V111" s="164" t="s">
        <v>644</v>
      </c>
      <c r="W111" s="162">
        <f t="shared" si="7"/>
        <v>1</v>
      </c>
      <c r="X111" s="162">
        <v>1</v>
      </c>
      <c r="Y111" t="str">
        <f t="shared" si="8"/>
        <v>Public Elementary</v>
      </c>
      <c r="AA111" t="str">
        <f t="shared" si="9"/>
        <v>1</v>
      </c>
    </row>
    <row r="112" spans="1:27" ht="15.75" hidden="1" customHeight="1" x14ac:dyDescent="0.25">
      <c r="A112" s="162">
        <v>111</v>
      </c>
      <c r="B112" s="162">
        <v>120765</v>
      </c>
      <c r="C112" s="163" t="s">
        <v>774</v>
      </c>
      <c r="D112" s="163" t="s">
        <v>638</v>
      </c>
      <c r="E112" s="163" t="s">
        <v>766</v>
      </c>
      <c r="F112" s="163" t="s">
        <v>766</v>
      </c>
      <c r="G112" s="163" t="s">
        <v>767</v>
      </c>
      <c r="H112" s="163" t="s">
        <v>767</v>
      </c>
      <c r="I112" s="163" t="s">
        <v>643</v>
      </c>
      <c r="J112" s="162">
        <v>11.653333330000001</v>
      </c>
      <c r="K112" s="162">
        <v>124.42277780000001</v>
      </c>
      <c r="L112" s="163" t="s">
        <v>644</v>
      </c>
      <c r="M112" s="162">
        <v>14</v>
      </c>
      <c r="N112" s="162">
        <v>14</v>
      </c>
      <c r="O112" s="162">
        <v>190</v>
      </c>
      <c r="P112" s="162">
        <v>1343</v>
      </c>
      <c r="Q112" s="162">
        <v>2511</v>
      </c>
      <c r="R112" s="164">
        <v>1</v>
      </c>
      <c r="S112" s="164" t="s">
        <v>644</v>
      </c>
      <c r="T112" s="164"/>
      <c r="U112" s="164" t="s">
        <v>644</v>
      </c>
      <c r="V112" s="164" t="s">
        <v>644</v>
      </c>
      <c r="W112" s="162">
        <f t="shared" si="7"/>
        <v>1</v>
      </c>
      <c r="X112" s="162">
        <v>1</v>
      </c>
      <c r="Y112" t="str">
        <f t="shared" si="8"/>
        <v>Public Elementary</v>
      </c>
      <c r="AA112" t="str">
        <f t="shared" si="9"/>
        <v>1</v>
      </c>
    </row>
    <row r="113" spans="1:27" ht="15.75" hidden="1" customHeight="1" x14ac:dyDescent="0.25">
      <c r="A113" s="162">
        <v>112</v>
      </c>
      <c r="B113" s="162">
        <v>120766</v>
      </c>
      <c r="C113" s="163" t="s">
        <v>775</v>
      </c>
      <c r="D113" s="163" t="s">
        <v>638</v>
      </c>
      <c r="E113" s="163" t="s">
        <v>766</v>
      </c>
      <c r="F113" s="163" t="s">
        <v>766</v>
      </c>
      <c r="G113" s="163" t="s">
        <v>767</v>
      </c>
      <c r="H113" s="163" t="s">
        <v>767</v>
      </c>
      <c r="I113" s="163" t="s">
        <v>643</v>
      </c>
      <c r="J113" s="162">
        <v>11.635277779999999</v>
      </c>
      <c r="K113" s="162">
        <v>124.37638889999999</v>
      </c>
      <c r="L113" s="163" t="s">
        <v>644</v>
      </c>
      <c r="M113" s="162">
        <v>14</v>
      </c>
      <c r="N113" s="162">
        <v>14</v>
      </c>
      <c r="O113" s="162">
        <v>190</v>
      </c>
      <c r="P113" s="162">
        <v>1343</v>
      </c>
      <c r="Q113" s="162">
        <v>2511</v>
      </c>
      <c r="R113" s="164">
        <v>1</v>
      </c>
      <c r="S113" s="164" t="s">
        <v>644</v>
      </c>
      <c r="T113" s="164"/>
      <c r="U113" s="164" t="s">
        <v>644</v>
      </c>
      <c r="V113" s="164" t="s">
        <v>644</v>
      </c>
      <c r="W113" s="162">
        <f t="shared" si="7"/>
        <v>1</v>
      </c>
      <c r="X113" s="162">
        <v>1</v>
      </c>
      <c r="Y113" t="str">
        <f t="shared" si="8"/>
        <v>Public Elementary</v>
      </c>
      <c r="AA113" t="str">
        <f t="shared" si="9"/>
        <v>1</v>
      </c>
    </row>
    <row r="114" spans="1:27" ht="15.75" hidden="1" customHeight="1" x14ac:dyDescent="0.25">
      <c r="A114" s="162">
        <v>113</v>
      </c>
      <c r="B114" s="162">
        <v>120767</v>
      </c>
      <c r="C114" s="163" t="s">
        <v>776</v>
      </c>
      <c r="D114" s="163" t="s">
        <v>638</v>
      </c>
      <c r="E114" s="163" t="s">
        <v>766</v>
      </c>
      <c r="F114" s="163" t="s">
        <v>766</v>
      </c>
      <c r="G114" s="163" t="s">
        <v>767</v>
      </c>
      <c r="H114" s="163" t="s">
        <v>767</v>
      </c>
      <c r="I114" s="163" t="s">
        <v>643</v>
      </c>
      <c r="J114" s="162">
        <v>11.600593999999999</v>
      </c>
      <c r="K114" s="162">
        <v>124.39207500000001</v>
      </c>
      <c r="L114" s="163" t="s">
        <v>644</v>
      </c>
      <c r="M114" s="162">
        <v>14</v>
      </c>
      <c r="N114" s="162">
        <v>14</v>
      </c>
      <c r="O114" s="162">
        <v>190</v>
      </c>
      <c r="P114" s="162">
        <v>1343</v>
      </c>
      <c r="Q114" s="162">
        <v>2511</v>
      </c>
      <c r="R114" s="164">
        <v>1</v>
      </c>
      <c r="S114" s="164" t="s">
        <v>644</v>
      </c>
      <c r="T114" s="164"/>
      <c r="U114" s="164" t="s">
        <v>644</v>
      </c>
      <c r="V114" s="164" t="s">
        <v>644</v>
      </c>
      <c r="W114" s="162">
        <f t="shared" si="7"/>
        <v>1</v>
      </c>
      <c r="X114" s="162">
        <v>1</v>
      </c>
      <c r="Y114" t="str">
        <f t="shared" si="8"/>
        <v>Public Elementary</v>
      </c>
      <c r="AA114" t="str">
        <f t="shared" si="9"/>
        <v>1</v>
      </c>
    </row>
    <row r="115" spans="1:27" ht="15.75" hidden="1" customHeight="1" x14ac:dyDescent="0.25">
      <c r="A115" s="162">
        <v>114</v>
      </c>
      <c r="B115" s="162">
        <v>120768</v>
      </c>
      <c r="C115" s="163" t="s">
        <v>777</v>
      </c>
      <c r="D115" s="163" t="s">
        <v>638</v>
      </c>
      <c r="E115" s="163" t="s">
        <v>766</v>
      </c>
      <c r="F115" s="163" t="s">
        <v>766</v>
      </c>
      <c r="G115" s="163" t="s">
        <v>767</v>
      </c>
      <c r="H115" s="163" t="s">
        <v>767</v>
      </c>
      <c r="I115" s="163" t="s">
        <v>643</v>
      </c>
      <c r="J115" s="162">
        <v>11.62166667</v>
      </c>
      <c r="K115" s="162">
        <v>124.4058333</v>
      </c>
      <c r="L115" s="163" t="s">
        <v>644</v>
      </c>
      <c r="M115" s="162">
        <v>14</v>
      </c>
      <c r="N115" s="162">
        <v>14</v>
      </c>
      <c r="O115" s="162">
        <v>190</v>
      </c>
      <c r="P115" s="162">
        <v>1343</v>
      </c>
      <c r="Q115" s="162">
        <v>2511</v>
      </c>
      <c r="R115" s="164">
        <v>1</v>
      </c>
      <c r="S115" s="164" t="s">
        <v>644</v>
      </c>
      <c r="T115" s="164"/>
      <c r="U115" s="164" t="s">
        <v>644</v>
      </c>
      <c r="V115" s="164" t="s">
        <v>644</v>
      </c>
      <c r="W115" s="162">
        <f t="shared" si="7"/>
        <v>1</v>
      </c>
      <c r="X115" s="162">
        <v>1</v>
      </c>
      <c r="Y115" t="str">
        <f t="shared" si="8"/>
        <v>Public Elementary</v>
      </c>
      <c r="AA115" t="str">
        <f t="shared" si="9"/>
        <v>1</v>
      </c>
    </row>
    <row r="116" spans="1:27" ht="15.75" hidden="1" customHeight="1" x14ac:dyDescent="0.25">
      <c r="A116" s="162">
        <v>115</v>
      </c>
      <c r="B116" s="162">
        <v>120769</v>
      </c>
      <c r="C116" s="163" t="s">
        <v>778</v>
      </c>
      <c r="D116" s="163" t="s">
        <v>638</v>
      </c>
      <c r="E116" s="163" t="s">
        <v>766</v>
      </c>
      <c r="F116" s="163" t="s">
        <v>766</v>
      </c>
      <c r="G116" s="163" t="s">
        <v>767</v>
      </c>
      <c r="H116" s="163" t="s">
        <v>767</v>
      </c>
      <c r="I116" s="163" t="s">
        <v>643</v>
      </c>
      <c r="J116" s="162">
        <v>11.61805556</v>
      </c>
      <c r="K116" s="162">
        <v>124.42944439999999</v>
      </c>
      <c r="L116" s="163" t="s">
        <v>644</v>
      </c>
      <c r="M116" s="162">
        <v>14</v>
      </c>
      <c r="N116" s="162">
        <v>14</v>
      </c>
      <c r="O116" s="162">
        <v>190</v>
      </c>
      <c r="P116" s="162">
        <v>1343</v>
      </c>
      <c r="Q116" s="162">
        <v>2511</v>
      </c>
      <c r="R116" s="164">
        <v>1</v>
      </c>
      <c r="S116" s="164" t="s">
        <v>644</v>
      </c>
      <c r="T116" s="164"/>
      <c r="U116" s="164" t="s">
        <v>644</v>
      </c>
      <c r="V116" s="164" t="s">
        <v>644</v>
      </c>
      <c r="W116" s="162">
        <f t="shared" si="7"/>
        <v>1</v>
      </c>
      <c r="X116" s="162">
        <v>1</v>
      </c>
      <c r="Y116" t="str">
        <f t="shared" si="8"/>
        <v>Public Elementary</v>
      </c>
      <c r="AA116" t="str">
        <f t="shared" si="9"/>
        <v>1</v>
      </c>
    </row>
    <row r="117" spans="1:27" ht="15.75" hidden="1" customHeight="1" x14ac:dyDescent="0.25">
      <c r="A117" s="162">
        <v>116</v>
      </c>
      <c r="B117" s="162">
        <v>120770</v>
      </c>
      <c r="C117" s="163" t="s">
        <v>779</v>
      </c>
      <c r="D117" s="163" t="s">
        <v>638</v>
      </c>
      <c r="E117" s="163" t="s">
        <v>766</v>
      </c>
      <c r="F117" s="163" t="s">
        <v>766</v>
      </c>
      <c r="G117" s="163" t="s">
        <v>767</v>
      </c>
      <c r="H117" s="163" t="s">
        <v>767</v>
      </c>
      <c r="I117" s="163" t="s">
        <v>643</v>
      </c>
      <c r="J117" s="162">
        <v>11.653333330000001</v>
      </c>
      <c r="K117" s="162">
        <v>124.36333329999999</v>
      </c>
      <c r="L117" s="163" t="s">
        <v>644</v>
      </c>
      <c r="M117" s="162">
        <v>14</v>
      </c>
      <c r="N117" s="162">
        <v>14</v>
      </c>
      <c r="O117" s="162">
        <v>190</v>
      </c>
      <c r="P117" s="162">
        <v>1343</v>
      </c>
      <c r="Q117" s="162">
        <v>2511</v>
      </c>
      <c r="R117" s="164">
        <v>1</v>
      </c>
      <c r="S117" s="164" t="s">
        <v>644</v>
      </c>
      <c r="T117" s="164"/>
      <c r="U117" s="164" t="s">
        <v>644</v>
      </c>
      <c r="V117" s="164" t="s">
        <v>644</v>
      </c>
      <c r="W117" s="162">
        <f t="shared" si="7"/>
        <v>1</v>
      </c>
      <c r="X117" s="162">
        <v>1</v>
      </c>
      <c r="Y117" t="str">
        <f t="shared" si="8"/>
        <v>Public Elementary</v>
      </c>
      <c r="AA117" t="str">
        <f t="shared" si="9"/>
        <v>1</v>
      </c>
    </row>
    <row r="118" spans="1:27" ht="15.75" hidden="1" customHeight="1" x14ac:dyDescent="0.25">
      <c r="A118" s="162">
        <v>117</v>
      </c>
      <c r="B118" s="162">
        <v>120771</v>
      </c>
      <c r="C118" s="163" t="s">
        <v>780</v>
      </c>
      <c r="D118" s="163" t="s">
        <v>638</v>
      </c>
      <c r="E118" s="163" t="s">
        <v>766</v>
      </c>
      <c r="F118" s="163" t="s">
        <v>766</v>
      </c>
      <c r="G118" s="163" t="s">
        <v>767</v>
      </c>
      <c r="H118" s="163" t="s">
        <v>767</v>
      </c>
      <c r="I118" s="163" t="s">
        <v>643</v>
      </c>
      <c r="J118" s="166">
        <v>11.63805556</v>
      </c>
      <c r="K118" s="166">
        <v>124.3666667</v>
      </c>
      <c r="L118" s="163" t="s">
        <v>644</v>
      </c>
      <c r="M118" s="162">
        <v>14</v>
      </c>
      <c r="N118" s="162">
        <v>14</v>
      </c>
      <c r="O118" s="162">
        <v>190</v>
      </c>
      <c r="P118" s="162">
        <v>1343</v>
      </c>
      <c r="Q118" s="162">
        <v>2511</v>
      </c>
      <c r="R118" s="164">
        <v>1</v>
      </c>
      <c r="S118" s="164" t="s">
        <v>644</v>
      </c>
      <c r="T118" s="164"/>
      <c r="U118" s="164" t="s">
        <v>644</v>
      </c>
      <c r="V118" s="164" t="s">
        <v>644</v>
      </c>
      <c r="W118" s="162">
        <f t="shared" si="7"/>
        <v>1</v>
      </c>
      <c r="X118" s="162">
        <v>1</v>
      </c>
      <c r="Y118" t="str">
        <f t="shared" si="8"/>
        <v>Public Elementary</v>
      </c>
      <c r="AA118" t="str">
        <f t="shared" si="9"/>
        <v>1</v>
      </c>
    </row>
    <row r="119" spans="1:27" ht="15.75" hidden="1" customHeight="1" x14ac:dyDescent="0.25">
      <c r="A119" s="162">
        <v>118</v>
      </c>
      <c r="B119" s="162">
        <v>120772</v>
      </c>
      <c r="C119" s="163" t="s">
        <v>781</v>
      </c>
      <c r="D119" s="163" t="s">
        <v>638</v>
      </c>
      <c r="E119" s="163" t="s">
        <v>766</v>
      </c>
      <c r="F119" s="163" t="s">
        <v>766</v>
      </c>
      <c r="G119" s="163" t="s">
        <v>767</v>
      </c>
      <c r="H119" s="163" t="s">
        <v>767</v>
      </c>
      <c r="I119" s="163" t="s">
        <v>643</v>
      </c>
      <c r="J119" s="162">
        <v>11.606666669999999</v>
      </c>
      <c r="K119" s="162">
        <v>124.40527779999999</v>
      </c>
      <c r="L119" s="163" t="s">
        <v>644</v>
      </c>
      <c r="M119" s="162">
        <v>14</v>
      </c>
      <c r="N119" s="162">
        <v>14</v>
      </c>
      <c r="O119" s="162">
        <v>190</v>
      </c>
      <c r="P119" s="162">
        <v>1343</v>
      </c>
      <c r="Q119" s="162">
        <v>2511</v>
      </c>
      <c r="R119" s="164">
        <v>1</v>
      </c>
      <c r="S119" s="164" t="s">
        <v>644</v>
      </c>
      <c r="T119" s="164"/>
      <c r="U119" s="164" t="s">
        <v>644</v>
      </c>
      <c r="V119" s="164" t="s">
        <v>644</v>
      </c>
      <c r="W119" s="162">
        <f t="shared" si="7"/>
        <v>1</v>
      </c>
      <c r="X119" s="162">
        <v>1</v>
      </c>
      <c r="Y119" t="str">
        <f t="shared" si="8"/>
        <v>Public Elementary</v>
      </c>
      <c r="AA119" t="str">
        <f t="shared" si="9"/>
        <v>1</v>
      </c>
    </row>
    <row r="120" spans="1:27" ht="15.75" hidden="1" customHeight="1" x14ac:dyDescent="0.25">
      <c r="A120" s="162">
        <v>229</v>
      </c>
      <c r="B120" s="162">
        <v>303319</v>
      </c>
      <c r="C120" s="163" t="s">
        <v>884</v>
      </c>
      <c r="D120" s="163" t="s">
        <v>638</v>
      </c>
      <c r="E120" s="163" t="s">
        <v>766</v>
      </c>
      <c r="F120" s="163" t="s">
        <v>766</v>
      </c>
      <c r="G120" s="163" t="s">
        <v>767</v>
      </c>
      <c r="H120" s="163" t="s">
        <v>767</v>
      </c>
      <c r="I120" s="163" t="s">
        <v>716</v>
      </c>
      <c r="J120" s="162">
        <v>11.619872000000001</v>
      </c>
      <c r="K120" s="162">
        <v>124.38166150000001</v>
      </c>
      <c r="L120" s="163" t="s">
        <v>644</v>
      </c>
      <c r="M120" s="162">
        <v>14</v>
      </c>
      <c r="N120" s="162">
        <v>14</v>
      </c>
      <c r="O120" s="162">
        <v>190</v>
      </c>
      <c r="P120" s="162">
        <v>1343</v>
      </c>
      <c r="Q120" s="162">
        <v>2511</v>
      </c>
      <c r="R120" s="164" t="s">
        <v>644</v>
      </c>
      <c r="S120" s="164">
        <v>1</v>
      </c>
      <c r="T120" s="164">
        <v>1</v>
      </c>
      <c r="U120" s="164" t="s">
        <v>644</v>
      </c>
      <c r="V120" s="164" t="s">
        <v>644</v>
      </c>
      <c r="W120" s="162">
        <f t="shared" si="7"/>
        <v>5</v>
      </c>
      <c r="X120" s="162">
        <v>1</v>
      </c>
      <c r="Y120" t="str">
        <f t="shared" si="8"/>
        <v>Public Secondary</v>
      </c>
      <c r="AA120" t="str">
        <f t="shared" si="9"/>
        <v>23</v>
      </c>
    </row>
    <row r="121" spans="1:27" ht="15.75" hidden="1" customHeight="1" x14ac:dyDescent="0.25">
      <c r="A121" s="162">
        <v>242</v>
      </c>
      <c r="B121" s="162">
        <v>303332</v>
      </c>
      <c r="C121" s="163" t="s">
        <v>896</v>
      </c>
      <c r="D121" s="163" t="s">
        <v>638</v>
      </c>
      <c r="E121" s="163" t="s">
        <v>766</v>
      </c>
      <c r="F121" s="163" t="s">
        <v>766</v>
      </c>
      <c r="G121" s="163" t="s">
        <v>767</v>
      </c>
      <c r="H121" s="163" t="s">
        <v>767</v>
      </c>
      <c r="I121" s="163" t="s">
        <v>716</v>
      </c>
      <c r="J121" s="162">
        <v>11.616667</v>
      </c>
      <c r="K121" s="162">
        <v>124.383331</v>
      </c>
      <c r="L121" s="163" t="s">
        <v>644</v>
      </c>
      <c r="M121" s="162">
        <v>14</v>
      </c>
      <c r="N121" s="162">
        <v>14</v>
      </c>
      <c r="O121" s="162">
        <v>190</v>
      </c>
      <c r="P121" s="162">
        <v>1343</v>
      </c>
      <c r="Q121" s="162">
        <v>2511</v>
      </c>
      <c r="R121" s="164" t="s">
        <v>644</v>
      </c>
      <c r="S121" s="164">
        <v>1</v>
      </c>
      <c r="T121" s="164">
        <v>1</v>
      </c>
      <c r="U121" s="164" t="s">
        <v>644</v>
      </c>
      <c r="V121" s="164" t="s">
        <v>644</v>
      </c>
      <c r="W121" s="162">
        <f t="shared" si="7"/>
        <v>5</v>
      </c>
      <c r="X121" s="162">
        <v>1</v>
      </c>
      <c r="Y121" t="str">
        <f t="shared" si="8"/>
        <v>Public Secondary</v>
      </c>
      <c r="AA121" t="str">
        <f t="shared" si="9"/>
        <v>23</v>
      </c>
    </row>
    <row r="122" spans="1:27" ht="15.75" hidden="1" customHeight="1" x14ac:dyDescent="0.25">
      <c r="A122" s="162">
        <v>245</v>
      </c>
      <c r="B122" s="162">
        <v>313201</v>
      </c>
      <c r="C122" s="169" t="s">
        <v>898</v>
      </c>
      <c r="D122" s="163" t="s">
        <v>638</v>
      </c>
      <c r="E122" s="163" t="s">
        <v>766</v>
      </c>
      <c r="F122" s="163" t="s">
        <v>766</v>
      </c>
      <c r="G122" s="163" t="s">
        <v>767</v>
      </c>
      <c r="H122" s="163" t="s">
        <v>767</v>
      </c>
      <c r="I122" s="163" t="s">
        <v>716</v>
      </c>
      <c r="J122" s="162">
        <v>11.606104</v>
      </c>
      <c r="K122" s="162">
        <v>124.40443399999999</v>
      </c>
      <c r="L122" s="163" t="s">
        <v>644</v>
      </c>
      <c r="M122" s="162">
        <v>14</v>
      </c>
      <c r="N122" s="162">
        <v>14</v>
      </c>
      <c r="O122" s="162">
        <v>190</v>
      </c>
      <c r="P122" s="162">
        <v>1343</v>
      </c>
      <c r="Q122" s="162">
        <v>2511</v>
      </c>
      <c r="R122" s="164" t="s">
        <v>644</v>
      </c>
      <c r="S122" s="164">
        <v>1</v>
      </c>
      <c r="T122" s="164">
        <v>1</v>
      </c>
      <c r="U122" s="164" t="s">
        <v>644</v>
      </c>
      <c r="V122" s="164" t="s">
        <v>644</v>
      </c>
      <c r="W122" s="162">
        <f t="shared" si="7"/>
        <v>5</v>
      </c>
      <c r="X122" s="162">
        <v>1</v>
      </c>
      <c r="Y122" t="str">
        <f t="shared" si="8"/>
        <v>Public Secondary</v>
      </c>
      <c r="AA122" t="str">
        <f t="shared" si="9"/>
        <v>23</v>
      </c>
    </row>
    <row r="123" spans="1:27" ht="15.75" hidden="1" customHeight="1" x14ac:dyDescent="0.25">
      <c r="A123" s="162">
        <v>253</v>
      </c>
      <c r="B123" s="162">
        <v>451001</v>
      </c>
      <c r="C123" s="163" t="s">
        <v>909</v>
      </c>
      <c r="D123" s="163" t="s">
        <v>638</v>
      </c>
      <c r="E123" s="163" t="s">
        <v>766</v>
      </c>
      <c r="F123" s="163" t="s">
        <v>766</v>
      </c>
      <c r="G123" s="163" t="s">
        <v>767</v>
      </c>
      <c r="H123" s="163" t="s">
        <v>767</v>
      </c>
      <c r="I123" s="163" t="s">
        <v>643</v>
      </c>
      <c r="J123" s="170"/>
      <c r="K123" s="170"/>
      <c r="L123" s="1753" t="s">
        <v>910</v>
      </c>
      <c r="M123" s="162">
        <v>14</v>
      </c>
      <c r="N123" s="162">
        <v>14</v>
      </c>
      <c r="O123" s="162">
        <v>190</v>
      </c>
      <c r="P123" s="162">
        <v>1343</v>
      </c>
      <c r="Q123" s="162">
        <v>2511</v>
      </c>
      <c r="R123" s="164">
        <v>1</v>
      </c>
      <c r="S123" s="164" t="s">
        <v>644</v>
      </c>
      <c r="T123" s="164"/>
      <c r="U123" s="164" t="s">
        <v>644</v>
      </c>
      <c r="V123" s="164" t="s">
        <v>644</v>
      </c>
      <c r="W123" s="162">
        <f t="shared" si="7"/>
        <v>1</v>
      </c>
      <c r="X123" s="162">
        <v>2</v>
      </c>
      <c r="Y123" t="str">
        <f t="shared" si="8"/>
        <v>Private Elementary</v>
      </c>
      <c r="AA123" t="str">
        <f t="shared" si="9"/>
        <v>1</v>
      </c>
    </row>
    <row r="124" spans="1:27" ht="15.75" hidden="1" customHeight="1" x14ac:dyDescent="0.25">
      <c r="A124" s="162">
        <v>256</v>
      </c>
      <c r="B124" s="178" t="s">
        <v>767</v>
      </c>
      <c r="C124" s="178" t="s">
        <v>914</v>
      </c>
      <c r="D124" s="163" t="s">
        <v>638</v>
      </c>
      <c r="E124" s="163" t="s">
        <v>766</v>
      </c>
      <c r="F124" s="163" t="s">
        <v>766</v>
      </c>
      <c r="G124" s="178" t="s">
        <v>767</v>
      </c>
      <c r="H124" s="178" t="s">
        <v>767</v>
      </c>
      <c r="I124" s="163" t="s">
        <v>758</v>
      </c>
      <c r="J124" s="166"/>
      <c r="K124" s="166"/>
      <c r="L124" s="163"/>
      <c r="M124" s="162">
        <v>14</v>
      </c>
      <c r="N124" s="162">
        <v>14</v>
      </c>
      <c r="O124" s="162">
        <v>190</v>
      </c>
      <c r="P124" s="162">
        <v>1343</v>
      </c>
      <c r="Q124" s="162">
        <v>2511</v>
      </c>
      <c r="R124" s="164" t="s">
        <v>644</v>
      </c>
      <c r="S124" s="164" t="s">
        <v>644</v>
      </c>
      <c r="T124" s="164"/>
      <c r="U124" s="164">
        <v>1</v>
      </c>
      <c r="V124" s="164" t="s">
        <v>644</v>
      </c>
      <c r="W124" s="162">
        <f t="shared" si="7"/>
        <v>7</v>
      </c>
      <c r="X124" s="162">
        <v>1</v>
      </c>
      <c r="Y124" t="str">
        <f t="shared" si="8"/>
        <v>Public ALS</v>
      </c>
      <c r="AA124" t="str">
        <f t="shared" si="9"/>
        <v>4</v>
      </c>
    </row>
    <row r="125" spans="1:27" ht="15.75" hidden="1" customHeight="1" x14ac:dyDescent="0.25">
      <c r="A125" s="162">
        <v>119</v>
      </c>
      <c r="B125" s="162">
        <v>120773</v>
      </c>
      <c r="C125" s="163" t="s">
        <v>782</v>
      </c>
      <c r="D125" s="163" t="s">
        <v>638</v>
      </c>
      <c r="E125" s="163" t="s">
        <v>766</v>
      </c>
      <c r="F125" s="163" t="s">
        <v>766</v>
      </c>
      <c r="G125" s="163" t="s">
        <v>766</v>
      </c>
      <c r="H125" s="163" t="s">
        <v>766</v>
      </c>
      <c r="I125" s="163" t="s">
        <v>643</v>
      </c>
      <c r="J125" s="162">
        <v>11.502777780000001</v>
      </c>
      <c r="K125" s="162">
        <v>124.4391</v>
      </c>
      <c r="L125" s="163" t="s">
        <v>644</v>
      </c>
      <c r="M125" s="162">
        <v>14</v>
      </c>
      <c r="N125" s="162">
        <v>14</v>
      </c>
      <c r="O125" s="162">
        <v>190</v>
      </c>
      <c r="P125" s="162">
        <v>1344</v>
      </c>
      <c r="Q125" s="162">
        <v>2512</v>
      </c>
      <c r="R125" s="164">
        <v>1</v>
      </c>
      <c r="S125" s="164" t="s">
        <v>644</v>
      </c>
      <c r="T125" s="164"/>
      <c r="U125" s="164" t="s">
        <v>644</v>
      </c>
      <c r="V125" s="164" t="s">
        <v>644</v>
      </c>
      <c r="W125" s="162">
        <f t="shared" si="7"/>
        <v>1</v>
      </c>
      <c r="X125" s="162">
        <v>1</v>
      </c>
      <c r="Y125" t="str">
        <f t="shared" si="8"/>
        <v>Public Elementary</v>
      </c>
      <c r="AA125" t="str">
        <f t="shared" si="9"/>
        <v>1</v>
      </c>
    </row>
    <row r="126" spans="1:27" ht="15.75" hidden="1" customHeight="1" x14ac:dyDescent="0.25">
      <c r="A126" s="162">
        <v>120</v>
      </c>
      <c r="B126" s="162">
        <v>120774</v>
      </c>
      <c r="C126" s="163" t="s">
        <v>783</v>
      </c>
      <c r="D126" s="163" t="s">
        <v>638</v>
      </c>
      <c r="E126" s="163" t="s">
        <v>766</v>
      </c>
      <c r="F126" s="163" t="s">
        <v>766</v>
      </c>
      <c r="G126" s="163" t="s">
        <v>766</v>
      </c>
      <c r="H126" s="163" t="s">
        <v>766</v>
      </c>
      <c r="I126" s="163" t="s">
        <v>643</v>
      </c>
      <c r="J126" s="162">
        <v>11.47361111</v>
      </c>
      <c r="K126" s="162">
        <v>124.47694439999999</v>
      </c>
      <c r="L126" s="163" t="s">
        <v>644</v>
      </c>
      <c r="M126" s="162">
        <v>14</v>
      </c>
      <c r="N126" s="162">
        <v>14</v>
      </c>
      <c r="O126" s="162">
        <v>190</v>
      </c>
      <c r="P126" s="162">
        <v>1344</v>
      </c>
      <c r="Q126" s="162">
        <v>2512</v>
      </c>
      <c r="R126" s="164">
        <v>1</v>
      </c>
      <c r="S126" s="164" t="s">
        <v>644</v>
      </c>
      <c r="T126" s="164"/>
      <c r="U126" s="164" t="s">
        <v>644</v>
      </c>
      <c r="V126" s="164" t="s">
        <v>644</v>
      </c>
      <c r="W126" s="162">
        <f t="shared" si="7"/>
        <v>1</v>
      </c>
      <c r="X126" s="162">
        <v>1</v>
      </c>
      <c r="Y126" t="str">
        <f t="shared" si="8"/>
        <v>Public Elementary</v>
      </c>
      <c r="AA126" t="str">
        <f t="shared" si="9"/>
        <v>1</v>
      </c>
    </row>
    <row r="127" spans="1:27" ht="15.75" hidden="1" customHeight="1" x14ac:dyDescent="0.25">
      <c r="A127" s="162">
        <v>121</v>
      </c>
      <c r="B127" s="162">
        <v>120775</v>
      </c>
      <c r="C127" s="163" t="s">
        <v>784</v>
      </c>
      <c r="D127" s="163" t="s">
        <v>638</v>
      </c>
      <c r="E127" s="163" t="s">
        <v>766</v>
      </c>
      <c r="F127" s="163" t="s">
        <v>766</v>
      </c>
      <c r="G127" s="163" t="s">
        <v>766</v>
      </c>
      <c r="H127" s="163" t="s">
        <v>766</v>
      </c>
      <c r="I127" s="163" t="s">
        <v>643</v>
      </c>
      <c r="J127" s="162">
        <v>11.47944444</v>
      </c>
      <c r="K127" s="162">
        <v>124.45277780000001</v>
      </c>
      <c r="L127" s="163" t="s">
        <v>644</v>
      </c>
      <c r="M127" s="162">
        <v>14</v>
      </c>
      <c r="N127" s="162">
        <v>14</v>
      </c>
      <c r="O127" s="162">
        <v>190</v>
      </c>
      <c r="P127" s="162">
        <v>1344</v>
      </c>
      <c r="Q127" s="162">
        <v>2512</v>
      </c>
      <c r="R127" s="164">
        <v>1</v>
      </c>
      <c r="S127" s="164" t="s">
        <v>644</v>
      </c>
      <c r="T127" s="164"/>
      <c r="U127" s="164" t="s">
        <v>644</v>
      </c>
      <c r="V127" s="164" t="s">
        <v>644</v>
      </c>
      <c r="W127" s="162">
        <f t="shared" si="7"/>
        <v>1</v>
      </c>
      <c r="X127" s="162">
        <v>1</v>
      </c>
      <c r="Y127" t="str">
        <f t="shared" si="8"/>
        <v>Public Elementary</v>
      </c>
      <c r="AA127" t="str">
        <f t="shared" si="9"/>
        <v>1</v>
      </c>
    </row>
    <row r="128" spans="1:27" s="1751" customFormat="1" ht="15.75" hidden="1" customHeight="1" x14ac:dyDescent="0.25">
      <c r="A128" s="162">
        <v>122</v>
      </c>
      <c r="B128" s="162">
        <v>120776</v>
      </c>
      <c r="C128" s="163" t="s">
        <v>785</v>
      </c>
      <c r="D128" s="163" t="s">
        <v>638</v>
      </c>
      <c r="E128" s="163" t="s">
        <v>766</v>
      </c>
      <c r="F128" s="163" t="s">
        <v>766</v>
      </c>
      <c r="G128" s="163" t="s">
        <v>766</v>
      </c>
      <c r="H128" s="163" t="s">
        <v>766</v>
      </c>
      <c r="I128" s="163" t="s">
        <v>643</v>
      </c>
      <c r="J128" s="162">
        <v>11.49027778</v>
      </c>
      <c r="K128" s="162">
        <v>124.44159999999999</v>
      </c>
      <c r="L128" s="163" t="s">
        <v>644</v>
      </c>
      <c r="M128" s="162">
        <v>14</v>
      </c>
      <c r="N128" s="162">
        <v>14</v>
      </c>
      <c r="O128" s="162">
        <v>190</v>
      </c>
      <c r="P128" s="162">
        <v>1344</v>
      </c>
      <c r="Q128" s="162">
        <v>2512</v>
      </c>
      <c r="R128" s="164">
        <v>1</v>
      </c>
      <c r="S128" s="164" t="s">
        <v>644</v>
      </c>
      <c r="T128" s="164"/>
      <c r="U128" s="164" t="s">
        <v>644</v>
      </c>
      <c r="V128" s="164" t="s">
        <v>644</v>
      </c>
      <c r="W128" s="162">
        <f t="shared" si="7"/>
        <v>1</v>
      </c>
      <c r="X128" s="162">
        <v>1</v>
      </c>
      <c r="Y128" s="1751" t="str">
        <f t="shared" si="8"/>
        <v>Public Elementary</v>
      </c>
      <c r="AA128" s="1751" t="str">
        <f t="shared" si="9"/>
        <v>1</v>
      </c>
    </row>
    <row r="129" spans="1:27" s="1751" customFormat="1" ht="15.75" hidden="1" customHeight="1" x14ac:dyDescent="0.25">
      <c r="A129" s="162">
        <v>123</v>
      </c>
      <c r="B129" s="162">
        <v>120777</v>
      </c>
      <c r="C129" s="163" t="s">
        <v>786</v>
      </c>
      <c r="D129" s="163" t="s">
        <v>638</v>
      </c>
      <c r="E129" s="163" t="s">
        <v>766</v>
      </c>
      <c r="F129" s="163" t="s">
        <v>766</v>
      </c>
      <c r="G129" s="163" t="s">
        <v>766</v>
      </c>
      <c r="H129" s="163" t="s">
        <v>766</v>
      </c>
      <c r="I129" s="163" t="s">
        <v>643</v>
      </c>
      <c r="J129" s="162">
        <v>11.499166669999999</v>
      </c>
      <c r="K129" s="162">
        <v>124.4808333</v>
      </c>
      <c r="L129" s="163" t="s">
        <v>644</v>
      </c>
      <c r="M129" s="162">
        <v>14</v>
      </c>
      <c r="N129" s="162">
        <v>14</v>
      </c>
      <c r="O129" s="162">
        <v>190</v>
      </c>
      <c r="P129" s="162">
        <v>1344</v>
      </c>
      <c r="Q129" s="162">
        <v>2512</v>
      </c>
      <c r="R129" s="164">
        <v>1</v>
      </c>
      <c r="S129" s="164" t="s">
        <v>644</v>
      </c>
      <c r="T129" s="164"/>
      <c r="U129" s="164" t="s">
        <v>644</v>
      </c>
      <c r="V129" s="164" t="s">
        <v>644</v>
      </c>
      <c r="W129" s="162">
        <f t="shared" si="7"/>
        <v>1</v>
      </c>
      <c r="X129" s="162">
        <v>1</v>
      </c>
      <c r="Y129" s="1751" t="str">
        <f t="shared" si="8"/>
        <v>Public Elementary</v>
      </c>
      <c r="AA129" s="1751" t="str">
        <f t="shared" si="9"/>
        <v>1</v>
      </c>
    </row>
    <row r="130" spans="1:27" s="1751" customFormat="1" ht="15.75" hidden="1" customHeight="1" x14ac:dyDescent="0.25">
      <c r="A130" s="162">
        <v>124</v>
      </c>
      <c r="B130" s="162">
        <v>120778</v>
      </c>
      <c r="C130" s="163" t="s">
        <v>787</v>
      </c>
      <c r="D130" s="163" t="s">
        <v>638</v>
      </c>
      <c r="E130" s="163" t="s">
        <v>766</v>
      </c>
      <c r="F130" s="163" t="s">
        <v>766</v>
      </c>
      <c r="G130" s="163" t="s">
        <v>766</v>
      </c>
      <c r="H130" s="163" t="s">
        <v>766</v>
      </c>
      <c r="I130" s="163" t="s">
        <v>643</v>
      </c>
      <c r="J130" s="162">
        <v>11.466799999999999</v>
      </c>
      <c r="K130" s="162">
        <v>124.480374</v>
      </c>
      <c r="L130" s="163" t="s">
        <v>644</v>
      </c>
      <c r="M130" s="162">
        <v>14</v>
      </c>
      <c r="N130" s="162">
        <v>14</v>
      </c>
      <c r="O130" s="162">
        <v>190</v>
      </c>
      <c r="P130" s="162">
        <v>1344</v>
      </c>
      <c r="Q130" s="162">
        <v>2512</v>
      </c>
      <c r="R130" s="164">
        <v>1</v>
      </c>
      <c r="S130" s="164" t="s">
        <v>644</v>
      </c>
      <c r="T130" s="164"/>
      <c r="U130" s="164" t="s">
        <v>644</v>
      </c>
      <c r="V130" s="164" t="s">
        <v>644</v>
      </c>
      <c r="W130" s="162">
        <f t="shared" si="7"/>
        <v>1</v>
      </c>
      <c r="X130" s="162">
        <v>1</v>
      </c>
      <c r="Y130" s="1751" t="str">
        <f t="shared" si="8"/>
        <v>Public Elementary</v>
      </c>
      <c r="AA130" s="1751" t="str">
        <f t="shared" si="9"/>
        <v>1</v>
      </c>
    </row>
    <row r="131" spans="1:27" ht="15.75" hidden="1" customHeight="1" x14ac:dyDescent="0.25">
      <c r="A131" s="162">
        <v>125</v>
      </c>
      <c r="B131" s="162">
        <v>120779</v>
      </c>
      <c r="C131" s="163" t="s">
        <v>5495</v>
      </c>
      <c r="D131" s="163" t="s">
        <v>638</v>
      </c>
      <c r="E131" s="163" t="s">
        <v>766</v>
      </c>
      <c r="F131" s="163" t="s">
        <v>766</v>
      </c>
      <c r="G131" s="163" t="s">
        <v>766</v>
      </c>
      <c r="H131" s="163" t="s">
        <v>766</v>
      </c>
      <c r="I131" s="163" t="s">
        <v>643</v>
      </c>
      <c r="J131" s="170"/>
      <c r="K131" s="170"/>
      <c r="L131" s="163" t="s">
        <v>644</v>
      </c>
      <c r="M131" s="162">
        <v>14</v>
      </c>
      <c r="N131" s="162">
        <v>14</v>
      </c>
      <c r="O131" s="162">
        <v>190</v>
      </c>
      <c r="P131" s="162">
        <v>1344</v>
      </c>
      <c r="Q131" s="162">
        <v>2512</v>
      </c>
      <c r="R131" s="164">
        <v>1</v>
      </c>
      <c r="S131" s="164" t="s">
        <v>644</v>
      </c>
      <c r="T131" s="164"/>
      <c r="U131" s="164" t="s">
        <v>644</v>
      </c>
      <c r="V131" s="164" t="s">
        <v>644</v>
      </c>
      <c r="W131" s="162">
        <f t="shared" si="7"/>
        <v>1</v>
      </c>
      <c r="X131" s="162">
        <v>1</v>
      </c>
      <c r="Y131" t="str">
        <f t="shared" si="8"/>
        <v>Public Elementary</v>
      </c>
      <c r="AA131" t="str">
        <f t="shared" si="9"/>
        <v>1</v>
      </c>
    </row>
    <row r="132" spans="1:27" ht="15.75" hidden="1" customHeight="1" x14ac:dyDescent="0.25">
      <c r="A132" s="162">
        <v>126</v>
      </c>
      <c r="B132" s="162">
        <v>120780</v>
      </c>
      <c r="C132" s="163" t="s">
        <v>788</v>
      </c>
      <c r="D132" s="163" t="s">
        <v>638</v>
      </c>
      <c r="E132" s="163" t="s">
        <v>766</v>
      </c>
      <c r="F132" s="163" t="s">
        <v>766</v>
      </c>
      <c r="G132" s="163" t="s">
        <v>766</v>
      </c>
      <c r="H132" s="163" t="s">
        <v>766</v>
      </c>
      <c r="I132" s="163" t="s">
        <v>643</v>
      </c>
      <c r="J132" s="162">
        <v>11.5139</v>
      </c>
      <c r="K132" s="162">
        <v>124.4905</v>
      </c>
      <c r="L132" s="163" t="s">
        <v>644</v>
      </c>
      <c r="M132" s="162">
        <v>14</v>
      </c>
      <c r="N132" s="162">
        <v>14</v>
      </c>
      <c r="O132" s="162">
        <v>190</v>
      </c>
      <c r="P132" s="162">
        <v>1344</v>
      </c>
      <c r="Q132" s="162">
        <v>2512</v>
      </c>
      <c r="R132" s="164">
        <v>1</v>
      </c>
      <c r="S132" s="164" t="s">
        <v>644</v>
      </c>
      <c r="T132" s="164"/>
      <c r="U132" s="164" t="s">
        <v>644</v>
      </c>
      <c r="V132" s="164" t="s">
        <v>644</v>
      </c>
      <c r="W132" s="162">
        <f t="shared" si="7"/>
        <v>1</v>
      </c>
      <c r="X132" s="162">
        <v>1</v>
      </c>
      <c r="Y132" t="str">
        <f t="shared" si="8"/>
        <v>Public Elementary</v>
      </c>
      <c r="AA132" t="str">
        <f t="shared" si="9"/>
        <v>1</v>
      </c>
    </row>
    <row r="133" spans="1:27" ht="15.75" hidden="1" customHeight="1" x14ac:dyDescent="0.25">
      <c r="A133" s="162">
        <v>127</v>
      </c>
      <c r="B133" s="162">
        <v>120781</v>
      </c>
      <c r="C133" s="163" t="s">
        <v>789</v>
      </c>
      <c r="D133" s="163" t="s">
        <v>638</v>
      </c>
      <c r="E133" s="163" t="s">
        <v>766</v>
      </c>
      <c r="F133" s="163" t="s">
        <v>766</v>
      </c>
      <c r="G133" s="163" t="s">
        <v>766</v>
      </c>
      <c r="H133" s="163" t="s">
        <v>766</v>
      </c>
      <c r="I133" s="163" t="s">
        <v>643</v>
      </c>
      <c r="J133" s="162">
        <v>11.473898</v>
      </c>
      <c r="K133" s="162">
        <v>124.51191300000001</v>
      </c>
      <c r="L133" s="163" t="s">
        <v>644</v>
      </c>
      <c r="M133" s="162">
        <v>14</v>
      </c>
      <c r="N133" s="162">
        <v>14</v>
      </c>
      <c r="O133" s="162">
        <v>190</v>
      </c>
      <c r="P133" s="162">
        <v>1344</v>
      </c>
      <c r="Q133" s="162">
        <v>2512</v>
      </c>
      <c r="R133" s="164">
        <v>1</v>
      </c>
      <c r="S133" s="164" t="s">
        <v>644</v>
      </c>
      <c r="T133" s="164"/>
      <c r="U133" s="164" t="s">
        <v>644</v>
      </c>
      <c r="V133" s="164" t="s">
        <v>644</v>
      </c>
      <c r="W133" s="162">
        <f t="shared" si="7"/>
        <v>1</v>
      </c>
      <c r="X133" s="162">
        <v>1</v>
      </c>
      <c r="Y133" t="str">
        <f t="shared" si="8"/>
        <v>Public Elementary</v>
      </c>
      <c r="AA133" t="str">
        <f t="shared" si="9"/>
        <v>1</v>
      </c>
    </row>
    <row r="134" spans="1:27" ht="15.75" hidden="1" customHeight="1" x14ac:dyDescent="0.25">
      <c r="A134" s="162">
        <v>128</v>
      </c>
      <c r="B134" s="162">
        <v>120782</v>
      </c>
      <c r="C134" s="163" t="s">
        <v>790</v>
      </c>
      <c r="D134" s="163" t="s">
        <v>638</v>
      </c>
      <c r="E134" s="163" t="s">
        <v>766</v>
      </c>
      <c r="F134" s="163" t="s">
        <v>766</v>
      </c>
      <c r="G134" s="163" t="s">
        <v>766</v>
      </c>
      <c r="H134" s="163" t="s">
        <v>766</v>
      </c>
      <c r="I134" s="163" t="s">
        <v>643</v>
      </c>
      <c r="J134" s="162">
        <v>11.510134000000001</v>
      </c>
      <c r="K134" s="162">
        <v>124.468861</v>
      </c>
      <c r="L134" s="163" t="s">
        <v>644</v>
      </c>
      <c r="M134" s="162">
        <v>14</v>
      </c>
      <c r="N134" s="162">
        <v>14</v>
      </c>
      <c r="O134" s="162">
        <v>190</v>
      </c>
      <c r="P134" s="162">
        <v>1344</v>
      </c>
      <c r="Q134" s="162">
        <v>2512</v>
      </c>
      <c r="R134" s="164">
        <v>1</v>
      </c>
      <c r="S134" s="164" t="s">
        <v>644</v>
      </c>
      <c r="T134" s="164"/>
      <c r="U134" s="164" t="s">
        <v>644</v>
      </c>
      <c r="V134" s="164" t="s">
        <v>644</v>
      </c>
      <c r="W134" s="162">
        <f t="shared" si="7"/>
        <v>1</v>
      </c>
      <c r="X134" s="162">
        <v>1</v>
      </c>
      <c r="Y134" t="str">
        <f t="shared" si="8"/>
        <v>Public Elementary</v>
      </c>
      <c r="AA134" t="str">
        <f t="shared" si="9"/>
        <v>1</v>
      </c>
    </row>
    <row r="135" spans="1:27" ht="15.75" hidden="1" customHeight="1" x14ac:dyDescent="0.25">
      <c r="A135" s="162">
        <v>129</v>
      </c>
      <c r="B135" s="162">
        <v>120783</v>
      </c>
      <c r="C135" s="163" t="s">
        <v>791</v>
      </c>
      <c r="D135" s="163" t="s">
        <v>638</v>
      </c>
      <c r="E135" s="163" t="s">
        <v>766</v>
      </c>
      <c r="F135" s="163" t="s">
        <v>766</v>
      </c>
      <c r="G135" s="163" t="s">
        <v>766</v>
      </c>
      <c r="H135" s="163" t="s">
        <v>766</v>
      </c>
      <c r="I135" s="163" t="s">
        <v>643</v>
      </c>
      <c r="J135" s="162">
        <v>11.483333330000001</v>
      </c>
      <c r="K135" s="162">
        <v>124.4955556</v>
      </c>
      <c r="L135" s="163" t="s">
        <v>644</v>
      </c>
      <c r="M135" s="162">
        <v>14</v>
      </c>
      <c r="N135" s="162">
        <v>14</v>
      </c>
      <c r="O135" s="162">
        <v>190</v>
      </c>
      <c r="P135" s="162">
        <v>1344</v>
      </c>
      <c r="Q135" s="162">
        <v>2512</v>
      </c>
      <c r="R135" s="164">
        <v>1</v>
      </c>
      <c r="S135" s="164" t="s">
        <v>644</v>
      </c>
      <c r="T135" s="164"/>
      <c r="U135" s="164" t="s">
        <v>644</v>
      </c>
      <c r="V135" s="164" t="s">
        <v>644</v>
      </c>
      <c r="W135" s="162">
        <f t="shared" si="7"/>
        <v>1</v>
      </c>
      <c r="X135" s="162">
        <v>1</v>
      </c>
      <c r="Y135" t="str">
        <f t="shared" si="8"/>
        <v>Public Elementary</v>
      </c>
      <c r="AA135" t="str">
        <f t="shared" si="9"/>
        <v>1</v>
      </c>
    </row>
    <row r="136" spans="1:27" ht="15.75" hidden="1" customHeight="1" x14ac:dyDescent="0.25">
      <c r="A136" s="162">
        <v>130</v>
      </c>
      <c r="B136" s="162">
        <v>120784</v>
      </c>
      <c r="C136" s="163" t="s">
        <v>792</v>
      </c>
      <c r="D136" s="163" t="s">
        <v>638</v>
      </c>
      <c r="E136" s="163" t="s">
        <v>766</v>
      </c>
      <c r="F136" s="163" t="s">
        <v>766</v>
      </c>
      <c r="G136" s="163" t="s">
        <v>766</v>
      </c>
      <c r="H136" s="163" t="s">
        <v>766</v>
      </c>
      <c r="I136" s="163" t="s">
        <v>643</v>
      </c>
      <c r="J136" s="162">
        <v>11.475</v>
      </c>
      <c r="K136" s="162">
        <v>124.4936111</v>
      </c>
      <c r="L136" s="163" t="s">
        <v>644</v>
      </c>
      <c r="M136" s="162">
        <v>14</v>
      </c>
      <c r="N136" s="162">
        <v>14</v>
      </c>
      <c r="O136" s="162">
        <v>190</v>
      </c>
      <c r="P136" s="162">
        <v>1344</v>
      </c>
      <c r="Q136" s="162">
        <v>2512</v>
      </c>
      <c r="R136" s="164">
        <v>1</v>
      </c>
      <c r="S136" s="164" t="s">
        <v>644</v>
      </c>
      <c r="T136" s="164"/>
      <c r="U136" s="164" t="s">
        <v>644</v>
      </c>
      <c r="V136" s="164" t="s">
        <v>644</v>
      </c>
      <c r="W136" s="162">
        <f t="shared" si="7"/>
        <v>1</v>
      </c>
      <c r="X136" s="162">
        <v>1</v>
      </c>
      <c r="Y136" t="str">
        <f t="shared" si="8"/>
        <v>Public Elementary</v>
      </c>
      <c r="AA136" t="str">
        <f t="shared" si="9"/>
        <v>1</v>
      </c>
    </row>
    <row r="137" spans="1:27" ht="15.75" hidden="1" customHeight="1" x14ac:dyDescent="0.25">
      <c r="A137" s="162">
        <v>230</v>
      </c>
      <c r="B137" s="162">
        <v>303320</v>
      </c>
      <c r="C137" s="163" t="s">
        <v>885</v>
      </c>
      <c r="D137" s="163" t="s">
        <v>638</v>
      </c>
      <c r="E137" s="163" t="s">
        <v>766</v>
      </c>
      <c r="F137" s="163" t="s">
        <v>766</v>
      </c>
      <c r="G137" s="163" t="s">
        <v>766</v>
      </c>
      <c r="H137" s="163" t="s">
        <v>766</v>
      </c>
      <c r="I137" s="163" t="s">
        <v>716</v>
      </c>
      <c r="J137" s="162">
        <v>11.583315000000001</v>
      </c>
      <c r="K137" s="162">
        <v>124.46418799999999</v>
      </c>
      <c r="L137" s="163" t="s">
        <v>644</v>
      </c>
      <c r="M137" s="162">
        <v>14</v>
      </c>
      <c r="N137" s="162">
        <v>14</v>
      </c>
      <c r="O137" s="162">
        <v>190</v>
      </c>
      <c r="P137" s="162">
        <v>1344</v>
      </c>
      <c r="Q137" s="162">
        <v>2512</v>
      </c>
      <c r="R137" s="164" t="s">
        <v>644</v>
      </c>
      <c r="S137" s="164">
        <v>1</v>
      </c>
      <c r="T137" s="164">
        <v>1</v>
      </c>
      <c r="U137" s="164" t="s">
        <v>644</v>
      </c>
      <c r="V137" s="164" t="s">
        <v>644</v>
      </c>
      <c r="W137" s="162">
        <f t="shared" ref="W137:W168" si="10">IF(AA137="1",1,IF(AA137="2",2,IF(AA137="12",4,IF(AA137="123",6,IF(AA137="23",5,IF(AA137="3",3,IF(AA137="4",7,IF(AA137="35",8,""))))))))</f>
        <v>5</v>
      </c>
      <c r="X137" s="162">
        <v>1</v>
      </c>
      <c r="Y137" t="str">
        <f t="shared" ref="Y137:Y168" si="11">IF(X137=1,"Public","Private")&amp;" "&amp;IF(W137=1,"Elementary",IF(W137=2,"JHS",IF(W137=3,"SHS (Stand-alone)",IF(W137=4,"Integrated",IF(W137=5,"Secondary",IF(W137=6,"Complete K to 12",IF(W137=7,"ALS",IF(W137=8,"SHS SUC",""))))))))</f>
        <v>Public Secondary</v>
      </c>
      <c r="AA137" t="str">
        <f t="shared" ref="AA137:AA168" si="12">IF(R137=1,1,"")&amp;IF(S137=1,2,"")&amp;IF(T137=1,3,"")&amp;IF(U137=1,4,"")&amp;IF(V137=1,5,"")</f>
        <v>23</v>
      </c>
    </row>
    <row r="138" spans="1:27" ht="15.75" hidden="1" customHeight="1" x14ac:dyDescent="0.25">
      <c r="A138" s="162">
        <v>246</v>
      </c>
      <c r="B138" s="162">
        <v>313202</v>
      </c>
      <c r="C138" s="163" t="s">
        <v>899</v>
      </c>
      <c r="D138" s="163" t="s">
        <v>638</v>
      </c>
      <c r="E138" s="163" t="s">
        <v>766</v>
      </c>
      <c r="F138" s="163" t="s">
        <v>766</v>
      </c>
      <c r="G138" s="163" t="s">
        <v>766</v>
      </c>
      <c r="H138" s="163" t="s">
        <v>766</v>
      </c>
      <c r="I138" s="163" t="s">
        <v>716</v>
      </c>
      <c r="J138" s="162">
        <v>11.477143999999999</v>
      </c>
      <c r="K138" s="162">
        <v>124.465805</v>
      </c>
      <c r="L138" s="163" t="s">
        <v>644</v>
      </c>
      <c r="M138" s="162">
        <v>14</v>
      </c>
      <c r="N138" s="162">
        <v>14</v>
      </c>
      <c r="O138" s="162">
        <v>190</v>
      </c>
      <c r="P138" s="162">
        <v>1344</v>
      </c>
      <c r="Q138" s="162">
        <v>2512</v>
      </c>
      <c r="R138" s="164" t="s">
        <v>644</v>
      </c>
      <c r="S138" s="164">
        <v>1</v>
      </c>
      <c r="T138" s="164">
        <v>1</v>
      </c>
      <c r="U138" s="164" t="s">
        <v>644</v>
      </c>
      <c r="V138" s="164" t="s">
        <v>644</v>
      </c>
      <c r="W138" s="162">
        <f t="shared" si="10"/>
        <v>5</v>
      </c>
      <c r="X138" s="162">
        <v>1</v>
      </c>
      <c r="Y138" t="str">
        <f t="shared" si="11"/>
        <v>Public Secondary</v>
      </c>
      <c r="AA138" t="str">
        <f t="shared" si="12"/>
        <v>23</v>
      </c>
    </row>
    <row r="139" spans="1:27" ht="15.75" hidden="1" customHeight="1" x14ac:dyDescent="0.25">
      <c r="A139" s="162">
        <v>257</v>
      </c>
      <c r="B139" s="178" t="s">
        <v>766</v>
      </c>
      <c r="C139" s="178" t="s">
        <v>915</v>
      </c>
      <c r="D139" s="163" t="s">
        <v>638</v>
      </c>
      <c r="E139" s="163" t="s">
        <v>766</v>
      </c>
      <c r="F139" s="163" t="s">
        <v>766</v>
      </c>
      <c r="G139" s="178" t="s">
        <v>766</v>
      </c>
      <c r="H139" s="178" t="s">
        <v>766</v>
      </c>
      <c r="I139" s="163" t="s">
        <v>758</v>
      </c>
      <c r="J139" s="162"/>
      <c r="K139" s="162"/>
      <c r="L139" s="163"/>
      <c r="M139" s="162">
        <v>14</v>
      </c>
      <c r="N139" s="162">
        <v>14</v>
      </c>
      <c r="O139" s="162">
        <v>190</v>
      </c>
      <c r="P139" s="162">
        <v>1344</v>
      </c>
      <c r="Q139" s="162">
        <v>2512</v>
      </c>
      <c r="R139" s="164" t="s">
        <v>644</v>
      </c>
      <c r="S139" s="164" t="s">
        <v>644</v>
      </c>
      <c r="T139" s="164"/>
      <c r="U139" s="164">
        <v>1</v>
      </c>
      <c r="V139" s="164" t="s">
        <v>644</v>
      </c>
      <c r="W139" s="162">
        <f t="shared" si="10"/>
        <v>7</v>
      </c>
      <c r="X139" s="162">
        <v>1</v>
      </c>
      <c r="Y139" t="str">
        <f t="shared" si="11"/>
        <v>Public ALS</v>
      </c>
      <c r="AA139" t="str">
        <f t="shared" si="12"/>
        <v>4</v>
      </c>
    </row>
    <row r="140" spans="1:27" ht="15.75" hidden="1" customHeight="1" x14ac:dyDescent="0.25">
      <c r="A140" s="162">
        <v>131</v>
      </c>
      <c r="B140" s="162">
        <v>120785</v>
      </c>
      <c r="C140" s="163" t="s">
        <v>793</v>
      </c>
      <c r="D140" s="163" t="s">
        <v>638</v>
      </c>
      <c r="E140" s="163" t="s">
        <v>766</v>
      </c>
      <c r="F140" s="163" t="s">
        <v>766</v>
      </c>
      <c r="G140" s="163" t="s">
        <v>794</v>
      </c>
      <c r="H140" s="163" t="s">
        <v>5496</v>
      </c>
      <c r="I140" s="163" t="s">
        <v>643</v>
      </c>
      <c r="J140" s="166">
        <v>11.47555556</v>
      </c>
      <c r="K140" s="166">
        <v>124.5341667</v>
      </c>
      <c r="L140" s="163" t="s">
        <v>644</v>
      </c>
      <c r="M140" s="162">
        <v>14</v>
      </c>
      <c r="N140" s="162">
        <v>14</v>
      </c>
      <c r="O140" s="162">
        <v>190</v>
      </c>
      <c r="P140" s="162">
        <v>1345</v>
      </c>
      <c r="Q140" s="162">
        <v>2513</v>
      </c>
      <c r="R140" s="164">
        <v>1</v>
      </c>
      <c r="S140" s="164" t="s">
        <v>644</v>
      </c>
      <c r="T140" s="164"/>
      <c r="U140" s="164" t="s">
        <v>644</v>
      </c>
      <c r="V140" s="164" t="s">
        <v>644</v>
      </c>
      <c r="W140" s="162">
        <f t="shared" si="10"/>
        <v>1</v>
      </c>
      <c r="X140" s="162">
        <v>1</v>
      </c>
      <c r="Y140" t="str">
        <f t="shared" si="11"/>
        <v>Public Elementary</v>
      </c>
      <c r="AA140" t="str">
        <f t="shared" si="12"/>
        <v>1</v>
      </c>
    </row>
    <row r="141" spans="1:27" ht="15.75" hidden="1" customHeight="1" x14ac:dyDescent="0.25">
      <c r="A141" s="162">
        <v>133</v>
      </c>
      <c r="B141" s="162">
        <v>120787</v>
      </c>
      <c r="C141" s="163" t="s">
        <v>795</v>
      </c>
      <c r="D141" s="163" t="s">
        <v>638</v>
      </c>
      <c r="E141" s="163" t="s">
        <v>766</v>
      </c>
      <c r="F141" s="163" t="s">
        <v>766</v>
      </c>
      <c r="G141" s="163" t="s">
        <v>794</v>
      </c>
      <c r="H141" s="163" t="s">
        <v>5496</v>
      </c>
      <c r="I141" s="163" t="s">
        <v>643</v>
      </c>
      <c r="J141" s="162">
        <v>11.50111111</v>
      </c>
      <c r="K141" s="162">
        <v>124.5619444</v>
      </c>
      <c r="L141" s="163" t="s">
        <v>644</v>
      </c>
      <c r="M141" s="162">
        <v>14</v>
      </c>
      <c r="N141" s="162">
        <v>14</v>
      </c>
      <c r="O141" s="162">
        <v>190</v>
      </c>
      <c r="P141" s="162">
        <v>1345</v>
      </c>
      <c r="Q141" s="162">
        <v>2513</v>
      </c>
      <c r="R141" s="164">
        <v>1</v>
      </c>
      <c r="S141" s="164" t="s">
        <v>644</v>
      </c>
      <c r="T141" s="164"/>
      <c r="U141" s="164" t="s">
        <v>644</v>
      </c>
      <c r="V141" s="164" t="s">
        <v>644</v>
      </c>
      <c r="W141" s="162">
        <f t="shared" si="10"/>
        <v>1</v>
      </c>
      <c r="X141" s="162">
        <v>1</v>
      </c>
      <c r="Y141" t="str">
        <f t="shared" si="11"/>
        <v>Public Elementary</v>
      </c>
      <c r="AA141" t="str">
        <f t="shared" si="12"/>
        <v>1</v>
      </c>
    </row>
    <row r="142" spans="1:27" ht="15.75" hidden="1" customHeight="1" x14ac:dyDescent="0.25">
      <c r="A142" s="162">
        <v>134</v>
      </c>
      <c r="B142" s="162">
        <v>120788</v>
      </c>
      <c r="C142" s="163" t="s">
        <v>5499</v>
      </c>
      <c r="D142" s="163" t="s">
        <v>638</v>
      </c>
      <c r="E142" s="163" t="s">
        <v>766</v>
      </c>
      <c r="F142" s="163" t="s">
        <v>766</v>
      </c>
      <c r="G142" s="163" t="s">
        <v>794</v>
      </c>
      <c r="H142" s="163" t="s">
        <v>5496</v>
      </c>
      <c r="I142" s="163" t="s">
        <v>643</v>
      </c>
      <c r="J142" s="162">
        <v>11.47388889</v>
      </c>
      <c r="K142" s="162">
        <v>124.5730556</v>
      </c>
      <c r="L142" s="163" t="s">
        <v>644</v>
      </c>
      <c r="M142" s="162">
        <v>14</v>
      </c>
      <c r="N142" s="162">
        <v>14</v>
      </c>
      <c r="O142" s="162">
        <v>190</v>
      </c>
      <c r="P142" s="162">
        <v>1345</v>
      </c>
      <c r="Q142" s="162">
        <v>2513</v>
      </c>
      <c r="R142" s="164">
        <v>1</v>
      </c>
      <c r="S142" s="164" t="s">
        <v>644</v>
      </c>
      <c r="T142" s="164"/>
      <c r="U142" s="164" t="s">
        <v>644</v>
      </c>
      <c r="V142" s="164" t="s">
        <v>644</v>
      </c>
      <c r="W142" s="162">
        <f t="shared" si="10"/>
        <v>1</v>
      </c>
      <c r="X142" s="162">
        <v>1</v>
      </c>
      <c r="Y142" t="str">
        <f t="shared" si="11"/>
        <v>Public Elementary</v>
      </c>
      <c r="AA142" t="str">
        <f t="shared" si="12"/>
        <v>1</v>
      </c>
    </row>
    <row r="143" spans="1:27" ht="15.75" hidden="1" customHeight="1" x14ac:dyDescent="0.25">
      <c r="A143" s="162">
        <v>136</v>
      </c>
      <c r="B143" s="162">
        <v>120790</v>
      </c>
      <c r="C143" s="163" t="s">
        <v>797</v>
      </c>
      <c r="D143" s="163" t="s">
        <v>638</v>
      </c>
      <c r="E143" s="163" t="s">
        <v>766</v>
      </c>
      <c r="F143" s="163" t="s">
        <v>766</v>
      </c>
      <c r="G143" s="163" t="s">
        <v>794</v>
      </c>
      <c r="H143" s="163" t="s">
        <v>5496</v>
      </c>
      <c r="I143" s="163" t="s">
        <v>643</v>
      </c>
      <c r="J143" s="162">
        <v>11.49472222</v>
      </c>
      <c r="K143" s="162">
        <v>124.57</v>
      </c>
      <c r="L143" s="163" t="s">
        <v>644</v>
      </c>
      <c r="M143" s="162">
        <v>14</v>
      </c>
      <c r="N143" s="162">
        <v>14</v>
      </c>
      <c r="O143" s="162">
        <v>190</v>
      </c>
      <c r="P143" s="162">
        <v>1345</v>
      </c>
      <c r="Q143" s="162">
        <v>2513</v>
      </c>
      <c r="R143" s="164">
        <v>1</v>
      </c>
      <c r="S143" s="164" t="s">
        <v>644</v>
      </c>
      <c r="T143" s="164"/>
      <c r="U143" s="164" t="s">
        <v>644</v>
      </c>
      <c r="V143" s="164" t="s">
        <v>644</v>
      </c>
      <c r="W143" s="162">
        <f t="shared" si="10"/>
        <v>1</v>
      </c>
      <c r="X143" s="162">
        <v>1</v>
      </c>
      <c r="Y143" t="str">
        <f t="shared" si="11"/>
        <v>Public Elementary</v>
      </c>
      <c r="AA143" t="str">
        <f t="shared" si="12"/>
        <v>1</v>
      </c>
    </row>
    <row r="144" spans="1:27" ht="15.75" hidden="1" customHeight="1" x14ac:dyDescent="0.25">
      <c r="A144" s="162">
        <v>139</v>
      </c>
      <c r="B144" s="162">
        <v>120793</v>
      </c>
      <c r="C144" s="163" t="s">
        <v>800</v>
      </c>
      <c r="D144" s="163" t="s">
        <v>638</v>
      </c>
      <c r="E144" s="163" t="s">
        <v>766</v>
      </c>
      <c r="F144" s="163" t="s">
        <v>766</v>
      </c>
      <c r="G144" s="163" t="s">
        <v>794</v>
      </c>
      <c r="H144" s="163" t="s">
        <v>5496</v>
      </c>
      <c r="I144" s="163" t="s">
        <v>643</v>
      </c>
      <c r="J144" s="162">
        <v>11.47805556</v>
      </c>
      <c r="K144" s="162">
        <v>124.55138890000001</v>
      </c>
      <c r="L144" s="163" t="s">
        <v>644</v>
      </c>
      <c r="M144" s="162">
        <v>14</v>
      </c>
      <c r="N144" s="162">
        <v>14</v>
      </c>
      <c r="O144" s="162">
        <v>190</v>
      </c>
      <c r="P144" s="162">
        <v>1345</v>
      </c>
      <c r="Q144" s="162">
        <v>2513</v>
      </c>
      <c r="R144" s="164">
        <v>1</v>
      </c>
      <c r="S144" s="164" t="s">
        <v>644</v>
      </c>
      <c r="T144" s="164"/>
      <c r="U144" s="164" t="s">
        <v>644</v>
      </c>
      <c r="V144" s="164" t="s">
        <v>644</v>
      </c>
      <c r="W144" s="162">
        <f t="shared" si="10"/>
        <v>1</v>
      </c>
      <c r="X144" s="162">
        <v>1</v>
      </c>
      <c r="Y144" t="str">
        <f t="shared" si="11"/>
        <v>Public Elementary</v>
      </c>
      <c r="AA144" t="str">
        <f t="shared" si="12"/>
        <v>1</v>
      </c>
    </row>
    <row r="145" spans="1:27" ht="15.75" hidden="1" customHeight="1" x14ac:dyDescent="0.25">
      <c r="A145" s="162">
        <v>233</v>
      </c>
      <c r="B145" s="162">
        <v>303323</v>
      </c>
      <c r="C145" s="163" t="s">
        <v>888</v>
      </c>
      <c r="D145" s="163" t="s">
        <v>638</v>
      </c>
      <c r="E145" s="163" t="s">
        <v>766</v>
      </c>
      <c r="F145" s="163" t="s">
        <v>766</v>
      </c>
      <c r="G145" s="163" t="s">
        <v>794</v>
      </c>
      <c r="H145" s="163" t="s">
        <v>5496</v>
      </c>
      <c r="I145" s="163" t="s">
        <v>716</v>
      </c>
      <c r="J145" s="162">
        <v>11.50169</v>
      </c>
      <c r="K145" s="162">
        <v>124.563911</v>
      </c>
      <c r="L145" s="163" t="s">
        <v>644</v>
      </c>
      <c r="M145" s="162">
        <v>14</v>
      </c>
      <c r="N145" s="162">
        <v>14</v>
      </c>
      <c r="O145" s="162">
        <v>190</v>
      </c>
      <c r="P145" s="162">
        <v>1345</v>
      </c>
      <c r="Q145" s="162">
        <v>2513</v>
      </c>
      <c r="R145" s="164" t="s">
        <v>644</v>
      </c>
      <c r="S145" s="164">
        <v>1</v>
      </c>
      <c r="T145" s="164">
        <v>1</v>
      </c>
      <c r="U145" s="164" t="s">
        <v>644</v>
      </c>
      <c r="V145" s="164" t="s">
        <v>644</v>
      </c>
      <c r="W145" s="162">
        <f t="shared" si="10"/>
        <v>5</v>
      </c>
      <c r="X145" s="162">
        <v>1</v>
      </c>
      <c r="Y145" t="str">
        <f t="shared" si="11"/>
        <v>Public Secondary</v>
      </c>
      <c r="AA145" t="str">
        <f t="shared" si="12"/>
        <v>23</v>
      </c>
    </row>
    <row r="146" spans="1:27" ht="15.75" hidden="1" customHeight="1" x14ac:dyDescent="0.25">
      <c r="A146" s="162">
        <v>258</v>
      </c>
      <c r="B146" s="178" t="s">
        <v>5496</v>
      </c>
      <c r="C146" s="178" t="s">
        <v>5501</v>
      </c>
      <c r="D146" s="163" t="s">
        <v>638</v>
      </c>
      <c r="E146" s="163" t="s">
        <v>766</v>
      </c>
      <c r="F146" s="163" t="s">
        <v>766</v>
      </c>
      <c r="G146" s="178" t="s">
        <v>794</v>
      </c>
      <c r="H146" s="178" t="s">
        <v>5496</v>
      </c>
      <c r="I146" s="163" t="s">
        <v>758</v>
      </c>
      <c r="J146" s="162"/>
      <c r="K146" s="162"/>
      <c r="L146" s="163"/>
      <c r="M146" s="162">
        <v>14</v>
      </c>
      <c r="N146" s="162">
        <v>14</v>
      </c>
      <c r="O146" s="162">
        <v>190</v>
      </c>
      <c r="P146" s="162">
        <v>1345</v>
      </c>
      <c r="Q146" s="162">
        <v>2513</v>
      </c>
      <c r="R146" s="164" t="s">
        <v>644</v>
      </c>
      <c r="S146" s="164" t="s">
        <v>644</v>
      </c>
      <c r="T146" s="164"/>
      <c r="U146" s="164">
        <v>1</v>
      </c>
      <c r="V146" s="164" t="s">
        <v>644</v>
      </c>
      <c r="W146" s="162">
        <f t="shared" si="10"/>
        <v>7</v>
      </c>
      <c r="X146" s="162">
        <v>1</v>
      </c>
      <c r="Y146" t="str">
        <f t="shared" si="11"/>
        <v>Public ALS</v>
      </c>
      <c r="AA146" t="str">
        <f t="shared" si="12"/>
        <v>4</v>
      </c>
    </row>
    <row r="147" spans="1:27" ht="15.75" hidden="1" customHeight="1" x14ac:dyDescent="0.25">
      <c r="A147" s="162">
        <v>132</v>
      </c>
      <c r="B147" s="162">
        <v>120786</v>
      </c>
      <c r="C147" s="163" t="s">
        <v>5498</v>
      </c>
      <c r="D147" s="163" t="s">
        <v>638</v>
      </c>
      <c r="E147" s="163" t="s">
        <v>766</v>
      </c>
      <c r="F147" s="163" t="s">
        <v>766</v>
      </c>
      <c r="G147" s="163" t="s">
        <v>794</v>
      </c>
      <c r="H147" s="163" t="s">
        <v>5497</v>
      </c>
      <c r="I147" s="163" t="s">
        <v>643</v>
      </c>
      <c r="J147" s="162">
        <v>11.48666667</v>
      </c>
      <c r="K147" s="162">
        <v>124.5915</v>
      </c>
      <c r="L147" s="163" t="s">
        <v>644</v>
      </c>
      <c r="M147" s="162">
        <v>14</v>
      </c>
      <c r="N147" s="162">
        <v>14</v>
      </c>
      <c r="O147" s="162">
        <v>190</v>
      </c>
      <c r="P147" s="162">
        <v>1345</v>
      </c>
      <c r="Q147" s="162">
        <v>2513</v>
      </c>
      <c r="R147" s="164">
        <v>1</v>
      </c>
      <c r="S147" s="164" t="s">
        <v>644</v>
      </c>
      <c r="T147" s="164"/>
      <c r="U147" s="164" t="s">
        <v>644</v>
      </c>
      <c r="V147" s="164" t="s">
        <v>644</v>
      </c>
      <c r="W147" s="162">
        <f t="shared" si="10"/>
        <v>1</v>
      </c>
      <c r="X147" s="162">
        <v>1</v>
      </c>
      <c r="Y147" t="str">
        <f t="shared" si="11"/>
        <v>Public Elementary</v>
      </c>
      <c r="AA147" t="str">
        <f t="shared" si="12"/>
        <v>1</v>
      </c>
    </row>
    <row r="148" spans="1:27" ht="15.75" hidden="1" customHeight="1" x14ac:dyDescent="0.25">
      <c r="A148" s="162">
        <v>135</v>
      </c>
      <c r="B148" s="162">
        <v>120789</v>
      </c>
      <c r="C148" s="163" t="s">
        <v>796</v>
      </c>
      <c r="D148" s="163" t="s">
        <v>638</v>
      </c>
      <c r="E148" s="163" t="s">
        <v>766</v>
      </c>
      <c r="F148" s="163" t="s">
        <v>766</v>
      </c>
      <c r="G148" s="163" t="s">
        <v>794</v>
      </c>
      <c r="H148" s="163" t="s">
        <v>5497</v>
      </c>
      <c r="I148" s="163" t="s">
        <v>643</v>
      </c>
      <c r="J148" s="162">
        <v>11.486388890000001</v>
      </c>
      <c r="K148" s="162">
        <v>124.58305559999999</v>
      </c>
      <c r="L148" s="163" t="s">
        <v>644</v>
      </c>
      <c r="M148" s="162">
        <v>14</v>
      </c>
      <c r="N148" s="162">
        <v>14</v>
      </c>
      <c r="O148" s="162">
        <v>190</v>
      </c>
      <c r="P148" s="162">
        <v>1345</v>
      </c>
      <c r="Q148" s="162">
        <v>2513</v>
      </c>
      <c r="R148" s="164">
        <v>1</v>
      </c>
      <c r="S148" s="164" t="s">
        <v>644</v>
      </c>
      <c r="T148" s="164"/>
      <c r="U148" s="164" t="s">
        <v>644</v>
      </c>
      <c r="V148" s="164" t="s">
        <v>644</v>
      </c>
      <c r="W148" s="162">
        <f t="shared" si="10"/>
        <v>1</v>
      </c>
      <c r="X148" s="162">
        <v>1</v>
      </c>
      <c r="Y148" t="str">
        <f t="shared" si="11"/>
        <v>Public Elementary</v>
      </c>
      <c r="AA148" t="str">
        <f t="shared" si="12"/>
        <v>1</v>
      </c>
    </row>
    <row r="149" spans="1:27" ht="15.75" hidden="1" customHeight="1" x14ac:dyDescent="0.25">
      <c r="A149" s="162">
        <v>137</v>
      </c>
      <c r="B149" s="162">
        <v>120791</v>
      </c>
      <c r="C149" s="163" t="s">
        <v>798</v>
      </c>
      <c r="D149" s="163" t="s">
        <v>638</v>
      </c>
      <c r="E149" s="163" t="s">
        <v>766</v>
      </c>
      <c r="F149" s="163" t="s">
        <v>766</v>
      </c>
      <c r="G149" s="163" t="s">
        <v>794</v>
      </c>
      <c r="H149" s="163" t="s">
        <v>5497</v>
      </c>
      <c r="I149" s="163" t="s">
        <v>643</v>
      </c>
      <c r="J149" s="166">
        <v>11.49027778</v>
      </c>
      <c r="K149" s="166">
        <v>124.5966667</v>
      </c>
      <c r="L149" s="163" t="s">
        <v>644</v>
      </c>
      <c r="M149" s="162">
        <v>14</v>
      </c>
      <c r="N149" s="162">
        <v>14</v>
      </c>
      <c r="O149" s="162">
        <v>190</v>
      </c>
      <c r="P149" s="162">
        <v>1345</v>
      </c>
      <c r="Q149" s="162">
        <v>2513</v>
      </c>
      <c r="R149" s="164">
        <v>1</v>
      </c>
      <c r="S149" s="164" t="s">
        <v>644</v>
      </c>
      <c r="T149" s="164"/>
      <c r="U149" s="164" t="s">
        <v>644</v>
      </c>
      <c r="V149" s="164" t="s">
        <v>644</v>
      </c>
      <c r="W149" s="162">
        <f t="shared" si="10"/>
        <v>1</v>
      </c>
      <c r="X149" s="162">
        <v>1</v>
      </c>
      <c r="Y149" t="str">
        <f t="shared" si="11"/>
        <v>Public Elementary</v>
      </c>
      <c r="AA149" t="str">
        <f t="shared" si="12"/>
        <v>1</v>
      </c>
    </row>
    <row r="150" spans="1:27" ht="15.75" hidden="1" customHeight="1" x14ac:dyDescent="0.25">
      <c r="A150" s="162">
        <v>138</v>
      </c>
      <c r="B150" s="162">
        <v>120792</v>
      </c>
      <c r="C150" s="163" t="s">
        <v>799</v>
      </c>
      <c r="D150" s="163" t="s">
        <v>638</v>
      </c>
      <c r="E150" s="163" t="s">
        <v>766</v>
      </c>
      <c r="F150" s="163" t="s">
        <v>766</v>
      </c>
      <c r="G150" s="163" t="s">
        <v>794</v>
      </c>
      <c r="H150" s="163" t="s">
        <v>5497</v>
      </c>
      <c r="I150" s="163" t="s">
        <v>643</v>
      </c>
      <c r="J150" s="162">
        <v>11.50638889</v>
      </c>
      <c r="K150" s="162">
        <v>124.61222220000001</v>
      </c>
      <c r="L150" s="163" t="s">
        <v>644</v>
      </c>
      <c r="M150" s="162">
        <v>14</v>
      </c>
      <c r="N150" s="162">
        <v>14</v>
      </c>
      <c r="O150" s="162">
        <v>190</v>
      </c>
      <c r="P150" s="162">
        <v>1345</v>
      </c>
      <c r="Q150" s="162">
        <v>2513</v>
      </c>
      <c r="R150" s="164">
        <v>1</v>
      </c>
      <c r="S150" s="164" t="s">
        <v>644</v>
      </c>
      <c r="T150" s="164"/>
      <c r="U150" s="164" t="s">
        <v>644</v>
      </c>
      <c r="V150" s="164" t="s">
        <v>644</v>
      </c>
      <c r="W150" s="162">
        <f t="shared" si="10"/>
        <v>1</v>
      </c>
      <c r="X150" s="162">
        <v>1</v>
      </c>
      <c r="Y150" t="str">
        <f t="shared" si="11"/>
        <v>Public Elementary</v>
      </c>
      <c r="AA150" t="str">
        <f t="shared" si="12"/>
        <v>1</v>
      </c>
    </row>
    <row r="151" spans="1:27" ht="15.75" hidden="1" customHeight="1" x14ac:dyDescent="0.25">
      <c r="A151" s="162">
        <v>140</v>
      </c>
      <c r="B151" s="162">
        <v>120794</v>
      </c>
      <c r="C151" s="163" t="s">
        <v>801</v>
      </c>
      <c r="D151" s="163" t="s">
        <v>638</v>
      </c>
      <c r="E151" s="163" t="s">
        <v>766</v>
      </c>
      <c r="F151" s="163" t="s">
        <v>766</v>
      </c>
      <c r="G151" s="163" t="s">
        <v>794</v>
      </c>
      <c r="H151" s="163" t="s">
        <v>5497</v>
      </c>
      <c r="I151" s="163" t="s">
        <v>643</v>
      </c>
      <c r="J151" s="162">
        <v>11.501388889999999</v>
      </c>
      <c r="K151" s="162">
        <v>124.60972219999999</v>
      </c>
      <c r="L151" s="163" t="s">
        <v>644</v>
      </c>
      <c r="M151" s="162">
        <v>14</v>
      </c>
      <c r="N151" s="162">
        <v>14</v>
      </c>
      <c r="O151" s="162">
        <v>190</v>
      </c>
      <c r="P151" s="162">
        <v>1345</v>
      </c>
      <c r="Q151" s="162">
        <v>2513</v>
      </c>
      <c r="R151" s="164">
        <v>1</v>
      </c>
      <c r="S151" s="164" t="s">
        <v>644</v>
      </c>
      <c r="T151" s="164"/>
      <c r="U151" s="164" t="s">
        <v>644</v>
      </c>
      <c r="V151" s="164" t="s">
        <v>644</v>
      </c>
      <c r="W151" s="162">
        <f t="shared" si="10"/>
        <v>1</v>
      </c>
      <c r="X151" s="162">
        <v>1</v>
      </c>
      <c r="Y151" t="str">
        <f t="shared" si="11"/>
        <v>Public Elementary</v>
      </c>
      <c r="AA151" t="str">
        <f t="shared" si="12"/>
        <v>1</v>
      </c>
    </row>
    <row r="152" spans="1:27" ht="15.75" hidden="1" customHeight="1" x14ac:dyDescent="0.25">
      <c r="A152" s="162">
        <v>141</v>
      </c>
      <c r="B152" s="162">
        <v>120795</v>
      </c>
      <c r="C152" s="163" t="s">
        <v>802</v>
      </c>
      <c r="D152" s="163" t="s">
        <v>638</v>
      </c>
      <c r="E152" s="163" t="s">
        <v>766</v>
      </c>
      <c r="F152" s="163" t="s">
        <v>766</v>
      </c>
      <c r="G152" s="163" t="s">
        <v>794</v>
      </c>
      <c r="H152" s="163" t="s">
        <v>5497</v>
      </c>
      <c r="I152" s="163" t="s">
        <v>643</v>
      </c>
      <c r="J152" s="162">
        <v>11.52</v>
      </c>
      <c r="K152" s="162">
        <v>124.6111111</v>
      </c>
      <c r="L152" s="163" t="s">
        <v>644</v>
      </c>
      <c r="M152" s="162">
        <v>14</v>
      </c>
      <c r="N152" s="162">
        <v>14</v>
      </c>
      <c r="O152" s="162">
        <v>190</v>
      </c>
      <c r="P152" s="162">
        <v>1345</v>
      </c>
      <c r="Q152" s="162">
        <v>2513</v>
      </c>
      <c r="R152" s="164">
        <v>1</v>
      </c>
      <c r="S152" s="164" t="s">
        <v>644</v>
      </c>
      <c r="T152" s="164"/>
      <c r="U152" s="164" t="s">
        <v>644</v>
      </c>
      <c r="V152" s="164" t="s">
        <v>644</v>
      </c>
      <c r="W152" s="162">
        <f t="shared" si="10"/>
        <v>1</v>
      </c>
      <c r="X152" s="162">
        <v>1</v>
      </c>
      <c r="Y152" t="str">
        <f t="shared" si="11"/>
        <v>Public Elementary</v>
      </c>
      <c r="AA152" t="str">
        <f t="shared" si="12"/>
        <v>1</v>
      </c>
    </row>
    <row r="153" spans="1:27" ht="15.75" hidden="1" customHeight="1" x14ac:dyDescent="0.25">
      <c r="A153" s="162">
        <v>142</v>
      </c>
      <c r="B153" s="162">
        <v>120796</v>
      </c>
      <c r="C153" s="163" t="s">
        <v>803</v>
      </c>
      <c r="D153" s="163" t="s">
        <v>638</v>
      </c>
      <c r="E153" s="163" t="s">
        <v>766</v>
      </c>
      <c r="F153" s="163" t="s">
        <v>766</v>
      </c>
      <c r="G153" s="163" t="s">
        <v>794</v>
      </c>
      <c r="H153" s="163" t="s">
        <v>5497</v>
      </c>
      <c r="I153" s="163" t="s">
        <v>643</v>
      </c>
      <c r="J153" s="162">
        <v>11.514722219999999</v>
      </c>
      <c r="K153" s="162">
        <v>124.61583330000001</v>
      </c>
      <c r="L153" s="163" t="s">
        <v>644</v>
      </c>
      <c r="M153" s="162">
        <v>14</v>
      </c>
      <c r="N153" s="162">
        <v>14</v>
      </c>
      <c r="O153" s="162">
        <v>190</v>
      </c>
      <c r="P153" s="162">
        <v>1345</v>
      </c>
      <c r="Q153" s="162">
        <v>2513</v>
      </c>
      <c r="R153" s="164">
        <v>1</v>
      </c>
      <c r="S153" s="164" t="s">
        <v>644</v>
      </c>
      <c r="T153" s="164"/>
      <c r="U153" s="164" t="s">
        <v>644</v>
      </c>
      <c r="V153" s="164" t="s">
        <v>644</v>
      </c>
      <c r="W153" s="162">
        <f t="shared" si="10"/>
        <v>1</v>
      </c>
      <c r="X153" s="162">
        <v>1</v>
      </c>
      <c r="Y153" t="str">
        <f t="shared" si="11"/>
        <v>Public Elementary</v>
      </c>
      <c r="AA153" t="str">
        <f t="shared" si="12"/>
        <v>1</v>
      </c>
    </row>
    <row r="154" spans="1:27" ht="15.75" hidden="1" customHeight="1" x14ac:dyDescent="0.25">
      <c r="A154" s="162">
        <v>232</v>
      </c>
      <c r="B154" s="162">
        <v>303322</v>
      </c>
      <c r="C154" s="163" t="s">
        <v>887</v>
      </c>
      <c r="D154" s="163" t="s">
        <v>638</v>
      </c>
      <c r="E154" s="163" t="s">
        <v>766</v>
      </c>
      <c r="F154" s="163" t="s">
        <v>766</v>
      </c>
      <c r="G154" s="163" t="s">
        <v>794</v>
      </c>
      <c r="H154" s="163" t="s">
        <v>5497</v>
      </c>
      <c r="I154" s="163" t="s">
        <v>716</v>
      </c>
      <c r="J154" s="162">
        <v>11.47545</v>
      </c>
      <c r="K154" s="162">
        <v>124.5793139</v>
      </c>
      <c r="L154" s="163" t="s">
        <v>644</v>
      </c>
      <c r="M154" s="162">
        <v>14</v>
      </c>
      <c r="N154" s="162">
        <v>14</v>
      </c>
      <c r="O154" s="162">
        <v>190</v>
      </c>
      <c r="P154" s="162">
        <v>1345</v>
      </c>
      <c r="Q154" s="162">
        <v>2513</v>
      </c>
      <c r="R154" s="164" t="s">
        <v>644</v>
      </c>
      <c r="S154" s="164">
        <v>1</v>
      </c>
      <c r="T154" s="164">
        <v>1</v>
      </c>
      <c r="U154" s="164" t="s">
        <v>644</v>
      </c>
      <c r="V154" s="164" t="s">
        <v>644</v>
      </c>
      <c r="W154" s="162">
        <f t="shared" si="10"/>
        <v>5</v>
      </c>
      <c r="X154" s="162">
        <v>1</v>
      </c>
      <c r="Y154" t="str">
        <f t="shared" si="11"/>
        <v>Public Secondary</v>
      </c>
      <c r="AA154" t="str">
        <f t="shared" si="12"/>
        <v>23</v>
      </c>
    </row>
    <row r="155" spans="1:27" ht="15.75" hidden="1" customHeight="1" x14ac:dyDescent="0.25">
      <c r="A155" s="162"/>
      <c r="B155" s="178" t="s">
        <v>5497</v>
      </c>
      <c r="C155" s="178" t="s">
        <v>5500</v>
      </c>
      <c r="D155" s="163" t="s">
        <v>638</v>
      </c>
      <c r="E155" s="163" t="s">
        <v>766</v>
      </c>
      <c r="F155" s="163" t="s">
        <v>766</v>
      </c>
      <c r="G155" s="178" t="s">
        <v>794</v>
      </c>
      <c r="H155" s="178" t="s">
        <v>5497</v>
      </c>
      <c r="I155" s="163" t="s">
        <v>758</v>
      </c>
      <c r="J155" s="162"/>
      <c r="K155" s="162"/>
      <c r="L155" s="163"/>
      <c r="M155" s="162">
        <v>14</v>
      </c>
      <c r="N155" s="162">
        <v>14</v>
      </c>
      <c r="O155" s="162">
        <v>190</v>
      </c>
      <c r="P155" s="162">
        <v>1345</v>
      </c>
      <c r="Q155" s="162">
        <v>2513</v>
      </c>
      <c r="R155" s="164"/>
      <c r="S155" s="164"/>
      <c r="T155" s="164"/>
      <c r="U155" s="164">
        <v>1</v>
      </c>
      <c r="V155" s="164"/>
      <c r="W155" s="162">
        <f t="shared" si="10"/>
        <v>7</v>
      </c>
      <c r="X155" s="162">
        <v>1</v>
      </c>
      <c r="Y155" t="str">
        <f t="shared" si="11"/>
        <v>Public ALS</v>
      </c>
      <c r="AA155" t="str">
        <f t="shared" si="12"/>
        <v>4</v>
      </c>
    </row>
    <row r="156" spans="1:27" ht="15.75" hidden="1" customHeight="1" x14ac:dyDescent="0.25">
      <c r="A156" s="162">
        <v>144</v>
      </c>
      <c r="B156" s="162">
        <v>120798</v>
      </c>
      <c r="C156" s="163" t="s">
        <v>806</v>
      </c>
      <c r="D156" s="163" t="s">
        <v>638</v>
      </c>
      <c r="E156" s="163" t="s">
        <v>766</v>
      </c>
      <c r="F156" s="163" t="s">
        <v>766</v>
      </c>
      <c r="G156" s="163" t="s">
        <v>805</v>
      </c>
      <c r="H156" s="163" t="s">
        <v>5503</v>
      </c>
      <c r="I156" s="163" t="s">
        <v>643</v>
      </c>
      <c r="J156" s="162">
        <v>11.535475</v>
      </c>
      <c r="K156" s="162">
        <v>124.613411</v>
      </c>
      <c r="L156" s="163" t="s">
        <v>644</v>
      </c>
      <c r="M156" s="162">
        <v>14</v>
      </c>
      <c r="N156" s="162">
        <v>14</v>
      </c>
      <c r="O156" s="162">
        <v>190</v>
      </c>
      <c r="P156" s="162">
        <v>1346</v>
      </c>
      <c r="Q156" s="162">
        <v>2514</v>
      </c>
      <c r="R156" s="164">
        <v>1</v>
      </c>
      <c r="S156" s="164" t="s">
        <v>644</v>
      </c>
      <c r="T156" s="164"/>
      <c r="U156" s="164" t="s">
        <v>644</v>
      </c>
      <c r="V156" s="164" t="s">
        <v>644</v>
      </c>
      <c r="W156" s="162">
        <f t="shared" si="10"/>
        <v>1</v>
      </c>
      <c r="X156" s="162">
        <v>1</v>
      </c>
      <c r="Y156" t="str">
        <f t="shared" si="11"/>
        <v>Public Elementary</v>
      </c>
      <c r="AA156" t="str">
        <f t="shared" si="12"/>
        <v>1</v>
      </c>
    </row>
    <row r="157" spans="1:27" ht="15.75" hidden="1" customHeight="1" x14ac:dyDescent="0.25">
      <c r="A157" s="162">
        <v>145</v>
      </c>
      <c r="B157" s="162">
        <v>120799</v>
      </c>
      <c r="C157" s="163" t="s">
        <v>807</v>
      </c>
      <c r="D157" s="163" t="s">
        <v>638</v>
      </c>
      <c r="E157" s="163" t="s">
        <v>766</v>
      </c>
      <c r="F157" s="163" t="s">
        <v>766</v>
      </c>
      <c r="G157" s="163" t="s">
        <v>805</v>
      </c>
      <c r="H157" s="163" t="s">
        <v>5503</v>
      </c>
      <c r="I157" s="163" t="s">
        <v>643</v>
      </c>
      <c r="J157" s="166">
        <v>11.554444439999999</v>
      </c>
      <c r="K157" s="166">
        <v>124.5961111</v>
      </c>
      <c r="L157" s="163" t="s">
        <v>644</v>
      </c>
      <c r="M157" s="162">
        <v>14</v>
      </c>
      <c r="N157" s="162">
        <v>14</v>
      </c>
      <c r="O157" s="162">
        <v>190</v>
      </c>
      <c r="P157" s="162">
        <v>1346</v>
      </c>
      <c r="Q157" s="162">
        <v>2514</v>
      </c>
      <c r="R157" s="164">
        <v>1</v>
      </c>
      <c r="S157" s="164" t="s">
        <v>644</v>
      </c>
      <c r="T157" s="164"/>
      <c r="U157" s="164" t="s">
        <v>644</v>
      </c>
      <c r="V157" s="164" t="s">
        <v>644</v>
      </c>
      <c r="W157" s="162">
        <f t="shared" si="10"/>
        <v>1</v>
      </c>
      <c r="X157" s="162">
        <v>1</v>
      </c>
      <c r="Y157" t="str">
        <f t="shared" si="11"/>
        <v>Public Elementary</v>
      </c>
      <c r="AA157" t="str">
        <f t="shared" si="12"/>
        <v>1</v>
      </c>
    </row>
    <row r="158" spans="1:27" ht="15.75" hidden="1" customHeight="1" x14ac:dyDescent="0.25">
      <c r="A158" s="162">
        <v>153</v>
      </c>
      <c r="B158" s="162">
        <v>120807</v>
      </c>
      <c r="C158" s="163" t="s">
        <v>800</v>
      </c>
      <c r="D158" s="163" t="s">
        <v>638</v>
      </c>
      <c r="E158" s="163" t="s">
        <v>766</v>
      </c>
      <c r="F158" s="163" t="s">
        <v>766</v>
      </c>
      <c r="G158" s="163" t="s">
        <v>805</v>
      </c>
      <c r="H158" s="163" t="s">
        <v>5503</v>
      </c>
      <c r="I158" s="163" t="s">
        <v>643</v>
      </c>
      <c r="J158" s="162">
        <v>11.559722219999999</v>
      </c>
      <c r="K158" s="162">
        <v>124.5905556</v>
      </c>
      <c r="L158" s="163" t="s">
        <v>644</v>
      </c>
      <c r="M158" s="162">
        <v>14</v>
      </c>
      <c r="N158" s="162">
        <v>14</v>
      </c>
      <c r="O158" s="162">
        <v>190</v>
      </c>
      <c r="P158" s="162">
        <v>1346</v>
      </c>
      <c r="Q158" s="162">
        <v>2514</v>
      </c>
      <c r="R158" s="164">
        <v>1</v>
      </c>
      <c r="S158" s="164" t="s">
        <v>644</v>
      </c>
      <c r="T158" s="164"/>
      <c r="U158" s="164" t="s">
        <v>644</v>
      </c>
      <c r="V158" s="164" t="s">
        <v>644</v>
      </c>
      <c r="W158" s="162">
        <f t="shared" si="10"/>
        <v>1</v>
      </c>
      <c r="X158" s="162">
        <v>1</v>
      </c>
      <c r="Y158" t="str">
        <f t="shared" si="11"/>
        <v>Public Elementary</v>
      </c>
      <c r="AA158" t="str">
        <f t="shared" si="12"/>
        <v>1</v>
      </c>
    </row>
    <row r="159" spans="1:27" ht="15.75" hidden="1" customHeight="1" x14ac:dyDescent="0.25">
      <c r="A159" s="162">
        <v>154</v>
      </c>
      <c r="B159" s="162">
        <v>120808</v>
      </c>
      <c r="C159" s="163" t="s">
        <v>814</v>
      </c>
      <c r="D159" s="163" t="s">
        <v>638</v>
      </c>
      <c r="E159" s="163" t="s">
        <v>766</v>
      </c>
      <c r="F159" s="163" t="s">
        <v>766</v>
      </c>
      <c r="G159" s="163" t="s">
        <v>805</v>
      </c>
      <c r="H159" s="163" t="s">
        <v>5503</v>
      </c>
      <c r="I159" s="163" t="s">
        <v>643</v>
      </c>
      <c r="J159" s="162">
        <v>11.574299999999999</v>
      </c>
      <c r="K159" s="162">
        <v>124.5513</v>
      </c>
      <c r="L159" s="163" t="s">
        <v>644</v>
      </c>
      <c r="M159" s="162">
        <v>14</v>
      </c>
      <c r="N159" s="162">
        <v>14</v>
      </c>
      <c r="O159" s="162">
        <v>190</v>
      </c>
      <c r="P159" s="162">
        <v>1346</v>
      </c>
      <c r="Q159" s="162">
        <v>2514</v>
      </c>
      <c r="R159" s="164">
        <v>1</v>
      </c>
      <c r="S159" s="164" t="s">
        <v>644</v>
      </c>
      <c r="T159" s="164"/>
      <c r="U159" s="164" t="s">
        <v>644</v>
      </c>
      <c r="V159" s="164" t="s">
        <v>644</v>
      </c>
      <c r="W159" s="162">
        <f t="shared" si="10"/>
        <v>1</v>
      </c>
      <c r="X159" s="162">
        <v>1</v>
      </c>
      <c r="Y159" t="str">
        <f t="shared" si="11"/>
        <v>Public Elementary</v>
      </c>
      <c r="AA159" t="str">
        <f t="shared" si="12"/>
        <v>1</v>
      </c>
    </row>
    <row r="160" spans="1:27" ht="15.75" hidden="1" customHeight="1" x14ac:dyDescent="0.25">
      <c r="A160" s="162">
        <v>155</v>
      </c>
      <c r="B160" s="162">
        <v>120809</v>
      </c>
      <c r="C160" s="163" t="s">
        <v>815</v>
      </c>
      <c r="D160" s="163" t="s">
        <v>638</v>
      </c>
      <c r="E160" s="163" t="s">
        <v>766</v>
      </c>
      <c r="F160" s="163" t="s">
        <v>766</v>
      </c>
      <c r="G160" s="163" t="s">
        <v>805</v>
      </c>
      <c r="H160" s="163" t="s">
        <v>5503</v>
      </c>
      <c r="I160" s="163" t="s">
        <v>643</v>
      </c>
      <c r="J160" s="162">
        <v>11.483333330000001</v>
      </c>
      <c r="K160" s="162">
        <v>124.58629999999999</v>
      </c>
      <c r="L160" s="163" t="s">
        <v>644</v>
      </c>
      <c r="M160" s="162">
        <v>14</v>
      </c>
      <c r="N160" s="162">
        <v>14</v>
      </c>
      <c r="O160" s="162">
        <v>190</v>
      </c>
      <c r="P160" s="162">
        <v>1346</v>
      </c>
      <c r="Q160" s="162">
        <v>2514</v>
      </c>
      <c r="R160" s="164">
        <v>1</v>
      </c>
      <c r="S160" s="164" t="s">
        <v>644</v>
      </c>
      <c r="T160" s="164"/>
      <c r="U160" s="164" t="s">
        <v>644</v>
      </c>
      <c r="V160" s="164" t="s">
        <v>644</v>
      </c>
      <c r="W160" s="162">
        <f t="shared" si="10"/>
        <v>1</v>
      </c>
      <c r="X160" s="162">
        <v>1</v>
      </c>
      <c r="Y160" t="str">
        <f t="shared" si="11"/>
        <v>Public Elementary</v>
      </c>
      <c r="AA160" t="str">
        <f t="shared" si="12"/>
        <v>1</v>
      </c>
    </row>
    <row r="161" spans="1:27" ht="15.75" hidden="1" customHeight="1" x14ac:dyDescent="0.25">
      <c r="A161" s="162">
        <v>156</v>
      </c>
      <c r="B161" s="162">
        <v>120810</v>
      </c>
      <c r="C161" s="163" t="s">
        <v>816</v>
      </c>
      <c r="D161" s="163" t="s">
        <v>638</v>
      </c>
      <c r="E161" s="163" t="s">
        <v>766</v>
      </c>
      <c r="F161" s="163" t="s">
        <v>766</v>
      </c>
      <c r="G161" s="163" t="s">
        <v>805</v>
      </c>
      <c r="H161" s="163" t="s">
        <v>5503</v>
      </c>
      <c r="I161" s="163" t="s">
        <v>643</v>
      </c>
      <c r="J161" s="162">
        <v>11.580555560000001</v>
      </c>
      <c r="K161" s="162">
        <v>124.52055559999999</v>
      </c>
      <c r="L161" s="163" t="s">
        <v>644</v>
      </c>
      <c r="M161" s="162">
        <v>14</v>
      </c>
      <c r="N161" s="162">
        <v>14</v>
      </c>
      <c r="O161" s="162">
        <v>190</v>
      </c>
      <c r="P161" s="162">
        <v>1346</v>
      </c>
      <c r="Q161" s="162">
        <v>2514</v>
      </c>
      <c r="R161" s="164">
        <v>1</v>
      </c>
      <c r="S161" s="164" t="s">
        <v>644</v>
      </c>
      <c r="T161" s="164"/>
      <c r="U161" s="164" t="s">
        <v>644</v>
      </c>
      <c r="V161" s="164" t="s">
        <v>644</v>
      </c>
      <c r="W161" s="162">
        <f t="shared" si="10"/>
        <v>1</v>
      </c>
      <c r="X161" s="162">
        <v>1</v>
      </c>
      <c r="Y161" t="str">
        <f t="shared" si="11"/>
        <v>Public Elementary</v>
      </c>
      <c r="AA161" t="str">
        <f t="shared" si="12"/>
        <v>1</v>
      </c>
    </row>
    <row r="162" spans="1:27" s="1751" customFormat="1" ht="15.75" hidden="1" customHeight="1" x14ac:dyDescent="0.25">
      <c r="A162" s="162">
        <v>159</v>
      </c>
      <c r="B162" s="162">
        <v>500410</v>
      </c>
      <c r="C162" s="163" t="s">
        <v>5513</v>
      </c>
      <c r="D162" s="163" t="s">
        <v>638</v>
      </c>
      <c r="E162" s="163" t="s">
        <v>766</v>
      </c>
      <c r="F162" s="163" t="s">
        <v>766</v>
      </c>
      <c r="G162" s="163" t="s">
        <v>805</v>
      </c>
      <c r="H162" s="163" t="s">
        <v>5503</v>
      </c>
      <c r="I162" s="163" t="s">
        <v>1509</v>
      </c>
      <c r="J162" s="162">
        <v>11.565569999999999</v>
      </c>
      <c r="K162" s="162">
        <v>124.54656199999999</v>
      </c>
      <c r="L162" s="163" t="s">
        <v>644</v>
      </c>
      <c r="M162" s="162">
        <v>14</v>
      </c>
      <c r="N162" s="162">
        <v>14</v>
      </c>
      <c r="O162" s="162">
        <v>190</v>
      </c>
      <c r="P162" s="162">
        <v>1346</v>
      </c>
      <c r="Q162" s="162">
        <v>2514</v>
      </c>
      <c r="R162" s="164">
        <v>1</v>
      </c>
      <c r="S162" s="164">
        <v>1</v>
      </c>
      <c r="T162" s="164"/>
      <c r="U162" s="164" t="s">
        <v>644</v>
      </c>
      <c r="V162" s="164" t="s">
        <v>644</v>
      </c>
      <c r="W162" s="162">
        <f t="shared" si="10"/>
        <v>4</v>
      </c>
      <c r="X162" s="162">
        <v>1</v>
      </c>
      <c r="Y162" s="1751" t="str">
        <f t="shared" si="11"/>
        <v>Public Integrated</v>
      </c>
      <c r="AA162" s="1751" t="str">
        <f t="shared" si="12"/>
        <v>12</v>
      </c>
    </row>
    <row r="163" spans="1:27" ht="15.75" hidden="1" customHeight="1" x14ac:dyDescent="0.25">
      <c r="A163" s="162">
        <v>160</v>
      </c>
      <c r="B163" s="162">
        <v>120814</v>
      </c>
      <c r="C163" s="163" t="s">
        <v>5505</v>
      </c>
      <c r="D163" s="163" t="s">
        <v>638</v>
      </c>
      <c r="E163" s="163" t="s">
        <v>766</v>
      </c>
      <c r="F163" s="163" t="s">
        <v>766</v>
      </c>
      <c r="G163" s="163" t="s">
        <v>805</v>
      </c>
      <c r="H163" s="163" t="s">
        <v>5503</v>
      </c>
      <c r="I163" s="163" t="s">
        <v>643</v>
      </c>
      <c r="J163" s="162">
        <v>11.545277779999999</v>
      </c>
      <c r="K163" s="162">
        <v>124.6141667</v>
      </c>
      <c r="L163" s="163" t="s">
        <v>644</v>
      </c>
      <c r="M163" s="162">
        <v>14</v>
      </c>
      <c r="N163" s="162">
        <v>14</v>
      </c>
      <c r="O163" s="162">
        <v>190</v>
      </c>
      <c r="P163" s="162">
        <v>1346</v>
      </c>
      <c r="Q163" s="162">
        <v>2514</v>
      </c>
      <c r="R163" s="164">
        <v>1</v>
      </c>
      <c r="S163" s="164" t="s">
        <v>644</v>
      </c>
      <c r="T163" s="164"/>
      <c r="U163" s="164" t="s">
        <v>644</v>
      </c>
      <c r="V163" s="164" t="s">
        <v>644</v>
      </c>
      <c r="W163" s="162">
        <f t="shared" si="10"/>
        <v>1</v>
      </c>
      <c r="X163" s="162">
        <v>1</v>
      </c>
      <c r="Y163" t="str">
        <f t="shared" si="11"/>
        <v>Public Elementary</v>
      </c>
      <c r="AA163" t="str">
        <f t="shared" si="12"/>
        <v>1</v>
      </c>
    </row>
    <row r="164" spans="1:27" ht="15.75" hidden="1" customHeight="1" x14ac:dyDescent="0.25">
      <c r="A164" s="162">
        <v>238</v>
      </c>
      <c r="B164" s="162">
        <v>303328</v>
      </c>
      <c r="C164" s="163" t="s">
        <v>892</v>
      </c>
      <c r="D164" s="163" t="s">
        <v>638</v>
      </c>
      <c r="E164" s="163" t="s">
        <v>766</v>
      </c>
      <c r="F164" s="163" t="s">
        <v>766</v>
      </c>
      <c r="G164" s="163" t="s">
        <v>805</v>
      </c>
      <c r="H164" s="163" t="s">
        <v>5503</v>
      </c>
      <c r="I164" s="163" t="s">
        <v>716</v>
      </c>
      <c r="J164" s="162">
        <v>11.5664</v>
      </c>
      <c r="K164" s="162">
        <v>124.57899999999999</v>
      </c>
      <c r="L164" s="163" t="s">
        <v>644</v>
      </c>
      <c r="M164" s="162">
        <v>14</v>
      </c>
      <c r="N164" s="162">
        <v>14</v>
      </c>
      <c r="O164" s="162">
        <v>190</v>
      </c>
      <c r="P164" s="162">
        <v>1346</v>
      </c>
      <c r="Q164" s="162">
        <v>2514</v>
      </c>
      <c r="R164" s="164" t="s">
        <v>644</v>
      </c>
      <c r="S164" s="164">
        <v>1</v>
      </c>
      <c r="T164" s="164">
        <v>1</v>
      </c>
      <c r="U164" s="164" t="s">
        <v>644</v>
      </c>
      <c r="V164" s="164" t="s">
        <v>644</v>
      </c>
      <c r="W164" s="162">
        <f t="shared" si="10"/>
        <v>5</v>
      </c>
      <c r="X164" s="162">
        <v>1</v>
      </c>
      <c r="Y164" t="str">
        <f t="shared" si="11"/>
        <v>Public Secondary</v>
      </c>
      <c r="AA164" t="str">
        <f t="shared" si="12"/>
        <v>23</v>
      </c>
    </row>
    <row r="165" spans="1:27" ht="15.75" hidden="1" customHeight="1" x14ac:dyDescent="0.25">
      <c r="A165" s="162">
        <v>259</v>
      </c>
      <c r="B165" s="178" t="s">
        <v>5503</v>
      </c>
      <c r="C165" s="178" t="s">
        <v>5506</v>
      </c>
      <c r="D165" s="163" t="s">
        <v>638</v>
      </c>
      <c r="E165" s="163" t="s">
        <v>766</v>
      </c>
      <c r="F165" s="163" t="s">
        <v>766</v>
      </c>
      <c r="G165" s="178" t="s">
        <v>805</v>
      </c>
      <c r="H165" s="178" t="s">
        <v>5503</v>
      </c>
      <c r="I165" s="163" t="s">
        <v>758</v>
      </c>
      <c r="J165" s="162"/>
      <c r="K165" s="162"/>
      <c r="L165" s="163"/>
      <c r="M165" s="162">
        <v>14</v>
      </c>
      <c r="N165" s="162">
        <v>14</v>
      </c>
      <c r="O165" s="162">
        <v>190</v>
      </c>
      <c r="P165" s="162">
        <v>1346</v>
      </c>
      <c r="Q165" s="162">
        <v>2514</v>
      </c>
      <c r="R165" s="164" t="s">
        <v>644</v>
      </c>
      <c r="S165" s="164" t="s">
        <v>644</v>
      </c>
      <c r="T165" s="164"/>
      <c r="U165" s="164">
        <v>1</v>
      </c>
      <c r="V165" s="164" t="s">
        <v>644</v>
      </c>
      <c r="W165" s="162">
        <f t="shared" si="10"/>
        <v>7</v>
      </c>
      <c r="X165" s="162">
        <v>1</v>
      </c>
      <c r="Y165" t="str">
        <f t="shared" si="11"/>
        <v>Public ALS</v>
      </c>
      <c r="AA165" t="str">
        <f t="shared" si="12"/>
        <v>4</v>
      </c>
    </row>
    <row r="166" spans="1:27" ht="15.75" hidden="1" customHeight="1" x14ac:dyDescent="0.25">
      <c r="A166" s="162">
        <v>143</v>
      </c>
      <c r="B166" s="162">
        <v>120797</v>
      </c>
      <c r="C166" s="163" t="s">
        <v>804</v>
      </c>
      <c r="D166" s="163" t="s">
        <v>638</v>
      </c>
      <c r="E166" s="163" t="s">
        <v>766</v>
      </c>
      <c r="F166" s="163" t="s">
        <v>766</v>
      </c>
      <c r="G166" s="163" t="s">
        <v>805</v>
      </c>
      <c r="H166" s="163" t="s">
        <v>5502</v>
      </c>
      <c r="I166" s="163" t="s">
        <v>643</v>
      </c>
      <c r="J166" s="166">
        <v>11.59861111</v>
      </c>
      <c r="K166" s="166">
        <v>124.56472220000001</v>
      </c>
      <c r="L166" s="163" t="s">
        <v>644</v>
      </c>
      <c r="M166" s="162">
        <v>14</v>
      </c>
      <c r="N166" s="162">
        <v>14</v>
      </c>
      <c r="O166" s="162">
        <v>190</v>
      </c>
      <c r="P166" s="162">
        <v>1346</v>
      </c>
      <c r="Q166" s="162">
        <v>2514</v>
      </c>
      <c r="R166" s="164">
        <v>1</v>
      </c>
      <c r="S166" s="164" t="s">
        <v>644</v>
      </c>
      <c r="T166" s="164"/>
      <c r="U166" s="164" t="s">
        <v>644</v>
      </c>
      <c r="V166" s="164" t="s">
        <v>644</v>
      </c>
      <c r="W166" s="162">
        <f t="shared" si="10"/>
        <v>1</v>
      </c>
      <c r="X166" s="162">
        <v>1</v>
      </c>
      <c r="Y166" t="str">
        <f t="shared" si="11"/>
        <v>Public Elementary</v>
      </c>
      <c r="AA166" t="str">
        <f t="shared" si="12"/>
        <v>1</v>
      </c>
    </row>
    <row r="167" spans="1:27" ht="15.75" hidden="1" customHeight="1" x14ac:dyDescent="0.25">
      <c r="A167" s="162">
        <v>146</v>
      </c>
      <c r="B167" s="162">
        <v>120800</v>
      </c>
      <c r="C167" s="163" t="s">
        <v>808</v>
      </c>
      <c r="D167" s="163" t="s">
        <v>638</v>
      </c>
      <c r="E167" s="163" t="s">
        <v>766</v>
      </c>
      <c r="F167" s="163" t="s">
        <v>766</v>
      </c>
      <c r="G167" s="163" t="s">
        <v>805</v>
      </c>
      <c r="H167" s="163" t="s">
        <v>5502</v>
      </c>
      <c r="I167" s="163" t="s">
        <v>643</v>
      </c>
      <c r="J167" s="162">
        <v>11.59583333</v>
      </c>
      <c r="K167" s="162">
        <v>124.5702778</v>
      </c>
      <c r="L167" s="163" t="s">
        <v>644</v>
      </c>
      <c r="M167" s="162">
        <v>14</v>
      </c>
      <c r="N167" s="162">
        <v>14</v>
      </c>
      <c r="O167" s="162">
        <v>190</v>
      </c>
      <c r="P167" s="162">
        <v>1346</v>
      </c>
      <c r="Q167" s="162">
        <v>2514</v>
      </c>
      <c r="R167" s="164">
        <v>1</v>
      </c>
      <c r="S167" s="164" t="s">
        <v>644</v>
      </c>
      <c r="T167" s="164"/>
      <c r="U167" s="164" t="s">
        <v>644</v>
      </c>
      <c r="V167" s="164" t="s">
        <v>644</v>
      </c>
      <c r="W167" s="162">
        <f t="shared" si="10"/>
        <v>1</v>
      </c>
      <c r="X167" s="162">
        <v>1</v>
      </c>
      <c r="Y167" t="str">
        <f t="shared" si="11"/>
        <v>Public Elementary</v>
      </c>
      <c r="AA167" t="str">
        <f t="shared" si="12"/>
        <v>1</v>
      </c>
    </row>
    <row r="168" spans="1:27" ht="15.75" hidden="1" customHeight="1" x14ac:dyDescent="0.25">
      <c r="A168" s="162">
        <v>147</v>
      </c>
      <c r="B168" s="162">
        <v>120801</v>
      </c>
      <c r="C168" s="163" t="s">
        <v>809</v>
      </c>
      <c r="D168" s="163" t="s">
        <v>638</v>
      </c>
      <c r="E168" s="163" t="s">
        <v>766</v>
      </c>
      <c r="F168" s="163" t="s">
        <v>766</v>
      </c>
      <c r="G168" s="163" t="s">
        <v>805</v>
      </c>
      <c r="H168" s="163" t="s">
        <v>5502</v>
      </c>
      <c r="I168" s="163" t="s">
        <v>643</v>
      </c>
      <c r="J168" s="162">
        <v>11.580487</v>
      </c>
      <c r="K168" s="162">
        <v>124.558795</v>
      </c>
      <c r="L168" s="163" t="s">
        <v>644</v>
      </c>
      <c r="M168" s="162">
        <v>14</v>
      </c>
      <c r="N168" s="162">
        <v>14</v>
      </c>
      <c r="O168" s="162">
        <v>190</v>
      </c>
      <c r="P168" s="162">
        <v>1346</v>
      </c>
      <c r="Q168" s="162">
        <v>2514</v>
      </c>
      <c r="R168" s="164">
        <v>1</v>
      </c>
      <c r="S168" s="164" t="s">
        <v>644</v>
      </c>
      <c r="T168" s="164"/>
      <c r="U168" s="164" t="s">
        <v>644</v>
      </c>
      <c r="V168" s="164" t="s">
        <v>644</v>
      </c>
      <c r="W168" s="162">
        <f t="shared" si="10"/>
        <v>1</v>
      </c>
      <c r="X168" s="162">
        <v>1</v>
      </c>
      <c r="Y168" t="str">
        <f t="shared" si="11"/>
        <v>Public Elementary</v>
      </c>
      <c r="AA168" t="str">
        <f t="shared" si="12"/>
        <v>1</v>
      </c>
    </row>
    <row r="169" spans="1:27" ht="15.75" hidden="1" customHeight="1" x14ac:dyDescent="0.25">
      <c r="A169" s="162">
        <v>148</v>
      </c>
      <c r="B169" s="162">
        <v>120802</v>
      </c>
      <c r="C169" s="163" t="s">
        <v>5504</v>
      </c>
      <c r="D169" s="163" t="s">
        <v>638</v>
      </c>
      <c r="E169" s="163" t="s">
        <v>766</v>
      </c>
      <c r="F169" s="163" t="s">
        <v>766</v>
      </c>
      <c r="G169" s="163" t="s">
        <v>805</v>
      </c>
      <c r="H169" s="163" t="s">
        <v>5502</v>
      </c>
      <c r="I169" s="163" t="s">
        <v>643</v>
      </c>
      <c r="J169" s="162">
        <v>11.569722219999999</v>
      </c>
      <c r="K169" s="162">
        <v>124.58</v>
      </c>
      <c r="L169" s="163" t="s">
        <v>644</v>
      </c>
      <c r="M169" s="162">
        <v>14</v>
      </c>
      <c r="N169" s="162">
        <v>14</v>
      </c>
      <c r="O169" s="162">
        <v>190</v>
      </c>
      <c r="P169" s="162">
        <v>1346</v>
      </c>
      <c r="Q169" s="162">
        <v>2514</v>
      </c>
      <c r="R169" s="164">
        <v>1</v>
      </c>
      <c r="S169" s="164" t="s">
        <v>644</v>
      </c>
      <c r="T169" s="164"/>
      <c r="U169" s="164" t="s">
        <v>644</v>
      </c>
      <c r="V169" s="164" t="s">
        <v>644</v>
      </c>
      <c r="W169" s="162">
        <f t="shared" ref="W169:W200" si="13">IF(AA169="1",1,IF(AA169="2",2,IF(AA169="12",4,IF(AA169="123",6,IF(AA169="23",5,IF(AA169="3",3,IF(AA169="4",7,IF(AA169="35",8,""))))))))</f>
        <v>1</v>
      </c>
      <c r="X169" s="162">
        <v>1</v>
      </c>
      <c r="Y169" t="str">
        <f t="shared" ref="Y169:Y200" si="14">IF(X169=1,"Public","Private")&amp;" "&amp;IF(W169=1,"Elementary",IF(W169=2,"JHS",IF(W169=3,"SHS (Stand-alone)",IF(W169=4,"Integrated",IF(W169=5,"Secondary",IF(W169=6,"Complete K to 12",IF(W169=7,"ALS",IF(W169=8,"SHS SUC",""))))))))</f>
        <v>Public Elementary</v>
      </c>
      <c r="AA169" t="str">
        <f t="shared" ref="AA169:AA200" si="15">IF(R169=1,1,"")&amp;IF(S169=1,2,"")&amp;IF(T169=1,3,"")&amp;IF(U169=1,4,"")&amp;IF(V169=1,5,"")</f>
        <v>1</v>
      </c>
    </row>
    <row r="170" spans="1:27" ht="15.75" hidden="1" customHeight="1" x14ac:dyDescent="0.25">
      <c r="A170" s="162">
        <v>149</v>
      </c>
      <c r="B170" s="162">
        <v>120803</v>
      </c>
      <c r="C170" s="163" t="s">
        <v>810</v>
      </c>
      <c r="D170" s="163" t="s">
        <v>638</v>
      </c>
      <c r="E170" s="163" t="s">
        <v>766</v>
      </c>
      <c r="F170" s="163" t="s">
        <v>766</v>
      </c>
      <c r="G170" s="163" t="s">
        <v>805</v>
      </c>
      <c r="H170" s="163" t="s">
        <v>5502</v>
      </c>
      <c r="I170" s="163" t="s">
        <v>643</v>
      </c>
      <c r="J170" s="162">
        <v>11.570126999999999</v>
      </c>
      <c r="K170" s="162">
        <v>124.578827</v>
      </c>
      <c r="L170" s="163" t="s">
        <v>644</v>
      </c>
      <c r="M170" s="162">
        <v>14</v>
      </c>
      <c r="N170" s="162">
        <v>14</v>
      </c>
      <c r="O170" s="162">
        <v>190</v>
      </c>
      <c r="P170" s="162">
        <v>1346</v>
      </c>
      <c r="Q170" s="162">
        <v>2514</v>
      </c>
      <c r="R170" s="164">
        <v>1</v>
      </c>
      <c r="S170" s="164" t="s">
        <v>644</v>
      </c>
      <c r="T170" s="164"/>
      <c r="U170" s="164" t="s">
        <v>644</v>
      </c>
      <c r="V170" s="164" t="s">
        <v>644</v>
      </c>
      <c r="W170" s="162">
        <f t="shared" si="13"/>
        <v>1</v>
      </c>
      <c r="X170" s="162">
        <v>1</v>
      </c>
      <c r="Y170" t="str">
        <f t="shared" si="14"/>
        <v>Public Elementary</v>
      </c>
      <c r="AA170" t="str">
        <f t="shared" si="15"/>
        <v>1</v>
      </c>
    </row>
    <row r="171" spans="1:27" ht="15.75" hidden="1" customHeight="1" x14ac:dyDescent="0.25">
      <c r="A171" s="162">
        <v>150</v>
      </c>
      <c r="B171" s="162">
        <v>120804</v>
      </c>
      <c r="C171" s="163" t="s">
        <v>811</v>
      </c>
      <c r="D171" s="163" t="s">
        <v>638</v>
      </c>
      <c r="E171" s="163" t="s">
        <v>766</v>
      </c>
      <c r="F171" s="163" t="s">
        <v>766</v>
      </c>
      <c r="G171" s="163" t="s">
        <v>805</v>
      </c>
      <c r="H171" s="163" t="s">
        <v>5502</v>
      </c>
      <c r="I171" s="163" t="s">
        <v>643</v>
      </c>
      <c r="J171" s="162">
        <v>11.577688999999999</v>
      </c>
      <c r="K171" s="162">
        <v>124.577809</v>
      </c>
      <c r="L171" s="163" t="s">
        <v>644</v>
      </c>
      <c r="M171" s="162">
        <v>14</v>
      </c>
      <c r="N171" s="162">
        <v>14</v>
      </c>
      <c r="O171" s="162">
        <v>190</v>
      </c>
      <c r="P171" s="162">
        <v>1346</v>
      </c>
      <c r="Q171" s="162">
        <v>2514</v>
      </c>
      <c r="R171" s="164">
        <v>1</v>
      </c>
      <c r="S171" s="164" t="s">
        <v>644</v>
      </c>
      <c r="T171" s="164"/>
      <c r="U171" s="164" t="s">
        <v>644</v>
      </c>
      <c r="V171" s="164" t="s">
        <v>644</v>
      </c>
      <c r="W171" s="162">
        <f t="shared" si="13"/>
        <v>1</v>
      </c>
      <c r="X171" s="162">
        <v>1</v>
      </c>
      <c r="Y171" t="str">
        <f t="shared" si="14"/>
        <v>Public Elementary</v>
      </c>
      <c r="AA171" t="str">
        <f t="shared" si="15"/>
        <v>1</v>
      </c>
    </row>
    <row r="172" spans="1:27" ht="15.75" hidden="1" customHeight="1" x14ac:dyDescent="0.25">
      <c r="A172" s="162">
        <v>151</v>
      </c>
      <c r="B172" s="162">
        <v>120805</v>
      </c>
      <c r="C172" s="163" t="s">
        <v>812</v>
      </c>
      <c r="D172" s="163" t="s">
        <v>638</v>
      </c>
      <c r="E172" s="163" t="s">
        <v>766</v>
      </c>
      <c r="F172" s="163" t="s">
        <v>766</v>
      </c>
      <c r="G172" s="163" t="s">
        <v>805</v>
      </c>
      <c r="H172" s="163" t="s">
        <v>5502</v>
      </c>
      <c r="I172" s="163" t="s">
        <v>643</v>
      </c>
      <c r="J172" s="162">
        <v>11.591388889999999</v>
      </c>
      <c r="K172" s="162">
        <v>124.5558333</v>
      </c>
      <c r="L172" s="163" t="s">
        <v>644</v>
      </c>
      <c r="M172" s="162">
        <v>14</v>
      </c>
      <c r="N172" s="162">
        <v>14</v>
      </c>
      <c r="O172" s="162">
        <v>190</v>
      </c>
      <c r="P172" s="162">
        <v>1346</v>
      </c>
      <c r="Q172" s="162">
        <v>2514</v>
      </c>
      <c r="R172" s="164">
        <v>1</v>
      </c>
      <c r="S172" s="164" t="s">
        <v>644</v>
      </c>
      <c r="T172" s="164"/>
      <c r="U172" s="164" t="s">
        <v>644</v>
      </c>
      <c r="V172" s="164" t="s">
        <v>644</v>
      </c>
      <c r="W172" s="162">
        <f t="shared" si="13"/>
        <v>1</v>
      </c>
      <c r="X172" s="162">
        <v>1</v>
      </c>
      <c r="Y172" t="str">
        <f t="shared" si="14"/>
        <v>Public Elementary</v>
      </c>
      <c r="AA172" t="str">
        <f t="shared" si="15"/>
        <v>1</v>
      </c>
    </row>
    <row r="173" spans="1:27" ht="15.75" hidden="1" customHeight="1" x14ac:dyDescent="0.25">
      <c r="A173" s="162">
        <v>152</v>
      </c>
      <c r="B173" s="162">
        <v>120806</v>
      </c>
      <c r="C173" s="163" t="s">
        <v>813</v>
      </c>
      <c r="D173" s="163" t="s">
        <v>638</v>
      </c>
      <c r="E173" s="163" t="s">
        <v>766</v>
      </c>
      <c r="F173" s="163" t="s">
        <v>766</v>
      </c>
      <c r="G173" s="163" t="s">
        <v>805</v>
      </c>
      <c r="H173" s="163" t="s">
        <v>5502</v>
      </c>
      <c r="I173" s="163" t="s">
        <v>643</v>
      </c>
      <c r="J173" s="162">
        <v>11.5875</v>
      </c>
      <c r="K173" s="162">
        <v>124.54166669999999</v>
      </c>
      <c r="L173" s="163" t="s">
        <v>644</v>
      </c>
      <c r="M173" s="162">
        <v>14</v>
      </c>
      <c r="N173" s="162">
        <v>14</v>
      </c>
      <c r="O173" s="162">
        <v>190</v>
      </c>
      <c r="P173" s="162">
        <v>1346</v>
      </c>
      <c r="Q173" s="162">
        <v>2514</v>
      </c>
      <c r="R173" s="164">
        <v>1</v>
      </c>
      <c r="S173" s="164" t="s">
        <v>644</v>
      </c>
      <c r="T173" s="164"/>
      <c r="U173" s="164" t="s">
        <v>644</v>
      </c>
      <c r="V173" s="164" t="s">
        <v>644</v>
      </c>
      <c r="W173" s="162">
        <f t="shared" si="13"/>
        <v>1</v>
      </c>
      <c r="X173" s="162">
        <v>1</v>
      </c>
      <c r="Y173" t="str">
        <f t="shared" si="14"/>
        <v>Public Elementary</v>
      </c>
      <c r="AA173" t="str">
        <f t="shared" si="15"/>
        <v>1</v>
      </c>
    </row>
    <row r="174" spans="1:27" ht="15.75" hidden="1" customHeight="1" x14ac:dyDescent="0.25">
      <c r="A174" s="162">
        <v>157</v>
      </c>
      <c r="B174" s="162">
        <v>120811</v>
      </c>
      <c r="C174" s="163" t="s">
        <v>817</v>
      </c>
      <c r="D174" s="163" t="s">
        <v>638</v>
      </c>
      <c r="E174" s="163" t="s">
        <v>766</v>
      </c>
      <c r="F174" s="163" t="s">
        <v>766</v>
      </c>
      <c r="G174" s="163" t="s">
        <v>805</v>
      </c>
      <c r="H174" s="163" t="s">
        <v>5502</v>
      </c>
      <c r="I174" s="163" t="s">
        <v>643</v>
      </c>
      <c r="J174" s="162">
        <v>11.580449</v>
      </c>
      <c r="K174" s="162">
        <v>124.52053100000001</v>
      </c>
      <c r="L174" s="163" t="s">
        <v>644</v>
      </c>
      <c r="M174" s="162">
        <v>14</v>
      </c>
      <c r="N174" s="162">
        <v>14</v>
      </c>
      <c r="O174" s="162">
        <v>190</v>
      </c>
      <c r="P174" s="162">
        <v>1346</v>
      </c>
      <c r="Q174" s="162">
        <v>2514</v>
      </c>
      <c r="R174" s="164">
        <v>1</v>
      </c>
      <c r="S174" s="164" t="s">
        <v>644</v>
      </c>
      <c r="T174" s="164"/>
      <c r="U174" s="164" t="s">
        <v>644</v>
      </c>
      <c r="V174" s="164" t="s">
        <v>644</v>
      </c>
      <c r="W174" s="162">
        <f t="shared" si="13"/>
        <v>1</v>
      </c>
      <c r="X174" s="162">
        <v>1</v>
      </c>
      <c r="Y174" t="str">
        <f t="shared" si="14"/>
        <v>Public Elementary</v>
      </c>
      <c r="AA174" t="str">
        <f t="shared" si="15"/>
        <v>1</v>
      </c>
    </row>
    <row r="175" spans="1:27" ht="15.75" hidden="1" customHeight="1" x14ac:dyDescent="0.25">
      <c r="A175" s="162">
        <v>158</v>
      </c>
      <c r="B175" s="162">
        <v>120812</v>
      </c>
      <c r="C175" s="163" t="s">
        <v>818</v>
      </c>
      <c r="D175" s="163" t="s">
        <v>638</v>
      </c>
      <c r="E175" s="163" t="s">
        <v>766</v>
      </c>
      <c r="F175" s="163" t="s">
        <v>766</v>
      </c>
      <c r="G175" s="163" t="s">
        <v>805</v>
      </c>
      <c r="H175" s="163" t="s">
        <v>5502</v>
      </c>
      <c r="I175" s="163" t="s">
        <v>643</v>
      </c>
      <c r="J175" s="162">
        <v>11.6014</v>
      </c>
      <c r="K175" s="162">
        <v>124.5622</v>
      </c>
      <c r="L175" s="163" t="s">
        <v>644</v>
      </c>
      <c r="M175" s="162">
        <v>14</v>
      </c>
      <c r="N175" s="162">
        <v>14</v>
      </c>
      <c r="O175" s="162">
        <v>190</v>
      </c>
      <c r="P175" s="162">
        <v>1346</v>
      </c>
      <c r="Q175" s="162">
        <v>2514</v>
      </c>
      <c r="R175" s="164">
        <v>1</v>
      </c>
      <c r="S175" s="164" t="s">
        <v>644</v>
      </c>
      <c r="T175" s="164"/>
      <c r="U175" s="164" t="s">
        <v>644</v>
      </c>
      <c r="V175" s="164" t="s">
        <v>644</v>
      </c>
      <c r="W175" s="162">
        <f t="shared" si="13"/>
        <v>1</v>
      </c>
      <c r="X175" s="162">
        <v>1</v>
      </c>
      <c r="Y175" t="str">
        <f t="shared" si="14"/>
        <v>Public Elementary</v>
      </c>
      <c r="AA175" t="str">
        <f t="shared" si="15"/>
        <v>1</v>
      </c>
    </row>
    <row r="176" spans="1:27" ht="15.75" hidden="1" customHeight="1" x14ac:dyDescent="0.25">
      <c r="A176" s="162">
        <v>247</v>
      </c>
      <c r="B176" s="162">
        <v>313203</v>
      </c>
      <c r="C176" s="163" t="s">
        <v>900</v>
      </c>
      <c r="D176" s="163" t="s">
        <v>638</v>
      </c>
      <c r="E176" s="163" t="s">
        <v>766</v>
      </c>
      <c r="F176" s="163" t="s">
        <v>766</v>
      </c>
      <c r="G176" s="163" t="s">
        <v>805</v>
      </c>
      <c r="H176" s="163" t="s">
        <v>5502</v>
      </c>
      <c r="I176" s="163" t="s">
        <v>716</v>
      </c>
      <c r="J176" s="162">
        <v>11.546635</v>
      </c>
      <c r="K176" s="162">
        <v>124.571915</v>
      </c>
      <c r="L176" s="163" t="s">
        <v>644</v>
      </c>
      <c r="M176" s="162">
        <v>14</v>
      </c>
      <c r="N176" s="162">
        <v>14</v>
      </c>
      <c r="O176" s="162">
        <v>190</v>
      </c>
      <c r="P176" s="162">
        <v>1346</v>
      </c>
      <c r="Q176" s="162">
        <v>2514</v>
      </c>
      <c r="R176" s="164" t="s">
        <v>644</v>
      </c>
      <c r="S176" s="164">
        <v>1</v>
      </c>
      <c r="T176" s="164">
        <v>1</v>
      </c>
      <c r="U176" s="164" t="s">
        <v>644</v>
      </c>
      <c r="V176" s="164" t="s">
        <v>644</v>
      </c>
      <c r="W176" s="162">
        <f t="shared" si="13"/>
        <v>5</v>
      </c>
      <c r="X176" s="162">
        <v>1</v>
      </c>
      <c r="Y176" t="str">
        <f t="shared" si="14"/>
        <v>Public Secondary</v>
      </c>
      <c r="AA176" t="str">
        <f t="shared" si="15"/>
        <v>23</v>
      </c>
    </row>
    <row r="177" spans="1:27" ht="15.75" hidden="1" customHeight="1" x14ac:dyDescent="0.25">
      <c r="A177" s="162"/>
      <c r="B177" s="178" t="s">
        <v>5502</v>
      </c>
      <c r="C177" s="178" t="s">
        <v>5507</v>
      </c>
      <c r="D177" s="163" t="s">
        <v>638</v>
      </c>
      <c r="E177" s="163" t="s">
        <v>766</v>
      </c>
      <c r="F177" s="163" t="s">
        <v>766</v>
      </c>
      <c r="G177" s="178" t="s">
        <v>805</v>
      </c>
      <c r="H177" s="178" t="s">
        <v>5502</v>
      </c>
      <c r="I177" s="163" t="s">
        <v>758</v>
      </c>
      <c r="J177" s="162"/>
      <c r="K177" s="162"/>
      <c r="L177" s="163"/>
      <c r="M177" s="162">
        <v>14</v>
      </c>
      <c r="N177" s="162">
        <v>14</v>
      </c>
      <c r="O177" s="162">
        <v>190</v>
      </c>
      <c r="P177" s="162">
        <v>1346</v>
      </c>
      <c r="Q177" s="162">
        <v>2514</v>
      </c>
      <c r="R177" s="164"/>
      <c r="S177" s="164"/>
      <c r="T177" s="164"/>
      <c r="U177" s="164">
        <v>1</v>
      </c>
      <c r="V177" s="164"/>
      <c r="W177" s="162">
        <f t="shared" si="13"/>
        <v>7</v>
      </c>
      <c r="X177" s="162">
        <v>1</v>
      </c>
      <c r="Y177" t="str">
        <f t="shared" si="14"/>
        <v>Public ALS</v>
      </c>
      <c r="AA177" t="str">
        <f t="shared" si="15"/>
        <v>4</v>
      </c>
    </row>
    <row r="178" spans="1:27" ht="15.75" hidden="1" customHeight="1" x14ac:dyDescent="0.25">
      <c r="A178" s="162">
        <v>161</v>
      </c>
      <c r="B178" s="162">
        <v>120815</v>
      </c>
      <c r="C178" s="163" t="s">
        <v>821</v>
      </c>
      <c r="D178" s="163" t="s">
        <v>638</v>
      </c>
      <c r="E178" s="163" t="s">
        <v>766</v>
      </c>
      <c r="F178" s="163" t="s">
        <v>766</v>
      </c>
      <c r="G178" s="163" t="s">
        <v>822</v>
      </c>
      <c r="H178" s="163" t="s">
        <v>822</v>
      </c>
      <c r="I178" s="163" t="s">
        <v>643</v>
      </c>
      <c r="J178" s="162">
        <v>11.6843</v>
      </c>
      <c r="K178" s="162">
        <v>124.50027780000001</v>
      </c>
      <c r="L178" s="163" t="s">
        <v>644</v>
      </c>
      <c r="M178" s="162">
        <v>14</v>
      </c>
      <c r="N178" s="162">
        <v>14</v>
      </c>
      <c r="O178" s="162">
        <v>190</v>
      </c>
      <c r="P178" s="162">
        <v>1347</v>
      </c>
      <c r="Q178" s="162">
        <v>2515</v>
      </c>
      <c r="R178" s="164">
        <v>1</v>
      </c>
      <c r="S178" s="164" t="s">
        <v>644</v>
      </c>
      <c r="T178" s="164"/>
      <c r="U178" s="164" t="s">
        <v>644</v>
      </c>
      <c r="V178" s="164" t="s">
        <v>644</v>
      </c>
      <c r="W178" s="162">
        <f t="shared" si="13"/>
        <v>1</v>
      </c>
      <c r="X178" s="162">
        <v>1</v>
      </c>
      <c r="Y178" t="str">
        <f t="shared" si="14"/>
        <v>Public Elementary</v>
      </c>
      <c r="AA178" t="str">
        <f t="shared" si="15"/>
        <v>1</v>
      </c>
    </row>
    <row r="179" spans="1:27" ht="15.75" hidden="1" customHeight="1" x14ac:dyDescent="0.25">
      <c r="A179" s="162">
        <v>162</v>
      </c>
      <c r="B179" s="162">
        <v>120816</v>
      </c>
      <c r="C179" s="163" t="s">
        <v>823</v>
      </c>
      <c r="D179" s="163" t="s">
        <v>638</v>
      </c>
      <c r="E179" s="163" t="s">
        <v>766</v>
      </c>
      <c r="F179" s="163" t="s">
        <v>766</v>
      </c>
      <c r="G179" s="163" t="s">
        <v>822</v>
      </c>
      <c r="H179" s="163" t="s">
        <v>822</v>
      </c>
      <c r="I179" s="163" t="s">
        <v>643</v>
      </c>
      <c r="J179" s="162">
        <v>11.66777778</v>
      </c>
      <c r="K179" s="162">
        <v>124.5191667</v>
      </c>
      <c r="L179" s="163" t="s">
        <v>644</v>
      </c>
      <c r="M179" s="162">
        <v>14</v>
      </c>
      <c r="N179" s="162">
        <v>14</v>
      </c>
      <c r="O179" s="162">
        <v>190</v>
      </c>
      <c r="P179" s="162">
        <v>1347</v>
      </c>
      <c r="Q179" s="162">
        <v>2515</v>
      </c>
      <c r="R179" s="164">
        <v>1</v>
      </c>
      <c r="S179" s="164" t="s">
        <v>644</v>
      </c>
      <c r="T179" s="164"/>
      <c r="U179" s="164" t="s">
        <v>644</v>
      </c>
      <c r="V179" s="164" t="s">
        <v>644</v>
      </c>
      <c r="W179" s="162">
        <f t="shared" si="13"/>
        <v>1</v>
      </c>
      <c r="X179" s="162">
        <v>1</v>
      </c>
      <c r="Y179" t="str">
        <f t="shared" si="14"/>
        <v>Public Elementary</v>
      </c>
      <c r="AA179" t="str">
        <f t="shared" si="15"/>
        <v>1</v>
      </c>
    </row>
    <row r="180" spans="1:27" ht="15.75" hidden="1" customHeight="1" x14ac:dyDescent="0.25">
      <c r="A180" s="162">
        <v>163</v>
      </c>
      <c r="B180" s="162">
        <v>120817</v>
      </c>
      <c r="C180" s="163" t="s">
        <v>824</v>
      </c>
      <c r="D180" s="163" t="s">
        <v>638</v>
      </c>
      <c r="E180" s="163" t="s">
        <v>766</v>
      </c>
      <c r="F180" s="163" t="s">
        <v>766</v>
      </c>
      <c r="G180" s="163" t="s">
        <v>822</v>
      </c>
      <c r="H180" s="163" t="s">
        <v>822</v>
      </c>
      <c r="I180" s="163" t="s">
        <v>643</v>
      </c>
      <c r="J180" s="162">
        <v>11.6623</v>
      </c>
      <c r="K180" s="162">
        <v>124.5347222</v>
      </c>
      <c r="L180" s="163" t="s">
        <v>644</v>
      </c>
      <c r="M180" s="162">
        <v>14</v>
      </c>
      <c r="N180" s="162">
        <v>14</v>
      </c>
      <c r="O180" s="162">
        <v>190</v>
      </c>
      <c r="P180" s="162">
        <v>1347</v>
      </c>
      <c r="Q180" s="162">
        <v>2515</v>
      </c>
      <c r="R180" s="164">
        <v>1</v>
      </c>
      <c r="S180" s="164" t="s">
        <v>644</v>
      </c>
      <c r="T180" s="164"/>
      <c r="U180" s="164" t="s">
        <v>644</v>
      </c>
      <c r="V180" s="164" t="s">
        <v>644</v>
      </c>
      <c r="W180" s="162">
        <f t="shared" si="13"/>
        <v>1</v>
      </c>
      <c r="X180" s="162">
        <v>1</v>
      </c>
      <c r="Y180" t="str">
        <f t="shared" si="14"/>
        <v>Public Elementary</v>
      </c>
      <c r="AA180" t="str">
        <f t="shared" si="15"/>
        <v>1</v>
      </c>
    </row>
    <row r="181" spans="1:27" ht="15.75" hidden="1" customHeight="1" x14ac:dyDescent="0.25">
      <c r="A181" s="162">
        <v>164</v>
      </c>
      <c r="B181" s="162">
        <v>120818</v>
      </c>
      <c r="C181" s="163" t="s">
        <v>825</v>
      </c>
      <c r="D181" s="163" t="s">
        <v>638</v>
      </c>
      <c r="E181" s="163" t="s">
        <v>766</v>
      </c>
      <c r="F181" s="163" t="s">
        <v>766</v>
      </c>
      <c r="G181" s="163" t="s">
        <v>822</v>
      </c>
      <c r="H181" s="163" t="s">
        <v>822</v>
      </c>
      <c r="I181" s="163" t="s">
        <v>643</v>
      </c>
      <c r="J181" s="162">
        <v>11.67694444</v>
      </c>
      <c r="K181" s="162">
        <v>124.5169444</v>
      </c>
      <c r="L181" s="163" t="s">
        <v>644</v>
      </c>
      <c r="M181" s="162">
        <v>14</v>
      </c>
      <c r="N181" s="162">
        <v>14</v>
      </c>
      <c r="O181" s="162">
        <v>190</v>
      </c>
      <c r="P181" s="162">
        <v>1347</v>
      </c>
      <c r="Q181" s="162">
        <v>2515</v>
      </c>
      <c r="R181" s="164">
        <v>1</v>
      </c>
      <c r="S181" s="164" t="s">
        <v>644</v>
      </c>
      <c r="T181" s="164"/>
      <c r="U181" s="164" t="s">
        <v>644</v>
      </c>
      <c r="V181" s="164" t="s">
        <v>644</v>
      </c>
      <c r="W181" s="162">
        <f t="shared" si="13"/>
        <v>1</v>
      </c>
      <c r="X181" s="162">
        <v>1</v>
      </c>
      <c r="Y181" t="str">
        <f t="shared" si="14"/>
        <v>Public Elementary</v>
      </c>
      <c r="AA181" t="str">
        <f t="shared" si="15"/>
        <v>1</v>
      </c>
    </row>
    <row r="182" spans="1:27" ht="15.75" hidden="1" customHeight="1" x14ac:dyDescent="0.25">
      <c r="A182" s="162">
        <v>165</v>
      </c>
      <c r="B182" s="162">
        <v>120819</v>
      </c>
      <c r="C182" s="163" t="s">
        <v>826</v>
      </c>
      <c r="D182" s="163" t="s">
        <v>638</v>
      </c>
      <c r="E182" s="163" t="s">
        <v>766</v>
      </c>
      <c r="F182" s="163" t="s">
        <v>766</v>
      </c>
      <c r="G182" s="163" t="s">
        <v>822</v>
      </c>
      <c r="H182" s="163" t="s">
        <v>822</v>
      </c>
      <c r="I182" s="163" t="s">
        <v>643</v>
      </c>
      <c r="J182" s="162">
        <v>11.64888889</v>
      </c>
      <c r="K182" s="162">
        <v>124.506</v>
      </c>
      <c r="L182" s="163" t="s">
        <v>644</v>
      </c>
      <c r="M182" s="162">
        <v>14</v>
      </c>
      <c r="N182" s="162">
        <v>14</v>
      </c>
      <c r="O182" s="162">
        <v>190</v>
      </c>
      <c r="P182" s="162">
        <v>1347</v>
      </c>
      <c r="Q182" s="162">
        <v>2515</v>
      </c>
      <c r="R182" s="164">
        <v>1</v>
      </c>
      <c r="S182" s="164" t="s">
        <v>644</v>
      </c>
      <c r="T182" s="164"/>
      <c r="U182" s="164" t="s">
        <v>644</v>
      </c>
      <c r="V182" s="164" t="s">
        <v>644</v>
      </c>
      <c r="W182" s="162">
        <f t="shared" si="13"/>
        <v>1</v>
      </c>
      <c r="X182" s="162">
        <v>1</v>
      </c>
      <c r="Y182" t="str">
        <f t="shared" si="14"/>
        <v>Public Elementary</v>
      </c>
      <c r="AA182" t="str">
        <f t="shared" si="15"/>
        <v>1</v>
      </c>
    </row>
    <row r="183" spans="1:27" ht="15.75" hidden="1" customHeight="1" x14ac:dyDescent="0.25">
      <c r="A183" s="162">
        <v>166</v>
      </c>
      <c r="B183" s="162">
        <v>120820</v>
      </c>
      <c r="C183" s="163" t="s">
        <v>827</v>
      </c>
      <c r="D183" s="163" t="s">
        <v>638</v>
      </c>
      <c r="E183" s="163" t="s">
        <v>766</v>
      </c>
      <c r="F183" s="163" t="s">
        <v>766</v>
      </c>
      <c r="G183" s="163" t="s">
        <v>822</v>
      </c>
      <c r="H183" s="163" t="s">
        <v>822</v>
      </c>
      <c r="I183" s="163" t="s">
        <v>643</v>
      </c>
      <c r="J183" s="162">
        <v>11.65694444</v>
      </c>
      <c r="K183" s="162">
        <v>124.5377778</v>
      </c>
      <c r="L183" s="163" t="s">
        <v>644</v>
      </c>
      <c r="M183" s="162">
        <v>14</v>
      </c>
      <c r="N183" s="162">
        <v>14</v>
      </c>
      <c r="O183" s="162">
        <v>190</v>
      </c>
      <c r="P183" s="162">
        <v>1347</v>
      </c>
      <c r="Q183" s="162">
        <v>2515</v>
      </c>
      <c r="R183" s="164">
        <v>1</v>
      </c>
      <c r="S183" s="164" t="s">
        <v>644</v>
      </c>
      <c r="T183" s="164"/>
      <c r="U183" s="164" t="s">
        <v>644</v>
      </c>
      <c r="V183" s="164" t="s">
        <v>644</v>
      </c>
      <c r="W183" s="162">
        <f t="shared" si="13"/>
        <v>1</v>
      </c>
      <c r="X183" s="162">
        <v>1</v>
      </c>
      <c r="Y183" t="str">
        <f t="shared" si="14"/>
        <v>Public Elementary</v>
      </c>
      <c r="AA183" t="str">
        <f t="shared" si="15"/>
        <v>1</v>
      </c>
    </row>
    <row r="184" spans="1:27" s="1751" customFormat="1" ht="15.75" hidden="1" customHeight="1" x14ac:dyDescent="0.25">
      <c r="A184" s="162">
        <v>167</v>
      </c>
      <c r="B184" s="162">
        <v>120821</v>
      </c>
      <c r="C184" s="163" t="s">
        <v>828</v>
      </c>
      <c r="D184" s="163" t="s">
        <v>638</v>
      </c>
      <c r="E184" s="163" t="s">
        <v>766</v>
      </c>
      <c r="F184" s="163" t="s">
        <v>766</v>
      </c>
      <c r="G184" s="163" t="s">
        <v>822</v>
      </c>
      <c r="H184" s="163" t="s">
        <v>822</v>
      </c>
      <c r="I184" s="163" t="s">
        <v>643</v>
      </c>
      <c r="J184" s="162">
        <v>11.641591999999999</v>
      </c>
      <c r="K184" s="162">
        <v>124.55169600000001</v>
      </c>
      <c r="L184" s="163" t="s">
        <v>644</v>
      </c>
      <c r="M184" s="162">
        <v>14</v>
      </c>
      <c r="N184" s="162">
        <v>14</v>
      </c>
      <c r="O184" s="162">
        <v>190</v>
      </c>
      <c r="P184" s="162">
        <v>1347</v>
      </c>
      <c r="Q184" s="162">
        <v>2515</v>
      </c>
      <c r="R184" s="164">
        <v>1</v>
      </c>
      <c r="S184" s="164" t="s">
        <v>644</v>
      </c>
      <c r="T184" s="164"/>
      <c r="U184" s="164" t="s">
        <v>644</v>
      </c>
      <c r="V184" s="164" t="s">
        <v>644</v>
      </c>
      <c r="W184" s="162">
        <f t="shared" si="13"/>
        <v>1</v>
      </c>
      <c r="X184" s="162">
        <v>1</v>
      </c>
      <c r="Y184" s="1751" t="str">
        <f t="shared" si="14"/>
        <v>Public Elementary</v>
      </c>
      <c r="AA184" s="1751" t="str">
        <f t="shared" si="15"/>
        <v>1</v>
      </c>
    </row>
    <row r="185" spans="1:27" ht="15.75" hidden="1" customHeight="1" x14ac:dyDescent="0.25">
      <c r="A185" s="162">
        <v>168</v>
      </c>
      <c r="B185" s="162">
        <v>120822</v>
      </c>
      <c r="C185" s="163" t="s">
        <v>800</v>
      </c>
      <c r="D185" s="163" t="s">
        <v>638</v>
      </c>
      <c r="E185" s="163" t="s">
        <v>766</v>
      </c>
      <c r="F185" s="163" t="s">
        <v>766</v>
      </c>
      <c r="G185" s="163" t="s">
        <v>822</v>
      </c>
      <c r="H185" s="163" t="s">
        <v>822</v>
      </c>
      <c r="I185" s="163" t="s">
        <v>643</v>
      </c>
      <c r="J185" s="162">
        <v>11.65</v>
      </c>
      <c r="K185" s="162">
        <v>124.54527779999999</v>
      </c>
      <c r="L185" s="163" t="s">
        <v>644</v>
      </c>
      <c r="M185" s="162">
        <v>14</v>
      </c>
      <c r="N185" s="162">
        <v>14</v>
      </c>
      <c r="O185" s="162">
        <v>190</v>
      </c>
      <c r="P185" s="162">
        <v>1347</v>
      </c>
      <c r="Q185" s="162">
        <v>2515</v>
      </c>
      <c r="R185" s="164">
        <v>1</v>
      </c>
      <c r="S185" s="164" t="s">
        <v>644</v>
      </c>
      <c r="T185" s="164"/>
      <c r="U185" s="164" t="s">
        <v>644</v>
      </c>
      <c r="V185" s="164" t="s">
        <v>644</v>
      </c>
      <c r="W185" s="162">
        <f t="shared" si="13"/>
        <v>1</v>
      </c>
      <c r="X185" s="162">
        <v>1</v>
      </c>
      <c r="Y185" t="str">
        <f t="shared" si="14"/>
        <v>Public Elementary</v>
      </c>
      <c r="AA185" t="str">
        <f t="shared" si="15"/>
        <v>1</v>
      </c>
    </row>
    <row r="186" spans="1:27" ht="15.75" hidden="1" customHeight="1" x14ac:dyDescent="0.25">
      <c r="A186" s="162">
        <v>169</v>
      </c>
      <c r="B186" s="162">
        <v>120823</v>
      </c>
      <c r="C186" s="163" t="s">
        <v>829</v>
      </c>
      <c r="D186" s="163" t="s">
        <v>638</v>
      </c>
      <c r="E186" s="163" t="s">
        <v>766</v>
      </c>
      <c r="F186" s="163" t="s">
        <v>766</v>
      </c>
      <c r="G186" s="163" t="s">
        <v>822</v>
      </c>
      <c r="H186" s="163" t="s">
        <v>822</v>
      </c>
      <c r="I186" s="163" t="s">
        <v>643</v>
      </c>
      <c r="J186" s="162">
        <v>11.675798</v>
      </c>
      <c r="K186" s="162">
        <v>124.53029100000001</v>
      </c>
      <c r="L186" s="163" t="s">
        <v>644</v>
      </c>
      <c r="M186" s="162">
        <v>14</v>
      </c>
      <c r="N186" s="162">
        <v>14</v>
      </c>
      <c r="O186" s="162">
        <v>190</v>
      </c>
      <c r="P186" s="162">
        <v>1347</v>
      </c>
      <c r="Q186" s="162">
        <v>2515</v>
      </c>
      <c r="R186" s="164">
        <v>1</v>
      </c>
      <c r="S186" s="164" t="s">
        <v>644</v>
      </c>
      <c r="T186" s="164"/>
      <c r="U186" s="164" t="s">
        <v>644</v>
      </c>
      <c r="V186" s="164" t="s">
        <v>644</v>
      </c>
      <c r="W186" s="162">
        <f t="shared" si="13"/>
        <v>1</v>
      </c>
      <c r="X186" s="162">
        <v>1</v>
      </c>
      <c r="Y186" t="str">
        <f t="shared" si="14"/>
        <v>Public Elementary</v>
      </c>
      <c r="AA186" t="str">
        <f t="shared" si="15"/>
        <v>1</v>
      </c>
    </row>
    <row r="187" spans="1:27" ht="15.75" hidden="1" customHeight="1" x14ac:dyDescent="0.25">
      <c r="A187" s="162">
        <v>170</v>
      </c>
      <c r="B187" s="162">
        <v>501046</v>
      </c>
      <c r="C187" s="163" t="s">
        <v>5514</v>
      </c>
      <c r="D187" s="163" t="s">
        <v>638</v>
      </c>
      <c r="E187" s="163" t="s">
        <v>766</v>
      </c>
      <c r="F187" s="163" t="s">
        <v>766</v>
      </c>
      <c r="G187" s="163" t="s">
        <v>822</v>
      </c>
      <c r="H187" s="163" t="s">
        <v>822</v>
      </c>
      <c r="I187" s="163" t="s">
        <v>1509</v>
      </c>
      <c r="J187" s="162">
        <v>11.626109</v>
      </c>
      <c r="K187" s="162">
        <v>124.559032</v>
      </c>
      <c r="L187" s="163" t="s">
        <v>644</v>
      </c>
      <c r="M187" s="162">
        <v>14</v>
      </c>
      <c r="N187" s="162">
        <v>14</v>
      </c>
      <c r="O187" s="162">
        <v>190</v>
      </c>
      <c r="P187" s="162">
        <v>1347</v>
      </c>
      <c r="Q187" s="162">
        <v>2515</v>
      </c>
      <c r="R187" s="164">
        <v>1</v>
      </c>
      <c r="S187" s="164">
        <v>1</v>
      </c>
      <c r="T187" s="164"/>
      <c r="U187" s="164" t="s">
        <v>644</v>
      </c>
      <c r="V187" s="164" t="s">
        <v>644</v>
      </c>
      <c r="W187" s="162">
        <f t="shared" si="13"/>
        <v>4</v>
      </c>
      <c r="X187" s="162">
        <v>1</v>
      </c>
      <c r="Y187" t="str">
        <f t="shared" si="14"/>
        <v>Public Integrated</v>
      </c>
      <c r="AA187" t="str">
        <f t="shared" si="15"/>
        <v>12</v>
      </c>
    </row>
    <row r="188" spans="1:27" ht="15.75" hidden="1" customHeight="1" x14ac:dyDescent="0.25">
      <c r="A188" s="162">
        <v>171</v>
      </c>
      <c r="B188" s="162">
        <v>120825</v>
      </c>
      <c r="C188" s="163" t="s">
        <v>830</v>
      </c>
      <c r="D188" s="163" t="s">
        <v>638</v>
      </c>
      <c r="E188" s="163" t="s">
        <v>766</v>
      </c>
      <c r="F188" s="163" t="s">
        <v>766</v>
      </c>
      <c r="G188" s="163" t="s">
        <v>822</v>
      </c>
      <c r="H188" s="163" t="s">
        <v>822</v>
      </c>
      <c r="I188" s="163" t="s">
        <v>643</v>
      </c>
      <c r="J188" s="162">
        <v>11.689052999999999</v>
      </c>
      <c r="K188" s="162">
        <v>124.495926</v>
      </c>
      <c r="L188" s="163" t="s">
        <v>644</v>
      </c>
      <c r="M188" s="162">
        <v>14</v>
      </c>
      <c r="N188" s="162">
        <v>14</v>
      </c>
      <c r="O188" s="162">
        <v>190</v>
      </c>
      <c r="P188" s="162">
        <v>1347</v>
      </c>
      <c r="Q188" s="162">
        <v>2515</v>
      </c>
      <c r="R188" s="164">
        <v>1</v>
      </c>
      <c r="S188" s="164" t="s">
        <v>644</v>
      </c>
      <c r="T188" s="164"/>
      <c r="U188" s="164" t="s">
        <v>644</v>
      </c>
      <c r="V188" s="164" t="s">
        <v>644</v>
      </c>
      <c r="W188" s="162">
        <f t="shared" si="13"/>
        <v>1</v>
      </c>
      <c r="X188" s="162">
        <v>1</v>
      </c>
      <c r="Y188" t="str">
        <f t="shared" si="14"/>
        <v>Public Elementary</v>
      </c>
      <c r="AA188" t="str">
        <f t="shared" si="15"/>
        <v>1</v>
      </c>
    </row>
    <row r="189" spans="1:27" ht="15.75" hidden="1" customHeight="1" x14ac:dyDescent="0.25">
      <c r="A189" s="162">
        <v>172</v>
      </c>
      <c r="B189" s="162">
        <v>120826</v>
      </c>
      <c r="C189" s="163" t="s">
        <v>831</v>
      </c>
      <c r="D189" s="163" t="s">
        <v>638</v>
      </c>
      <c r="E189" s="163" t="s">
        <v>766</v>
      </c>
      <c r="F189" s="163" t="s">
        <v>766</v>
      </c>
      <c r="G189" s="163" t="s">
        <v>822</v>
      </c>
      <c r="H189" s="163" t="s">
        <v>822</v>
      </c>
      <c r="I189" s="163" t="s">
        <v>643</v>
      </c>
      <c r="J189" s="162">
        <v>11.635244999999999</v>
      </c>
      <c r="K189" s="162">
        <v>124.55253</v>
      </c>
      <c r="L189" s="163" t="s">
        <v>644</v>
      </c>
      <c r="M189" s="162">
        <v>14</v>
      </c>
      <c r="N189" s="162">
        <v>14</v>
      </c>
      <c r="O189" s="162">
        <v>190</v>
      </c>
      <c r="P189" s="162">
        <v>1347</v>
      </c>
      <c r="Q189" s="162">
        <v>2515</v>
      </c>
      <c r="R189" s="164">
        <v>1</v>
      </c>
      <c r="S189" s="164" t="s">
        <v>644</v>
      </c>
      <c r="T189" s="164"/>
      <c r="U189" s="164" t="s">
        <v>644</v>
      </c>
      <c r="V189" s="164" t="s">
        <v>644</v>
      </c>
      <c r="W189" s="162">
        <f t="shared" si="13"/>
        <v>1</v>
      </c>
      <c r="X189" s="162">
        <v>1</v>
      </c>
      <c r="Y189" t="str">
        <f t="shared" si="14"/>
        <v>Public Elementary</v>
      </c>
      <c r="AA189" t="str">
        <f t="shared" si="15"/>
        <v>1</v>
      </c>
    </row>
    <row r="190" spans="1:27" ht="15.75" hidden="1" customHeight="1" x14ac:dyDescent="0.25">
      <c r="A190" s="162">
        <v>231</v>
      </c>
      <c r="B190" s="162">
        <v>303321</v>
      </c>
      <c r="C190" s="163" t="s">
        <v>886</v>
      </c>
      <c r="D190" s="163" t="s">
        <v>638</v>
      </c>
      <c r="E190" s="163" t="s">
        <v>766</v>
      </c>
      <c r="F190" s="163" t="s">
        <v>766</v>
      </c>
      <c r="G190" s="163" t="s">
        <v>822</v>
      </c>
      <c r="H190" s="163" t="s">
        <v>822</v>
      </c>
      <c r="I190" s="163" t="s">
        <v>716</v>
      </c>
      <c r="J190" s="162">
        <v>11.67738889</v>
      </c>
      <c r="K190" s="162">
        <v>124.5177</v>
      </c>
      <c r="L190" s="163" t="s">
        <v>644</v>
      </c>
      <c r="M190" s="162">
        <v>14</v>
      </c>
      <c r="N190" s="162">
        <v>14</v>
      </c>
      <c r="O190" s="162">
        <v>190</v>
      </c>
      <c r="P190" s="162">
        <v>1347</v>
      </c>
      <c r="Q190" s="162">
        <v>2515</v>
      </c>
      <c r="R190" s="164" t="s">
        <v>644</v>
      </c>
      <c r="S190" s="164">
        <v>1</v>
      </c>
      <c r="T190" s="164">
        <v>1</v>
      </c>
      <c r="U190" s="164" t="s">
        <v>644</v>
      </c>
      <c r="V190" s="164" t="s">
        <v>644</v>
      </c>
      <c r="W190" s="162">
        <f t="shared" si="13"/>
        <v>5</v>
      </c>
      <c r="X190" s="162">
        <v>1</v>
      </c>
      <c r="Y190" t="str">
        <f t="shared" si="14"/>
        <v>Public Secondary</v>
      </c>
      <c r="AA190" t="str">
        <f t="shared" si="15"/>
        <v>23</v>
      </c>
    </row>
    <row r="191" spans="1:27" ht="15.75" hidden="1" customHeight="1" x14ac:dyDescent="0.25">
      <c r="A191" s="162">
        <v>234</v>
      </c>
      <c r="B191" s="162">
        <v>303324</v>
      </c>
      <c r="C191" s="163" t="s">
        <v>889</v>
      </c>
      <c r="D191" s="163" t="s">
        <v>638</v>
      </c>
      <c r="E191" s="163" t="s">
        <v>766</v>
      </c>
      <c r="F191" s="163" t="s">
        <v>766</v>
      </c>
      <c r="G191" s="163" t="s">
        <v>822</v>
      </c>
      <c r="H191" s="163" t="s">
        <v>822</v>
      </c>
      <c r="I191" s="163" t="s">
        <v>716</v>
      </c>
      <c r="J191" s="162">
        <v>11.660577780000001</v>
      </c>
      <c r="K191" s="162">
        <v>124.5303361</v>
      </c>
      <c r="L191" s="163" t="s">
        <v>644</v>
      </c>
      <c r="M191" s="162">
        <v>14</v>
      </c>
      <c r="N191" s="162">
        <v>14</v>
      </c>
      <c r="O191" s="162">
        <v>190</v>
      </c>
      <c r="P191" s="162">
        <v>1347</v>
      </c>
      <c r="Q191" s="162">
        <v>2515</v>
      </c>
      <c r="R191" s="164" t="s">
        <v>644</v>
      </c>
      <c r="S191" s="164">
        <v>1</v>
      </c>
      <c r="T191" s="164">
        <v>1</v>
      </c>
      <c r="U191" s="164" t="s">
        <v>644</v>
      </c>
      <c r="V191" s="164" t="s">
        <v>644</v>
      </c>
      <c r="W191" s="162">
        <f t="shared" si="13"/>
        <v>5</v>
      </c>
      <c r="X191" s="162">
        <v>1</v>
      </c>
      <c r="Y191" t="str">
        <f t="shared" si="14"/>
        <v>Public Secondary</v>
      </c>
      <c r="AA191" t="str">
        <f t="shared" si="15"/>
        <v>23</v>
      </c>
    </row>
    <row r="192" spans="1:27" ht="15.75" hidden="1" customHeight="1" x14ac:dyDescent="0.25">
      <c r="A192" s="162">
        <v>260</v>
      </c>
      <c r="B192" s="178" t="s">
        <v>822</v>
      </c>
      <c r="C192" s="178" t="s">
        <v>916</v>
      </c>
      <c r="D192" s="163" t="s">
        <v>638</v>
      </c>
      <c r="E192" s="163" t="s">
        <v>766</v>
      </c>
      <c r="F192" s="163" t="s">
        <v>766</v>
      </c>
      <c r="G192" s="178" t="s">
        <v>822</v>
      </c>
      <c r="H192" s="178" t="s">
        <v>822</v>
      </c>
      <c r="I192" s="163" t="s">
        <v>758</v>
      </c>
      <c r="J192" s="162"/>
      <c r="K192" s="162"/>
      <c r="L192" s="163"/>
      <c r="M192" s="162">
        <v>14</v>
      </c>
      <c r="N192" s="162">
        <v>14</v>
      </c>
      <c r="O192" s="162">
        <v>190</v>
      </c>
      <c r="P192" s="162">
        <v>1347</v>
      </c>
      <c r="Q192" s="162">
        <v>2515</v>
      </c>
      <c r="R192" s="164" t="s">
        <v>644</v>
      </c>
      <c r="S192" s="164" t="s">
        <v>644</v>
      </c>
      <c r="T192" s="164"/>
      <c r="U192" s="164">
        <v>1</v>
      </c>
      <c r="V192" s="164" t="s">
        <v>644</v>
      </c>
      <c r="W192" s="162">
        <f t="shared" si="13"/>
        <v>7</v>
      </c>
      <c r="X192" s="162">
        <v>1</v>
      </c>
      <c r="Y192" t="str">
        <f t="shared" si="14"/>
        <v>Public ALS</v>
      </c>
      <c r="AA192" t="str">
        <f t="shared" si="15"/>
        <v>4</v>
      </c>
    </row>
    <row r="193" spans="1:27" ht="15.75" hidden="1" customHeight="1" x14ac:dyDescent="0.25">
      <c r="A193" s="162">
        <v>254</v>
      </c>
      <c r="B193" s="162">
        <v>451002</v>
      </c>
      <c r="C193" s="163" t="s">
        <v>911</v>
      </c>
      <c r="D193" s="163" t="s">
        <v>638</v>
      </c>
      <c r="E193" s="163" t="s">
        <v>766</v>
      </c>
      <c r="F193" s="163" t="s">
        <v>766</v>
      </c>
      <c r="G193" s="163" t="s">
        <v>833</v>
      </c>
      <c r="H193" s="163" t="s">
        <v>5509</v>
      </c>
      <c r="I193" s="163" t="s">
        <v>716</v>
      </c>
      <c r="J193" s="170"/>
      <c r="K193" s="170"/>
      <c r="L193" s="163" t="s">
        <v>912</v>
      </c>
      <c r="M193" s="162">
        <v>14</v>
      </c>
      <c r="N193" s="162">
        <v>14</v>
      </c>
      <c r="O193" s="162">
        <v>190</v>
      </c>
      <c r="P193" s="162">
        <v>1348</v>
      </c>
      <c r="Q193" s="162">
        <v>2516</v>
      </c>
      <c r="R193" s="164"/>
      <c r="S193" s="164">
        <v>1</v>
      </c>
      <c r="T193" s="164"/>
      <c r="U193" s="164" t="s">
        <v>644</v>
      </c>
      <c r="V193" s="164" t="s">
        <v>644</v>
      </c>
      <c r="W193" s="162">
        <f t="shared" si="13"/>
        <v>2</v>
      </c>
      <c r="X193" s="162">
        <v>2</v>
      </c>
      <c r="Y193" t="str">
        <f t="shared" si="14"/>
        <v>Private JHS</v>
      </c>
      <c r="AA193" t="str">
        <f t="shared" si="15"/>
        <v>2</v>
      </c>
    </row>
    <row r="194" spans="1:27" ht="15.75" hidden="1" customHeight="1" x14ac:dyDescent="0.25">
      <c r="A194" s="162">
        <v>174</v>
      </c>
      <c r="B194" s="162">
        <v>120828</v>
      </c>
      <c r="C194" s="163" t="s">
        <v>834</v>
      </c>
      <c r="D194" s="163" t="s">
        <v>638</v>
      </c>
      <c r="E194" s="163" t="s">
        <v>766</v>
      </c>
      <c r="F194" s="163" t="s">
        <v>766</v>
      </c>
      <c r="G194" s="163" t="s">
        <v>833</v>
      </c>
      <c r="H194" s="163" t="s">
        <v>5509</v>
      </c>
      <c r="I194" s="163" t="s">
        <v>643</v>
      </c>
      <c r="J194" s="162">
        <v>11.679399999999999</v>
      </c>
      <c r="K194" s="162">
        <v>124.345</v>
      </c>
      <c r="L194" s="163" t="s">
        <v>644</v>
      </c>
      <c r="M194" s="162">
        <v>14</v>
      </c>
      <c r="N194" s="162">
        <v>14</v>
      </c>
      <c r="O194" s="162">
        <v>190</v>
      </c>
      <c r="P194" s="162">
        <v>1348</v>
      </c>
      <c r="Q194" s="162">
        <v>2517</v>
      </c>
      <c r="R194" s="164">
        <v>1</v>
      </c>
      <c r="S194" s="164" t="s">
        <v>644</v>
      </c>
      <c r="T194" s="164"/>
      <c r="U194" s="164" t="s">
        <v>644</v>
      </c>
      <c r="V194" s="164" t="s">
        <v>644</v>
      </c>
      <c r="W194" s="162">
        <f t="shared" si="13"/>
        <v>1</v>
      </c>
      <c r="X194" s="162">
        <v>1</v>
      </c>
      <c r="Y194" t="str">
        <f t="shared" si="14"/>
        <v>Public Elementary</v>
      </c>
      <c r="AA194" t="str">
        <f t="shared" si="15"/>
        <v>1</v>
      </c>
    </row>
    <row r="195" spans="1:27" ht="15.75" hidden="1" customHeight="1" x14ac:dyDescent="0.25">
      <c r="A195" s="162">
        <v>175</v>
      </c>
      <c r="B195" s="162">
        <v>120829</v>
      </c>
      <c r="C195" s="163" t="s">
        <v>835</v>
      </c>
      <c r="D195" s="163" t="s">
        <v>638</v>
      </c>
      <c r="E195" s="163" t="s">
        <v>766</v>
      </c>
      <c r="F195" s="163" t="s">
        <v>766</v>
      </c>
      <c r="G195" s="163" t="s">
        <v>833</v>
      </c>
      <c r="H195" s="163" t="s">
        <v>5509</v>
      </c>
      <c r="I195" s="163" t="s">
        <v>643</v>
      </c>
      <c r="J195" s="162">
        <v>11.69611111</v>
      </c>
      <c r="K195" s="162">
        <v>124.39805560000001</v>
      </c>
      <c r="L195" s="163" t="s">
        <v>644</v>
      </c>
      <c r="M195" s="162">
        <v>14</v>
      </c>
      <c r="N195" s="162">
        <v>14</v>
      </c>
      <c r="O195" s="162">
        <v>190</v>
      </c>
      <c r="P195" s="162">
        <v>1348</v>
      </c>
      <c r="Q195" s="162">
        <v>2517</v>
      </c>
      <c r="R195" s="164">
        <v>1</v>
      </c>
      <c r="S195" s="164" t="s">
        <v>644</v>
      </c>
      <c r="T195" s="164"/>
      <c r="U195" s="164" t="s">
        <v>644</v>
      </c>
      <c r="V195" s="164" t="s">
        <v>644</v>
      </c>
      <c r="W195" s="162">
        <f t="shared" si="13"/>
        <v>1</v>
      </c>
      <c r="X195" s="162">
        <v>1</v>
      </c>
      <c r="Y195" t="str">
        <f t="shared" si="14"/>
        <v>Public Elementary</v>
      </c>
      <c r="AA195" t="str">
        <f t="shared" si="15"/>
        <v>1</v>
      </c>
    </row>
    <row r="196" spans="1:27" ht="15.75" hidden="1" customHeight="1" x14ac:dyDescent="0.25">
      <c r="A196" s="162">
        <v>176</v>
      </c>
      <c r="B196" s="162">
        <v>120830</v>
      </c>
      <c r="C196" s="163" t="s">
        <v>836</v>
      </c>
      <c r="D196" s="163" t="s">
        <v>638</v>
      </c>
      <c r="E196" s="163" t="s">
        <v>766</v>
      </c>
      <c r="F196" s="163" t="s">
        <v>766</v>
      </c>
      <c r="G196" s="163" t="s">
        <v>833</v>
      </c>
      <c r="H196" s="163" t="s">
        <v>5509</v>
      </c>
      <c r="I196" s="163" t="s">
        <v>643</v>
      </c>
      <c r="J196" s="177"/>
      <c r="K196" s="177"/>
      <c r="L196" s="163" t="s">
        <v>644</v>
      </c>
      <c r="M196" s="162">
        <v>14</v>
      </c>
      <c r="N196" s="162">
        <v>14</v>
      </c>
      <c r="O196" s="162">
        <v>190</v>
      </c>
      <c r="P196" s="162">
        <v>1348</v>
      </c>
      <c r="Q196" s="162">
        <v>2517</v>
      </c>
      <c r="R196" s="164">
        <v>1</v>
      </c>
      <c r="S196" s="164" t="s">
        <v>644</v>
      </c>
      <c r="T196" s="164"/>
      <c r="U196" s="164" t="s">
        <v>644</v>
      </c>
      <c r="V196" s="164" t="s">
        <v>644</v>
      </c>
      <c r="W196" s="162">
        <f t="shared" si="13"/>
        <v>1</v>
      </c>
      <c r="X196" s="162">
        <v>1</v>
      </c>
      <c r="Y196" t="str">
        <f t="shared" si="14"/>
        <v>Public Elementary</v>
      </c>
      <c r="AA196" t="str">
        <f t="shared" si="15"/>
        <v>1</v>
      </c>
    </row>
    <row r="197" spans="1:27" ht="15.75" hidden="1" customHeight="1" x14ac:dyDescent="0.25">
      <c r="A197" s="162">
        <v>177</v>
      </c>
      <c r="B197" s="162">
        <v>120831</v>
      </c>
      <c r="C197" s="163" t="s">
        <v>784</v>
      </c>
      <c r="D197" s="163" t="s">
        <v>638</v>
      </c>
      <c r="E197" s="163" t="s">
        <v>766</v>
      </c>
      <c r="F197" s="163" t="s">
        <v>766</v>
      </c>
      <c r="G197" s="163" t="s">
        <v>833</v>
      </c>
      <c r="H197" s="163" t="s">
        <v>5509</v>
      </c>
      <c r="I197" s="163" t="s">
        <v>643</v>
      </c>
      <c r="J197" s="166">
        <v>11.69861111</v>
      </c>
      <c r="K197" s="166">
        <v>124.4061111</v>
      </c>
      <c r="L197" s="163" t="s">
        <v>644</v>
      </c>
      <c r="M197" s="162">
        <v>14</v>
      </c>
      <c r="N197" s="162">
        <v>14</v>
      </c>
      <c r="O197" s="162">
        <v>190</v>
      </c>
      <c r="P197" s="162">
        <v>1348</v>
      </c>
      <c r="Q197" s="162">
        <v>2517</v>
      </c>
      <c r="R197" s="164">
        <v>1</v>
      </c>
      <c r="S197" s="164" t="s">
        <v>644</v>
      </c>
      <c r="T197" s="164"/>
      <c r="U197" s="164" t="s">
        <v>644</v>
      </c>
      <c r="V197" s="164" t="s">
        <v>644</v>
      </c>
      <c r="W197" s="162">
        <f t="shared" si="13"/>
        <v>1</v>
      </c>
      <c r="X197" s="162">
        <v>1</v>
      </c>
      <c r="Y197" t="str">
        <f t="shared" si="14"/>
        <v>Public Elementary</v>
      </c>
      <c r="AA197" t="str">
        <f t="shared" si="15"/>
        <v>1</v>
      </c>
    </row>
    <row r="198" spans="1:27" ht="15.75" hidden="1" customHeight="1" x14ac:dyDescent="0.25">
      <c r="A198" s="162">
        <v>179</v>
      </c>
      <c r="B198" s="162">
        <v>120833</v>
      </c>
      <c r="C198" s="163" t="s">
        <v>837</v>
      </c>
      <c r="D198" s="163" t="s">
        <v>638</v>
      </c>
      <c r="E198" s="163" t="s">
        <v>766</v>
      </c>
      <c r="F198" s="163" t="s">
        <v>766</v>
      </c>
      <c r="G198" s="163" t="s">
        <v>833</v>
      </c>
      <c r="H198" s="163" t="s">
        <v>5509</v>
      </c>
      <c r="I198" s="163" t="s">
        <v>643</v>
      </c>
      <c r="J198" s="162">
        <v>11.67</v>
      </c>
      <c r="K198" s="162">
        <v>124.37909999999999</v>
      </c>
      <c r="L198" s="163" t="s">
        <v>644</v>
      </c>
      <c r="M198" s="162">
        <v>14</v>
      </c>
      <c r="N198" s="162">
        <v>14</v>
      </c>
      <c r="O198" s="162">
        <v>190</v>
      </c>
      <c r="P198" s="162">
        <v>1348</v>
      </c>
      <c r="Q198" s="162">
        <v>2517</v>
      </c>
      <c r="R198" s="164">
        <v>1</v>
      </c>
      <c r="S198" s="164" t="s">
        <v>644</v>
      </c>
      <c r="T198" s="164"/>
      <c r="U198" s="164" t="s">
        <v>644</v>
      </c>
      <c r="V198" s="164" t="s">
        <v>644</v>
      </c>
      <c r="W198" s="162">
        <f t="shared" si="13"/>
        <v>1</v>
      </c>
      <c r="X198" s="162">
        <v>1</v>
      </c>
      <c r="Y198" t="str">
        <f t="shared" si="14"/>
        <v>Public Elementary</v>
      </c>
      <c r="AA198" t="str">
        <f t="shared" si="15"/>
        <v>1</v>
      </c>
    </row>
    <row r="199" spans="1:27" ht="15.75" hidden="1" customHeight="1" x14ac:dyDescent="0.25">
      <c r="A199" s="162">
        <v>180</v>
      </c>
      <c r="B199" s="162">
        <v>120834</v>
      </c>
      <c r="C199" s="163" t="s">
        <v>838</v>
      </c>
      <c r="D199" s="163" t="s">
        <v>638</v>
      </c>
      <c r="E199" s="163" t="s">
        <v>766</v>
      </c>
      <c r="F199" s="163" t="s">
        <v>766</v>
      </c>
      <c r="G199" s="163" t="s">
        <v>833</v>
      </c>
      <c r="H199" s="163" t="s">
        <v>5509</v>
      </c>
      <c r="I199" s="163" t="s">
        <v>643</v>
      </c>
      <c r="J199" s="162">
        <v>11.67972222</v>
      </c>
      <c r="K199" s="162">
        <v>124.3591667</v>
      </c>
      <c r="L199" s="163" t="s">
        <v>644</v>
      </c>
      <c r="M199" s="162">
        <v>14</v>
      </c>
      <c r="N199" s="162">
        <v>14</v>
      </c>
      <c r="O199" s="162">
        <v>190</v>
      </c>
      <c r="P199" s="162">
        <v>1348</v>
      </c>
      <c r="Q199" s="162">
        <v>2517</v>
      </c>
      <c r="R199" s="164">
        <v>1</v>
      </c>
      <c r="S199" s="164" t="s">
        <v>644</v>
      </c>
      <c r="T199" s="164"/>
      <c r="U199" s="164" t="s">
        <v>644</v>
      </c>
      <c r="V199" s="164" t="s">
        <v>644</v>
      </c>
      <c r="W199" s="162">
        <f t="shared" si="13"/>
        <v>1</v>
      </c>
      <c r="X199" s="162">
        <v>1</v>
      </c>
      <c r="Y199" t="str">
        <f t="shared" si="14"/>
        <v>Public Elementary</v>
      </c>
      <c r="AA199" t="str">
        <f t="shared" si="15"/>
        <v>1</v>
      </c>
    </row>
    <row r="200" spans="1:27" ht="15.75" hidden="1" customHeight="1" x14ac:dyDescent="0.25">
      <c r="A200" s="162">
        <v>181</v>
      </c>
      <c r="B200" s="162">
        <v>120835</v>
      </c>
      <c r="C200" s="163" t="s">
        <v>839</v>
      </c>
      <c r="D200" s="163" t="s">
        <v>638</v>
      </c>
      <c r="E200" s="163" t="s">
        <v>766</v>
      </c>
      <c r="F200" s="163" t="s">
        <v>766</v>
      </c>
      <c r="G200" s="163" t="s">
        <v>833</v>
      </c>
      <c r="H200" s="163" t="s">
        <v>5509</v>
      </c>
      <c r="I200" s="163" t="s">
        <v>643</v>
      </c>
      <c r="J200" s="162">
        <v>11.668611110000001</v>
      </c>
      <c r="K200" s="162">
        <v>124.3592</v>
      </c>
      <c r="L200" s="163" t="s">
        <v>644</v>
      </c>
      <c r="M200" s="162">
        <v>14</v>
      </c>
      <c r="N200" s="162">
        <v>14</v>
      </c>
      <c r="O200" s="162">
        <v>190</v>
      </c>
      <c r="P200" s="162">
        <v>1348</v>
      </c>
      <c r="Q200" s="162">
        <v>2517</v>
      </c>
      <c r="R200" s="164">
        <v>1</v>
      </c>
      <c r="S200" s="164" t="s">
        <v>644</v>
      </c>
      <c r="T200" s="164"/>
      <c r="U200" s="164" t="s">
        <v>644</v>
      </c>
      <c r="V200" s="164" t="s">
        <v>644</v>
      </c>
      <c r="W200" s="162">
        <f t="shared" si="13"/>
        <v>1</v>
      </c>
      <c r="X200" s="162">
        <v>1</v>
      </c>
      <c r="Y200" t="str">
        <f t="shared" si="14"/>
        <v>Public Elementary</v>
      </c>
      <c r="AA200" t="str">
        <f t="shared" si="15"/>
        <v>1</v>
      </c>
    </row>
    <row r="201" spans="1:27" ht="15.75" hidden="1" customHeight="1" x14ac:dyDescent="0.25">
      <c r="A201" s="162">
        <v>183</v>
      </c>
      <c r="B201" s="162">
        <v>120837</v>
      </c>
      <c r="C201" s="163" t="s">
        <v>841</v>
      </c>
      <c r="D201" s="163" t="s">
        <v>638</v>
      </c>
      <c r="E201" s="163" t="s">
        <v>766</v>
      </c>
      <c r="F201" s="163" t="s">
        <v>766</v>
      </c>
      <c r="G201" s="163" t="s">
        <v>833</v>
      </c>
      <c r="H201" s="163" t="s">
        <v>5509</v>
      </c>
      <c r="I201" s="163" t="s">
        <v>643</v>
      </c>
      <c r="J201" s="162">
        <v>11.703055559999999</v>
      </c>
      <c r="K201" s="162">
        <v>124.42</v>
      </c>
      <c r="L201" s="163" t="s">
        <v>644</v>
      </c>
      <c r="M201" s="162">
        <v>14</v>
      </c>
      <c r="N201" s="162">
        <v>14</v>
      </c>
      <c r="O201" s="162">
        <v>190</v>
      </c>
      <c r="P201" s="162">
        <v>1348</v>
      </c>
      <c r="Q201" s="162">
        <v>2517</v>
      </c>
      <c r="R201" s="164">
        <v>1</v>
      </c>
      <c r="S201" s="164" t="s">
        <v>644</v>
      </c>
      <c r="T201" s="164"/>
      <c r="U201" s="164" t="s">
        <v>644</v>
      </c>
      <c r="V201" s="164" t="s">
        <v>644</v>
      </c>
      <c r="W201" s="162">
        <f t="shared" ref="W201:W232" si="16">IF(AA201="1",1,IF(AA201="2",2,IF(AA201="12",4,IF(AA201="123",6,IF(AA201="23",5,IF(AA201="3",3,IF(AA201="4",7,IF(AA201="35",8,""))))))))</f>
        <v>1</v>
      </c>
      <c r="X201" s="162">
        <v>1</v>
      </c>
      <c r="Y201" t="str">
        <f t="shared" ref="Y201:Y232" si="17">IF(X201=1,"Public","Private")&amp;" "&amp;IF(W201=1,"Elementary",IF(W201=2,"JHS",IF(W201=3,"SHS (Stand-alone)",IF(W201=4,"Integrated",IF(W201=5,"Secondary",IF(W201=6,"Complete K to 12",IF(W201=7,"ALS",IF(W201=8,"SHS SUC",""))))))))</f>
        <v>Public Elementary</v>
      </c>
      <c r="AA201" t="str">
        <f t="shared" ref="AA201:AA232" si="18">IF(R201=1,1,"")&amp;IF(S201=1,2,"")&amp;IF(T201=1,3,"")&amp;IF(U201=1,4,"")&amp;IF(V201=1,5,"")</f>
        <v>1</v>
      </c>
    </row>
    <row r="202" spans="1:27" ht="15.75" hidden="1" customHeight="1" x14ac:dyDescent="0.25">
      <c r="A202" s="162">
        <v>184</v>
      </c>
      <c r="B202" s="162">
        <v>120838</v>
      </c>
      <c r="C202" s="163" t="s">
        <v>842</v>
      </c>
      <c r="D202" s="163" t="s">
        <v>638</v>
      </c>
      <c r="E202" s="163" t="s">
        <v>766</v>
      </c>
      <c r="F202" s="163" t="s">
        <v>766</v>
      </c>
      <c r="G202" s="163" t="s">
        <v>833</v>
      </c>
      <c r="H202" s="163" t="s">
        <v>5509</v>
      </c>
      <c r="I202" s="163" t="s">
        <v>643</v>
      </c>
      <c r="J202" s="170"/>
      <c r="K202" s="170"/>
      <c r="L202" s="163" t="s">
        <v>644</v>
      </c>
      <c r="M202" s="162">
        <v>14</v>
      </c>
      <c r="N202" s="162">
        <v>14</v>
      </c>
      <c r="O202" s="162">
        <v>190</v>
      </c>
      <c r="P202" s="162">
        <v>1348</v>
      </c>
      <c r="Q202" s="162">
        <v>2517</v>
      </c>
      <c r="R202" s="164">
        <v>1</v>
      </c>
      <c r="S202" s="164" t="s">
        <v>644</v>
      </c>
      <c r="T202" s="164"/>
      <c r="U202" s="164" t="s">
        <v>644</v>
      </c>
      <c r="V202" s="164" t="s">
        <v>644</v>
      </c>
      <c r="W202" s="162">
        <f t="shared" si="16"/>
        <v>1</v>
      </c>
      <c r="X202" s="162">
        <v>1</v>
      </c>
      <c r="Y202" t="str">
        <f t="shared" si="17"/>
        <v>Public Elementary</v>
      </c>
      <c r="AA202" t="str">
        <f t="shared" si="18"/>
        <v>1</v>
      </c>
    </row>
    <row r="203" spans="1:27" ht="15.75" hidden="1" customHeight="1" x14ac:dyDescent="0.25">
      <c r="A203" s="162">
        <v>185</v>
      </c>
      <c r="B203" s="162">
        <v>120839</v>
      </c>
      <c r="C203" s="163" t="s">
        <v>843</v>
      </c>
      <c r="D203" s="163" t="s">
        <v>638</v>
      </c>
      <c r="E203" s="163" t="s">
        <v>766</v>
      </c>
      <c r="F203" s="163" t="s">
        <v>766</v>
      </c>
      <c r="G203" s="163" t="s">
        <v>833</v>
      </c>
      <c r="H203" s="163" t="s">
        <v>5509</v>
      </c>
      <c r="I203" s="163" t="s">
        <v>643</v>
      </c>
      <c r="J203" s="162">
        <v>11.665100000000001</v>
      </c>
      <c r="K203" s="162">
        <v>124.36109999999999</v>
      </c>
      <c r="L203" s="163" t="s">
        <v>644</v>
      </c>
      <c r="M203" s="162">
        <v>14</v>
      </c>
      <c r="N203" s="162">
        <v>14</v>
      </c>
      <c r="O203" s="162">
        <v>190</v>
      </c>
      <c r="P203" s="162">
        <v>1348</v>
      </c>
      <c r="Q203" s="162">
        <v>2517</v>
      </c>
      <c r="R203" s="164">
        <v>1</v>
      </c>
      <c r="S203" s="164" t="s">
        <v>644</v>
      </c>
      <c r="T203" s="164"/>
      <c r="U203" s="164" t="s">
        <v>644</v>
      </c>
      <c r="V203" s="164" t="s">
        <v>644</v>
      </c>
      <c r="W203" s="162">
        <f t="shared" si="16"/>
        <v>1</v>
      </c>
      <c r="X203" s="162">
        <v>1</v>
      </c>
      <c r="Y203" t="str">
        <f t="shared" si="17"/>
        <v>Public Elementary</v>
      </c>
      <c r="AA203" t="str">
        <f t="shared" si="18"/>
        <v>1</v>
      </c>
    </row>
    <row r="204" spans="1:27" ht="15.75" hidden="1" customHeight="1" x14ac:dyDescent="0.25">
      <c r="A204" s="162">
        <v>187</v>
      </c>
      <c r="B204" s="162">
        <v>120841</v>
      </c>
      <c r="C204" s="163" t="s">
        <v>845</v>
      </c>
      <c r="D204" s="163" t="s">
        <v>638</v>
      </c>
      <c r="E204" s="163" t="s">
        <v>766</v>
      </c>
      <c r="F204" s="163" t="s">
        <v>766</v>
      </c>
      <c r="G204" s="163" t="s">
        <v>833</v>
      </c>
      <c r="H204" s="163" t="s">
        <v>5509</v>
      </c>
      <c r="I204" s="163" t="s">
        <v>643</v>
      </c>
      <c r="J204" s="162">
        <v>11.6791</v>
      </c>
      <c r="K204" s="162">
        <v>124.39830000000001</v>
      </c>
      <c r="L204" s="163" t="s">
        <v>644</v>
      </c>
      <c r="M204" s="162">
        <v>14</v>
      </c>
      <c r="N204" s="162">
        <v>14</v>
      </c>
      <c r="O204" s="162">
        <v>190</v>
      </c>
      <c r="P204" s="162">
        <v>1348</v>
      </c>
      <c r="Q204" s="162">
        <v>2517</v>
      </c>
      <c r="R204" s="164">
        <v>1</v>
      </c>
      <c r="S204" s="164" t="s">
        <v>644</v>
      </c>
      <c r="T204" s="164"/>
      <c r="U204" s="164" t="s">
        <v>644</v>
      </c>
      <c r="V204" s="164" t="s">
        <v>644</v>
      </c>
      <c r="W204" s="162">
        <f t="shared" si="16"/>
        <v>1</v>
      </c>
      <c r="X204" s="162">
        <v>1</v>
      </c>
      <c r="Y204" t="str">
        <f t="shared" si="17"/>
        <v>Public Elementary</v>
      </c>
      <c r="AA204" t="str">
        <f t="shared" si="18"/>
        <v>1</v>
      </c>
    </row>
    <row r="205" spans="1:27" ht="15.75" hidden="1" customHeight="1" x14ac:dyDescent="0.25">
      <c r="A205" s="162">
        <v>236</v>
      </c>
      <c r="B205" s="162">
        <v>303326</v>
      </c>
      <c r="C205" s="163" t="s">
        <v>890</v>
      </c>
      <c r="D205" s="163" t="s">
        <v>638</v>
      </c>
      <c r="E205" s="163" t="s">
        <v>766</v>
      </c>
      <c r="F205" s="163" t="s">
        <v>766</v>
      </c>
      <c r="G205" s="163" t="s">
        <v>833</v>
      </c>
      <c r="H205" s="163" t="s">
        <v>5509</v>
      </c>
      <c r="I205" s="163" t="s">
        <v>716</v>
      </c>
      <c r="J205" s="162">
        <v>11.67864</v>
      </c>
      <c r="K205" s="162">
        <v>124.40873000000001</v>
      </c>
      <c r="L205" s="163" t="s">
        <v>644</v>
      </c>
      <c r="M205" s="162">
        <v>14</v>
      </c>
      <c r="N205" s="162">
        <v>14</v>
      </c>
      <c r="O205" s="162">
        <v>190</v>
      </c>
      <c r="P205" s="162">
        <v>1348</v>
      </c>
      <c r="Q205" s="162">
        <v>2517</v>
      </c>
      <c r="R205" s="164" t="s">
        <v>644</v>
      </c>
      <c r="S205" s="164">
        <v>1</v>
      </c>
      <c r="T205" s="164">
        <v>1</v>
      </c>
      <c r="U205" s="164" t="s">
        <v>644</v>
      </c>
      <c r="V205" s="164" t="s">
        <v>644</v>
      </c>
      <c r="W205" s="162">
        <f t="shared" si="16"/>
        <v>5</v>
      </c>
      <c r="X205" s="162">
        <v>1</v>
      </c>
      <c r="Y205" t="str">
        <f t="shared" si="17"/>
        <v>Public Secondary</v>
      </c>
      <c r="AA205" t="str">
        <f t="shared" si="18"/>
        <v>23</v>
      </c>
    </row>
    <row r="206" spans="1:27" ht="15.75" hidden="1" customHeight="1" x14ac:dyDescent="0.25">
      <c r="A206" s="162">
        <v>261</v>
      </c>
      <c r="B206" s="178" t="s">
        <v>5509</v>
      </c>
      <c r="C206" s="178" t="s">
        <v>5510</v>
      </c>
      <c r="D206" s="163" t="s">
        <v>638</v>
      </c>
      <c r="E206" s="163" t="s">
        <v>766</v>
      </c>
      <c r="F206" s="163" t="s">
        <v>766</v>
      </c>
      <c r="G206" s="178" t="s">
        <v>833</v>
      </c>
      <c r="H206" s="178" t="s">
        <v>5509</v>
      </c>
      <c r="I206" s="163" t="s">
        <v>758</v>
      </c>
      <c r="J206" s="166"/>
      <c r="K206" s="166"/>
      <c r="L206" s="163"/>
      <c r="M206" s="162">
        <v>14</v>
      </c>
      <c r="N206" s="162">
        <v>14</v>
      </c>
      <c r="O206" s="162">
        <v>190</v>
      </c>
      <c r="P206" s="162">
        <v>1348</v>
      </c>
      <c r="Q206" s="162">
        <v>2517</v>
      </c>
      <c r="R206" s="164" t="s">
        <v>644</v>
      </c>
      <c r="S206" s="164" t="s">
        <v>644</v>
      </c>
      <c r="T206" s="164"/>
      <c r="U206" s="164">
        <v>1</v>
      </c>
      <c r="V206" s="164" t="s">
        <v>644</v>
      </c>
      <c r="W206" s="162">
        <f t="shared" si="16"/>
        <v>7</v>
      </c>
      <c r="X206" s="162">
        <v>1</v>
      </c>
      <c r="Y206" t="str">
        <f t="shared" si="17"/>
        <v>Public ALS</v>
      </c>
      <c r="AA206" t="str">
        <f t="shared" si="18"/>
        <v>4</v>
      </c>
    </row>
    <row r="207" spans="1:27" ht="15.75" hidden="1" customHeight="1" x14ac:dyDescent="0.25">
      <c r="A207" s="162">
        <v>173</v>
      </c>
      <c r="B207" s="162">
        <v>120827</v>
      </c>
      <c r="C207" s="163" t="s">
        <v>832</v>
      </c>
      <c r="D207" s="163" t="s">
        <v>638</v>
      </c>
      <c r="E207" s="163" t="s">
        <v>766</v>
      </c>
      <c r="F207" s="163" t="s">
        <v>766</v>
      </c>
      <c r="G207" s="163" t="s">
        <v>833</v>
      </c>
      <c r="H207" s="163" t="s">
        <v>5508</v>
      </c>
      <c r="I207" s="163" t="s">
        <v>643</v>
      </c>
      <c r="J207" s="162">
        <v>11.700200000000001</v>
      </c>
      <c r="K207" s="162">
        <v>124.4336</v>
      </c>
      <c r="L207" s="163" t="s">
        <v>644</v>
      </c>
      <c r="M207" s="162">
        <v>14</v>
      </c>
      <c r="N207" s="162">
        <v>14</v>
      </c>
      <c r="O207" s="162">
        <v>190</v>
      </c>
      <c r="P207" s="162">
        <v>1348</v>
      </c>
      <c r="Q207" s="162">
        <v>2517</v>
      </c>
      <c r="R207" s="164">
        <v>1</v>
      </c>
      <c r="S207" s="164" t="s">
        <v>644</v>
      </c>
      <c r="T207" s="164"/>
      <c r="U207" s="164" t="s">
        <v>644</v>
      </c>
      <c r="V207" s="164" t="s">
        <v>644</v>
      </c>
      <c r="W207" s="162">
        <f t="shared" si="16"/>
        <v>1</v>
      </c>
      <c r="X207" s="162">
        <v>1</v>
      </c>
      <c r="Y207" t="str">
        <f t="shared" si="17"/>
        <v>Public Elementary</v>
      </c>
      <c r="AA207" t="str">
        <f t="shared" si="18"/>
        <v>1</v>
      </c>
    </row>
    <row r="208" spans="1:27" ht="15.75" hidden="1" customHeight="1" x14ac:dyDescent="0.25">
      <c r="A208" s="162">
        <v>178</v>
      </c>
      <c r="B208" s="162">
        <v>500411</v>
      </c>
      <c r="C208" s="163" t="s">
        <v>5512</v>
      </c>
      <c r="D208" s="163" t="s">
        <v>638</v>
      </c>
      <c r="E208" s="163" t="s">
        <v>766</v>
      </c>
      <c r="F208" s="163" t="s">
        <v>766</v>
      </c>
      <c r="G208" s="163" t="s">
        <v>833</v>
      </c>
      <c r="H208" s="163" t="s">
        <v>5508</v>
      </c>
      <c r="I208" s="163" t="s">
        <v>1509</v>
      </c>
      <c r="J208" s="170"/>
      <c r="K208" s="170"/>
      <c r="L208" s="163" t="s">
        <v>644</v>
      </c>
      <c r="M208" s="162">
        <v>14</v>
      </c>
      <c r="N208" s="162">
        <v>14</v>
      </c>
      <c r="O208" s="162">
        <v>190</v>
      </c>
      <c r="P208" s="162">
        <v>1348</v>
      </c>
      <c r="Q208" s="162">
        <v>2517</v>
      </c>
      <c r="R208" s="164">
        <v>1</v>
      </c>
      <c r="S208" s="164">
        <v>1</v>
      </c>
      <c r="T208" s="164"/>
      <c r="U208" s="164" t="s">
        <v>644</v>
      </c>
      <c r="V208" s="164" t="s">
        <v>644</v>
      </c>
      <c r="W208" s="162">
        <f t="shared" si="16"/>
        <v>4</v>
      </c>
      <c r="X208" s="162">
        <v>1</v>
      </c>
      <c r="Y208" t="str">
        <f t="shared" si="17"/>
        <v>Public Integrated</v>
      </c>
      <c r="AA208" t="str">
        <f t="shared" si="18"/>
        <v>12</v>
      </c>
    </row>
    <row r="209" spans="1:27" ht="15.75" hidden="1" customHeight="1" x14ac:dyDescent="0.25">
      <c r="A209" s="162">
        <v>182</v>
      </c>
      <c r="B209" s="162">
        <v>120836</v>
      </c>
      <c r="C209" s="163" t="s">
        <v>840</v>
      </c>
      <c r="D209" s="163" t="s">
        <v>638</v>
      </c>
      <c r="E209" s="163" t="s">
        <v>766</v>
      </c>
      <c r="F209" s="163" t="s">
        <v>766</v>
      </c>
      <c r="G209" s="163" t="s">
        <v>833</v>
      </c>
      <c r="H209" s="163" t="s">
        <v>5508</v>
      </c>
      <c r="I209" s="163" t="s">
        <v>643</v>
      </c>
      <c r="J209" s="162">
        <v>11.701111109999999</v>
      </c>
      <c r="K209" s="162">
        <v>124.4441667</v>
      </c>
      <c r="L209" s="163" t="s">
        <v>644</v>
      </c>
      <c r="M209" s="162">
        <v>14</v>
      </c>
      <c r="N209" s="162">
        <v>14</v>
      </c>
      <c r="O209" s="162">
        <v>190</v>
      </c>
      <c r="P209" s="162">
        <v>1348</v>
      </c>
      <c r="Q209" s="162">
        <v>2517</v>
      </c>
      <c r="R209" s="164">
        <v>1</v>
      </c>
      <c r="S209" s="164" t="s">
        <v>644</v>
      </c>
      <c r="T209" s="164"/>
      <c r="U209" s="164" t="s">
        <v>644</v>
      </c>
      <c r="V209" s="164" t="s">
        <v>644</v>
      </c>
      <c r="W209" s="162">
        <f t="shared" si="16"/>
        <v>1</v>
      </c>
      <c r="X209" s="162">
        <v>1</v>
      </c>
      <c r="Y209" t="str">
        <f t="shared" si="17"/>
        <v>Public Elementary</v>
      </c>
      <c r="AA209" t="str">
        <f t="shared" si="18"/>
        <v>1</v>
      </c>
    </row>
    <row r="210" spans="1:27" ht="15.75" hidden="1" customHeight="1" x14ac:dyDescent="0.25">
      <c r="A210" s="162">
        <v>186</v>
      </c>
      <c r="B210" s="162">
        <v>120840</v>
      </c>
      <c r="C210" s="163" t="s">
        <v>844</v>
      </c>
      <c r="D210" s="163" t="s">
        <v>638</v>
      </c>
      <c r="E210" s="163" t="s">
        <v>766</v>
      </c>
      <c r="F210" s="163" t="s">
        <v>766</v>
      </c>
      <c r="G210" s="163" t="s">
        <v>833</v>
      </c>
      <c r="H210" s="163" t="s">
        <v>5508</v>
      </c>
      <c r="I210" s="163" t="s">
        <v>643</v>
      </c>
      <c r="J210" s="162">
        <v>11.694722219999999</v>
      </c>
      <c r="K210" s="162">
        <v>124.4746</v>
      </c>
      <c r="L210" s="163" t="s">
        <v>644</v>
      </c>
      <c r="M210" s="162">
        <v>14</v>
      </c>
      <c r="N210" s="162">
        <v>14</v>
      </c>
      <c r="O210" s="162">
        <v>190</v>
      </c>
      <c r="P210" s="162">
        <v>1348</v>
      </c>
      <c r="Q210" s="162">
        <v>2517</v>
      </c>
      <c r="R210" s="164">
        <v>1</v>
      </c>
      <c r="S210" s="164" t="s">
        <v>644</v>
      </c>
      <c r="T210" s="164"/>
      <c r="U210" s="164" t="s">
        <v>644</v>
      </c>
      <c r="V210" s="164" t="s">
        <v>644</v>
      </c>
      <c r="W210" s="162">
        <f t="shared" si="16"/>
        <v>1</v>
      </c>
      <c r="X210" s="162">
        <v>1</v>
      </c>
      <c r="Y210" t="str">
        <f t="shared" si="17"/>
        <v>Public Elementary</v>
      </c>
      <c r="AA210" t="str">
        <f t="shared" si="18"/>
        <v>1</v>
      </c>
    </row>
    <row r="211" spans="1:27" ht="15.75" hidden="1" customHeight="1" x14ac:dyDescent="0.25">
      <c r="A211" s="162">
        <v>188</v>
      </c>
      <c r="B211" s="162">
        <v>120842</v>
      </c>
      <c r="C211" s="163" t="s">
        <v>846</v>
      </c>
      <c r="D211" s="163" t="s">
        <v>638</v>
      </c>
      <c r="E211" s="163" t="s">
        <v>766</v>
      </c>
      <c r="F211" s="163" t="s">
        <v>766</v>
      </c>
      <c r="G211" s="163" t="s">
        <v>833</v>
      </c>
      <c r="H211" s="163" t="s">
        <v>5508</v>
      </c>
      <c r="I211" s="163" t="s">
        <v>643</v>
      </c>
      <c r="J211" s="162">
        <v>11.70027778</v>
      </c>
      <c r="K211" s="162">
        <v>124.47027780000001</v>
      </c>
      <c r="L211" s="163" t="s">
        <v>644</v>
      </c>
      <c r="M211" s="162">
        <v>14</v>
      </c>
      <c r="N211" s="162">
        <v>14</v>
      </c>
      <c r="O211" s="162">
        <v>190</v>
      </c>
      <c r="P211" s="162">
        <v>1348</v>
      </c>
      <c r="Q211" s="162">
        <v>2517</v>
      </c>
      <c r="R211" s="164">
        <v>1</v>
      </c>
      <c r="S211" s="164" t="s">
        <v>644</v>
      </c>
      <c r="T211" s="164"/>
      <c r="U211" s="164" t="s">
        <v>644</v>
      </c>
      <c r="V211" s="164" t="s">
        <v>644</v>
      </c>
      <c r="W211" s="162">
        <f t="shared" si="16"/>
        <v>1</v>
      </c>
      <c r="X211" s="162">
        <v>1</v>
      </c>
      <c r="Y211" t="str">
        <f t="shared" si="17"/>
        <v>Public Elementary</v>
      </c>
      <c r="AA211" t="str">
        <f t="shared" si="18"/>
        <v>1</v>
      </c>
    </row>
    <row r="212" spans="1:27" ht="15.75" hidden="1" customHeight="1" x14ac:dyDescent="0.25">
      <c r="A212" s="162">
        <v>189</v>
      </c>
      <c r="B212" s="162">
        <v>120843</v>
      </c>
      <c r="C212" s="163" t="s">
        <v>847</v>
      </c>
      <c r="D212" s="163" t="s">
        <v>638</v>
      </c>
      <c r="E212" s="163" t="s">
        <v>766</v>
      </c>
      <c r="F212" s="163" t="s">
        <v>766</v>
      </c>
      <c r="G212" s="163" t="s">
        <v>833</v>
      </c>
      <c r="H212" s="163" t="s">
        <v>5508</v>
      </c>
      <c r="I212" s="163" t="s">
        <v>643</v>
      </c>
      <c r="J212" s="162">
        <v>11.702222219999999</v>
      </c>
      <c r="K212" s="162">
        <v>124.4572</v>
      </c>
      <c r="L212" s="163" t="s">
        <v>644</v>
      </c>
      <c r="M212" s="162">
        <v>14</v>
      </c>
      <c r="N212" s="162">
        <v>14</v>
      </c>
      <c r="O212" s="162">
        <v>190</v>
      </c>
      <c r="P212" s="162">
        <v>1348</v>
      </c>
      <c r="Q212" s="162">
        <v>2517</v>
      </c>
      <c r="R212" s="164">
        <v>1</v>
      </c>
      <c r="S212" s="164" t="s">
        <v>644</v>
      </c>
      <c r="T212" s="164"/>
      <c r="U212" s="164" t="s">
        <v>644</v>
      </c>
      <c r="V212" s="164" t="s">
        <v>644</v>
      </c>
      <c r="W212" s="162">
        <f t="shared" si="16"/>
        <v>1</v>
      </c>
      <c r="X212" s="162">
        <v>1</v>
      </c>
      <c r="Y212" t="str">
        <f t="shared" si="17"/>
        <v>Public Elementary</v>
      </c>
      <c r="AA212" t="str">
        <f t="shared" si="18"/>
        <v>1</v>
      </c>
    </row>
    <row r="213" spans="1:27" ht="15.75" hidden="1" customHeight="1" x14ac:dyDescent="0.25">
      <c r="A213" s="162">
        <v>190</v>
      </c>
      <c r="B213" s="162">
        <v>120844</v>
      </c>
      <c r="C213" s="163" t="s">
        <v>848</v>
      </c>
      <c r="D213" s="163" t="s">
        <v>638</v>
      </c>
      <c r="E213" s="163" t="s">
        <v>766</v>
      </c>
      <c r="F213" s="163" t="s">
        <v>766</v>
      </c>
      <c r="G213" s="163" t="s">
        <v>833</v>
      </c>
      <c r="H213" s="163" t="s">
        <v>5508</v>
      </c>
      <c r="I213" s="163" t="s">
        <v>643</v>
      </c>
      <c r="J213" s="162">
        <v>11.6991</v>
      </c>
      <c r="K213" s="162">
        <v>124.458</v>
      </c>
      <c r="L213" s="163" t="s">
        <v>644</v>
      </c>
      <c r="M213" s="162">
        <v>14</v>
      </c>
      <c r="N213" s="162">
        <v>14</v>
      </c>
      <c r="O213" s="162">
        <v>190</v>
      </c>
      <c r="P213" s="162">
        <v>1348</v>
      </c>
      <c r="Q213" s="162">
        <v>2517</v>
      </c>
      <c r="R213" s="164">
        <v>1</v>
      </c>
      <c r="S213" s="164" t="s">
        <v>644</v>
      </c>
      <c r="T213" s="164"/>
      <c r="U213" s="164" t="s">
        <v>644</v>
      </c>
      <c r="V213" s="164" t="s">
        <v>644</v>
      </c>
      <c r="W213" s="162">
        <f t="shared" si="16"/>
        <v>1</v>
      </c>
      <c r="X213" s="162">
        <v>1</v>
      </c>
      <c r="Y213" t="str">
        <f t="shared" si="17"/>
        <v>Public Elementary</v>
      </c>
      <c r="AA213" t="str">
        <f t="shared" si="18"/>
        <v>1</v>
      </c>
    </row>
    <row r="214" spans="1:27" ht="15.75" hidden="1" customHeight="1" x14ac:dyDescent="0.25">
      <c r="A214" s="162">
        <v>191</v>
      </c>
      <c r="B214" s="162">
        <v>120845</v>
      </c>
      <c r="C214" s="163" t="s">
        <v>849</v>
      </c>
      <c r="D214" s="163" t="s">
        <v>638</v>
      </c>
      <c r="E214" s="163" t="s">
        <v>766</v>
      </c>
      <c r="F214" s="163" t="s">
        <v>766</v>
      </c>
      <c r="G214" s="163" t="s">
        <v>833</v>
      </c>
      <c r="H214" s="163" t="s">
        <v>5508</v>
      </c>
      <c r="I214" s="163" t="s">
        <v>643</v>
      </c>
      <c r="J214" s="162">
        <v>11.701012</v>
      </c>
      <c r="K214" s="162">
        <v>124.443893</v>
      </c>
      <c r="L214" s="163" t="s">
        <v>644</v>
      </c>
      <c r="M214" s="162">
        <v>14</v>
      </c>
      <c r="N214" s="162">
        <v>14</v>
      </c>
      <c r="O214" s="162">
        <v>190</v>
      </c>
      <c r="P214" s="162">
        <v>1348</v>
      </c>
      <c r="Q214" s="162">
        <v>2517</v>
      </c>
      <c r="R214" s="164">
        <v>1</v>
      </c>
      <c r="S214" s="164" t="s">
        <v>644</v>
      </c>
      <c r="T214" s="164"/>
      <c r="U214" s="164" t="s">
        <v>644</v>
      </c>
      <c r="V214" s="164" t="s">
        <v>644</v>
      </c>
      <c r="W214" s="162">
        <f t="shared" si="16"/>
        <v>1</v>
      </c>
      <c r="X214" s="162">
        <v>1</v>
      </c>
      <c r="Y214" t="str">
        <f t="shared" si="17"/>
        <v>Public Elementary</v>
      </c>
      <c r="AA214" t="str">
        <f t="shared" si="18"/>
        <v>1</v>
      </c>
    </row>
    <row r="215" spans="1:27" ht="15.75" hidden="1" customHeight="1" x14ac:dyDescent="0.25">
      <c r="A215" s="162">
        <v>243</v>
      </c>
      <c r="B215" s="162">
        <v>303333</v>
      </c>
      <c r="C215" s="163" t="s">
        <v>897</v>
      </c>
      <c r="D215" s="163" t="s">
        <v>638</v>
      </c>
      <c r="E215" s="163" t="s">
        <v>766</v>
      </c>
      <c r="F215" s="163" t="s">
        <v>766</v>
      </c>
      <c r="G215" s="163" t="s">
        <v>833</v>
      </c>
      <c r="H215" s="163" t="s">
        <v>5508</v>
      </c>
      <c r="I215" s="163" t="s">
        <v>716</v>
      </c>
      <c r="J215" s="162">
        <v>11.7020102</v>
      </c>
      <c r="K215" s="162">
        <v>124.4660696</v>
      </c>
      <c r="L215" s="163" t="s">
        <v>644</v>
      </c>
      <c r="M215" s="162">
        <v>14</v>
      </c>
      <c r="N215" s="162">
        <v>14</v>
      </c>
      <c r="O215" s="162">
        <v>190</v>
      </c>
      <c r="P215" s="162">
        <v>1348</v>
      </c>
      <c r="Q215" s="162">
        <v>2517</v>
      </c>
      <c r="R215" s="164" t="s">
        <v>644</v>
      </c>
      <c r="S215" s="164">
        <v>1</v>
      </c>
      <c r="T215" s="164">
        <v>1</v>
      </c>
      <c r="U215" s="164" t="s">
        <v>644</v>
      </c>
      <c r="V215" s="164" t="s">
        <v>644</v>
      </c>
      <c r="W215" s="162">
        <f t="shared" si="16"/>
        <v>5</v>
      </c>
      <c r="X215" s="162">
        <v>1</v>
      </c>
      <c r="Y215" t="str">
        <f t="shared" si="17"/>
        <v>Public Secondary</v>
      </c>
      <c r="AA215" t="str">
        <f t="shared" si="18"/>
        <v>23</v>
      </c>
    </row>
    <row r="216" spans="1:27" ht="15.75" hidden="1" customHeight="1" x14ac:dyDescent="0.25">
      <c r="A216" s="162"/>
      <c r="B216" s="178" t="s">
        <v>5508</v>
      </c>
      <c r="C216" s="178" t="s">
        <v>5511</v>
      </c>
      <c r="D216" s="163" t="s">
        <v>638</v>
      </c>
      <c r="E216" s="163" t="s">
        <v>766</v>
      </c>
      <c r="F216" s="163" t="s">
        <v>766</v>
      </c>
      <c r="G216" s="178" t="s">
        <v>833</v>
      </c>
      <c r="H216" s="178" t="s">
        <v>5508</v>
      </c>
      <c r="I216" s="163" t="s">
        <v>758</v>
      </c>
      <c r="J216" s="162"/>
      <c r="K216" s="162"/>
      <c r="L216" s="163"/>
      <c r="M216" s="162">
        <v>14</v>
      </c>
      <c r="N216" s="162">
        <v>14</v>
      </c>
      <c r="O216" s="162">
        <v>190</v>
      </c>
      <c r="P216" s="162">
        <v>1348</v>
      </c>
      <c r="Q216" s="162">
        <v>2517</v>
      </c>
      <c r="R216" s="164"/>
      <c r="S216" s="164"/>
      <c r="T216" s="164"/>
      <c r="U216" s="164">
        <v>1</v>
      </c>
      <c r="V216" s="164"/>
      <c r="W216" s="162">
        <f t="shared" si="16"/>
        <v>7</v>
      </c>
      <c r="X216" s="162">
        <v>1</v>
      </c>
      <c r="Y216" t="str">
        <f t="shared" si="17"/>
        <v>Public ALS</v>
      </c>
      <c r="AA216" t="str">
        <f t="shared" si="18"/>
        <v>4</v>
      </c>
    </row>
    <row r="217" spans="1:27" ht="15.75" hidden="1" customHeight="1" x14ac:dyDescent="0.25">
      <c r="A217" s="162"/>
      <c r="B217" s="162">
        <v>451005</v>
      </c>
      <c r="C217" s="163" t="s">
        <v>5524</v>
      </c>
      <c r="D217" s="163" t="s">
        <v>638</v>
      </c>
      <c r="E217" s="163" t="s">
        <v>766</v>
      </c>
      <c r="F217" s="163" t="s">
        <v>766</v>
      </c>
      <c r="G217" s="163" t="s">
        <v>851</v>
      </c>
      <c r="H217" s="163" t="s">
        <v>851</v>
      </c>
      <c r="I217" s="163" t="s">
        <v>643</v>
      </c>
      <c r="J217" s="170"/>
      <c r="K217" s="170"/>
      <c r="L217" s="163"/>
      <c r="M217" s="162"/>
      <c r="N217" s="162"/>
      <c r="O217" s="162"/>
      <c r="P217" s="162"/>
      <c r="Q217" s="162"/>
      <c r="R217" s="164">
        <v>1</v>
      </c>
      <c r="S217" s="164"/>
      <c r="T217" s="164"/>
      <c r="U217" s="164"/>
      <c r="V217" s="164"/>
      <c r="W217" s="162">
        <f t="shared" si="16"/>
        <v>1</v>
      </c>
      <c r="X217" s="162">
        <v>2</v>
      </c>
      <c r="Y217" t="str">
        <f t="shared" si="17"/>
        <v>Private Elementary</v>
      </c>
      <c r="AA217" t="str">
        <f t="shared" si="18"/>
        <v>1</v>
      </c>
    </row>
    <row r="218" spans="1:27" ht="15.75" hidden="1" customHeight="1" x14ac:dyDescent="0.25">
      <c r="A218" s="162">
        <v>192</v>
      </c>
      <c r="B218" s="162">
        <v>120846</v>
      </c>
      <c r="C218" s="163" t="s">
        <v>850</v>
      </c>
      <c r="D218" s="163" t="s">
        <v>638</v>
      </c>
      <c r="E218" s="163" t="s">
        <v>766</v>
      </c>
      <c r="F218" s="163" t="s">
        <v>766</v>
      </c>
      <c r="G218" s="163" t="s">
        <v>851</v>
      </c>
      <c r="H218" s="163" t="s">
        <v>851</v>
      </c>
      <c r="I218" s="163" t="s">
        <v>643</v>
      </c>
      <c r="J218" s="170"/>
      <c r="K218" s="170"/>
      <c r="L218" s="163" t="s">
        <v>644</v>
      </c>
      <c r="M218" s="162">
        <v>14</v>
      </c>
      <c r="N218" s="162">
        <v>14</v>
      </c>
      <c r="O218" s="162">
        <v>190</v>
      </c>
      <c r="P218" s="162">
        <v>1349</v>
      </c>
      <c r="Q218" s="162">
        <v>2518</v>
      </c>
      <c r="R218" s="164">
        <v>1</v>
      </c>
      <c r="S218" s="164" t="s">
        <v>644</v>
      </c>
      <c r="T218" s="164"/>
      <c r="U218" s="164" t="s">
        <v>644</v>
      </c>
      <c r="V218" s="164" t="s">
        <v>644</v>
      </c>
      <c r="W218" s="162">
        <f t="shared" si="16"/>
        <v>1</v>
      </c>
      <c r="X218" s="162">
        <v>1</v>
      </c>
      <c r="Y218" t="str">
        <f t="shared" si="17"/>
        <v>Public Elementary</v>
      </c>
      <c r="AA218" t="str">
        <f t="shared" si="18"/>
        <v>1</v>
      </c>
    </row>
    <row r="219" spans="1:27" ht="15.75" hidden="1" customHeight="1" x14ac:dyDescent="0.25">
      <c r="A219" s="162">
        <v>193</v>
      </c>
      <c r="B219" s="162">
        <v>120847</v>
      </c>
      <c r="C219" s="163" t="s">
        <v>852</v>
      </c>
      <c r="D219" s="163" t="s">
        <v>638</v>
      </c>
      <c r="E219" s="163" t="s">
        <v>766</v>
      </c>
      <c r="F219" s="163" t="s">
        <v>766</v>
      </c>
      <c r="G219" s="163" t="s">
        <v>851</v>
      </c>
      <c r="H219" s="163" t="s">
        <v>851</v>
      </c>
      <c r="I219" s="163" t="s">
        <v>643</v>
      </c>
      <c r="J219" s="162">
        <v>11.80833333</v>
      </c>
      <c r="K219" s="162">
        <v>124.3172</v>
      </c>
      <c r="L219" s="163" t="s">
        <v>644</v>
      </c>
      <c r="M219" s="162">
        <v>14</v>
      </c>
      <c r="N219" s="162">
        <v>14</v>
      </c>
      <c r="O219" s="162">
        <v>190</v>
      </c>
      <c r="P219" s="162">
        <v>1349</v>
      </c>
      <c r="Q219" s="162">
        <v>2518</v>
      </c>
      <c r="R219" s="164">
        <v>1</v>
      </c>
      <c r="S219" s="164" t="s">
        <v>644</v>
      </c>
      <c r="T219" s="164"/>
      <c r="U219" s="164" t="s">
        <v>644</v>
      </c>
      <c r="V219" s="164" t="s">
        <v>644</v>
      </c>
      <c r="W219" s="162">
        <f t="shared" si="16"/>
        <v>1</v>
      </c>
      <c r="X219" s="162">
        <v>1</v>
      </c>
      <c r="Y219" t="str">
        <f t="shared" si="17"/>
        <v>Public Elementary</v>
      </c>
      <c r="AA219" t="str">
        <f t="shared" si="18"/>
        <v>1</v>
      </c>
    </row>
    <row r="220" spans="1:27" ht="15.75" hidden="1" customHeight="1" x14ac:dyDescent="0.25">
      <c r="A220" s="162">
        <v>194</v>
      </c>
      <c r="B220" s="162">
        <v>120848</v>
      </c>
      <c r="C220" s="163" t="s">
        <v>853</v>
      </c>
      <c r="D220" s="163" t="s">
        <v>638</v>
      </c>
      <c r="E220" s="163" t="s">
        <v>766</v>
      </c>
      <c r="F220" s="163" t="s">
        <v>766</v>
      </c>
      <c r="G220" s="163" t="s">
        <v>851</v>
      </c>
      <c r="H220" s="163" t="s">
        <v>851</v>
      </c>
      <c r="I220" s="163" t="s">
        <v>643</v>
      </c>
      <c r="J220" s="170"/>
      <c r="K220" s="170"/>
      <c r="L220" s="163" t="s">
        <v>644</v>
      </c>
      <c r="M220" s="162">
        <v>14</v>
      </c>
      <c r="N220" s="162">
        <v>14</v>
      </c>
      <c r="O220" s="162">
        <v>190</v>
      </c>
      <c r="P220" s="162">
        <v>1349</v>
      </c>
      <c r="Q220" s="162">
        <v>2518</v>
      </c>
      <c r="R220" s="164">
        <v>1</v>
      </c>
      <c r="S220" s="164" t="s">
        <v>644</v>
      </c>
      <c r="T220" s="164"/>
      <c r="U220" s="164" t="s">
        <v>644</v>
      </c>
      <c r="V220" s="164" t="s">
        <v>644</v>
      </c>
      <c r="W220" s="162">
        <f t="shared" si="16"/>
        <v>1</v>
      </c>
      <c r="X220" s="162">
        <v>1</v>
      </c>
      <c r="Y220" t="str">
        <f t="shared" si="17"/>
        <v>Public Elementary</v>
      </c>
      <c r="AA220" t="str">
        <f t="shared" si="18"/>
        <v>1</v>
      </c>
    </row>
    <row r="221" spans="1:27" ht="15.75" hidden="1" customHeight="1" x14ac:dyDescent="0.25">
      <c r="A221" s="162">
        <v>195</v>
      </c>
      <c r="B221" s="162">
        <v>120849</v>
      </c>
      <c r="C221" s="163" t="s">
        <v>854</v>
      </c>
      <c r="D221" s="163" t="s">
        <v>638</v>
      </c>
      <c r="E221" s="163" t="s">
        <v>766</v>
      </c>
      <c r="F221" s="163" t="s">
        <v>766</v>
      </c>
      <c r="G221" s="163" t="s">
        <v>851</v>
      </c>
      <c r="H221" s="163" t="s">
        <v>851</v>
      </c>
      <c r="I221" s="163" t="s">
        <v>643</v>
      </c>
      <c r="J221" s="170"/>
      <c r="K221" s="170"/>
      <c r="L221" s="163" t="s">
        <v>644</v>
      </c>
      <c r="M221" s="162">
        <v>14</v>
      </c>
      <c r="N221" s="162">
        <v>14</v>
      </c>
      <c r="O221" s="162">
        <v>190</v>
      </c>
      <c r="P221" s="162">
        <v>1349</v>
      </c>
      <c r="Q221" s="162">
        <v>2518</v>
      </c>
      <c r="R221" s="164">
        <v>1</v>
      </c>
      <c r="S221" s="164" t="s">
        <v>644</v>
      </c>
      <c r="T221" s="164"/>
      <c r="U221" s="164" t="s">
        <v>644</v>
      </c>
      <c r="V221" s="164" t="s">
        <v>644</v>
      </c>
      <c r="W221" s="162">
        <f t="shared" si="16"/>
        <v>1</v>
      </c>
      <c r="X221" s="162">
        <v>1</v>
      </c>
      <c r="Y221" t="str">
        <f t="shared" si="17"/>
        <v>Public Elementary</v>
      </c>
      <c r="AA221" t="str">
        <f t="shared" si="18"/>
        <v>1</v>
      </c>
    </row>
    <row r="222" spans="1:27" s="1751" customFormat="1" ht="15.75" hidden="1" customHeight="1" x14ac:dyDescent="0.25">
      <c r="A222" s="162">
        <v>196</v>
      </c>
      <c r="B222" s="162">
        <v>120850</v>
      </c>
      <c r="C222" s="163" t="s">
        <v>855</v>
      </c>
      <c r="D222" s="163" t="s">
        <v>638</v>
      </c>
      <c r="E222" s="163" t="s">
        <v>766</v>
      </c>
      <c r="F222" s="163" t="s">
        <v>766</v>
      </c>
      <c r="G222" s="163" t="s">
        <v>851</v>
      </c>
      <c r="H222" s="163" t="s">
        <v>851</v>
      </c>
      <c r="I222" s="163" t="s">
        <v>643</v>
      </c>
      <c r="J222" s="162">
        <v>11.787699999999999</v>
      </c>
      <c r="K222" s="162">
        <v>124.3177</v>
      </c>
      <c r="L222" s="163" t="s">
        <v>644</v>
      </c>
      <c r="M222" s="162">
        <v>14</v>
      </c>
      <c r="N222" s="162">
        <v>14</v>
      </c>
      <c r="O222" s="162">
        <v>190</v>
      </c>
      <c r="P222" s="162">
        <v>1349</v>
      </c>
      <c r="Q222" s="162">
        <v>2518</v>
      </c>
      <c r="R222" s="164">
        <v>1</v>
      </c>
      <c r="S222" s="164" t="s">
        <v>644</v>
      </c>
      <c r="T222" s="164"/>
      <c r="U222" s="164" t="s">
        <v>644</v>
      </c>
      <c r="V222" s="164" t="s">
        <v>644</v>
      </c>
      <c r="W222" s="162">
        <f t="shared" si="16"/>
        <v>1</v>
      </c>
      <c r="X222" s="162">
        <v>1</v>
      </c>
      <c r="Y222" s="1751" t="str">
        <f t="shared" si="17"/>
        <v>Public Elementary</v>
      </c>
      <c r="AA222" s="1751" t="str">
        <f t="shared" si="18"/>
        <v>1</v>
      </c>
    </row>
    <row r="223" spans="1:27" ht="15.75" hidden="1" customHeight="1" x14ac:dyDescent="0.25">
      <c r="A223" s="162">
        <v>197</v>
      </c>
      <c r="B223" s="162">
        <v>120851</v>
      </c>
      <c r="C223" s="163" t="s">
        <v>856</v>
      </c>
      <c r="D223" s="163" t="s">
        <v>638</v>
      </c>
      <c r="E223" s="163" t="s">
        <v>766</v>
      </c>
      <c r="F223" s="163" t="s">
        <v>766</v>
      </c>
      <c r="G223" s="163" t="s">
        <v>851</v>
      </c>
      <c r="H223" s="163" t="s">
        <v>851</v>
      </c>
      <c r="I223" s="163" t="s">
        <v>643</v>
      </c>
      <c r="J223" s="170"/>
      <c r="K223" s="170"/>
      <c r="L223" s="163" t="s">
        <v>644</v>
      </c>
      <c r="M223" s="162">
        <v>14</v>
      </c>
      <c r="N223" s="162">
        <v>14</v>
      </c>
      <c r="O223" s="162">
        <v>190</v>
      </c>
      <c r="P223" s="162">
        <v>1349</v>
      </c>
      <c r="Q223" s="162">
        <v>2518</v>
      </c>
      <c r="R223" s="164">
        <v>1</v>
      </c>
      <c r="S223" s="164" t="s">
        <v>644</v>
      </c>
      <c r="T223" s="164"/>
      <c r="U223" s="164" t="s">
        <v>644</v>
      </c>
      <c r="V223" s="164" t="s">
        <v>644</v>
      </c>
      <c r="W223" s="162">
        <f t="shared" si="16"/>
        <v>1</v>
      </c>
      <c r="X223" s="162">
        <v>1</v>
      </c>
      <c r="Y223" t="str">
        <f t="shared" si="17"/>
        <v>Public Elementary</v>
      </c>
      <c r="AA223" t="str">
        <f t="shared" si="18"/>
        <v>1</v>
      </c>
    </row>
    <row r="224" spans="1:27" ht="15.75" hidden="1" customHeight="1" x14ac:dyDescent="0.25">
      <c r="A224" s="162">
        <v>198</v>
      </c>
      <c r="B224" s="162">
        <v>120852</v>
      </c>
      <c r="C224" s="163" t="s">
        <v>857</v>
      </c>
      <c r="D224" s="163" t="s">
        <v>638</v>
      </c>
      <c r="E224" s="163" t="s">
        <v>766</v>
      </c>
      <c r="F224" s="163" t="s">
        <v>766</v>
      </c>
      <c r="G224" s="163" t="s">
        <v>851</v>
      </c>
      <c r="H224" s="163" t="s">
        <v>851</v>
      </c>
      <c r="I224" s="163" t="s">
        <v>643</v>
      </c>
      <c r="J224" s="162">
        <v>11.81</v>
      </c>
      <c r="K224" s="162">
        <v>124.31</v>
      </c>
      <c r="L224" s="163" t="s">
        <v>644</v>
      </c>
      <c r="M224" s="162">
        <v>14</v>
      </c>
      <c r="N224" s="162">
        <v>14</v>
      </c>
      <c r="O224" s="162">
        <v>190</v>
      </c>
      <c r="P224" s="162">
        <v>1349</v>
      </c>
      <c r="Q224" s="162">
        <v>2518</v>
      </c>
      <c r="R224" s="164">
        <v>1</v>
      </c>
      <c r="S224" s="164" t="s">
        <v>644</v>
      </c>
      <c r="T224" s="164"/>
      <c r="U224" s="164" t="s">
        <v>644</v>
      </c>
      <c r="V224" s="164" t="s">
        <v>644</v>
      </c>
      <c r="W224" s="162">
        <f t="shared" si="16"/>
        <v>1</v>
      </c>
      <c r="X224" s="162">
        <v>1</v>
      </c>
      <c r="Y224" t="str">
        <f t="shared" si="17"/>
        <v>Public Elementary</v>
      </c>
      <c r="AA224" t="str">
        <f t="shared" si="18"/>
        <v>1</v>
      </c>
    </row>
    <row r="225" spans="1:27" ht="15.75" hidden="1" customHeight="1" x14ac:dyDescent="0.25">
      <c r="A225" s="162">
        <v>199</v>
      </c>
      <c r="B225" s="162">
        <v>120853</v>
      </c>
      <c r="C225" s="163" t="s">
        <v>858</v>
      </c>
      <c r="D225" s="163" t="s">
        <v>638</v>
      </c>
      <c r="E225" s="163" t="s">
        <v>766</v>
      </c>
      <c r="F225" s="163" t="s">
        <v>766</v>
      </c>
      <c r="G225" s="163" t="s">
        <v>851</v>
      </c>
      <c r="H225" s="163" t="s">
        <v>851</v>
      </c>
      <c r="I225" s="163" t="s">
        <v>643</v>
      </c>
      <c r="J225" s="162">
        <v>11.7866</v>
      </c>
      <c r="K225" s="162">
        <v>124.3086</v>
      </c>
      <c r="L225" s="163" t="s">
        <v>644</v>
      </c>
      <c r="M225" s="162">
        <v>14</v>
      </c>
      <c r="N225" s="162">
        <v>14</v>
      </c>
      <c r="O225" s="162">
        <v>190</v>
      </c>
      <c r="P225" s="162">
        <v>1349</v>
      </c>
      <c r="Q225" s="162">
        <v>2518</v>
      </c>
      <c r="R225" s="164">
        <v>1</v>
      </c>
      <c r="S225" s="164" t="s">
        <v>644</v>
      </c>
      <c r="T225" s="164"/>
      <c r="U225" s="164" t="s">
        <v>644</v>
      </c>
      <c r="V225" s="164" t="s">
        <v>644</v>
      </c>
      <c r="W225" s="162">
        <f t="shared" si="16"/>
        <v>1</v>
      </c>
      <c r="X225" s="162">
        <v>1</v>
      </c>
      <c r="Y225" t="str">
        <f t="shared" si="17"/>
        <v>Public Elementary</v>
      </c>
      <c r="AA225" t="str">
        <f t="shared" si="18"/>
        <v>1</v>
      </c>
    </row>
    <row r="226" spans="1:27" ht="15.75" hidden="1" customHeight="1" x14ac:dyDescent="0.25">
      <c r="A226" s="162">
        <v>200</v>
      </c>
      <c r="B226" s="162">
        <v>120854</v>
      </c>
      <c r="C226" s="163" t="s">
        <v>859</v>
      </c>
      <c r="D226" s="163" t="s">
        <v>638</v>
      </c>
      <c r="E226" s="163" t="s">
        <v>766</v>
      </c>
      <c r="F226" s="163" t="s">
        <v>766</v>
      </c>
      <c r="G226" s="163" t="s">
        <v>851</v>
      </c>
      <c r="H226" s="163" t="s">
        <v>851</v>
      </c>
      <c r="I226" s="163" t="s">
        <v>643</v>
      </c>
      <c r="J226" s="170"/>
      <c r="K226" s="170"/>
      <c r="L226" s="163" t="s">
        <v>644</v>
      </c>
      <c r="M226" s="162">
        <v>14</v>
      </c>
      <c r="N226" s="162">
        <v>14</v>
      </c>
      <c r="O226" s="162">
        <v>190</v>
      </c>
      <c r="P226" s="162">
        <v>1349</v>
      </c>
      <c r="Q226" s="162">
        <v>2518</v>
      </c>
      <c r="R226" s="164">
        <v>1</v>
      </c>
      <c r="S226" s="164" t="s">
        <v>644</v>
      </c>
      <c r="T226" s="164"/>
      <c r="U226" s="164" t="s">
        <v>644</v>
      </c>
      <c r="V226" s="164" t="s">
        <v>644</v>
      </c>
      <c r="W226" s="162">
        <f t="shared" si="16"/>
        <v>1</v>
      </c>
      <c r="X226" s="162">
        <v>1</v>
      </c>
      <c r="Y226" t="str">
        <f t="shared" si="17"/>
        <v>Public Elementary</v>
      </c>
      <c r="AA226" t="str">
        <f t="shared" si="18"/>
        <v>1</v>
      </c>
    </row>
    <row r="227" spans="1:27" ht="15.75" hidden="1" customHeight="1" x14ac:dyDescent="0.25">
      <c r="A227" s="162">
        <v>201</v>
      </c>
      <c r="B227" s="162">
        <v>120855</v>
      </c>
      <c r="C227" s="163" t="s">
        <v>860</v>
      </c>
      <c r="D227" s="163" t="s">
        <v>638</v>
      </c>
      <c r="E227" s="163" t="s">
        <v>766</v>
      </c>
      <c r="F227" s="163" t="s">
        <v>766</v>
      </c>
      <c r="G227" s="163" t="s">
        <v>851</v>
      </c>
      <c r="H227" s="163" t="s">
        <v>851</v>
      </c>
      <c r="I227" s="163" t="s">
        <v>643</v>
      </c>
      <c r="J227" s="170"/>
      <c r="K227" s="170"/>
      <c r="L227" s="163" t="s">
        <v>644</v>
      </c>
      <c r="M227" s="162">
        <v>14</v>
      </c>
      <c r="N227" s="162">
        <v>14</v>
      </c>
      <c r="O227" s="162">
        <v>190</v>
      </c>
      <c r="P227" s="162">
        <v>1349</v>
      </c>
      <c r="Q227" s="162">
        <v>2518</v>
      </c>
      <c r="R227" s="164">
        <v>1</v>
      </c>
      <c r="S227" s="164" t="s">
        <v>644</v>
      </c>
      <c r="T227" s="164"/>
      <c r="U227" s="164" t="s">
        <v>644</v>
      </c>
      <c r="V227" s="164" t="s">
        <v>644</v>
      </c>
      <c r="W227" s="162">
        <f t="shared" si="16"/>
        <v>1</v>
      </c>
      <c r="X227" s="162">
        <v>1</v>
      </c>
      <c r="Y227" t="str">
        <f t="shared" si="17"/>
        <v>Public Elementary</v>
      </c>
      <c r="AA227" t="str">
        <f t="shared" si="18"/>
        <v>1</v>
      </c>
    </row>
    <row r="228" spans="1:27" ht="15.75" hidden="1" customHeight="1" x14ac:dyDescent="0.25">
      <c r="A228" s="162">
        <v>239</v>
      </c>
      <c r="B228" s="162">
        <v>303329</v>
      </c>
      <c r="C228" s="163" t="s">
        <v>893</v>
      </c>
      <c r="D228" s="163" t="s">
        <v>638</v>
      </c>
      <c r="E228" s="163" t="s">
        <v>766</v>
      </c>
      <c r="F228" s="163" t="s">
        <v>766</v>
      </c>
      <c r="G228" s="163" t="s">
        <v>851</v>
      </c>
      <c r="H228" s="163" t="s">
        <v>851</v>
      </c>
      <c r="I228" s="163" t="s">
        <v>716</v>
      </c>
      <c r="J228" s="170"/>
      <c r="K228" s="170"/>
      <c r="L228" s="163" t="s">
        <v>644</v>
      </c>
      <c r="M228" s="162">
        <v>14</v>
      </c>
      <c r="N228" s="162">
        <v>14</v>
      </c>
      <c r="O228" s="162">
        <v>190</v>
      </c>
      <c r="P228" s="162">
        <v>1349</v>
      </c>
      <c r="Q228" s="162">
        <v>2518</v>
      </c>
      <c r="R228" s="164" t="s">
        <v>644</v>
      </c>
      <c r="S228" s="164">
        <v>1</v>
      </c>
      <c r="T228" s="164">
        <v>1</v>
      </c>
      <c r="U228" s="164" t="s">
        <v>644</v>
      </c>
      <c r="V228" s="164" t="s">
        <v>644</v>
      </c>
      <c r="W228" s="162">
        <f t="shared" si="16"/>
        <v>5</v>
      </c>
      <c r="X228" s="162">
        <v>1</v>
      </c>
      <c r="Y228" t="str">
        <f t="shared" si="17"/>
        <v>Public Secondary</v>
      </c>
      <c r="AA228" t="str">
        <f t="shared" si="18"/>
        <v>23</v>
      </c>
    </row>
    <row r="229" spans="1:27" ht="15.75" hidden="1" customHeight="1" x14ac:dyDescent="0.25">
      <c r="A229" s="162">
        <v>244</v>
      </c>
      <c r="B229" s="162">
        <v>303334</v>
      </c>
      <c r="C229" s="163" t="s">
        <v>5515</v>
      </c>
      <c r="D229" s="163" t="s">
        <v>638</v>
      </c>
      <c r="E229" s="163" t="s">
        <v>766</v>
      </c>
      <c r="F229" s="163" t="s">
        <v>766</v>
      </c>
      <c r="G229" s="163" t="s">
        <v>851</v>
      </c>
      <c r="H229" s="163" t="s">
        <v>851</v>
      </c>
      <c r="I229" s="163" t="s">
        <v>716</v>
      </c>
      <c r="J229" s="162">
        <v>11.802068</v>
      </c>
      <c r="K229" s="162">
        <v>124.29988899999999</v>
      </c>
      <c r="L229" s="163" t="s">
        <v>644</v>
      </c>
      <c r="M229" s="162">
        <v>14</v>
      </c>
      <c r="N229" s="162">
        <v>14</v>
      </c>
      <c r="O229" s="162">
        <v>190</v>
      </c>
      <c r="P229" s="162">
        <v>1349</v>
      </c>
      <c r="Q229" s="162">
        <v>2518</v>
      </c>
      <c r="R229" s="164" t="s">
        <v>644</v>
      </c>
      <c r="S229" s="164">
        <v>1</v>
      </c>
      <c r="T229" s="164">
        <v>1</v>
      </c>
      <c r="U229" s="164" t="s">
        <v>644</v>
      </c>
      <c r="V229" s="164" t="s">
        <v>644</v>
      </c>
      <c r="W229" s="162">
        <f t="shared" si="16"/>
        <v>5</v>
      </c>
      <c r="X229" s="162">
        <v>1</v>
      </c>
      <c r="Y229" t="str">
        <f t="shared" si="17"/>
        <v>Public Secondary</v>
      </c>
      <c r="AA229" t="str">
        <f t="shared" si="18"/>
        <v>23</v>
      </c>
    </row>
    <row r="230" spans="1:27" ht="15.75" hidden="1" customHeight="1" x14ac:dyDescent="0.25">
      <c r="A230" s="162">
        <v>262</v>
      </c>
      <c r="B230" s="178" t="s">
        <v>851</v>
      </c>
      <c r="C230" s="178" t="s">
        <v>917</v>
      </c>
      <c r="D230" s="163" t="s">
        <v>638</v>
      </c>
      <c r="E230" s="163" t="s">
        <v>766</v>
      </c>
      <c r="F230" s="163" t="s">
        <v>766</v>
      </c>
      <c r="G230" s="178" t="s">
        <v>851</v>
      </c>
      <c r="H230" s="178" t="s">
        <v>851</v>
      </c>
      <c r="I230" s="163" t="s">
        <v>758</v>
      </c>
      <c r="J230" s="162"/>
      <c r="K230" s="162"/>
      <c r="L230" s="163"/>
      <c r="M230" s="162">
        <v>14</v>
      </c>
      <c r="N230" s="162">
        <v>14</v>
      </c>
      <c r="O230" s="162">
        <v>190</v>
      </c>
      <c r="P230" s="162">
        <v>1349</v>
      </c>
      <c r="Q230" s="162">
        <v>2518</v>
      </c>
      <c r="R230" s="164" t="s">
        <v>644</v>
      </c>
      <c r="S230" s="164" t="s">
        <v>644</v>
      </c>
      <c r="T230" s="164"/>
      <c r="U230" s="164">
        <v>1</v>
      </c>
      <c r="V230" s="164" t="s">
        <v>644</v>
      </c>
      <c r="W230" s="162">
        <f t="shared" si="16"/>
        <v>7</v>
      </c>
      <c r="X230" s="162">
        <v>1</v>
      </c>
      <c r="Y230" t="str">
        <f t="shared" si="17"/>
        <v>Public ALS</v>
      </c>
      <c r="AA230" t="str">
        <f t="shared" si="18"/>
        <v>4</v>
      </c>
    </row>
    <row r="231" spans="1:27" ht="15.75" hidden="1" customHeight="1" x14ac:dyDescent="0.25">
      <c r="A231" s="162">
        <v>250</v>
      </c>
      <c r="B231" s="162">
        <v>404644</v>
      </c>
      <c r="C231" s="163" t="s">
        <v>905</v>
      </c>
      <c r="D231" s="163" t="s">
        <v>638</v>
      </c>
      <c r="E231" s="163" t="s">
        <v>766</v>
      </c>
      <c r="F231" s="163" t="s">
        <v>766</v>
      </c>
      <c r="G231" s="163" t="s">
        <v>862</v>
      </c>
      <c r="H231" s="163" t="s">
        <v>5516</v>
      </c>
      <c r="I231" s="163" t="s">
        <v>716</v>
      </c>
      <c r="J231" s="162">
        <v>11.560415000000001</v>
      </c>
      <c r="K231" s="162">
        <v>124.394386</v>
      </c>
      <c r="L231" s="163" t="s">
        <v>906</v>
      </c>
      <c r="M231" s="162">
        <v>14</v>
      </c>
      <c r="N231" s="162">
        <v>14</v>
      </c>
      <c r="O231" s="162">
        <v>190</v>
      </c>
      <c r="P231" s="162">
        <v>1350</v>
      </c>
      <c r="Q231" s="162">
        <v>2519</v>
      </c>
      <c r="R231" s="164" t="str">
        <f>IF(B231&lt;200000,1,"")</f>
        <v/>
      </c>
      <c r="S231" s="164">
        <v>1</v>
      </c>
      <c r="T231" s="164">
        <v>1</v>
      </c>
      <c r="U231" s="164" t="s">
        <v>644</v>
      </c>
      <c r="V231" s="164" t="s">
        <v>644</v>
      </c>
      <c r="W231" s="162">
        <f t="shared" si="16"/>
        <v>5</v>
      </c>
      <c r="X231" s="162">
        <v>2</v>
      </c>
      <c r="Y231" t="str">
        <f t="shared" si="17"/>
        <v>Private Secondary</v>
      </c>
      <c r="AA231" t="str">
        <f t="shared" si="18"/>
        <v>23</v>
      </c>
    </row>
    <row r="232" spans="1:27" ht="15.75" hidden="1" customHeight="1" x14ac:dyDescent="0.25">
      <c r="A232" s="162">
        <v>251</v>
      </c>
      <c r="B232" s="162">
        <v>404645</v>
      </c>
      <c r="C232" s="163" t="s">
        <v>907</v>
      </c>
      <c r="D232" s="163" t="s">
        <v>638</v>
      </c>
      <c r="E232" s="163" t="s">
        <v>766</v>
      </c>
      <c r="F232" s="163" t="s">
        <v>766</v>
      </c>
      <c r="G232" s="163" t="s">
        <v>862</v>
      </c>
      <c r="H232" s="163" t="s">
        <v>5516</v>
      </c>
      <c r="I232" s="163" t="s">
        <v>716</v>
      </c>
      <c r="J232" s="170"/>
      <c r="K232" s="170"/>
      <c r="L232" s="163" t="s">
        <v>644</v>
      </c>
      <c r="M232" s="162">
        <v>14</v>
      </c>
      <c r="N232" s="162">
        <v>14</v>
      </c>
      <c r="O232" s="162">
        <v>190</v>
      </c>
      <c r="P232" s="162">
        <v>1350</v>
      </c>
      <c r="Q232" s="162">
        <v>2519</v>
      </c>
      <c r="R232" s="164" t="str">
        <f>IF(B232&lt;200000,1,"")</f>
        <v/>
      </c>
      <c r="S232" s="164">
        <v>1</v>
      </c>
      <c r="T232" s="164"/>
      <c r="U232" s="164" t="s">
        <v>644</v>
      </c>
      <c r="V232" s="164" t="s">
        <v>644</v>
      </c>
      <c r="W232" s="162">
        <f t="shared" si="16"/>
        <v>2</v>
      </c>
      <c r="X232" s="162">
        <v>2</v>
      </c>
      <c r="Y232" t="str">
        <f t="shared" si="17"/>
        <v>Private JHS</v>
      </c>
      <c r="AA232" t="str">
        <f t="shared" si="18"/>
        <v>2</v>
      </c>
    </row>
    <row r="233" spans="1:27" ht="15.75" hidden="1" customHeight="1" x14ac:dyDescent="0.25">
      <c r="A233" s="162">
        <v>252</v>
      </c>
      <c r="B233" s="162">
        <v>404646</v>
      </c>
      <c r="C233" s="163" t="s">
        <v>908</v>
      </c>
      <c r="D233" s="163" t="s">
        <v>638</v>
      </c>
      <c r="E233" s="163" t="s">
        <v>766</v>
      </c>
      <c r="F233" s="163" t="s">
        <v>766</v>
      </c>
      <c r="G233" s="163" t="s">
        <v>862</v>
      </c>
      <c r="H233" s="163" t="s">
        <v>5516</v>
      </c>
      <c r="I233" s="163" t="s">
        <v>643</v>
      </c>
      <c r="J233" s="170"/>
      <c r="K233" s="170"/>
      <c r="L233" s="163" t="s">
        <v>906</v>
      </c>
      <c r="M233" s="162">
        <v>14</v>
      </c>
      <c r="N233" s="162">
        <v>14</v>
      </c>
      <c r="O233" s="162">
        <v>190</v>
      </c>
      <c r="P233" s="162">
        <v>1350</v>
      </c>
      <c r="Q233" s="162">
        <v>2519</v>
      </c>
      <c r="R233" s="164">
        <v>1</v>
      </c>
      <c r="S233" s="164"/>
      <c r="T233" s="164"/>
      <c r="U233" s="164" t="s">
        <v>644</v>
      </c>
      <c r="V233" s="164" t="s">
        <v>644</v>
      </c>
      <c r="W233" s="162">
        <f t="shared" ref="W233:W264" si="19">IF(AA233="1",1,IF(AA233="2",2,IF(AA233="12",4,IF(AA233="123",6,IF(AA233="23",5,IF(AA233="3",3,IF(AA233="4",7,IF(AA233="35",8,""))))))))</f>
        <v>1</v>
      </c>
      <c r="X233" s="162">
        <v>2</v>
      </c>
      <c r="Y233" t="str">
        <f t="shared" ref="Y233:Y264" si="20">IF(X233=1,"Public","Private")&amp;" "&amp;IF(W233=1,"Elementary",IF(W233=2,"JHS",IF(W233=3,"SHS (Stand-alone)",IF(W233=4,"Integrated",IF(W233=5,"Secondary",IF(W233=6,"Complete K to 12",IF(W233=7,"ALS",IF(W233=8,"SHS SUC",""))))))))</f>
        <v>Private Elementary</v>
      </c>
      <c r="AA233" t="str">
        <f t="shared" ref="AA233:AA264" si="21">IF(R233=1,1,"")&amp;IF(S233=1,2,"")&amp;IF(T233=1,3,"")&amp;IF(U233=1,4,"")&amp;IF(V233=1,5,"")</f>
        <v>1</v>
      </c>
    </row>
    <row r="234" spans="1:27" ht="15.75" hidden="1" customHeight="1" x14ac:dyDescent="0.25">
      <c r="A234" s="162"/>
      <c r="B234" s="162">
        <v>451004</v>
      </c>
      <c r="C234" s="163" t="s">
        <v>5525</v>
      </c>
      <c r="D234" s="163" t="s">
        <v>638</v>
      </c>
      <c r="E234" s="163" t="s">
        <v>766</v>
      </c>
      <c r="F234" s="163" t="s">
        <v>766</v>
      </c>
      <c r="G234" s="163" t="s">
        <v>862</v>
      </c>
      <c r="H234" s="163" t="s">
        <v>5516</v>
      </c>
      <c r="I234" s="163" t="s">
        <v>643</v>
      </c>
      <c r="J234" s="170"/>
      <c r="K234" s="170"/>
      <c r="L234" s="163"/>
      <c r="M234" s="162"/>
      <c r="N234" s="162"/>
      <c r="O234" s="162"/>
      <c r="P234" s="162"/>
      <c r="Q234" s="162"/>
      <c r="R234" s="164">
        <v>1</v>
      </c>
      <c r="S234" s="164"/>
      <c r="T234" s="164"/>
      <c r="U234" s="164"/>
      <c r="V234" s="164"/>
      <c r="W234" s="162">
        <f t="shared" si="19"/>
        <v>1</v>
      </c>
      <c r="X234" s="162">
        <v>2</v>
      </c>
      <c r="Y234" t="str">
        <f t="shared" si="20"/>
        <v>Private Elementary</v>
      </c>
      <c r="AA234" t="str">
        <f t="shared" si="21"/>
        <v>1</v>
      </c>
    </row>
    <row r="235" spans="1:27" ht="15.75" hidden="1" customHeight="1" x14ac:dyDescent="0.25">
      <c r="A235" s="162"/>
      <c r="B235" s="162">
        <v>451003</v>
      </c>
      <c r="C235" s="163" t="s">
        <v>5526</v>
      </c>
      <c r="D235" s="163" t="s">
        <v>638</v>
      </c>
      <c r="E235" s="163" t="s">
        <v>766</v>
      </c>
      <c r="F235" s="163" t="s">
        <v>766</v>
      </c>
      <c r="G235" s="163" t="s">
        <v>862</v>
      </c>
      <c r="H235" s="163" t="s">
        <v>5516</v>
      </c>
      <c r="I235" s="163" t="s">
        <v>643</v>
      </c>
      <c r="J235" s="170"/>
      <c r="K235" s="170"/>
      <c r="L235" s="163"/>
      <c r="M235" s="162"/>
      <c r="N235" s="162"/>
      <c r="O235" s="162"/>
      <c r="P235" s="162"/>
      <c r="Q235" s="162"/>
      <c r="R235" s="164">
        <v>1</v>
      </c>
      <c r="S235" s="164"/>
      <c r="T235" s="164"/>
      <c r="U235" s="164"/>
      <c r="V235" s="164"/>
      <c r="W235" s="162">
        <f t="shared" si="19"/>
        <v>1</v>
      </c>
      <c r="X235" s="162">
        <v>2</v>
      </c>
      <c r="Y235" t="str">
        <f t="shared" si="20"/>
        <v>Private Elementary</v>
      </c>
      <c r="AA235" t="str">
        <f t="shared" si="21"/>
        <v>1</v>
      </c>
    </row>
    <row r="236" spans="1:27" ht="15.75" hidden="1" customHeight="1" x14ac:dyDescent="0.25">
      <c r="A236" s="162">
        <v>255</v>
      </c>
      <c r="B236" s="162">
        <v>600074</v>
      </c>
      <c r="C236" s="163" t="s">
        <v>913</v>
      </c>
      <c r="D236" s="163" t="s">
        <v>638</v>
      </c>
      <c r="E236" s="163" t="s">
        <v>766</v>
      </c>
      <c r="F236" s="163" t="s">
        <v>766</v>
      </c>
      <c r="G236" s="163" t="s">
        <v>862</v>
      </c>
      <c r="H236" s="163" t="s">
        <v>5516</v>
      </c>
      <c r="I236" s="163" t="s">
        <v>5</v>
      </c>
      <c r="J236" s="170"/>
      <c r="K236" s="170"/>
      <c r="L236" s="163"/>
      <c r="M236" s="162"/>
      <c r="N236" s="162"/>
      <c r="O236" s="162"/>
      <c r="P236" s="162"/>
      <c r="Q236" s="162"/>
      <c r="R236" s="164" t="str">
        <f>IF(B236&lt;200000,1,"")</f>
        <v/>
      </c>
      <c r="S236" s="164" t="s">
        <v>644</v>
      </c>
      <c r="T236" s="164">
        <v>1</v>
      </c>
      <c r="U236" s="164" t="s">
        <v>644</v>
      </c>
      <c r="V236" s="164">
        <v>1</v>
      </c>
      <c r="W236" s="162">
        <f t="shared" si="19"/>
        <v>8</v>
      </c>
      <c r="X236" s="162">
        <v>1</v>
      </c>
      <c r="Y236" t="str">
        <f t="shared" si="20"/>
        <v>Public SHS SUC</v>
      </c>
      <c r="AA236" t="str">
        <f t="shared" si="21"/>
        <v>35</v>
      </c>
    </row>
    <row r="237" spans="1:27" ht="15.75" hidden="1" customHeight="1" x14ac:dyDescent="0.25">
      <c r="A237" s="162">
        <v>202</v>
      </c>
      <c r="B237" s="162">
        <v>120856</v>
      </c>
      <c r="C237" s="163" t="s">
        <v>861</v>
      </c>
      <c r="D237" s="163" t="s">
        <v>638</v>
      </c>
      <c r="E237" s="163" t="s">
        <v>766</v>
      </c>
      <c r="F237" s="163" t="s">
        <v>766</v>
      </c>
      <c r="G237" s="163" t="s">
        <v>862</v>
      </c>
      <c r="H237" s="163" t="s">
        <v>5516</v>
      </c>
      <c r="I237" s="163" t="s">
        <v>643</v>
      </c>
      <c r="J237" s="162">
        <v>11.588333329999999</v>
      </c>
      <c r="K237" s="162">
        <v>124.3981</v>
      </c>
      <c r="L237" s="163" t="s">
        <v>644</v>
      </c>
      <c r="M237" s="162">
        <v>14</v>
      </c>
      <c r="N237" s="162">
        <v>14</v>
      </c>
      <c r="O237" s="162">
        <v>190</v>
      </c>
      <c r="P237" s="162">
        <v>1350</v>
      </c>
      <c r="Q237" s="162">
        <v>2520</v>
      </c>
      <c r="R237" s="164">
        <v>1</v>
      </c>
      <c r="S237" s="164" t="s">
        <v>644</v>
      </c>
      <c r="T237" s="164"/>
      <c r="U237" s="164" t="s">
        <v>644</v>
      </c>
      <c r="V237" s="164" t="s">
        <v>644</v>
      </c>
      <c r="W237" s="162">
        <f t="shared" si="19"/>
        <v>1</v>
      </c>
      <c r="X237" s="162">
        <v>1</v>
      </c>
      <c r="Y237" t="str">
        <f t="shared" si="20"/>
        <v>Public Elementary</v>
      </c>
      <c r="AA237" t="str">
        <f t="shared" si="21"/>
        <v>1</v>
      </c>
    </row>
    <row r="238" spans="1:27" ht="15.75" hidden="1" customHeight="1" x14ac:dyDescent="0.25">
      <c r="A238" s="162">
        <v>203</v>
      </c>
      <c r="B238" s="162">
        <v>120857</v>
      </c>
      <c r="C238" s="163" t="s">
        <v>863</v>
      </c>
      <c r="D238" s="163" t="s">
        <v>638</v>
      </c>
      <c r="E238" s="163" t="s">
        <v>766</v>
      </c>
      <c r="F238" s="163" t="s">
        <v>766</v>
      </c>
      <c r="G238" s="163" t="s">
        <v>862</v>
      </c>
      <c r="H238" s="163" t="s">
        <v>5516</v>
      </c>
      <c r="I238" s="163" t="s">
        <v>643</v>
      </c>
      <c r="J238" s="170"/>
      <c r="K238" s="170"/>
      <c r="L238" s="163" t="s">
        <v>644</v>
      </c>
      <c r="M238" s="162">
        <v>14</v>
      </c>
      <c r="N238" s="162">
        <v>14</v>
      </c>
      <c r="O238" s="162">
        <v>190</v>
      </c>
      <c r="P238" s="162">
        <v>1350</v>
      </c>
      <c r="Q238" s="162">
        <v>2520</v>
      </c>
      <c r="R238" s="164">
        <v>1</v>
      </c>
      <c r="S238" s="164" t="s">
        <v>644</v>
      </c>
      <c r="T238" s="164"/>
      <c r="U238" s="164" t="s">
        <v>644</v>
      </c>
      <c r="V238" s="164" t="s">
        <v>644</v>
      </c>
      <c r="W238" s="162">
        <f t="shared" si="19"/>
        <v>1</v>
      </c>
      <c r="X238" s="162">
        <v>1</v>
      </c>
      <c r="Y238" t="str">
        <f t="shared" si="20"/>
        <v>Public Elementary</v>
      </c>
      <c r="AA238" t="str">
        <f t="shared" si="21"/>
        <v>1</v>
      </c>
    </row>
    <row r="239" spans="1:27" ht="15.75" hidden="1" customHeight="1" x14ac:dyDescent="0.25">
      <c r="A239" s="162">
        <v>204</v>
      </c>
      <c r="B239" s="162">
        <v>120858</v>
      </c>
      <c r="C239" s="163" t="s">
        <v>5517</v>
      </c>
      <c r="D239" s="163" t="s">
        <v>638</v>
      </c>
      <c r="E239" s="163" t="s">
        <v>766</v>
      </c>
      <c r="F239" s="163" t="s">
        <v>766</v>
      </c>
      <c r="G239" s="163" t="s">
        <v>862</v>
      </c>
      <c r="H239" s="163" t="s">
        <v>5516</v>
      </c>
      <c r="I239" s="163" t="s">
        <v>643</v>
      </c>
      <c r="J239" s="162">
        <v>11.56611111</v>
      </c>
      <c r="K239" s="162">
        <v>124.2716667</v>
      </c>
      <c r="L239" s="163" t="s">
        <v>644</v>
      </c>
      <c r="M239" s="162">
        <v>14</v>
      </c>
      <c r="N239" s="162">
        <v>14</v>
      </c>
      <c r="O239" s="162">
        <v>190</v>
      </c>
      <c r="P239" s="162">
        <v>1350</v>
      </c>
      <c r="Q239" s="162">
        <v>2520</v>
      </c>
      <c r="R239" s="164">
        <v>1</v>
      </c>
      <c r="S239" s="164" t="s">
        <v>644</v>
      </c>
      <c r="T239" s="164"/>
      <c r="U239" s="164" t="s">
        <v>644</v>
      </c>
      <c r="V239" s="164" t="s">
        <v>644</v>
      </c>
      <c r="W239" s="162">
        <f t="shared" si="19"/>
        <v>1</v>
      </c>
      <c r="X239" s="162">
        <v>1</v>
      </c>
      <c r="Y239" t="str">
        <f t="shared" si="20"/>
        <v>Public Elementary</v>
      </c>
      <c r="AA239" t="str">
        <f t="shared" si="21"/>
        <v>1</v>
      </c>
    </row>
    <row r="240" spans="1:27" ht="15.75" hidden="1" customHeight="1" x14ac:dyDescent="0.25">
      <c r="A240" s="162">
        <v>206</v>
      </c>
      <c r="B240" s="162">
        <v>120860</v>
      </c>
      <c r="C240" s="163" t="s">
        <v>865</v>
      </c>
      <c r="D240" s="163" t="s">
        <v>638</v>
      </c>
      <c r="E240" s="163" t="s">
        <v>766</v>
      </c>
      <c r="F240" s="163" t="s">
        <v>766</v>
      </c>
      <c r="G240" s="163" t="s">
        <v>862</v>
      </c>
      <c r="H240" s="167" t="s">
        <v>5516</v>
      </c>
      <c r="I240" s="163" t="s">
        <v>643</v>
      </c>
      <c r="J240" s="162">
        <v>11.6128</v>
      </c>
      <c r="K240" s="162">
        <v>124.47</v>
      </c>
      <c r="L240" s="163" t="s">
        <v>644</v>
      </c>
      <c r="M240" s="162">
        <v>14</v>
      </c>
      <c r="N240" s="162">
        <v>14</v>
      </c>
      <c r="O240" s="162">
        <v>190</v>
      </c>
      <c r="P240" s="162">
        <v>1350</v>
      </c>
      <c r="Q240" s="162">
        <v>2520</v>
      </c>
      <c r="R240" s="164">
        <v>1</v>
      </c>
      <c r="S240" s="164" t="s">
        <v>644</v>
      </c>
      <c r="T240" s="164"/>
      <c r="U240" s="164" t="s">
        <v>644</v>
      </c>
      <c r="V240" s="164" t="s">
        <v>644</v>
      </c>
      <c r="W240" s="162">
        <f t="shared" si="19"/>
        <v>1</v>
      </c>
      <c r="X240" s="162">
        <v>1</v>
      </c>
      <c r="Y240" t="str">
        <f t="shared" si="20"/>
        <v>Public Elementary</v>
      </c>
      <c r="AA240" t="str">
        <f t="shared" si="21"/>
        <v>1</v>
      </c>
    </row>
    <row r="241" spans="1:27" ht="15.75" hidden="1" customHeight="1" x14ac:dyDescent="0.25">
      <c r="A241" s="162">
        <v>207</v>
      </c>
      <c r="B241" s="162">
        <v>120861</v>
      </c>
      <c r="C241" s="163" t="s">
        <v>866</v>
      </c>
      <c r="D241" s="163" t="s">
        <v>638</v>
      </c>
      <c r="E241" s="163" t="s">
        <v>766</v>
      </c>
      <c r="F241" s="163" t="s">
        <v>766</v>
      </c>
      <c r="G241" s="163" t="s">
        <v>862</v>
      </c>
      <c r="H241" s="163" t="s">
        <v>5516</v>
      </c>
      <c r="I241" s="163" t="s">
        <v>643</v>
      </c>
      <c r="J241" s="166">
        <v>11.562013</v>
      </c>
      <c r="K241" s="166">
        <v>124.39904</v>
      </c>
      <c r="L241" s="163" t="s">
        <v>644</v>
      </c>
      <c r="M241" s="162">
        <v>14</v>
      </c>
      <c r="N241" s="162">
        <v>14</v>
      </c>
      <c r="O241" s="162">
        <v>190</v>
      </c>
      <c r="P241" s="162">
        <v>1350</v>
      </c>
      <c r="Q241" s="162">
        <v>2520</v>
      </c>
      <c r="R241" s="164">
        <v>1</v>
      </c>
      <c r="S241" s="164" t="s">
        <v>644</v>
      </c>
      <c r="T241" s="164"/>
      <c r="U241" s="164" t="s">
        <v>644</v>
      </c>
      <c r="V241" s="164" t="s">
        <v>644</v>
      </c>
      <c r="W241" s="162">
        <f t="shared" si="19"/>
        <v>1</v>
      </c>
      <c r="X241" s="162">
        <v>1</v>
      </c>
      <c r="Y241" t="str">
        <f t="shared" si="20"/>
        <v>Public Elementary</v>
      </c>
      <c r="AA241" t="str">
        <f t="shared" si="21"/>
        <v>1</v>
      </c>
    </row>
    <row r="242" spans="1:27" ht="15.75" hidden="1" customHeight="1" x14ac:dyDescent="0.25">
      <c r="A242" s="162">
        <v>208</v>
      </c>
      <c r="B242" s="162">
        <v>120862</v>
      </c>
      <c r="C242" s="163" t="s">
        <v>692</v>
      </c>
      <c r="D242" s="163" t="s">
        <v>638</v>
      </c>
      <c r="E242" s="163" t="s">
        <v>766</v>
      </c>
      <c r="F242" s="163" t="s">
        <v>766</v>
      </c>
      <c r="G242" s="163" t="s">
        <v>862</v>
      </c>
      <c r="H242" s="163" t="s">
        <v>5516</v>
      </c>
      <c r="I242" s="163" t="s">
        <v>643</v>
      </c>
      <c r="J242" s="162">
        <v>11.59416667</v>
      </c>
      <c r="K242" s="162">
        <v>124.3983333</v>
      </c>
      <c r="L242" s="163" t="s">
        <v>644</v>
      </c>
      <c r="M242" s="162">
        <v>14</v>
      </c>
      <c r="N242" s="162">
        <v>14</v>
      </c>
      <c r="O242" s="162">
        <v>190</v>
      </c>
      <c r="P242" s="162">
        <v>1350</v>
      </c>
      <c r="Q242" s="162">
        <v>2520</v>
      </c>
      <c r="R242" s="164">
        <v>1</v>
      </c>
      <c r="S242" s="164" t="s">
        <v>644</v>
      </c>
      <c r="T242" s="164"/>
      <c r="U242" s="164" t="s">
        <v>644</v>
      </c>
      <c r="V242" s="164" t="s">
        <v>644</v>
      </c>
      <c r="W242" s="162">
        <f t="shared" si="19"/>
        <v>1</v>
      </c>
      <c r="X242" s="162">
        <v>1</v>
      </c>
      <c r="Y242" t="str">
        <f t="shared" si="20"/>
        <v>Public Elementary</v>
      </c>
      <c r="AA242" t="str">
        <f t="shared" si="21"/>
        <v>1</v>
      </c>
    </row>
    <row r="243" spans="1:27" ht="15.75" hidden="1" customHeight="1" x14ac:dyDescent="0.25">
      <c r="A243" s="162">
        <v>209</v>
      </c>
      <c r="B243" s="162">
        <v>120863</v>
      </c>
      <c r="C243" s="163" t="s">
        <v>867</v>
      </c>
      <c r="D243" s="163" t="s">
        <v>638</v>
      </c>
      <c r="E243" s="163" t="s">
        <v>766</v>
      </c>
      <c r="F243" s="163" t="s">
        <v>766</v>
      </c>
      <c r="G243" s="163" t="s">
        <v>862</v>
      </c>
      <c r="H243" s="163" t="s">
        <v>5516</v>
      </c>
      <c r="I243" s="163" t="s">
        <v>643</v>
      </c>
      <c r="J243" s="162">
        <v>11.5548</v>
      </c>
      <c r="K243" s="162">
        <v>124.3986111</v>
      </c>
      <c r="L243" s="163" t="s">
        <v>644</v>
      </c>
      <c r="M243" s="162">
        <v>14</v>
      </c>
      <c r="N243" s="162">
        <v>14</v>
      </c>
      <c r="O243" s="162">
        <v>190</v>
      </c>
      <c r="P243" s="162">
        <v>1350</v>
      </c>
      <c r="Q243" s="162">
        <v>2520</v>
      </c>
      <c r="R243" s="164">
        <v>1</v>
      </c>
      <c r="S243" s="164" t="s">
        <v>644</v>
      </c>
      <c r="T243" s="164"/>
      <c r="U243" s="164" t="s">
        <v>644</v>
      </c>
      <c r="V243" s="164" t="s">
        <v>644</v>
      </c>
      <c r="W243" s="162">
        <f t="shared" si="19"/>
        <v>1</v>
      </c>
      <c r="X243" s="162">
        <v>1</v>
      </c>
      <c r="Y243" t="str">
        <f t="shared" si="20"/>
        <v>Public Elementary</v>
      </c>
      <c r="AA243" t="str">
        <f t="shared" si="21"/>
        <v>1</v>
      </c>
    </row>
    <row r="244" spans="1:27" ht="15.75" hidden="1" customHeight="1" x14ac:dyDescent="0.25">
      <c r="A244" s="162">
        <v>235</v>
      </c>
      <c r="B244" s="162">
        <v>303325</v>
      </c>
      <c r="C244" s="163" t="s">
        <v>5518</v>
      </c>
      <c r="D244" s="163" t="s">
        <v>638</v>
      </c>
      <c r="E244" s="163" t="s">
        <v>766</v>
      </c>
      <c r="F244" s="163" t="s">
        <v>766</v>
      </c>
      <c r="G244" s="163" t="s">
        <v>862</v>
      </c>
      <c r="H244" s="163" t="s">
        <v>5516</v>
      </c>
      <c r="I244" s="163" t="s">
        <v>716</v>
      </c>
      <c r="J244" s="162">
        <v>11.566606</v>
      </c>
      <c r="K244" s="162">
        <v>124.271744</v>
      </c>
      <c r="L244" s="163" t="s">
        <v>644</v>
      </c>
      <c r="M244" s="162">
        <v>14</v>
      </c>
      <c r="N244" s="162">
        <v>14</v>
      </c>
      <c r="O244" s="162">
        <v>190</v>
      </c>
      <c r="P244" s="162">
        <v>1350</v>
      </c>
      <c r="Q244" s="162">
        <v>2520</v>
      </c>
      <c r="R244" s="164" t="s">
        <v>644</v>
      </c>
      <c r="S244" s="164">
        <v>1</v>
      </c>
      <c r="T244" s="164">
        <v>1</v>
      </c>
      <c r="U244" s="164" t="s">
        <v>644</v>
      </c>
      <c r="V244" s="164" t="s">
        <v>644</v>
      </c>
      <c r="W244" s="162">
        <f t="shared" si="19"/>
        <v>5</v>
      </c>
      <c r="X244" s="162">
        <v>1</v>
      </c>
      <c r="Y244" t="str">
        <f t="shared" si="20"/>
        <v>Public Secondary</v>
      </c>
      <c r="AA244" t="str">
        <f t="shared" si="21"/>
        <v>23</v>
      </c>
    </row>
    <row r="245" spans="1:27" ht="15.75" hidden="1" customHeight="1" x14ac:dyDescent="0.25">
      <c r="A245" s="162">
        <v>263</v>
      </c>
      <c r="B245" s="178" t="s">
        <v>5516</v>
      </c>
      <c r="C245" s="178" t="s">
        <v>5527</v>
      </c>
      <c r="D245" s="163" t="s">
        <v>638</v>
      </c>
      <c r="E245" s="163" t="s">
        <v>766</v>
      </c>
      <c r="F245" s="163" t="s">
        <v>766</v>
      </c>
      <c r="G245" s="163" t="s">
        <v>862</v>
      </c>
      <c r="H245" s="182" t="s">
        <v>5516</v>
      </c>
      <c r="I245" s="163" t="s">
        <v>758</v>
      </c>
      <c r="J245" s="162"/>
      <c r="K245" s="162"/>
      <c r="L245" s="163"/>
      <c r="M245" s="162"/>
      <c r="N245" s="162"/>
      <c r="O245" s="162"/>
      <c r="P245" s="162"/>
      <c r="Q245" s="162"/>
      <c r="R245" s="164" t="s">
        <v>644</v>
      </c>
      <c r="S245" s="164" t="s">
        <v>644</v>
      </c>
      <c r="T245" s="164"/>
      <c r="U245" s="164">
        <v>1</v>
      </c>
      <c r="V245" s="164" t="s">
        <v>644</v>
      </c>
      <c r="W245" s="162">
        <f t="shared" si="19"/>
        <v>7</v>
      </c>
      <c r="X245" s="162">
        <v>1</v>
      </c>
      <c r="Y245" t="str">
        <f t="shared" si="20"/>
        <v>Public ALS</v>
      </c>
      <c r="AA245" t="str">
        <f t="shared" si="21"/>
        <v>4</v>
      </c>
    </row>
    <row r="246" spans="1:27" ht="15.75" hidden="1" customHeight="1" x14ac:dyDescent="0.25">
      <c r="A246" s="162"/>
      <c r="B246" s="178" t="s">
        <v>5519</v>
      </c>
      <c r="C246" s="178" t="s">
        <v>5528</v>
      </c>
      <c r="D246" s="163" t="s">
        <v>638</v>
      </c>
      <c r="E246" s="163" t="s">
        <v>766</v>
      </c>
      <c r="F246" s="163" t="s">
        <v>766</v>
      </c>
      <c r="G246" s="163" t="s">
        <v>862</v>
      </c>
      <c r="H246" s="178" t="s">
        <v>5519</v>
      </c>
      <c r="I246" s="163" t="s">
        <v>758</v>
      </c>
      <c r="J246" s="162"/>
      <c r="K246" s="162"/>
      <c r="L246" s="163"/>
      <c r="M246" s="162"/>
      <c r="N246" s="162"/>
      <c r="O246" s="162"/>
      <c r="P246" s="162"/>
      <c r="Q246" s="162"/>
      <c r="R246" s="164"/>
      <c r="S246" s="164"/>
      <c r="T246" s="164"/>
      <c r="U246" s="164">
        <v>1</v>
      </c>
      <c r="V246" s="164"/>
      <c r="W246" s="162">
        <f t="shared" si="19"/>
        <v>7</v>
      </c>
      <c r="X246" s="162">
        <v>1</v>
      </c>
      <c r="Y246" t="str">
        <f t="shared" si="20"/>
        <v>Public ALS</v>
      </c>
      <c r="AA246" t="str">
        <f t="shared" si="21"/>
        <v>4</v>
      </c>
    </row>
    <row r="247" spans="1:27" ht="15.75" hidden="1" customHeight="1" x14ac:dyDescent="0.25">
      <c r="A247" s="162">
        <v>211</v>
      </c>
      <c r="B247" s="162">
        <v>120865</v>
      </c>
      <c r="C247" s="163" t="s">
        <v>869</v>
      </c>
      <c r="D247" s="163" t="s">
        <v>638</v>
      </c>
      <c r="E247" s="163" t="s">
        <v>766</v>
      </c>
      <c r="F247" s="163" t="s">
        <v>766</v>
      </c>
      <c r="G247" s="163" t="s">
        <v>862</v>
      </c>
      <c r="H247" s="167" t="s">
        <v>5519</v>
      </c>
      <c r="I247" s="163" t="s">
        <v>643</v>
      </c>
      <c r="J247" s="162">
        <v>11.5291</v>
      </c>
      <c r="K247" s="162">
        <v>124.4391667</v>
      </c>
      <c r="L247" s="163" t="s">
        <v>644</v>
      </c>
      <c r="M247" s="162">
        <v>14</v>
      </c>
      <c r="N247" s="162">
        <v>14</v>
      </c>
      <c r="O247" s="162">
        <v>190</v>
      </c>
      <c r="P247" s="162">
        <v>1350</v>
      </c>
      <c r="Q247" s="162">
        <v>2521</v>
      </c>
      <c r="R247" s="164">
        <v>1</v>
      </c>
      <c r="S247" s="164" t="s">
        <v>644</v>
      </c>
      <c r="T247" s="164"/>
      <c r="U247" s="164" t="s">
        <v>644</v>
      </c>
      <c r="V247" s="164" t="s">
        <v>644</v>
      </c>
      <c r="W247" s="162">
        <f t="shared" si="19"/>
        <v>1</v>
      </c>
      <c r="X247" s="162">
        <v>1</v>
      </c>
      <c r="Y247" t="str">
        <f t="shared" si="20"/>
        <v>Public Elementary</v>
      </c>
      <c r="AA247" t="str">
        <f t="shared" si="21"/>
        <v>1</v>
      </c>
    </row>
    <row r="248" spans="1:27" ht="15.75" hidden="1" customHeight="1" x14ac:dyDescent="0.25">
      <c r="A248" s="162">
        <v>212</v>
      </c>
      <c r="B248" s="162">
        <v>120866</v>
      </c>
      <c r="C248" s="163" t="s">
        <v>870</v>
      </c>
      <c r="D248" s="163" t="s">
        <v>638</v>
      </c>
      <c r="E248" s="163" t="s">
        <v>766</v>
      </c>
      <c r="F248" s="163" t="s">
        <v>766</v>
      </c>
      <c r="G248" s="163" t="s">
        <v>862</v>
      </c>
      <c r="H248" s="163" t="s">
        <v>5519</v>
      </c>
      <c r="I248" s="163" t="s">
        <v>643</v>
      </c>
      <c r="J248" s="162">
        <v>11.539</v>
      </c>
      <c r="K248" s="162">
        <v>124.4266667</v>
      </c>
      <c r="L248" s="163" t="s">
        <v>644</v>
      </c>
      <c r="M248" s="162">
        <v>14</v>
      </c>
      <c r="N248" s="162">
        <v>14</v>
      </c>
      <c r="O248" s="162">
        <v>190</v>
      </c>
      <c r="P248" s="162">
        <v>1350</v>
      </c>
      <c r="Q248" s="162">
        <v>2521</v>
      </c>
      <c r="R248" s="164">
        <v>1</v>
      </c>
      <c r="S248" s="164" t="s">
        <v>644</v>
      </c>
      <c r="T248" s="164"/>
      <c r="U248" s="164" t="s">
        <v>644</v>
      </c>
      <c r="V248" s="164" t="s">
        <v>644</v>
      </c>
      <c r="W248" s="162">
        <f t="shared" si="19"/>
        <v>1</v>
      </c>
      <c r="X248" s="162">
        <v>1</v>
      </c>
      <c r="Y248" t="str">
        <f t="shared" si="20"/>
        <v>Public Elementary</v>
      </c>
      <c r="AA248" t="str">
        <f t="shared" si="21"/>
        <v>1</v>
      </c>
    </row>
    <row r="249" spans="1:27" s="1751" customFormat="1" ht="15.75" hidden="1" customHeight="1" x14ac:dyDescent="0.25">
      <c r="A249" s="162">
        <v>216</v>
      </c>
      <c r="B249" s="162">
        <v>120870</v>
      </c>
      <c r="C249" s="163" t="s">
        <v>873</v>
      </c>
      <c r="D249" s="163" t="s">
        <v>638</v>
      </c>
      <c r="E249" s="163" t="s">
        <v>766</v>
      </c>
      <c r="F249" s="163" t="s">
        <v>766</v>
      </c>
      <c r="G249" s="163" t="s">
        <v>862</v>
      </c>
      <c r="H249" s="163" t="s">
        <v>5519</v>
      </c>
      <c r="I249" s="163" t="s">
        <v>643</v>
      </c>
      <c r="J249" s="162">
        <v>11.553055560000001</v>
      </c>
      <c r="K249" s="162">
        <v>124.41500000000001</v>
      </c>
      <c r="L249" s="163" t="s">
        <v>644</v>
      </c>
      <c r="M249" s="162">
        <v>14</v>
      </c>
      <c r="N249" s="162">
        <v>14</v>
      </c>
      <c r="O249" s="162">
        <v>190</v>
      </c>
      <c r="P249" s="162">
        <v>1350</v>
      </c>
      <c r="Q249" s="162">
        <v>2521</v>
      </c>
      <c r="R249" s="164">
        <v>1</v>
      </c>
      <c r="S249" s="164" t="s">
        <v>644</v>
      </c>
      <c r="T249" s="164"/>
      <c r="U249" s="164" t="s">
        <v>644</v>
      </c>
      <c r="V249" s="164" t="s">
        <v>644</v>
      </c>
      <c r="W249" s="162">
        <f t="shared" si="19"/>
        <v>1</v>
      </c>
      <c r="X249" s="162">
        <v>1</v>
      </c>
      <c r="Y249" s="1751" t="str">
        <f t="shared" si="20"/>
        <v>Public Elementary</v>
      </c>
      <c r="AA249" s="1751" t="str">
        <f t="shared" si="21"/>
        <v>1</v>
      </c>
    </row>
    <row r="250" spans="1:27" s="1751" customFormat="1" ht="15.75" hidden="1" customHeight="1" x14ac:dyDescent="0.25">
      <c r="A250" s="162">
        <v>217</v>
      </c>
      <c r="B250" s="162">
        <v>120871</v>
      </c>
      <c r="C250" s="163" t="s">
        <v>874</v>
      </c>
      <c r="D250" s="163" t="s">
        <v>638</v>
      </c>
      <c r="E250" s="163" t="s">
        <v>766</v>
      </c>
      <c r="F250" s="163" t="s">
        <v>766</v>
      </c>
      <c r="G250" s="163" t="s">
        <v>862</v>
      </c>
      <c r="H250" s="163" t="s">
        <v>5519</v>
      </c>
      <c r="I250" s="163" t="s">
        <v>643</v>
      </c>
      <c r="J250" s="162">
        <v>11.5242</v>
      </c>
      <c r="K250" s="162">
        <v>124.4225</v>
      </c>
      <c r="L250" s="163" t="s">
        <v>644</v>
      </c>
      <c r="M250" s="162">
        <v>14</v>
      </c>
      <c r="N250" s="162">
        <v>14</v>
      </c>
      <c r="O250" s="162">
        <v>190</v>
      </c>
      <c r="P250" s="162">
        <v>1350</v>
      </c>
      <c r="Q250" s="162">
        <v>2521</v>
      </c>
      <c r="R250" s="164">
        <v>1</v>
      </c>
      <c r="S250" s="164" t="s">
        <v>644</v>
      </c>
      <c r="T250" s="164"/>
      <c r="U250" s="164" t="s">
        <v>644</v>
      </c>
      <c r="V250" s="164" t="s">
        <v>644</v>
      </c>
      <c r="W250" s="162">
        <f t="shared" si="19"/>
        <v>1</v>
      </c>
      <c r="X250" s="162">
        <v>1</v>
      </c>
      <c r="Y250" s="1751" t="str">
        <f t="shared" si="20"/>
        <v>Public Elementary</v>
      </c>
      <c r="AA250" s="1751" t="str">
        <f t="shared" si="21"/>
        <v>1</v>
      </c>
    </row>
    <row r="251" spans="1:27" ht="15.75" hidden="1" customHeight="1" x14ac:dyDescent="0.25">
      <c r="A251" s="162">
        <v>219</v>
      </c>
      <c r="B251" s="162">
        <v>120873</v>
      </c>
      <c r="C251" s="163" t="s">
        <v>876</v>
      </c>
      <c r="D251" s="163" t="s">
        <v>638</v>
      </c>
      <c r="E251" s="163" t="s">
        <v>766</v>
      </c>
      <c r="F251" s="163" t="s">
        <v>766</v>
      </c>
      <c r="G251" s="163" t="s">
        <v>862</v>
      </c>
      <c r="H251" s="163" t="s">
        <v>5519</v>
      </c>
      <c r="I251" s="163" t="s">
        <v>643</v>
      </c>
      <c r="J251" s="162">
        <v>11.52416667</v>
      </c>
      <c r="K251" s="162">
        <v>124.43441</v>
      </c>
      <c r="L251" s="163" t="s">
        <v>644</v>
      </c>
      <c r="M251" s="162">
        <v>14</v>
      </c>
      <c r="N251" s="162">
        <v>14</v>
      </c>
      <c r="O251" s="162">
        <v>190</v>
      </c>
      <c r="P251" s="162">
        <v>1350</v>
      </c>
      <c r="Q251" s="162">
        <v>2521</v>
      </c>
      <c r="R251" s="164">
        <v>1</v>
      </c>
      <c r="S251" s="164" t="s">
        <v>644</v>
      </c>
      <c r="T251" s="164"/>
      <c r="U251" s="164" t="s">
        <v>644</v>
      </c>
      <c r="V251" s="164" t="s">
        <v>644</v>
      </c>
      <c r="W251" s="162">
        <f t="shared" si="19"/>
        <v>1</v>
      </c>
      <c r="X251" s="162">
        <v>1</v>
      </c>
      <c r="Y251" t="str">
        <f t="shared" si="20"/>
        <v>Public Elementary</v>
      </c>
      <c r="AA251" t="str">
        <f t="shared" si="21"/>
        <v>1</v>
      </c>
    </row>
    <row r="252" spans="1:27" ht="15.75" hidden="1" customHeight="1" x14ac:dyDescent="0.25">
      <c r="A252" s="162">
        <v>226</v>
      </c>
      <c r="B252" s="162">
        <v>120880</v>
      </c>
      <c r="C252" s="163" t="s">
        <v>882</v>
      </c>
      <c r="D252" s="163" t="s">
        <v>638</v>
      </c>
      <c r="E252" s="163" t="s">
        <v>766</v>
      </c>
      <c r="F252" s="163" t="s">
        <v>766</v>
      </c>
      <c r="G252" s="163" t="s">
        <v>862</v>
      </c>
      <c r="H252" s="163" t="s">
        <v>5519</v>
      </c>
      <c r="I252" s="163" t="s">
        <v>643</v>
      </c>
      <c r="J252" s="162">
        <v>11.5482</v>
      </c>
      <c r="K252" s="162">
        <v>124.42277780000001</v>
      </c>
      <c r="L252" s="163" t="s">
        <v>644</v>
      </c>
      <c r="M252" s="162">
        <v>14</v>
      </c>
      <c r="N252" s="162">
        <v>14</v>
      </c>
      <c r="O252" s="162">
        <v>190</v>
      </c>
      <c r="P252" s="162">
        <v>1350</v>
      </c>
      <c r="Q252" s="162">
        <v>2521</v>
      </c>
      <c r="R252" s="164">
        <v>1</v>
      </c>
      <c r="S252" s="164" t="s">
        <v>644</v>
      </c>
      <c r="T252" s="164"/>
      <c r="U252" s="164" t="s">
        <v>644</v>
      </c>
      <c r="V252" s="164" t="s">
        <v>644</v>
      </c>
      <c r="W252" s="162">
        <f t="shared" si="19"/>
        <v>1</v>
      </c>
      <c r="X252" s="162">
        <v>1</v>
      </c>
      <c r="Y252" t="str">
        <f t="shared" si="20"/>
        <v>Public Elementary</v>
      </c>
      <c r="AA252" t="str">
        <f t="shared" si="21"/>
        <v>1</v>
      </c>
    </row>
    <row r="253" spans="1:27" ht="15.75" hidden="1" customHeight="1" x14ac:dyDescent="0.25">
      <c r="A253" s="162">
        <v>241</v>
      </c>
      <c r="B253" s="166">
        <v>303331</v>
      </c>
      <c r="C253" s="167" t="s">
        <v>895</v>
      </c>
      <c r="D253" s="163" t="s">
        <v>638</v>
      </c>
      <c r="E253" s="163" t="s">
        <v>766</v>
      </c>
      <c r="F253" s="163" t="s">
        <v>766</v>
      </c>
      <c r="G253" s="163" t="s">
        <v>862</v>
      </c>
      <c r="H253" s="167" t="s">
        <v>5519</v>
      </c>
      <c r="I253" s="163" t="s">
        <v>716</v>
      </c>
      <c r="J253" s="162">
        <v>11.551733</v>
      </c>
      <c r="K253" s="162">
        <v>124.417389</v>
      </c>
      <c r="L253" s="163" t="s">
        <v>644</v>
      </c>
      <c r="M253" s="162">
        <v>14</v>
      </c>
      <c r="N253" s="162">
        <v>14</v>
      </c>
      <c r="O253" s="162">
        <v>190</v>
      </c>
      <c r="P253" s="162">
        <v>1350</v>
      </c>
      <c r="Q253" s="162">
        <v>2521</v>
      </c>
      <c r="R253" s="164" t="s">
        <v>644</v>
      </c>
      <c r="S253" s="164">
        <v>1</v>
      </c>
      <c r="T253" s="164">
        <v>1</v>
      </c>
      <c r="U253" s="164" t="s">
        <v>644</v>
      </c>
      <c r="V253" s="164" t="s">
        <v>644</v>
      </c>
      <c r="W253" s="162">
        <f t="shared" si="19"/>
        <v>5</v>
      </c>
      <c r="X253" s="162">
        <v>1</v>
      </c>
      <c r="Y253" t="str">
        <f t="shared" si="20"/>
        <v>Public Secondary</v>
      </c>
      <c r="AA253" t="str">
        <f t="shared" si="21"/>
        <v>23</v>
      </c>
    </row>
    <row r="254" spans="1:27" ht="15.75" hidden="1" customHeight="1" x14ac:dyDescent="0.25">
      <c r="A254" s="162">
        <v>248</v>
      </c>
      <c r="B254" s="166">
        <v>313204</v>
      </c>
      <c r="C254" s="167" t="s">
        <v>901</v>
      </c>
      <c r="D254" s="163" t="s">
        <v>638</v>
      </c>
      <c r="E254" s="163" t="s">
        <v>766</v>
      </c>
      <c r="F254" s="163" t="s">
        <v>766</v>
      </c>
      <c r="G254" s="163" t="s">
        <v>862</v>
      </c>
      <c r="H254" s="167" t="s">
        <v>5519</v>
      </c>
      <c r="I254" s="163" t="s">
        <v>716</v>
      </c>
      <c r="J254" s="162">
        <v>11.520396</v>
      </c>
      <c r="K254" s="162">
        <v>124.429779</v>
      </c>
      <c r="L254" s="163" t="s">
        <v>644</v>
      </c>
      <c r="M254" s="162">
        <v>14</v>
      </c>
      <c r="N254" s="162">
        <v>14</v>
      </c>
      <c r="O254" s="162">
        <v>190</v>
      </c>
      <c r="P254" s="162">
        <v>1350</v>
      </c>
      <c r="Q254" s="162">
        <v>2521</v>
      </c>
      <c r="R254" s="164" t="s">
        <v>644</v>
      </c>
      <c r="S254" s="164">
        <v>1</v>
      </c>
      <c r="T254" s="164">
        <v>1</v>
      </c>
      <c r="U254" s="164" t="s">
        <v>644</v>
      </c>
      <c r="V254" s="164" t="s">
        <v>644</v>
      </c>
      <c r="W254" s="162">
        <f t="shared" si="19"/>
        <v>5</v>
      </c>
      <c r="X254" s="162">
        <v>1</v>
      </c>
      <c r="Y254" t="str">
        <f t="shared" si="20"/>
        <v>Public Secondary</v>
      </c>
      <c r="AA254" t="str">
        <f t="shared" si="21"/>
        <v>23</v>
      </c>
    </row>
    <row r="255" spans="1:27" ht="15.75" hidden="1" customHeight="1" x14ac:dyDescent="0.25">
      <c r="A255" s="162">
        <v>249</v>
      </c>
      <c r="B255" s="166">
        <v>404643</v>
      </c>
      <c r="C255" s="167" t="s">
        <v>902</v>
      </c>
      <c r="D255" s="163" t="s">
        <v>638</v>
      </c>
      <c r="E255" s="163" t="s">
        <v>766</v>
      </c>
      <c r="F255" s="163" t="s">
        <v>766</v>
      </c>
      <c r="G255" s="163" t="s">
        <v>862</v>
      </c>
      <c r="H255" s="167" t="s">
        <v>5519</v>
      </c>
      <c r="I255" s="163" t="s">
        <v>643</v>
      </c>
      <c r="J255" s="170"/>
      <c r="K255" s="170"/>
      <c r="L255" s="163" t="s">
        <v>904</v>
      </c>
      <c r="M255" s="162">
        <v>14</v>
      </c>
      <c r="N255" s="162">
        <v>14</v>
      </c>
      <c r="O255" s="162">
        <v>190</v>
      </c>
      <c r="P255" s="162">
        <v>1350</v>
      </c>
      <c r="Q255" s="162">
        <v>2521</v>
      </c>
      <c r="R255" s="164">
        <v>1</v>
      </c>
      <c r="S255" s="164" t="s">
        <v>644</v>
      </c>
      <c r="T255" s="164"/>
      <c r="U255" s="164" t="s">
        <v>644</v>
      </c>
      <c r="V255" s="164" t="s">
        <v>644</v>
      </c>
      <c r="W255" s="162">
        <f t="shared" si="19"/>
        <v>1</v>
      </c>
      <c r="X255" s="162">
        <v>2</v>
      </c>
      <c r="Y255" t="str">
        <f t="shared" si="20"/>
        <v>Private Elementary</v>
      </c>
      <c r="AA255" t="str">
        <f t="shared" si="21"/>
        <v>1</v>
      </c>
    </row>
    <row r="256" spans="1:27" ht="15.75" hidden="1" customHeight="1" x14ac:dyDescent="0.25">
      <c r="A256" s="162">
        <v>205</v>
      </c>
      <c r="B256" s="162">
        <v>120859</v>
      </c>
      <c r="C256" s="163" t="s">
        <v>864</v>
      </c>
      <c r="D256" s="163" t="s">
        <v>638</v>
      </c>
      <c r="E256" s="163" t="s">
        <v>766</v>
      </c>
      <c r="F256" s="163" t="s">
        <v>766</v>
      </c>
      <c r="G256" s="163" t="s">
        <v>862</v>
      </c>
      <c r="H256" s="163" t="s">
        <v>5520</v>
      </c>
      <c r="I256" s="163" t="s">
        <v>643</v>
      </c>
      <c r="J256" s="162">
        <v>11.57694444</v>
      </c>
      <c r="K256" s="162">
        <v>124.4074</v>
      </c>
      <c r="L256" s="163" t="s">
        <v>644</v>
      </c>
      <c r="M256" s="162">
        <v>14</v>
      </c>
      <c r="N256" s="162">
        <v>14</v>
      </c>
      <c r="O256" s="162">
        <v>190</v>
      </c>
      <c r="P256" s="162">
        <v>1350</v>
      </c>
      <c r="Q256" s="162">
        <v>2520</v>
      </c>
      <c r="R256" s="164">
        <v>1</v>
      </c>
      <c r="S256" s="164" t="s">
        <v>644</v>
      </c>
      <c r="T256" s="164"/>
      <c r="U256" s="164" t="s">
        <v>644</v>
      </c>
      <c r="V256" s="164" t="s">
        <v>644</v>
      </c>
      <c r="W256" s="162">
        <f t="shared" si="19"/>
        <v>1</v>
      </c>
      <c r="X256" s="162">
        <v>1</v>
      </c>
      <c r="Y256" t="str">
        <f t="shared" si="20"/>
        <v>Public Elementary</v>
      </c>
      <c r="AA256" t="str">
        <f t="shared" si="21"/>
        <v>1</v>
      </c>
    </row>
    <row r="257" spans="1:27" ht="15.75" hidden="1" customHeight="1" x14ac:dyDescent="0.25">
      <c r="A257" s="162">
        <v>240</v>
      </c>
      <c r="B257" s="162">
        <v>303330</v>
      </c>
      <c r="C257" s="163" t="s">
        <v>894</v>
      </c>
      <c r="D257" s="163" t="s">
        <v>638</v>
      </c>
      <c r="E257" s="163" t="s">
        <v>766</v>
      </c>
      <c r="F257" s="163" t="s">
        <v>766</v>
      </c>
      <c r="G257" s="163" t="s">
        <v>862</v>
      </c>
      <c r="H257" s="163" t="s">
        <v>5520</v>
      </c>
      <c r="I257" s="163" t="s">
        <v>716</v>
      </c>
      <c r="J257" s="162">
        <v>11.578766999999999</v>
      </c>
      <c r="K257" s="162">
        <v>124.411636</v>
      </c>
      <c r="L257" s="163" t="s">
        <v>644</v>
      </c>
      <c r="M257" s="162">
        <v>14</v>
      </c>
      <c r="N257" s="162">
        <v>14</v>
      </c>
      <c r="O257" s="162">
        <v>190</v>
      </c>
      <c r="P257" s="162">
        <v>1350</v>
      </c>
      <c r="Q257" s="162">
        <v>2520</v>
      </c>
      <c r="R257" s="164" t="s">
        <v>644</v>
      </c>
      <c r="S257" s="164">
        <v>1</v>
      </c>
      <c r="T257" s="164">
        <v>1</v>
      </c>
      <c r="U257" s="164" t="s">
        <v>644</v>
      </c>
      <c r="V257" s="164" t="s">
        <v>644</v>
      </c>
      <c r="W257" s="162">
        <f t="shared" si="19"/>
        <v>5</v>
      </c>
      <c r="X257" s="162">
        <v>1</v>
      </c>
      <c r="Y257" t="str">
        <f t="shared" si="20"/>
        <v>Public Secondary</v>
      </c>
      <c r="AA257" t="str">
        <f t="shared" si="21"/>
        <v>23</v>
      </c>
    </row>
    <row r="258" spans="1:27" ht="15.75" hidden="1" customHeight="1" x14ac:dyDescent="0.25">
      <c r="A258" s="162"/>
      <c r="B258" s="178" t="s">
        <v>5520</v>
      </c>
      <c r="C258" s="178" t="s">
        <v>5529</v>
      </c>
      <c r="D258" s="163" t="s">
        <v>638</v>
      </c>
      <c r="E258" s="163" t="s">
        <v>766</v>
      </c>
      <c r="F258" s="163" t="s">
        <v>766</v>
      </c>
      <c r="G258" s="163" t="s">
        <v>862</v>
      </c>
      <c r="H258" s="182" t="s">
        <v>5520</v>
      </c>
      <c r="I258" s="163" t="s">
        <v>758</v>
      </c>
      <c r="J258" s="162"/>
      <c r="K258" s="162"/>
      <c r="L258" s="163"/>
      <c r="M258" s="162"/>
      <c r="N258" s="162"/>
      <c r="O258" s="162"/>
      <c r="P258" s="162"/>
      <c r="Q258" s="162"/>
      <c r="R258" s="164"/>
      <c r="S258" s="164"/>
      <c r="T258" s="164"/>
      <c r="U258" s="164">
        <v>1</v>
      </c>
      <c r="V258" s="164"/>
      <c r="W258" s="162">
        <f t="shared" si="19"/>
        <v>7</v>
      </c>
      <c r="X258" s="162">
        <v>1</v>
      </c>
      <c r="Y258" t="str">
        <f t="shared" si="20"/>
        <v>Public ALS</v>
      </c>
      <c r="AA258" t="str">
        <f t="shared" si="21"/>
        <v>4</v>
      </c>
    </row>
    <row r="259" spans="1:27" ht="15.75" hidden="1" customHeight="1" x14ac:dyDescent="0.25">
      <c r="A259" s="162">
        <v>213</v>
      </c>
      <c r="B259" s="162">
        <v>120867</v>
      </c>
      <c r="C259" s="163" t="s">
        <v>871</v>
      </c>
      <c r="D259" s="163" t="s">
        <v>638</v>
      </c>
      <c r="E259" s="163" t="s">
        <v>766</v>
      </c>
      <c r="F259" s="163" t="s">
        <v>766</v>
      </c>
      <c r="G259" s="163" t="s">
        <v>862</v>
      </c>
      <c r="H259" s="163" t="s">
        <v>5520</v>
      </c>
      <c r="I259" s="163" t="s">
        <v>643</v>
      </c>
      <c r="J259" s="162">
        <v>11.574400000000001</v>
      </c>
      <c r="K259" s="162">
        <v>124.4366667</v>
      </c>
      <c r="L259" s="163" t="s">
        <v>644</v>
      </c>
      <c r="M259" s="162">
        <v>14</v>
      </c>
      <c r="N259" s="162">
        <v>14</v>
      </c>
      <c r="O259" s="162">
        <v>190</v>
      </c>
      <c r="P259" s="162">
        <v>1350</v>
      </c>
      <c r="Q259" s="162">
        <v>2521</v>
      </c>
      <c r="R259" s="164">
        <v>1</v>
      </c>
      <c r="S259" s="164" t="s">
        <v>644</v>
      </c>
      <c r="T259" s="164"/>
      <c r="U259" s="164" t="s">
        <v>644</v>
      </c>
      <c r="V259" s="164" t="s">
        <v>644</v>
      </c>
      <c r="W259" s="162">
        <f t="shared" si="19"/>
        <v>1</v>
      </c>
      <c r="X259" s="162">
        <v>1</v>
      </c>
      <c r="Y259" t="str">
        <f t="shared" si="20"/>
        <v>Public Elementary</v>
      </c>
      <c r="AA259" t="str">
        <f t="shared" si="21"/>
        <v>1</v>
      </c>
    </row>
    <row r="260" spans="1:27" ht="15.75" hidden="1" customHeight="1" x14ac:dyDescent="0.25">
      <c r="A260" s="162">
        <v>214</v>
      </c>
      <c r="B260" s="162">
        <v>120868</v>
      </c>
      <c r="C260" s="163" t="s">
        <v>872</v>
      </c>
      <c r="D260" s="163" t="s">
        <v>638</v>
      </c>
      <c r="E260" s="163" t="s">
        <v>766</v>
      </c>
      <c r="F260" s="163" t="s">
        <v>766</v>
      </c>
      <c r="G260" s="163" t="s">
        <v>862</v>
      </c>
      <c r="H260" s="167" t="s">
        <v>5520</v>
      </c>
      <c r="I260" s="163" t="s">
        <v>643</v>
      </c>
      <c r="J260" s="162">
        <v>11.568611110000001</v>
      </c>
      <c r="K260" s="162">
        <v>124.4119444</v>
      </c>
      <c r="L260" s="163" t="s">
        <v>644</v>
      </c>
      <c r="M260" s="162">
        <v>14</v>
      </c>
      <c r="N260" s="162">
        <v>14</v>
      </c>
      <c r="O260" s="162">
        <v>190</v>
      </c>
      <c r="P260" s="162">
        <v>1350</v>
      </c>
      <c r="Q260" s="162">
        <v>2521</v>
      </c>
      <c r="R260" s="164">
        <v>1</v>
      </c>
      <c r="S260" s="164" t="s">
        <v>644</v>
      </c>
      <c r="T260" s="164"/>
      <c r="U260" s="164" t="s">
        <v>644</v>
      </c>
      <c r="V260" s="164" t="s">
        <v>644</v>
      </c>
      <c r="W260" s="162">
        <f t="shared" si="19"/>
        <v>1</v>
      </c>
      <c r="X260" s="162">
        <v>1</v>
      </c>
      <c r="Y260" t="str">
        <f t="shared" si="20"/>
        <v>Public Elementary</v>
      </c>
      <c r="AA260" t="str">
        <f t="shared" si="21"/>
        <v>1</v>
      </c>
    </row>
    <row r="261" spans="1:27" ht="15.75" hidden="1" customHeight="1" x14ac:dyDescent="0.25">
      <c r="A261" s="162">
        <v>221</v>
      </c>
      <c r="B261" s="162">
        <v>120875</v>
      </c>
      <c r="C261" s="163" t="s">
        <v>877</v>
      </c>
      <c r="D261" s="163" t="s">
        <v>638</v>
      </c>
      <c r="E261" s="163" t="s">
        <v>766</v>
      </c>
      <c r="F261" s="163" t="s">
        <v>766</v>
      </c>
      <c r="G261" s="163" t="s">
        <v>862</v>
      </c>
      <c r="H261" s="167" t="s">
        <v>5520</v>
      </c>
      <c r="I261" s="163" t="s">
        <v>643</v>
      </c>
      <c r="J261" s="162">
        <v>11.558199999999999</v>
      </c>
      <c r="K261" s="162">
        <v>124.4683333</v>
      </c>
      <c r="L261" s="163" t="s">
        <v>644</v>
      </c>
      <c r="M261" s="162">
        <v>14</v>
      </c>
      <c r="N261" s="162">
        <v>14</v>
      </c>
      <c r="O261" s="162">
        <v>190</v>
      </c>
      <c r="P261" s="162">
        <v>1350</v>
      </c>
      <c r="Q261" s="162">
        <v>2521</v>
      </c>
      <c r="R261" s="164">
        <v>1</v>
      </c>
      <c r="S261" s="164" t="s">
        <v>644</v>
      </c>
      <c r="T261" s="164"/>
      <c r="U261" s="164" t="s">
        <v>644</v>
      </c>
      <c r="V261" s="164" t="s">
        <v>644</v>
      </c>
      <c r="W261" s="162">
        <f t="shared" si="19"/>
        <v>1</v>
      </c>
      <c r="X261" s="162">
        <v>1</v>
      </c>
      <c r="Y261" t="str">
        <f t="shared" si="20"/>
        <v>Public Elementary</v>
      </c>
      <c r="AA261" t="str">
        <f t="shared" si="21"/>
        <v>1</v>
      </c>
    </row>
    <row r="262" spans="1:27" ht="15.75" hidden="1" customHeight="1" x14ac:dyDescent="0.25">
      <c r="A262" s="162">
        <v>222</v>
      </c>
      <c r="B262" s="162">
        <v>120876</v>
      </c>
      <c r="C262" s="163" t="s">
        <v>878</v>
      </c>
      <c r="D262" s="163" t="s">
        <v>638</v>
      </c>
      <c r="E262" s="163" t="s">
        <v>766</v>
      </c>
      <c r="F262" s="163" t="s">
        <v>766</v>
      </c>
      <c r="G262" s="163" t="s">
        <v>862</v>
      </c>
      <c r="H262" s="167" t="s">
        <v>5520</v>
      </c>
      <c r="I262" s="163" t="s">
        <v>643</v>
      </c>
      <c r="J262" s="166">
        <v>11.5533</v>
      </c>
      <c r="K262" s="166">
        <v>124.4669444</v>
      </c>
      <c r="L262" s="163" t="s">
        <v>644</v>
      </c>
      <c r="M262" s="162">
        <v>14</v>
      </c>
      <c r="N262" s="162">
        <v>14</v>
      </c>
      <c r="O262" s="162">
        <v>190</v>
      </c>
      <c r="P262" s="162">
        <v>1350</v>
      </c>
      <c r="Q262" s="162">
        <v>2521</v>
      </c>
      <c r="R262" s="164">
        <v>1</v>
      </c>
      <c r="S262" s="164" t="s">
        <v>644</v>
      </c>
      <c r="T262" s="164"/>
      <c r="U262" s="164" t="s">
        <v>644</v>
      </c>
      <c r="V262" s="164" t="s">
        <v>644</v>
      </c>
      <c r="W262" s="162">
        <f t="shared" si="19"/>
        <v>1</v>
      </c>
      <c r="X262" s="162">
        <v>1</v>
      </c>
      <c r="Y262" t="str">
        <f t="shared" si="20"/>
        <v>Public Elementary</v>
      </c>
      <c r="AA262" t="str">
        <f t="shared" si="21"/>
        <v>1</v>
      </c>
    </row>
    <row r="263" spans="1:27" ht="15.75" hidden="1" customHeight="1" x14ac:dyDescent="0.25">
      <c r="A263" s="162">
        <v>228</v>
      </c>
      <c r="B263" s="162">
        <v>120882</v>
      </c>
      <c r="C263" s="163" t="s">
        <v>5521</v>
      </c>
      <c r="D263" s="163" t="s">
        <v>638</v>
      </c>
      <c r="E263" s="163" t="s">
        <v>766</v>
      </c>
      <c r="F263" s="163" t="s">
        <v>766</v>
      </c>
      <c r="G263" s="163" t="s">
        <v>862</v>
      </c>
      <c r="H263" s="167" t="s">
        <v>5520</v>
      </c>
      <c r="I263" s="163" t="s">
        <v>643</v>
      </c>
      <c r="J263" s="162">
        <v>11.54916667</v>
      </c>
      <c r="K263" s="162">
        <v>124.43210000000001</v>
      </c>
      <c r="L263" s="163" t="s">
        <v>644</v>
      </c>
      <c r="M263" s="162">
        <v>14</v>
      </c>
      <c r="N263" s="162">
        <v>14</v>
      </c>
      <c r="O263" s="162">
        <v>190</v>
      </c>
      <c r="P263" s="162">
        <v>1350</v>
      </c>
      <c r="Q263" s="162">
        <v>2521</v>
      </c>
      <c r="R263" s="164">
        <v>1</v>
      </c>
      <c r="S263" s="164" t="s">
        <v>644</v>
      </c>
      <c r="T263" s="164"/>
      <c r="U263" s="164" t="s">
        <v>644</v>
      </c>
      <c r="V263" s="164" t="s">
        <v>644</v>
      </c>
      <c r="W263" s="162">
        <f t="shared" si="19"/>
        <v>1</v>
      </c>
      <c r="X263" s="162">
        <v>1</v>
      </c>
      <c r="Y263" t="str">
        <f t="shared" si="20"/>
        <v>Public Elementary</v>
      </c>
      <c r="AA263" t="str">
        <f t="shared" si="21"/>
        <v>1</v>
      </c>
    </row>
    <row r="264" spans="1:27" ht="15.75" hidden="1" customHeight="1" x14ac:dyDescent="0.25">
      <c r="A264" s="162">
        <v>210</v>
      </c>
      <c r="B264" s="162">
        <v>120864</v>
      </c>
      <c r="C264" s="163" t="s">
        <v>868</v>
      </c>
      <c r="D264" s="163" t="s">
        <v>638</v>
      </c>
      <c r="E264" s="163" t="s">
        <v>766</v>
      </c>
      <c r="F264" s="163" t="s">
        <v>766</v>
      </c>
      <c r="G264" s="163" t="s">
        <v>862</v>
      </c>
      <c r="H264" s="167" t="s">
        <v>5522</v>
      </c>
      <c r="I264" s="163" t="s">
        <v>643</v>
      </c>
      <c r="J264" s="162">
        <v>11.6074</v>
      </c>
      <c r="K264" s="162">
        <v>124.4291667</v>
      </c>
      <c r="L264" s="163" t="s">
        <v>644</v>
      </c>
      <c r="M264" s="162">
        <v>14</v>
      </c>
      <c r="N264" s="162">
        <v>14</v>
      </c>
      <c r="O264" s="162">
        <v>190</v>
      </c>
      <c r="P264" s="162">
        <v>1350</v>
      </c>
      <c r="Q264" s="162">
        <v>2520</v>
      </c>
      <c r="R264" s="164">
        <v>1</v>
      </c>
      <c r="S264" s="164" t="s">
        <v>644</v>
      </c>
      <c r="T264" s="164"/>
      <c r="U264" s="164" t="s">
        <v>644</v>
      </c>
      <c r="V264" s="164" t="s">
        <v>644</v>
      </c>
      <c r="W264" s="162">
        <f t="shared" si="19"/>
        <v>1</v>
      </c>
      <c r="X264" s="162">
        <v>1</v>
      </c>
      <c r="Y264" t="str">
        <f t="shared" si="20"/>
        <v>Public Elementary</v>
      </c>
      <c r="AA264" t="str">
        <f t="shared" si="21"/>
        <v>1</v>
      </c>
    </row>
    <row r="265" spans="1:27" ht="15.75" hidden="1" customHeight="1" x14ac:dyDescent="0.25">
      <c r="A265" s="162">
        <v>215</v>
      </c>
      <c r="B265" s="162">
        <v>120869</v>
      </c>
      <c r="C265" s="163" t="s">
        <v>5523</v>
      </c>
      <c r="D265" s="163" t="s">
        <v>638</v>
      </c>
      <c r="E265" s="163" t="s">
        <v>766</v>
      </c>
      <c r="F265" s="163" t="s">
        <v>766</v>
      </c>
      <c r="G265" s="163" t="s">
        <v>862</v>
      </c>
      <c r="H265" s="167" t="s">
        <v>5522</v>
      </c>
      <c r="I265" s="163" t="s">
        <v>643</v>
      </c>
      <c r="J265" s="162">
        <v>11.579166669999999</v>
      </c>
      <c r="K265" s="162">
        <v>124.4683333</v>
      </c>
      <c r="L265" s="163" t="s">
        <v>644</v>
      </c>
      <c r="M265" s="162">
        <v>14</v>
      </c>
      <c r="N265" s="162">
        <v>14</v>
      </c>
      <c r="O265" s="162">
        <v>190</v>
      </c>
      <c r="P265" s="162">
        <v>1350</v>
      </c>
      <c r="Q265" s="162">
        <v>2521</v>
      </c>
      <c r="R265" s="164">
        <v>1</v>
      </c>
      <c r="S265" s="164" t="s">
        <v>644</v>
      </c>
      <c r="T265" s="164"/>
      <c r="U265" s="164" t="s">
        <v>644</v>
      </c>
      <c r="V265" s="164" t="s">
        <v>644</v>
      </c>
      <c r="W265" s="162">
        <f t="shared" ref="W265:W273" si="22">IF(AA265="1",1,IF(AA265="2",2,IF(AA265="12",4,IF(AA265="123",6,IF(AA265="23",5,IF(AA265="3",3,IF(AA265="4",7,IF(AA265="35",8,""))))))))</f>
        <v>1</v>
      </c>
      <c r="X265" s="162">
        <v>1</v>
      </c>
      <c r="Y265" t="str">
        <f t="shared" ref="Y265:Y273" si="23">IF(X265=1,"Public","Private")&amp;" "&amp;IF(W265=1,"Elementary",IF(W265=2,"JHS",IF(W265=3,"SHS (Stand-alone)",IF(W265=4,"Integrated",IF(W265=5,"Secondary",IF(W265=6,"Complete K to 12",IF(W265=7,"ALS",IF(W265=8,"SHS SUC",""))))))))</f>
        <v>Public Elementary</v>
      </c>
      <c r="AA265" t="str">
        <f t="shared" ref="AA265:AA273" si="24">IF(R265=1,1,"")&amp;IF(S265=1,2,"")&amp;IF(T265=1,3,"")&amp;IF(U265=1,4,"")&amp;IF(V265=1,5,"")</f>
        <v>1</v>
      </c>
    </row>
    <row r="266" spans="1:27" ht="15.75" hidden="1" customHeight="1" x14ac:dyDescent="0.25">
      <c r="A266" s="162">
        <v>218</v>
      </c>
      <c r="B266" s="162">
        <v>120872</v>
      </c>
      <c r="C266" s="163" t="s">
        <v>875</v>
      </c>
      <c r="D266" s="163" t="s">
        <v>638</v>
      </c>
      <c r="E266" s="163" t="s">
        <v>766</v>
      </c>
      <c r="F266" s="163" t="s">
        <v>766</v>
      </c>
      <c r="G266" s="163" t="s">
        <v>862</v>
      </c>
      <c r="H266" s="163" t="s">
        <v>5522</v>
      </c>
      <c r="I266" s="163" t="s">
        <v>643</v>
      </c>
      <c r="J266" s="162">
        <v>11.570833329999999</v>
      </c>
      <c r="K266" s="162">
        <v>124.45472220000001</v>
      </c>
      <c r="L266" s="163" t="s">
        <v>644</v>
      </c>
      <c r="M266" s="162">
        <v>14</v>
      </c>
      <c r="N266" s="162">
        <v>14</v>
      </c>
      <c r="O266" s="162">
        <v>190</v>
      </c>
      <c r="P266" s="162">
        <v>1350</v>
      </c>
      <c r="Q266" s="162">
        <v>2521</v>
      </c>
      <c r="R266" s="164">
        <v>1</v>
      </c>
      <c r="S266" s="164" t="s">
        <v>644</v>
      </c>
      <c r="T266" s="164"/>
      <c r="U266" s="164" t="s">
        <v>644</v>
      </c>
      <c r="V266" s="164" t="s">
        <v>644</v>
      </c>
      <c r="W266" s="162">
        <f t="shared" si="22"/>
        <v>1</v>
      </c>
      <c r="X266" s="162">
        <v>1</v>
      </c>
      <c r="Y266" t="str">
        <f t="shared" si="23"/>
        <v>Public Elementary</v>
      </c>
      <c r="AA266" t="str">
        <f t="shared" si="24"/>
        <v>1</v>
      </c>
    </row>
    <row r="267" spans="1:27" ht="15.75" hidden="1" customHeight="1" x14ac:dyDescent="0.25">
      <c r="A267" s="162">
        <v>220</v>
      </c>
      <c r="B267" s="162">
        <v>120874</v>
      </c>
      <c r="C267" s="163" t="s">
        <v>651</v>
      </c>
      <c r="D267" s="163" t="s">
        <v>638</v>
      </c>
      <c r="E267" s="163" t="s">
        <v>766</v>
      </c>
      <c r="F267" s="163" t="s">
        <v>766</v>
      </c>
      <c r="G267" s="163" t="s">
        <v>862</v>
      </c>
      <c r="H267" s="167" t="s">
        <v>5522</v>
      </c>
      <c r="I267" s="163" t="s">
        <v>643</v>
      </c>
      <c r="J267" s="162">
        <v>11.596111110000001</v>
      </c>
      <c r="K267" s="162">
        <v>124.43219999999999</v>
      </c>
      <c r="L267" s="163" t="s">
        <v>644</v>
      </c>
      <c r="M267" s="162">
        <v>14</v>
      </c>
      <c r="N267" s="162">
        <v>14</v>
      </c>
      <c r="O267" s="162">
        <v>190</v>
      </c>
      <c r="P267" s="162">
        <v>1350</v>
      </c>
      <c r="Q267" s="162">
        <v>2521</v>
      </c>
      <c r="R267" s="164">
        <v>1</v>
      </c>
      <c r="S267" s="164" t="s">
        <v>644</v>
      </c>
      <c r="T267" s="164"/>
      <c r="U267" s="164" t="s">
        <v>644</v>
      </c>
      <c r="V267" s="164" t="s">
        <v>644</v>
      </c>
      <c r="W267" s="162">
        <f t="shared" si="22"/>
        <v>1</v>
      </c>
      <c r="X267" s="162">
        <v>1</v>
      </c>
      <c r="Y267" t="str">
        <f t="shared" si="23"/>
        <v>Public Elementary</v>
      </c>
      <c r="AA267" t="str">
        <f t="shared" si="24"/>
        <v>1</v>
      </c>
    </row>
    <row r="268" spans="1:27" ht="15.75" hidden="1" customHeight="1" x14ac:dyDescent="0.25">
      <c r="A268" s="162">
        <v>223</v>
      </c>
      <c r="B268" s="162">
        <v>120877</v>
      </c>
      <c r="C268" s="163" t="s">
        <v>879</v>
      </c>
      <c r="D268" s="163" t="s">
        <v>638</v>
      </c>
      <c r="E268" s="163" t="s">
        <v>766</v>
      </c>
      <c r="F268" s="163" t="s">
        <v>766</v>
      </c>
      <c r="G268" s="163" t="s">
        <v>862</v>
      </c>
      <c r="H268" s="167" t="s">
        <v>5522</v>
      </c>
      <c r="I268" s="163" t="s">
        <v>643</v>
      </c>
      <c r="J268" s="162">
        <v>11.58777778</v>
      </c>
      <c r="K268" s="162">
        <v>124.4438889</v>
      </c>
      <c r="L268" s="163" t="s">
        <v>644</v>
      </c>
      <c r="M268" s="162">
        <v>14</v>
      </c>
      <c r="N268" s="162">
        <v>14</v>
      </c>
      <c r="O268" s="162">
        <v>190</v>
      </c>
      <c r="P268" s="162">
        <v>1350</v>
      </c>
      <c r="Q268" s="162">
        <v>2521</v>
      </c>
      <c r="R268" s="164">
        <v>1</v>
      </c>
      <c r="S268" s="164" t="s">
        <v>644</v>
      </c>
      <c r="T268" s="164"/>
      <c r="U268" s="164" t="s">
        <v>644</v>
      </c>
      <c r="V268" s="164" t="s">
        <v>644</v>
      </c>
      <c r="W268" s="162">
        <f t="shared" si="22"/>
        <v>1</v>
      </c>
      <c r="X268" s="162">
        <v>1</v>
      </c>
      <c r="Y268" t="str">
        <f t="shared" si="23"/>
        <v>Public Elementary</v>
      </c>
      <c r="AA268" t="str">
        <f t="shared" si="24"/>
        <v>1</v>
      </c>
    </row>
    <row r="269" spans="1:27" ht="15.75" hidden="1" customHeight="1" x14ac:dyDescent="0.25">
      <c r="A269" s="162">
        <v>224</v>
      </c>
      <c r="B269" s="162">
        <v>120878</v>
      </c>
      <c r="C269" s="163" t="s">
        <v>880</v>
      </c>
      <c r="D269" s="163" t="s">
        <v>638</v>
      </c>
      <c r="E269" s="163" t="s">
        <v>766</v>
      </c>
      <c r="F269" s="163" t="s">
        <v>766</v>
      </c>
      <c r="G269" s="163" t="s">
        <v>862</v>
      </c>
      <c r="H269" s="167" t="s">
        <v>5522</v>
      </c>
      <c r="I269" s="163" t="s">
        <v>643</v>
      </c>
      <c r="J269" s="162">
        <v>11.577222219999999</v>
      </c>
      <c r="K269" s="162">
        <v>124.44861109999999</v>
      </c>
      <c r="L269" s="163" t="s">
        <v>644</v>
      </c>
      <c r="M269" s="162">
        <v>14</v>
      </c>
      <c r="N269" s="162">
        <v>14</v>
      </c>
      <c r="O269" s="162">
        <v>190</v>
      </c>
      <c r="P269" s="162">
        <v>1350</v>
      </c>
      <c r="Q269" s="162">
        <v>2521</v>
      </c>
      <c r="R269" s="164">
        <v>1</v>
      </c>
      <c r="S269" s="164" t="s">
        <v>644</v>
      </c>
      <c r="T269" s="164"/>
      <c r="U269" s="164" t="s">
        <v>644</v>
      </c>
      <c r="V269" s="164" t="s">
        <v>644</v>
      </c>
      <c r="W269" s="162">
        <f t="shared" si="22"/>
        <v>1</v>
      </c>
      <c r="X269" s="162">
        <v>1</v>
      </c>
      <c r="Y269" t="str">
        <f t="shared" si="23"/>
        <v>Public Elementary</v>
      </c>
      <c r="AA269" t="str">
        <f t="shared" si="24"/>
        <v>1</v>
      </c>
    </row>
    <row r="270" spans="1:27" ht="15.75" hidden="1" customHeight="1" x14ac:dyDescent="0.25">
      <c r="A270" s="162">
        <v>225</v>
      </c>
      <c r="B270" s="162">
        <v>120879</v>
      </c>
      <c r="C270" s="163" t="s">
        <v>881</v>
      </c>
      <c r="D270" s="163" t="s">
        <v>638</v>
      </c>
      <c r="E270" s="163" t="s">
        <v>766</v>
      </c>
      <c r="F270" s="163" t="s">
        <v>766</v>
      </c>
      <c r="G270" s="163" t="s">
        <v>862</v>
      </c>
      <c r="H270" s="163" t="s">
        <v>5522</v>
      </c>
      <c r="I270" s="163" t="s">
        <v>643</v>
      </c>
      <c r="J270" s="162">
        <v>11.590142999999999</v>
      </c>
      <c r="K270" s="162">
        <v>124.427539</v>
      </c>
      <c r="L270" s="163" t="s">
        <v>644</v>
      </c>
      <c r="M270" s="162">
        <v>14</v>
      </c>
      <c r="N270" s="162">
        <v>14</v>
      </c>
      <c r="O270" s="162">
        <v>190</v>
      </c>
      <c r="P270" s="162">
        <v>1350</v>
      </c>
      <c r="Q270" s="162">
        <v>2521</v>
      </c>
      <c r="R270" s="164">
        <v>1</v>
      </c>
      <c r="S270" s="164" t="s">
        <v>644</v>
      </c>
      <c r="T270" s="164"/>
      <c r="U270" s="164" t="s">
        <v>644</v>
      </c>
      <c r="V270" s="164" t="s">
        <v>644</v>
      </c>
      <c r="W270" s="162">
        <f t="shared" si="22"/>
        <v>1</v>
      </c>
      <c r="X270" s="162">
        <v>1</v>
      </c>
      <c r="Y270" t="str">
        <f t="shared" si="23"/>
        <v>Public Elementary</v>
      </c>
      <c r="AA270" t="str">
        <f t="shared" si="24"/>
        <v>1</v>
      </c>
    </row>
    <row r="271" spans="1:27" ht="15.75" hidden="1" customHeight="1" x14ac:dyDescent="0.25">
      <c r="A271" s="162">
        <v>227</v>
      </c>
      <c r="B271" s="162">
        <v>120881</v>
      </c>
      <c r="C271" s="163" t="s">
        <v>883</v>
      </c>
      <c r="D271" s="163" t="s">
        <v>638</v>
      </c>
      <c r="E271" s="163" t="s">
        <v>766</v>
      </c>
      <c r="F271" s="163" t="s">
        <v>766</v>
      </c>
      <c r="G271" s="163" t="s">
        <v>862</v>
      </c>
      <c r="H271" s="163" t="s">
        <v>5522</v>
      </c>
      <c r="I271" s="163" t="s">
        <v>643</v>
      </c>
      <c r="J271" s="162">
        <v>11.57416667</v>
      </c>
      <c r="K271" s="162">
        <v>124.4866667</v>
      </c>
      <c r="L271" s="163" t="s">
        <v>644</v>
      </c>
      <c r="M271" s="162">
        <v>14</v>
      </c>
      <c r="N271" s="162">
        <v>14</v>
      </c>
      <c r="O271" s="162">
        <v>190</v>
      </c>
      <c r="P271" s="162">
        <v>1350</v>
      </c>
      <c r="Q271" s="162">
        <v>2521</v>
      </c>
      <c r="R271" s="164">
        <v>1</v>
      </c>
      <c r="S271" s="164" t="s">
        <v>644</v>
      </c>
      <c r="T271" s="164"/>
      <c r="U271" s="164" t="s">
        <v>644</v>
      </c>
      <c r="V271" s="164" t="s">
        <v>644</v>
      </c>
      <c r="W271" s="162">
        <f t="shared" si="22"/>
        <v>1</v>
      </c>
      <c r="X271" s="162">
        <v>1</v>
      </c>
      <c r="Y271" t="str">
        <f t="shared" si="23"/>
        <v>Public Elementary</v>
      </c>
      <c r="AA271" t="str">
        <f t="shared" si="24"/>
        <v>1</v>
      </c>
    </row>
    <row r="272" spans="1:27" ht="15.75" hidden="1" customHeight="1" x14ac:dyDescent="0.25">
      <c r="A272" s="162">
        <v>237</v>
      </c>
      <c r="B272" s="162">
        <v>303327</v>
      </c>
      <c r="C272" s="163" t="s">
        <v>891</v>
      </c>
      <c r="D272" s="163" t="s">
        <v>638</v>
      </c>
      <c r="E272" s="163" t="s">
        <v>766</v>
      </c>
      <c r="F272" s="163" t="s">
        <v>766</v>
      </c>
      <c r="G272" s="163" t="s">
        <v>862</v>
      </c>
      <c r="H272" s="163" t="s">
        <v>5522</v>
      </c>
      <c r="I272" s="163" t="s">
        <v>716</v>
      </c>
      <c r="J272" s="162">
        <v>11.583315000000001</v>
      </c>
      <c r="K272" s="162">
        <v>124.46418799999999</v>
      </c>
      <c r="L272" s="163" t="s">
        <v>644</v>
      </c>
      <c r="M272" s="162">
        <v>14</v>
      </c>
      <c r="N272" s="162">
        <v>14</v>
      </c>
      <c r="O272" s="162">
        <v>190</v>
      </c>
      <c r="P272" s="162">
        <v>1350</v>
      </c>
      <c r="Q272" s="162">
        <v>2521</v>
      </c>
      <c r="R272" s="164" t="s">
        <v>644</v>
      </c>
      <c r="S272" s="164">
        <v>1</v>
      </c>
      <c r="T272" s="164">
        <v>1</v>
      </c>
      <c r="U272" s="164" t="s">
        <v>644</v>
      </c>
      <c r="V272" s="164" t="s">
        <v>644</v>
      </c>
      <c r="W272" s="162">
        <f t="shared" si="22"/>
        <v>5</v>
      </c>
      <c r="X272" s="162">
        <v>1</v>
      </c>
      <c r="Y272" t="str">
        <f t="shared" si="23"/>
        <v>Public Secondary</v>
      </c>
      <c r="AA272" t="str">
        <f t="shared" si="24"/>
        <v>23</v>
      </c>
    </row>
    <row r="273" spans="1:27" ht="15.75" hidden="1" customHeight="1" x14ac:dyDescent="0.25">
      <c r="A273" s="162">
        <v>264</v>
      </c>
      <c r="B273" s="178" t="s">
        <v>5522</v>
      </c>
      <c r="C273" s="178" t="s">
        <v>5530</v>
      </c>
      <c r="D273" s="163" t="s">
        <v>638</v>
      </c>
      <c r="E273" s="163" t="s">
        <v>766</v>
      </c>
      <c r="F273" s="163" t="s">
        <v>766</v>
      </c>
      <c r="G273" s="163" t="s">
        <v>862</v>
      </c>
      <c r="H273" s="178" t="s">
        <v>5522</v>
      </c>
      <c r="I273" s="163" t="s">
        <v>758</v>
      </c>
      <c r="J273" s="162"/>
      <c r="K273" s="162"/>
      <c r="L273" s="163"/>
      <c r="M273" s="162"/>
      <c r="N273" s="162"/>
      <c r="O273" s="162"/>
      <c r="P273" s="162"/>
      <c r="Q273" s="162"/>
      <c r="R273" s="164" t="s">
        <v>644</v>
      </c>
      <c r="S273" s="164" t="s">
        <v>644</v>
      </c>
      <c r="T273" s="164"/>
      <c r="U273" s="164">
        <v>1</v>
      </c>
      <c r="V273" s="164" t="s">
        <v>644</v>
      </c>
      <c r="W273" s="162">
        <f t="shared" si="22"/>
        <v>7</v>
      </c>
      <c r="X273" s="162">
        <v>1</v>
      </c>
      <c r="Y273" t="str">
        <f t="shared" si="23"/>
        <v>Public ALS</v>
      </c>
      <c r="AA273" t="str">
        <f t="shared" si="24"/>
        <v>4</v>
      </c>
    </row>
    <row r="274" spans="1:27" ht="15.75" hidden="1" customHeight="1" x14ac:dyDescent="0.25">
      <c r="A274" s="162">
        <v>265</v>
      </c>
      <c r="B274" s="162">
        <v>122356</v>
      </c>
      <c r="C274" s="163" t="s">
        <v>782</v>
      </c>
      <c r="D274" s="163" t="s">
        <v>638</v>
      </c>
      <c r="E274" s="163" t="s">
        <v>918</v>
      </c>
      <c r="F274" s="163" t="s">
        <v>919</v>
      </c>
      <c r="G274" s="163" t="s">
        <v>920</v>
      </c>
      <c r="H274" s="163" t="s">
        <v>921</v>
      </c>
      <c r="I274" s="163" t="s">
        <v>643</v>
      </c>
      <c r="J274" s="162">
        <v>11.59861111</v>
      </c>
      <c r="K274" s="162">
        <v>125.4402778</v>
      </c>
      <c r="L274" s="163" t="s">
        <v>644</v>
      </c>
      <c r="M274" s="162">
        <v>14</v>
      </c>
      <c r="N274" s="162">
        <v>33</v>
      </c>
      <c r="O274" s="162">
        <v>191</v>
      </c>
      <c r="P274" s="162">
        <v>1351</v>
      </c>
      <c r="Q274" s="162">
        <v>2522</v>
      </c>
      <c r="R274" s="164">
        <v>1</v>
      </c>
      <c r="S274" s="164" t="s">
        <v>644</v>
      </c>
      <c r="T274" s="164"/>
      <c r="U274" s="164" t="s">
        <v>644</v>
      </c>
      <c r="V274" s="164" t="s">
        <v>644</v>
      </c>
      <c r="W274" s="162">
        <f t="shared" ref="W274:W281" si="25">IF(AA274="1",1,IF(AA274="2",2,IF(AA274="12",4,IF(AA274="123",6,IF(AA274="23",5,IF(AA274="3",3,IF(AA274="4",7,IF(AA274="35",8,""))))))))</f>
        <v>1</v>
      </c>
      <c r="X274" s="162">
        <v>1</v>
      </c>
      <c r="Y274" t="str">
        <f t="shared" ref="Y274:Y329" si="26">IF(X274=1,"Public","Private")&amp;" "&amp;IF(W274=1,"Elementary",IF(W274=2,"JHS",IF(W274=3,"SHS (Stand-alone)",IF(W274=4,"Integrated",IF(W274=5,"Secondary",IF(W274=6,"Complete K to 12",IF(W274=7,"ALS",IF(W274=8,"SHS SUC",""))))))))</f>
        <v>Public Elementary</v>
      </c>
      <c r="AA274" t="str">
        <f t="shared" ref="AA274:AA329" si="27">IF(R274=1,1,"")&amp;IF(S274=1,2,"")&amp;IF(T274=1,3,"")&amp;IF(U274=1,4,"")&amp;IF(V274=1,5,"")</f>
        <v>1</v>
      </c>
    </row>
    <row r="275" spans="1:27" ht="15.75" hidden="1" customHeight="1" x14ac:dyDescent="0.25">
      <c r="A275" s="162">
        <v>266</v>
      </c>
      <c r="B275" s="162">
        <v>122357</v>
      </c>
      <c r="C275" s="163" t="s">
        <v>922</v>
      </c>
      <c r="D275" s="163" t="s">
        <v>638</v>
      </c>
      <c r="E275" s="163" t="s">
        <v>918</v>
      </c>
      <c r="F275" s="163" t="s">
        <v>919</v>
      </c>
      <c r="G275" s="163" t="s">
        <v>920</v>
      </c>
      <c r="H275" s="163" t="s">
        <v>921</v>
      </c>
      <c r="I275" s="163" t="s">
        <v>643</v>
      </c>
      <c r="J275" s="162">
        <v>11.568496</v>
      </c>
      <c r="K275" s="162">
        <v>125.384882</v>
      </c>
      <c r="L275" s="163" t="s">
        <v>644</v>
      </c>
      <c r="M275" s="162">
        <v>14</v>
      </c>
      <c r="N275" s="162">
        <v>33</v>
      </c>
      <c r="O275" s="162">
        <v>191</v>
      </c>
      <c r="P275" s="162">
        <v>1351</v>
      </c>
      <c r="Q275" s="162">
        <v>2522</v>
      </c>
      <c r="R275" s="164">
        <v>1</v>
      </c>
      <c r="S275" s="164" t="s">
        <v>644</v>
      </c>
      <c r="T275" s="164"/>
      <c r="U275" s="164" t="s">
        <v>644</v>
      </c>
      <c r="V275" s="164" t="s">
        <v>644</v>
      </c>
      <c r="W275" s="162">
        <f t="shared" si="25"/>
        <v>1</v>
      </c>
      <c r="X275" s="162">
        <v>1</v>
      </c>
      <c r="Y275" t="str">
        <f t="shared" si="26"/>
        <v>Public Elementary</v>
      </c>
      <c r="AA275" t="str">
        <f t="shared" si="27"/>
        <v>1</v>
      </c>
    </row>
    <row r="276" spans="1:27" ht="15.75" hidden="1" customHeight="1" x14ac:dyDescent="0.25">
      <c r="A276" s="162">
        <v>267</v>
      </c>
      <c r="B276" s="162">
        <v>122358</v>
      </c>
      <c r="C276" s="163" t="s">
        <v>923</v>
      </c>
      <c r="D276" s="163" t="s">
        <v>638</v>
      </c>
      <c r="E276" s="163" t="s">
        <v>918</v>
      </c>
      <c r="F276" s="163" t="s">
        <v>919</v>
      </c>
      <c r="G276" s="163" t="s">
        <v>920</v>
      </c>
      <c r="H276" s="163" t="s">
        <v>921</v>
      </c>
      <c r="I276" s="163" t="s">
        <v>643</v>
      </c>
      <c r="J276" s="162">
        <v>11.623611110000001</v>
      </c>
      <c r="K276" s="162">
        <v>125.4083</v>
      </c>
      <c r="L276" s="163" t="s">
        <v>644</v>
      </c>
      <c r="M276" s="162">
        <v>14</v>
      </c>
      <c r="N276" s="162">
        <v>33</v>
      </c>
      <c r="O276" s="162">
        <v>191</v>
      </c>
      <c r="P276" s="162">
        <v>1351</v>
      </c>
      <c r="Q276" s="162">
        <v>2522</v>
      </c>
      <c r="R276" s="164">
        <v>1</v>
      </c>
      <c r="S276" s="164" t="s">
        <v>644</v>
      </c>
      <c r="T276" s="164"/>
      <c r="U276" s="164" t="s">
        <v>644</v>
      </c>
      <c r="V276" s="164" t="s">
        <v>644</v>
      </c>
      <c r="W276" s="162">
        <f t="shared" si="25"/>
        <v>1</v>
      </c>
      <c r="X276" s="162">
        <v>1</v>
      </c>
      <c r="Y276" t="str">
        <f t="shared" si="26"/>
        <v>Public Elementary</v>
      </c>
      <c r="AA276" t="str">
        <f t="shared" si="27"/>
        <v>1</v>
      </c>
    </row>
    <row r="277" spans="1:27" ht="15.75" hidden="1" customHeight="1" x14ac:dyDescent="0.25">
      <c r="A277" s="162">
        <v>268</v>
      </c>
      <c r="B277" s="162">
        <v>122359</v>
      </c>
      <c r="C277" s="163" t="s">
        <v>924</v>
      </c>
      <c r="D277" s="163" t="s">
        <v>638</v>
      </c>
      <c r="E277" s="163" t="s">
        <v>918</v>
      </c>
      <c r="F277" s="163" t="s">
        <v>919</v>
      </c>
      <c r="G277" s="163" t="s">
        <v>920</v>
      </c>
      <c r="H277" s="163" t="s">
        <v>921</v>
      </c>
      <c r="I277" s="163" t="s">
        <v>643</v>
      </c>
      <c r="J277" s="162">
        <v>11.605605000000001</v>
      </c>
      <c r="K277" s="162">
        <v>125.400497</v>
      </c>
      <c r="L277" s="163" t="s">
        <v>644</v>
      </c>
      <c r="M277" s="162">
        <v>14</v>
      </c>
      <c r="N277" s="162">
        <v>33</v>
      </c>
      <c r="O277" s="162">
        <v>191</v>
      </c>
      <c r="P277" s="162">
        <v>1351</v>
      </c>
      <c r="Q277" s="162">
        <v>2522</v>
      </c>
      <c r="R277" s="164">
        <v>1</v>
      </c>
      <c r="S277" s="164" t="s">
        <v>644</v>
      </c>
      <c r="T277" s="164"/>
      <c r="U277" s="164" t="s">
        <v>644</v>
      </c>
      <c r="V277" s="164" t="s">
        <v>644</v>
      </c>
      <c r="W277" s="162">
        <f t="shared" si="25"/>
        <v>1</v>
      </c>
      <c r="X277" s="162">
        <v>1</v>
      </c>
      <c r="Y277" t="str">
        <f t="shared" si="26"/>
        <v>Public Elementary</v>
      </c>
      <c r="AA277" t="str">
        <f t="shared" si="27"/>
        <v>1</v>
      </c>
    </row>
    <row r="278" spans="1:27" ht="15.75" hidden="1" customHeight="1" x14ac:dyDescent="0.25">
      <c r="A278" s="162">
        <v>269</v>
      </c>
      <c r="B278" s="162">
        <v>122360</v>
      </c>
      <c r="C278" s="163" t="s">
        <v>925</v>
      </c>
      <c r="D278" s="163" t="s">
        <v>638</v>
      </c>
      <c r="E278" s="163" t="s">
        <v>918</v>
      </c>
      <c r="F278" s="163" t="s">
        <v>919</v>
      </c>
      <c r="G278" s="163" t="s">
        <v>920</v>
      </c>
      <c r="H278" s="163" t="s">
        <v>921</v>
      </c>
      <c r="I278" s="163" t="s">
        <v>643</v>
      </c>
      <c r="J278" s="162">
        <v>11.5997</v>
      </c>
      <c r="K278" s="162">
        <v>125.38939999999999</v>
      </c>
      <c r="L278" s="163" t="s">
        <v>644</v>
      </c>
      <c r="M278" s="162">
        <v>14</v>
      </c>
      <c r="N278" s="162">
        <v>33</v>
      </c>
      <c r="O278" s="162">
        <v>191</v>
      </c>
      <c r="P278" s="162">
        <v>1351</v>
      </c>
      <c r="Q278" s="162">
        <v>2522</v>
      </c>
      <c r="R278" s="164">
        <v>1</v>
      </c>
      <c r="S278" s="164" t="s">
        <v>644</v>
      </c>
      <c r="T278" s="164"/>
      <c r="U278" s="164" t="s">
        <v>644</v>
      </c>
      <c r="V278" s="164" t="s">
        <v>644</v>
      </c>
      <c r="W278" s="162">
        <f t="shared" si="25"/>
        <v>1</v>
      </c>
      <c r="X278" s="162">
        <v>1</v>
      </c>
      <c r="Y278" t="str">
        <f t="shared" si="26"/>
        <v>Public Elementary</v>
      </c>
      <c r="AA278" t="str">
        <f t="shared" si="27"/>
        <v>1</v>
      </c>
    </row>
    <row r="279" spans="1:27" ht="15.75" hidden="1" customHeight="1" x14ac:dyDescent="0.25">
      <c r="A279" s="162">
        <v>270</v>
      </c>
      <c r="B279" s="162">
        <v>122361</v>
      </c>
      <c r="C279" s="163" t="s">
        <v>926</v>
      </c>
      <c r="D279" s="163" t="s">
        <v>638</v>
      </c>
      <c r="E279" s="163" t="s">
        <v>918</v>
      </c>
      <c r="F279" s="163" t="s">
        <v>919</v>
      </c>
      <c r="G279" s="163" t="s">
        <v>920</v>
      </c>
      <c r="H279" s="163" t="s">
        <v>921</v>
      </c>
      <c r="I279" s="163" t="s">
        <v>643</v>
      </c>
      <c r="J279" s="162">
        <v>11.60928</v>
      </c>
      <c r="K279" s="162">
        <v>125.421058</v>
      </c>
      <c r="L279" s="163" t="s">
        <v>644</v>
      </c>
      <c r="M279" s="162">
        <v>14</v>
      </c>
      <c r="N279" s="162">
        <v>33</v>
      </c>
      <c r="O279" s="162">
        <v>191</v>
      </c>
      <c r="P279" s="162">
        <v>1351</v>
      </c>
      <c r="Q279" s="162">
        <v>2522</v>
      </c>
      <c r="R279" s="164">
        <v>1</v>
      </c>
      <c r="S279" s="164" t="s">
        <v>644</v>
      </c>
      <c r="T279" s="164"/>
      <c r="U279" s="164" t="s">
        <v>644</v>
      </c>
      <c r="V279" s="164" t="s">
        <v>644</v>
      </c>
      <c r="W279" s="162">
        <f t="shared" si="25"/>
        <v>1</v>
      </c>
      <c r="X279" s="162">
        <v>1</v>
      </c>
      <c r="Y279" t="str">
        <f t="shared" si="26"/>
        <v>Public Elementary</v>
      </c>
      <c r="AA279" t="str">
        <f t="shared" si="27"/>
        <v>1</v>
      </c>
    </row>
    <row r="280" spans="1:27" ht="15.75" hidden="1" customHeight="1" x14ac:dyDescent="0.25">
      <c r="A280" s="162">
        <v>271</v>
      </c>
      <c r="B280" s="162">
        <v>122362</v>
      </c>
      <c r="C280" s="163" t="s">
        <v>927</v>
      </c>
      <c r="D280" s="163" t="s">
        <v>638</v>
      </c>
      <c r="E280" s="163" t="s">
        <v>918</v>
      </c>
      <c r="F280" s="163" t="s">
        <v>919</v>
      </c>
      <c r="G280" s="163" t="s">
        <v>920</v>
      </c>
      <c r="H280" s="163" t="s">
        <v>921</v>
      </c>
      <c r="I280" s="163" t="s">
        <v>643</v>
      </c>
      <c r="J280" s="162">
        <v>11.59111111</v>
      </c>
      <c r="K280" s="162">
        <v>125.28440000000001</v>
      </c>
      <c r="L280" s="163" t="s">
        <v>644</v>
      </c>
      <c r="M280" s="162">
        <v>14</v>
      </c>
      <c r="N280" s="162">
        <v>33</v>
      </c>
      <c r="O280" s="162">
        <v>191</v>
      </c>
      <c r="P280" s="162">
        <v>1351</v>
      </c>
      <c r="Q280" s="162">
        <v>2522</v>
      </c>
      <c r="R280" s="164">
        <v>1</v>
      </c>
      <c r="S280" s="164" t="s">
        <v>644</v>
      </c>
      <c r="T280" s="164"/>
      <c r="U280" s="164" t="s">
        <v>644</v>
      </c>
      <c r="V280" s="164" t="s">
        <v>644</v>
      </c>
      <c r="W280" s="162">
        <f t="shared" si="25"/>
        <v>1</v>
      </c>
      <c r="X280" s="162">
        <v>1</v>
      </c>
      <c r="Y280" t="str">
        <f t="shared" si="26"/>
        <v>Public Elementary</v>
      </c>
      <c r="AA280" t="str">
        <f t="shared" si="27"/>
        <v>1</v>
      </c>
    </row>
    <row r="281" spans="1:27" ht="15.75" hidden="1" customHeight="1" x14ac:dyDescent="0.25">
      <c r="A281" s="162">
        <v>272</v>
      </c>
      <c r="B281" s="162">
        <v>122363</v>
      </c>
      <c r="C281" s="163" t="s">
        <v>928</v>
      </c>
      <c r="D281" s="163" t="s">
        <v>638</v>
      </c>
      <c r="E281" s="163" t="s">
        <v>918</v>
      </c>
      <c r="F281" s="163" t="s">
        <v>919</v>
      </c>
      <c r="G281" s="163" t="s">
        <v>920</v>
      </c>
      <c r="H281" s="163" t="s">
        <v>921</v>
      </c>
      <c r="I281" s="163" t="s">
        <v>643</v>
      </c>
      <c r="J281" s="162">
        <v>11.59972222</v>
      </c>
      <c r="K281" s="162">
        <v>125.3394</v>
      </c>
      <c r="L281" s="163" t="s">
        <v>644</v>
      </c>
      <c r="M281" s="162">
        <v>14</v>
      </c>
      <c r="N281" s="162">
        <v>33</v>
      </c>
      <c r="O281" s="162">
        <v>191</v>
      </c>
      <c r="P281" s="162">
        <v>1351</v>
      </c>
      <c r="Q281" s="162">
        <v>2522</v>
      </c>
      <c r="R281" s="164">
        <v>1</v>
      </c>
      <c r="S281" s="164" t="s">
        <v>644</v>
      </c>
      <c r="T281" s="164"/>
      <c r="U281" s="164" t="s">
        <v>644</v>
      </c>
      <c r="V281" s="164" t="s">
        <v>644</v>
      </c>
      <c r="W281" s="162">
        <f t="shared" si="25"/>
        <v>1</v>
      </c>
      <c r="X281" s="162">
        <v>1</v>
      </c>
      <c r="Y281" t="str">
        <f t="shared" si="26"/>
        <v>Public Elementary</v>
      </c>
      <c r="AA281" t="str">
        <f t="shared" si="27"/>
        <v>1</v>
      </c>
    </row>
    <row r="282" spans="1:27" ht="15.75" hidden="1" customHeight="1" x14ac:dyDescent="0.25">
      <c r="A282" s="162">
        <v>273</v>
      </c>
      <c r="B282" s="162">
        <v>122364</v>
      </c>
      <c r="C282" s="163" t="s">
        <v>929</v>
      </c>
      <c r="D282" s="163" t="s">
        <v>638</v>
      </c>
      <c r="E282" s="163" t="s">
        <v>918</v>
      </c>
      <c r="F282" s="163" t="s">
        <v>919</v>
      </c>
      <c r="G282" s="163" t="s">
        <v>920</v>
      </c>
      <c r="H282" s="163" t="s">
        <v>921</v>
      </c>
      <c r="I282" s="163" t="s">
        <v>643</v>
      </c>
      <c r="J282" s="162">
        <v>11.565</v>
      </c>
      <c r="K282" s="162">
        <v>125.3322</v>
      </c>
      <c r="L282" s="163" t="s">
        <v>644</v>
      </c>
      <c r="M282" s="162">
        <v>14</v>
      </c>
      <c r="N282" s="162">
        <v>33</v>
      </c>
      <c r="O282" s="162">
        <v>191</v>
      </c>
      <c r="P282" s="162">
        <v>1351</v>
      </c>
      <c r="Q282" s="162">
        <v>2522</v>
      </c>
      <c r="R282" s="164">
        <v>1</v>
      </c>
      <c r="S282" s="164" t="s">
        <v>644</v>
      </c>
      <c r="T282" s="164"/>
      <c r="U282" s="164" t="s">
        <v>644</v>
      </c>
      <c r="V282" s="164" t="s">
        <v>644</v>
      </c>
      <c r="W282" s="162">
        <f t="shared" ref="W282:W345" si="28">IF(AA282="1",1,IF(AA282="2",2,IF(AA282="12",4,IF(AA282="123",6,IF(AA282="23",5,IF(AA282="3",3,IF(AA282="4",7,IF(AA282="35",8,""))))))))</f>
        <v>1</v>
      </c>
      <c r="X282" s="162">
        <v>1</v>
      </c>
      <c r="Y282" t="str">
        <f t="shared" si="26"/>
        <v>Public Elementary</v>
      </c>
      <c r="AA282" t="str">
        <f t="shared" si="27"/>
        <v>1</v>
      </c>
    </row>
    <row r="283" spans="1:27" ht="15.75" hidden="1" customHeight="1" x14ac:dyDescent="0.25">
      <c r="A283" s="162">
        <v>274</v>
      </c>
      <c r="B283" s="162">
        <v>122365</v>
      </c>
      <c r="C283" s="163" t="s">
        <v>930</v>
      </c>
      <c r="D283" s="163" t="s">
        <v>638</v>
      </c>
      <c r="E283" s="163" t="s">
        <v>918</v>
      </c>
      <c r="F283" s="163" t="s">
        <v>919</v>
      </c>
      <c r="G283" s="163" t="s">
        <v>920</v>
      </c>
      <c r="H283" s="163" t="s">
        <v>921</v>
      </c>
      <c r="I283" s="163" t="s">
        <v>643</v>
      </c>
      <c r="J283" s="162">
        <v>11.612500000000001</v>
      </c>
      <c r="K283" s="162">
        <v>125.4327778</v>
      </c>
      <c r="L283" s="163" t="s">
        <v>644</v>
      </c>
      <c r="M283" s="162">
        <v>14</v>
      </c>
      <c r="N283" s="162">
        <v>33</v>
      </c>
      <c r="O283" s="162">
        <v>191</v>
      </c>
      <c r="P283" s="162">
        <v>1351</v>
      </c>
      <c r="Q283" s="162">
        <v>2522</v>
      </c>
      <c r="R283" s="164">
        <v>1</v>
      </c>
      <c r="S283" s="164" t="s">
        <v>644</v>
      </c>
      <c r="T283" s="164"/>
      <c r="U283" s="164" t="s">
        <v>644</v>
      </c>
      <c r="V283" s="164" t="s">
        <v>644</v>
      </c>
      <c r="W283" s="162">
        <f t="shared" si="28"/>
        <v>1</v>
      </c>
      <c r="X283" s="162">
        <v>1</v>
      </c>
      <c r="Y283" t="str">
        <f t="shared" si="26"/>
        <v>Public Elementary</v>
      </c>
      <c r="AA283" t="str">
        <f t="shared" si="27"/>
        <v>1</v>
      </c>
    </row>
    <row r="284" spans="1:27" ht="15.75" hidden="1" customHeight="1" x14ac:dyDescent="0.25">
      <c r="A284" s="162">
        <v>275</v>
      </c>
      <c r="B284" s="162">
        <v>122366</v>
      </c>
      <c r="C284" s="163" t="s">
        <v>931</v>
      </c>
      <c r="D284" s="163" t="s">
        <v>638</v>
      </c>
      <c r="E284" s="163" t="s">
        <v>918</v>
      </c>
      <c r="F284" s="163" t="s">
        <v>919</v>
      </c>
      <c r="G284" s="163" t="s">
        <v>920</v>
      </c>
      <c r="H284" s="163" t="s">
        <v>921</v>
      </c>
      <c r="I284" s="163" t="s">
        <v>643</v>
      </c>
      <c r="J284" s="162">
        <v>11.60638889</v>
      </c>
      <c r="K284" s="162">
        <v>125.36799999999999</v>
      </c>
      <c r="L284" s="163" t="s">
        <v>644</v>
      </c>
      <c r="M284" s="162">
        <v>14</v>
      </c>
      <c r="N284" s="162">
        <v>33</v>
      </c>
      <c r="O284" s="162">
        <v>191</v>
      </c>
      <c r="P284" s="162">
        <v>1351</v>
      </c>
      <c r="Q284" s="162">
        <v>2522</v>
      </c>
      <c r="R284" s="164">
        <v>1</v>
      </c>
      <c r="S284" s="164" t="s">
        <v>644</v>
      </c>
      <c r="T284" s="164"/>
      <c r="U284" s="164" t="s">
        <v>644</v>
      </c>
      <c r="V284" s="164" t="s">
        <v>644</v>
      </c>
      <c r="W284" s="162">
        <f t="shared" si="28"/>
        <v>1</v>
      </c>
      <c r="X284" s="162">
        <v>1</v>
      </c>
      <c r="Y284" t="str">
        <f t="shared" si="26"/>
        <v>Public Elementary</v>
      </c>
      <c r="AA284" t="str">
        <f t="shared" si="27"/>
        <v>1</v>
      </c>
    </row>
    <row r="285" spans="1:27" ht="15.75" hidden="1" customHeight="1" x14ac:dyDescent="0.25">
      <c r="A285" s="162">
        <v>276</v>
      </c>
      <c r="B285" s="162">
        <v>122367</v>
      </c>
      <c r="C285" s="163" t="s">
        <v>932</v>
      </c>
      <c r="D285" s="163" t="s">
        <v>638</v>
      </c>
      <c r="E285" s="163" t="s">
        <v>918</v>
      </c>
      <c r="F285" s="163" t="s">
        <v>919</v>
      </c>
      <c r="G285" s="163" t="s">
        <v>920</v>
      </c>
      <c r="H285" s="163" t="s">
        <v>921</v>
      </c>
      <c r="I285" s="163" t="s">
        <v>643</v>
      </c>
      <c r="J285" s="162">
        <v>11.603611109999999</v>
      </c>
      <c r="K285" s="162">
        <v>125.423</v>
      </c>
      <c r="L285" s="163" t="s">
        <v>644</v>
      </c>
      <c r="M285" s="162">
        <v>14</v>
      </c>
      <c r="N285" s="162">
        <v>33</v>
      </c>
      <c r="O285" s="162">
        <v>191</v>
      </c>
      <c r="P285" s="162">
        <v>1351</v>
      </c>
      <c r="Q285" s="162">
        <v>2522</v>
      </c>
      <c r="R285" s="164">
        <v>1</v>
      </c>
      <c r="S285" s="164" t="s">
        <v>644</v>
      </c>
      <c r="T285" s="164"/>
      <c r="U285" s="164" t="s">
        <v>644</v>
      </c>
      <c r="V285" s="164" t="s">
        <v>644</v>
      </c>
      <c r="W285" s="162">
        <f t="shared" si="28"/>
        <v>1</v>
      </c>
      <c r="X285" s="162">
        <v>1</v>
      </c>
      <c r="Y285" t="str">
        <f t="shared" si="26"/>
        <v>Public Elementary</v>
      </c>
      <c r="AA285" t="str">
        <f t="shared" si="27"/>
        <v>1</v>
      </c>
    </row>
    <row r="286" spans="1:27" ht="15.75" hidden="1" customHeight="1" x14ac:dyDescent="0.25">
      <c r="A286" s="162">
        <v>277</v>
      </c>
      <c r="B286" s="162">
        <v>122368</v>
      </c>
      <c r="C286" s="163" t="s">
        <v>933</v>
      </c>
      <c r="D286" s="163" t="s">
        <v>638</v>
      </c>
      <c r="E286" s="163" t="s">
        <v>918</v>
      </c>
      <c r="F286" s="163" t="s">
        <v>919</v>
      </c>
      <c r="G286" s="163" t="s">
        <v>920</v>
      </c>
      <c r="H286" s="163" t="s">
        <v>934</v>
      </c>
      <c r="I286" s="163" t="s">
        <v>643</v>
      </c>
      <c r="J286" s="162">
        <v>11.6983</v>
      </c>
      <c r="K286" s="162">
        <v>125.40519999999999</v>
      </c>
      <c r="L286" s="163" t="s">
        <v>644</v>
      </c>
      <c r="M286" s="162">
        <v>14</v>
      </c>
      <c r="N286" s="162">
        <v>33</v>
      </c>
      <c r="O286" s="162">
        <v>191</v>
      </c>
      <c r="P286" s="162">
        <v>1351</v>
      </c>
      <c r="Q286" s="162">
        <v>2523</v>
      </c>
      <c r="R286" s="164">
        <v>1</v>
      </c>
      <c r="S286" s="164" t="s">
        <v>644</v>
      </c>
      <c r="T286" s="164"/>
      <c r="U286" s="164" t="s">
        <v>644</v>
      </c>
      <c r="V286" s="164" t="s">
        <v>644</v>
      </c>
      <c r="W286" s="162">
        <f t="shared" si="28"/>
        <v>1</v>
      </c>
      <c r="X286" s="162">
        <v>1</v>
      </c>
      <c r="Y286" t="str">
        <f t="shared" si="26"/>
        <v>Public Elementary</v>
      </c>
      <c r="AA286" t="str">
        <f t="shared" si="27"/>
        <v>1</v>
      </c>
    </row>
    <row r="287" spans="1:27" ht="15.75" hidden="1" customHeight="1" x14ac:dyDescent="0.25">
      <c r="A287" s="162">
        <v>278</v>
      </c>
      <c r="B287" s="162">
        <v>122369</v>
      </c>
      <c r="C287" s="163" t="s">
        <v>935</v>
      </c>
      <c r="D287" s="163" t="s">
        <v>638</v>
      </c>
      <c r="E287" s="163" t="s">
        <v>918</v>
      </c>
      <c r="F287" s="163" t="s">
        <v>919</v>
      </c>
      <c r="G287" s="163" t="s">
        <v>920</v>
      </c>
      <c r="H287" s="163" t="s">
        <v>934</v>
      </c>
      <c r="I287" s="163" t="s">
        <v>643</v>
      </c>
      <c r="J287" s="162">
        <v>11.643055560000001</v>
      </c>
      <c r="K287" s="162">
        <v>125.4797222</v>
      </c>
      <c r="L287" s="163" t="s">
        <v>644</v>
      </c>
      <c r="M287" s="162">
        <v>14</v>
      </c>
      <c r="N287" s="162">
        <v>33</v>
      </c>
      <c r="O287" s="162">
        <v>191</v>
      </c>
      <c r="P287" s="162">
        <v>1351</v>
      </c>
      <c r="Q287" s="162">
        <v>2523</v>
      </c>
      <c r="R287" s="164">
        <v>1</v>
      </c>
      <c r="S287" s="164" t="s">
        <v>644</v>
      </c>
      <c r="T287" s="164"/>
      <c r="U287" s="164" t="s">
        <v>644</v>
      </c>
      <c r="V287" s="164" t="s">
        <v>644</v>
      </c>
      <c r="W287" s="162">
        <f t="shared" si="28"/>
        <v>1</v>
      </c>
      <c r="X287" s="162">
        <v>1</v>
      </c>
      <c r="Y287" t="str">
        <f t="shared" si="26"/>
        <v>Public Elementary</v>
      </c>
      <c r="AA287" t="str">
        <f t="shared" si="27"/>
        <v>1</v>
      </c>
    </row>
    <row r="288" spans="1:27" ht="15.75" hidden="1" customHeight="1" x14ac:dyDescent="0.25">
      <c r="A288" s="162">
        <v>279</v>
      </c>
      <c r="B288" s="162">
        <v>122370</v>
      </c>
      <c r="C288" s="163" t="s">
        <v>936</v>
      </c>
      <c r="D288" s="163" t="s">
        <v>638</v>
      </c>
      <c r="E288" s="163" t="s">
        <v>918</v>
      </c>
      <c r="F288" s="163" t="s">
        <v>919</v>
      </c>
      <c r="G288" s="163" t="s">
        <v>920</v>
      </c>
      <c r="H288" s="163" t="s">
        <v>934</v>
      </c>
      <c r="I288" s="163" t="s">
        <v>643</v>
      </c>
      <c r="J288" s="162">
        <v>11.7013</v>
      </c>
      <c r="K288" s="162">
        <v>125.42359999999999</v>
      </c>
      <c r="L288" s="163" t="s">
        <v>644</v>
      </c>
      <c r="M288" s="162">
        <v>14</v>
      </c>
      <c r="N288" s="162">
        <v>33</v>
      </c>
      <c r="O288" s="162">
        <v>191</v>
      </c>
      <c r="P288" s="162">
        <v>1351</v>
      </c>
      <c r="Q288" s="162">
        <v>2523</v>
      </c>
      <c r="R288" s="164">
        <v>1</v>
      </c>
      <c r="S288" s="164" t="s">
        <v>644</v>
      </c>
      <c r="T288" s="164"/>
      <c r="U288" s="164" t="s">
        <v>644</v>
      </c>
      <c r="V288" s="164" t="s">
        <v>644</v>
      </c>
      <c r="W288" s="162">
        <f t="shared" si="28"/>
        <v>1</v>
      </c>
      <c r="X288" s="162">
        <v>1</v>
      </c>
      <c r="Y288" t="str">
        <f t="shared" si="26"/>
        <v>Public Elementary</v>
      </c>
      <c r="AA288" t="str">
        <f t="shared" si="27"/>
        <v>1</v>
      </c>
    </row>
    <row r="289" spans="1:27" ht="15.75" hidden="1" customHeight="1" x14ac:dyDescent="0.25">
      <c r="A289" s="162">
        <v>280</v>
      </c>
      <c r="B289" s="162">
        <v>122371</v>
      </c>
      <c r="C289" s="163" t="s">
        <v>937</v>
      </c>
      <c r="D289" s="163" t="s">
        <v>638</v>
      </c>
      <c r="E289" s="163" t="s">
        <v>918</v>
      </c>
      <c r="F289" s="163" t="s">
        <v>919</v>
      </c>
      <c r="G289" s="163" t="s">
        <v>920</v>
      </c>
      <c r="H289" s="163" t="s">
        <v>934</v>
      </c>
      <c r="I289" s="163" t="s">
        <v>643</v>
      </c>
      <c r="J289" s="162">
        <v>11.64777778</v>
      </c>
      <c r="K289" s="162">
        <v>125.4097</v>
      </c>
      <c r="L289" s="163" t="s">
        <v>644</v>
      </c>
      <c r="M289" s="162">
        <v>14</v>
      </c>
      <c r="N289" s="162">
        <v>33</v>
      </c>
      <c r="O289" s="162">
        <v>191</v>
      </c>
      <c r="P289" s="162">
        <v>1351</v>
      </c>
      <c r="Q289" s="162">
        <v>2523</v>
      </c>
      <c r="R289" s="164">
        <v>1</v>
      </c>
      <c r="S289" s="164" t="s">
        <v>644</v>
      </c>
      <c r="T289" s="164"/>
      <c r="U289" s="164" t="s">
        <v>644</v>
      </c>
      <c r="V289" s="164" t="s">
        <v>644</v>
      </c>
      <c r="W289" s="162">
        <f t="shared" si="28"/>
        <v>1</v>
      </c>
      <c r="X289" s="162">
        <v>1</v>
      </c>
      <c r="Y289" t="str">
        <f t="shared" si="26"/>
        <v>Public Elementary</v>
      </c>
      <c r="AA289" t="str">
        <f t="shared" si="27"/>
        <v>1</v>
      </c>
    </row>
    <row r="290" spans="1:27" ht="15.75" hidden="1" customHeight="1" x14ac:dyDescent="0.25">
      <c r="A290" s="162">
        <v>281</v>
      </c>
      <c r="B290" s="162">
        <v>122372</v>
      </c>
      <c r="C290" s="163" t="s">
        <v>938</v>
      </c>
      <c r="D290" s="163" t="s">
        <v>638</v>
      </c>
      <c r="E290" s="163" t="s">
        <v>918</v>
      </c>
      <c r="F290" s="163" t="s">
        <v>919</v>
      </c>
      <c r="G290" s="163" t="s">
        <v>920</v>
      </c>
      <c r="H290" s="163" t="s">
        <v>934</v>
      </c>
      <c r="I290" s="163" t="s">
        <v>643</v>
      </c>
      <c r="J290" s="162">
        <v>11.7051</v>
      </c>
      <c r="K290" s="162">
        <v>125.4658</v>
      </c>
      <c r="L290" s="163" t="s">
        <v>644</v>
      </c>
      <c r="M290" s="162">
        <v>14</v>
      </c>
      <c r="N290" s="162">
        <v>33</v>
      </c>
      <c r="O290" s="162">
        <v>191</v>
      </c>
      <c r="P290" s="162">
        <v>1351</v>
      </c>
      <c r="Q290" s="162">
        <v>2523</v>
      </c>
      <c r="R290" s="164">
        <v>1</v>
      </c>
      <c r="S290" s="164" t="s">
        <v>644</v>
      </c>
      <c r="T290" s="164"/>
      <c r="U290" s="164" t="s">
        <v>644</v>
      </c>
      <c r="V290" s="164" t="s">
        <v>644</v>
      </c>
      <c r="W290" s="162">
        <f t="shared" si="28"/>
        <v>1</v>
      </c>
      <c r="X290" s="162">
        <v>1</v>
      </c>
      <c r="Y290" t="str">
        <f t="shared" si="26"/>
        <v>Public Elementary</v>
      </c>
      <c r="AA290" t="str">
        <f t="shared" si="27"/>
        <v>1</v>
      </c>
    </row>
    <row r="291" spans="1:27" ht="15.75" hidden="1" customHeight="1" x14ac:dyDescent="0.25">
      <c r="A291" s="162">
        <v>282</v>
      </c>
      <c r="B291" s="162">
        <v>122373</v>
      </c>
      <c r="C291" s="163" t="s">
        <v>939</v>
      </c>
      <c r="D291" s="163" t="s">
        <v>638</v>
      </c>
      <c r="E291" s="163" t="s">
        <v>918</v>
      </c>
      <c r="F291" s="163" t="s">
        <v>919</v>
      </c>
      <c r="G291" s="163" t="s">
        <v>920</v>
      </c>
      <c r="H291" s="163" t="s">
        <v>934</v>
      </c>
      <c r="I291" s="163" t="s">
        <v>643</v>
      </c>
      <c r="J291" s="162">
        <v>11.660500000000001</v>
      </c>
      <c r="K291" s="162">
        <v>125.4036</v>
      </c>
      <c r="L291" s="163" t="s">
        <v>644</v>
      </c>
      <c r="M291" s="162">
        <v>14</v>
      </c>
      <c r="N291" s="162">
        <v>33</v>
      </c>
      <c r="O291" s="162">
        <v>191</v>
      </c>
      <c r="P291" s="162">
        <v>1351</v>
      </c>
      <c r="Q291" s="162">
        <v>2523</v>
      </c>
      <c r="R291" s="164">
        <v>1</v>
      </c>
      <c r="S291" s="164" t="s">
        <v>644</v>
      </c>
      <c r="T291" s="164"/>
      <c r="U291" s="164" t="s">
        <v>644</v>
      </c>
      <c r="V291" s="164" t="s">
        <v>644</v>
      </c>
      <c r="W291" s="162">
        <f t="shared" si="28"/>
        <v>1</v>
      </c>
      <c r="X291" s="162">
        <v>1</v>
      </c>
      <c r="Y291" t="str">
        <f t="shared" si="26"/>
        <v>Public Elementary</v>
      </c>
      <c r="AA291" t="str">
        <f t="shared" si="27"/>
        <v>1</v>
      </c>
    </row>
    <row r="292" spans="1:27" ht="15.75" hidden="1" customHeight="1" x14ac:dyDescent="0.25">
      <c r="A292" s="162">
        <v>283</v>
      </c>
      <c r="B292" s="162">
        <v>122375</v>
      </c>
      <c r="C292" s="163" t="s">
        <v>940</v>
      </c>
      <c r="D292" s="163" t="s">
        <v>638</v>
      </c>
      <c r="E292" s="163" t="s">
        <v>918</v>
      </c>
      <c r="F292" s="163" t="s">
        <v>919</v>
      </c>
      <c r="G292" s="163" t="s">
        <v>920</v>
      </c>
      <c r="H292" s="163" t="s">
        <v>934</v>
      </c>
      <c r="I292" s="163" t="s">
        <v>643</v>
      </c>
      <c r="J292" s="162">
        <v>11.69444444</v>
      </c>
      <c r="K292" s="162">
        <v>125.4747222</v>
      </c>
      <c r="L292" s="163" t="s">
        <v>644</v>
      </c>
      <c r="M292" s="162">
        <v>14</v>
      </c>
      <c r="N292" s="162">
        <v>33</v>
      </c>
      <c r="O292" s="162">
        <v>191</v>
      </c>
      <c r="P292" s="162">
        <v>1351</v>
      </c>
      <c r="Q292" s="162">
        <v>2523</v>
      </c>
      <c r="R292" s="164">
        <v>1</v>
      </c>
      <c r="S292" s="164" t="s">
        <v>644</v>
      </c>
      <c r="T292" s="164"/>
      <c r="U292" s="164" t="s">
        <v>644</v>
      </c>
      <c r="V292" s="164" t="s">
        <v>644</v>
      </c>
      <c r="W292" s="162">
        <f t="shared" si="28"/>
        <v>1</v>
      </c>
      <c r="X292" s="162">
        <v>1</v>
      </c>
      <c r="Y292" t="str">
        <f t="shared" si="26"/>
        <v>Public Elementary</v>
      </c>
      <c r="AA292" t="str">
        <f t="shared" si="27"/>
        <v>1</v>
      </c>
    </row>
    <row r="293" spans="1:27" ht="15.75" hidden="1" customHeight="1" x14ac:dyDescent="0.25">
      <c r="A293" s="162">
        <v>284</v>
      </c>
      <c r="B293" s="162">
        <v>122376</v>
      </c>
      <c r="C293" s="163" t="s">
        <v>941</v>
      </c>
      <c r="D293" s="163" t="s">
        <v>638</v>
      </c>
      <c r="E293" s="163" t="s">
        <v>918</v>
      </c>
      <c r="F293" s="163" t="s">
        <v>919</v>
      </c>
      <c r="G293" s="163" t="s">
        <v>920</v>
      </c>
      <c r="H293" s="163" t="s">
        <v>934</v>
      </c>
      <c r="I293" s="163" t="s">
        <v>643</v>
      </c>
      <c r="J293" s="162">
        <v>11.645</v>
      </c>
      <c r="K293" s="162">
        <v>125.42359999999999</v>
      </c>
      <c r="L293" s="163" t="s">
        <v>644</v>
      </c>
      <c r="M293" s="162">
        <v>14</v>
      </c>
      <c r="N293" s="162">
        <v>33</v>
      </c>
      <c r="O293" s="162">
        <v>191</v>
      </c>
      <c r="P293" s="162">
        <v>1351</v>
      </c>
      <c r="Q293" s="162">
        <v>2523</v>
      </c>
      <c r="R293" s="164">
        <v>1</v>
      </c>
      <c r="S293" s="164" t="s">
        <v>644</v>
      </c>
      <c r="T293" s="164"/>
      <c r="U293" s="164" t="s">
        <v>644</v>
      </c>
      <c r="V293" s="164" t="s">
        <v>644</v>
      </c>
      <c r="W293" s="162">
        <f t="shared" si="28"/>
        <v>1</v>
      </c>
      <c r="X293" s="162">
        <v>1</v>
      </c>
      <c r="Y293" t="str">
        <f t="shared" si="26"/>
        <v>Public Elementary</v>
      </c>
      <c r="AA293" t="str">
        <f t="shared" si="27"/>
        <v>1</v>
      </c>
    </row>
    <row r="294" spans="1:27" ht="15.75" hidden="1" customHeight="1" x14ac:dyDescent="0.25">
      <c r="A294" s="162">
        <v>285</v>
      </c>
      <c r="B294" s="162">
        <v>122377</v>
      </c>
      <c r="C294" s="163" t="s">
        <v>942</v>
      </c>
      <c r="D294" s="163" t="s">
        <v>638</v>
      </c>
      <c r="E294" s="163" t="s">
        <v>918</v>
      </c>
      <c r="F294" s="163" t="s">
        <v>919</v>
      </c>
      <c r="G294" s="163" t="s">
        <v>920</v>
      </c>
      <c r="H294" s="163" t="s">
        <v>934</v>
      </c>
      <c r="I294" s="163" t="s">
        <v>643</v>
      </c>
      <c r="J294" s="162">
        <v>11.647677</v>
      </c>
      <c r="K294" s="162">
        <v>125.442834</v>
      </c>
      <c r="L294" s="163" t="s">
        <v>644</v>
      </c>
      <c r="M294" s="162">
        <v>14</v>
      </c>
      <c r="N294" s="162">
        <v>33</v>
      </c>
      <c r="O294" s="162">
        <v>191</v>
      </c>
      <c r="P294" s="162">
        <v>1351</v>
      </c>
      <c r="Q294" s="162">
        <v>2523</v>
      </c>
      <c r="R294" s="164">
        <v>1</v>
      </c>
      <c r="S294" s="164" t="s">
        <v>644</v>
      </c>
      <c r="T294" s="164"/>
      <c r="U294" s="164" t="s">
        <v>644</v>
      </c>
      <c r="V294" s="164" t="s">
        <v>644</v>
      </c>
      <c r="W294" s="162">
        <f t="shared" si="28"/>
        <v>1</v>
      </c>
      <c r="X294" s="162">
        <v>1</v>
      </c>
      <c r="Y294" t="str">
        <f t="shared" si="26"/>
        <v>Public Elementary</v>
      </c>
      <c r="AA294" t="str">
        <f t="shared" si="27"/>
        <v>1</v>
      </c>
    </row>
    <row r="295" spans="1:27" ht="15.75" hidden="1" customHeight="1" x14ac:dyDescent="0.25">
      <c r="A295" s="162">
        <v>286</v>
      </c>
      <c r="B295" s="162">
        <v>122378</v>
      </c>
      <c r="C295" s="163" t="s">
        <v>943</v>
      </c>
      <c r="D295" s="163" t="s">
        <v>638</v>
      </c>
      <c r="E295" s="163" t="s">
        <v>918</v>
      </c>
      <c r="F295" s="163" t="s">
        <v>919</v>
      </c>
      <c r="G295" s="163" t="s">
        <v>920</v>
      </c>
      <c r="H295" s="163" t="s">
        <v>934</v>
      </c>
      <c r="I295" s="163" t="s">
        <v>643</v>
      </c>
      <c r="J295" s="162">
        <v>11.6547</v>
      </c>
      <c r="K295" s="162">
        <v>125.4511</v>
      </c>
      <c r="L295" s="163" t="s">
        <v>644</v>
      </c>
      <c r="M295" s="162">
        <v>14</v>
      </c>
      <c r="N295" s="162">
        <v>33</v>
      </c>
      <c r="O295" s="162">
        <v>191</v>
      </c>
      <c r="P295" s="162">
        <v>1351</v>
      </c>
      <c r="Q295" s="162">
        <v>2523</v>
      </c>
      <c r="R295" s="164">
        <v>1</v>
      </c>
      <c r="S295" s="164" t="s">
        <v>644</v>
      </c>
      <c r="T295" s="164"/>
      <c r="U295" s="164" t="s">
        <v>644</v>
      </c>
      <c r="V295" s="164" t="s">
        <v>644</v>
      </c>
      <c r="W295" s="162">
        <f t="shared" si="28"/>
        <v>1</v>
      </c>
      <c r="X295" s="162">
        <v>1</v>
      </c>
      <c r="Y295" t="str">
        <f t="shared" si="26"/>
        <v>Public Elementary</v>
      </c>
      <c r="AA295" t="str">
        <f t="shared" si="27"/>
        <v>1</v>
      </c>
    </row>
    <row r="296" spans="1:27" ht="15.75" hidden="1" customHeight="1" x14ac:dyDescent="0.25">
      <c r="A296" s="162">
        <v>287</v>
      </c>
      <c r="B296" s="162">
        <v>122379</v>
      </c>
      <c r="C296" s="163" t="s">
        <v>944</v>
      </c>
      <c r="D296" s="163" t="s">
        <v>638</v>
      </c>
      <c r="E296" s="163" t="s">
        <v>918</v>
      </c>
      <c r="F296" s="163" t="s">
        <v>919</v>
      </c>
      <c r="G296" s="163" t="s">
        <v>920</v>
      </c>
      <c r="H296" s="163" t="s">
        <v>934</v>
      </c>
      <c r="I296" s="163" t="s">
        <v>643</v>
      </c>
      <c r="J296" s="162">
        <v>11.6587</v>
      </c>
      <c r="K296" s="162">
        <v>125.4211</v>
      </c>
      <c r="L296" s="163" t="s">
        <v>644</v>
      </c>
      <c r="M296" s="162">
        <v>14</v>
      </c>
      <c r="N296" s="162">
        <v>33</v>
      </c>
      <c r="O296" s="162">
        <v>191</v>
      </c>
      <c r="P296" s="162">
        <v>1351</v>
      </c>
      <c r="Q296" s="162">
        <v>2523</v>
      </c>
      <c r="R296" s="164">
        <v>1</v>
      </c>
      <c r="S296" s="164" t="s">
        <v>644</v>
      </c>
      <c r="T296" s="164"/>
      <c r="U296" s="164" t="s">
        <v>644</v>
      </c>
      <c r="V296" s="164" t="s">
        <v>644</v>
      </c>
      <c r="W296" s="162">
        <f t="shared" si="28"/>
        <v>1</v>
      </c>
      <c r="X296" s="162">
        <v>1</v>
      </c>
      <c r="Y296" t="str">
        <f t="shared" si="26"/>
        <v>Public Elementary</v>
      </c>
      <c r="AA296" t="str">
        <f t="shared" si="27"/>
        <v>1</v>
      </c>
    </row>
    <row r="297" spans="1:27" ht="15.75" hidden="1" customHeight="1" x14ac:dyDescent="0.25">
      <c r="A297" s="162">
        <v>288</v>
      </c>
      <c r="B297" s="162">
        <v>122380</v>
      </c>
      <c r="C297" s="163" t="s">
        <v>945</v>
      </c>
      <c r="D297" s="163" t="s">
        <v>638</v>
      </c>
      <c r="E297" s="163" t="s">
        <v>918</v>
      </c>
      <c r="F297" s="163" t="s">
        <v>919</v>
      </c>
      <c r="G297" s="163" t="s">
        <v>920</v>
      </c>
      <c r="H297" s="163" t="s">
        <v>934</v>
      </c>
      <c r="I297" s="163" t="s">
        <v>643</v>
      </c>
      <c r="J297" s="162">
        <v>11.781325000000001</v>
      </c>
      <c r="K297" s="162">
        <v>125.386047</v>
      </c>
      <c r="L297" s="163" t="s">
        <v>644</v>
      </c>
      <c r="M297" s="162">
        <v>14</v>
      </c>
      <c r="N297" s="162">
        <v>33</v>
      </c>
      <c r="O297" s="162">
        <v>191</v>
      </c>
      <c r="P297" s="162">
        <v>1351</v>
      </c>
      <c r="Q297" s="162">
        <v>2523</v>
      </c>
      <c r="R297" s="164">
        <v>1</v>
      </c>
      <c r="S297" s="164" t="s">
        <v>644</v>
      </c>
      <c r="T297" s="164"/>
      <c r="U297" s="164" t="s">
        <v>644</v>
      </c>
      <c r="V297" s="164" t="s">
        <v>644</v>
      </c>
      <c r="W297" s="162">
        <f t="shared" si="28"/>
        <v>1</v>
      </c>
      <c r="X297" s="162">
        <v>1</v>
      </c>
      <c r="Y297" t="str">
        <f t="shared" si="26"/>
        <v>Public Elementary</v>
      </c>
      <c r="AA297" t="str">
        <f t="shared" si="27"/>
        <v>1</v>
      </c>
    </row>
    <row r="298" spans="1:27" ht="15.75" hidden="1" customHeight="1" x14ac:dyDescent="0.25">
      <c r="A298" s="162">
        <v>289</v>
      </c>
      <c r="B298" s="162">
        <v>122381</v>
      </c>
      <c r="C298" s="163" t="s">
        <v>946</v>
      </c>
      <c r="D298" s="163" t="s">
        <v>638</v>
      </c>
      <c r="E298" s="163" t="s">
        <v>918</v>
      </c>
      <c r="F298" s="163" t="s">
        <v>919</v>
      </c>
      <c r="G298" s="163" t="s">
        <v>920</v>
      </c>
      <c r="H298" s="163" t="s">
        <v>934</v>
      </c>
      <c r="I298" s="163" t="s">
        <v>643</v>
      </c>
      <c r="J298" s="162">
        <v>11.672777780000001</v>
      </c>
      <c r="K298" s="162">
        <v>125.4836111</v>
      </c>
      <c r="L298" s="163" t="s">
        <v>644</v>
      </c>
      <c r="M298" s="162">
        <v>14</v>
      </c>
      <c r="N298" s="162">
        <v>33</v>
      </c>
      <c r="O298" s="162">
        <v>191</v>
      </c>
      <c r="P298" s="162">
        <v>1351</v>
      </c>
      <c r="Q298" s="162">
        <v>2523</v>
      </c>
      <c r="R298" s="164">
        <v>1</v>
      </c>
      <c r="S298" s="164" t="s">
        <v>644</v>
      </c>
      <c r="T298" s="164"/>
      <c r="U298" s="164" t="s">
        <v>644</v>
      </c>
      <c r="V298" s="164" t="s">
        <v>644</v>
      </c>
      <c r="W298" s="162">
        <f t="shared" si="28"/>
        <v>1</v>
      </c>
      <c r="X298" s="162">
        <v>1</v>
      </c>
      <c r="Y298" t="str">
        <f t="shared" si="26"/>
        <v>Public Elementary</v>
      </c>
      <c r="AA298" t="str">
        <f t="shared" si="27"/>
        <v>1</v>
      </c>
    </row>
    <row r="299" spans="1:27" ht="15.75" hidden="1" customHeight="1" x14ac:dyDescent="0.25">
      <c r="A299" s="162">
        <v>290</v>
      </c>
      <c r="B299" s="162">
        <v>122382</v>
      </c>
      <c r="C299" s="163" t="s">
        <v>947</v>
      </c>
      <c r="D299" s="163" t="s">
        <v>638</v>
      </c>
      <c r="E299" s="163" t="s">
        <v>918</v>
      </c>
      <c r="F299" s="163" t="s">
        <v>919</v>
      </c>
      <c r="G299" s="163" t="s">
        <v>920</v>
      </c>
      <c r="H299" s="163" t="s">
        <v>934</v>
      </c>
      <c r="I299" s="163" t="s">
        <v>643</v>
      </c>
      <c r="J299" s="162">
        <v>11.622301</v>
      </c>
      <c r="K299" s="162">
        <v>125.437996</v>
      </c>
      <c r="L299" s="163" t="s">
        <v>644</v>
      </c>
      <c r="M299" s="162">
        <v>14</v>
      </c>
      <c r="N299" s="162">
        <v>33</v>
      </c>
      <c r="O299" s="162">
        <v>191</v>
      </c>
      <c r="P299" s="162">
        <v>1351</v>
      </c>
      <c r="Q299" s="162">
        <v>2523</v>
      </c>
      <c r="R299" s="164">
        <v>1</v>
      </c>
      <c r="S299" s="164" t="s">
        <v>644</v>
      </c>
      <c r="T299" s="164"/>
      <c r="U299" s="164" t="s">
        <v>644</v>
      </c>
      <c r="V299" s="164" t="s">
        <v>644</v>
      </c>
      <c r="W299" s="162">
        <f t="shared" si="28"/>
        <v>1</v>
      </c>
      <c r="X299" s="162">
        <v>1</v>
      </c>
      <c r="Y299" t="str">
        <f t="shared" si="26"/>
        <v>Public Elementary</v>
      </c>
      <c r="AA299" t="str">
        <f t="shared" si="27"/>
        <v>1</v>
      </c>
    </row>
    <row r="300" spans="1:27" ht="15.75" hidden="1" customHeight="1" x14ac:dyDescent="0.25">
      <c r="A300" s="162">
        <v>291</v>
      </c>
      <c r="B300" s="162">
        <v>122383</v>
      </c>
      <c r="C300" s="163" t="s">
        <v>948</v>
      </c>
      <c r="D300" s="163" t="s">
        <v>638</v>
      </c>
      <c r="E300" s="163" t="s">
        <v>918</v>
      </c>
      <c r="F300" s="163" t="s">
        <v>919</v>
      </c>
      <c r="G300" s="163" t="s">
        <v>920</v>
      </c>
      <c r="H300" s="163" t="s">
        <v>934</v>
      </c>
      <c r="I300" s="163" t="s">
        <v>643</v>
      </c>
      <c r="J300" s="162">
        <v>11.6511</v>
      </c>
      <c r="K300" s="162">
        <v>125.2825</v>
      </c>
      <c r="L300" s="163" t="s">
        <v>644</v>
      </c>
      <c r="M300" s="162">
        <v>14</v>
      </c>
      <c r="N300" s="162">
        <v>33</v>
      </c>
      <c r="O300" s="162">
        <v>191</v>
      </c>
      <c r="P300" s="162">
        <v>1351</v>
      </c>
      <c r="Q300" s="162">
        <v>2523</v>
      </c>
      <c r="R300" s="164">
        <v>1</v>
      </c>
      <c r="S300" s="164" t="s">
        <v>644</v>
      </c>
      <c r="T300" s="164"/>
      <c r="U300" s="164" t="s">
        <v>644</v>
      </c>
      <c r="V300" s="164" t="s">
        <v>644</v>
      </c>
      <c r="W300" s="162">
        <f t="shared" si="28"/>
        <v>1</v>
      </c>
      <c r="X300" s="162">
        <v>1</v>
      </c>
      <c r="Y300" t="str">
        <f t="shared" si="26"/>
        <v>Public Elementary</v>
      </c>
      <c r="AA300" t="str">
        <f t="shared" si="27"/>
        <v>1</v>
      </c>
    </row>
    <row r="301" spans="1:27" ht="15.75" hidden="1" customHeight="1" x14ac:dyDescent="0.25">
      <c r="A301" s="162">
        <v>292</v>
      </c>
      <c r="B301" s="162">
        <v>122384</v>
      </c>
      <c r="C301" s="163" t="s">
        <v>949</v>
      </c>
      <c r="D301" s="163" t="s">
        <v>638</v>
      </c>
      <c r="E301" s="163" t="s">
        <v>918</v>
      </c>
      <c r="F301" s="163" t="s">
        <v>919</v>
      </c>
      <c r="G301" s="163" t="s">
        <v>920</v>
      </c>
      <c r="H301" s="163" t="s">
        <v>934</v>
      </c>
      <c r="I301" s="163" t="s">
        <v>643</v>
      </c>
      <c r="J301" s="162">
        <v>11.663</v>
      </c>
      <c r="K301" s="162">
        <v>125.2872</v>
      </c>
      <c r="L301" s="163" t="s">
        <v>644</v>
      </c>
      <c r="M301" s="162">
        <v>14</v>
      </c>
      <c r="N301" s="162">
        <v>33</v>
      </c>
      <c r="O301" s="162">
        <v>191</v>
      </c>
      <c r="P301" s="162">
        <v>1351</v>
      </c>
      <c r="Q301" s="162">
        <v>2523</v>
      </c>
      <c r="R301" s="164">
        <v>1</v>
      </c>
      <c r="S301" s="164" t="s">
        <v>644</v>
      </c>
      <c r="T301" s="164"/>
      <c r="U301" s="164" t="s">
        <v>644</v>
      </c>
      <c r="V301" s="164" t="s">
        <v>644</v>
      </c>
      <c r="W301" s="162">
        <f t="shared" si="28"/>
        <v>1</v>
      </c>
      <c r="X301" s="162">
        <v>1</v>
      </c>
      <c r="Y301" t="str">
        <f t="shared" si="26"/>
        <v>Public Elementary</v>
      </c>
      <c r="AA301" t="str">
        <f t="shared" si="27"/>
        <v>1</v>
      </c>
    </row>
    <row r="302" spans="1:27" ht="15.75" hidden="1" customHeight="1" x14ac:dyDescent="0.25">
      <c r="A302" s="162">
        <v>293</v>
      </c>
      <c r="B302" s="162">
        <v>122385</v>
      </c>
      <c r="C302" s="163" t="s">
        <v>950</v>
      </c>
      <c r="D302" s="163" t="s">
        <v>638</v>
      </c>
      <c r="E302" s="163" t="s">
        <v>918</v>
      </c>
      <c r="F302" s="163" t="s">
        <v>919</v>
      </c>
      <c r="G302" s="163" t="s">
        <v>920</v>
      </c>
      <c r="H302" s="163" t="s">
        <v>934</v>
      </c>
      <c r="I302" s="163" t="s">
        <v>643</v>
      </c>
      <c r="J302" s="162">
        <v>11.67</v>
      </c>
      <c r="K302" s="162">
        <v>125.3511</v>
      </c>
      <c r="L302" s="163" t="s">
        <v>644</v>
      </c>
      <c r="M302" s="162">
        <v>14</v>
      </c>
      <c r="N302" s="162">
        <v>33</v>
      </c>
      <c r="O302" s="162">
        <v>191</v>
      </c>
      <c r="P302" s="162">
        <v>1351</v>
      </c>
      <c r="Q302" s="162">
        <v>2523</v>
      </c>
      <c r="R302" s="164">
        <v>1</v>
      </c>
      <c r="S302" s="164" t="s">
        <v>644</v>
      </c>
      <c r="T302" s="164"/>
      <c r="U302" s="164" t="s">
        <v>644</v>
      </c>
      <c r="V302" s="164" t="s">
        <v>644</v>
      </c>
      <c r="W302" s="162">
        <f t="shared" si="28"/>
        <v>1</v>
      </c>
      <c r="X302" s="162">
        <v>1</v>
      </c>
      <c r="Y302" t="str">
        <f t="shared" si="26"/>
        <v>Public Elementary</v>
      </c>
      <c r="AA302" t="str">
        <f t="shared" si="27"/>
        <v>1</v>
      </c>
    </row>
    <row r="303" spans="1:27" ht="15.75" hidden="1" customHeight="1" x14ac:dyDescent="0.25">
      <c r="A303" s="162">
        <v>294</v>
      </c>
      <c r="B303" s="162">
        <v>122386</v>
      </c>
      <c r="C303" s="163" t="s">
        <v>882</v>
      </c>
      <c r="D303" s="163" t="s">
        <v>638</v>
      </c>
      <c r="E303" s="163" t="s">
        <v>918</v>
      </c>
      <c r="F303" s="163" t="s">
        <v>919</v>
      </c>
      <c r="G303" s="163" t="s">
        <v>920</v>
      </c>
      <c r="H303" s="163" t="s">
        <v>934</v>
      </c>
      <c r="I303" s="163" t="s">
        <v>643</v>
      </c>
      <c r="J303" s="162">
        <v>11.69</v>
      </c>
      <c r="K303" s="162">
        <v>125.39109999999999</v>
      </c>
      <c r="L303" s="163" t="s">
        <v>644</v>
      </c>
      <c r="M303" s="162">
        <v>14</v>
      </c>
      <c r="N303" s="162">
        <v>33</v>
      </c>
      <c r="O303" s="162">
        <v>191</v>
      </c>
      <c r="P303" s="162">
        <v>1351</v>
      </c>
      <c r="Q303" s="162">
        <v>2523</v>
      </c>
      <c r="R303" s="164">
        <v>1</v>
      </c>
      <c r="S303" s="164" t="s">
        <v>644</v>
      </c>
      <c r="T303" s="164"/>
      <c r="U303" s="164" t="s">
        <v>644</v>
      </c>
      <c r="V303" s="164" t="s">
        <v>644</v>
      </c>
      <c r="W303" s="162">
        <f t="shared" si="28"/>
        <v>1</v>
      </c>
      <c r="X303" s="162">
        <v>1</v>
      </c>
      <c r="Y303" t="str">
        <f t="shared" si="26"/>
        <v>Public Elementary</v>
      </c>
      <c r="AA303" t="str">
        <f t="shared" si="27"/>
        <v>1</v>
      </c>
    </row>
    <row r="304" spans="1:27" ht="15.75" hidden="1" customHeight="1" x14ac:dyDescent="0.25">
      <c r="A304" s="162">
        <v>295</v>
      </c>
      <c r="B304" s="162">
        <v>122387</v>
      </c>
      <c r="C304" s="163" t="s">
        <v>951</v>
      </c>
      <c r="D304" s="163" t="s">
        <v>638</v>
      </c>
      <c r="E304" s="163" t="s">
        <v>918</v>
      </c>
      <c r="F304" s="163" t="s">
        <v>919</v>
      </c>
      <c r="G304" s="163" t="s">
        <v>920</v>
      </c>
      <c r="H304" s="163" t="s">
        <v>934</v>
      </c>
      <c r="I304" s="163" t="s">
        <v>643</v>
      </c>
      <c r="J304" s="162">
        <v>11.674694000000001</v>
      </c>
      <c r="K304" s="162">
        <v>125.460193</v>
      </c>
      <c r="L304" s="163" t="s">
        <v>644</v>
      </c>
      <c r="M304" s="162">
        <v>14</v>
      </c>
      <c r="N304" s="162">
        <v>33</v>
      </c>
      <c r="O304" s="162">
        <v>191</v>
      </c>
      <c r="P304" s="162">
        <v>1351</v>
      </c>
      <c r="Q304" s="162">
        <v>2523</v>
      </c>
      <c r="R304" s="164">
        <v>1</v>
      </c>
      <c r="S304" s="164" t="s">
        <v>644</v>
      </c>
      <c r="T304" s="164"/>
      <c r="U304" s="164" t="s">
        <v>644</v>
      </c>
      <c r="V304" s="164" t="s">
        <v>644</v>
      </c>
      <c r="W304" s="162">
        <f t="shared" si="28"/>
        <v>1</v>
      </c>
      <c r="X304" s="162">
        <v>1</v>
      </c>
      <c r="Y304" t="str">
        <f t="shared" si="26"/>
        <v>Public Elementary</v>
      </c>
      <c r="AA304" t="str">
        <f t="shared" si="27"/>
        <v>1</v>
      </c>
    </row>
    <row r="305" spans="1:27" ht="15.75" hidden="1" customHeight="1" x14ac:dyDescent="0.25">
      <c r="A305" s="162">
        <v>296</v>
      </c>
      <c r="B305" s="162">
        <v>122388</v>
      </c>
      <c r="C305" s="163" t="s">
        <v>952</v>
      </c>
      <c r="D305" s="163" t="s">
        <v>638</v>
      </c>
      <c r="E305" s="163" t="s">
        <v>918</v>
      </c>
      <c r="F305" s="163" t="s">
        <v>919</v>
      </c>
      <c r="G305" s="163" t="s">
        <v>920</v>
      </c>
      <c r="H305" s="163" t="s">
        <v>934</v>
      </c>
      <c r="I305" s="163" t="s">
        <v>643</v>
      </c>
      <c r="J305" s="162">
        <v>11.6991</v>
      </c>
      <c r="K305" s="162">
        <v>125.4447</v>
      </c>
      <c r="L305" s="163" t="s">
        <v>644</v>
      </c>
      <c r="M305" s="162">
        <v>14</v>
      </c>
      <c r="N305" s="162">
        <v>33</v>
      </c>
      <c r="O305" s="162">
        <v>191</v>
      </c>
      <c r="P305" s="162">
        <v>1351</v>
      </c>
      <c r="Q305" s="162">
        <v>2523</v>
      </c>
      <c r="R305" s="164">
        <v>1</v>
      </c>
      <c r="S305" s="164" t="s">
        <v>644</v>
      </c>
      <c r="T305" s="164"/>
      <c r="U305" s="164" t="s">
        <v>644</v>
      </c>
      <c r="V305" s="164" t="s">
        <v>644</v>
      </c>
      <c r="W305" s="162">
        <f t="shared" si="28"/>
        <v>1</v>
      </c>
      <c r="X305" s="162">
        <v>1</v>
      </c>
      <c r="Y305" t="str">
        <f t="shared" si="26"/>
        <v>Public Elementary</v>
      </c>
      <c r="AA305" t="str">
        <f t="shared" si="27"/>
        <v>1</v>
      </c>
    </row>
    <row r="306" spans="1:27" ht="15.75" hidden="1" customHeight="1" x14ac:dyDescent="0.25">
      <c r="A306" s="162">
        <v>297</v>
      </c>
      <c r="B306" s="162">
        <v>122389</v>
      </c>
      <c r="C306" s="163" t="s">
        <v>953</v>
      </c>
      <c r="D306" s="163" t="s">
        <v>638</v>
      </c>
      <c r="E306" s="163" t="s">
        <v>918</v>
      </c>
      <c r="F306" s="163" t="s">
        <v>919</v>
      </c>
      <c r="G306" s="163" t="s">
        <v>920</v>
      </c>
      <c r="H306" s="163" t="s">
        <v>934</v>
      </c>
      <c r="I306" s="163" t="s">
        <v>643</v>
      </c>
      <c r="J306" s="162">
        <v>11.668799999999999</v>
      </c>
      <c r="K306" s="162">
        <v>125.3708</v>
      </c>
      <c r="L306" s="163" t="s">
        <v>644</v>
      </c>
      <c r="M306" s="162">
        <v>14</v>
      </c>
      <c r="N306" s="162">
        <v>33</v>
      </c>
      <c r="O306" s="162">
        <v>191</v>
      </c>
      <c r="P306" s="162">
        <v>1351</v>
      </c>
      <c r="Q306" s="162">
        <v>2523</v>
      </c>
      <c r="R306" s="164">
        <v>1</v>
      </c>
      <c r="S306" s="164" t="s">
        <v>644</v>
      </c>
      <c r="T306" s="164"/>
      <c r="U306" s="164" t="s">
        <v>644</v>
      </c>
      <c r="V306" s="164" t="s">
        <v>644</v>
      </c>
      <c r="W306" s="162">
        <f t="shared" si="28"/>
        <v>1</v>
      </c>
      <c r="X306" s="162">
        <v>1</v>
      </c>
      <c r="Y306" t="str">
        <f t="shared" si="26"/>
        <v>Public Elementary</v>
      </c>
      <c r="AA306" t="str">
        <f t="shared" si="27"/>
        <v>1</v>
      </c>
    </row>
    <row r="307" spans="1:27" ht="15.75" hidden="1" customHeight="1" x14ac:dyDescent="0.25">
      <c r="A307" s="162">
        <v>298</v>
      </c>
      <c r="B307" s="162">
        <v>122390</v>
      </c>
      <c r="C307" s="163" t="s">
        <v>954</v>
      </c>
      <c r="D307" s="163" t="s">
        <v>638</v>
      </c>
      <c r="E307" s="163" t="s">
        <v>918</v>
      </c>
      <c r="F307" s="163" t="s">
        <v>919</v>
      </c>
      <c r="G307" s="163" t="s">
        <v>920</v>
      </c>
      <c r="H307" s="163" t="s">
        <v>934</v>
      </c>
      <c r="I307" s="163" t="s">
        <v>643</v>
      </c>
      <c r="J307" s="162">
        <v>11.66472222</v>
      </c>
      <c r="K307" s="162">
        <v>125.45111110000001</v>
      </c>
      <c r="L307" s="163" t="s">
        <v>644</v>
      </c>
      <c r="M307" s="162">
        <v>14</v>
      </c>
      <c r="N307" s="162">
        <v>33</v>
      </c>
      <c r="O307" s="162">
        <v>191</v>
      </c>
      <c r="P307" s="162">
        <v>1351</v>
      </c>
      <c r="Q307" s="162">
        <v>2523</v>
      </c>
      <c r="R307" s="164">
        <v>1</v>
      </c>
      <c r="S307" s="164" t="s">
        <v>644</v>
      </c>
      <c r="T307" s="164"/>
      <c r="U307" s="164" t="s">
        <v>644</v>
      </c>
      <c r="V307" s="164" t="s">
        <v>644</v>
      </c>
      <c r="W307" s="162">
        <f t="shared" si="28"/>
        <v>1</v>
      </c>
      <c r="X307" s="162">
        <v>1</v>
      </c>
      <c r="Y307" t="str">
        <f t="shared" si="26"/>
        <v>Public Elementary</v>
      </c>
      <c r="AA307" t="str">
        <f t="shared" si="27"/>
        <v>1</v>
      </c>
    </row>
    <row r="308" spans="1:27" ht="15.75" hidden="1" customHeight="1" x14ac:dyDescent="0.25">
      <c r="A308" s="162">
        <v>299</v>
      </c>
      <c r="B308" s="162">
        <v>122391</v>
      </c>
      <c r="C308" s="163" t="s">
        <v>955</v>
      </c>
      <c r="D308" s="163" t="s">
        <v>638</v>
      </c>
      <c r="E308" s="163" t="s">
        <v>918</v>
      </c>
      <c r="F308" s="163" t="s">
        <v>919</v>
      </c>
      <c r="G308" s="163" t="s">
        <v>920</v>
      </c>
      <c r="H308" s="163" t="s">
        <v>934</v>
      </c>
      <c r="I308" s="163" t="s">
        <v>643</v>
      </c>
      <c r="J308" s="162">
        <v>11.688700000000001</v>
      </c>
      <c r="K308" s="162">
        <v>125.46040000000001</v>
      </c>
      <c r="L308" s="163" t="s">
        <v>644</v>
      </c>
      <c r="M308" s="162">
        <v>14</v>
      </c>
      <c r="N308" s="162">
        <v>33</v>
      </c>
      <c r="O308" s="162">
        <v>191</v>
      </c>
      <c r="P308" s="162">
        <v>1351</v>
      </c>
      <c r="Q308" s="162">
        <v>2523</v>
      </c>
      <c r="R308" s="164">
        <v>1</v>
      </c>
      <c r="S308" s="164" t="s">
        <v>644</v>
      </c>
      <c r="T308" s="164"/>
      <c r="U308" s="164" t="s">
        <v>644</v>
      </c>
      <c r="V308" s="164" t="s">
        <v>644</v>
      </c>
      <c r="W308" s="162">
        <f t="shared" si="28"/>
        <v>1</v>
      </c>
      <c r="X308" s="162">
        <v>1</v>
      </c>
      <c r="Y308" t="str">
        <f t="shared" si="26"/>
        <v>Public Elementary</v>
      </c>
      <c r="AA308" t="str">
        <f t="shared" si="27"/>
        <v>1</v>
      </c>
    </row>
    <row r="309" spans="1:27" ht="15.75" hidden="1" customHeight="1" x14ac:dyDescent="0.25">
      <c r="A309" s="162">
        <v>300</v>
      </c>
      <c r="B309" s="162">
        <v>122392</v>
      </c>
      <c r="C309" s="163" t="s">
        <v>956</v>
      </c>
      <c r="D309" s="163" t="s">
        <v>638</v>
      </c>
      <c r="E309" s="163" t="s">
        <v>918</v>
      </c>
      <c r="F309" s="163" t="s">
        <v>919</v>
      </c>
      <c r="G309" s="163" t="s">
        <v>920</v>
      </c>
      <c r="H309" s="163" t="s">
        <v>957</v>
      </c>
      <c r="I309" s="163" t="s">
        <v>643</v>
      </c>
      <c r="J309" s="162">
        <v>11.482222220000001</v>
      </c>
      <c r="K309" s="162">
        <v>125.3227778</v>
      </c>
      <c r="L309" s="163" t="s">
        <v>644</v>
      </c>
      <c r="M309" s="162">
        <v>14</v>
      </c>
      <c r="N309" s="162">
        <v>33</v>
      </c>
      <c r="O309" s="162">
        <v>191</v>
      </c>
      <c r="P309" s="162">
        <v>1351</v>
      </c>
      <c r="Q309" s="162">
        <v>2524</v>
      </c>
      <c r="R309" s="164">
        <v>1</v>
      </c>
      <c r="S309" s="164" t="s">
        <v>644</v>
      </c>
      <c r="T309" s="164"/>
      <c r="U309" s="164" t="s">
        <v>644</v>
      </c>
      <c r="V309" s="164" t="s">
        <v>644</v>
      </c>
      <c r="W309" s="162">
        <f t="shared" si="28"/>
        <v>1</v>
      </c>
      <c r="X309" s="162">
        <v>1</v>
      </c>
      <c r="Y309" t="str">
        <f t="shared" si="26"/>
        <v>Public Elementary</v>
      </c>
      <c r="AA309" t="str">
        <f t="shared" si="27"/>
        <v>1</v>
      </c>
    </row>
    <row r="310" spans="1:27" ht="15.75" hidden="1" customHeight="1" x14ac:dyDescent="0.25">
      <c r="A310" s="162">
        <v>301</v>
      </c>
      <c r="B310" s="162">
        <v>122393</v>
      </c>
      <c r="C310" s="163" t="s">
        <v>958</v>
      </c>
      <c r="D310" s="163" t="s">
        <v>638</v>
      </c>
      <c r="E310" s="163" t="s">
        <v>918</v>
      </c>
      <c r="F310" s="163" t="s">
        <v>919</v>
      </c>
      <c r="G310" s="163" t="s">
        <v>920</v>
      </c>
      <c r="H310" s="163" t="s">
        <v>957</v>
      </c>
      <c r="I310" s="163" t="s">
        <v>643</v>
      </c>
      <c r="J310" s="162">
        <v>11.522500000000001</v>
      </c>
      <c r="K310" s="162">
        <v>125.4444</v>
      </c>
      <c r="L310" s="163" t="s">
        <v>644</v>
      </c>
      <c r="M310" s="162">
        <v>14</v>
      </c>
      <c r="N310" s="162">
        <v>33</v>
      </c>
      <c r="O310" s="162">
        <v>191</v>
      </c>
      <c r="P310" s="162">
        <v>1351</v>
      </c>
      <c r="Q310" s="162">
        <v>2524</v>
      </c>
      <c r="R310" s="164">
        <v>1</v>
      </c>
      <c r="S310" s="164" t="s">
        <v>644</v>
      </c>
      <c r="T310" s="164"/>
      <c r="U310" s="164" t="s">
        <v>644</v>
      </c>
      <c r="V310" s="164" t="s">
        <v>644</v>
      </c>
      <c r="W310" s="162">
        <f t="shared" si="28"/>
        <v>1</v>
      </c>
      <c r="X310" s="162">
        <v>1</v>
      </c>
      <c r="Y310" t="str">
        <f t="shared" si="26"/>
        <v>Public Elementary</v>
      </c>
      <c r="AA310" t="str">
        <f t="shared" si="27"/>
        <v>1</v>
      </c>
    </row>
    <row r="311" spans="1:27" ht="15.75" hidden="1" customHeight="1" x14ac:dyDescent="0.25">
      <c r="A311" s="162">
        <v>302</v>
      </c>
      <c r="B311" s="162">
        <v>122394</v>
      </c>
      <c r="C311" s="163" t="s">
        <v>959</v>
      </c>
      <c r="D311" s="163" t="s">
        <v>638</v>
      </c>
      <c r="E311" s="163" t="s">
        <v>918</v>
      </c>
      <c r="F311" s="163" t="s">
        <v>919</v>
      </c>
      <c r="G311" s="163" t="s">
        <v>920</v>
      </c>
      <c r="H311" s="163" t="s">
        <v>957</v>
      </c>
      <c r="I311" s="163" t="s">
        <v>643</v>
      </c>
      <c r="J311" s="162">
        <v>11.49583333</v>
      </c>
      <c r="K311" s="162">
        <v>125.34</v>
      </c>
      <c r="L311" s="163" t="s">
        <v>644</v>
      </c>
      <c r="M311" s="162">
        <v>14</v>
      </c>
      <c r="N311" s="162">
        <v>33</v>
      </c>
      <c r="O311" s="162">
        <v>191</v>
      </c>
      <c r="P311" s="162">
        <v>1351</v>
      </c>
      <c r="Q311" s="162">
        <v>2524</v>
      </c>
      <c r="R311" s="164">
        <v>1</v>
      </c>
      <c r="S311" s="164" t="s">
        <v>644</v>
      </c>
      <c r="T311" s="164"/>
      <c r="U311" s="164" t="s">
        <v>644</v>
      </c>
      <c r="V311" s="164" t="s">
        <v>644</v>
      </c>
      <c r="W311" s="162">
        <f t="shared" si="28"/>
        <v>1</v>
      </c>
      <c r="X311" s="162">
        <v>1</v>
      </c>
      <c r="Y311" t="str">
        <f t="shared" si="26"/>
        <v>Public Elementary</v>
      </c>
      <c r="AA311" t="str">
        <f t="shared" si="27"/>
        <v>1</v>
      </c>
    </row>
    <row r="312" spans="1:27" ht="15.75" hidden="1" customHeight="1" x14ac:dyDescent="0.25">
      <c r="A312" s="162">
        <v>303</v>
      </c>
      <c r="B312" s="162">
        <v>122395</v>
      </c>
      <c r="C312" s="163" t="s">
        <v>960</v>
      </c>
      <c r="D312" s="163" t="s">
        <v>638</v>
      </c>
      <c r="E312" s="163" t="s">
        <v>918</v>
      </c>
      <c r="F312" s="163" t="s">
        <v>919</v>
      </c>
      <c r="G312" s="163" t="s">
        <v>920</v>
      </c>
      <c r="H312" s="163" t="s">
        <v>957</v>
      </c>
      <c r="I312" s="163" t="s">
        <v>643</v>
      </c>
      <c r="J312" s="162">
        <v>11.4955</v>
      </c>
      <c r="K312" s="162">
        <v>125.3802</v>
      </c>
      <c r="L312" s="163" t="s">
        <v>644</v>
      </c>
      <c r="M312" s="162">
        <v>14</v>
      </c>
      <c r="N312" s="162">
        <v>33</v>
      </c>
      <c r="O312" s="162">
        <v>191</v>
      </c>
      <c r="P312" s="162">
        <v>1351</v>
      </c>
      <c r="Q312" s="162">
        <v>2524</v>
      </c>
      <c r="R312" s="164">
        <v>1</v>
      </c>
      <c r="S312" s="164" t="s">
        <v>644</v>
      </c>
      <c r="T312" s="164"/>
      <c r="U312" s="164" t="s">
        <v>644</v>
      </c>
      <c r="V312" s="164" t="s">
        <v>644</v>
      </c>
      <c r="W312" s="162">
        <f t="shared" si="28"/>
        <v>1</v>
      </c>
      <c r="X312" s="162">
        <v>1</v>
      </c>
      <c r="Y312" t="str">
        <f t="shared" si="26"/>
        <v>Public Elementary</v>
      </c>
      <c r="AA312" t="str">
        <f t="shared" si="27"/>
        <v>1</v>
      </c>
    </row>
    <row r="313" spans="1:27" ht="15.75" hidden="1" customHeight="1" x14ac:dyDescent="0.25">
      <c r="A313" s="162">
        <v>304</v>
      </c>
      <c r="B313" s="166">
        <v>122396</v>
      </c>
      <c r="C313" s="167" t="s">
        <v>961</v>
      </c>
      <c r="D313" s="163" t="s">
        <v>638</v>
      </c>
      <c r="E313" s="163" t="s">
        <v>918</v>
      </c>
      <c r="F313" s="163" t="s">
        <v>919</v>
      </c>
      <c r="G313" s="163" t="s">
        <v>920</v>
      </c>
      <c r="H313" s="167" t="s">
        <v>957</v>
      </c>
      <c r="I313" s="163" t="s">
        <v>643</v>
      </c>
      <c r="J313" s="162">
        <v>11.535500000000001</v>
      </c>
      <c r="K313" s="162">
        <v>125.4066</v>
      </c>
      <c r="L313" s="163" t="s">
        <v>644</v>
      </c>
      <c r="M313" s="162">
        <v>14</v>
      </c>
      <c r="N313" s="162">
        <v>33</v>
      </c>
      <c r="O313" s="162">
        <v>191</v>
      </c>
      <c r="P313" s="162">
        <v>1351</v>
      </c>
      <c r="Q313" s="162">
        <v>2524</v>
      </c>
      <c r="R313" s="164">
        <v>1</v>
      </c>
      <c r="S313" s="164" t="s">
        <v>644</v>
      </c>
      <c r="T313" s="164"/>
      <c r="U313" s="164" t="s">
        <v>644</v>
      </c>
      <c r="V313" s="164" t="s">
        <v>644</v>
      </c>
      <c r="W313" s="162">
        <f t="shared" si="28"/>
        <v>1</v>
      </c>
      <c r="X313" s="162">
        <v>1</v>
      </c>
      <c r="Y313" t="str">
        <f t="shared" si="26"/>
        <v>Public Elementary</v>
      </c>
      <c r="AA313" t="str">
        <f t="shared" si="27"/>
        <v>1</v>
      </c>
    </row>
    <row r="314" spans="1:27" ht="15.75" hidden="1" customHeight="1" x14ac:dyDescent="0.25">
      <c r="A314" s="162">
        <v>305</v>
      </c>
      <c r="B314" s="166">
        <v>122397</v>
      </c>
      <c r="C314" s="167" t="s">
        <v>962</v>
      </c>
      <c r="D314" s="163" t="s">
        <v>638</v>
      </c>
      <c r="E314" s="163" t="s">
        <v>918</v>
      </c>
      <c r="F314" s="163" t="s">
        <v>919</v>
      </c>
      <c r="G314" s="163" t="s">
        <v>920</v>
      </c>
      <c r="H314" s="167" t="s">
        <v>957</v>
      </c>
      <c r="I314" s="163" t="s">
        <v>643</v>
      </c>
      <c r="J314" s="162">
        <v>11.5863</v>
      </c>
      <c r="K314" s="162">
        <v>125.4462</v>
      </c>
      <c r="L314" s="163" t="s">
        <v>644</v>
      </c>
      <c r="M314" s="162">
        <v>14</v>
      </c>
      <c r="N314" s="162">
        <v>33</v>
      </c>
      <c r="O314" s="162">
        <v>191</v>
      </c>
      <c r="P314" s="162">
        <v>1351</v>
      </c>
      <c r="Q314" s="162">
        <v>2524</v>
      </c>
      <c r="R314" s="164">
        <v>1</v>
      </c>
      <c r="S314" s="164" t="s">
        <v>644</v>
      </c>
      <c r="T314" s="164"/>
      <c r="U314" s="164" t="s">
        <v>644</v>
      </c>
      <c r="V314" s="164" t="s">
        <v>644</v>
      </c>
      <c r="W314" s="162">
        <f t="shared" si="28"/>
        <v>1</v>
      </c>
      <c r="X314" s="162">
        <v>1</v>
      </c>
      <c r="Y314" t="str">
        <f t="shared" si="26"/>
        <v>Public Elementary</v>
      </c>
      <c r="AA314" t="str">
        <f t="shared" si="27"/>
        <v>1</v>
      </c>
    </row>
    <row r="315" spans="1:27" ht="15.75" hidden="1" customHeight="1" x14ac:dyDescent="0.25">
      <c r="A315" s="162">
        <v>306</v>
      </c>
      <c r="B315" s="166">
        <v>122398</v>
      </c>
      <c r="C315" s="167" t="s">
        <v>963</v>
      </c>
      <c r="D315" s="163" t="s">
        <v>638</v>
      </c>
      <c r="E315" s="163" t="s">
        <v>918</v>
      </c>
      <c r="F315" s="163" t="s">
        <v>919</v>
      </c>
      <c r="G315" s="163" t="s">
        <v>920</v>
      </c>
      <c r="H315" s="167" t="s">
        <v>957</v>
      </c>
      <c r="I315" s="163" t="s">
        <v>643</v>
      </c>
      <c r="J315" s="162">
        <v>11.54111445</v>
      </c>
      <c r="K315" s="162">
        <v>125.451836</v>
      </c>
      <c r="L315" s="163" t="s">
        <v>644</v>
      </c>
      <c r="M315" s="162">
        <v>14</v>
      </c>
      <c r="N315" s="162">
        <v>33</v>
      </c>
      <c r="O315" s="162">
        <v>191</v>
      </c>
      <c r="P315" s="162">
        <v>1351</v>
      </c>
      <c r="Q315" s="162">
        <v>2524</v>
      </c>
      <c r="R315" s="164">
        <v>1</v>
      </c>
      <c r="S315" s="164" t="s">
        <v>644</v>
      </c>
      <c r="T315" s="164"/>
      <c r="U315" s="164" t="s">
        <v>644</v>
      </c>
      <c r="V315" s="164" t="s">
        <v>644</v>
      </c>
      <c r="W315" s="162">
        <f t="shared" si="28"/>
        <v>1</v>
      </c>
      <c r="X315" s="162">
        <v>1</v>
      </c>
      <c r="Y315" t="str">
        <f t="shared" si="26"/>
        <v>Public Elementary</v>
      </c>
      <c r="AA315" t="str">
        <f t="shared" si="27"/>
        <v>1</v>
      </c>
    </row>
    <row r="316" spans="1:27" ht="15.75" hidden="1" customHeight="1" x14ac:dyDescent="0.25">
      <c r="A316" s="162">
        <v>307</v>
      </c>
      <c r="B316" s="166">
        <v>122399</v>
      </c>
      <c r="C316" s="167" t="s">
        <v>964</v>
      </c>
      <c r="D316" s="163" t="s">
        <v>638</v>
      </c>
      <c r="E316" s="163" t="s">
        <v>918</v>
      </c>
      <c r="F316" s="163" t="s">
        <v>919</v>
      </c>
      <c r="G316" s="163" t="s">
        <v>920</v>
      </c>
      <c r="H316" s="167" t="s">
        <v>957</v>
      </c>
      <c r="I316" s="163" t="s">
        <v>643</v>
      </c>
      <c r="J316" s="162">
        <v>11.58694444</v>
      </c>
      <c r="K316" s="162">
        <v>125.4391667</v>
      </c>
      <c r="L316" s="163" t="s">
        <v>644</v>
      </c>
      <c r="M316" s="162">
        <v>14</v>
      </c>
      <c r="N316" s="162">
        <v>33</v>
      </c>
      <c r="O316" s="162">
        <v>191</v>
      </c>
      <c r="P316" s="162">
        <v>1351</v>
      </c>
      <c r="Q316" s="162">
        <v>2524</v>
      </c>
      <c r="R316" s="164">
        <v>1</v>
      </c>
      <c r="S316" s="164" t="s">
        <v>644</v>
      </c>
      <c r="T316" s="164"/>
      <c r="U316" s="164" t="s">
        <v>644</v>
      </c>
      <c r="V316" s="164" t="s">
        <v>644</v>
      </c>
      <c r="W316" s="162">
        <f t="shared" si="28"/>
        <v>1</v>
      </c>
      <c r="X316" s="162">
        <v>1</v>
      </c>
      <c r="Y316" t="str">
        <f t="shared" si="26"/>
        <v>Public Elementary</v>
      </c>
      <c r="AA316" t="str">
        <f t="shared" si="27"/>
        <v>1</v>
      </c>
    </row>
    <row r="317" spans="1:27" ht="15.75" hidden="1" customHeight="1" x14ac:dyDescent="0.25">
      <c r="A317" s="162">
        <v>308</v>
      </c>
      <c r="B317" s="166">
        <v>122400</v>
      </c>
      <c r="C317" s="167" t="s">
        <v>965</v>
      </c>
      <c r="D317" s="163" t="s">
        <v>638</v>
      </c>
      <c r="E317" s="163" t="s">
        <v>918</v>
      </c>
      <c r="F317" s="163" t="s">
        <v>919</v>
      </c>
      <c r="G317" s="163" t="s">
        <v>920</v>
      </c>
      <c r="H317" s="167" t="s">
        <v>957</v>
      </c>
      <c r="I317" s="163" t="s">
        <v>643</v>
      </c>
      <c r="J317" s="162">
        <v>11.51305556</v>
      </c>
      <c r="K317" s="162">
        <v>125.4080556</v>
      </c>
      <c r="L317" s="163" t="s">
        <v>644</v>
      </c>
      <c r="M317" s="162">
        <v>14</v>
      </c>
      <c r="N317" s="162">
        <v>33</v>
      </c>
      <c r="O317" s="162">
        <v>191</v>
      </c>
      <c r="P317" s="162">
        <v>1351</v>
      </c>
      <c r="Q317" s="162">
        <v>2524</v>
      </c>
      <c r="R317" s="164">
        <v>1</v>
      </c>
      <c r="S317" s="164" t="s">
        <v>644</v>
      </c>
      <c r="T317" s="164"/>
      <c r="U317" s="164" t="s">
        <v>644</v>
      </c>
      <c r="V317" s="164" t="s">
        <v>644</v>
      </c>
      <c r="W317" s="162">
        <f t="shared" si="28"/>
        <v>1</v>
      </c>
      <c r="X317" s="162">
        <v>1</v>
      </c>
      <c r="Y317" t="str">
        <f t="shared" si="26"/>
        <v>Public Elementary</v>
      </c>
      <c r="AA317" t="str">
        <f t="shared" si="27"/>
        <v>1</v>
      </c>
    </row>
    <row r="318" spans="1:27" ht="15.75" hidden="1" customHeight="1" x14ac:dyDescent="0.25">
      <c r="A318" s="162">
        <v>309</v>
      </c>
      <c r="B318" s="166">
        <v>122401</v>
      </c>
      <c r="C318" s="167" t="s">
        <v>966</v>
      </c>
      <c r="D318" s="163" t="s">
        <v>638</v>
      </c>
      <c r="E318" s="163" t="s">
        <v>918</v>
      </c>
      <c r="F318" s="163" t="s">
        <v>919</v>
      </c>
      <c r="G318" s="163" t="s">
        <v>920</v>
      </c>
      <c r="H318" s="167" t="s">
        <v>957</v>
      </c>
      <c r="I318" s="163" t="s">
        <v>643</v>
      </c>
      <c r="J318" s="162">
        <v>11.5975</v>
      </c>
      <c r="K318" s="162">
        <v>125.4983333</v>
      </c>
      <c r="L318" s="163" t="s">
        <v>644</v>
      </c>
      <c r="M318" s="162">
        <v>14</v>
      </c>
      <c r="N318" s="162">
        <v>33</v>
      </c>
      <c r="O318" s="162">
        <v>191</v>
      </c>
      <c r="P318" s="162">
        <v>1351</v>
      </c>
      <c r="Q318" s="162">
        <v>2524</v>
      </c>
      <c r="R318" s="164">
        <v>1</v>
      </c>
      <c r="S318" s="164" t="s">
        <v>644</v>
      </c>
      <c r="T318" s="164"/>
      <c r="U318" s="164" t="s">
        <v>644</v>
      </c>
      <c r="V318" s="164" t="s">
        <v>644</v>
      </c>
      <c r="W318" s="162">
        <f t="shared" si="28"/>
        <v>1</v>
      </c>
      <c r="X318" s="162">
        <v>1</v>
      </c>
      <c r="Y318" t="str">
        <f t="shared" si="26"/>
        <v>Public Elementary</v>
      </c>
      <c r="AA318" t="str">
        <f t="shared" si="27"/>
        <v>1</v>
      </c>
    </row>
    <row r="319" spans="1:27" ht="15.75" hidden="1" customHeight="1" x14ac:dyDescent="0.25">
      <c r="A319" s="162">
        <v>310</v>
      </c>
      <c r="B319" s="166">
        <v>122402</v>
      </c>
      <c r="C319" s="167" t="s">
        <v>967</v>
      </c>
      <c r="D319" s="163" t="s">
        <v>638</v>
      </c>
      <c r="E319" s="163" t="s">
        <v>918</v>
      </c>
      <c r="F319" s="163" t="s">
        <v>919</v>
      </c>
      <c r="G319" s="163" t="s">
        <v>920</v>
      </c>
      <c r="H319" s="167" t="s">
        <v>957</v>
      </c>
      <c r="I319" s="163" t="s">
        <v>643</v>
      </c>
      <c r="J319" s="162">
        <v>11.5075</v>
      </c>
      <c r="K319" s="162">
        <v>125.4147</v>
      </c>
      <c r="L319" s="163" t="s">
        <v>644</v>
      </c>
      <c r="M319" s="162">
        <v>14</v>
      </c>
      <c r="N319" s="162">
        <v>33</v>
      </c>
      <c r="O319" s="162">
        <v>191</v>
      </c>
      <c r="P319" s="162">
        <v>1351</v>
      </c>
      <c r="Q319" s="162">
        <v>2524</v>
      </c>
      <c r="R319" s="164">
        <v>1</v>
      </c>
      <c r="S319" s="164" t="s">
        <v>644</v>
      </c>
      <c r="T319" s="164"/>
      <c r="U319" s="164" t="s">
        <v>644</v>
      </c>
      <c r="V319" s="164" t="s">
        <v>644</v>
      </c>
      <c r="W319" s="162">
        <f t="shared" si="28"/>
        <v>1</v>
      </c>
      <c r="X319" s="162">
        <v>1</v>
      </c>
      <c r="Y319" t="str">
        <f t="shared" si="26"/>
        <v>Public Elementary</v>
      </c>
      <c r="AA319" t="str">
        <f t="shared" si="27"/>
        <v>1</v>
      </c>
    </row>
    <row r="320" spans="1:27" ht="15.75" hidden="1" customHeight="1" x14ac:dyDescent="0.25">
      <c r="A320" s="162">
        <v>311</v>
      </c>
      <c r="B320" s="166">
        <v>122403</v>
      </c>
      <c r="C320" s="167" t="s">
        <v>968</v>
      </c>
      <c r="D320" s="163" t="s">
        <v>638</v>
      </c>
      <c r="E320" s="163" t="s">
        <v>918</v>
      </c>
      <c r="F320" s="163" t="s">
        <v>919</v>
      </c>
      <c r="G320" s="163" t="s">
        <v>920</v>
      </c>
      <c r="H320" s="167" t="s">
        <v>957</v>
      </c>
      <c r="I320" s="163" t="s">
        <v>643</v>
      </c>
      <c r="J320" s="162">
        <v>11.591388889999999</v>
      </c>
      <c r="K320" s="162">
        <v>125.4691667</v>
      </c>
      <c r="L320" s="163" t="s">
        <v>644</v>
      </c>
      <c r="M320" s="162">
        <v>14</v>
      </c>
      <c r="N320" s="162">
        <v>33</v>
      </c>
      <c r="O320" s="162">
        <v>191</v>
      </c>
      <c r="P320" s="162">
        <v>1351</v>
      </c>
      <c r="Q320" s="162">
        <v>2524</v>
      </c>
      <c r="R320" s="164">
        <v>1</v>
      </c>
      <c r="S320" s="164" t="s">
        <v>644</v>
      </c>
      <c r="T320" s="164"/>
      <c r="U320" s="164" t="s">
        <v>644</v>
      </c>
      <c r="V320" s="164" t="s">
        <v>644</v>
      </c>
      <c r="W320" s="162">
        <f t="shared" si="28"/>
        <v>1</v>
      </c>
      <c r="X320" s="162">
        <v>1</v>
      </c>
      <c r="Y320" t="str">
        <f t="shared" si="26"/>
        <v>Public Elementary</v>
      </c>
      <c r="AA320" t="str">
        <f t="shared" si="27"/>
        <v>1</v>
      </c>
    </row>
    <row r="321" spans="1:27" ht="15.75" hidden="1" customHeight="1" x14ac:dyDescent="0.25">
      <c r="A321" s="162">
        <v>312</v>
      </c>
      <c r="B321" s="166">
        <v>122404</v>
      </c>
      <c r="C321" s="167" t="s">
        <v>969</v>
      </c>
      <c r="D321" s="163" t="s">
        <v>638</v>
      </c>
      <c r="E321" s="163" t="s">
        <v>918</v>
      </c>
      <c r="F321" s="163" t="s">
        <v>919</v>
      </c>
      <c r="G321" s="163" t="s">
        <v>920</v>
      </c>
      <c r="H321" s="167" t="s">
        <v>957</v>
      </c>
      <c r="I321" s="163" t="s">
        <v>643</v>
      </c>
      <c r="J321" s="162">
        <v>11.56992</v>
      </c>
      <c r="K321" s="162">
        <v>125.46145</v>
      </c>
      <c r="L321" s="163" t="s">
        <v>644</v>
      </c>
      <c r="M321" s="162">
        <v>14</v>
      </c>
      <c r="N321" s="162">
        <v>33</v>
      </c>
      <c r="O321" s="162">
        <v>191</v>
      </c>
      <c r="P321" s="162">
        <v>1351</v>
      </c>
      <c r="Q321" s="162">
        <v>2524</v>
      </c>
      <c r="R321" s="164">
        <v>1</v>
      </c>
      <c r="S321" s="164" t="s">
        <v>644</v>
      </c>
      <c r="T321" s="164"/>
      <c r="U321" s="164" t="s">
        <v>644</v>
      </c>
      <c r="V321" s="164" t="s">
        <v>644</v>
      </c>
      <c r="W321" s="162">
        <f t="shared" si="28"/>
        <v>1</v>
      </c>
      <c r="X321" s="162">
        <v>1</v>
      </c>
      <c r="Y321" t="str">
        <f t="shared" si="26"/>
        <v>Public Elementary</v>
      </c>
      <c r="AA321" t="str">
        <f t="shared" si="27"/>
        <v>1</v>
      </c>
    </row>
    <row r="322" spans="1:27" ht="15.75" hidden="1" customHeight="1" x14ac:dyDescent="0.25">
      <c r="A322" s="162">
        <v>313</v>
      </c>
      <c r="B322" s="166">
        <v>122405</v>
      </c>
      <c r="C322" s="167" t="s">
        <v>970</v>
      </c>
      <c r="D322" s="163" t="s">
        <v>638</v>
      </c>
      <c r="E322" s="163" t="s">
        <v>918</v>
      </c>
      <c r="F322" s="163" t="s">
        <v>919</v>
      </c>
      <c r="G322" s="163" t="s">
        <v>920</v>
      </c>
      <c r="H322" s="167" t="s">
        <v>957</v>
      </c>
      <c r="I322" s="163" t="s">
        <v>643</v>
      </c>
      <c r="J322" s="162">
        <v>11.4916</v>
      </c>
      <c r="K322" s="162">
        <v>125.3296</v>
      </c>
      <c r="L322" s="163" t="s">
        <v>644</v>
      </c>
      <c r="M322" s="162">
        <v>14</v>
      </c>
      <c r="N322" s="162">
        <v>33</v>
      </c>
      <c r="O322" s="162">
        <v>191</v>
      </c>
      <c r="P322" s="162">
        <v>1351</v>
      </c>
      <c r="Q322" s="162">
        <v>2524</v>
      </c>
      <c r="R322" s="164">
        <v>1</v>
      </c>
      <c r="S322" s="164" t="s">
        <v>644</v>
      </c>
      <c r="T322" s="164"/>
      <c r="U322" s="164" t="s">
        <v>644</v>
      </c>
      <c r="V322" s="164" t="s">
        <v>644</v>
      </c>
      <c r="W322" s="162">
        <f t="shared" si="28"/>
        <v>1</v>
      </c>
      <c r="X322" s="162">
        <v>1</v>
      </c>
      <c r="Y322" t="str">
        <f t="shared" si="26"/>
        <v>Public Elementary</v>
      </c>
      <c r="AA322" t="str">
        <f t="shared" si="27"/>
        <v>1</v>
      </c>
    </row>
    <row r="323" spans="1:27" ht="15.75" hidden="1" customHeight="1" x14ac:dyDescent="0.25">
      <c r="A323" s="162">
        <v>314</v>
      </c>
      <c r="B323" s="162">
        <v>122406</v>
      </c>
      <c r="C323" s="163" t="s">
        <v>971</v>
      </c>
      <c r="D323" s="163" t="s">
        <v>638</v>
      </c>
      <c r="E323" s="163" t="s">
        <v>918</v>
      </c>
      <c r="F323" s="163" t="s">
        <v>919</v>
      </c>
      <c r="G323" s="163" t="s">
        <v>920</v>
      </c>
      <c r="H323" s="163" t="s">
        <v>957</v>
      </c>
      <c r="I323" s="163" t="s">
        <v>643</v>
      </c>
      <c r="J323" s="162">
        <v>11.534444000000001</v>
      </c>
      <c r="K323" s="162">
        <v>125.446335</v>
      </c>
      <c r="L323" s="163" t="s">
        <v>644</v>
      </c>
      <c r="M323" s="162">
        <v>14</v>
      </c>
      <c r="N323" s="162">
        <v>33</v>
      </c>
      <c r="O323" s="162">
        <v>191</v>
      </c>
      <c r="P323" s="162">
        <v>1351</v>
      </c>
      <c r="Q323" s="162">
        <v>2524</v>
      </c>
      <c r="R323" s="164">
        <v>1</v>
      </c>
      <c r="S323" s="164" t="s">
        <v>644</v>
      </c>
      <c r="T323" s="164"/>
      <c r="U323" s="164" t="s">
        <v>644</v>
      </c>
      <c r="V323" s="164" t="s">
        <v>644</v>
      </c>
      <c r="W323" s="162">
        <f t="shared" si="28"/>
        <v>1</v>
      </c>
      <c r="X323" s="162">
        <v>1</v>
      </c>
      <c r="Y323" t="str">
        <f t="shared" si="26"/>
        <v>Public Elementary</v>
      </c>
      <c r="AA323" t="str">
        <f t="shared" si="27"/>
        <v>1</v>
      </c>
    </row>
    <row r="324" spans="1:27" ht="15.75" hidden="1" customHeight="1" x14ac:dyDescent="0.25">
      <c r="A324" s="162">
        <v>315</v>
      </c>
      <c r="B324" s="162">
        <v>122407</v>
      </c>
      <c r="C324" s="163" t="s">
        <v>972</v>
      </c>
      <c r="D324" s="163" t="s">
        <v>638</v>
      </c>
      <c r="E324" s="163" t="s">
        <v>918</v>
      </c>
      <c r="F324" s="163" t="s">
        <v>919</v>
      </c>
      <c r="G324" s="163" t="s">
        <v>920</v>
      </c>
      <c r="H324" s="163" t="s">
        <v>957</v>
      </c>
      <c r="I324" s="163" t="s">
        <v>643</v>
      </c>
      <c r="J324" s="162">
        <v>11.54916667</v>
      </c>
      <c r="K324" s="162">
        <v>125.4691667</v>
      </c>
      <c r="L324" s="163" t="s">
        <v>644</v>
      </c>
      <c r="M324" s="162">
        <v>14</v>
      </c>
      <c r="N324" s="162">
        <v>33</v>
      </c>
      <c r="O324" s="162">
        <v>191</v>
      </c>
      <c r="P324" s="162">
        <v>1351</v>
      </c>
      <c r="Q324" s="162">
        <v>2524</v>
      </c>
      <c r="R324" s="164">
        <v>1</v>
      </c>
      <c r="S324" s="164" t="s">
        <v>644</v>
      </c>
      <c r="T324" s="164"/>
      <c r="U324" s="164" t="s">
        <v>644</v>
      </c>
      <c r="V324" s="164" t="s">
        <v>644</v>
      </c>
      <c r="W324" s="162">
        <f t="shared" si="28"/>
        <v>1</v>
      </c>
      <c r="X324" s="162">
        <v>1</v>
      </c>
      <c r="Y324" t="str">
        <f t="shared" si="26"/>
        <v>Public Elementary</v>
      </c>
      <c r="AA324" t="str">
        <f t="shared" si="27"/>
        <v>1</v>
      </c>
    </row>
    <row r="325" spans="1:27" ht="15.75" hidden="1" customHeight="1" x14ac:dyDescent="0.25">
      <c r="A325" s="162">
        <v>316</v>
      </c>
      <c r="B325" s="162">
        <v>303500</v>
      </c>
      <c r="C325" s="163" t="s">
        <v>973</v>
      </c>
      <c r="D325" s="163" t="s">
        <v>638</v>
      </c>
      <c r="E325" s="163" t="s">
        <v>918</v>
      </c>
      <c r="F325" s="163" t="s">
        <v>919</v>
      </c>
      <c r="G325" s="163" t="s">
        <v>920</v>
      </c>
      <c r="H325" s="163" t="s">
        <v>921</v>
      </c>
      <c r="I325" s="163" t="s">
        <v>716</v>
      </c>
      <c r="J325" s="162">
        <v>11.601385000000001</v>
      </c>
      <c r="K325" s="162">
        <v>125.438418</v>
      </c>
      <c r="L325" s="163" t="s">
        <v>644</v>
      </c>
      <c r="M325" s="162">
        <v>14</v>
      </c>
      <c r="N325" s="162">
        <v>33</v>
      </c>
      <c r="O325" s="162">
        <v>191</v>
      </c>
      <c r="P325" s="162">
        <v>1351</v>
      </c>
      <c r="Q325" s="162">
        <v>2522</v>
      </c>
      <c r="R325" s="164" t="s">
        <v>644</v>
      </c>
      <c r="S325" s="164">
        <v>1</v>
      </c>
      <c r="T325" s="164"/>
      <c r="U325" s="164" t="s">
        <v>644</v>
      </c>
      <c r="V325" s="164" t="s">
        <v>644</v>
      </c>
      <c r="W325" s="162">
        <f t="shared" si="28"/>
        <v>2</v>
      </c>
      <c r="X325" s="162">
        <v>1</v>
      </c>
      <c r="Y325" t="str">
        <f t="shared" si="26"/>
        <v>Public JHS</v>
      </c>
      <c r="AA325" t="str">
        <f t="shared" si="27"/>
        <v>2</v>
      </c>
    </row>
    <row r="326" spans="1:27" ht="15.75" hidden="1" customHeight="1" x14ac:dyDescent="0.25">
      <c r="A326" s="162">
        <v>317</v>
      </c>
      <c r="B326" s="162">
        <v>303511</v>
      </c>
      <c r="C326" s="163" t="s">
        <v>974</v>
      </c>
      <c r="D326" s="163" t="s">
        <v>638</v>
      </c>
      <c r="E326" s="163" t="s">
        <v>918</v>
      </c>
      <c r="F326" s="163" t="s">
        <v>919</v>
      </c>
      <c r="G326" s="163" t="s">
        <v>920</v>
      </c>
      <c r="H326" s="163" t="s">
        <v>957</v>
      </c>
      <c r="I326" s="163" t="s">
        <v>716</v>
      </c>
      <c r="J326" s="162">
        <v>11.590038890000001</v>
      </c>
      <c r="K326" s="162">
        <v>125.4628417</v>
      </c>
      <c r="L326" s="163" t="s">
        <v>644</v>
      </c>
      <c r="M326" s="162">
        <v>14</v>
      </c>
      <c r="N326" s="162">
        <v>33</v>
      </c>
      <c r="O326" s="162">
        <v>191</v>
      </c>
      <c r="P326" s="162">
        <v>1351</v>
      </c>
      <c r="Q326" s="162">
        <v>2524</v>
      </c>
      <c r="R326" s="164" t="s">
        <v>644</v>
      </c>
      <c r="S326" s="164">
        <v>1</v>
      </c>
      <c r="T326" s="164"/>
      <c r="U326" s="164" t="s">
        <v>644</v>
      </c>
      <c r="V326" s="164" t="s">
        <v>644</v>
      </c>
      <c r="W326" s="162">
        <f t="shared" si="28"/>
        <v>2</v>
      </c>
      <c r="X326" s="162">
        <v>1</v>
      </c>
      <c r="Y326" t="str">
        <f t="shared" si="26"/>
        <v>Public JHS</v>
      </c>
      <c r="AA326" t="str">
        <f t="shared" si="27"/>
        <v>2</v>
      </c>
    </row>
    <row r="327" spans="1:27" ht="15.75" hidden="1" customHeight="1" x14ac:dyDescent="0.25">
      <c r="A327" s="162">
        <v>318</v>
      </c>
      <c r="B327" s="162">
        <v>303525</v>
      </c>
      <c r="C327" s="163" t="s">
        <v>975</v>
      </c>
      <c r="D327" s="163" t="s">
        <v>638</v>
      </c>
      <c r="E327" s="163" t="s">
        <v>918</v>
      </c>
      <c r="F327" s="163" t="s">
        <v>919</v>
      </c>
      <c r="G327" s="163" t="s">
        <v>920</v>
      </c>
      <c r="H327" s="163" t="s">
        <v>921</v>
      </c>
      <c r="I327" s="163" t="s">
        <v>716</v>
      </c>
      <c r="J327" s="162">
        <v>11.775948</v>
      </c>
      <c r="K327" s="162">
        <v>125.386047</v>
      </c>
      <c r="L327" s="163" t="s">
        <v>644</v>
      </c>
      <c r="M327" s="162">
        <v>14</v>
      </c>
      <c r="N327" s="162">
        <v>33</v>
      </c>
      <c r="O327" s="162">
        <v>191</v>
      </c>
      <c r="P327" s="162">
        <v>1351</v>
      </c>
      <c r="Q327" s="162">
        <v>2522</v>
      </c>
      <c r="R327" s="164" t="s">
        <v>644</v>
      </c>
      <c r="S327" s="164">
        <v>1</v>
      </c>
      <c r="T327" s="164"/>
      <c r="U327" s="164" t="s">
        <v>644</v>
      </c>
      <c r="V327" s="164" t="s">
        <v>644</v>
      </c>
      <c r="W327" s="162">
        <f t="shared" si="28"/>
        <v>2</v>
      </c>
      <c r="X327" s="162">
        <v>1</v>
      </c>
      <c r="Y327" t="str">
        <f t="shared" si="26"/>
        <v>Public JHS</v>
      </c>
      <c r="AA327" t="str">
        <f t="shared" si="27"/>
        <v>2</v>
      </c>
    </row>
    <row r="328" spans="1:27" ht="15.75" hidden="1" customHeight="1" x14ac:dyDescent="0.25">
      <c r="A328" s="162">
        <v>319</v>
      </c>
      <c r="B328" s="162">
        <v>303526</v>
      </c>
      <c r="C328" s="163" t="s">
        <v>976</v>
      </c>
      <c r="D328" s="163" t="s">
        <v>638</v>
      </c>
      <c r="E328" s="163" t="s">
        <v>918</v>
      </c>
      <c r="F328" s="163" t="s">
        <v>919</v>
      </c>
      <c r="G328" s="163" t="s">
        <v>920</v>
      </c>
      <c r="H328" s="163" t="s">
        <v>921</v>
      </c>
      <c r="I328" s="163" t="s">
        <v>716</v>
      </c>
      <c r="J328" s="162">
        <v>11.872726999999999</v>
      </c>
      <c r="K328" s="162">
        <v>125.397034</v>
      </c>
      <c r="L328" s="163" t="s">
        <v>644</v>
      </c>
      <c r="M328" s="162">
        <v>14</v>
      </c>
      <c r="N328" s="162">
        <v>33</v>
      </c>
      <c r="O328" s="162">
        <v>191</v>
      </c>
      <c r="P328" s="162">
        <v>1351</v>
      </c>
      <c r="Q328" s="162">
        <v>2522</v>
      </c>
      <c r="R328" s="164" t="s">
        <v>644</v>
      </c>
      <c r="S328" s="164">
        <v>1</v>
      </c>
      <c r="T328" s="164"/>
      <c r="U328" s="164" t="s">
        <v>644</v>
      </c>
      <c r="V328" s="164" t="s">
        <v>644</v>
      </c>
      <c r="W328" s="162">
        <f t="shared" si="28"/>
        <v>2</v>
      </c>
      <c r="X328" s="162">
        <v>1</v>
      </c>
      <c r="Y328" t="str">
        <f t="shared" si="26"/>
        <v>Public JHS</v>
      </c>
      <c r="AA328" t="str">
        <f t="shared" si="27"/>
        <v>2</v>
      </c>
    </row>
    <row r="329" spans="1:27" ht="15.75" hidden="1" customHeight="1" x14ac:dyDescent="0.25">
      <c r="A329" s="162">
        <v>320</v>
      </c>
      <c r="B329" s="162">
        <v>313504</v>
      </c>
      <c r="C329" s="163" t="s">
        <v>977</v>
      </c>
      <c r="D329" s="163" t="s">
        <v>638</v>
      </c>
      <c r="E329" s="163" t="s">
        <v>918</v>
      </c>
      <c r="F329" s="163" t="s">
        <v>919</v>
      </c>
      <c r="G329" s="163" t="s">
        <v>920</v>
      </c>
      <c r="H329" s="163" t="s">
        <v>921</v>
      </c>
      <c r="I329" s="163" t="s">
        <v>716</v>
      </c>
      <c r="J329" s="170"/>
      <c r="K329" s="170"/>
      <c r="L329" s="163" t="s">
        <v>644</v>
      </c>
      <c r="M329" s="162">
        <v>14</v>
      </c>
      <c r="N329" s="162">
        <v>33</v>
      </c>
      <c r="O329" s="162">
        <v>191</v>
      </c>
      <c r="P329" s="162">
        <v>1351</v>
      </c>
      <c r="Q329" s="162">
        <v>2522</v>
      </c>
      <c r="R329" s="164" t="s">
        <v>644</v>
      </c>
      <c r="S329" s="164">
        <v>1</v>
      </c>
      <c r="T329" s="164"/>
      <c r="U329" s="164" t="s">
        <v>644</v>
      </c>
      <c r="V329" s="164" t="s">
        <v>644</v>
      </c>
      <c r="W329" s="162">
        <f t="shared" si="28"/>
        <v>2</v>
      </c>
      <c r="X329" s="162">
        <v>1</v>
      </c>
      <c r="Y329" t="str">
        <f t="shared" si="26"/>
        <v>Public JHS</v>
      </c>
      <c r="AA329" t="str">
        <f t="shared" si="27"/>
        <v>2</v>
      </c>
    </row>
    <row r="330" spans="1:27" ht="15.75" hidden="1" customHeight="1" x14ac:dyDescent="0.25">
      <c r="A330" s="162">
        <v>321</v>
      </c>
      <c r="B330" s="162">
        <v>313510</v>
      </c>
      <c r="C330" s="163" t="s">
        <v>978</v>
      </c>
      <c r="D330" s="163" t="s">
        <v>638</v>
      </c>
      <c r="E330" s="163" t="s">
        <v>918</v>
      </c>
      <c r="F330" s="163" t="s">
        <v>919</v>
      </c>
      <c r="G330" s="163" t="s">
        <v>920</v>
      </c>
      <c r="H330" s="163" t="s">
        <v>921</v>
      </c>
      <c r="I330" s="163" t="s">
        <v>716</v>
      </c>
      <c r="J330" s="162">
        <v>11.571524999999999</v>
      </c>
      <c r="K330" s="162">
        <v>125.452423</v>
      </c>
      <c r="L330" s="163" t="s">
        <v>644</v>
      </c>
      <c r="M330" s="162">
        <v>14</v>
      </c>
      <c r="N330" s="162">
        <v>33</v>
      </c>
      <c r="O330" s="162">
        <v>191</v>
      </c>
      <c r="P330" s="162">
        <v>1351</v>
      </c>
      <c r="Q330" s="162">
        <v>2522</v>
      </c>
      <c r="R330" s="164" t="s">
        <v>644</v>
      </c>
      <c r="S330" s="164">
        <v>1</v>
      </c>
      <c r="T330" s="164"/>
      <c r="U330" s="164" t="s">
        <v>644</v>
      </c>
      <c r="V330" s="164" t="s">
        <v>644</v>
      </c>
      <c r="W330" s="162">
        <f t="shared" si="28"/>
        <v>2</v>
      </c>
      <c r="X330" s="162">
        <v>1</v>
      </c>
      <c r="Y330" t="str">
        <f t="shared" ref="Y330:Y393" si="29">IF(X330=1,"Public","Private")&amp;" "&amp;IF(W330=1,"Elementary",IF(W330=2,"JHS",IF(W330=3,"SHS (Stand-alone)",IF(W330=4,"Integrated",IF(W330=5,"Secondary",IF(W330=6,"Complete K to 12",IF(W330=7,"ALS",IF(W330=8,"SHS SUC",""))))))))</f>
        <v>Public JHS</v>
      </c>
      <c r="AA330" t="str">
        <f t="shared" ref="AA330:AA393" si="30">IF(R330=1,1,"")&amp;IF(S330=1,2,"")&amp;IF(T330=1,3,"")&amp;IF(U330=1,4,"")&amp;IF(V330=1,5,"")</f>
        <v>2</v>
      </c>
    </row>
    <row r="331" spans="1:27" ht="15.75" hidden="1" customHeight="1" x14ac:dyDescent="0.25">
      <c r="A331" s="162">
        <v>322</v>
      </c>
      <c r="B331" s="162">
        <v>313515</v>
      </c>
      <c r="C331" s="163" t="s">
        <v>979</v>
      </c>
      <c r="D331" s="163" t="s">
        <v>638</v>
      </c>
      <c r="E331" s="163" t="s">
        <v>918</v>
      </c>
      <c r="F331" s="163" t="s">
        <v>919</v>
      </c>
      <c r="G331" s="163" t="s">
        <v>920</v>
      </c>
      <c r="H331" s="163" t="s">
        <v>921</v>
      </c>
      <c r="I331" s="163" t="s">
        <v>716</v>
      </c>
      <c r="J331" s="162">
        <v>11.558071</v>
      </c>
      <c r="K331" s="162">
        <v>125.419464</v>
      </c>
      <c r="L331" s="163" t="s">
        <v>644</v>
      </c>
      <c r="M331" s="162">
        <v>14</v>
      </c>
      <c r="N331" s="162">
        <v>33</v>
      </c>
      <c r="O331" s="162">
        <v>191</v>
      </c>
      <c r="P331" s="162">
        <v>1351</v>
      </c>
      <c r="Q331" s="162">
        <v>2522</v>
      </c>
      <c r="R331" s="164" t="s">
        <v>644</v>
      </c>
      <c r="S331" s="164">
        <v>1</v>
      </c>
      <c r="T331" s="164"/>
      <c r="U331" s="164" t="s">
        <v>644</v>
      </c>
      <c r="V331" s="164" t="s">
        <v>644</v>
      </c>
      <c r="W331" s="162">
        <f t="shared" si="28"/>
        <v>2</v>
      </c>
      <c r="X331" s="162">
        <v>1</v>
      </c>
      <c r="Y331" t="str">
        <f t="shared" si="29"/>
        <v>Public JHS</v>
      </c>
      <c r="AA331" t="str">
        <f t="shared" si="30"/>
        <v>2</v>
      </c>
    </row>
    <row r="332" spans="1:27" ht="15.75" hidden="1" customHeight="1" x14ac:dyDescent="0.25">
      <c r="A332" s="162">
        <v>323</v>
      </c>
      <c r="B332" s="162">
        <v>403566</v>
      </c>
      <c r="C332" s="169" t="s">
        <v>980</v>
      </c>
      <c r="D332" s="163" t="s">
        <v>638</v>
      </c>
      <c r="E332" s="163" t="s">
        <v>918</v>
      </c>
      <c r="F332" s="163" t="s">
        <v>919</v>
      </c>
      <c r="G332" s="163" t="s">
        <v>981</v>
      </c>
      <c r="H332" s="163" t="s">
        <v>921</v>
      </c>
      <c r="I332" s="163" t="s">
        <v>5</v>
      </c>
      <c r="J332" s="170"/>
      <c r="K332" s="170"/>
      <c r="L332" s="163"/>
      <c r="M332" s="162"/>
      <c r="N332" s="162"/>
      <c r="O332" s="162"/>
      <c r="P332" s="162"/>
      <c r="Q332" s="162"/>
      <c r="R332" s="164" t="str">
        <f>IF(B332&lt;200000,1,"")</f>
        <v/>
      </c>
      <c r="S332" s="164" t="s">
        <v>644</v>
      </c>
      <c r="T332" s="164">
        <v>1</v>
      </c>
      <c r="U332" s="164" t="s">
        <v>644</v>
      </c>
      <c r="V332" s="164">
        <v>1</v>
      </c>
      <c r="W332" s="162">
        <f t="shared" si="28"/>
        <v>8</v>
      </c>
      <c r="X332" s="162">
        <v>1</v>
      </c>
      <c r="Y332" t="str">
        <f t="shared" si="29"/>
        <v>Public SHS SUC</v>
      </c>
      <c r="AA332" t="str">
        <f t="shared" si="30"/>
        <v>35</v>
      </c>
    </row>
    <row r="333" spans="1:27" ht="15.75" hidden="1" customHeight="1" x14ac:dyDescent="0.25">
      <c r="A333" s="162">
        <v>324</v>
      </c>
      <c r="B333" s="162">
        <v>404734</v>
      </c>
      <c r="C333" s="169" t="s">
        <v>982</v>
      </c>
      <c r="D333" s="163" t="s">
        <v>638</v>
      </c>
      <c r="E333" s="163" t="s">
        <v>918</v>
      </c>
      <c r="F333" s="163" t="s">
        <v>919</v>
      </c>
      <c r="G333" s="163" t="s">
        <v>981</v>
      </c>
      <c r="H333" s="163" t="s">
        <v>921</v>
      </c>
      <c r="I333" s="163" t="s">
        <v>439</v>
      </c>
      <c r="J333" s="170"/>
      <c r="K333" s="170"/>
      <c r="L333" s="163" t="s">
        <v>983</v>
      </c>
      <c r="M333" s="162">
        <v>14</v>
      </c>
      <c r="N333" s="162">
        <v>33</v>
      </c>
      <c r="O333" s="162">
        <v>191</v>
      </c>
      <c r="P333" s="162">
        <v>1351</v>
      </c>
      <c r="Q333" s="162">
        <v>2522</v>
      </c>
      <c r="R333" s="164">
        <v>1</v>
      </c>
      <c r="S333" s="164">
        <v>1</v>
      </c>
      <c r="T333" s="164"/>
      <c r="U333" s="164" t="s">
        <v>644</v>
      </c>
      <c r="V333" s="164" t="s">
        <v>644</v>
      </c>
      <c r="W333" s="162">
        <f t="shared" si="28"/>
        <v>4</v>
      </c>
      <c r="X333" s="162">
        <v>2</v>
      </c>
      <c r="Y333" t="str">
        <f t="shared" si="29"/>
        <v>Private Integrated</v>
      </c>
      <c r="AA333" t="str">
        <f t="shared" si="30"/>
        <v>12</v>
      </c>
    </row>
    <row r="334" spans="1:27" ht="15.75" hidden="1" customHeight="1" x14ac:dyDescent="0.25">
      <c r="A334" s="162">
        <v>325</v>
      </c>
      <c r="B334" s="162">
        <v>404735</v>
      </c>
      <c r="C334" s="163" t="s">
        <v>984</v>
      </c>
      <c r="D334" s="163" t="s">
        <v>638</v>
      </c>
      <c r="E334" s="163" t="s">
        <v>918</v>
      </c>
      <c r="F334" s="163" t="s">
        <v>919</v>
      </c>
      <c r="G334" s="163" t="s">
        <v>981</v>
      </c>
      <c r="H334" s="163" t="s">
        <v>921</v>
      </c>
      <c r="I334" s="163" t="s">
        <v>439</v>
      </c>
      <c r="J334" s="170"/>
      <c r="K334" s="170"/>
      <c r="L334" s="163" t="s">
        <v>985</v>
      </c>
      <c r="M334" s="162">
        <v>14</v>
      </c>
      <c r="N334" s="162">
        <v>33</v>
      </c>
      <c r="O334" s="162">
        <v>191</v>
      </c>
      <c r="P334" s="162">
        <v>1351</v>
      </c>
      <c r="Q334" s="162">
        <v>2522</v>
      </c>
      <c r="R334" s="164">
        <v>1</v>
      </c>
      <c r="S334" s="164">
        <v>1</v>
      </c>
      <c r="T334" s="164"/>
      <c r="U334" s="164" t="s">
        <v>644</v>
      </c>
      <c r="V334" s="164" t="s">
        <v>644</v>
      </c>
      <c r="W334" s="162">
        <f t="shared" si="28"/>
        <v>4</v>
      </c>
      <c r="X334" s="162">
        <v>2</v>
      </c>
      <c r="Y334" t="str">
        <f t="shared" si="29"/>
        <v>Private Integrated</v>
      </c>
      <c r="AA334" t="str">
        <f t="shared" si="30"/>
        <v>12</v>
      </c>
    </row>
    <row r="335" spans="1:27" ht="15.75" hidden="1" customHeight="1" x14ac:dyDescent="0.25">
      <c r="A335" s="162">
        <v>326</v>
      </c>
      <c r="B335" s="162">
        <v>404736</v>
      </c>
      <c r="C335" s="163" t="s">
        <v>986</v>
      </c>
      <c r="D335" s="163" t="s">
        <v>638</v>
      </c>
      <c r="E335" s="163" t="s">
        <v>918</v>
      </c>
      <c r="F335" s="163" t="s">
        <v>919</v>
      </c>
      <c r="G335" s="163" t="s">
        <v>981</v>
      </c>
      <c r="H335" s="163" t="s">
        <v>921</v>
      </c>
      <c r="I335" s="163" t="s">
        <v>439</v>
      </c>
      <c r="J335" s="170"/>
      <c r="K335" s="170"/>
      <c r="L335" s="163" t="s">
        <v>987</v>
      </c>
      <c r="M335" s="162">
        <v>14</v>
      </c>
      <c r="N335" s="162">
        <v>33</v>
      </c>
      <c r="O335" s="162">
        <v>191</v>
      </c>
      <c r="P335" s="162">
        <v>1351</v>
      </c>
      <c r="Q335" s="162">
        <v>2522</v>
      </c>
      <c r="R335" s="164" t="str">
        <f>IF(B335&lt;200000,1,"")</f>
        <v/>
      </c>
      <c r="S335" s="164">
        <v>1</v>
      </c>
      <c r="T335" s="164">
        <v>1</v>
      </c>
      <c r="U335" s="164" t="s">
        <v>644</v>
      </c>
      <c r="V335" s="164" t="s">
        <v>644</v>
      </c>
      <c r="W335" s="162">
        <f t="shared" si="28"/>
        <v>5</v>
      </c>
      <c r="X335" s="162">
        <v>2</v>
      </c>
      <c r="Y335" t="str">
        <f t="shared" si="29"/>
        <v>Private Secondary</v>
      </c>
      <c r="AA335" t="str">
        <f t="shared" si="30"/>
        <v>23</v>
      </c>
    </row>
    <row r="336" spans="1:27" ht="15.75" hidden="1" customHeight="1" x14ac:dyDescent="0.25">
      <c r="A336" s="162">
        <v>327</v>
      </c>
      <c r="B336" s="162">
        <v>404737</v>
      </c>
      <c r="C336" s="163" t="s">
        <v>988</v>
      </c>
      <c r="D336" s="163" t="s">
        <v>638</v>
      </c>
      <c r="E336" s="163" t="s">
        <v>918</v>
      </c>
      <c r="F336" s="163" t="s">
        <v>919</v>
      </c>
      <c r="G336" s="163" t="s">
        <v>981</v>
      </c>
      <c r="H336" s="163" t="s">
        <v>921</v>
      </c>
      <c r="I336" s="163" t="s">
        <v>439</v>
      </c>
      <c r="J336" s="162">
        <v>11.031777</v>
      </c>
      <c r="K336" s="162">
        <v>125.72249600000001</v>
      </c>
      <c r="L336" s="163" t="s">
        <v>644</v>
      </c>
      <c r="M336" s="162">
        <v>14</v>
      </c>
      <c r="N336" s="162">
        <v>33</v>
      </c>
      <c r="O336" s="162">
        <v>191</v>
      </c>
      <c r="P336" s="162">
        <v>1351</v>
      </c>
      <c r="Q336" s="162">
        <v>2522</v>
      </c>
      <c r="R336" s="164"/>
      <c r="S336" s="164">
        <v>1</v>
      </c>
      <c r="T336" s="164">
        <v>1</v>
      </c>
      <c r="U336" s="164" t="s">
        <v>644</v>
      </c>
      <c r="V336" s="164" t="s">
        <v>644</v>
      </c>
      <c r="W336" s="162">
        <f t="shared" si="28"/>
        <v>5</v>
      </c>
      <c r="X336" s="162">
        <v>2</v>
      </c>
      <c r="Y336" t="str">
        <f t="shared" si="29"/>
        <v>Private Secondary</v>
      </c>
      <c r="AA336" t="str">
        <f t="shared" si="30"/>
        <v>23</v>
      </c>
    </row>
    <row r="337" spans="1:27" ht="15.75" hidden="1" customHeight="1" x14ac:dyDescent="0.25">
      <c r="A337" s="162">
        <v>328</v>
      </c>
      <c r="B337" s="162">
        <v>452501</v>
      </c>
      <c r="C337" s="169" t="s">
        <v>989</v>
      </c>
      <c r="D337" s="163" t="s">
        <v>638</v>
      </c>
      <c r="E337" s="163" t="s">
        <v>918</v>
      </c>
      <c r="F337" s="163" t="s">
        <v>919</v>
      </c>
      <c r="G337" s="163" t="s">
        <v>981</v>
      </c>
      <c r="H337" s="163" t="s">
        <v>921</v>
      </c>
      <c r="I337" s="163" t="s">
        <v>439</v>
      </c>
      <c r="J337" s="170"/>
      <c r="K337" s="170"/>
      <c r="L337" s="163" t="s">
        <v>990</v>
      </c>
      <c r="M337" s="162">
        <v>14</v>
      </c>
      <c r="N337" s="162">
        <v>33</v>
      </c>
      <c r="O337" s="162">
        <v>191</v>
      </c>
      <c r="P337" s="162">
        <v>1351</v>
      </c>
      <c r="Q337" s="162">
        <v>2522</v>
      </c>
      <c r="R337" s="164">
        <v>1</v>
      </c>
      <c r="S337" s="164">
        <v>1</v>
      </c>
      <c r="T337" s="164"/>
      <c r="U337" s="164" t="s">
        <v>644</v>
      </c>
      <c r="V337" s="164" t="s">
        <v>644</v>
      </c>
      <c r="W337" s="162">
        <f t="shared" si="28"/>
        <v>4</v>
      </c>
      <c r="X337" s="162">
        <v>2</v>
      </c>
      <c r="Y337" t="str">
        <f t="shared" si="29"/>
        <v>Private Integrated</v>
      </c>
      <c r="AA337" t="str">
        <f t="shared" si="30"/>
        <v>12</v>
      </c>
    </row>
    <row r="338" spans="1:27" ht="15.75" hidden="1" customHeight="1" x14ac:dyDescent="0.25">
      <c r="A338" s="162">
        <v>329</v>
      </c>
      <c r="B338" s="162">
        <v>452503</v>
      </c>
      <c r="C338" s="163" t="s">
        <v>991</v>
      </c>
      <c r="D338" s="163" t="s">
        <v>638</v>
      </c>
      <c r="E338" s="163" t="s">
        <v>918</v>
      </c>
      <c r="F338" s="163" t="s">
        <v>919</v>
      </c>
      <c r="G338" s="163" t="s">
        <v>981</v>
      </c>
      <c r="H338" s="163" t="s">
        <v>921</v>
      </c>
      <c r="I338" s="163" t="s">
        <v>3</v>
      </c>
      <c r="J338" s="170"/>
      <c r="K338" s="170"/>
      <c r="L338" s="163" t="s">
        <v>992</v>
      </c>
      <c r="M338" s="162">
        <v>14</v>
      </c>
      <c r="N338" s="162">
        <v>33</v>
      </c>
      <c r="O338" s="162">
        <v>191</v>
      </c>
      <c r="P338" s="162">
        <v>1351</v>
      </c>
      <c r="Q338" s="162">
        <v>2522</v>
      </c>
      <c r="R338" s="164">
        <v>1</v>
      </c>
      <c r="S338" s="164" t="s">
        <v>644</v>
      </c>
      <c r="T338" s="164"/>
      <c r="U338" s="164" t="s">
        <v>644</v>
      </c>
      <c r="V338" s="164" t="s">
        <v>644</v>
      </c>
      <c r="W338" s="162">
        <f t="shared" si="28"/>
        <v>1</v>
      </c>
      <c r="X338" s="162">
        <v>2</v>
      </c>
      <c r="Y338" t="str">
        <f t="shared" si="29"/>
        <v>Private Elementary</v>
      </c>
      <c r="AA338" t="str">
        <f t="shared" si="30"/>
        <v>1</v>
      </c>
    </row>
    <row r="339" spans="1:27" ht="15.75" hidden="1" customHeight="1" x14ac:dyDescent="0.25">
      <c r="A339" s="162">
        <v>330</v>
      </c>
      <c r="B339" s="162">
        <v>452504</v>
      </c>
      <c r="C339" s="163" t="s">
        <v>993</v>
      </c>
      <c r="D339" s="163" t="s">
        <v>638</v>
      </c>
      <c r="E339" s="163" t="s">
        <v>918</v>
      </c>
      <c r="F339" s="163" t="s">
        <v>919</v>
      </c>
      <c r="G339" s="163" t="s">
        <v>981</v>
      </c>
      <c r="H339" s="163" t="s">
        <v>921</v>
      </c>
      <c r="I339" s="163" t="s">
        <v>3</v>
      </c>
      <c r="J339" s="170"/>
      <c r="K339" s="170"/>
      <c r="L339" s="163" t="s">
        <v>983</v>
      </c>
      <c r="M339" s="162">
        <v>14</v>
      </c>
      <c r="N339" s="162">
        <v>33</v>
      </c>
      <c r="O339" s="162">
        <v>191</v>
      </c>
      <c r="P339" s="162">
        <v>1351</v>
      </c>
      <c r="Q339" s="162">
        <v>2522</v>
      </c>
      <c r="R339" s="164">
        <v>1</v>
      </c>
      <c r="S339" s="164" t="s">
        <v>644</v>
      </c>
      <c r="T339" s="164"/>
      <c r="U339" s="164" t="s">
        <v>644</v>
      </c>
      <c r="V339" s="164" t="s">
        <v>644</v>
      </c>
      <c r="W339" s="162">
        <f t="shared" si="28"/>
        <v>1</v>
      </c>
      <c r="X339" s="162">
        <v>2</v>
      </c>
      <c r="Y339" t="str">
        <f t="shared" si="29"/>
        <v>Private Elementary</v>
      </c>
      <c r="AA339" t="str">
        <f t="shared" si="30"/>
        <v>1</v>
      </c>
    </row>
    <row r="340" spans="1:27" ht="15.75" hidden="1" customHeight="1" x14ac:dyDescent="0.25">
      <c r="A340" s="162">
        <v>331</v>
      </c>
      <c r="B340" s="162">
        <v>452506</v>
      </c>
      <c r="C340" s="163" t="s">
        <v>994</v>
      </c>
      <c r="D340" s="163" t="s">
        <v>638</v>
      </c>
      <c r="E340" s="163" t="s">
        <v>918</v>
      </c>
      <c r="F340" s="163" t="s">
        <v>919</v>
      </c>
      <c r="G340" s="163" t="s">
        <v>981</v>
      </c>
      <c r="H340" s="163" t="s">
        <v>921</v>
      </c>
      <c r="I340" s="163" t="s">
        <v>3</v>
      </c>
      <c r="J340" s="170"/>
      <c r="K340" s="170"/>
      <c r="L340" s="163" t="s">
        <v>995</v>
      </c>
      <c r="M340" s="162">
        <v>14</v>
      </c>
      <c r="N340" s="162">
        <v>33</v>
      </c>
      <c r="O340" s="162">
        <v>191</v>
      </c>
      <c r="P340" s="162">
        <v>1351</v>
      </c>
      <c r="Q340" s="162">
        <v>2522</v>
      </c>
      <c r="R340" s="164">
        <v>1</v>
      </c>
      <c r="S340" s="164" t="s">
        <v>644</v>
      </c>
      <c r="T340" s="164"/>
      <c r="U340" s="164" t="s">
        <v>644</v>
      </c>
      <c r="V340" s="164" t="s">
        <v>644</v>
      </c>
      <c r="W340" s="162">
        <f t="shared" si="28"/>
        <v>1</v>
      </c>
      <c r="X340" s="162">
        <v>2</v>
      </c>
      <c r="Y340" t="str">
        <f t="shared" si="29"/>
        <v>Private Elementary</v>
      </c>
      <c r="AA340" t="str">
        <f t="shared" si="30"/>
        <v>1</v>
      </c>
    </row>
    <row r="341" spans="1:27" ht="15.75" hidden="1" customHeight="1" x14ac:dyDescent="0.25">
      <c r="A341" s="162">
        <v>332</v>
      </c>
      <c r="B341" s="178" t="s">
        <v>921</v>
      </c>
      <c r="C341" s="178" t="s">
        <v>996</v>
      </c>
      <c r="D341" s="163" t="s">
        <v>638</v>
      </c>
      <c r="E341" s="163" t="s">
        <v>918</v>
      </c>
      <c r="F341" s="163" t="s">
        <v>919</v>
      </c>
      <c r="G341" s="163" t="s">
        <v>920</v>
      </c>
      <c r="H341" s="178" t="s">
        <v>921</v>
      </c>
      <c r="I341" s="163" t="s">
        <v>758</v>
      </c>
      <c r="J341" s="162"/>
      <c r="K341" s="162"/>
      <c r="L341" s="163"/>
      <c r="M341" s="162"/>
      <c r="N341" s="162"/>
      <c r="O341" s="162"/>
      <c r="P341" s="162"/>
      <c r="Q341" s="162"/>
      <c r="R341" s="164" t="s">
        <v>644</v>
      </c>
      <c r="S341" s="164" t="s">
        <v>644</v>
      </c>
      <c r="T341" s="164"/>
      <c r="U341" s="164">
        <v>1</v>
      </c>
      <c r="V341" s="164" t="s">
        <v>644</v>
      </c>
      <c r="W341" s="162">
        <f t="shared" si="28"/>
        <v>7</v>
      </c>
      <c r="X341" s="162">
        <v>1</v>
      </c>
      <c r="Y341" t="str">
        <f t="shared" si="29"/>
        <v>Public ALS</v>
      </c>
      <c r="AA341" t="str">
        <f t="shared" si="30"/>
        <v>4</v>
      </c>
    </row>
    <row r="342" spans="1:27" ht="15.75" hidden="1" customHeight="1" x14ac:dyDescent="0.25">
      <c r="A342" s="162">
        <v>333</v>
      </c>
      <c r="B342" s="178" t="s">
        <v>934</v>
      </c>
      <c r="C342" s="178" t="s">
        <v>997</v>
      </c>
      <c r="D342" s="163" t="s">
        <v>638</v>
      </c>
      <c r="E342" s="163" t="s">
        <v>918</v>
      </c>
      <c r="F342" s="163" t="s">
        <v>919</v>
      </c>
      <c r="G342" s="163" t="s">
        <v>920</v>
      </c>
      <c r="H342" s="178" t="s">
        <v>934</v>
      </c>
      <c r="I342" s="163" t="s">
        <v>758</v>
      </c>
      <c r="J342" s="162"/>
      <c r="K342" s="162"/>
      <c r="L342" s="163"/>
      <c r="M342" s="162"/>
      <c r="N342" s="162"/>
      <c r="O342" s="162"/>
      <c r="P342" s="162"/>
      <c r="Q342" s="162"/>
      <c r="R342" s="164" t="s">
        <v>644</v>
      </c>
      <c r="S342" s="164" t="s">
        <v>644</v>
      </c>
      <c r="T342" s="164"/>
      <c r="U342" s="164">
        <v>1</v>
      </c>
      <c r="V342" s="164" t="s">
        <v>644</v>
      </c>
      <c r="W342" s="162">
        <f t="shared" si="28"/>
        <v>7</v>
      </c>
      <c r="X342" s="162">
        <v>1</v>
      </c>
      <c r="Y342" t="str">
        <f t="shared" si="29"/>
        <v>Public ALS</v>
      </c>
      <c r="AA342" t="str">
        <f t="shared" si="30"/>
        <v>4</v>
      </c>
    </row>
    <row r="343" spans="1:27" ht="15.75" hidden="1" customHeight="1" x14ac:dyDescent="0.25">
      <c r="A343" s="162">
        <v>334</v>
      </c>
      <c r="B343" s="178" t="s">
        <v>957</v>
      </c>
      <c r="C343" s="178" t="s">
        <v>998</v>
      </c>
      <c r="D343" s="163" t="s">
        <v>638</v>
      </c>
      <c r="E343" s="163" t="s">
        <v>918</v>
      </c>
      <c r="F343" s="163" t="s">
        <v>919</v>
      </c>
      <c r="G343" s="163" t="s">
        <v>920</v>
      </c>
      <c r="H343" s="178" t="s">
        <v>957</v>
      </c>
      <c r="I343" s="163" t="s">
        <v>758</v>
      </c>
      <c r="J343" s="162"/>
      <c r="K343" s="162"/>
      <c r="L343" s="163"/>
      <c r="M343" s="162"/>
      <c r="N343" s="162"/>
      <c r="O343" s="162"/>
      <c r="P343" s="162"/>
      <c r="Q343" s="162"/>
      <c r="R343" s="164" t="s">
        <v>644</v>
      </c>
      <c r="S343" s="164" t="s">
        <v>644</v>
      </c>
      <c r="T343" s="164"/>
      <c r="U343" s="164">
        <v>1</v>
      </c>
      <c r="V343" s="164" t="s">
        <v>644</v>
      </c>
      <c r="W343" s="162">
        <f t="shared" si="28"/>
        <v>7</v>
      </c>
      <c r="X343" s="162">
        <v>1</v>
      </c>
      <c r="Y343" t="str">
        <f t="shared" si="29"/>
        <v>Public ALS</v>
      </c>
      <c r="AA343" t="str">
        <f t="shared" si="30"/>
        <v>4</v>
      </c>
    </row>
    <row r="344" spans="1:27" ht="15.75" hidden="1" customHeight="1" x14ac:dyDescent="0.25">
      <c r="A344" s="162">
        <v>335</v>
      </c>
      <c r="B344" s="162">
        <v>123986</v>
      </c>
      <c r="C344" s="163" t="s">
        <v>999</v>
      </c>
      <c r="D344" s="163" t="s">
        <v>638</v>
      </c>
      <c r="E344" s="163" t="s">
        <v>1000</v>
      </c>
      <c r="F344" s="163" t="s">
        <v>1001</v>
      </c>
      <c r="G344" s="163" t="s">
        <v>1001</v>
      </c>
      <c r="H344" s="163" t="s">
        <v>1002</v>
      </c>
      <c r="I344" s="163" t="s">
        <v>643</v>
      </c>
      <c r="J344" s="162">
        <v>12.064334000000001</v>
      </c>
      <c r="K344" s="162">
        <v>124.60263500000001</v>
      </c>
      <c r="L344" s="163" t="s">
        <v>644</v>
      </c>
      <c r="M344" s="162">
        <v>14</v>
      </c>
      <c r="N344" s="162">
        <v>86</v>
      </c>
      <c r="O344" s="162">
        <v>200</v>
      </c>
      <c r="P344" s="162">
        <v>1460</v>
      </c>
      <c r="Q344" s="162">
        <v>2696</v>
      </c>
      <c r="R344" s="164">
        <v>1</v>
      </c>
      <c r="S344" s="164" t="s">
        <v>644</v>
      </c>
      <c r="T344" s="164"/>
      <c r="U344" s="164" t="s">
        <v>644</v>
      </c>
      <c r="V344" s="164" t="s">
        <v>644</v>
      </c>
      <c r="W344" s="162">
        <f t="shared" si="28"/>
        <v>1</v>
      </c>
      <c r="X344" s="162">
        <v>1</v>
      </c>
      <c r="Y344" t="str">
        <f t="shared" si="29"/>
        <v>Public Elementary</v>
      </c>
      <c r="AA344" t="str">
        <f t="shared" si="30"/>
        <v>1</v>
      </c>
    </row>
    <row r="345" spans="1:27" ht="15.75" hidden="1" customHeight="1" x14ac:dyDescent="0.25">
      <c r="A345" s="162">
        <v>336</v>
      </c>
      <c r="B345" s="162">
        <v>123987</v>
      </c>
      <c r="C345" s="163" t="s">
        <v>1003</v>
      </c>
      <c r="D345" s="163" t="s">
        <v>638</v>
      </c>
      <c r="E345" s="163" t="s">
        <v>1000</v>
      </c>
      <c r="F345" s="163" t="s">
        <v>1001</v>
      </c>
      <c r="G345" s="163" t="s">
        <v>1001</v>
      </c>
      <c r="H345" s="163" t="s">
        <v>1002</v>
      </c>
      <c r="I345" s="163" t="s">
        <v>643</v>
      </c>
      <c r="J345" s="162">
        <v>12.106131</v>
      </c>
      <c r="K345" s="162">
        <v>124.658035</v>
      </c>
      <c r="L345" s="163" t="s">
        <v>644</v>
      </c>
      <c r="M345" s="162">
        <v>14</v>
      </c>
      <c r="N345" s="162">
        <v>86</v>
      </c>
      <c r="O345" s="162">
        <v>200</v>
      </c>
      <c r="P345" s="162">
        <v>1460</v>
      </c>
      <c r="Q345" s="162">
        <v>2696</v>
      </c>
      <c r="R345" s="164">
        <v>1</v>
      </c>
      <c r="S345" s="164" t="s">
        <v>644</v>
      </c>
      <c r="T345" s="164"/>
      <c r="U345" s="164" t="s">
        <v>644</v>
      </c>
      <c r="V345" s="164" t="s">
        <v>644</v>
      </c>
      <c r="W345" s="162">
        <f t="shared" si="28"/>
        <v>1</v>
      </c>
      <c r="X345" s="162">
        <v>1</v>
      </c>
      <c r="Y345" t="str">
        <f t="shared" si="29"/>
        <v>Public Elementary</v>
      </c>
      <c r="AA345" t="str">
        <f t="shared" si="30"/>
        <v>1</v>
      </c>
    </row>
    <row r="346" spans="1:27" ht="15.75" hidden="1" customHeight="1" x14ac:dyDescent="0.25">
      <c r="A346" s="162">
        <v>337</v>
      </c>
      <c r="B346" s="162">
        <v>123988</v>
      </c>
      <c r="C346" s="163" t="s">
        <v>1004</v>
      </c>
      <c r="D346" s="163" t="s">
        <v>638</v>
      </c>
      <c r="E346" s="163" t="s">
        <v>1000</v>
      </c>
      <c r="F346" s="163" t="s">
        <v>1001</v>
      </c>
      <c r="G346" s="163" t="s">
        <v>1001</v>
      </c>
      <c r="H346" s="163" t="s">
        <v>1005</v>
      </c>
      <c r="I346" s="163" t="s">
        <v>643</v>
      </c>
      <c r="J346" s="162">
        <v>12.081457</v>
      </c>
      <c r="K346" s="162">
        <v>124.620468</v>
      </c>
      <c r="L346" s="163" t="s">
        <v>644</v>
      </c>
      <c r="M346" s="162">
        <v>14</v>
      </c>
      <c r="N346" s="162">
        <v>86</v>
      </c>
      <c r="O346" s="162">
        <v>200</v>
      </c>
      <c r="P346" s="162">
        <v>1460</v>
      </c>
      <c r="Q346" s="162">
        <v>2697</v>
      </c>
      <c r="R346" s="164">
        <v>1</v>
      </c>
      <c r="S346" s="164" t="s">
        <v>644</v>
      </c>
      <c r="T346" s="164"/>
      <c r="U346" s="164" t="s">
        <v>644</v>
      </c>
      <c r="V346" s="164" t="s">
        <v>644</v>
      </c>
      <c r="W346" s="162">
        <f t="shared" ref="W346:W409" si="31">IF(AA346="1",1,IF(AA346="2",2,IF(AA346="12",4,IF(AA346="123",6,IF(AA346="23",5,IF(AA346="3",3,IF(AA346="4",7,IF(AA346="35",8,""))))))))</f>
        <v>1</v>
      </c>
      <c r="X346" s="162">
        <v>1</v>
      </c>
      <c r="Y346" t="str">
        <f t="shared" si="29"/>
        <v>Public Elementary</v>
      </c>
      <c r="AA346" t="str">
        <f t="shared" si="30"/>
        <v>1</v>
      </c>
    </row>
    <row r="347" spans="1:27" ht="15.75" hidden="1" customHeight="1" x14ac:dyDescent="0.25">
      <c r="A347" s="162">
        <v>338</v>
      </c>
      <c r="B347" s="162">
        <v>123989</v>
      </c>
      <c r="C347" s="163" t="s">
        <v>1006</v>
      </c>
      <c r="D347" s="163" t="s">
        <v>638</v>
      </c>
      <c r="E347" s="163" t="s">
        <v>1000</v>
      </c>
      <c r="F347" s="163" t="s">
        <v>1001</v>
      </c>
      <c r="G347" s="163" t="s">
        <v>1001</v>
      </c>
      <c r="H347" s="163" t="s">
        <v>1002</v>
      </c>
      <c r="I347" s="163" t="s">
        <v>643</v>
      </c>
      <c r="J347" s="162">
        <v>12.067231</v>
      </c>
      <c r="K347" s="162">
        <v>124.595782</v>
      </c>
      <c r="L347" s="163" t="s">
        <v>644</v>
      </c>
      <c r="M347" s="162">
        <v>14</v>
      </c>
      <c r="N347" s="162">
        <v>86</v>
      </c>
      <c r="O347" s="162">
        <v>200</v>
      </c>
      <c r="P347" s="162">
        <v>1460</v>
      </c>
      <c r="Q347" s="162">
        <v>2696</v>
      </c>
      <c r="R347" s="164">
        <v>1</v>
      </c>
      <c r="S347" s="164" t="s">
        <v>644</v>
      </c>
      <c r="T347" s="164"/>
      <c r="U347" s="164" t="s">
        <v>644</v>
      </c>
      <c r="V347" s="164" t="s">
        <v>644</v>
      </c>
      <c r="W347" s="162">
        <f t="shared" si="31"/>
        <v>1</v>
      </c>
      <c r="X347" s="162">
        <v>1</v>
      </c>
      <c r="Y347" t="str">
        <f t="shared" si="29"/>
        <v>Public Elementary</v>
      </c>
      <c r="AA347" t="str">
        <f t="shared" si="30"/>
        <v>1</v>
      </c>
    </row>
    <row r="348" spans="1:27" ht="15.75" hidden="1" customHeight="1" x14ac:dyDescent="0.25">
      <c r="A348" s="162">
        <v>339</v>
      </c>
      <c r="B348" s="162">
        <v>123990</v>
      </c>
      <c r="C348" s="163" t="s">
        <v>1007</v>
      </c>
      <c r="D348" s="163" t="s">
        <v>638</v>
      </c>
      <c r="E348" s="163" t="s">
        <v>1000</v>
      </c>
      <c r="F348" s="163" t="s">
        <v>1001</v>
      </c>
      <c r="G348" s="163" t="s">
        <v>1001</v>
      </c>
      <c r="H348" s="163" t="s">
        <v>1002</v>
      </c>
      <c r="I348" s="163" t="s">
        <v>643</v>
      </c>
      <c r="J348" s="162">
        <v>12.204469</v>
      </c>
      <c r="K348" s="162">
        <v>124.788498</v>
      </c>
      <c r="L348" s="163" t="s">
        <v>644</v>
      </c>
      <c r="M348" s="162">
        <v>14</v>
      </c>
      <c r="N348" s="162">
        <v>86</v>
      </c>
      <c r="O348" s="162">
        <v>200</v>
      </c>
      <c r="P348" s="162">
        <v>1460</v>
      </c>
      <c r="Q348" s="162">
        <v>2696</v>
      </c>
      <c r="R348" s="164">
        <v>1</v>
      </c>
      <c r="S348" s="164" t="s">
        <v>644</v>
      </c>
      <c r="T348" s="164"/>
      <c r="U348" s="164" t="s">
        <v>644</v>
      </c>
      <c r="V348" s="164" t="s">
        <v>644</v>
      </c>
      <c r="W348" s="162">
        <f t="shared" si="31"/>
        <v>1</v>
      </c>
      <c r="X348" s="162">
        <v>1</v>
      </c>
      <c r="Y348" t="str">
        <f t="shared" si="29"/>
        <v>Public Elementary</v>
      </c>
      <c r="AA348" t="str">
        <f t="shared" si="30"/>
        <v>1</v>
      </c>
    </row>
    <row r="349" spans="1:27" ht="15.75" hidden="1" customHeight="1" x14ac:dyDescent="0.25">
      <c r="A349" s="162">
        <v>340</v>
      </c>
      <c r="B349" s="162">
        <v>123991</v>
      </c>
      <c r="C349" s="163" t="s">
        <v>1008</v>
      </c>
      <c r="D349" s="163" t="s">
        <v>638</v>
      </c>
      <c r="E349" s="163" t="s">
        <v>1000</v>
      </c>
      <c r="F349" s="163" t="s">
        <v>1001</v>
      </c>
      <c r="G349" s="163" t="s">
        <v>1001</v>
      </c>
      <c r="H349" s="163" t="s">
        <v>1002</v>
      </c>
      <c r="I349" s="163" t="s">
        <v>643</v>
      </c>
      <c r="J349" s="162">
        <v>12.053311109999999</v>
      </c>
      <c r="K349" s="162">
        <v>124.6292139</v>
      </c>
      <c r="L349" s="163" t="s">
        <v>644</v>
      </c>
      <c r="M349" s="162">
        <v>14</v>
      </c>
      <c r="N349" s="162">
        <v>86</v>
      </c>
      <c r="O349" s="162">
        <v>200</v>
      </c>
      <c r="P349" s="162">
        <v>1460</v>
      </c>
      <c r="Q349" s="162">
        <v>2696</v>
      </c>
      <c r="R349" s="164">
        <v>1</v>
      </c>
      <c r="S349" s="164" t="s">
        <v>644</v>
      </c>
      <c r="T349" s="164"/>
      <c r="U349" s="164" t="s">
        <v>644</v>
      </c>
      <c r="V349" s="164" t="s">
        <v>644</v>
      </c>
      <c r="W349" s="162">
        <f t="shared" si="31"/>
        <v>1</v>
      </c>
      <c r="X349" s="162">
        <v>1</v>
      </c>
      <c r="Y349" t="str">
        <f t="shared" si="29"/>
        <v>Public Elementary</v>
      </c>
      <c r="AA349" t="str">
        <f t="shared" si="30"/>
        <v>1</v>
      </c>
    </row>
    <row r="350" spans="1:27" ht="15.75" hidden="1" customHeight="1" x14ac:dyDescent="0.25">
      <c r="A350" s="162">
        <v>341</v>
      </c>
      <c r="B350" s="162">
        <v>123992</v>
      </c>
      <c r="C350" s="163" t="s">
        <v>1009</v>
      </c>
      <c r="D350" s="163" t="s">
        <v>638</v>
      </c>
      <c r="E350" s="163" t="s">
        <v>1000</v>
      </c>
      <c r="F350" s="163" t="s">
        <v>1001</v>
      </c>
      <c r="G350" s="163" t="s">
        <v>1001</v>
      </c>
      <c r="H350" s="163" t="s">
        <v>1002</v>
      </c>
      <c r="I350" s="163" t="s">
        <v>643</v>
      </c>
      <c r="J350" s="162">
        <v>12.065982</v>
      </c>
      <c r="K350" s="162">
        <v>124.657175</v>
      </c>
      <c r="L350" s="163" t="s">
        <v>644</v>
      </c>
      <c r="M350" s="162">
        <v>14</v>
      </c>
      <c r="N350" s="162">
        <v>86</v>
      </c>
      <c r="O350" s="162">
        <v>200</v>
      </c>
      <c r="P350" s="162">
        <v>1460</v>
      </c>
      <c r="Q350" s="162">
        <v>2696</v>
      </c>
      <c r="R350" s="164">
        <v>1</v>
      </c>
      <c r="S350" s="164" t="s">
        <v>644</v>
      </c>
      <c r="T350" s="164"/>
      <c r="U350" s="164" t="s">
        <v>644</v>
      </c>
      <c r="V350" s="164" t="s">
        <v>644</v>
      </c>
      <c r="W350" s="162">
        <f t="shared" si="31"/>
        <v>1</v>
      </c>
      <c r="X350" s="162">
        <v>1</v>
      </c>
      <c r="Y350" t="str">
        <f t="shared" si="29"/>
        <v>Public Elementary</v>
      </c>
      <c r="AA350" t="str">
        <f t="shared" si="30"/>
        <v>1</v>
      </c>
    </row>
    <row r="351" spans="1:27" ht="15.75" hidden="1" customHeight="1" x14ac:dyDescent="0.25">
      <c r="A351" s="162">
        <v>342</v>
      </c>
      <c r="B351" s="162">
        <v>123993</v>
      </c>
      <c r="C351" s="163" t="s">
        <v>1010</v>
      </c>
      <c r="D351" s="163" t="s">
        <v>638</v>
      </c>
      <c r="E351" s="163" t="s">
        <v>1000</v>
      </c>
      <c r="F351" s="163" t="s">
        <v>1001</v>
      </c>
      <c r="G351" s="163" t="s">
        <v>1001</v>
      </c>
      <c r="H351" s="163" t="s">
        <v>1005</v>
      </c>
      <c r="I351" s="163" t="s">
        <v>643</v>
      </c>
      <c r="J351" s="162">
        <v>12.100592000000001</v>
      </c>
      <c r="K351" s="162">
        <v>124.627334</v>
      </c>
      <c r="L351" s="163" t="s">
        <v>644</v>
      </c>
      <c r="M351" s="162">
        <v>14</v>
      </c>
      <c r="N351" s="162">
        <v>86</v>
      </c>
      <c r="O351" s="162">
        <v>200</v>
      </c>
      <c r="P351" s="162">
        <v>1460</v>
      </c>
      <c r="Q351" s="162">
        <v>2697</v>
      </c>
      <c r="R351" s="164">
        <v>1</v>
      </c>
      <c r="S351" s="164" t="s">
        <v>644</v>
      </c>
      <c r="T351" s="164"/>
      <c r="U351" s="164" t="s">
        <v>644</v>
      </c>
      <c r="V351" s="164" t="s">
        <v>644</v>
      </c>
      <c r="W351" s="162">
        <f t="shared" si="31"/>
        <v>1</v>
      </c>
      <c r="X351" s="162">
        <v>1</v>
      </c>
      <c r="Y351" t="str">
        <f t="shared" si="29"/>
        <v>Public Elementary</v>
      </c>
      <c r="AA351" t="str">
        <f t="shared" si="30"/>
        <v>1</v>
      </c>
    </row>
    <row r="352" spans="1:27" ht="15.75" hidden="1" customHeight="1" x14ac:dyDescent="0.25">
      <c r="A352" s="162">
        <v>343</v>
      </c>
      <c r="B352" s="162">
        <v>123994</v>
      </c>
      <c r="C352" s="163" t="s">
        <v>1011</v>
      </c>
      <c r="D352" s="163" t="s">
        <v>638</v>
      </c>
      <c r="E352" s="163" t="s">
        <v>1000</v>
      </c>
      <c r="F352" s="163" t="s">
        <v>1001</v>
      </c>
      <c r="G352" s="163" t="s">
        <v>1001</v>
      </c>
      <c r="H352" s="163" t="s">
        <v>1005</v>
      </c>
      <c r="I352" s="163" t="s">
        <v>643</v>
      </c>
      <c r="J352" s="162">
        <v>12.092703</v>
      </c>
      <c r="K352" s="162">
        <v>124.639179</v>
      </c>
      <c r="L352" s="163" t="s">
        <v>644</v>
      </c>
      <c r="M352" s="162">
        <v>14</v>
      </c>
      <c r="N352" s="162">
        <v>86</v>
      </c>
      <c r="O352" s="162">
        <v>200</v>
      </c>
      <c r="P352" s="162">
        <v>1460</v>
      </c>
      <c r="Q352" s="162">
        <v>2697</v>
      </c>
      <c r="R352" s="164">
        <v>1</v>
      </c>
      <c r="S352" s="164" t="s">
        <v>644</v>
      </c>
      <c r="T352" s="164"/>
      <c r="U352" s="164" t="s">
        <v>644</v>
      </c>
      <c r="V352" s="164" t="s">
        <v>644</v>
      </c>
      <c r="W352" s="162">
        <f t="shared" si="31"/>
        <v>1</v>
      </c>
      <c r="X352" s="162">
        <v>1</v>
      </c>
      <c r="Y352" t="str">
        <f t="shared" si="29"/>
        <v>Public Elementary</v>
      </c>
      <c r="AA352" t="str">
        <f t="shared" si="30"/>
        <v>1</v>
      </c>
    </row>
    <row r="353" spans="1:27" ht="15.75" hidden="1" customHeight="1" x14ac:dyDescent="0.25">
      <c r="A353" s="162">
        <v>344</v>
      </c>
      <c r="B353" s="162">
        <v>123995</v>
      </c>
      <c r="C353" s="163" t="s">
        <v>1012</v>
      </c>
      <c r="D353" s="163" t="s">
        <v>638</v>
      </c>
      <c r="E353" s="163" t="s">
        <v>1000</v>
      </c>
      <c r="F353" s="163" t="s">
        <v>1001</v>
      </c>
      <c r="G353" s="163" t="s">
        <v>1001</v>
      </c>
      <c r="H353" s="163" t="s">
        <v>1005</v>
      </c>
      <c r="I353" s="163" t="s">
        <v>643</v>
      </c>
      <c r="J353" s="162">
        <v>12.137347999999999</v>
      </c>
      <c r="K353" s="162">
        <v>124.678634</v>
      </c>
      <c r="L353" s="163" t="s">
        <v>644</v>
      </c>
      <c r="M353" s="162">
        <v>14</v>
      </c>
      <c r="N353" s="162">
        <v>86</v>
      </c>
      <c r="O353" s="162">
        <v>200</v>
      </c>
      <c r="P353" s="162">
        <v>1460</v>
      </c>
      <c r="Q353" s="162">
        <v>2697</v>
      </c>
      <c r="R353" s="164">
        <v>1</v>
      </c>
      <c r="S353" s="164" t="s">
        <v>644</v>
      </c>
      <c r="T353" s="164"/>
      <c r="U353" s="164" t="s">
        <v>644</v>
      </c>
      <c r="V353" s="164" t="s">
        <v>644</v>
      </c>
      <c r="W353" s="162">
        <f t="shared" si="31"/>
        <v>1</v>
      </c>
      <c r="X353" s="162">
        <v>1</v>
      </c>
      <c r="Y353" t="str">
        <f t="shared" si="29"/>
        <v>Public Elementary</v>
      </c>
      <c r="AA353" t="str">
        <f t="shared" si="30"/>
        <v>1</v>
      </c>
    </row>
    <row r="354" spans="1:27" ht="15.75" hidden="1" customHeight="1" x14ac:dyDescent="0.25">
      <c r="A354" s="162">
        <v>345</v>
      </c>
      <c r="B354" s="162">
        <v>123996</v>
      </c>
      <c r="C354" s="163" t="s">
        <v>1013</v>
      </c>
      <c r="D354" s="163" t="s">
        <v>638</v>
      </c>
      <c r="E354" s="163" t="s">
        <v>1000</v>
      </c>
      <c r="F354" s="163" t="s">
        <v>1001</v>
      </c>
      <c r="G354" s="163" t="s">
        <v>1001</v>
      </c>
      <c r="H354" s="163" t="s">
        <v>1002</v>
      </c>
      <c r="I354" s="163" t="s">
        <v>643</v>
      </c>
      <c r="J354" s="162">
        <v>12.062656</v>
      </c>
      <c r="K354" s="162">
        <v>124.65136699999999</v>
      </c>
      <c r="L354" s="163" t="s">
        <v>644</v>
      </c>
      <c r="M354" s="162">
        <v>14</v>
      </c>
      <c r="N354" s="162">
        <v>86</v>
      </c>
      <c r="O354" s="162">
        <v>200</v>
      </c>
      <c r="P354" s="162">
        <v>1460</v>
      </c>
      <c r="Q354" s="162">
        <v>2696</v>
      </c>
      <c r="R354" s="164">
        <v>1</v>
      </c>
      <c r="S354" s="164" t="s">
        <v>644</v>
      </c>
      <c r="T354" s="164"/>
      <c r="U354" s="164" t="s">
        <v>644</v>
      </c>
      <c r="V354" s="164" t="s">
        <v>644</v>
      </c>
      <c r="W354" s="162">
        <f t="shared" si="31"/>
        <v>1</v>
      </c>
      <c r="X354" s="162">
        <v>1</v>
      </c>
      <c r="Y354" t="str">
        <f t="shared" si="29"/>
        <v>Public Elementary</v>
      </c>
      <c r="AA354" t="str">
        <f t="shared" si="30"/>
        <v>1</v>
      </c>
    </row>
    <row r="355" spans="1:27" ht="15.75" hidden="1" customHeight="1" x14ac:dyDescent="0.25">
      <c r="A355" s="162">
        <v>346</v>
      </c>
      <c r="B355" s="162">
        <v>123997</v>
      </c>
      <c r="C355" s="163" t="s">
        <v>1014</v>
      </c>
      <c r="D355" s="163" t="s">
        <v>638</v>
      </c>
      <c r="E355" s="163" t="s">
        <v>1000</v>
      </c>
      <c r="F355" s="163" t="s">
        <v>1001</v>
      </c>
      <c r="G355" s="163" t="s">
        <v>1001</v>
      </c>
      <c r="H355" s="163" t="s">
        <v>1015</v>
      </c>
      <c r="I355" s="163" t="s">
        <v>643</v>
      </c>
      <c r="J355" s="162">
        <v>12.084142</v>
      </c>
      <c r="K355" s="162">
        <v>124.600555</v>
      </c>
      <c r="L355" s="163" t="s">
        <v>644</v>
      </c>
      <c r="M355" s="162">
        <v>14</v>
      </c>
      <c r="N355" s="162">
        <v>86</v>
      </c>
      <c r="O355" s="162">
        <v>200</v>
      </c>
      <c r="P355" s="162">
        <v>1460</v>
      </c>
      <c r="Q355" s="162">
        <v>2698</v>
      </c>
      <c r="R355" s="164">
        <v>1</v>
      </c>
      <c r="S355" s="164" t="s">
        <v>644</v>
      </c>
      <c r="T355" s="164"/>
      <c r="U355" s="164" t="s">
        <v>644</v>
      </c>
      <c r="V355" s="164" t="s">
        <v>644</v>
      </c>
      <c r="W355" s="162">
        <f t="shared" si="31"/>
        <v>1</v>
      </c>
      <c r="X355" s="162">
        <v>1</v>
      </c>
      <c r="Y355" t="str">
        <f t="shared" si="29"/>
        <v>Public Elementary</v>
      </c>
      <c r="AA355" t="str">
        <f t="shared" si="30"/>
        <v>1</v>
      </c>
    </row>
    <row r="356" spans="1:27" ht="15.75" hidden="1" customHeight="1" x14ac:dyDescent="0.25">
      <c r="A356" s="162">
        <v>347</v>
      </c>
      <c r="B356" s="162">
        <v>123998</v>
      </c>
      <c r="C356" s="163" t="s">
        <v>1016</v>
      </c>
      <c r="D356" s="163" t="s">
        <v>638</v>
      </c>
      <c r="E356" s="163" t="s">
        <v>1000</v>
      </c>
      <c r="F356" s="163" t="s">
        <v>1001</v>
      </c>
      <c r="G356" s="163" t="s">
        <v>1001</v>
      </c>
      <c r="H356" s="163" t="s">
        <v>1005</v>
      </c>
      <c r="I356" s="163" t="s">
        <v>643</v>
      </c>
      <c r="J356" s="162">
        <v>12.065583330000001</v>
      </c>
      <c r="K356" s="162">
        <v>124.5909917</v>
      </c>
      <c r="L356" s="163" t="s">
        <v>644</v>
      </c>
      <c r="M356" s="162">
        <v>14</v>
      </c>
      <c r="N356" s="162">
        <v>86</v>
      </c>
      <c r="O356" s="162">
        <v>200</v>
      </c>
      <c r="P356" s="162">
        <v>1460</v>
      </c>
      <c r="Q356" s="162">
        <v>2697</v>
      </c>
      <c r="R356" s="164">
        <v>1</v>
      </c>
      <c r="S356" s="164" t="s">
        <v>644</v>
      </c>
      <c r="T356" s="164"/>
      <c r="U356" s="164" t="s">
        <v>644</v>
      </c>
      <c r="V356" s="164" t="s">
        <v>644</v>
      </c>
      <c r="W356" s="162">
        <f t="shared" si="31"/>
        <v>1</v>
      </c>
      <c r="X356" s="162">
        <v>1</v>
      </c>
      <c r="Y356" t="str">
        <f t="shared" si="29"/>
        <v>Public Elementary</v>
      </c>
      <c r="AA356" t="str">
        <f t="shared" si="30"/>
        <v>1</v>
      </c>
    </row>
    <row r="357" spans="1:27" ht="15.75" hidden="1" customHeight="1" x14ac:dyDescent="0.25">
      <c r="A357" s="162">
        <v>348</v>
      </c>
      <c r="B357" s="162">
        <v>123999</v>
      </c>
      <c r="C357" s="163" t="s">
        <v>1017</v>
      </c>
      <c r="D357" s="163" t="s">
        <v>638</v>
      </c>
      <c r="E357" s="163" t="s">
        <v>1000</v>
      </c>
      <c r="F357" s="163" t="s">
        <v>1001</v>
      </c>
      <c r="G357" s="163" t="s">
        <v>1001</v>
      </c>
      <c r="H357" s="163" t="s">
        <v>1002</v>
      </c>
      <c r="I357" s="163" t="s">
        <v>643</v>
      </c>
      <c r="J357" s="162">
        <v>12.24272</v>
      </c>
      <c r="K357" s="162">
        <v>124.76406799999999</v>
      </c>
      <c r="L357" s="163" t="s">
        <v>644</v>
      </c>
      <c r="M357" s="162">
        <v>14</v>
      </c>
      <c r="N357" s="162">
        <v>86</v>
      </c>
      <c r="O357" s="162">
        <v>200</v>
      </c>
      <c r="P357" s="162">
        <v>1460</v>
      </c>
      <c r="Q357" s="162">
        <v>2696</v>
      </c>
      <c r="R357" s="164">
        <v>1</v>
      </c>
      <c r="S357" s="164" t="s">
        <v>644</v>
      </c>
      <c r="T357" s="164"/>
      <c r="U357" s="164" t="s">
        <v>644</v>
      </c>
      <c r="V357" s="164" t="s">
        <v>644</v>
      </c>
      <c r="W357" s="162">
        <f t="shared" si="31"/>
        <v>1</v>
      </c>
      <c r="X357" s="162">
        <v>1</v>
      </c>
      <c r="Y357" t="str">
        <f t="shared" si="29"/>
        <v>Public Elementary</v>
      </c>
      <c r="AA357" t="str">
        <f t="shared" si="30"/>
        <v>1</v>
      </c>
    </row>
    <row r="358" spans="1:27" ht="15.75" hidden="1" customHeight="1" x14ac:dyDescent="0.25">
      <c r="A358" s="162">
        <v>349</v>
      </c>
      <c r="B358" s="162">
        <v>124000</v>
      </c>
      <c r="C358" s="163" t="s">
        <v>1018</v>
      </c>
      <c r="D358" s="163" t="s">
        <v>638</v>
      </c>
      <c r="E358" s="163" t="s">
        <v>1000</v>
      </c>
      <c r="F358" s="163" t="s">
        <v>1001</v>
      </c>
      <c r="G358" s="163" t="s">
        <v>1001</v>
      </c>
      <c r="H358" s="163" t="s">
        <v>1002</v>
      </c>
      <c r="I358" s="163" t="s">
        <v>643</v>
      </c>
      <c r="J358" s="162">
        <v>12.221918000000001</v>
      </c>
      <c r="K358" s="162">
        <v>124.803207</v>
      </c>
      <c r="L358" s="163" t="s">
        <v>644</v>
      </c>
      <c r="M358" s="162">
        <v>14</v>
      </c>
      <c r="N358" s="162">
        <v>86</v>
      </c>
      <c r="O358" s="162">
        <v>200</v>
      </c>
      <c r="P358" s="162">
        <v>1460</v>
      </c>
      <c r="Q358" s="162">
        <v>2696</v>
      </c>
      <c r="R358" s="164">
        <v>1</v>
      </c>
      <c r="S358" s="164" t="s">
        <v>644</v>
      </c>
      <c r="T358" s="164"/>
      <c r="U358" s="164" t="s">
        <v>644</v>
      </c>
      <c r="V358" s="164" t="s">
        <v>644</v>
      </c>
      <c r="W358" s="162">
        <f t="shared" si="31"/>
        <v>1</v>
      </c>
      <c r="X358" s="162">
        <v>1</v>
      </c>
      <c r="Y358" t="str">
        <f t="shared" si="29"/>
        <v>Public Elementary</v>
      </c>
      <c r="AA358" t="str">
        <f t="shared" si="30"/>
        <v>1</v>
      </c>
    </row>
    <row r="359" spans="1:27" ht="15.75" hidden="1" customHeight="1" x14ac:dyDescent="0.25">
      <c r="A359" s="162">
        <v>350</v>
      </c>
      <c r="B359" s="162">
        <v>124001</v>
      </c>
      <c r="C359" s="163" t="s">
        <v>1019</v>
      </c>
      <c r="D359" s="163" t="s">
        <v>638</v>
      </c>
      <c r="E359" s="163" t="s">
        <v>1000</v>
      </c>
      <c r="F359" s="163" t="s">
        <v>1001</v>
      </c>
      <c r="G359" s="163" t="s">
        <v>1001</v>
      </c>
      <c r="H359" s="163" t="s">
        <v>1002</v>
      </c>
      <c r="I359" s="163" t="s">
        <v>643</v>
      </c>
      <c r="J359" s="162">
        <v>12.066349000000001</v>
      </c>
      <c r="K359" s="162">
        <v>124.602272</v>
      </c>
      <c r="L359" s="163" t="s">
        <v>644</v>
      </c>
      <c r="M359" s="162">
        <v>14</v>
      </c>
      <c r="N359" s="162">
        <v>86</v>
      </c>
      <c r="O359" s="162">
        <v>200</v>
      </c>
      <c r="P359" s="162">
        <v>1460</v>
      </c>
      <c r="Q359" s="162">
        <v>2696</v>
      </c>
      <c r="R359" s="164">
        <v>1</v>
      </c>
      <c r="S359" s="164" t="s">
        <v>644</v>
      </c>
      <c r="T359" s="164"/>
      <c r="U359" s="164" t="s">
        <v>644</v>
      </c>
      <c r="V359" s="164" t="s">
        <v>644</v>
      </c>
      <c r="W359" s="162">
        <f t="shared" si="31"/>
        <v>1</v>
      </c>
      <c r="X359" s="162">
        <v>1</v>
      </c>
      <c r="Y359" t="str">
        <f t="shared" si="29"/>
        <v>Public Elementary</v>
      </c>
      <c r="AA359" t="str">
        <f t="shared" si="30"/>
        <v>1</v>
      </c>
    </row>
    <row r="360" spans="1:27" ht="15.75" hidden="1" customHeight="1" x14ac:dyDescent="0.25">
      <c r="A360" s="162">
        <v>351</v>
      </c>
      <c r="B360" s="162">
        <v>124002</v>
      </c>
      <c r="C360" s="163" t="s">
        <v>1020</v>
      </c>
      <c r="D360" s="163" t="s">
        <v>638</v>
      </c>
      <c r="E360" s="163" t="s">
        <v>1000</v>
      </c>
      <c r="F360" s="163" t="s">
        <v>1001</v>
      </c>
      <c r="G360" s="163" t="s">
        <v>1001</v>
      </c>
      <c r="H360" s="163" t="s">
        <v>1005</v>
      </c>
      <c r="I360" s="163" t="s">
        <v>643</v>
      </c>
      <c r="J360" s="162">
        <v>12.07439722</v>
      </c>
      <c r="K360" s="162">
        <v>124.6106667</v>
      </c>
      <c r="L360" s="163" t="s">
        <v>644</v>
      </c>
      <c r="M360" s="162">
        <v>14</v>
      </c>
      <c r="N360" s="162">
        <v>86</v>
      </c>
      <c r="O360" s="162">
        <v>200</v>
      </c>
      <c r="P360" s="162">
        <v>1460</v>
      </c>
      <c r="Q360" s="162">
        <v>2697</v>
      </c>
      <c r="R360" s="164">
        <v>1</v>
      </c>
      <c r="S360" s="164" t="s">
        <v>644</v>
      </c>
      <c r="T360" s="164"/>
      <c r="U360" s="164" t="s">
        <v>644</v>
      </c>
      <c r="V360" s="164" t="s">
        <v>644</v>
      </c>
      <c r="W360" s="162">
        <f t="shared" si="31"/>
        <v>1</v>
      </c>
      <c r="X360" s="162">
        <v>1</v>
      </c>
      <c r="Y360" t="str">
        <f t="shared" si="29"/>
        <v>Public Elementary</v>
      </c>
      <c r="AA360" t="str">
        <f t="shared" si="30"/>
        <v>1</v>
      </c>
    </row>
    <row r="361" spans="1:27" ht="15.75" hidden="1" customHeight="1" x14ac:dyDescent="0.25">
      <c r="A361" s="162">
        <v>352</v>
      </c>
      <c r="B361" s="162">
        <v>124003</v>
      </c>
      <c r="C361" s="163" t="s">
        <v>1021</v>
      </c>
      <c r="D361" s="163" t="s">
        <v>638</v>
      </c>
      <c r="E361" s="163" t="s">
        <v>1000</v>
      </c>
      <c r="F361" s="163" t="s">
        <v>1001</v>
      </c>
      <c r="G361" s="163" t="s">
        <v>1001</v>
      </c>
      <c r="H361" s="163" t="s">
        <v>1005</v>
      </c>
      <c r="I361" s="163" t="s">
        <v>643</v>
      </c>
      <c r="J361" s="162">
        <v>12.099417000000001</v>
      </c>
      <c r="K361" s="162">
        <v>124.64690400000001</v>
      </c>
      <c r="L361" s="163" t="s">
        <v>644</v>
      </c>
      <c r="M361" s="162">
        <v>14</v>
      </c>
      <c r="N361" s="162">
        <v>86</v>
      </c>
      <c r="O361" s="162">
        <v>200</v>
      </c>
      <c r="P361" s="162">
        <v>1460</v>
      </c>
      <c r="Q361" s="162">
        <v>2697</v>
      </c>
      <c r="R361" s="164">
        <v>1</v>
      </c>
      <c r="S361" s="164" t="s">
        <v>644</v>
      </c>
      <c r="T361" s="164"/>
      <c r="U361" s="164" t="s">
        <v>644</v>
      </c>
      <c r="V361" s="164" t="s">
        <v>644</v>
      </c>
      <c r="W361" s="162">
        <f t="shared" si="31"/>
        <v>1</v>
      </c>
      <c r="X361" s="162">
        <v>1</v>
      </c>
      <c r="Y361" t="str">
        <f t="shared" si="29"/>
        <v>Public Elementary</v>
      </c>
      <c r="AA361" t="str">
        <f t="shared" si="30"/>
        <v>1</v>
      </c>
    </row>
    <row r="362" spans="1:27" ht="15.75" hidden="1" customHeight="1" x14ac:dyDescent="0.25">
      <c r="A362" s="162">
        <v>353</v>
      </c>
      <c r="B362" s="162">
        <v>124004</v>
      </c>
      <c r="C362" s="163" t="s">
        <v>1022</v>
      </c>
      <c r="D362" s="163" t="s">
        <v>638</v>
      </c>
      <c r="E362" s="163" t="s">
        <v>1000</v>
      </c>
      <c r="F362" s="163" t="s">
        <v>1001</v>
      </c>
      <c r="G362" s="163" t="s">
        <v>1001</v>
      </c>
      <c r="H362" s="163" t="s">
        <v>1015</v>
      </c>
      <c r="I362" s="163" t="s">
        <v>643</v>
      </c>
      <c r="J362" s="162">
        <v>12.133823</v>
      </c>
      <c r="K362" s="162">
        <v>124.65067999999999</v>
      </c>
      <c r="L362" s="163" t="s">
        <v>644</v>
      </c>
      <c r="M362" s="162">
        <v>14</v>
      </c>
      <c r="N362" s="162">
        <v>86</v>
      </c>
      <c r="O362" s="162">
        <v>200</v>
      </c>
      <c r="P362" s="162">
        <v>1460</v>
      </c>
      <c r="Q362" s="162">
        <v>2698</v>
      </c>
      <c r="R362" s="164">
        <v>1</v>
      </c>
      <c r="S362" s="164" t="s">
        <v>644</v>
      </c>
      <c r="T362" s="164"/>
      <c r="U362" s="164" t="s">
        <v>644</v>
      </c>
      <c r="V362" s="164" t="s">
        <v>644</v>
      </c>
      <c r="W362" s="162">
        <f t="shared" si="31"/>
        <v>1</v>
      </c>
      <c r="X362" s="162">
        <v>1</v>
      </c>
      <c r="Y362" t="str">
        <f t="shared" si="29"/>
        <v>Public Elementary</v>
      </c>
      <c r="AA362" t="str">
        <f t="shared" si="30"/>
        <v>1</v>
      </c>
    </row>
    <row r="363" spans="1:27" ht="15.75" hidden="1" customHeight="1" x14ac:dyDescent="0.25">
      <c r="A363" s="162">
        <v>354</v>
      </c>
      <c r="B363" s="162">
        <v>124005</v>
      </c>
      <c r="C363" s="163" t="s">
        <v>1023</v>
      </c>
      <c r="D363" s="163" t="s">
        <v>638</v>
      </c>
      <c r="E363" s="163" t="s">
        <v>1000</v>
      </c>
      <c r="F363" s="163" t="s">
        <v>1001</v>
      </c>
      <c r="G363" s="163" t="s">
        <v>1001</v>
      </c>
      <c r="H363" s="163" t="s">
        <v>1005</v>
      </c>
      <c r="I363" s="163" t="s">
        <v>643</v>
      </c>
      <c r="J363" s="162">
        <v>12.104704</v>
      </c>
      <c r="K363" s="162">
        <v>124.584518</v>
      </c>
      <c r="L363" s="163" t="s">
        <v>644</v>
      </c>
      <c r="M363" s="162">
        <v>14</v>
      </c>
      <c r="N363" s="162">
        <v>86</v>
      </c>
      <c r="O363" s="162">
        <v>200</v>
      </c>
      <c r="P363" s="162">
        <v>1460</v>
      </c>
      <c r="Q363" s="162">
        <v>2697</v>
      </c>
      <c r="R363" s="164">
        <v>1</v>
      </c>
      <c r="S363" s="164" t="s">
        <v>644</v>
      </c>
      <c r="T363" s="164"/>
      <c r="U363" s="164" t="s">
        <v>644</v>
      </c>
      <c r="V363" s="164" t="s">
        <v>644</v>
      </c>
      <c r="W363" s="162">
        <f t="shared" si="31"/>
        <v>1</v>
      </c>
      <c r="X363" s="162">
        <v>1</v>
      </c>
      <c r="Y363" t="str">
        <f t="shared" si="29"/>
        <v>Public Elementary</v>
      </c>
      <c r="AA363" t="str">
        <f t="shared" si="30"/>
        <v>1</v>
      </c>
    </row>
    <row r="364" spans="1:27" ht="15.75" hidden="1" customHeight="1" x14ac:dyDescent="0.25">
      <c r="A364" s="162">
        <v>355</v>
      </c>
      <c r="B364" s="162">
        <v>124006</v>
      </c>
      <c r="C364" s="163" t="s">
        <v>1024</v>
      </c>
      <c r="D364" s="163" t="s">
        <v>638</v>
      </c>
      <c r="E364" s="163" t="s">
        <v>1000</v>
      </c>
      <c r="F364" s="163" t="s">
        <v>1001</v>
      </c>
      <c r="G364" s="163" t="s">
        <v>1001</v>
      </c>
      <c r="H364" s="163" t="s">
        <v>1015</v>
      </c>
      <c r="I364" s="163" t="s">
        <v>643</v>
      </c>
      <c r="J364" s="162">
        <v>12.071679</v>
      </c>
      <c r="K364" s="162">
        <v>124.594782</v>
      </c>
      <c r="L364" s="163" t="s">
        <v>644</v>
      </c>
      <c r="M364" s="162">
        <v>14</v>
      </c>
      <c r="N364" s="162">
        <v>86</v>
      </c>
      <c r="O364" s="162">
        <v>200</v>
      </c>
      <c r="P364" s="162">
        <v>1460</v>
      </c>
      <c r="Q364" s="162">
        <v>2698</v>
      </c>
      <c r="R364" s="164">
        <v>1</v>
      </c>
      <c r="S364" s="164" t="s">
        <v>644</v>
      </c>
      <c r="T364" s="164"/>
      <c r="U364" s="164" t="s">
        <v>644</v>
      </c>
      <c r="V364" s="164" t="s">
        <v>644</v>
      </c>
      <c r="W364" s="162">
        <f t="shared" si="31"/>
        <v>1</v>
      </c>
      <c r="X364" s="162">
        <v>1</v>
      </c>
      <c r="Y364" t="str">
        <f t="shared" si="29"/>
        <v>Public Elementary</v>
      </c>
      <c r="AA364" t="str">
        <f t="shared" si="30"/>
        <v>1</v>
      </c>
    </row>
    <row r="365" spans="1:27" ht="15.75" hidden="1" customHeight="1" x14ac:dyDescent="0.25">
      <c r="A365" s="162">
        <v>356</v>
      </c>
      <c r="B365" s="162">
        <v>124007</v>
      </c>
      <c r="C365" s="163" t="s">
        <v>1025</v>
      </c>
      <c r="D365" s="163" t="s">
        <v>638</v>
      </c>
      <c r="E365" s="163" t="s">
        <v>1000</v>
      </c>
      <c r="F365" s="163" t="s">
        <v>1001</v>
      </c>
      <c r="G365" s="163" t="s">
        <v>1001</v>
      </c>
      <c r="H365" s="163" t="s">
        <v>1026</v>
      </c>
      <c r="I365" s="163" t="s">
        <v>643</v>
      </c>
      <c r="J365" s="162">
        <v>12.065991670000001</v>
      </c>
      <c r="K365" s="162">
        <v>124.5828222</v>
      </c>
      <c r="L365" s="163" t="s">
        <v>644</v>
      </c>
      <c r="M365" s="162">
        <v>14</v>
      </c>
      <c r="N365" s="162">
        <v>86</v>
      </c>
      <c r="O365" s="162">
        <v>200</v>
      </c>
      <c r="P365" s="162">
        <v>1460</v>
      </c>
      <c r="Q365" s="162">
        <v>2699</v>
      </c>
      <c r="R365" s="164">
        <v>1</v>
      </c>
      <c r="S365" s="164" t="s">
        <v>644</v>
      </c>
      <c r="T365" s="164"/>
      <c r="U365" s="164" t="s">
        <v>644</v>
      </c>
      <c r="V365" s="164" t="s">
        <v>644</v>
      </c>
      <c r="W365" s="162">
        <f t="shared" si="31"/>
        <v>1</v>
      </c>
      <c r="X365" s="162">
        <v>1</v>
      </c>
      <c r="Y365" t="str">
        <f t="shared" si="29"/>
        <v>Public Elementary</v>
      </c>
      <c r="AA365" t="str">
        <f t="shared" si="30"/>
        <v>1</v>
      </c>
    </row>
    <row r="366" spans="1:27" ht="15.75" hidden="1" customHeight="1" x14ac:dyDescent="0.25">
      <c r="A366" s="162">
        <v>357</v>
      </c>
      <c r="B366" s="162">
        <v>124008</v>
      </c>
      <c r="C366" s="163" t="s">
        <v>1027</v>
      </c>
      <c r="D366" s="163" t="s">
        <v>638</v>
      </c>
      <c r="E366" s="163" t="s">
        <v>1000</v>
      </c>
      <c r="F366" s="163" t="s">
        <v>1001</v>
      </c>
      <c r="G366" s="163" t="s">
        <v>1001</v>
      </c>
      <c r="H366" s="163" t="s">
        <v>1005</v>
      </c>
      <c r="I366" s="163" t="s">
        <v>643</v>
      </c>
      <c r="J366" s="162">
        <v>12.070425</v>
      </c>
      <c r="K366" s="162">
        <v>124.5897222</v>
      </c>
      <c r="L366" s="163" t="s">
        <v>644</v>
      </c>
      <c r="M366" s="162">
        <v>14</v>
      </c>
      <c r="N366" s="162">
        <v>86</v>
      </c>
      <c r="O366" s="162">
        <v>200</v>
      </c>
      <c r="P366" s="162">
        <v>1460</v>
      </c>
      <c r="Q366" s="162">
        <v>2697</v>
      </c>
      <c r="R366" s="164">
        <v>1</v>
      </c>
      <c r="S366" s="164" t="s">
        <v>644</v>
      </c>
      <c r="T366" s="164"/>
      <c r="U366" s="164" t="s">
        <v>644</v>
      </c>
      <c r="V366" s="164" t="s">
        <v>644</v>
      </c>
      <c r="W366" s="162">
        <f t="shared" si="31"/>
        <v>1</v>
      </c>
      <c r="X366" s="162">
        <v>1</v>
      </c>
      <c r="Y366" t="str">
        <f t="shared" si="29"/>
        <v>Public Elementary</v>
      </c>
      <c r="AA366" t="str">
        <f t="shared" si="30"/>
        <v>1</v>
      </c>
    </row>
    <row r="367" spans="1:27" ht="15.75" hidden="1" customHeight="1" x14ac:dyDescent="0.25">
      <c r="A367" s="162">
        <v>358</v>
      </c>
      <c r="B367" s="162">
        <v>124009</v>
      </c>
      <c r="C367" s="163" t="s">
        <v>1028</v>
      </c>
      <c r="D367" s="163" t="s">
        <v>638</v>
      </c>
      <c r="E367" s="163" t="s">
        <v>1000</v>
      </c>
      <c r="F367" s="163" t="s">
        <v>1001</v>
      </c>
      <c r="G367" s="163" t="s">
        <v>1001</v>
      </c>
      <c r="H367" s="163" t="s">
        <v>1005</v>
      </c>
      <c r="I367" s="163" t="s">
        <v>643</v>
      </c>
      <c r="J367" s="162">
        <v>12.079357999999999</v>
      </c>
      <c r="K367" s="162">
        <v>124.588638</v>
      </c>
      <c r="L367" s="163" t="s">
        <v>644</v>
      </c>
      <c r="M367" s="162">
        <v>14</v>
      </c>
      <c r="N367" s="162">
        <v>86</v>
      </c>
      <c r="O367" s="162">
        <v>200</v>
      </c>
      <c r="P367" s="162">
        <v>1460</v>
      </c>
      <c r="Q367" s="162">
        <v>2697</v>
      </c>
      <c r="R367" s="164">
        <v>1</v>
      </c>
      <c r="S367" s="164" t="s">
        <v>644</v>
      </c>
      <c r="T367" s="164"/>
      <c r="U367" s="164" t="s">
        <v>644</v>
      </c>
      <c r="V367" s="164" t="s">
        <v>644</v>
      </c>
      <c r="W367" s="162">
        <f t="shared" si="31"/>
        <v>1</v>
      </c>
      <c r="X367" s="162">
        <v>1</v>
      </c>
      <c r="Y367" t="str">
        <f t="shared" si="29"/>
        <v>Public Elementary</v>
      </c>
      <c r="AA367" t="str">
        <f t="shared" si="30"/>
        <v>1</v>
      </c>
    </row>
    <row r="368" spans="1:27" ht="15.75" hidden="1" customHeight="1" x14ac:dyDescent="0.25">
      <c r="A368" s="162">
        <v>359</v>
      </c>
      <c r="B368" s="162">
        <v>124010</v>
      </c>
      <c r="C368" s="163" t="s">
        <v>1029</v>
      </c>
      <c r="D368" s="163" t="s">
        <v>638</v>
      </c>
      <c r="E368" s="163" t="s">
        <v>1000</v>
      </c>
      <c r="F368" s="163" t="s">
        <v>1001</v>
      </c>
      <c r="G368" s="163" t="s">
        <v>1001</v>
      </c>
      <c r="H368" s="163" t="s">
        <v>1026</v>
      </c>
      <c r="I368" s="163" t="s">
        <v>643</v>
      </c>
      <c r="J368" s="162">
        <v>12.115907</v>
      </c>
      <c r="K368" s="162">
        <v>124.604634</v>
      </c>
      <c r="L368" s="163" t="s">
        <v>644</v>
      </c>
      <c r="M368" s="162">
        <v>14</v>
      </c>
      <c r="N368" s="162">
        <v>86</v>
      </c>
      <c r="O368" s="162">
        <v>200</v>
      </c>
      <c r="P368" s="162">
        <v>1460</v>
      </c>
      <c r="Q368" s="162">
        <v>2699</v>
      </c>
      <c r="R368" s="164">
        <v>1</v>
      </c>
      <c r="S368" s="164" t="s">
        <v>644</v>
      </c>
      <c r="T368" s="164"/>
      <c r="U368" s="164" t="s">
        <v>644</v>
      </c>
      <c r="V368" s="164" t="s">
        <v>644</v>
      </c>
      <c r="W368" s="162">
        <f t="shared" si="31"/>
        <v>1</v>
      </c>
      <c r="X368" s="162">
        <v>1</v>
      </c>
      <c r="Y368" t="str">
        <f t="shared" si="29"/>
        <v>Public Elementary</v>
      </c>
      <c r="AA368" t="str">
        <f t="shared" si="30"/>
        <v>1</v>
      </c>
    </row>
    <row r="369" spans="1:27" ht="15.75" hidden="1" customHeight="1" x14ac:dyDescent="0.25">
      <c r="A369" s="162">
        <v>360</v>
      </c>
      <c r="B369" s="162">
        <v>124011</v>
      </c>
      <c r="C369" s="163" t="s">
        <v>1030</v>
      </c>
      <c r="D369" s="163" t="s">
        <v>638</v>
      </c>
      <c r="E369" s="163" t="s">
        <v>1000</v>
      </c>
      <c r="F369" s="163" t="s">
        <v>1001</v>
      </c>
      <c r="G369" s="163" t="s">
        <v>1001</v>
      </c>
      <c r="H369" s="163" t="s">
        <v>1026</v>
      </c>
      <c r="I369" s="163" t="s">
        <v>643</v>
      </c>
      <c r="J369" s="162">
        <v>12.224266999999999</v>
      </c>
      <c r="K369" s="162">
        <v>124.702324</v>
      </c>
      <c r="L369" s="163" t="s">
        <v>644</v>
      </c>
      <c r="M369" s="162">
        <v>14</v>
      </c>
      <c r="N369" s="162">
        <v>86</v>
      </c>
      <c r="O369" s="162">
        <v>200</v>
      </c>
      <c r="P369" s="162">
        <v>1460</v>
      </c>
      <c r="Q369" s="162">
        <v>2699</v>
      </c>
      <c r="R369" s="164">
        <v>1</v>
      </c>
      <c r="S369" s="164" t="s">
        <v>644</v>
      </c>
      <c r="T369" s="164"/>
      <c r="U369" s="164" t="s">
        <v>644</v>
      </c>
      <c r="V369" s="164" t="s">
        <v>644</v>
      </c>
      <c r="W369" s="162">
        <f t="shared" si="31"/>
        <v>1</v>
      </c>
      <c r="X369" s="162">
        <v>1</v>
      </c>
      <c r="Y369" t="str">
        <f t="shared" si="29"/>
        <v>Public Elementary</v>
      </c>
      <c r="AA369" t="str">
        <f t="shared" si="30"/>
        <v>1</v>
      </c>
    </row>
    <row r="370" spans="1:27" ht="15.75" hidden="1" customHeight="1" x14ac:dyDescent="0.25">
      <c r="A370" s="162">
        <v>361</v>
      </c>
      <c r="B370" s="162">
        <v>124012</v>
      </c>
      <c r="C370" s="163" t="s">
        <v>1031</v>
      </c>
      <c r="D370" s="163" t="s">
        <v>638</v>
      </c>
      <c r="E370" s="163" t="s">
        <v>1000</v>
      </c>
      <c r="F370" s="163" t="s">
        <v>1001</v>
      </c>
      <c r="G370" s="163" t="s">
        <v>1001</v>
      </c>
      <c r="H370" s="163" t="s">
        <v>1015</v>
      </c>
      <c r="I370" s="163" t="s">
        <v>643</v>
      </c>
      <c r="J370" s="162">
        <v>12.121824</v>
      </c>
      <c r="K370" s="162">
        <v>124.63121</v>
      </c>
      <c r="L370" s="163" t="s">
        <v>644</v>
      </c>
      <c r="M370" s="162">
        <v>14</v>
      </c>
      <c r="N370" s="162">
        <v>86</v>
      </c>
      <c r="O370" s="162">
        <v>200</v>
      </c>
      <c r="P370" s="162">
        <v>1460</v>
      </c>
      <c r="Q370" s="162">
        <v>2698</v>
      </c>
      <c r="R370" s="164">
        <v>1</v>
      </c>
      <c r="S370" s="164" t="s">
        <v>644</v>
      </c>
      <c r="T370" s="164"/>
      <c r="U370" s="164" t="s">
        <v>644</v>
      </c>
      <c r="V370" s="164" t="s">
        <v>644</v>
      </c>
      <c r="W370" s="162">
        <f t="shared" si="31"/>
        <v>1</v>
      </c>
      <c r="X370" s="162">
        <v>1</v>
      </c>
      <c r="Y370" t="str">
        <f t="shared" si="29"/>
        <v>Public Elementary</v>
      </c>
      <c r="AA370" t="str">
        <f t="shared" si="30"/>
        <v>1</v>
      </c>
    </row>
    <row r="371" spans="1:27" ht="15.75" hidden="1" customHeight="1" x14ac:dyDescent="0.25">
      <c r="A371" s="162">
        <v>362</v>
      </c>
      <c r="B371" s="162">
        <v>124013</v>
      </c>
      <c r="C371" s="163" t="s">
        <v>1032</v>
      </c>
      <c r="D371" s="163" t="s">
        <v>638</v>
      </c>
      <c r="E371" s="163" t="s">
        <v>1000</v>
      </c>
      <c r="F371" s="163" t="s">
        <v>1001</v>
      </c>
      <c r="G371" s="163" t="s">
        <v>1001</v>
      </c>
      <c r="H371" s="163" t="s">
        <v>1015</v>
      </c>
      <c r="I371" s="163" t="s">
        <v>643</v>
      </c>
      <c r="J371" s="162">
        <v>12.08811667</v>
      </c>
      <c r="K371" s="162">
        <v>124.6101917</v>
      </c>
      <c r="L371" s="163" t="s">
        <v>644</v>
      </c>
      <c r="M371" s="162">
        <v>14</v>
      </c>
      <c r="N371" s="162">
        <v>86</v>
      </c>
      <c r="O371" s="162">
        <v>200</v>
      </c>
      <c r="P371" s="162">
        <v>1460</v>
      </c>
      <c r="Q371" s="162">
        <v>2698</v>
      </c>
      <c r="R371" s="164">
        <v>1</v>
      </c>
      <c r="S371" s="164" t="s">
        <v>644</v>
      </c>
      <c r="T371" s="164"/>
      <c r="U371" s="164" t="s">
        <v>644</v>
      </c>
      <c r="V371" s="164" t="s">
        <v>644</v>
      </c>
      <c r="W371" s="162">
        <f t="shared" si="31"/>
        <v>1</v>
      </c>
      <c r="X371" s="162">
        <v>1</v>
      </c>
      <c r="Y371" t="str">
        <f t="shared" si="29"/>
        <v>Public Elementary</v>
      </c>
      <c r="AA371" t="str">
        <f t="shared" si="30"/>
        <v>1</v>
      </c>
    </row>
    <row r="372" spans="1:27" ht="15.75" hidden="1" customHeight="1" x14ac:dyDescent="0.25">
      <c r="A372" s="162">
        <v>363</v>
      </c>
      <c r="B372" s="162">
        <v>124014</v>
      </c>
      <c r="C372" s="163" t="s">
        <v>1033</v>
      </c>
      <c r="D372" s="163" t="s">
        <v>638</v>
      </c>
      <c r="E372" s="163" t="s">
        <v>1000</v>
      </c>
      <c r="F372" s="163" t="s">
        <v>1001</v>
      </c>
      <c r="G372" s="163" t="s">
        <v>1001</v>
      </c>
      <c r="H372" s="163" t="s">
        <v>1015</v>
      </c>
      <c r="I372" s="163" t="s">
        <v>643</v>
      </c>
      <c r="J372" s="162">
        <v>12.078099</v>
      </c>
      <c r="K372" s="162">
        <v>124.599968</v>
      </c>
      <c r="L372" s="163" t="s">
        <v>644</v>
      </c>
      <c r="M372" s="162">
        <v>14</v>
      </c>
      <c r="N372" s="162">
        <v>86</v>
      </c>
      <c r="O372" s="162">
        <v>200</v>
      </c>
      <c r="P372" s="162">
        <v>1460</v>
      </c>
      <c r="Q372" s="162">
        <v>2698</v>
      </c>
      <c r="R372" s="164">
        <v>1</v>
      </c>
      <c r="S372" s="164" t="s">
        <v>644</v>
      </c>
      <c r="T372" s="164"/>
      <c r="U372" s="164" t="s">
        <v>644</v>
      </c>
      <c r="V372" s="164" t="s">
        <v>644</v>
      </c>
      <c r="W372" s="162">
        <f t="shared" si="31"/>
        <v>1</v>
      </c>
      <c r="X372" s="162">
        <v>1</v>
      </c>
      <c r="Y372" t="str">
        <f t="shared" si="29"/>
        <v>Public Elementary</v>
      </c>
      <c r="AA372" t="str">
        <f t="shared" si="30"/>
        <v>1</v>
      </c>
    </row>
    <row r="373" spans="1:27" ht="15.75" hidden="1" customHeight="1" x14ac:dyDescent="0.25">
      <c r="A373" s="162">
        <v>364</v>
      </c>
      <c r="B373" s="162">
        <v>124015</v>
      </c>
      <c r="C373" s="163" t="s">
        <v>1034</v>
      </c>
      <c r="D373" s="163" t="s">
        <v>638</v>
      </c>
      <c r="E373" s="163" t="s">
        <v>1000</v>
      </c>
      <c r="F373" s="163" t="s">
        <v>1001</v>
      </c>
      <c r="G373" s="163" t="s">
        <v>1001</v>
      </c>
      <c r="H373" s="163" t="s">
        <v>1005</v>
      </c>
      <c r="I373" s="163" t="s">
        <v>643</v>
      </c>
      <c r="J373" s="162">
        <v>12.244063000000001</v>
      </c>
      <c r="K373" s="162">
        <v>124.779861</v>
      </c>
      <c r="L373" s="163" t="s">
        <v>644</v>
      </c>
      <c r="M373" s="162">
        <v>14</v>
      </c>
      <c r="N373" s="162">
        <v>86</v>
      </c>
      <c r="O373" s="162">
        <v>200</v>
      </c>
      <c r="P373" s="162">
        <v>1460</v>
      </c>
      <c r="Q373" s="162">
        <v>2697</v>
      </c>
      <c r="R373" s="164">
        <v>1</v>
      </c>
      <c r="S373" s="164" t="s">
        <v>644</v>
      </c>
      <c r="T373" s="164"/>
      <c r="U373" s="164" t="s">
        <v>644</v>
      </c>
      <c r="V373" s="164" t="s">
        <v>644</v>
      </c>
      <c r="W373" s="162">
        <f t="shared" si="31"/>
        <v>1</v>
      </c>
      <c r="X373" s="162">
        <v>1</v>
      </c>
      <c r="Y373" t="str">
        <f t="shared" si="29"/>
        <v>Public Elementary</v>
      </c>
      <c r="AA373" t="str">
        <f t="shared" si="30"/>
        <v>1</v>
      </c>
    </row>
    <row r="374" spans="1:27" ht="15.75" hidden="1" customHeight="1" x14ac:dyDescent="0.25">
      <c r="A374" s="162">
        <v>365</v>
      </c>
      <c r="B374" s="162">
        <v>124016</v>
      </c>
      <c r="C374" s="163" t="s">
        <v>1035</v>
      </c>
      <c r="D374" s="163" t="s">
        <v>638</v>
      </c>
      <c r="E374" s="163" t="s">
        <v>1000</v>
      </c>
      <c r="F374" s="163" t="s">
        <v>1001</v>
      </c>
      <c r="G374" s="163" t="s">
        <v>1001</v>
      </c>
      <c r="H374" s="163" t="s">
        <v>1005</v>
      </c>
      <c r="I374" s="163" t="s">
        <v>643</v>
      </c>
      <c r="J374" s="162">
        <v>12.20111445</v>
      </c>
      <c r="K374" s="162">
        <v>124.741409</v>
      </c>
      <c r="L374" s="163" t="s">
        <v>644</v>
      </c>
      <c r="M374" s="162">
        <v>14</v>
      </c>
      <c r="N374" s="162">
        <v>86</v>
      </c>
      <c r="O374" s="162">
        <v>200</v>
      </c>
      <c r="P374" s="162">
        <v>1460</v>
      </c>
      <c r="Q374" s="162">
        <v>2697</v>
      </c>
      <c r="R374" s="164">
        <v>1</v>
      </c>
      <c r="S374" s="164" t="s">
        <v>644</v>
      </c>
      <c r="T374" s="164"/>
      <c r="U374" s="164" t="s">
        <v>644</v>
      </c>
      <c r="V374" s="164" t="s">
        <v>644</v>
      </c>
      <c r="W374" s="162">
        <f t="shared" si="31"/>
        <v>1</v>
      </c>
      <c r="X374" s="162">
        <v>1</v>
      </c>
      <c r="Y374" t="str">
        <f t="shared" si="29"/>
        <v>Public Elementary</v>
      </c>
      <c r="AA374" t="str">
        <f t="shared" si="30"/>
        <v>1</v>
      </c>
    </row>
    <row r="375" spans="1:27" ht="15.75" hidden="1" customHeight="1" x14ac:dyDescent="0.25">
      <c r="A375" s="162">
        <v>366</v>
      </c>
      <c r="B375" s="162">
        <v>124017</v>
      </c>
      <c r="C375" s="163" t="s">
        <v>1036</v>
      </c>
      <c r="D375" s="163" t="s">
        <v>638</v>
      </c>
      <c r="E375" s="163" t="s">
        <v>1000</v>
      </c>
      <c r="F375" s="163" t="s">
        <v>1001</v>
      </c>
      <c r="G375" s="163" t="s">
        <v>1001</v>
      </c>
      <c r="H375" s="163" t="s">
        <v>1026</v>
      </c>
      <c r="I375" s="163" t="s">
        <v>643</v>
      </c>
      <c r="J375" s="162">
        <v>12.124971</v>
      </c>
      <c r="K375" s="162">
        <v>124.608644</v>
      </c>
      <c r="L375" s="163" t="s">
        <v>644</v>
      </c>
      <c r="M375" s="162">
        <v>14</v>
      </c>
      <c r="N375" s="162">
        <v>86</v>
      </c>
      <c r="O375" s="162">
        <v>200</v>
      </c>
      <c r="P375" s="162">
        <v>1460</v>
      </c>
      <c r="Q375" s="162">
        <v>2699</v>
      </c>
      <c r="R375" s="164">
        <v>1</v>
      </c>
      <c r="S375" s="164" t="s">
        <v>644</v>
      </c>
      <c r="T375" s="164"/>
      <c r="U375" s="164" t="s">
        <v>644</v>
      </c>
      <c r="V375" s="164" t="s">
        <v>644</v>
      </c>
      <c r="W375" s="162">
        <f t="shared" si="31"/>
        <v>1</v>
      </c>
      <c r="X375" s="162">
        <v>1</v>
      </c>
      <c r="Y375" t="str">
        <f t="shared" si="29"/>
        <v>Public Elementary</v>
      </c>
      <c r="AA375" t="str">
        <f t="shared" si="30"/>
        <v>1</v>
      </c>
    </row>
    <row r="376" spans="1:27" ht="15.75" hidden="1" customHeight="1" x14ac:dyDescent="0.25">
      <c r="A376" s="162">
        <v>367</v>
      </c>
      <c r="B376" s="162">
        <v>124018</v>
      </c>
      <c r="C376" s="163" t="s">
        <v>1037</v>
      </c>
      <c r="D376" s="163" t="s">
        <v>638</v>
      </c>
      <c r="E376" s="163" t="s">
        <v>1000</v>
      </c>
      <c r="F376" s="163" t="s">
        <v>1001</v>
      </c>
      <c r="G376" s="163" t="s">
        <v>1001</v>
      </c>
      <c r="H376" s="163" t="s">
        <v>1002</v>
      </c>
      <c r="I376" s="163" t="s">
        <v>643</v>
      </c>
      <c r="J376" s="162">
        <v>12.248760000000001</v>
      </c>
      <c r="K376" s="162">
        <v>124.869125</v>
      </c>
      <c r="L376" s="163" t="s">
        <v>644</v>
      </c>
      <c r="M376" s="162">
        <v>14</v>
      </c>
      <c r="N376" s="162">
        <v>86</v>
      </c>
      <c r="O376" s="162">
        <v>200</v>
      </c>
      <c r="P376" s="162">
        <v>1460</v>
      </c>
      <c r="Q376" s="162">
        <v>2696</v>
      </c>
      <c r="R376" s="164">
        <v>1</v>
      </c>
      <c r="S376" s="164" t="s">
        <v>644</v>
      </c>
      <c r="T376" s="164"/>
      <c r="U376" s="164" t="s">
        <v>644</v>
      </c>
      <c r="V376" s="164" t="s">
        <v>644</v>
      </c>
      <c r="W376" s="162">
        <f t="shared" si="31"/>
        <v>1</v>
      </c>
      <c r="X376" s="162">
        <v>1</v>
      </c>
      <c r="Y376" t="str">
        <f t="shared" si="29"/>
        <v>Public Elementary</v>
      </c>
      <c r="AA376" t="str">
        <f t="shared" si="30"/>
        <v>1</v>
      </c>
    </row>
    <row r="377" spans="1:27" ht="15.75" hidden="1" customHeight="1" x14ac:dyDescent="0.25">
      <c r="A377" s="162">
        <v>368</v>
      </c>
      <c r="B377" s="162">
        <v>124019</v>
      </c>
      <c r="C377" s="163" t="s">
        <v>1038</v>
      </c>
      <c r="D377" s="163" t="s">
        <v>638</v>
      </c>
      <c r="E377" s="163" t="s">
        <v>1000</v>
      </c>
      <c r="F377" s="163" t="s">
        <v>1001</v>
      </c>
      <c r="G377" s="163" t="s">
        <v>1001</v>
      </c>
      <c r="H377" s="163" t="s">
        <v>1026</v>
      </c>
      <c r="I377" s="163" t="s">
        <v>643</v>
      </c>
      <c r="J377" s="162">
        <v>12.06648611</v>
      </c>
      <c r="K377" s="162">
        <v>124.5819583</v>
      </c>
      <c r="L377" s="163" t="s">
        <v>644</v>
      </c>
      <c r="M377" s="162">
        <v>14</v>
      </c>
      <c r="N377" s="162">
        <v>86</v>
      </c>
      <c r="O377" s="162">
        <v>200</v>
      </c>
      <c r="P377" s="162">
        <v>1460</v>
      </c>
      <c r="Q377" s="162">
        <v>2699</v>
      </c>
      <c r="R377" s="164">
        <v>1</v>
      </c>
      <c r="S377" s="164" t="s">
        <v>644</v>
      </c>
      <c r="T377" s="164"/>
      <c r="U377" s="164" t="s">
        <v>644</v>
      </c>
      <c r="V377" s="164" t="s">
        <v>644</v>
      </c>
      <c r="W377" s="162">
        <f t="shared" si="31"/>
        <v>1</v>
      </c>
      <c r="X377" s="162">
        <v>1</v>
      </c>
      <c r="Y377" t="str">
        <f t="shared" si="29"/>
        <v>Public Elementary</v>
      </c>
      <c r="AA377" t="str">
        <f t="shared" si="30"/>
        <v>1</v>
      </c>
    </row>
    <row r="378" spans="1:27" ht="15.75" hidden="1" customHeight="1" x14ac:dyDescent="0.25">
      <c r="A378" s="162">
        <v>369</v>
      </c>
      <c r="B378" s="162">
        <v>124020</v>
      </c>
      <c r="C378" s="163" t="s">
        <v>1039</v>
      </c>
      <c r="D378" s="163" t="s">
        <v>638</v>
      </c>
      <c r="E378" s="163" t="s">
        <v>1000</v>
      </c>
      <c r="F378" s="163" t="s">
        <v>1001</v>
      </c>
      <c r="G378" s="163" t="s">
        <v>1001</v>
      </c>
      <c r="H378" s="163" t="s">
        <v>1015</v>
      </c>
      <c r="I378" s="163" t="s">
        <v>643</v>
      </c>
      <c r="J378" s="162">
        <v>12.102270000000001</v>
      </c>
      <c r="K378" s="162">
        <v>124.60793700000001</v>
      </c>
      <c r="L378" s="163" t="s">
        <v>644</v>
      </c>
      <c r="M378" s="162">
        <v>14</v>
      </c>
      <c r="N378" s="162">
        <v>86</v>
      </c>
      <c r="O378" s="162">
        <v>200</v>
      </c>
      <c r="P378" s="162">
        <v>1460</v>
      </c>
      <c r="Q378" s="162">
        <v>2698</v>
      </c>
      <c r="R378" s="164">
        <v>1</v>
      </c>
      <c r="S378" s="164" t="s">
        <v>644</v>
      </c>
      <c r="T378" s="164"/>
      <c r="U378" s="164" t="s">
        <v>644</v>
      </c>
      <c r="V378" s="164" t="s">
        <v>644</v>
      </c>
      <c r="W378" s="162">
        <f t="shared" si="31"/>
        <v>1</v>
      </c>
      <c r="X378" s="162">
        <v>1</v>
      </c>
      <c r="Y378" t="str">
        <f t="shared" si="29"/>
        <v>Public Elementary</v>
      </c>
      <c r="AA378" t="str">
        <f t="shared" si="30"/>
        <v>1</v>
      </c>
    </row>
    <row r="379" spans="1:27" ht="15.75" hidden="1" customHeight="1" x14ac:dyDescent="0.25">
      <c r="A379" s="162">
        <v>370</v>
      </c>
      <c r="B379" s="162">
        <v>124021</v>
      </c>
      <c r="C379" s="163" t="s">
        <v>1040</v>
      </c>
      <c r="D379" s="163" t="s">
        <v>638</v>
      </c>
      <c r="E379" s="163" t="s">
        <v>1000</v>
      </c>
      <c r="F379" s="163" t="s">
        <v>1001</v>
      </c>
      <c r="G379" s="163" t="s">
        <v>1001</v>
      </c>
      <c r="H379" s="163" t="s">
        <v>1026</v>
      </c>
      <c r="I379" s="163" t="s">
        <v>643</v>
      </c>
      <c r="J379" s="162">
        <v>12.118047000000001</v>
      </c>
      <c r="K379" s="162">
        <v>124.61301400000001</v>
      </c>
      <c r="L379" s="163" t="s">
        <v>644</v>
      </c>
      <c r="M379" s="162">
        <v>14</v>
      </c>
      <c r="N379" s="162">
        <v>86</v>
      </c>
      <c r="O379" s="162">
        <v>200</v>
      </c>
      <c r="P379" s="162">
        <v>1460</v>
      </c>
      <c r="Q379" s="162">
        <v>2699</v>
      </c>
      <c r="R379" s="164">
        <v>1</v>
      </c>
      <c r="S379" s="164" t="s">
        <v>644</v>
      </c>
      <c r="T379" s="164"/>
      <c r="U379" s="164" t="s">
        <v>644</v>
      </c>
      <c r="V379" s="164" t="s">
        <v>644</v>
      </c>
      <c r="W379" s="162">
        <f t="shared" si="31"/>
        <v>1</v>
      </c>
      <c r="X379" s="162">
        <v>1</v>
      </c>
      <c r="Y379" t="str">
        <f t="shared" si="29"/>
        <v>Public Elementary</v>
      </c>
      <c r="AA379" t="str">
        <f t="shared" si="30"/>
        <v>1</v>
      </c>
    </row>
    <row r="380" spans="1:27" ht="15.75" hidden="1" customHeight="1" x14ac:dyDescent="0.25">
      <c r="A380" s="162">
        <v>371</v>
      </c>
      <c r="B380" s="162">
        <v>124022</v>
      </c>
      <c r="C380" s="163" t="s">
        <v>1041</v>
      </c>
      <c r="D380" s="163" t="s">
        <v>638</v>
      </c>
      <c r="E380" s="163" t="s">
        <v>1000</v>
      </c>
      <c r="F380" s="163" t="s">
        <v>1001</v>
      </c>
      <c r="G380" s="163" t="s">
        <v>1001</v>
      </c>
      <c r="H380" s="163" t="s">
        <v>1015</v>
      </c>
      <c r="I380" s="163" t="s">
        <v>643</v>
      </c>
      <c r="J380" s="162">
        <v>12.143389000000001</v>
      </c>
      <c r="K380" s="162">
        <v>124.64278400000001</v>
      </c>
      <c r="L380" s="163" t="s">
        <v>644</v>
      </c>
      <c r="M380" s="162">
        <v>14</v>
      </c>
      <c r="N380" s="162">
        <v>86</v>
      </c>
      <c r="O380" s="162">
        <v>200</v>
      </c>
      <c r="P380" s="162">
        <v>1460</v>
      </c>
      <c r="Q380" s="162">
        <v>2698</v>
      </c>
      <c r="R380" s="164">
        <v>1</v>
      </c>
      <c r="S380" s="164" t="s">
        <v>644</v>
      </c>
      <c r="T380" s="164"/>
      <c r="U380" s="164" t="s">
        <v>644</v>
      </c>
      <c r="V380" s="164" t="s">
        <v>644</v>
      </c>
      <c r="W380" s="162">
        <f t="shared" si="31"/>
        <v>1</v>
      </c>
      <c r="X380" s="162">
        <v>1</v>
      </c>
      <c r="Y380" t="str">
        <f t="shared" si="29"/>
        <v>Public Elementary</v>
      </c>
      <c r="AA380" t="str">
        <f t="shared" si="30"/>
        <v>1</v>
      </c>
    </row>
    <row r="381" spans="1:27" ht="15.75" hidden="1" customHeight="1" x14ac:dyDescent="0.25">
      <c r="A381" s="162">
        <v>372</v>
      </c>
      <c r="B381" s="162">
        <v>124023</v>
      </c>
      <c r="C381" s="163" t="s">
        <v>1042</v>
      </c>
      <c r="D381" s="163" t="s">
        <v>638</v>
      </c>
      <c r="E381" s="163" t="s">
        <v>1000</v>
      </c>
      <c r="F381" s="163" t="s">
        <v>1001</v>
      </c>
      <c r="G381" s="163" t="s">
        <v>1001</v>
      </c>
      <c r="H381" s="163" t="s">
        <v>1026</v>
      </c>
      <c r="I381" s="163" t="s">
        <v>643</v>
      </c>
      <c r="J381" s="162">
        <v>12.073987000000001</v>
      </c>
      <c r="K381" s="162">
        <v>124.58014799999999</v>
      </c>
      <c r="L381" s="163" t="s">
        <v>644</v>
      </c>
      <c r="M381" s="162">
        <v>14</v>
      </c>
      <c r="N381" s="162">
        <v>86</v>
      </c>
      <c r="O381" s="162">
        <v>200</v>
      </c>
      <c r="P381" s="162">
        <v>1460</v>
      </c>
      <c r="Q381" s="162">
        <v>2699</v>
      </c>
      <c r="R381" s="164">
        <v>1</v>
      </c>
      <c r="S381" s="164" t="s">
        <v>644</v>
      </c>
      <c r="T381" s="164"/>
      <c r="U381" s="164" t="s">
        <v>644</v>
      </c>
      <c r="V381" s="164" t="s">
        <v>644</v>
      </c>
      <c r="W381" s="162">
        <f t="shared" si="31"/>
        <v>1</v>
      </c>
      <c r="X381" s="162">
        <v>1</v>
      </c>
      <c r="Y381" t="str">
        <f t="shared" si="29"/>
        <v>Public Elementary</v>
      </c>
      <c r="AA381" t="str">
        <f t="shared" si="30"/>
        <v>1</v>
      </c>
    </row>
    <row r="382" spans="1:27" ht="15.75" hidden="1" customHeight="1" x14ac:dyDescent="0.25">
      <c r="A382" s="162">
        <v>373</v>
      </c>
      <c r="B382" s="162">
        <v>124024</v>
      </c>
      <c r="C382" s="163" t="s">
        <v>1043</v>
      </c>
      <c r="D382" s="163" t="s">
        <v>638</v>
      </c>
      <c r="E382" s="163" t="s">
        <v>1000</v>
      </c>
      <c r="F382" s="163" t="s">
        <v>1001</v>
      </c>
      <c r="G382" s="163" t="s">
        <v>1001</v>
      </c>
      <c r="H382" s="163" t="s">
        <v>1005</v>
      </c>
      <c r="I382" s="163" t="s">
        <v>643</v>
      </c>
      <c r="J382" s="162">
        <v>12.216549000000001</v>
      </c>
      <c r="K382" s="162">
        <v>124.75514200000001</v>
      </c>
      <c r="L382" s="163" t="s">
        <v>644</v>
      </c>
      <c r="M382" s="162">
        <v>14</v>
      </c>
      <c r="N382" s="162">
        <v>86</v>
      </c>
      <c r="O382" s="162">
        <v>200</v>
      </c>
      <c r="P382" s="162">
        <v>1460</v>
      </c>
      <c r="Q382" s="162">
        <v>2697</v>
      </c>
      <c r="R382" s="164">
        <v>1</v>
      </c>
      <c r="S382" s="164" t="s">
        <v>644</v>
      </c>
      <c r="T382" s="164"/>
      <c r="U382" s="164" t="s">
        <v>644</v>
      </c>
      <c r="V382" s="164" t="s">
        <v>644</v>
      </c>
      <c r="W382" s="162">
        <f t="shared" si="31"/>
        <v>1</v>
      </c>
      <c r="X382" s="162">
        <v>1</v>
      </c>
      <c r="Y382" t="str">
        <f t="shared" si="29"/>
        <v>Public Elementary</v>
      </c>
      <c r="AA382" t="str">
        <f t="shared" si="30"/>
        <v>1</v>
      </c>
    </row>
    <row r="383" spans="1:27" ht="15.75" hidden="1" customHeight="1" x14ac:dyDescent="0.25">
      <c r="A383" s="162">
        <v>374</v>
      </c>
      <c r="B383" s="162">
        <v>124025</v>
      </c>
      <c r="C383" s="163" t="s">
        <v>1044</v>
      </c>
      <c r="D383" s="163" t="s">
        <v>638</v>
      </c>
      <c r="E383" s="163" t="s">
        <v>1000</v>
      </c>
      <c r="F383" s="163" t="s">
        <v>1001</v>
      </c>
      <c r="G383" s="163" t="s">
        <v>1001</v>
      </c>
      <c r="H383" s="163" t="s">
        <v>1002</v>
      </c>
      <c r="I383" s="163" t="s">
        <v>643</v>
      </c>
      <c r="J383" s="162">
        <v>11.20491389</v>
      </c>
      <c r="K383" s="162">
        <v>124.85233890000001</v>
      </c>
      <c r="L383" s="163" t="s">
        <v>644</v>
      </c>
      <c r="M383" s="162">
        <v>14</v>
      </c>
      <c r="N383" s="162">
        <v>86</v>
      </c>
      <c r="O383" s="162">
        <v>200</v>
      </c>
      <c r="P383" s="162">
        <v>1460</v>
      </c>
      <c r="Q383" s="162">
        <v>2696</v>
      </c>
      <c r="R383" s="164">
        <v>1</v>
      </c>
      <c r="S383" s="164" t="s">
        <v>644</v>
      </c>
      <c r="T383" s="164"/>
      <c r="U383" s="164" t="s">
        <v>644</v>
      </c>
      <c r="V383" s="164" t="s">
        <v>644</v>
      </c>
      <c r="W383" s="162">
        <f t="shared" si="31"/>
        <v>1</v>
      </c>
      <c r="X383" s="162">
        <v>1</v>
      </c>
      <c r="Y383" t="str">
        <f t="shared" si="29"/>
        <v>Public Elementary</v>
      </c>
      <c r="AA383" t="str">
        <f t="shared" si="30"/>
        <v>1</v>
      </c>
    </row>
    <row r="384" spans="1:27" ht="15.75" hidden="1" customHeight="1" x14ac:dyDescent="0.25">
      <c r="A384" s="162">
        <v>375</v>
      </c>
      <c r="B384" s="162">
        <v>124026</v>
      </c>
      <c r="C384" s="163" t="s">
        <v>1045</v>
      </c>
      <c r="D384" s="163" t="s">
        <v>638</v>
      </c>
      <c r="E384" s="163" t="s">
        <v>1000</v>
      </c>
      <c r="F384" s="163" t="s">
        <v>1001</v>
      </c>
      <c r="G384" s="163" t="s">
        <v>1001</v>
      </c>
      <c r="H384" s="163" t="s">
        <v>1005</v>
      </c>
      <c r="I384" s="163" t="s">
        <v>643</v>
      </c>
      <c r="J384" s="162">
        <v>12.139530000000001</v>
      </c>
      <c r="K384" s="162">
        <v>124.653942</v>
      </c>
      <c r="L384" s="163" t="s">
        <v>644</v>
      </c>
      <c r="M384" s="162">
        <v>14</v>
      </c>
      <c r="N384" s="162">
        <v>86</v>
      </c>
      <c r="O384" s="162">
        <v>200</v>
      </c>
      <c r="P384" s="162">
        <v>1460</v>
      </c>
      <c r="Q384" s="162">
        <v>2697</v>
      </c>
      <c r="R384" s="164">
        <v>1</v>
      </c>
      <c r="S384" s="164" t="s">
        <v>644</v>
      </c>
      <c r="T384" s="164"/>
      <c r="U384" s="164" t="s">
        <v>644</v>
      </c>
      <c r="V384" s="164" t="s">
        <v>644</v>
      </c>
      <c r="W384" s="162">
        <f t="shared" si="31"/>
        <v>1</v>
      </c>
      <c r="X384" s="162">
        <v>1</v>
      </c>
      <c r="Y384" t="str">
        <f t="shared" si="29"/>
        <v>Public Elementary</v>
      </c>
      <c r="AA384" t="str">
        <f t="shared" si="30"/>
        <v>1</v>
      </c>
    </row>
    <row r="385" spans="1:27" ht="15.75" hidden="1" customHeight="1" x14ac:dyDescent="0.25">
      <c r="A385" s="162">
        <v>376</v>
      </c>
      <c r="B385" s="162">
        <v>124028</v>
      </c>
      <c r="C385" s="163" t="s">
        <v>1046</v>
      </c>
      <c r="D385" s="163" t="s">
        <v>638</v>
      </c>
      <c r="E385" s="163" t="s">
        <v>1000</v>
      </c>
      <c r="F385" s="163" t="s">
        <v>1001</v>
      </c>
      <c r="G385" s="163" t="s">
        <v>1001</v>
      </c>
      <c r="H385" s="163" t="s">
        <v>1015</v>
      </c>
      <c r="I385" s="163" t="s">
        <v>643</v>
      </c>
      <c r="J385" s="162">
        <v>12.116536999999999</v>
      </c>
      <c r="K385" s="162">
        <v>124.627678</v>
      </c>
      <c r="L385" s="163" t="s">
        <v>644</v>
      </c>
      <c r="M385" s="162">
        <v>14</v>
      </c>
      <c r="N385" s="162">
        <v>86</v>
      </c>
      <c r="O385" s="162">
        <v>200</v>
      </c>
      <c r="P385" s="162">
        <v>1460</v>
      </c>
      <c r="Q385" s="162">
        <v>2698</v>
      </c>
      <c r="R385" s="164">
        <v>1</v>
      </c>
      <c r="S385" s="164" t="s">
        <v>644</v>
      </c>
      <c r="T385" s="164"/>
      <c r="U385" s="164" t="s">
        <v>644</v>
      </c>
      <c r="V385" s="164" t="s">
        <v>644</v>
      </c>
      <c r="W385" s="162">
        <f t="shared" si="31"/>
        <v>1</v>
      </c>
      <c r="X385" s="162">
        <v>1</v>
      </c>
      <c r="Y385" t="str">
        <f t="shared" si="29"/>
        <v>Public Elementary</v>
      </c>
      <c r="AA385" t="str">
        <f t="shared" si="30"/>
        <v>1</v>
      </c>
    </row>
    <row r="386" spans="1:27" ht="15.75" hidden="1" customHeight="1" x14ac:dyDescent="0.25">
      <c r="A386" s="162">
        <v>377</v>
      </c>
      <c r="B386" s="162">
        <v>124029</v>
      </c>
      <c r="C386" s="163" t="s">
        <v>1047</v>
      </c>
      <c r="D386" s="163" t="s">
        <v>638</v>
      </c>
      <c r="E386" s="163" t="s">
        <v>1000</v>
      </c>
      <c r="F386" s="163" t="s">
        <v>1001</v>
      </c>
      <c r="G386" s="163" t="s">
        <v>1001</v>
      </c>
      <c r="H386" s="163" t="s">
        <v>1048</v>
      </c>
      <c r="I386" s="163" t="s">
        <v>643</v>
      </c>
      <c r="J386" s="162">
        <v>12.105879</v>
      </c>
      <c r="K386" s="162">
        <v>124.550014</v>
      </c>
      <c r="L386" s="163" t="s">
        <v>644</v>
      </c>
      <c r="M386" s="162">
        <v>14</v>
      </c>
      <c r="N386" s="162">
        <v>86</v>
      </c>
      <c r="O386" s="162">
        <v>200</v>
      </c>
      <c r="P386" s="162">
        <v>1460</v>
      </c>
      <c r="Q386" s="162">
        <v>2700</v>
      </c>
      <c r="R386" s="164">
        <v>1</v>
      </c>
      <c r="S386" s="164" t="s">
        <v>644</v>
      </c>
      <c r="T386" s="164"/>
      <c r="U386" s="164" t="s">
        <v>644</v>
      </c>
      <c r="V386" s="164" t="s">
        <v>644</v>
      </c>
      <c r="W386" s="162">
        <f t="shared" si="31"/>
        <v>1</v>
      </c>
      <c r="X386" s="162">
        <v>1</v>
      </c>
      <c r="Y386" t="str">
        <f t="shared" si="29"/>
        <v>Public Elementary</v>
      </c>
      <c r="AA386" t="str">
        <f t="shared" si="30"/>
        <v>1</v>
      </c>
    </row>
    <row r="387" spans="1:27" ht="15.75" hidden="1" customHeight="1" x14ac:dyDescent="0.25">
      <c r="A387" s="162">
        <v>378</v>
      </c>
      <c r="B387" s="162">
        <v>124030</v>
      </c>
      <c r="C387" s="163" t="s">
        <v>1049</v>
      </c>
      <c r="D387" s="163" t="s">
        <v>638</v>
      </c>
      <c r="E387" s="163" t="s">
        <v>1000</v>
      </c>
      <c r="F387" s="163" t="s">
        <v>1001</v>
      </c>
      <c r="G387" s="163" t="s">
        <v>1001</v>
      </c>
      <c r="H387" s="163" t="s">
        <v>1048</v>
      </c>
      <c r="I387" s="163" t="s">
        <v>643</v>
      </c>
      <c r="J387" s="162">
        <v>12.10276389</v>
      </c>
      <c r="K387" s="162">
        <v>124.53085830000001</v>
      </c>
      <c r="L387" s="163" t="s">
        <v>644</v>
      </c>
      <c r="M387" s="162">
        <v>14</v>
      </c>
      <c r="N387" s="162">
        <v>86</v>
      </c>
      <c r="O387" s="162">
        <v>200</v>
      </c>
      <c r="P387" s="162">
        <v>1460</v>
      </c>
      <c r="Q387" s="162">
        <v>2700</v>
      </c>
      <c r="R387" s="164">
        <v>1</v>
      </c>
      <c r="S387" s="164" t="s">
        <v>644</v>
      </c>
      <c r="T387" s="164"/>
      <c r="U387" s="164" t="s">
        <v>644</v>
      </c>
      <c r="V387" s="164" t="s">
        <v>644</v>
      </c>
      <c r="W387" s="162">
        <f t="shared" si="31"/>
        <v>1</v>
      </c>
      <c r="X387" s="162">
        <v>1</v>
      </c>
      <c r="Y387" t="str">
        <f t="shared" si="29"/>
        <v>Public Elementary</v>
      </c>
      <c r="AA387" t="str">
        <f t="shared" si="30"/>
        <v>1</v>
      </c>
    </row>
    <row r="388" spans="1:27" ht="15.75" hidden="1" customHeight="1" x14ac:dyDescent="0.25">
      <c r="A388" s="162">
        <v>379</v>
      </c>
      <c r="B388" s="162">
        <v>124031</v>
      </c>
      <c r="C388" s="163" t="s">
        <v>1050</v>
      </c>
      <c r="D388" s="163" t="s">
        <v>638</v>
      </c>
      <c r="E388" s="163" t="s">
        <v>1000</v>
      </c>
      <c r="F388" s="163" t="s">
        <v>1001</v>
      </c>
      <c r="G388" s="163" t="s">
        <v>1001</v>
      </c>
      <c r="H388" s="163" t="s">
        <v>1048</v>
      </c>
      <c r="I388" s="163" t="s">
        <v>643</v>
      </c>
      <c r="J388" s="162">
        <v>12.066349000000001</v>
      </c>
      <c r="K388" s="162">
        <v>124.54203200000001</v>
      </c>
      <c r="L388" s="163" t="s">
        <v>644</v>
      </c>
      <c r="M388" s="162">
        <v>14</v>
      </c>
      <c r="N388" s="162">
        <v>86</v>
      </c>
      <c r="O388" s="162">
        <v>200</v>
      </c>
      <c r="P388" s="162">
        <v>1460</v>
      </c>
      <c r="Q388" s="162">
        <v>2700</v>
      </c>
      <c r="R388" s="164">
        <v>1</v>
      </c>
      <c r="S388" s="164" t="s">
        <v>644</v>
      </c>
      <c r="T388" s="164"/>
      <c r="U388" s="164" t="s">
        <v>644</v>
      </c>
      <c r="V388" s="164" t="s">
        <v>644</v>
      </c>
      <c r="W388" s="162">
        <f t="shared" si="31"/>
        <v>1</v>
      </c>
      <c r="X388" s="162">
        <v>1</v>
      </c>
      <c r="Y388" t="str">
        <f t="shared" si="29"/>
        <v>Public Elementary</v>
      </c>
      <c r="AA388" t="str">
        <f t="shared" si="30"/>
        <v>1</v>
      </c>
    </row>
    <row r="389" spans="1:27" ht="15.75" hidden="1" customHeight="1" x14ac:dyDescent="0.25">
      <c r="A389" s="162">
        <v>380</v>
      </c>
      <c r="B389" s="162">
        <v>124033</v>
      </c>
      <c r="C389" s="163" t="s">
        <v>1051</v>
      </c>
      <c r="D389" s="163" t="s">
        <v>638</v>
      </c>
      <c r="E389" s="163" t="s">
        <v>1000</v>
      </c>
      <c r="F389" s="163" t="s">
        <v>1001</v>
      </c>
      <c r="G389" s="163" t="s">
        <v>1001</v>
      </c>
      <c r="H389" s="163" t="s">
        <v>1048</v>
      </c>
      <c r="I389" s="163" t="s">
        <v>643</v>
      </c>
      <c r="J389" s="162">
        <v>12.105060999999999</v>
      </c>
      <c r="K389" s="162">
        <v>124.556946</v>
      </c>
      <c r="L389" s="163" t="s">
        <v>644</v>
      </c>
      <c r="M389" s="162">
        <v>14</v>
      </c>
      <c r="N389" s="162">
        <v>86</v>
      </c>
      <c r="O389" s="162">
        <v>200</v>
      </c>
      <c r="P389" s="162">
        <v>1460</v>
      </c>
      <c r="Q389" s="162">
        <v>2700</v>
      </c>
      <c r="R389" s="164">
        <v>1</v>
      </c>
      <c r="S389" s="164" t="s">
        <v>644</v>
      </c>
      <c r="T389" s="164"/>
      <c r="U389" s="164" t="s">
        <v>644</v>
      </c>
      <c r="V389" s="164" t="s">
        <v>644</v>
      </c>
      <c r="W389" s="162">
        <f t="shared" si="31"/>
        <v>1</v>
      </c>
      <c r="X389" s="162">
        <v>1</v>
      </c>
      <c r="Y389" t="str">
        <f t="shared" si="29"/>
        <v>Public Elementary</v>
      </c>
      <c r="AA389" t="str">
        <f t="shared" si="30"/>
        <v>1</v>
      </c>
    </row>
    <row r="390" spans="1:27" ht="15.75" hidden="1" customHeight="1" x14ac:dyDescent="0.25">
      <c r="A390" s="162">
        <v>381</v>
      </c>
      <c r="B390" s="162">
        <v>124034</v>
      </c>
      <c r="C390" s="163" t="s">
        <v>1052</v>
      </c>
      <c r="D390" s="163" t="s">
        <v>638</v>
      </c>
      <c r="E390" s="163" t="s">
        <v>1000</v>
      </c>
      <c r="F390" s="163" t="s">
        <v>1001</v>
      </c>
      <c r="G390" s="163" t="s">
        <v>1001</v>
      </c>
      <c r="H390" s="163" t="s">
        <v>1048</v>
      </c>
      <c r="I390" s="163" t="s">
        <v>643</v>
      </c>
      <c r="J390" s="162">
        <v>12.082086110000001</v>
      </c>
      <c r="K390" s="162">
        <v>124.5394917</v>
      </c>
      <c r="L390" s="163" t="s">
        <v>644</v>
      </c>
      <c r="M390" s="162">
        <v>14</v>
      </c>
      <c r="N390" s="162">
        <v>86</v>
      </c>
      <c r="O390" s="162">
        <v>200</v>
      </c>
      <c r="P390" s="162">
        <v>1460</v>
      </c>
      <c r="Q390" s="162">
        <v>2700</v>
      </c>
      <c r="R390" s="164">
        <v>1</v>
      </c>
      <c r="S390" s="164" t="s">
        <v>644</v>
      </c>
      <c r="T390" s="164"/>
      <c r="U390" s="164" t="s">
        <v>644</v>
      </c>
      <c r="V390" s="164" t="s">
        <v>644</v>
      </c>
      <c r="W390" s="162">
        <f t="shared" si="31"/>
        <v>1</v>
      </c>
      <c r="X390" s="162">
        <v>1</v>
      </c>
      <c r="Y390" t="str">
        <f t="shared" si="29"/>
        <v>Public Elementary</v>
      </c>
      <c r="AA390" t="str">
        <f t="shared" si="30"/>
        <v>1</v>
      </c>
    </row>
    <row r="391" spans="1:27" ht="15.75" hidden="1" customHeight="1" x14ac:dyDescent="0.25">
      <c r="A391" s="162">
        <v>382</v>
      </c>
      <c r="B391" s="162">
        <v>124035</v>
      </c>
      <c r="C391" s="163" t="s">
        <v>1053</v>
      </c>
      <c r="D391" s="163" t="s">
        <v>638</v>
      </c>
      <c r="E391" s="163" t="s">
        <v>1000</v>
      </c>
      <c r="F391" s="163" t="s">
        <v>1001</v>
      </c>
      <c r="G391" s="163" t="s">
        <v>1001</v>
      </c>
      <c r="H391" s="163" t="s">
        <v>1048</v>
      </c>
      <c r="I391" s="163" t="s">
        <v>643</v>
      </c>
      <c r="J391" s="162">
        <v>12.081792</v>
      </c>
      <c r="K391" s="162">
        <v>124.535667</v>
      </c>
      <c r="L391" s="163" t="s">
        <v>644</v>
      </c>
      <c r="M391" s="162">
        <v>14</v>
      </c>
      <c r="N391" s="162">
        <v>86</v>
      </c>
      <c r="O391" s="162">
        <v>200</v>
      </c>
      <c r="P391" s="162">
        <v>1460</v>
      </c>
      <c r="Q391" s="162">
        <v>2700</v>
      </c>
      <c r="R391" s="164">
        <v>1</v>
      </c>
      <c r="S391" s="164" t="s">
        <v>644</v>
      </c>
      <c r="T391" s="164"/>
      <c r="U391" s="164" t="s">
        <v>644</v>
      </c>
      <c r="V391" s="164" t="s">
        <v>644</v>
      </c>
      <c r="W391" s="162">
        <f t="shared" si="31"/>
        <v>1</v>
      </c>
      <c r="X391" s="162">
        <v>1</v>
      </c>
      <c r="Y391" t="str">
        <f t="shared" si="29"/>
        <v>Public Elementary</v>
      </c>
      <c r="AA391" t="str">
        <f t="shared" si="30"/>
        <v>1</v>
      </c>
    </row>
    <row r="392" spans="1:27" ht="15.75" hidden="1" customHeight="1" x14ac:dyDescent="0.25">
      <c r="A392" s="162">
        <v>383</v>
      </c>
      <c r="B392" s="162">
        <v>124036</v>
      </c>
      <c r="C392" s="163" t="s">
        <v>1054</v>
      </c>
      <c r="D392" s="163" t="s">
        <v>638</v>
      </c>
      <c r="E392" s="163" t="s">
        <v>1000</v>
      </c>
      <c r="F392" s="163" t="s">
        <v>1001</v>
      </c>
      <c r="G392" s="163" t="s">
        <v>1001</v>
      </c>
      <c r="H392" s="163" t="s">
        <v>1005</v>
      </c>
      <c r="I392" s="163" t="s">
        <v>643</v>
      </c>
      <c r="J392" s="162">
        <v>12.160087000000001</v>
      </c>
      <c r="K392" s="162">
        <v>124.66674399999999</v>
      </c>
      <c r="L392" s="163" t="s">
        <v>644</v>
      </c>
      <c r="M392" s="162">
        <v>14</v>
      </c>
      <c r="N392" s="162">
        <v>86</v>
      </c>
      <c r="O392" s="162">
        <v>200</v>
      </c>
      <c r="P392" s="162">
        <v>1460</v>
      </c>
      <c r="Q392" s="162">
        <v>2697</v>
      </c>
      <c r="R392" s="164">
        <v>1</v>
      </c>
      <c r="S392" s="164" t="s">
        <v>644</v>
      </c>
      <c r="T392" s="164"/>
      <c r="U392" s="164" t="s">
        <v>644</v>
      </c>
      <c r="V392" s="164" t="s">
        <v>644</v>
      </c>
      <c r="W392" s="162">
        <f t="shared" si="31"/>
        <v>1</v>
      </c>
      <c r="X392" s="162">
        <v>1</v>
      </c>
      <c r="Y392" t="str">
        <f t="shared" si="29"/>
        <v>Public Elementary</v>
      </c>
      <c r="AA392" t="str">
        <f t="shared" si="30"/>
        <v>1</v>
      </c>
    </row>
    <row r="393" spans="1:27" ht="15.75" hidden="1" customHeight="1" x14ac:dyDescent="0.25">
      <c r="A393" s="162">
        <v>384</v>
      </c>
      <c r="B393" s="162">
        <v>124037</v>
      </c>
      <c r="C393" s="163" t="s">
        <v>1055</v>
      </c>
      <c r="D393" s="163" t="s">
        <v>638</v>
      </c>
      <c r="E393" s="163" t="s">
        <v>1000</v>
      </c>
      <c r="F393" s="163" t="s">
        <v>1001</v>
      </c>
      <c r="G393" s="163" t="s">
        <v>1001</v>
      </c>
      <c r="H393" s="163" t="s">
        <v>1026</v>
      </c>
      <c r="I393" s="163" t="s">
        <v>643</v>
      </c>
      <c r="J393" s="162">
        <v>12.073588000000001</v>
      </c>
      <c r="K393" s="162">
        <v>124.561424</v>
      </c>
      <c r="L393" s="163" t="s">
        <v>644</v>
      </c>
      <c r="M393" s="162">
        <v>14</v>
      </c>
      <c r="N393" s="162">
        <v>86</v>
      </c>
      <c r="O393" s="162">
        <v>200</v>
      </c>
      <c r="P393" s="162">
        <v>1460</v>
      </c>
      <c r="Q393" s="162">
        <v>2699</v>
      </c>
      <c r="R393" s="164">
        <v>1</v>
      </c>
      <c r="S393" s="164" t="s">
        <v>644</v>
      </c>
      <c r="T393" s="164"/>
      <c r="U393" s="164" t="s">
        <v>644</v>
      </c>
      <c r="V393" s="164" t="s">
        <v>644</v>
      </c>
      <c r="W393" s="162">
        <f t="shared" si="31"/>
        <v>1</v>
      </c>
      <c r="X393" s="162">
        <v>1</v>
      </c>
      <c r="Y393" t="str">
        <f t="shared" si="29"/>
        <v>Public Elementary</v>
      </c>
      <c r="AA393" t="str">
        <f t="shared" si="30"/>
        <v>1</v>
      </c>
    </row>
    <row r="394" spans="1:27" ht="15.75" hidden="1" customHeight="1" x14ac:dyDescent="0.25">
      <c r="A394" s="162">
        <v>385</v>
      </c>
      <c r="B394" s="162">
        <v>124038</v>
      </c>
      <c r="C394" s="163" t="s">
        <v>1056</v>
      </c>
      <c r="D394" s="163" t="s">
        <v>638</v>
      </c>
      <c r="E394" s="163" t="s">
        <v>1000</v>
      </c>
      <c r="F394" s="163" t="s">
        <v>1001</v>
      </c>
      <c r="G394" s="163" t="s">
        <v>1001</v>
      </c>
      <c r="H394" s="163" t="s">
        <v>1026</v>
      </c>
      <c r="I394" s="163" t="s">
        <v>643</v>
      </c>
      <c r="J394" s="162">
        <v>12.139194</v>
      </c>
      <c r="K394" s="162">
        <v>124.599182</v>
      </c>
      <c r="L394" s="163" t="s">
        <v>644</v>
      </c>
      <c r="M394" s="162">
        <v>14</v>
      </c>
      <c r="N394" s="162">
        <v>86</v>
      </c>
      <c r="O394" s="162">
        <v>200</v>
      </c>
      <c r="P394" s="162">
        <v>1460</v>
      </c>
      <c r="Q394" s="162">
        <v>2699</v>
      </c>
      <c r="R394" s="164">
        <v>1</v>
      </c>
      <c r="S394" s="164" t="s">
        <v>644</v>
      </c>
      <c r="T394" s="164"/>
      <c r="U394" s="164" t="s">
        <v>644</v>
      </c>
      <c r="V394" s="164" t="s">
        <v>644</v>
      </c>
      <c r="W394" s="162">
        <f t="shared" si="31"/>
        <v>1</v>
      </c>
      <c r="X394" s="162">
        <v>1</v>
      </c>
      <c r="Y394" t="str">
        <f t="shared" ref="Y394:Y457" si="32">IF(X394=1,"Public","Private")&amp;" "&amp;IF(W394=1,"Elementary",IF(W394=2,"JHS",IF(W394=3,"SHS (Stand-alone)",IF(W394=4,"Integrated",IF(W394=5,"Secondary",IF(W394=6,"Complete K to 12",IF(W394=7,"ALS",IF(W394=8,"SHS SUC",""))))))))</f>
        <v>Public Elementary</v>
      </c>
      <c r="AA394" t="str">
        <f t="shared" ref="AA394:AA457" si="33">IF(R394=1,1,"")&amp;IF(S394=1,2,"")&amp;IF(T394=1,3,"")&amp;IF(U394=1,4,"")&amp;IF(V394=1,5,"")</f>
        <v>1</v>
      </c>
    </row>
    <row r="395" spans="1:27" ht="15.75" hidden="1" customHeight="1" x14ac:dyDescent="0.25">
      <c r="A395" s="162">
        <v>386</v>
      </c>
      <c r="B395" s="162">
        <v>124039</v>
      </c>
      <c r="C395" s="163" t="s">
        <v>1057</v>
      </c>
      <c r="D395" s="163" t="s">
        <v>638</v>
      </c>
      <c r="E395" s="163" t="s">
        <v>1000</v>
      </c>
      <c r="F395" s="163" t="s">
        <v>1001</v>
      </c>
      <c r="G395" s="163" t="s">
        <v>1001</v>
      </c>
      <c r="H395" s="163" t="s">
        <v>1015</v>
      </c>
      <c r="I395" s="163" t="s">
        <v>643</v>
      </c>
      <c r="J395" s="162">
        <v>12.132899999999999</v>
      </c>
      <c r="K395" s="162">
        <v>124.622112</v>
      </c>
      <c r="L395" s="163" t="s">
        <v>644</v>
      </c>
      <c r="M395" s="162">
        <v>14</v>
      </c>
      <c r="N395" s="162">
        <v>86</v>
      </c>
      <c r="O395" s="162">
        <v>200</v>
      </c>
      <c r="P395" s="162">
        <v>1460</v>
      </c>
      <c r="Q395" s="162">
        <v>2698</v>
      </c>
      <c r="R395" s="164">
        <v>1</v>
      </c>
      <c r="S395" s="164" t="s">
        <v>644</v>
      </c>
      <c r="T395" s="164"/>
      <c r="U395" s="164" t="s">
        <v>644</v>
      </c>
      <c r="V395" s="164" t="s">
        <v>644</v>
      </c>
      <c r="W395" s="162">
        <f t="shared" si="31"/>
        <v>1</v>
      </c>
      <c r="X395" s="162">
        <v>1</v>
      </c>
      <c r="Y395" t="str">
        <f t="shared" si="32"/>
        <v>Public Elementary</v>
      </c>
      <c r="AA395" t="str">
        <f t="shared" si="33"/>
        <v>1</v>
      </c>
    </row>
    <row r="396" spans="1:27" ht="15.75" hidden="1" customHeight="1" x14ac:dyDescent="0.25">
      <c r="A396" s="162">
        <v>387</v>
      </c>
      <c r="B396" s="162">
        <v>124040</v>
      </c>
      <c r="C396" s="163" t="s">
        <v>1058</v>
      </c>
      <c r="D396" s="163" t="s">
        <v>638</v>
      </c>
      <c r="E396" s="163" t="s">
        <v>1000</v>
      </c>
      <c r="F396" s="163" t="s">
        <v>1001</v>
      </c>
      <c r="G396" s="163" t="s">
        <v>1001</v>
      </c>
      <c r="H396" s="163" t="s">
        <v>1048</v>
      </c>
      <c r="I396" s="163" t="s">
        <v>643</v>
      </c>
      <c r="J396" s="162">
        <v>12.0928</v>
      </c>
      <c r="K396" s="162">
        <v>124.53146390000001</v>
      </c>
      <c r="L396" s="163" t="s">
        <v>644</v>
      </c>
      <c r="M396" s="162">
        <v>14</v>
      </c>
      <c r="N396" s="162">
        <v>86</v>
      </c>
      <c r="O396" s="162">
        <v>200</v>
      </c>
      <c r="P396" s="162">
        <v>1460</v>
      </c>
      <c r="Q396" s="162">
        <v>2700</v>
      </c>
      <c r="R396" s="164">
        <v>1</v>
      </c>
      <c r="S396" s="164" t="s">
        <v>644</v>
      </c>
      <c r="T396" s="164"/>
      <c r="U396" s="164" t="s">
        <v>644</v>
      </c>
      <c r="V396" s="164" t="s">
        <v>644</v>
      </c>
      <c r="W396" s="162">
        <f t="shared" si="31"/>
        <v>1</v>
      </c>
      <c r="X396" s="162">
        <v>1</v>
      </c>
      <c r="Y396" t="str">
        <f t="shared" si="32"/>
        <v>Public Elementary</v>
      </c>
      <c r="AA396" t="str">
        <f t="shared" si="33"/>
        <v>1</v>
      </c>
    </row>
    <row r="397" spans="1:27" ht="15.75" hidden="1" customHeight="1" x14ac:dyDescent="0.25">
      <c r="A397" s="162">
        <v>388</v>
      </c>
      <c r="B397" s="162">
        <v>124041</v>
      </c>
      <c r="C397" s="163" t="s">
        <v>1059</v>
      </c>
      <c r="D397" s="163" t="s">
        <v>638</v>
      </c>
      <c r="E397" s="163" t="s">
        <v>1000</v>
      </c>
      <c r="F397" s="163" t="s">
        <v>1001</v>
      </c>
      <c r="G397" s="163" t="s">
        <v>1001</v>
      </c>
      <c r="H397" s="163" t="s">
        <v>1048</v>
      </c>
      <c r="I397" s="163" t="s">
        <v>643</v>
      </c>
      <c r="J397" s="162">
        <v>12.109823</v>
      </c>
      <c r="K397" s="162">
        <v>124.56073000000001</v>
      </c>
      <c r="L397" s="163" t="s">
        <v>644</v>
      </c>
      <c r="M397" s="162">
        <v>14</v>
      </c>
      <c r="N397" s="162">
        <v>86</v>
      </c>
      <c r="O397" s="162">
        <v>200</v>
      </c>
      <c r="P397" s="162">
        <v>1460</v>
      </c>
      <c r="Q397" s="162">
        <v>2700</v>
      </c>
      <c r="R397" s="164">
        <v>1</v>
      </c>
      <c r="S397" s="164" t="s">
        <v>644</v>
      </c>
      <c r="T397" s="164"/>
      <c r="U397" s="164" t="s">
        <v>644</v>
      </c>
      <c r="V397" s="164" t="s">
        <v>644</v>
      </c>
      <c r="W397" s="162">
        <f t="shared" si="31"/>
        <v>1</v>
      </c>
      <c r="X397" s="162">
        <v>1</v>
      </c>
      <c r="Y397" t="str">
        <f t="shared" si="32"/>
        <v>Public Elementary</v>
      </c>
      <c r="AA397" t="str">
        <f t="shared" si="33"/>
        <v>1</v>
      </c>
    </row>
    <row r="398" spans="1:27" ht="15.75" hidden="1" customHeight="1" x14ac:dyDescent="0.25">
      <c r="A398" s="162">
        <v>389</v>
      </c>
      <c r="B398" s="162">
        <v>124042</v>
      </c>
      <c r="C398" s="163" t="s">
        <v>1060</v>
      </c>
      <c r="D398" s="163" t="s">
        <v>638</v>
      </c>
      <c r="E398" s="163" t="s">
        <v>1000</v>
      </c>
      <c r="F398" s="163" t="s">
        <v>1001</v>
      </c>
      <c r="G398" s="163" t="s">
        <v>1001</v>
      </c>
      <c r="H398" s="163" t="s">
        <v>1015</v>
      </c>
      <c r="I398" s="163" t="s">
        <v>643</v>
      </c>
      <c r="J398" s="162">
        <v>12.136005000000001</v>
      </c>
      <c r="K398" s="162">
        <v>124.618421</v>
      </c>
      <c r="L398" s="163" t="s">
        <v>644</v>
      </c>
      <c r="M398" s="162">
        <v>14</v>
      </c>
      <c r="N398" s="162">
        <v>86</v>
      </c>
      <c r="O398" s="162">
        <v>200</v>
      </c>
      <c r="P398" s="162">
        <v>1460</v>
      </c>
      <c r="Q398" s="162">
        <v>2698</v>
      </c>
      <c r="R398" s="164">
        <v>1</v>
      </c>
      <c r="S398" s="164" t="s">
        <v>644</v>
      </c>
      <c r="T398" s="164"/>
      <c r="U398" s="164" t="s">
        <v>644</v>
      </c>
      <c r="V398" s="164" t="s">
        <v>644</v>
      </c>
      <c r="W398" s="162">
        <f t="shared" si="31"/>
        <v>1</v>
      </c>
      <c r="X398" s="162">
        <v>1</v>
      </c>
      <c r="Y398" t="str">
        <f t="shared" si="32"/>
        <v>Public Elementary</v>
      </c>
      <c r="AA398" t="str">
        <f t="shared" si="33"/>
        <v>1</v>
      </c>
    </row>
    <row r="399" spans="1:27" ht="15.75" hidden="1" customHeight="1" x14ac:dyDescent="0.25">
      <c r="A399" s="162">
        <v>390</v>
      </c>
      <c r="B399" s="162">
        <v>124043</v>
      </c>
      <c r="C399" s="163" t="s">
        <v>1061</v>
      </c>
      <c r="D399" s="163" t="s">
        <v>638</v>
      </c>
      <c r="E399" s="163" t="s">
        <v>1000</v>
      </c>
      <c r="F399" s="163" t="s">
        <v>1001</v>
      </c>
      <c r="G399" s="163" t="s">
        <v>1001</v>
      </c>
      <c r="H399" s="163" t="s">
        <v>1048</v>
      </c>
      <c r="I399" s="163" t="s">
        <v>643</v>
      </c>
      <c r="J399" s="162">
        <v>12.099333</v>
      </c>
      <c r="K399" s="162">
        <v>124.534222</v>
      </c>
      <c r="L399" s="163" t="s">
        <v>644</v>
      </c>
      <c r="M399" s="162">
        <v>14</v>
      </c>
      <c r="N399" s="162">
        <v>86</v>
      </c>
      <c r="O399" s="162">
        <v>200</v>
      </c>
      <c r="P399" s="162">
        <v>1460</v>
      </c>
      <c r="Q399" s="162">
        <v>2700</v>
      </c>
      <c r="R399" s="164">
        <v>1</v>
      </c>
      <c r="S399" s="164" t="s">
        <v>644</v>
      </c>
      <c r="T399" s="164"/>
      <c r="U399" s="164" t="s">
        <v>644</v>
      </c>
      <c r="V399" s="164" t="s">
        <v>644</v>
      </c>
      <c r="W399" s="162">
        <f t="shared" si="31"/>
        <v>1</v>
      </c>
      <c r="X399" s="162">
        <v>1</v>
      </c>
      <c r="Y399" t="str">
        <f t="shared" si="32"/>
        <v>Public Elementary</v>
      </c>
      <c r="AA399" t="str">
        <f t="shared" si="33"/>
        <v>1</v>
      </c>
    </row>
    <row r="400" spans="1:27" ht="15.75" hidden="1" customHeight="1" x14ac:dyDescent="0.25">
      <c r="A400" s="162">
        <v>391</v>
      </c>
      <c r="B400" s="162">
        <v>124044</v>
      </c>
      <c r="C400" s="163" t="s">
        <v>1062</v>
      </c>
      <c r="D400" s="163" t="s">
        <v>638</v>
      </c>
      <c r="E400" s="163" t="s">
        <v>1000</v>
      </c>
      <c r="F400" s="163" t="s">
        <v>1001</v>
      </c>
      <c r="G400" s="163" t="s">
        <v>1001</v>
      </c>
      <c r="H400" s="163" t="s">
        <v>1015</v>
      </c>
      <c r="I400" s="163" t="s">
        <v>643</v>
      </c>
      <c r="J400" s="162">
        <v>12.125684</v>
      </c>
      <c r="K400" s="162">
        <v>124.62546</v>
      </c>
      <c r="L400" s="163" t="s">
        <v>644</v>
      </c>
      <c r="M400" s="162">
        <v>14</v>
      </c>
      <c r="N400" s="162">
        <v>86</v>
      </c>
      <c r="O400" s="162">
        <v>200</v>
      </c>
      <c r="P400" s="162">
        <v>1460</v>
      </c>
      <c r="Q400" s="162">
        <v>2698</v>
      </c>
      <c r="R400" s="164">
        <v>1</v>
      </c>
      <c r="S400" s="164" t="s">
        <v>644</v>
      </c>
      <c r="T400" s="164"/>
      <c r="U400" s="164" t="s">
        <v>644</v>
      </c>
      <c r="V400" s="164" t="s">
        <v>644</v>
      </c>
      <c r="W400" s="162">
        <f t="shared" si="31"/>
        <v>1</v>
      </c>
      <c r="X400" s="162">
        <v>1</v>
      </c>
      <c r="Y400" t="str">
        <f t="shared" si="32"/>
        <v>Public Elementary</v>
      </c>
      <c r="AA400" t="str">
        <f t="shared" si="33"/>
        <v>1</v>
      </c>
    </row>
    <row r="401" spans="1:27" ht="15.75" hidden="1" customHeight="1" x14ac:dyDescent="0.25">
      <c r="A401" s="162">
        <v>392</v>
      </c>
      <c r="B401" s="162">
        <v>124045</v>
      </c>
      <c r="C401" s="163" t="s">
        <v>1063</v>
      </c>
      <c r="D401" s="163" t="s">
        <v>638</v>
      </c>
      <c r="E401" s="163" t="s">
        <v>1000</v>
      </c>
      <c r="F401" s="163" t="s">
        <v>1001</v>
      </c>
      <c r="G401" s="163" t="s">
        <v>1001</v>
      </c>
      <c r="H401" s="163" t="s">
        <v>1026</v>
      </c>
      <c r="I401" s="163" t="s">
        <v>643</v>
      </c>
      <c r="J401" s="162">
        <v>12.191884999999999</v>
      </c>
      <c r="K401" s="162">
        <v>124.635746</v>
      </c>
      <c r="L401" s="163" t="s">
        <v>644</v>
      </c>
      <c r="M401" s="162">
        <v>14</v>
      </c>
      <c r="N401" s="162">
        <v>86</v>
      </c>
      <c r="O401" s="162">
        <v>200</v>
      </c>
      <c r="P401" s="162">
        <v>1460</v>
      </c>
      <c r="Q401" s="162">
        <v>2699</v>
      </c>
      <c r="R401" s="164">
        <v>1</v>
      </c>
      <c r="S401" s="164" t="s">
        <v>644</v>
      </c>
      <c r="T401" s="164"/>
      <c r="U401" s="164" t="s">
        <v>644</v>
      </c>
      <c r="V401" s="164" t="s">
        <v>644</v>
      </c>
      <c r="W401" s="162">
        <f t="shared" si="31"/>
        <v>1</v>
      </c>
      <c r="X401" s="162">
        <v>1</v>
      </c>
      <c r="Y401" t="str">
        <f t="shared" si="32"/>
        <v>Public Elementary</v>
      </c>
      <c r="AA401" t="str">
        <f t="shared" si="33"/>
        <v>1</v>
      </c>
    </row>
    <row r="402" spans="1:27" ht="15.75" hidden="1" customHeight="1" x14ac:dyDescent="0.25">
      <c r="A402" s="162">
        <v>393</v>
      </c>
      <c r="B402" s="162">
        <v>124046</v>
      </c>
      <c r="C402" s="163" t="s">
        <v>1064</v>
      </c>
      <c r="D402" s="163" t="s">
        <v>638</v>
      </c>
      <c r="E402" s="163" t="s">
        <v>1000</v>
      </c>
      <c r="F402" s="163" t="s">
        <v>1001</v>
      </c>
      <c r="G402" s="163" t="s">
        <v>1001</v>
      </c>
      <c r="H402" s="163" t="s">
        <v>1065</v>
      </c>
      <c r="I402" s="163" t="s">
        <v>643</v>
      </c>
      <c r="J402" s="162">
        <v>12.085653000000001</v>
      </c>
      <c r="K402" s="162">
        <v>124.51825700000001</v>
      </c>
      <c r="L402" s="163" t="s">
        <v>644</v>
      </c>
      <c r="M402" s="162">
        <v>14</v>
      </c>
      <c r="N402" s="162">
        <v>86</v>
      </c>
      <c r="O402" s="162">
        <v>200</v>
      </c>
      <c r="P402" s="162">
        <v>1460</v>
      </c>
      <c r="Q402" s="162">
        <v>2703</v>
      </c>
      <c r="R402" s="164">
        <v>1</v>
      </c>
      <c r="S402" s="164" t="s">
        <v>644</v>
      </c>
      <c r="T402" s="164"/>
      <c r="U402" s="164" t="s">
        <v>644</v>
      </c>
      <c r="V402" s="164" t="s">
        <v>644</v>
      </c>
      <c r="W402" s="162">
        <f t="shared" si="31"/>
        <v>1</v>
      </c>
      <c r="X402" s="162">
        <v>1</v>
      </c>
      <c r="Y402" t="str">
        <f t="shared" si="32"/>
        <v>Public Elementary</v>
      </c>
      <c r="AA402" t="str">
        <f t="shared" si="33"/>
        <v>1</v>
      </c>
    </row>
    <row r="403" spans="1:27" ht="15.75" hidden="1" customHeight="1" x14ac:dyDescent="0.25">
      <c r="A403" s="162">
        <v>394</v>
      </c>
      <c r="B403" s="162">
        <v>124047</v>
      </c>
      <c r="C403" s="163" t="s">
        <v>1066</v>
      </c>
      <c r="D403" s="163" t="s">
        <v>638</v>
      </c>
      <c r="E403" s="163" t="s">
        <v>1000</v>
      </c>
      <c r="F403" s="163" t="s">
        <v>1001</v>
      </c>
      <c r="G403" s="163" t="s">
        <v>1001</v>
      </c>
      <c r="H403" s="163" t="s">
        <v>1005</v>
      </c>
      <c r="I403" s="163" t="s">
        <v>643</v>
      </c>
      <c r="J403" s="162">
        <v>12.130215</v>
      </c>
      <c r="K403" s="162">
        <v>124.665886</v>
      </c>
      <c r="L403" s="163" t="s">
        <v>644</v>
      </c>
      <c r="M403" s="162">
        <v>14</v>
      </c>
      <c r="N403" s="162">
        <v>86</v>
      </c>
      <c r="O403" s="162">
        <v>200</v>
      </c>
      <c r="P403" s="162">
        <v>1460</v>
      </c>
      <c r="Q403" s="162">
        <v>2697</v>
      </c>
      <c r="R403" s="164">
        <v>1</v>
      </c>
      <c r="S403" s="164" t="s">
        <v>644</v>
      </c>
      <c r="T403" s="164"/>
      <c r="U403" s="164" t="s">
        <v>644</v>
      </c>
      <c r="V403" s="164" t="s">
        <v>644</v>
      </c>
      <c r="W403" s="162">
        <f t="shared" si="31"/>
        <v>1</v>
      </c>
      <c r="X403" s="162">
        <v>1</v>
      </c>
      <c r="Y403" t="str">
        <f t="shared" si="32"/>
        <v>Public Elementary</v>
      </c>
      <c r="AA403" t="str">
        <f t="shared" si="33"/>
        <v>1</v>
      </c>
    </row>
    <row r="404" spans="1:27" ht="15.75" hidden="1" customHeight="1" x14ac:dyDescent="0.25">
      <c r="A404" s="162">
        <v>395</v>
      </c>
      <c r="B404" s="162">
        <v>124048</v>
      </c>
      <c r="C404" s="163" t="s">
        <v>1067</v>
      </c>
      <c r="D404" s="163" t="s">
        <v>638</v>
      </c>
      <c r="E404" s="163" t="s">
        <v>1000</v>
      </c>
      <c r="F404" s="163" t="s">
        <v>1001</v>
      </c>
      <c r="G404" s="163" t="s">
        <v>1001</v>
      </c>
      <c r="H404" s="163" t="s">
        <v>1026</v>
      </c>
      <c r="I404" s="163" t="s">
        <v>643</v>
      </c>
      <c r="J404" s="162">
        <v>12.06775833</v>
      </c>
      <c r="K404" s="162">
        <v>124.5706639</v>
      </c>
      <c r="L404" s="163" t="s">
        <v>644</v>
      </c>
      <c r="M404" s="162">
        <v>14</v>
      </c>
      <c r="N404" s="162">
        <v>86</v>
      </c>
      <c r="O404" s="162">
        <v>200</v>
      </c>
      <c r="P404" s="162">
        <v>1460</v>
      </c>
      <c r="Q404" s="162">
        <v>2699</v>
      </c>
      <c r="R404" s="164">
        <v>1</v>
      </c>
      <c r="S404" s="164" t="s">
        <v>644</v>
      </c>
      <c r="T404" s="164"/>
      <c r="U404" s="164" t="s">
        <v>644</v>
      </c>
      <c r="V404" s="164" t="s">
        <v>644</v>
      </c>
      <c r="W404" s="162">
        <f t="shared" si="31"/>
        <v>1</v>
      </c>
      <c r="X404" s="162">
        <v>1</v>
      </c>
      <c r="Y404" t="str">
        <f t="shared" si="32"/>
        <v>Public Elementary</v>
      </c>
      <c r="AA404" t="str">
        <f t="shared" si="33"/>
        <v>1</v>
      </c>
    </row>
    <row r="405" spans="1:27" ht="15.75" hidden="1" customHeight="1" x14ac:dyDescent="0.25">
      <c r="A405" s="162">
        <v>396</v>
      </c>
      <c r="B405" s="162">
        <v>124049</v>
      </c>
      <c r="C405" s="163" t="s">
        <v>1068</v>
      </c>
      <c r="D405" s="163" t="s">
        <v>638</v>
      </c>
      <c r="E405" s="163" t="s">
        <v>1000</v>
      </c>
      <c r="F405" s="163" t="s">
        <v>1001</v>
      </c>
      <c r="G405" s="163" t="s">
        <v>1001</v>
      </c>
      <c r="H405" s="163" t="s">
        <v>1026</v>
      </c>
      <c r="I405" s="163" t="s">
        <v>643</v>
      </c>
      <c r="J405" s="162">
        <v>12.123250000000001</v>
      </c>
      <c r="K405" s="162">
        <v>124.597908</v>
      </c>
      <c r="L405" s="163" t="s">
        <v>644</v>
      </c>
      <c r="M405" s="162">
        <v>14</v>
      </c>
      <c r="N405" s="162">
        <v>86</v>
      </c>
      <c r="O405" s="162">
        <v>200</v>
      </c>
      <c r="P405" s="162">
        <v>1460</v>
      </c>
      <c r="Q405" s="162">
        <v>2699</v>
      </c>
      <c r="R405" s="164">
        <v>1</v>
      </c>
      <c r="S405" s="164" t="s">
        <v>644</v>
      </c>
      <c r="T405" s="164"/>
      <c r="U405" s="164" t="s">
        <v>644</v>
      </c>
      <c r="V405" s="164" t="s">
        <v>644</v>
      </c>
      <c r="W405" s="162">
        <f t="shared" si="31"/>
        <v>1</v>
      </c>
      <c r="X405" s="162">
        <v>1</v>
      </c>
      <c r="Y405" t="str">
        <f t="shared" si="32"/>
        <v>Public Elementary</v>
      </c>
      <c r="AA405" t="str">
        <f t="shared" si="33"/>
        <v>1</v>
      </c>
    </row>
    <row r="406" spans="1:27" ht="15.75" hidden="1" customHeight="1" x14ac:dyDescent="0.25">
      <c r="A406" s="162">
        <v>397</v>
      </c>
      <c r="B406" s="162">
        <v>124051</v>
      </c>
      <c r="C406" s="163" t="s">
        <v>1069</v>
      </c>
      <c r="D406" s="163" t="s">
        <v>638</v>
      </c>
      <c r="E406" s="163" t="s">
        <v>1000</v>
      </c>
      <c r="F406" s="163" t="s">
        <v>1001</v>
      </c>
      <c r="G406" s="163" t="s">
        <v>1001</v>
      </c>
      <c r="H406" s="163" t="s">
        <v>1048</v>
      </c>
      <c r="I406" s="163" t="s">
        <v>643</v>
      </c>
      <c r="J406" s="162">
        <v>12.073902779999999</v>
      </c>
      <c r="K406" s="162">
        <v>124.5411611</v>
      </c>
      <c r="L406" s="163" t="s">
        <v>644</v>
      </c>
      <c r="M406" s="162">
        <v>14</v>
      </c>
      <c r="N406" s="162">
        <v>86</v>
      </c>
      <c r="O406" s="162">
        <v>200</v>
      </c>
      <c r="P406" s="162">
        <v>1460</v>
      </c>
      <c r="Q406" s="162">
        <v>2700</v>
      </c>
      <c r="R406" s="164">
        <v>1</v>
      </c>
      <c r="S406" s="164" t="s">
        <v>644</v>
      </c>
      <c r="T406" s="164"/>
      <c r="U406" s="164" t="s">
        <v>644</v>
      </c>
      <c r="V406" s="164" t="s">
        <v>644</v>
      </c>
      <c r="W406" s="162">
        <f t="shared" si="31"/>
        <v>1</v>
      </c>
      <c r="X406" s="162">
        <v>1</v>
      </c>
      <c r="Y406" t="str">
        <f t="shared" si="32"/>
        <v>Public Elementary</v>
      </c>
      <c r="AA406" t="str">
        <f t="shared" si="33"/>
        <v>1</v>
      </c>
    </row>
    <row r="407" spans="1:27" ht="15.75" hidden="1" customHeight="1" x14ac:dyDescent="0.25">
      <c r="A407" s="162">
        <v>398</v>
      </c>
      <c r="B407" s="162">
        <v>124052</v>
      </c>
      <c r="C407" s="163" t="s">
        <v>1070</v>
      </c>
      <c r="D407" s="163" t="s">
        <v>638</v>
      </c>
      <c r="E407" s="163" t="s">
        <v>1000</v>
      </c>
      <c r="F407" s="163" t="s">
        <v>1001</v>
      </c>
      <c r="G407" s="163" t="s">
        <v>1001</v>
      </c>
      <c r="H407" s="163" t="s">
        <v>1005</v>
      </c>
      <c r="I407" s="163" t="s">
        <v>643</v>
      </c>
      <c r="J407" s="162">
        <v>12.13097</v>
      </c>
      <c r="K407" s="162">
        <v>124.65906099999999</v>
      </c>
      <c r="L407" s="163" t="s">
        <v>644</v>
      </c>
      <c r="M407" s="162">
        <v>14</v>
      </c>
      <c r="N407" s="162">
        <v>86</v>
      </c>
      <c r="O407" s="162">
        <v>200</v>
      </c>
      <c r="P407" s="162">
        <v>1460</v>
      </c>
      <c r="Q407" s="162">
        <v>2697</v>
      </c>
      <c r="R407" s="164">
        <v>1</v>
      </c>
      <c r="S407" s="164" t="s">
        <v>644</v>
      </c>
      <c r="T407" s="164"/>
      <c r="U407" s="164" t="s">
        <v>644</v>
      </c>
      <c r="V407" s="164" t="s">
        <v>644</v>
      </c>
      <c r="W407" s="162">
        <f t="shared" si="31"/>
        <v>1</v>
      </c>
      <c r="X407" s="162">
        <v>1</v>
      </c>
      <c r="Y407" t="str">
        <f t="shared" si="32"/>
        <v>Public Elementary</v>
      </c>
      <c r="AA407" t="str">
        <f t="shared" si="33"/>
        <v>1</v>
      </c>
    </row>
    <row r="408" spans="1:27" ht="15.75" hidden="1" customHeight="1" x14ac:dyDescent="0.25">
      <c r="A408" s="162">
        <v>399</v>
      </c>
      <c r="B408" s="162">
        <v>124053</v>
      </c>
      <c r="C408" s="163" t="s">
        <v>1071</v>
      </c>
      <c r="D408" s="163" t="s">
        <v>638</v>
      </c>
      <c r="E408" s="163" t="s">
        <v>1000</v>
      </c>
      <c r="F408" s="163" t="s">
        <v>1001</v>
      </c>
      <c r="G408" s="163" t="s">
        <v>1001</v>
      </c>
      <c r="H408" s="163" t="s">
        <v>1072</v>
      </c>
      <c r="I408" s="163" t="s">
        <v>643</v>
      </c>
      <c r="J408" s="162">
        <v>12.239364999999999</v>
      </c>
      <c r="K408" s="162">
        <v>124.492149</v>
      </c>
      <c r="L408" s="163" t="s">
        <v>644</v>
      </c>
      <c r="M408" s="162">
        <v>14</v>
      </c>
      <c r="N408" s="162">
        <v>86</v>
      </c>
      <c r="O408" s="162">
        <v>200</v>
      </c>
      <c r="P408" s="162">
        <v>1460</v>
      </c>
      <c r="Q408" s="162">
        <v>2701</v>
      </c>
      <c r="R408" s="164">
        <v>1</v>
      </c>
      <c r="S408" s="164" t="s">
        <v>644</v>
      </c>
      <c r="T408" s="164"/>
      <c r="U408" s="164" t="s">
        <v>644</v>
      </c>
      <c r="V408" s="164" t="s">
        <v>644</v>
      </c>
      <c r="W408" s="162">
        <f t="shared" si="31"/>
        <v>1</v>
      </c>
      <c r="X408" s="162">
        <v>1</v>
      </c>
      <c r="Y408" t="str">
        <f t="shared" si="32"/>
        <v>Public Elementary</v>
      </c>
      <c r="Z408" s="179"/>
      <c r="AA408" t="str">
        <f t="shared" si="33"/>
        <v>1</v>
      </c>
    </row>
    <row r="409" spans="1:27" ht="15.75" hidden="1" customHeight="1" x14ac:dyDescent="0.25">
      <c r="A409" s="162">
        <v>400</v>
      </c>
      <c r="B409" s="162">
        <v>124054</v>
      </c>
      <c r="C409" s="163" t="s">
        <v>1073</v>
      </c>
      <c r="D409" s="163" t="s">
        <v>638</v>
      </c>
      <c r="E409" s="163" t="s">
        <v>1000</v>
      </c>
      <c r="F409" s="163" t="s">
        <v>1001</v>
      </c>
      <c r="G409" s="163" t="s">
        <v>1001</v>
      </c>
      <c r="H409" s="163" t="s">
        <v>1072</v>
      </c>
      <c r="I409" s="163" t="s">
        <v>643</v>
      </c>
      <c r="J409" s="162">
        <v>12.281302</v>
      </c>
      <c r="K409" s="162">
        <v>124.47332400000001</v>
      </c>
      <c r="L409" s="163" t="s">
        <v>644</v>
      </c>
      <c r="M409" s="162">
        <v>14</v>
      </c>
      <c r="N409" s="162">
        <v>86</v>
      </c>
      <c r="O409" s="162">
        <v>200</v>
      </c>
      <c r="P409" s="162">
        <v>1460</v>
      </c>
      <c r="Q409" s="162">
        <v>2701</v>
      </c>
      <c r="R409" s="164">
        <v>1</v>
      </c>
      <c r="S409" s="164" t="s">
        <v>644</v>
      </c>
      <c r="T409" s="164"/>
      <c r="U409" s="164" t="s">
        <v>644</v>
      </c>
      <c r="V409" s="164" t="s">
        <v>644</v>
      </c>
      <c r="W409" s="162">
        <f t="shared" si="31"/>
        <v>1</v>
      </c>
      <c r="X409" s="162">
        <v>1</v>
      </c>
      <c r="Y409" t="str">
        <f t="shared" si="32"/>
        <v>Public Elementary</v>
      </c>
      <c r="AA409" t="str">
        <f t="shared" si="33"/>
        <v>1</v>
      </c>
    </row>
    <row r="410" spans="1:27" ht="15.75" hidden="1" customHeight="1" x14ac:dyDescent="0.25">
      <c r="A410" s="162">
        <v>401</v>
      </c>
      <c r="B410" s="162">
        <v>124055</v>
      </c>
      <c r="C410" s="163" t="s">
        <v>1074</v>
      </c>
      <c r="D410" s="163" t="s">
        <v>638</v>
      </c>
      <c r="E410" s="163" t="s">
        <v>1000</v>
      </c>
      <c r="F410" s="163" t="s">
        <v>1001</v>
      </c>
      <c r="G410" s="163" t="s">
        <v>1001</v>
      </c>
      <c r="H410" s="163" t="s">
        <v>1072</v>
      </c>
      <c r="I410" s="163" t="s">
        <v>643</v>
      </c>
      <c r="J410" s="162">
        <v>12.121102</v>
      </c>
      <c r="K410" s="162">
        <v>124.536568</v>
      </c>
      <c r="L410" s="163" t="s">
        <v>644</v>
      </c>
      <c r="M410" s="162">
        <v>14</v>
      </c>
      <c r="N410" s="162">
        <v>86</v>
      </c>
      <c r="O410" s="162">
        <v>200</v>
      </c>
      <c r="P410" s="162">
        <v>1460</v>
      </c>
      <c r="Q410" s="162">
        <v>2701</v>
      </c>
      <c r="R410" s="164">
        <v>1</v>
      </c>
      <c r="S410" s="164" t="s">
        <v>644</v>
      </c>
      <c r="T410" s="164"/>
      <c r="U410" s="164" t="s">
        <v>644</v>
      </c>
      <c r="V410" s="164" t="s">
        <v>644</v>
      </c>
      <c r="W410" s="162">
        <f t="shared" ref="W410:W473" si="34">IF(AA410="1",1,IF(AA410="2",2,IF(AA410="12",4,IF(AA410="123",6,IF(AA410="23",5,IF(AA410="3",3,IF(AA410="4",7,IF(AA410="35",8,""))))))))</f>
        <v>1</v>
      </c>
      <c r="X410" s="162">
        <v>1</v>
      </c>
      <c r="Y410" t="str">
        <f t="shared" si="32"/>
        <v>Public Elementary</v>
      </c>
      <c r="AA410" t="str">
        <f t="shared" si="33"/>
        <v>1</v>
      </c>
    </row>
    <row r="411" spans="1:27" ht="15.75" hidden="1" customHeight="1" x14ac:dyDescent="0.25">
      <c r="A411" s="162">
        <v>402</v>
      </c>
      <c r="B411" s="162">
        <v>124056</v>
      </c>
      <c r="C411" s="163" t="s">
        <v>1075</v>
      </c>
      <c r="D411" s="163" t="s">
        <v>638</v>
      </c>
      <c r="E411" s="163" t="s">
        <v>1000</v>
      </c>
      <c r="F411" s="163" t="s">
        <v>1001</v>
      </c>
      <c r="G411" s="163" t="s">
        <v>1001</v>
      </c>
      <c r="H411" s="163" t="s">
        <v>1072</v>
      </c>
      <c r="I411" s="163" t="s">
        <v>643</v>
      </c>
      <c r="J411" s="162">
        <v>12.201784</v>
      </c>
      <c r="K411" s="162">
        <v>124.517126</v>
      </c>
      <c r="L411" s="163" t="s">
        <v>644</v>
      </c>
      <c r="M411" s="162">
        <v>14</v>
      </c>
      <c r="N411" s="162">
        <v>86</v>
      </c>
      <c r="O411" s="162">
        <v>200</v>
      </c>
      <c r="P411" s="162">
        <v>1460</v>
      </c>
      <c r="Q411" s="162">
        <v>2701</v>
      </c>
      <c r="R411" s="164">
        <v>1</v>
      </c>
      <c r="S411" s="164" t="s">
        <v>644</v>
      </c>
      <c r="T411" s="164"/>
      <c r="U411" s="164" t="s">
        <v>644</v>
      </c>
      <c r="V411" s="164" t="s">
        <v>644</v>
      </c>
      <c r="W411" s="162">
        <f t="shared" si="34"/>
        <v>1</v>
      </c>
      <c r="X411" s="162">
        <v>1</v>
      </c>
      <c r="Y411" t="str">
        <f t="shared" si="32"/>
        <v>Public Elementary</v>
      </c>
      <c r="AA411" t="str">
        <f t="shared" si="33"/>
        <v>1</v>
      </c>
    </row>
    <row r="412" spans="1:27" ht="15.75" hidden="1" customHeight="1" x14ac:dyDescent="0.25">
      <c r="A412" s="162">
        <v>403</v>
      </c>
      <c r="B412" s="162">
        <v>124057</v>
      </c>
      <c r="C412" s="163" t="s">
        <v>1076</v>
      </c>
      <c r="D412" s="163" t="s">
        <v>638</v>
      </c>
      <c r="E412" s="163" t="s">
        <v>1000</v>
      </c>
      <c r="F412" s="163" t="s">
        <v>1001</v>
      </c>
      <c r="G412" s="163" t="s">
        <v>1001</v>
      </c>
      <c r="H412" s="163" t="s">
        <v>1072</v>
      </c>
      <c r="I412" s="163" t="s">
        <v>643</v>
      </c>
      <c r="J412" s="162">
        <v>12.162436</v>
      </c>
      <c r="K412" s="162">
        <v>124.534221</v>
      </c>
      <c r="L412" s="163" t="s">
        <v>644</v>
      </c>
      <c r="M412" s="162">
        <v>14</v>
      </c>
      <c r="N412" s="162">
        <v>86</v>
      </c>
      <c r="O412" s="162">
        <v>200</v>
      </c>
      <c r="P412" s="162">
        <v>1460</v>
      </c>
      <c r="Q412" s="162">
        <v>2701</v>
      </c>
      <c r="R412" s="164">
        <v>1</v>
      </c>
      <c r="S412" s="164" t="s">
        <v>644</v>
      </c>
      <c r="T412" s="164"/>
      <c r="U412" s="164" t="s">
        <v>644</v>
      </c>
      <c r="V412" s="164" t="s">
        <v>644</v>
      </c>
      <c r="W412" s="162">
        <f t="shared" si="34"/>
        <v>1</v>
      </c>
      <c r="X412" s="162">
        <v>1</v>
      </c>
      <c r="Y412" t="str">
        <f t="shared" si="32"/>
        <v>Public Elementary</v>
      </c>
      <c r="AA412" t="str">
        <f t="shared" si="33"/>
        <v>1</v>
      </c>
    </row>
    <row r="413" spans="1:27" ht="15.75" hidden="1" customHeight="1" x14ac:dyDescent="0.25">
      <c r="A413" s="162">
        <v>404</v>
      </c>
      <c r="B413" s="162">
        <v>124058</v>
      </c>
      <c r="C413" s="163" t="s">
        <v>1077</v>
      </c>
      <c r="D413" s="163" t="s">
        <v>638</v>
      </c>
      <c r="E413" s="163" t="s">
        <v>1000</v>
      </c>
      <c r="F413" s="163" t="s">
        <v>1001</v>
      </c>
      <c r="G413" s="163" t="s">
        <v>1001</v>
      </c>
      <c r="H413" s="163" t="s">
        <v>1072</v>
      </c>
      <c r="I413" s="163" t="s">
        <v>643</v>
      </c>
      <c r="J413" s="162">
        <v>12.158325</v>
      </c>
      <c r="K413" s="162">
        <v>124.53223199999999</v>
      </c>
      <c r="L413" s="163" t="s">
        <v>644</v>
      </c>
      <c r="M413" s="162">
        <v>14</v>
      </c>
      <c r="N413" s="162">
        <v>86</v>
      </c>
      <c r="O413" s="162">
        <v>200</v>
      </c>
      <c r="P413" s="162">
        <v>1460</v>
      </c>
      <c r="Q413" s="162">
        <v>2701</v>
      </c>
      <c r="R413" s="164">
        <v>1</v>
      </c>
      <c r="S413" s="164" t="s">
        <v>644</v>
      </c>
      <c r="T413" s="164"/>
      <c r="U413" s="164" t="s">
        <v>644</v>
      </c>
      <c r="V413" s="164" t="s">
        <v>644</v>
      </c>
      <c r="W413" s="162">
        <f t="shared" si="34"/>
        <v>1</v>
      </c>
      <c r="X413" s="162">
        <v>1</v>
      </c>
      <c r="Y413" t="str">
        <f t="shared" si="32"/>
        <v>Public Elementary</v>
      </c>
      <c r="AA413" t="str">
        <f t="shared" si="33"/>
        <v>1</v>
      </c>
    </row>
    <row r="414" spans="1:27" ht="15.75" hidden="1" customHeight="1" x14ac:dyDescent="0.25">
      <c r="A414" s="162">
        <v>405</v>
      </c>
      <c r="B414" s="162">
        <v>124059</v>
      </c>
      <c r="C414" s="163" t="s">
        <v>1078</v>
      </c>
      <c r="D414" s="163" t="s">
        <v>638</v>
      </c>
      <c r="E414" s="163" t="s">
        <v>1000</v>
      </c>
      <c r="F414" s="163" t="s">
        <v>1001</v>
      </c>
      <c r="G414" s="163" t="s">
        <v>1001</v>
      </c>
      <c r="H414" s="163" t="s">
        <v>1072</v>
      </c>
      <c r="I414" s="163" t="s">
        <v>643</v>
      </c>
      <c r="J414" s="162">
        <v>12.248089</v>
      </c>
      <c r="K414" s="162">
        <v>124.498043</v>
      </c>
      <c r="L414" s="163" t="s">
        <v>644</v>
      </c>
      <c r="M414" s="162">
        <v>14</v>
      </c>
      <c r="N414" s="162">
        <v>86</v>
      </c>
      <c r="O414" s="162">
        <v>200</v>
      </c>
      <c r="P414" s="162">
        <v>1460</v>
      </c>
      <c r="Q414" s="162">
        <v>2701</v>
      </c>
      <c r="R414" s="164">
        <v>1</v>
      </c>
      <c r="S414" s="164" t="s">
        <v>644</v>
      </c>
      <c r="T414" s="164"/>
      <c r="U414" s="164" t="s">
        <v>644</v>
      </c>
      <c r="V414" s="164" t="s">
        <v>644</v>
      </c>
      <c r="W414" s="162">
        <f t="shared" si="34"/>
        <v>1</v>
      </c>
      <c r="X414" s="162">
        <v>1</v>
      </c>
      <c r="Y414" t="str">
        <f t="shared" si="32"/>
        <v>Public Elementary</v>
      </c>
      <c r="AA414" t="str">
        <f t="shared" si="33"/>
        <v>1</v>
      </c>
    </row>
    <row r="415" spans="1:27" ht="15.75" hidden="1" customHeight="1" x14ac:dyDescent="0.25">
      <c r="A415" s="162">
        <v>406</v>
      </c>
      <c r="B415" s="162">
        <v>124061</v>
      </c>
      <c r="C415" s="163" t="s">
        <v>1079</v>
      </c>
      <c r="D415" s="163" t="s">
        <v>638</v>
      </c>
      <c r="E415" s="163" t="s">
        <v>1000</v>
      </c>
      <c r="F415" s="163" t="s">
        <v>1001</v>
      </c>
      <c r="G415" s="163" t="s">
        <v>1001</v>
      </c>
      <c r="H415" s="163" t="s">
        <v>1065</v>
      </c>
      <c r="I415" s="163" t="s">
        <v>643</v>
      </c>
      <c r="J415" s="162">
        <v>12.128956000000001</v>
      </c>
      <c r="K415" s="162">
        <v>124.526196</v>
      </c>
      <c r="L415" s="163" t="s">
        <v>644</v>
      </c>
      <c r="M415" s="162">
        <v>14</v>
      </c>
      <c r="N415" s="162">
        <v>86</v>
      </c>
      <c r="O415" s="162">
        <v>200</v>
      </c>
      <c r="P415" s="162">
        <v>1460</v>
      </c>
      <c r="Q415" s="162">
        <v>2703</v>
      </c>
      <c r="R415" s="164">
        <v>1</v>
      </c>
      <c r="S415" s="164" t="s">
        <v>644</v>
      </c>
      <c r="T415" s="164"/>
      <c r="U415" s="164" t="s">
        <v>644</v>
      </c>
      <c r="V415" s="164" t="s">
        <v>644</v>
      </c>
      <c r="W415" s="162">
        <f t="shared" si="34"/>
        <v>1</v>
      </c>
      <c r="X415" s="162">
        <v>1</v>
      </c>
      <c r="Y415" t="str">
        <f t="shared" si="32"/>
        <v>Public Elementary</v>
      </c>
      <c r="AA415" t="str">
        <f t="shared" si="33"/>
        <v>1</v>
      </c>
    </row>
    <row r="416" spans="1:27" ht="15.75" hidden="1" customHeight="1" x14ac:dyDescent="0.25">
      <c r="A416" s="162">
        <v>407</v>
      </c>
      <c r="B416" s="162">
        <v>124062</v>
      </c>
      <c r="C416" s="163" t="s">
        <v>1080</v>
      </c>
      <c r="D416" s="163" t="s">
        <v>638</v>
      </c>
      <c r="E416" s="163" t="s">
        <v>1000</v>
      </c>
      <c r="F416" s="163" t="s">
        <v>1001</v>
      </c>
      <c r="G416" s="163" t="s">
        <v>1001</v>
      </c>
      <c r="H416" s="163" t="s">
        <v>1048</v>
      </c>
      <c r="I416" s="163" t="s">
        <v>643</v>
      </c>
      <c r="J416" s="162">
        <v>12.123334</v>
      </c>
      <c r="K416" s="162">
        <v>124.57396</v>
      </c>
      <c r="L416" s="163" t="s">
        <v>644</v>
      </c>
      <c r="M416" s="162">
        <v>14</v>
      </c>
      <c r="N416" s="162">
        <v>86</v>
      </c>
      <c r="O416" s="162">
        <v>200</v>
      </c>
      <c r="P416" s="162">
        <v>1460</v>
      </c>
      <c r="Q416" s="162">
        <v>2700</v>
      </c>
      <c r="R416" s="164">
        <v>1</v>
      </c>
      <c r="S416" s="164" t="s">
        <v>644</v>
      </c>
      <c r="T416" s="164"/>
      <c r="U416" s="164" t="s">
        <v>644</v>
      </c>
      <c r="V416" s="164" t="s">
        <v>644</v>
      </c>
      <c r="W416" s="162">
        <f t="shared" si="34"/>
        <v>1</v>
      </c>
      <c r="X416" s="162">
        <v>1</v>
      </c>
      <c r="Y416" t="str">
        <f t="shared" si="32"/>
        <v>Public Elementary</v>
      </c>
      <c r="AA416" t="str">
        <f t="shared" si="33"/>
        <v>1</v>
      </c>
    </row>
    <row r="417" spans="1:27" ht="15.75" hidden="1" customHeight="1" x14ac:dyDescent="0.25">
      <c r="A417" s="162">
        <v>408</v>
      </c>
      <c r="B417" s="162">
        <v>124063</v>
      </c>
      <c r="C417" s="163" t="s">
        <v>1081</v>
      </c>
      <c r="D417" s="163" t="s">
        <v>638</v>
      </c>
      <c r="E417" s="163" t="s">
        <v>1000</v>
      </c>
      <c r="F417" s="163" t="s">
        <v>1001</v>
      </c>
      <c r="G417" s="163" t="s">
        <v>1001</v>
      </c>
      <c r="H417" s="163" t="s">
        <v>1048</v>
      </c>
      <c r="I417" s="163" t="s">
        <v>643</v>
      </c>
      <c r="J417" s="162">
        <v>12.128956000000001</v>
      </c>
      <c r="K417" s="162">
        <v>124.55276000000001</v>
      </c>
      <c r="L417" s="163" t="s">
        <v>644</v>
      </c>
      <c r="M417" s="162">
        <v>14</v>
      </c>
      <c r="N417" s="162">
        <v>86</v>
      </c>
      <c r="O417" s="162">
        <v>200</v>
      </c>
      <c r="P417" s="162">
        <v>1460</v>
      </c>
      <c r="Q417" s="162">
        <v>2700</v>
      </c>
      <c r="R417" s="164">
        <v>1</v>
      </c>
      <c r="S417" s="164" t="s">
        <v>644</v>
      </c>
      <c r="T417" s="164"/>
      <c r="U417" s="164" t="s">
        <v>644</v>
      </c>
      <c r="V417" s="164" t="s">
        <v>644</v>
      </c>
      <c r="W417" s="162">
        <f t="shared" si="34"/>
        <v>1</v>
      </c>
      <c r="X417" s="162">
        <v>1</v>
      </c>
      <c r="Y417" t="str">
        <f t="shared" si="32"/>
        <v>Public Elementary</v>
      </c>
      <c r="AA417" t="str">
        <f t="shared" si="33"/>
        <v>1</v>
      </c>
    </row>
    <row r="418" spans="1:27" ht="15.75" hidden="1" customHeight="1" x14ac:dyDescent="0.25">
      <c r="A418" s="162">
        <v>409</v>
      </c>
      <c r="B418" s="162">
        <v>124064</v>
      </c>
      <c r="C418" s="163" t="s">
        <v>1082</v>
      </c>
      <c r="D418" s="163" t="s">
        <v>638</v>
      </c>
      <c r="E418" s="163" t="s">
        <v>1000</v>
      </c>
      <c r="F418" s="163" t="s">
        <v>1001</v>
      </c>
      <c r="G418" s="163" t="s">
        <v>1001</v>
      </c>
      <c r="H418" s="163" t="s">
        <v>1065</v>
      </c>
      <c r="I418" s="163" t="s">
        <v>643</v>
      </c>
      <c r="J418" s="162">
        <v>12.161849</v>
      </c>
      <c r="K418" s="162">
        <v>124.525852</v>
      </c>
      <c r="L418" s="163" t="s">
        <v>644</v>
      </c>
      <c r="M418" s="162">
        <v>14</v>
      </c>
      <c r="N418" s="162">
        <v>86</v>
      </c>
      <c r="O418" s="162">
        <v>200</v>
      </c>
      <c r="P418" s="162">
        <v>1460</v>
      </c>
      <c r="Q418" s="162">
        <v>2703</v>
      </c>
      <c r="R418" s="164">
        <v>1</v>
      </c>
      <c r="S418" s="164" t="s">
        <v>644</v>
      </c>
      <c r="T418" s="164"/>
      <c r="U418" s="164" t="s">
        <v>644</v>
      </c>
      <c r="V418" s="164" t="s">
        <v>644</v>
      </c>
      <c r="W418" s="162">
        <f t="shared" si="34"/>
        <v>1</v>
      </c>
      <c r="X418" s="162">
        <v>1</v>
      </c>
      <c r="Y418" t="str">
        <f t="shared" si="32"/>
        <v>Public Elementary</v>
      </c>
      <c r="AA418" t="str">
        <f t="shared" si="33"/>
        <v>1</v>
      </c>
    </row>
    <row r="419" spans="1:27" ht="15.75" hidden="1" customHeight="1" x14ac:dyDescent="0.25">
      <c r="A419" s="162">
        <v>410</v>
      </c>
      <c r="B419" s="162">
        <v>124065</v>
      </c>
      <c r="C419" s="163" t="s">
        <v>1083</v>
      </c>
      <c r="D419" s="163" t="s">
        <v>638</v>
      </c>
      <c r="E419" s="163" t="s">
        <v>1000</v>
      </c>
      <c r="F419" s="163" t="s">
        <v>1001</v>
      </c>
      <c r="G419" s="163" t="s">
        <v>1001</v>
      </c>
      <c r="H419" s="163" t="s">
        <v>1065</v>
      </c>
      <c r="I419" s="163" t="s">
        <v>643</v>
      </c>
      <c r="J419" s="162">
        <v>12.066667000000001</v>
      </c>
      <c r="K419" s="162">
        <v>124.599998</v>
      </c>
      <c r="L419" s="163" t="s">
        <v>644</v>
      </c>
      <c r="M419" s="162">
        <v>14</v>
      </c>
      <c r="N419" s="162">
        <v>86</v>
      </c>
      <c r="O419" s="162">
        <v>200</v>
      </c>
      <c r="P419" s="162">
        <v>1460</v>
      </c>
      <c r="Q419" s="162">
        <v>2703</v>
      </c>
      <c r="R419" s="164">
        <v>1</v>
      </c>
      <c r="S419" s="164" t="s">
        <v>644</v>
      </c>
      <c r="T419" s="164"/>
      <c r="U419" s="164" t="s">
        <v>644</v>
      </c>
      <c r="V419" s="164" t="s">
        <v>644</v>
      </c>
      <c r="W419" s="162">
        <f t="shared" si="34"/>
        <v>1</v>
      </c>
      <c r="X419" s="162">
        <v>1</v>
      </c>
      <c r="Y419" t="str">
        <f t="shared" si="32"/>
        <v>Public Elementary</v>
      </c>
      <c r="AA419" t="str">
        <f t="shared" si="33"/>
        <v>1</v>
      </c>
    </row>
    <row r="420" spans="1:27" ht="15.75" hidden="1" customHeight="1" x14ac:dyDescent="0.25">
      <c r="A420" s="162">
        <v>411</v>
      </c>
      <c r="B420" s="162">
        <v>124066</v>
      </c>
      <c r="C420" s="163" t="s">
        <v>1084</v>
      </c>
      <c r="D420" s="163" t="s">
        <v>638</v>
      </c>
      <c r="E420" s="163" t="s">
        <v>1000</v>
      </c>
      <c r="F420" s="163" t="s">
        <v>1001</v>
      </c>
      <c r="G420" s="163" t="s">
        <v>1001</v>
      </c>
      <c r="H420" s="163" t="s">
        <v>1072</v>
      </c>
      <c r="I420" s="163" t="s">
        <v>643</v>
      </c>
      <c r="J420" s="162">
        <v>12.307299</v>
      </c>
      <c r="K420" s="162">
        <v>124.48127700000001</v>
      </c>
      <c r="L420" s="163" t="s">
        <v>644</v>
      </c>
      <c r="M420" s="162">
        <v>14</v>
      </c>
      <c r="N420" s="162">
        <v>86</v>
      </c>
      <c r="O420" s="162">
        <v>200</v>
      </c>
      <c r="P420" s="162">
        <v>1460</v>
      </c>
      <c r="Q420" s="162">
        <v>2701</v>
      </c>
      <c r="R420" s="164">
        <v>1</v>
      </c>
      <c r="S420" s="164" t="s">
        <v>644</v>
      </c>
      <c r="T420" s="164"/>
      <c r="U420" s="164" t="s">
        <v>644</v>
      </c>
      <c r="V420" s="164" t="s">
        <v>644</v>
      </c>
      <c r="W420" s="162">
        <f t="shared" si="34"/>
        <v>1</v>
      </c>
      <c r="X420" s="162">
        <v>1</v>
      </c>
      <c r="Y420" t="str">
        <f t="shared" si="32"/>
        <v>Public Elementary</v>
      </c>
      <c r="AA420" t="str">
        <f t="shared" si="33"/>
        <v>1</v>
      </c>
    </row>
    <row r="421" spans="1:27" ht="15.75" hidden="1" customHeight="1" x14ac:dyDescent="0.25">
      <c r="A421" s="162">
        <v>412</v>
      </c>
      <c r="B421" s="162">
        <v>124067</v>
      </c>
      <c r="C421" s="163" t="s">
        <v>1085</v>
      </c>
      <c r="D421" s="163" t="s">
        <v>638</v>
      </c>
      <c r="E421" s="163" t="s">
        <v>1000</v>
      </c>
      <c r="F421" s="163" t="s">
        <v>1001</v>
      </c>
      <c r="G421" s="163" t="s">
        <v>1001</v>
      </c>
      <c r="H421" s="163" t="s">
        <v>1072</v>
      </c>
      <c r="I421" s="163" t="s">
        <v>643</v>
      </c>
      <c r="J421" s="162">
        <v>12.202456</v>
      </c>
      <c r="K421" s="162">
        <v>124.511089</v>
      </c>
      <c r="L421" s="163" t="s">
        <v>644</v>
      </c>
      <c r="M421" s="162">
        <v>14</v>
      </c>
      <c r="N421" s="162">
        <v>86</v>
      </c>
      <c r="O421" s="162">
        <v>200</v>
      </c>
      <c r="P421" s="162">
        <v>1460</v>
      </c>
      <c r="Q421" s="162">
        <v>2701</v>
      </c>
      <c r="R421" s="164">
        <v>1</v>
      </c>
      <c r="S421" s="164" t="s">
        <v>644</v>
      </c>
      <c r="T421" s="164"/>
      <c r="U421" s="164" t="s">
        <v>644</v>
      </c>
      <c r="V421" s="164" t="s">
        <v>644</v>
      </c>
      <c r="W421" s="162">
        <f t="shared" si="34"/>
        <v>1</v>
      </c>
      <c r="X421" s="162">
        <v>1</v>
      </c>
      <c r="Y421" t="str">
        <f t="shared" si="32"/>
        <v>Public Elementary</v>
      </c>
      <c r="AA421" t="str">
        <f t="shared" si="33"/>
        <v>1</v>
      </c>
    </row>
    <row r="422" spans="1:27" ht="15.75" hidden="1" customHeight="1" x14ac:dyDescent="0.25">
      <c r="A422" s="162">
        <v>413</v>
      </c>
      <c r="B422" s="162">
        <v>124068</v>
      </c>
      <c r="C422" s="163" t="s">
        <v>1086</v>
      </c>
      <c r="D422" s="163" t="s">
        <v>638</v>
      </c>
      <c r="E422" s="163" t="s">
        <v>1000</v>
      </c>
      <c r="F422" s="163" t="s">
        <v>1001</v>
      </c>
      <c r="G422" s="163" t="s">
        <v>1001</v>
      </c>
      <c r="H422" s="163" t="s">
        <v>1072</v>
      </c>
      <c r="I422" s="163" t="s">
        <v>643</v>
      </c>
      <c r="J422" s="162">
        <v>12.173344</v>
      </c>
      <c r="K422" s="162">
        <v>124.53362</v>
      </c>
      <c r="L422" s="163" t="s">
        <v>644</v>
      </c>
      <c r="M422" s="162">
        <v>14</v>
      </c>
      <c r="N422" s="162">
        <v>86</v>
      </c>
      <c r="O422" s="162">
        <v>200</v>
      </c>
      <c r="P422" s="162">
        <v>1460</v>
      </c>
      <c r="Q422" s="162">
        <v>2701</v>
      </c>
      <c r="R422" s="164">
        <v>1</v>
      </c>
      <c r="S422" s="164" t="s">
        <v>644</v>
      </c>
      <c r="T422" s="164"/>
      <c r="U422" s="164" t="s">
        <v>644</v>
      </c>
      <c r="V422" s="164" t="s">
        <v>644</v>
      </c>
      <c r="W422" s="162">
        <f t="shared" si="34"/>
        <v>1</v>
      </c>
      <c r="X422" s="162">
        <v>1</v>
      </c>
      <c r="Y422" t="str">
        <f t="shared" si="32"/>
        <v>Public Elementary</v>
      </c>
      <c r="AA422" t="str">
        <f t="shared" si="33"/>
        <v>1</v>
      </c>
    </row>
    <row r="423" spans="1:27" ht="15.75" hidden="1" customHeight="1" x14ac:dyDescent="0.25">
      <c r="A423" s="162">
        <v>414</v>
      </c>
      <c r="B423" s="162">
        <v>124069</v>
      </c>
      <c r="C423" s="163" t="s">
        <v>1087</v>
      </c>
      <c r="D423" s="163" t="s">
        <v>638</v>
      </c>
      <c r="E423" s="163" t="s">
        <v>1000</v>
      </c>
      <c r="F423" s="163" t="s">
        <v>1001</v>
      </c>
      <c r="G423" s="163" t="s">
        <v>1001</v>
      </c>
      <c r="H423" s="163" t="s">
        <v>1088</v>
      </c>
      <c r="I423" s="163" t="s">
        <v>643</v>
      </c>
      <c r="J423" s="162">
        <v>12.146409999999999</v>
      </c>
      <c r="K423" s="162">
        <v>124.53669499999999</v>
      </c>
      <c r="L423" s="163" t="s">
        <v>644</v>
      </c>
      <c r="M423" s="162">
        <v>14</v>
      </c>
      <c r="N423" s="162">
        <v>86</v>
      </c>
      <c r="O423" s="162">
        <v>200</v>
      </c>
      <c r="P423" s="162">
        <v>1460</v>
      </c>
      <c r="Q423" s="162">
        <v>2702</v>
      </c>
      <c r="R423" s="164">
        <v>1</v>
      </c>
      <c r="S423" s="164" t="s">
        <v>644</v>
      </c>
      <c r="T423" s="164"/>
      <c r="U423" s="164" t="s">
        <v>644</v>
      </c>
      <c r="V423" s="164" t="s">
        <v>644</v>
      </c>
      <c r="W423" s="162">
        <f t="shared" si="34"/>
        <v>1</v>
      </c>
      <c r="X423" s="162">
        <v>1</v>
      </c>
      <c r="Y423" t="str">
        <f t="shared" si="32"/>
        <v>Public Elementary</v>
      </c>
      <c r="AA423" t="str">
        <f t="shared" si="33"/>
        <v>1</v>
      </c>
    </row>
    <row r="424" spans="1:27" ht="15.75" hidden="1" customHeight="1" x14ac:dyDescent="0.25">
      <c r="A424" s="162">
        <v>415</v>
      </c>
      <c r="B424" s="162">
        <v>124070</v>
      </c>
      <c r="C424" s="163" t="s">
        <v>1089</v>
      </c>
      <c r="D424" s="163" t="s">
        <v>638</v>
      </c>
      <c r="E424" s="163" t="s">
        <v>1000</v>
      </c>
      <c r="F424" s="163" t="s">
        <v>1001</v>
      </c>
      <c r="G424" s="163" t="s">
        <v>1001</v>
      </c>
      <c r="H424" s="163" t="s">
        <v>1072</v>
      </c>
      <c r="I424" s="163" t="s">
        <v>643</v>
      </c>
      <c r="J424" s="162">
        <v>12.12957778</v>
      </c>
      <c r="K424" s="162">
        <v>124.5379167</v>
      </c>
      <c r="L424" s="163" t="s">
        <v>644</v>
      </c>
      <c r="M424" s="162">
        <v>14</v>
      </c>
      <c r="N424" s="162">
        <v>86</v>
      </c>
      <c r="O424" s="162">
        <v>200</v>
      </c>
      <c r="P424" s="162">
        <v>1460</v>
      </c>
      <c r="Q424" s="162">
        <v>2701</v>
      </c>
      <c r="R424" s="164">
        <v>1</v>
      </c>
      <c r="S424" s="164" t="s">
        <v>644</v>
      </c>
      <c r="T424" s="164"/>
      <c r="U424" s="164" t="s">
        <v>644</v>
      </c>
      <c r="V424" s="164" t="s">
        <v>644</v>
      </c>
      <c r="W424" s="162">
        <f t="shared" si="34"/>
        <v>1</v>
      </c>
      <c r="X424" s="162">
        <v>1</v>
      </c>
      <c r="Y424" t="str">
        <f t="shared" si="32"/>
        <v>Public Elementary</v>
      </c>
      <c r="AA424" t="str">
        <f t="shared" si="33"/>
        <v>1</v>
      </c>
    </row>
    <row r="425" spans="1:27" ht="15.75" hidden="1" customHeight="1" x14ac:dyDescent="0.25">
      <c r="A425" s="162">
        <v>416</v>
      </c>
      <c r="B425" s="162">
        <v>124071</v>
      </c>
      <c r="C425" s="163" t="s">
        <v>1090</v>
      </c>
      <c r="D425" s="163" t="s">
        <v>638</v>
      </c>
      <c r="E425" s="163" t="s">
        <v>1000</v>
      </c>
      <c r="F425" s="163" t="s">
        <v>1001</v>
      </c>
      <c r="G425" s="163" t="s">
        <v>1001</v>
      </c>
      <c r="H425" s="163" t="s">
        <v>1072</v>
      </c>
      <c r="I425" s="163" t="s">
        <v>643</v>
      </c>
      <c r="J425" s="162">
        <v>12.188026000000001</v>
      </c>
      <c r="K425" s="162">
        <v>124.522448</v>
      </c>
      <c r="L425" s="163" t="s">
        <v>644</v>
      </c>
      <c r="M425" s="162">
        <v>14</v>
      </c>
      <c r="N425" s="162">
        <v>86</v>
      </c>
      <c r="O425" s="162">
        <v>200</v>
      </c>
      <c r="P425" s="162">
        <v>1460</v>
      </c>
      <c r="Q425" s="162">
        <v>2701</v>
      </c>
      <c r="R425" s="164">
        <v>1</v>
      </c>
      <c r="S425" s="164" t="s">
        <v>644</v>
      </c>
      <c r="T425" s="164"/>
      <c r="U425" s="164" t="s">
        <v>644</v>
      </c>
      <c r="V425" s="164" t="s">
        <v>644</v>
      </c>
      <c r="W425" s="162">
        <f t="shared" si="34"/>
        <v>1</v>
      </c>
      <c r="X425" s="162">
        <v>1</v>
      </c>
      <c r="Y425" t="str">
        <f t="shared" si="32"/>
        <v>Public Elementary</v>
      </c>
      <c r="AA425" t="str">
        <f t="shared" si="33"/>
        <v>1</v>
      </c>
    </row>
    <row r="426" spans="1:27" ht="15.75" hidden="1" customHeight="1" x14ac:dyDescent="0.25">
      <c r="A426" s="162">
        <v>417</v>
      </c>
      <c r="B426" s="162">
        <v>124072</v>
      </c>
      <c r="C426" s="163" t="s">
        <v>1091</v>
      </c>
      <c r="D426" s="163" t="s">
        <v>638</v>
      </c>
      <c r="E426" s="163" t="s">
        <v>1000</v>
      </c>
      <c r="F426" s="163" t="s">
        <v>1001</v>
      </c>
      <c r="G426" s="163" t="s">
        <v>1001</v>
      </c>
      <c r="H426" s="163" t="s">
        <v>1072</v>
      </c>
      <c r="I426" s="163" t="s">
        <v>643</v>
      </c>
      <c r="J426" s="162">
        <v>12.262515</v>
      </c>
      <c r="K426" s="162">
        <v>124.48877299999999</v>
      </c>
      <c r="L426" s="163" t="s">
        <v>644</v>
      </c>
      <c r="M426" s="162">
        <v>14</v>
      </c>
      <c r="N426" s="162">
        <v>86</v>
      </c>
      <c r="O426" s="162">
        <v>200</v>
      </c>
      <c r="P426" s="162">
        <v>1460</v>
      </c>
      <c r="Q426" s="162">
        <v>2701</v>
      </c>
      <c r="R426" s="164">
        <v>1</v>
      </c>
      <c r="S426" s="164" t="s">
        <v>644</v>
      </c>
      <c r="T426" s="164"/>
      <c r="U426" s="164" t="s">
        <v>644</v>
      </c>
      <c r="V426" s="164" t="s">
        <v>644</v>
      </c>
      <c r="W426" s="162">
        <f t="shared" si="34"/>
        <v>1</v>
      </c>
      <c r="X426" s="162">
        <v>1</v>
      </c>
      <c r="Y426" t="str">
        <f t="shared" si="32"/>
        <v>Public Elementary</v>
      </c>
      <c r="AA426" t="str">
        <f t="shared" si="33"/>
        <v>1</v>
      </c>
    </row>
    <row r="427" spans="1:27" ht="15.75" hidden="1" customHeight="1" x14ac:dyDescent="0.25">
      <c r="A427" s="162">
        <v>418</v>
      </c>
      <c r="B427" s="162">
        <v>124073</v>
      </c>
      <c r="C427" s="163" t="s">
        <v>1092</v>
      </c>
      <c r="D427" s="163" t="s">
        <v>638</v>
      </c>
      <c r="E427" s="163" t="s">
        <v>1000</v>
      </c>
      <c r="F427" s="163" t="s">
        <v>1001</v>
      </c>
      <c r="G427" s="163" t="s">
        <v>1001</v>
      </c>
      <c r="H427" s="163" t="s">
        <v>1065</v>
      </c>
      <c r="I427" s="163" t="s">
        <v>643</v>
      </c>
      <c r="J427" s="162">
        <v>12.196248000000001</v>
      </c>
      <c r="K427" s="162">
        <v>124.594545</v>
      </c>
      <c r="L427" s="163" t="s">
        <v>644</v>
      </c>
      <c r="M427" s="162">
        <v>14</v>
      </c>
      <c r="N427" s="162">
        <v>86</v>
      </c>
      <c r="O427" s="162">
        <v>200</v>
      </c>
      <c r="P427" s="162">
        <v>1460</v>
      </c>
      <c r="Q427" s="162">
        <v>2703</v>
      </c>
      <c r="R427" s="164">
        <v>1</v>
      </c>
      <c r="S427" s="164" t="s">
        <v>644</v>
      </c>
      <c r="T427" s="164"/>
      <c r="U427" s="164" t="s">
        <v>644</v>
      </c>
      <c r="V427" s="164" t="s">
        <v>644</v>
      </c>
      <c r="W427" s="162">
        <f t="shared" si="34"/>
        <v>1</v>
      </c>
      <c r="X427" s="162">
        <v>1</v>
      </c>
      <c r="Y427" t="str">
        <f t="shared" si="32"/>
        <v>Public Elementary</v>
      </c>
      <c r="AA427" t="str">
        <f t="shared" si="33"/>
        <v>1</v>
      </c>
    </row>
    <row r="428" spans="1:27" ht="15.75" hidden="1" customHeight="1" x14ac:dyDescent="0.25">
      <c r="A428" s="162">
        <v>419</v>
      </c>
      <c r="B428" s="162">
        <v>124074</v>
      </c>
      <c r="C428" s="163" t="s">
        <v>1093</v>
      </c>
      <c r="D428" s="163" t="s">
        <v>638</v>
      </c>
      <c r="E428" s="163" t="s">
        <v>1000</v>
      </c>
      <c r="F428" s="163" t="s">
        <v>1001</v>
      </c>
      <c r="G428" s="163" t="s">
        <v>1001</v>
      </c>
      <c r="H428" s="163" t="s">
        <v>1072</v>
      </c>
      <c r="I428" s="163" t="s">
        <v>643</v>
      </c>
      <c r="J428" s="162">
        <v>12.277612</v>
      </c>
      <c r="K428" s="162">
        <v>124.48808699999999</v>
      </c>
      <c r="L428" s="163" t="s">
        <v>644</v>
      </c>
      <c r="M428" s="162">
        <v>14</v>
      </c>
      <c r="N428" s="162">
        <v>86</v>
      </c>
      <c r="O428" s="162">
        <v>200</v>
      </c>
      <c r="P428" s="162">
        <v>1460</v>
      </c>
      <c r="Q428" s="162">
        <v>2701</v>
      </c>
      <c r="R428" s="164">
        <v>1</v>
      </c>
      <c r="S428" s="164" t="s">
        <v>644</v>
      </c>
      <c r="T428" s="164"/>
      <c r="U428" s="164" t="s">
        <v>644</v>
      </c>
      <c r="V428" s="164" t="s">
        <v>644</v>
      </c>
      <c r="W428" s="162">
        <f t="shared" si="34"/>
        <v>1</v>
      </c>
      <c r="X428" s="162">
        <v>1</v>
      </c>
      <c r="Y428" t="str">
        <f t="shared" si="32"/>
        <v>Public Elementary</v>
      </c>
      <c r="AA428" t="str">
        <f t="shared" si="33"/>
        <v>1</v>
      </c>
    </row>
    <row r="429" spans="1:27" ht="15.75" hidden="1" customHeight="1" x14ac:dyDescent="0.25">
      <c r="A429" s="162">
        <v>420</v>
      </c>
      <c r="B429" s="162">
        <v>124075</v>
      </c>
      <c r="C429" s="163" t="s">
        <v>1094</v>
      </c>
      <c r="D429" s="163" t="s">
        <v>638</v>
      </c>
      <c r="E429" s="163" t="s">
        <v>1000</v>
      </c>
      <c r="F429" s="163" t="s">
        <v>1001</v>
      </c>
      <c r="G429" s="163" t="s">
        <v>1001</v>
      </c>
      <c r="H429" s="163" t="s">
        <v>1072</v>
      </c>
      <c r="I429" s="163" t="s">
        <v>643</v>
      </c>
      <c r="J429" s="162">
        <v>12.232319</v>
      </c>
      <c r="K429" s="162">
        <v>124.504181</v>
      </c>
      <c r="L429" s="163" t="s">
        <v>644</v>
      </c>
      <c r="M429" s="162">
        <v>14</v>
      </c>
      <c r="N429" s="162">
        <v>86</v>
      </c>
      <c r="O429" s="162">
        <v>200</v>
      </c>
      <c r="P429" s="162">
        <v>1460</v>
      </c>
      <c r="Q429" s="162">
        <v>2701</v>
      </c>
      <c r="R429" s="164">
        <v>1</v>
      </c>
      <c r="S429" s="164" t="s">
        <v>644</v>
      </c>
      <c r="T429" s="164"/>
      <c r="U429" s="164" t="s">
        <v>644</v>
      </c>
      <c r="V429" s="164" t="s">
        <v>644</v>
      </c>
      <c r="W429" s="162">
        <f t="shared" si="34"/>
        <v>1</v>
      </c>
      <c r="X429" s="162">
        <v>1</v>
      </c>
      <c r="Y429" t="str">
        <f t="shared" si="32"/>
        <v>Public Elementary</v>
      </c>
      <c r="AA429" t="str">
        <f t="shared" si="33"/>
        <v>1</v>
      </c>
    </row>
    <row r="430" spans="1:27" ht="15.75" hidden="1" customHeight="1" x14ac:dyDescent="0.25">
      <c r="A430" s="162">
        <v>421</v>
      </c>
      <c r="B430" s="162">
        <v>124076</v>
      </c>
      <c r="C430" s="163" t="s">
        <v>1095</v>
      </c>
      <c r="D430" s="163" t="s">
        <v>638</v>
      </c>
      <c r="E430" s="163" t="s">
        <v>1000</v>
      </c>
      <c r="F430" s="163" t="s">
        <v>1001</v>
      </c>
      <c r="G430" s="163" t="s">
        <v>1001</v>
      </c>
      <c r="H430" s="163" t="s">
        <v>1088</v>
      </c>
      <c r="I430" s="163" t="s">
        <v>643</v>
      </c>
      <c r="J430" s="162">
        <v>12.236345999999999</v>
      </c>
      <c r="K430" s="162">
        <v>124.587166</v>
      </c>
      <c r="L430" s="163" t="s">
        <v>644</v>
      </c>
      <c r="M430" s="162">
        <v>14</v>
      </c>
      <c r="N430" s="162">
        <v>86</v>
      </c>
      <c r="O430" s="162">
        <v>200</v>
      </c>
      <c r="P430" s="162">
        <v>1460</v>
      </c>
      <c r="Q430" s="162">
        <v>2702</v>
      </c>
      <c r="R430" s="164">
        <v>1</v>
      </c>
      <c r="S430" s="164" t="s">
        <v>644</v>
      </c>
      <c r="T430" s="164"/>
      <c r="U430" s="164" t="s">
        <v>644</v>
      </c>
      <c r="V430" s="164" t="s">
        <v>644</v>
      </c>
      <c r="W430" s="162">
        <f t="shared" si="34"/>
        <v>1</v>
      </c>
      <c r="X430" s="162">
        <v>1</v>
      </c>
      <c r="Y430" t="str">
        <f t="shared" si="32"/>
        <v>Public Elementary</v>
      </c>
      <c r="AA430" t="str">
        <f t="shared" si="33"/>
        <v>1</v>
      </c>
    </row>
    <row r="431" spans="1:27" ht="15.75" hidden="1" customHeight="1" x14ac:dyDescent="0.25">
      <c r="A431" s="162">
        <v>422</v>
      </c>
      <c r="B431" s="162">
        <v>124077</v>
      </c>
      <c r="C431" s="163" t="s">
        <v>1096</v>
      </c>
      <c r="D431" s="163" t="s">
        <v>638</v>
      </c>
      <c r="E431" s="163" t="s">
        <v>1000</v>
      </c>
      <c r="F431" s="163" t="s">
        <v>1001</v>
      </c>
      <c r="G431" s="163" t="s">
        <v>1001</v>
      </c>
      <c r="H431" s="163" t="s">
        <v>1015</v>
      </c>
      <c r="I431" s="163" t="s">
        <v>643</v>
      </c>
      <c r="J431" s="162">
        <v>12.187187</v>
      </c>
      <c r="K431" s="162">
        <v>124.65891999999999</v>
      </c>
      <c r="L431" s="163" t="s">
        <v>644</v>
      </c>
      <c r="M431" s="162">
        <v>14</v>
      </c>
      <c r="N431" s="162">
        <v>86</v>
      </c>
      <c r="O431" s="162">
        <v>200</v>
      </c>
      <c r="P431" s="162">
        <v>1460</v>
      </c>
      <c r="Q431" s="162">
        <v>2698</v>
      </c>
      <c r="R431" s="164">
        <v>1</v>
      </c>
      <c r="S431" s="164" t="s">
        <v>644</v>
      </c>
      <c r="T431" s="164"/>
      <c r="U431" s="164" t="s">
        <v>644</v>
      </c>
      <c r="V431" s="164" t="s">
        <v>644</v>
      </c>
      <c r="W431" s="162">
        <f t="shared" si="34"/>
        <v>1</v>
      </c>
      <c r="X431" s="162">
        <v>1</v>
      </c>
      <c r="Y431" t="str">
        <f t="shared" si="32"/>
        <v>Public Elementary</v>
      </c>
      <c r="AA431" t="str">
        <f t="shared" si="33"/>
        <v>1</v>
      </c>
    </row>
    <row r="432" spans="1:27" ht="15.75" hidden="1" customHeight="1" x14ac:dyDescent="0.25">
      <c r="A432" s="162">
        <v>423</v>
      </c>
      <c r="B432" s="162">
        <v>124078</v>
      </c>
      <c r="C432" s="163" t="s">
        <v>1097</v>
      </c>
      <c r="D432" s="163" t="s">
        <v>638</v>
      </c>
      <c r="E432" s="163" t="s">
        <v>1000</v>
      </c>
      <c r="F432" s="163" t="s">
        <v>1001</v>
      </c>
      <c r="G432" s="163" t="s">
        <v>1001</v>
      </c>
      <c r="H432" s="163" t="s">
        <v>1088</v>
      </c>
      <c r="I432" s="163" t="s">
        <v>643</v>
      </c>
      <c r="J432" s="162">
        <v>12.166715</v>
      </c>
      <c r="K432" s="162">
        <v>124.560902</v>
      </c>
      <c r="L432" s="163" t="s">
        <v>644</v>
      </c>
      <c r="M432" s="162">
        <v>14</v>
      </c>
      <c r="N432" s="162">
        <v>86</v>
      </c>
      <c r="O432" s="162">
        <v>200</v>
      </c>
      <c r="P432" s="162">
        <v>1460</v>
      </c>
      <c r="Q432" s="162">
        <v>2702</v>
      </c>
      <c r="R432" s="164">
        <v>1</v>
      </c>
      <c r="S432" s="164" t="s">
        <v>644</v>
      </c>
      <c r="T432" s="164"/>
      <c r="U432" s="164" t="s">
        <v>644</v>
      </c>
      <c r="V432" s="164" t="s">
        <v>644</v>
      </c>
      <c r="W432" s="162">
        <f t="shared" si="34"/>
        <v>1</v>
      </c>
      <c r="X432" s="162">
        <v>1</v>
      </c>
      <c r="Y432" t="str">
        <f t="shared" si="32"/>
        <v>Public Elementary</v>
      </c>
      <c r="AA432" t="str">
        <f t="shared" si="33"/>
        <v>1</v>
      </c>
    </row>
    <row r="433" spans="1:27" ht="15.75" hidden="1" customHeight="1" x14ac:dyDescent="0.25">
      <c r="A433" s="162">
        <v>424</v>
      </c>
      <c r="B433" s="162">
        <v>124079</v>
      </c>
      <c r="C433" s="163" t="s">
        <v>1098</v>
      </c>
      <c r="D433" s="163" t="s">
        <v>638</v>
      </c>
      <c r="E433" s="163" t="s">
        <v>1000</v>
      </c>
      <c r="F433" s="163" t="s">
        <v>1001</v>
      </c>
      <c r="G433" s="163" t="s">
        <v>1001</v>
      </c>
      <c r="H433" s="163" t="s">
        <v>1048</v>
      </c>
      <c r="I433" s="163" t="s">
        <v>643</v>
      </c>
      <c r="J433" s="162">
        <v>12.239701</v>
      </c>
      <c r="K433" s="162">
        <v>124.65685999999999</v>
      </c>
      <c r="L433" s="163" t="s">
        <v>644</v>
      </c>
      <c r="M433" s="162">
        <v>14</v>
      </c>
      <c r="N433" s="162">
        <v>86</v>
      </c>
      <c r="O433" s="162">
        <v>200</v>
      </c>
      <c r="P433" s="162">
        <v>1460</v>
      </c>
      <c r="Q433" s="162">
        <v>2700</v>
      </c>
      <c r="R433" s="164">
        <v>1</v>
      </c>
      <c r="S433" s="164" t="s">
        <v>644</v>
      </c>
      <c r="T433" s="164"/>
      <c r="U433" s="164" t="s">
        <v>644</v>
      </c>
      <c r="V433" s="164" t="s">
        <v>644</v>
      </c>
      <c r="W433" s="162">
        <f t="shared" si="34"/>
        <v>1</v>
      </c>
      <c r="X433" s="162">
        <v>1</v>
      </c>
      <c r="Y433" t="str">
        <f t="shared" si="32"/>
        <v>Public Elementary</v>
      </c>
      <c r="AA433" t="str">
        <f t="shared" si="33"/>
        <v>1</v>
      </c>
    </row>
    <row r="434" spans="1:27" ht="15.75" hidden="1" customHeight="1" x14ac:dyDescent="0.25">
      <c r="A434" s="162">
        <v>425</v>
      </c>
      <c r="B434" s="162">
        <v>124080</v>
      </c>
      <c r="C434" s="163" t="s">
        <v>1099</v>
      </c>
      <c r="D434" s="163" t="s">
        <v>638</v>
      </c>
      <c r="E434" s="163" t="s">
        <v>1000</v>
      </c>
      <c r="F434" s="163" t="s">
        <v>1001</v>
      </c>
      <c r="G434" s="163" t="s">
        <v>1001</v>
      </c>
      <c r="H434" s="163" t="s">
        <v>1088</v>
      </c>
      <c r="I434" s="163" t="s">
        <v>643</v>
      </c>
      <c r="J434" s="162">
        <v>12.172084999999999</v>
      </c>
      <c r="K434" s="162">
        <v>124.573103</v>
      </c>
      <c r="L434" s="163" t="s">
        <v>644</v>
      </c>
      <c r="M434" s="162">
        <v>14</v>
      </c>
      <c r="N434" s="162">
        <v>86</v>
      </c>
      <c r="O434" s="162">
        <v>200</v>
      </c>
      <c r="P434" s="162">
        <v>1460</v>
      </c>
      <c r="Q434" s="162">
        <v>2702</v>
      </c>
      <c r="R434" s="164">
        <v>1</v>
      </c>
      <c r="S434" s="164" t="s">
        <v>644</v>
      </c>
      <c r="T434" s="164"/>
      <c r="U434" s="164" t="s">
        <v>644</v>
      </c>
      <c r="V434" s="164" t="s">
        <v>644</v>
      </c>
      <c r="W434" s="162">
        <f t="shared" si="34"/>
        <v>1</v>
      </c>
      <c r="X434" s="162">
        <v>1</v>
      </c>
      <c r="Y434" t="str">
        <f t="shared" si="32"/>
        <v>Public Elementary</v>
      </c>
      <c r="AA434" t="str">
        <f t="shared" si="33"/>
        <v>1</v>
      </c>
    </row>
    <row r="435" spans="1:27" ht="15.75" hidden="1" customHeight="1" x14ac:dyDescent="0.25">
      <c r="A435" s="162">
        <v>426</v>
      </c>
      <c r="B435" s="162">
        <v>124081</v>
      </c>
      <c r="C435" s="163" t="s">
        <v>1100</v>
      </c>
      <c r="D435" s="163" t="s">
        <v>638</v>
      </c>
      <c r="E435" s="163" t="s">
        <v>1000</v>
      </c>
      <c r="F435" s="163" t="s">
        <v>1001</v>
      </c>
      <c r="G435" s="163" t="s">
        <v>1001</v>
      </c>
      <c r="H435" s="163" t="s">
        <v>1088</v>
      </c>
      <c r="I435" s="163" t="s">
        <v>643</v>
      </c>
      <c r="J435" s="162">
        <v>12.181734000000001</v>
      </c>
      <c r="K435" s="162">
        <v>124.58408900000001</v>
      </c>
      <c r="L435" s="163" t="s">
        <v>644</v>
      </c>
      <c r="M435" s="162">
        <v>14</v>
      </c>
      <c r="N435" s="162">
        <v>86</v>
      </c>
      <c r="O435" s="162">
        <v>200</v>
      </c>
      <c r="P435" s="162">
        <v>1460</v>
      </c>
      <c r="Q435" s="162">
        <v>2702</v>
      </c>
      <c r="R435" s="164">
        <v>1</v>
      </c>
      <c r="S435" s="164" t="s">
        <v>644</v>
      </c>
      <c r="T435" s="164"/>
      <c r="U435" s="164" t="s">
        <v>644</v>
      </c>
      <c r="V435" s="164" t="s">
        <v>644</v>
      </c>
      <c r="W435" s="162">
        <f t="shared" si="34"/>
        <v>1</v>
      </c>
      <c r="X435" s="162">
        <v>1</v>
      </c>
      <c r="Y435" t="str">
        <f t="shared" si="32"/>
        <v>Public Elementary</v>
      </c>
      <c r="AA435" t="str">
        <f t="shared" si="33"/>
        <v>1</v>
      </c>
    </row>
    <row r="436" spans="1:27" ht="15.75" hidden="1" customHeight="1" x14ac:dyDescent="0.25">
      <c r="A436" s="162">
        <v>427</v>
      </c>
      <c r="B436" s="162">
        <v>124082</v>
      </c>
      <c r="C436" s="163" t="s">
        <v>1101</v>
      </c>
      <c r="D436" s="163" t="s">
        <v>638</v>
      </c>
      <c r="E436" s="163" t="s">
        <v>1000</v>
      </c>
      <c r="F436" s="163" t="s">
        <v>1001</v>
      </c>
      <c r="G436" s="163" t="s">
        <v>1001</v>
      </c>
      <c r="H436" s="163" t="s">
        <v>1088</v>
      </c>
      <c r="I436" s="163" t="s">
        <v>643</v>
      </c>
      <c r="J436" s="162">
        <v>12.313169</v>
      </c>
      <c r="K436" s="162">
        <v>124.547088</v>
      </c>
      <c r="L436" s="163" t="s">
        <v>644</v>
      </c>
      <c r="M436" s="162">
        <v>14</v>
      </c>
      <c r="N436" s="162">
        <v>86</v>
      </c>
      <c r="O436" s="162">
        <v>200</v>
      </c>
      <c r="P436" s="162">
        <v>1460</v>
      </c>
      <c r="Q436" s="162">
        <v>2702</v>
      </c>
      <c r="R436" s="164">
        <v>1</v>
      </c>
      <c r="S436" s="164" t="s">
        <v>644</v>
      </c>
      <c r="T436" s="164"/>
      <c r="U436" s="164" t="s">
        <v>644</v>
      </c>
      <c r="V436" s="164" t="s">
        <v>644</v>
      </c>
      <c r="W436" s="162">
        <f t="shared" si="34"/>
        <v>1</v>
      </c>
      <c r="X436" s="162">
        <v>1</v>
      </c>
      <c r="Y436" t="str">
        <f t="shared" si="32"/>
        <v>Public Elementary</v>
      </c>
      <c r="AA436" t="str">
        <f t="shared" si="33"/>
        <v>1</v>
      </c>
    </row>
    <row r="437" spans="1:27" ht="15.75" hidden="1" customHeight="1" x14ac:dyDescent="0.25">
      <c r="A437" s="162">
        <v>428</v>
      </c>
      <c r="B437" s="162">
        <v>124083</v>
      </c>
      <c r="C437" s="163" t="s">
        <v>1102</v>
      </c>
      <c r="D437" s="163" t="s">
        <v>638</v>
      </c>
      <c r="E437" s="163" t="s">
        <v>1000</v>
      </c>
      <c r="F437" s="163" t="s">
        <v>1001</v>
      </c>
      <c r="G437" s="163" t="s">
        <v>1001</v>
      </c>
      <c r="H437" s="163" t="s">
        <v>1088</v>
      </c>
      <c r="I437" s="163" t="s">
        <v>643</v>
      </c>
      <c r="J437" s="162">
        <v>12.218688</v>
      </c>
      <c r="K437" s="162">
        <v>124.587357</v>
      </c>
      <c r="L437" s="163" t="s">
        <v>644</v>
      </c>
      <c r="M437" s="162">
        <v>14</v>
      </c>
      <c r="N437" s="162">
        <v>86</v>
      </c>
      <c r="O437" s="162">
        <v>200</v>
      </c>
      <c r="P437" s="162">
        <v>1460</v>
      </c>
      <c r="Q437" s="162">
        <v>2702</v>
      </c>
      <c r="R437" s="164">
        <v>1</v>
      </c>
      <c r="S437" s="164" t="s">
        <v>644</v>
      </c>
      <c r="T437" s="164"/>
      <c r="U437" s="164" t="s">
        <v>644</v>
      </c>
      <c r="V437" s="164" t="s">
        <v>644</v>
      </c>
      <c r="W437" s="162">
        <f t="shared" si="34"/>
        <v>1</v>
      </c>
      <c r="X437" s="162">
        <v>1</v>
      </c>
      <c r="Y437" t="str">
        <f t="shared" si="32"/>
        <v>Public Elementary</v>
      </c>
      <c r="AA437" t="str">
        <f t="shared" si="33"/>
        <v>1</v>
      </c>
    </row>
    <row r="438" spans="1:27" ht="15.75" hidden="1" customHeight="1" x14ac:dyDescent="0.25">
      <c r="A438" s="162">
        <v>429</v>
      </c>
      <c r="B438" s="162">
        <v>124084</v>
      </c>
      <c r="C438" s="163" t="s">
        <v>1103</v>
      </c>
      <c r="D438" s="163" t="s">
        <v>638</v>
      </c>
      <c r="E438" s="163" t="s">
        <v>1000</v>
      </c>
      <c r="F438" s="163" t="s">
        <v>1001</v>
      </c>
      <c r="G438" s="163" t="s">
        <v>1001</v>
      </c>
      <c r="H438" s="163" t="s">
        <v>1048</v>
      </c>
      <c r="I438" s="163" t="s">
        <v>643</v>
      </c>
      <c r="J438" s="162">
        <v>12.256475999999999</v>
      </c>
      <c r="K438" s="162">
        <v>124.655632</v>
      </c>
      <c r="L438" s="163" t="s">
        <v>644</v>
      </c>
      <c r="M438" s="162">
        <v>14</v>
      </c>
      <c r="N438" s="162">
        <v>86</v>
      </c>
      <c r="O438" s="162">
        <v>200</v>
      </c>
      <c r="P438" s="162">
        <v>1460</v>
      </c>
      <c r="Q438" s="162">
        <v>2700</v>
      </c>
      <c r="R438" s="164">
        <v>1</v>
      </c>
      <c r="S438" s="164" t="s">
        <v>644</v>
      </c>
      <c r="T438" s="164"/>
      <c r="U438" s="164" t="s">
        <v>644</v>
      </c>
      <c r="V438" s="164" t="s">
        <v>644</v>
      </c>
      <c r="W438" s="162">
        <f t="shared" si="34"/>
        <v>1</v>
      </c>
      <c r="X438" s="162">
        <v>1</v>
      </c>
      <c r="Y438" t="str">
        <f t="shared" si="32"/>
        <v>Public Elementary</v>
      </c>
      <c r="AA438" t="str">
        <f t="shared" si="33"/>
        <v>1</v>
      </c>
    </row>
    <row r="439" spans="1:27" ht="15.75" hidden="1" customHeight="1" x14ac:dyDescent="0.25">
      <c r="A439" s="162">
        <v>430</v>
      </c>
      <c r="B439" s="162">
        <v>124086</v>
      </c>
      <c r="C439" s="163" t="s">
        <v>1104</v>
      </c>
      <c r="D439" s="163" t="s">
        <v>638</v>
      </c>
      <c r="E439" s="163" t="s">
        <v>1000</v>
      </c>
      <c r="F439" s="163" t="s">
        <v>1001</v>
      </c>
      <c r="G439" s="163" t="s">
        <v>1001</v>
      </c>
      <c r="H439" s="163" t="s">
        <v>1026</v>
      </c>
      <c r="I439" s="163" t="s">
        <v>643</v>
      </c>
      <c r="J439" s="162">
        <v>12.193395000000001</v>
      </c>
      <c r="K439" s="162">
        <v>124.685497</v>
      </c>
      <c r="L439" s="163" t="s">
        <v>644</v>
      </c>
      <c r="M439" s="162">
        <v>14</v>
      </c>
      <c r="N439" s="162">
        <v>86</v>
      </c>
      <c r="O439" s="162">
        <v>200</v>
      </c>
      <c r="P439" s="162">
        <v>1460</v>
      </c>
      <c r="Q439" s="162">
        <v>2699</v>
      </c>
      <c r="R439" s="164">
        <v>1</v>
      </c>
      <c r="S439" s="164" t="s">
        <v>644</v>
      </c>
      <c r="T439" s="164"/>
      <c r="U439" s="164" t="s">
        <v>644</v>
      </c>
      <c r="V439" s="164" t="s">
        <v>644</v>
      </c>
      <c r="W439" s="162">
        <f t="shared" si="34"/>
        <v>1</v>
      </c>
      <c r="X439" s="162">
        <v>1</v>
      </c>
      <c r="Y439" t="str">
        <f t="shared" si="32"/>
        <v>Public Elementary</v>
      </c>
      <c r="AA439" t="str">
        <f t="shared" si="33"/>
        <v>1</v>
      </c>
    </row>
    <row r="440" spans="1:27" ht="15.75" hidden="1" customHeight="1" x14ac:dyDescent="0.25">
      <c r="A440" s="162">
        <v>431</v>
      </c>
      <c r="B440" s="162">
        <v>124087</v>
      </c>
      <c r="C440" s="163" t="s">
        <v>1105</v>
      </c>
      <c r="D440" s="163" t="s">
        <v>638</v>
      </c>
      <c r="E440" s="163" t="s">
        <v>1000</v>
      </c>
      <c r="F440" s="163" t="s">
        <v>1001</v>
      </c>
      <c r="G440" s="163" t="s">
        <v>1001</v>
      </c>
      <c r="H440" s="163" t="s">
        <v>1088</v>
      </c>
      <c r="I440" s="163" t="s">
        <v>643</v>
      </c>
      <c r="J440" s="162">
        <v>12.257818</v>
      </c>
      <c r="K440" s="162">
        <v>124.594173</v>
      </c>
      <c r="L440" s="163" t="s">
        <v>644</v>
      </c>
      <c r="M440" s="162">
        <v>14</v>
      </c>
      <c r="N440" s="162">
        <v>86</v>
      </c>
      <c r="O440" s="162">
        <v>200</v>
      </c>
      <c r="P440" s="162">
        <v>1460</v>
      </c>
      <c r="Q440" s="162">
        <v>2702</v>
      </c>
      <c r="R440" s="164">
        <v>1</v>
      </c>
      <c r="S440" s="164" t="s">
        <v>644</v>
      </c>
      <c r="T440" s="164"/>
      <c r="U440" s="164" t="s">
        <v>644</v>
      </c>
      <c r="V440" s="164" t="s">
        <v>644</v>
      </c>
      <c r="W440" s="162">
        <f t="shared" si="34"/>
        <v>1</v>
      </c>
      <c r="X440" s="162">
        <v>1</v>
      </c>
      <c r="Y440" t="str">
        <f t="shared" si="32"/>
        <v>Public Elementary</v>
      </c>
      <c r="AA440" t="str">
        <f t="shared" si="33"/>
        <v>1</v>
      </c>
    </row>
    <row r="441" spans="1:27" ht="15.75" hidden="1" customHeight="1" x14ac:dyDescent="0.25">
      <c r="A441" s="162">
        <v>432</v>
      </c>
      <c r="B441" s="162">
        <v>124088</v>
      </c>
      <c r="C441" s="163" t="s">
        <v>1106</v>
      </c>
      <c r="D441" s="163" t="s">
        <v>638</v>
      </c>
      <c r="E441" s="163" t="s">
        <v>1000</v>
      </c>
      <c r="F441" s="163" t="s">
        <v>1001</v>
      </c>
      <c r="G441" s="163" t="s">
        <v>1001</v>
      </c>
      <c r="H441" s="163" t="s">
        <v>1088</v>
      </c>
      <c r="I441" s="163" t="s">
        <v>643</v>
      </c>
      <c r="J441" s="162">
        <v>12.235339</v>
      </c>
      <c r="K441" s="162">
        <v>124.56636399999999</v>
      </c>
      <c r="L441" s="163" t="s">
        <v>644</v>
      </c>
      <c r="M441" s="162">
        <v>14</v>
      </c>
      <c r="N441" s="162">
        <v>86</v>
      </c>
      <c r="O441" s="162">
        <v>200</v>
      </c>
      <c r="P441" s="162">
        <v>1460</v>
      </c>
      <c r="Q441" s="162">
        <v>2702</v>
      </c>
      <c r="R441" s="164">
        <v>1</v>
      </c>
      <c r="S441" s="164" t="s">
        <v>644</v>
      </c>
      <c r="T441" s="164"/>
      <c r="U441" s="164" t="s">
        <v>644</v>
      </c>
      <c r="V441" s="164" t="s">
        <v>644</v>
      </c>
      <c r="W441" s="162">
        <f t="shared" si="34"/>
        <v>1</v>
      </c>
      <c r="X441" s="162">
        <v>1</v>
      </c>
      <c r="Y441" t="str">
        <f t="shared" si="32"/>
        <v>Public Elementary</v>
      </c>
      <c r="AA441" t="str">
        <f t="shared" si="33"/>
        <v>1</v>
      </c>
    </row>
    <row r="442" spans="1:27" ht="15.75" hidden="1" customHeight="1" x14ac:dyDescent="0.25">
      <c r="A442" s="162">
        <v>433</v>
      </c>
      <c r="B442" s="162">
        <v>124089</v>
      </c>
      <c r="C442" s="163" t="s">
        <v>1107</v>
      </c>
      <c r="D442" s="163" t="s">
        <v>638</v>
      </c>
      <c r="E442" s="163" t="s">
        <v>1000</v>
      </c>
      <c r="F442" s="163" t="s">
        <v>1001</v>
      </c>
      <c r="G442" s="163" t="s">
        <v>1001</v>
      </c>
      <c r="H442" s="163" t="s">
        <v>1088</v>
      </c>
      <c r="I442" s="163" t="s">
        <v>643</v>
      </c>
      <c r="J442" s="162">
        <v>12.20514</v>
      </c>
      <c r="K442" s="162">
        <v>124.612713</v>
      </c>
      <c r="L442" s="163" t="s">
        <v>644</v>
      </c>
      <c r="M442" s="162">
        <v>14</v>
      </c>
      <c r="N442" s="162">
        <v>86</v>
      </c>
      <c r="O442" s="162">
        <v>200</v>
      </c>
      <c r="P442" s="162">
        <v>1460</v>
      </c>
      <c r="Q442" s="162">
        <v>2702</v>
      </c>
      <c r="R442" s="164">
        <v>1</v>
      </c>
      <c r="S442" s="164" t="s">
        <v>644</v>
      </c>
      <c r="T442" s="164"/>
      <c r="U442" s="164" t="s">
        <v>644</v>
      </c>
      <c r="V442" s="164" t="s">
        <v>644</v>
      </c>
      <c r="W442" s="162">
        <f t="shared" si="34"/>
        <v>1</v>
      </c>
      <c r="X442" s="162">
        <v>1</v>
      </c>
      <c r="Y442" t="str">
        <f t="shared" si="32"/>
        <v>Public Elementary</v>
      </c>
      <c r="AA442" t="str">
        <f t="shared" si="33"/>
        <v>1</v>
      </c>
    </row>
    <row r="443" spans="1:27" ht="15.75" hidden="1" customHeight="1" x14ac:dyDescent="0.25">
      <c r="A443" s="162">
        <v>434</v>
      </c>
      <c r="B443" s="162">
        <v>124090</v>
      </c>
      <c r="C443" s="163" t="s">
        <v>1108</v>
      </c>
      <c r="D443" s="163" t="s">
        <v>638</v>
      </c>
      <c r="E443" s="163" t="s">
        <v>1000</v>
      </c>
      <c r="F443" s="163" t="s">
        <v>1001</v>
      </c>
      <c r="G443" s="163" t="s">
        <v>1001</v>
      </c>
      <c r="H443" s="163" t="s">
        <v>1088</v>
      </c>
      <c r="I443" s="163" t="s">
        <v>643</v>
      </c>
      <c r="J443" s="162">
        <v>12.178293999999999</v>
      </c>
      <c r="K443" s="162">
        <v>124.58902399999999</v>
      </c>
      <c r="L443" s="163" t="s">
        <v>644</v>
      </c>
      <c r="M443" s="162">
        <v>14</v>
      </c>
      <c r="N443" s="162">
        <v>86</v>
      </c>
      <c r="O443" s="162">
        <v>200</v>
      </c>
      <c r="P443" s="162">
        <v>1460</v>
      </c>
      <c r="Q443" s="162">
        <v>2702</v>
      </c>
      <c r="R443" s="164">
        <v>1</v>
      </c>
      <c r="S443" s="164" t="s">
        <v>644</v>
      </c>
      <c r="T443" s="164"/>
      <c r="U443" s="164" t="s">
        <v>644</v>
      </c>
      <c r="V443" s="164" t="s">
        <v>644</v>
      </c>
      <c r="W443" s="162">
        <f t="shared" si="34"/>
        <v>1</v>
      </c>
      <c r="X443" s="162">
        <v>1</v>
      </c>
      <c r="Y443" t="str">
        <f t="shared" si="32"/>
        <v>Public Elementary</v>
      </c>
      <c r="AA443" t="str">
        <f t="shared" si="33"/>
        <v>1</v>
      </c>
    </row>
    <row r="444" spans="1:27" ht="15.75" hidden="1" customHeight="1" x14ac:dyDescent="0.25">
      <c r="A444" s="162">
        <v>435</v>
      </c>
      <c r="B444" s="162">
        <v>124091</v>
      </c>
      <c r="C444" s="163" t="s">
        <v>1109</v>
      </c>
      <c r="D444" s="163" t="s">
        <v>638</v>
      </c>
      <c r="E444" s="163" t="s">
        <v>1000</v>
      </c>
      <c r="F444" s="163" t="s">
        <v>1001</v>
      </c>
      <c r="G444" s="163" t="s">
        <v>1001</v>
      </c>
      <c r="H444" s="163" t="s">
        <v>1048</v>
      </c>
      <c r="I444" s="163" t="s">
        <v>643</v>
      </c>
      <c r="J444" s="162">
        <v>12.244398</v>
      </c>
      <c r="K444" s="162">
        <v>124.716053</v>
      </c>
      <c r="L444" s="163" t="s">
        <v>644</v>
      </c>
      <c r="M444" s="162">
        <v>14</v>
      </c>
      <c r="N444" s="162">
        <v>86</v>
      </c>
      <c r="O444" s="162">
        <v>200</v>
      </c>
      <c r="P444" s="162">
        <v>1460</v>
      </c>
      <c r="Q444" s="162">
        <v>2700</v>
      </c>
      <c r="R444" s="164">
        <v>1</v>
      </c>
      <c r="S444" s="164" t="s">
        <v>644</v>
      </c>
      <c r="T444" s="164"/>
      <c r="U444" s="164" t="s">
        <v>644</v>
      </c>
      <c r="V444" s="164" t="s">
        <v>644</v>
      </c>
      <c r="W444" s="162">
        <f t="shared" si="34"/>
        <v>1</v>
      </c>
      <c r="X444" s="162">
        <v>1</v>
      </c>
      <c r="Y444" t="str">
        <f t="shared" si="32"/>
        <v>Public Elementary</v>
      </c>
      <c r="AA444" t="str">
        <f t="shared" si="33"/>
        <v>1</v>
      </c>
    </row>
    <row r="445" spans="1:27" ht="15.75" hidden="1" customHeight="1" x14ac:dyDescent="0.25">
      <c r="A445" s="162">
        <v>436</v>
      </c>
      <c r="B445" s="162">
        <v>124092</v>
      </c>
      <c r="C445" s="163" t="s">
        <v>1110</v>
      </c>
      <c r="D445" s="163" t="s">
        <v>638</v>
      </c>
      <c r="E445" s="163" t="s">
        <v>1000</v>
      </c>
      <c r="F445" s="163" t="s">
        <v>1001</v>
      </c>
      <c r="G445" s="163" t="s">
        <v>1001</v>
      </c>
      <c r="H445" s="163" t="s">
        <v>1048</v>
      </c>
      <c r="I445" s="163" t="s">
        <v>643</v>
      </c>
      <c r="J445" s="162">
        <v>12.246746999999999</v>
      </c>
      <c r="K445" s="162">
        <v>124.687901</v>
      </c>
      <c r="L445" s="163" t="s">
        <v>644</v>
      </c>
      <c r="M445" s="162">
        <v>14</v>
      </c>
      <c r="N445" s="162">
        <v>86</v>
      </c>
      <c r="O445" s="162">
        <v>200</v>
      </c>
      <c r="P445" s="162">
        <v>1460</v>
      </c>
      <c r="Q445" s="162">
        <v>2700</v>
      </c>
      <c r="R445" s="164">
        <v>1</v>
      </c>
      <c r="S445" s="164" t="s">
        <v>644</v>
      </c>
      <c r="T445" s="164"/>
      <c r="U445" s="164" t="s">
        <v>644</v>
      </c>
      <c r="V445" s="164" t="s">
        <v>644</v>
      </c>
      <c r="W445" s="162">
        <f t="shared" si="34"/>
        <v>1</v>
      </c>
      <c r="X445" s="162">
        <v>1</v>
      </c>
      <c r="Y445" t="str">
        <f t="shared" si="32"/>
        <v>Public Elementary</v>
      </c>
      <c r="AA445" t="str">
        <f t="shared" si="33"/>
        <v>1</v>
      </c>
    </row>
    <row r="446" spans="1:27" ht="15.75" hidden="1" customHeight="1" x14ac:dyDescent="0.25">
      <c r="A446" s="162">
        <v>437</v>
      </c>
      <c r="B446" s="162">
        <v>124093</v>
      </c>
      <c r="C446" s="163" t="s">
        <v>1111</v>
      </c>
      <c r="D446" s="163" t="s">
        <v>638</v>
      </c>
      <c r="E446" s="163" t="s">
        <v>1000</v>
      </c>
      <c r="F446" s="163" t="s">
        <v>1001</v>
      </c>
      <c r="G446" s="163" t="s">
        <v>1001</v>
      </c>
      <c r="H446" s="163" t="s">
        <v>1088</v>
      </c>
      <c r="I446" s="163" t="s">
        <v>643</v>
      </c>
      <c r="J446" s="162">
        <v>12.236345999999999</v>
      </c>
      <c r="K446" s="162">
        <v>124.608936</v>
      </c>
      <c r="L446" s="163" t="s">
        <v>644</v>
      </c>
      <c r="M446" s="162">
        <v>14</v>
      </c>
      <c r="N446" s="162">
        <v>86</v>
      </c>
      <c r="O446" s="162">
        <v>200</v>
      </c>
      <c r="P446" s="162">
        <v>1460</v>
      </c>
      <c r="Q446" s="162">
        <v>2702</v>
      </c>
      <c r="R446" s="164">
        <v>1</v>
      </c>
      <c r="S446" s="164" t="s">
        <v>644</v>
      </c>
      <c r="T446" s="164"/>
      <c r="U446" s="164" t="s">
        <v>644</v>
      </c>
      <c r="V446" s="164" t="s">
        <v>644</v>
      </c>
      <c r="W446" s="162">
        <f t="shared" si="34"/>
        <v>1</v>
      </c>
      <c r="X446" s="162">
        <v>1</v>
      </c>
      <c r="Y446" t="str">
        <f t="shared" si="32"/>
        <v>Public Elementary</v>
      </c>
      <c r="AA446" t="str">
        <f t="shared" si="33"/>
        <v>1</v>
      </c>
    </row>
    <row r="447" spans="1:27" ht="15.75" hidden="1" customHeight="1" x14ac:dyDescent="0.25">
      <c r="A447" s="162">
        <v>438</v>
      </c>
      <c r="B447" s="162">
        <v>124094</v>
      </c>
      <c r="C447" s="163" t="s">
        <v>1112</v>
      </c>
      <c r="D447" s="163" t="s">
        <v>638</v>
      </c>
      <c r="E447" s="163" t="s">
        <v>1000</v>
      </c>
      <c r="F447" s="163" t="s">
        <v>1001</v>
      </c>
      <c r="G447" s="163" t="s">
        <v>1001</v>
      </c>
      <c r="H447" s="163" t="s">
        <v>1015</v>
      </c>
      <c r="I447" s="163" t="s">
        <v>643</v>
      </c>
      <c r="J447" s="162">
        <v>12.188026000000001</v>
      </c>
      <c r="K447" s="162">
        <v>124.65528500000001</v>
      </c>
      <c r="L447" s="163" t="s">
        <v>644</v>
      </c>
      <c r="M447" s="162">
        <v>14</v>
      </c>
      <c r="N447" s="162">
        <v>86</v>
      </c>
      <c r="O447" s="162">
        <v>200</v>
      </c>
      <c r="P447" s="162">
        <v>1460</v>
      </c>
      <c r="Q447" s="162">
        <v>2698</v>
      </c>
      <c r="R447" s="164">
        <v>1</v>
      </c>
      <c r="S447" s="164" t="s">
        <v>644</v>
      </c>
      <c r="T447" s="164"/>
      <c r="U447" s="164" t="s">
        <v>644</v>
      </c>
      <c r="V447" s="164" t="s">
        <v>644</v>
      </c>
      <c r="W447" s="162">
        <f t="shared" si="34"/>
        <v>1</v>
      </c>
      <c r="X447" s="162">
        <v>1</v>
      </c>
      <c r="Y447" t="str">
        <f t="shared" si="32"/>
        <v>Public Elementary</v>
      </c>
      <c r="AA447" t="str">
        <f t="shared" si="33"/>
        <v>1</v>
      </c>
    </row>
    <row r="448" spans="1:27" ht="15.75" hidden="1" customHeight="1" x14ac:dyDescent="0.25">
      <c r="A448" s="162">
        <v>439</v>
      </c>
      <c r="B448" s="162">
        <v>124095</v>
      </c>
      <c r="C448" s="163" t="s">
        <v>1113</v>
      </c>
      <c r="D448" s="163" t="s">
        <v>638</v>
      </c>
      <c r="E448" s="163" t="s">
        <v>1000</v>
      </c>
      <c r="F448" s="163" t="s">
        <v>1001</v>
      </c>
      <c r="G448" s="163" t="s">
        <v>1001</v>
      </c>
      <c r="H448" s="163" t="s">
        <v>1088</v>
      </c>
      <c r="I448" s="163" t="s">
        <v>643</v>
      </c>
      <c r="J448" s="162">
        <v>12.266204999999999</v>
      </c>
      <c r="K448" s="162">
        <v>124.581127</v>
      </c>
      <c r="L448" s="163" t="s">
        <v>644</v>
      </c>
      <c r="M448" s="162">
        <v>14</v>
      </c>
      <c r="N448" s="162">
        <v>86</v>
      </c>
      <c r="O448" s="162">
        <v>200</v>
      </c>
      <c r="P448" s="162">
        <v>1460</v>
      </c>
      <c r="Q448" s="162">
        <v>2702</v>
      </c>
      <c r="R448" s="164">
        <v>1</v>
      </c>
      <c r="S448" s="164" t="s">
        <v>644</v>
      </c>
      <c r="T448" s="164"/>
      <c r="U448" s="164" t="s">
        <v>644</v>
      </c>
      <c r="V448" s="164" t="s">
        <v>644</v>
      </c>
      <c r="W448" s="162">
        <f t="shared" si="34"/>
        <v>1</v>
      </c>
      <c r="X448" s="162">
        <v>1</v>
      </c>
      <c r="Y448" t="str">
        <f t="shared" si="32"/>
        <v>Public Elementary</v>
      </c>
      <c r="AA448" t="str">
        <f t="shared" si="33"/>
        <v>1</v>
      </c>
    </row>
    <row r="449" spans="1:43" ht="15.75" hidden="1" customHeight="1" x14ac:dyDescent="0.25">
      <c r="A449" s="162">
        <v>440</v>
      </c>
      <c r="B449" s="162">
        <v>124096</v>
      </c>
      <c r="C449" s="163" t="s">
        <v>1114</v>
      </c>
      <c r="D449" s="163" t="s">
        <v>638</v>
      </c>
      <c r="E449" s="163" t="s">
        <v>1000</v>
      </c>
      <c r="F449" s="163" t="s">
        <v>1001</v>
      </c>
      <c r="G449" s="163" t="s">
        <v>1001</v>
      </c>
      <c r="H449" s="163" t="s">
        <v>1048</v>
      </c>
      <c r="I449" s="163" t="s">
        <v>643</v>
      </c>
      <c r="J449" s="162">
        <v>12.255134</v>
      </c>
      <c r="K449" s="162">
        <v>124.631939</v>
      </c>
      <c r="L449" s="163" t="s">
        <v>644</v>
      </c>
      <c r="M449" s="162">
        <v>14</v>
      </c>
      <c r="N449" s="162">
        <v>86</v>
      </c>
      <c r="O449" s="162">
        <v>200</v>
      </c>
      <c r="P449" s="162">
        <v>1460</v>
      </c>
      <c r="Q449" s="162">
        <v>2700</v>
      </c>
      <c r="R449" s="164">
        <v>1</v>
      </c>
      <c r="S449" s="164" t="s">
        <v>644</v>
      </c>
      <c r="T449" s="164"/>
      <c r="U449" s="164" t="s">
        <v>644</v>
      </c>
      <c r="V449" s="164" t="s">
        <v>644</v>
      </c>
      <c r="W449" s="162">
        <f t="shared" si="34"/>
        <v>1</v>
      </c>
      <c r="X449" s="162">
        <v>1</v>
      </c>
      <c r="Y449" t="str">
        <f t="shared" si="32"/>
        <v>Public Elementary</v>
      </c>
      <c r="AA449" t="str">
        <f t="shared" si="33"/>
        <v>1</v>
      </c>
    </row>
    <row r="450" spans="1:43" ht="15.75" hidden="1" customHeight="1" x14ac:dyDescent="0.25">
      <c r="A450" s="162">
        <v>441</v>
      </c>
      <c r="B450" s="162">
        <v>124097</v>
      </c>
      <c r="C450" s="163" t="s">
        <v>1115</v>
      </c>
      <c r="D450" s="163" t="s">
        <v>638</v>
      </c>
      <c r="E450" s="163" t="s">
        <v>1000</v>
      </c>
      <c r="F450" s="163" t="s">
        <v>1001</v>
      </c>
      <c r="G450" s="163" t="s">
        <v>1001</v>
      </c>
      <c r="H450" s="163" t="s">
        <v>1088</v>
      </c>
      <c r="I450" s="163" t="s">
        <v>643</v>
      </c>
      <c r="J450" s="162">
        <v>12.222253</v>
      </c>
      <c r="K450" s="162">
        <v>124.595203</v>
      </c>
      <c r="L450" s="163" t="s">
        <v>644</v>
      </c>
      <c r="M450" s="162">
        <v>14</v>
      </c>
      <c r="N450" s="162">
        <v>86</v>
      </c>
      <c r="O450" s="162">
        <v>200</v>
      </c>
      <c r="P450" s="162">
        <v>1460</v>
      </c>
      <c r="Q450" s="162">
        <v>2702</v>
      </c>
      <c r="R450" s="164">
        <v>1</v>
      </c>
      <c r="S450" s="164" t="s">
        <v>644</v>
      </c>
      <c r="T450" s="164"/>
      <c r="U450" s="164" t="s">
        <v>644</v>
      </c>
      <c r="V450" s="164" t="s">
        <v>644</v>
      </c>
      <c r="W450" s="162">
        <f t="shared" si="34"/>
        <v>1</v>
      </c>
      <c r="X450" s="162">
        <v>1</v>
      </c>
      <c r="Y450" t="str">
        <f t="shared" si="32"/>
        <v>Public Elementary</v>
      </c>
      <c r="AA450" t="str">
        <f t="shared" si="33"/>
        <v>1</v>
      </c>
    </row>
    <row r="451" spans="1:43" ht="15.75" hidden="1" customHeight="1" x14ac:dyDescent="0.25">
      <c r="A451" s="162">
        <v>442</v>
      </c>
      <c r="B451" s="162">
        <v>124098</v>
      </c>
      <c r="C451" s="163" t="s">
        <v>1116</v>
      </c>
      <c r="D451" s="163" t="s">
        <v>638</v>
      </c>
      <c r="E451" s="163" t="s">
        <v>1000</v>
      </c>
      <c r="F451" s="163" t="s">
        <v>1001</v>
      </c>
      <c r="G451" s="163" t="s">
        <v>1001</v>
      </c>
      <c r="H451" s="163" t="s">
        <v>1088</v>
      </c>
      <c r="I451" s="163" t="s">
        <v>643</v>
      </c>
      <c r="J451" s="162">
        <v>12.1595</v>
      </c>
      <c r="K451" s="162">
        <v>124.552288</v>
      </c>
      <c r="L451" s="163" t="s">
        <v>644</v>
      </c>
      <c r="M451" s="162">
        <v>14</v>
      </c>
      <c r="N451" s="162">
        <v>86</v>
      </c>
      <c r="O451" s="162">
        <v>200</v>
      </c>
      <c r="P451" s="162">
        <v>1460</v>
      </c>
      <c r="Q451" s="162">
        <v>2702</v>
      </c>
      <c r="R451" s="164">
        <v>1</v>
      </c>
      <c r="S451" s="164" t="s">
        <v>644</v>
      </c>
      <c r="T451" s="164"/>
      <c r="U451" s="164" t="s">
        <v>644</v>
      </c>
      <c r="V451" s="164" t="s">
        <v>644</v>
      </c>
      <c r="W451" s="162">
        <f t="shared" si="34"/>
        <v>1</v>
      </c>
      <c r="X451" s="162">
        <v>1</v>
      </c>
      <c r="Y451" t="str">
        <f t="shared" si="32"/>
        <v>Public Elementary</v>
      </c>
      <c r="AA451" t="str">
        <f t="shared" si="33"/>
        <v>1</v>
      </c>
    </row>
    <row r="452" spans="1:43" ht="15.75" hidden="1" customHeight="1" x14ac:dyDescent="0.25">
      <c r="A452" s="162">
        <v>443</v>
      </c>
      <c r="B452" s="162">
        <v>124099</v>
      </c>
      <c r="C452" s="163" t="s">
        <v>1117</v>
      </c>
      <c r="D452" s="163" t="s">
        <v>638</v>
      </c>
      <c r="E452" s="163" t="s">
        <v>1000</v>
      </c>
      <c r="F452" s="163" t="s">
        <v>1001</v>
      </c>
      <c r="G452" s="163" t="s">
        <v>1001</v>
      </c>
      <c r="H452" s="163" t="s">
        <v>1088</v>
      </c>
      <c r="I452" s="163" t="s">
        <v>643</v>
      </c>
      <c r="J452" s="162">
        <v>12.169568</v>
      </c>
      <c r="K452" s="162">
        <v>124.56533400000001</v>
      </c>
      <c r="L452" s="163" t="s">
        <v>644</v>
      </c>
      <c r="M452" s="162">
        <v>14</v>
      </c>
      <c r="N452" s="162">
        <v>86</v>
      </c>
      <c r="O452" s="162">
        <v>200</v>
      </c>
      <c r="P452" s="162">
        <v>1460</v>
      </c>
      <c r="Q452" s="162">
        <v>2702</v>
      </c>
      <c r="R452" s="164">
        <v>1</v>
      </c>
      <c r="S452" s="164" t="s">
        <v>644</v>
      </c>
      <c r="T452" s="164"/>
      <c r="U452" s="164" t="s">
        <v>644</v>
      </c>
      <c r="V452" s="164" t="s">
        <v>644</v>
      </c>
      <c r="W452" s="162">
        <f t="shared" si="34"/>
        <v>1</v>
      </c>
      <c r="X452" s="162">
        <v>1</v>
      </c>
      <c r="Y452" t="str">
        <f t="shared" si="32"/>
        <v>Public Elementary</v>
      </c>
      <c r="AA452" t="str">
        <f t="shared" si="33"/>
        <v>1</v>
      </c>
    </row>
    <row r="453" spans="1:43" ht="15.75" hidden="1" customHeight="1" x14ac:dyDescent="0.25">
      <c r="A453" s="162">
        <v>444</v>
      </c>
      <c r="B453" s="162">
        <v>124100</v>
      </c>
      <c r="C453" s="163" t="s">
        <v>1118</v>
      </c>
      <c r="D453" s="163" t="s">
        <v>638</v>
      </c>
      <c r="E453" s="163" t="s">
        <v>1000</v>
      </c>
      <c r="F453" s="163" t="s">
        <v>1001</v>
      </c>
      <c r="G453" s="163" t="s">
        <v>1001</v>
      </c>
      <c r="H453" s="163" t="s">
        <v>1048</v>
      </c>
      <c r="I453" s="163" t="s">
        <v>643</v>
      </c>
      <c r="J453" s="162">
        <v>12.231984000000001</v>
      </c>
      <c r="K453" s="162">
        <v>124.643269</v>
      </c>
      <c r="L453" s="163" t="s">
        <v>644</v>
      </c>
      <c r="M453" s="162">
        <v>14</v>
      </c>
      <c r="N453" s="162">
        <v>86</v>
      </c>
      <c r="O453" s="162">
        <v>200</v>
      </c>
      <c r="P453" s="162">
        <v>1460</v>
      </c>
      <c r="Q453" s="162">
        <v>2700</v>
      </c>
      <c r="R453" s="164">
        <v>1</v>
      </c>
      <c r="S453" s="164" t="s">
        <v>644</v>
      </c>
      <c r="T453" s="164"/>
      <c r="U453" s="164" t="s">
        <v>644</v>
      </c>
      <c r="V453" s="164" t="s">
        <v>644</v>
      </c>
      <c r="W453" s="162">
        <f t="shared" si="34"/>
        <v>1</v>
      </c>
      <c r="X453" s="162">
        <v>1</v>
      </c>
      <c r="Y453" t="str">
        <f t="shared" si="32"/>
        <v>Public Elementary</v>
      </c>
      <c r="AA453" t="str">
        <f t="shared" si="33"/>
        <v>1</v>
      </c>
    </row>
    <row r="454" spans="1:43" ht="15.75" hidden="1" customHeight="1" x14ac:dyDescent="0.25">
      <c r="A454" s="162">
        <v>445</v>
      </c>
      <c r="B454" s="162">
        <v>124102</v>
      </c>
      <c r="C454" s="163" t="s">
        <v>1119</v>
      </c>
      <c r="D454" s="163" t="s">
        <v>638</v>
      </c>
      <c r="E454" s="163" t="s">
        <v>1000</v>
      </c>
      <c r="F454" s="163" t="s">
        <v>1001</v>
      </c>
      <c r="G454" s="163" t="s">
        <v>1001</v>
      </c>
      <c r="H454" s="163" t="s">
        <v>1048</v>
      </c>
      <c r="I454" s="163" t="s">
        <v>643</v>
      </c>
      <c r="J454" s="162">
        <v>12.255805000000001</v>
      </c>
      <c r="K454" s="162">
        <v>124.721203</v>
      </c>
      <c r="L454" s="163" t="s">
        <v>644</v>
      </c>
      <c r="M454" s="162">
        <v>14</v>
      </c>
      <c r="N454" s="162">
        <v>86</v>
      </c>
      <c r="O454" s="162">
        <v>200</v>
      </c>
      <c r="P454" s="162">
        <v>1460</v>
      </c>
      <c r="Q454" s="162">
        <v>2700</v>
      </c>
      <c r="R454" s="164">
        <v>1</v>
      </c>
      <c r="S454" s="164" t="s">
        <v>644</v>
      </c>
      <c r="T454" s="164"/>
      <c r="U454" s="164" t="s">
        <v>644</v>
      </c>
      <c r="V454" s="164" t="s">
        <v>644</v>
      </c>
      <c r="W454" s="162">
        <f t="shared" si="34"/>
        <v>1</v>
      </c>
      <c r="X454" s="162">
        <v>1</v>
      </c>
      <c r="Y454" t="str">
        <f t="shared" si="32"/>
        <v>Public Elementary</v>
      </c>
      <c r="AA454" t="str">
        <f t="shared" si="33"/>
        <v>1</v>
      </c>
    </row>
    <row r="455" spans="1:43" ht="15.75" hidden="1" customHeight="1" x14ac:dyDescent="0.25">
      <c r="A455" s="162">
        <v>446</v>
      </c>
      <c r="B455" s="162">
        <v>124103</v>
      </c>
      <c r="C455" s="163" t="s">
        <v>1120</v>
      </c>
      <c r="D455" s="163" t="s">
        <v>638</v>
      </c>
      <c r="E455" s="163" t="s">
        <v>1000</v>
      </c>
      <c r="F455" s="163" t="s">
        <v>1001</v>
      </c>
      <c r="G455" s="163" t="s">
        <v>1001</v>
      </c>
      <c r="H455" s="163" t="s">
        <v>1088</v>
      </c>
      <c r="I455" s="163" t="s">
        <v>643</v>
      </c>
      <c r="J455" s="162">
        <v>12.230642</v>
      </c>
      <c r="K455" s="162">
        <v>124.587307</v>
      </c>
      <c r="L455" s="163" t="s">
        <v>644</v>
      </c>
      <c r="M455" s="162">
        <v>14</v>
      </c>
      <c r="N455" s="162">
        <v>86</v>
      </c>
      <c r="O455" s="162">
        <v>200</v>
      </c>
      <c r="P455" s="162">
        <v>1460</v>
      </c>
      <c r="Q455" s="162">
        <v>2702</v>
      </c>
      <c r="R455" s="164">
        <v>1</v>
      </c>
      <c r="S455" s="164" t="s">
        <v>644</v>
      </c>
      <c r="T455" s="164"/>
      <c r="U455" s="164" t="s">
        <v>644</v>
      </c>
      <c r="V455" s="164" t="s">
        <v>644</v>
      </c>
      <c r="W455" s="162">
        <f t="shared" si="34"/>
        <v>1</v>
      </c>
      <c r="X455" s="162">
        <v>1</v>
      </c>
      <c r="Y455" t="str">
        <f t="shared" si="32"/>
        <v>Public Elementary</v>
      </c>
      <c r="AA455" t="str">
        <f t="shared" si="33"/>
        <v>1</v>
      </c>
    </row>
    <row r="456" spans="1:43" ht="15.75" hidden="1" customHeight="1" x14ac:dyDescent="0.25">
      <c r="A456" s="162">
        <v>447</v>
      </c>
      <c r="B456" s="162">
        <v>124104</v>
      </c>
      <c r="C456" s="163" t="s">
        <v>1121</v>
      </c>
      <c r="D456" s="163" t="s">
        <v>638</v>
      </c>
      <c r="E456" s="163" t="s">
        <v>1000</v>
      </c>
      <c r="F456" s="163" t="s">
        <v>1001</v>
      </c>
      <c r="G456" s="163" t="s">
        <v>1001</v>
      </c>
      <c r="H456" s="163" t="s">
        <v>1015</v>
      </c>
      <c r="I456" s="163" t="s">
        <v>643</v>
      </c>
      <c r="J456" s="162">
        <v>12.195073000000001</v>
      </c>
      <c r="K456" s="162">
        <v>124.64704500000001</v>
      </c>
      <c r="L456" s="163" t="s">
        <v>644</v>
      </c>
      <c r="M456" s="162">
        <v>14</v>
      </c>
      <c r="N456" s="162">
        <v>86</v>
      </c>
      <c r="O456" s="162">
        <v>200</v>
      </c>
      <c r="P456" s="162">
        <v>1460</v>
      </c>
      <c r="Q456" s="162">
        <v>2698</v>
      </c>
      <c r="R456" s="164">
        <v>1</v>
      </c>
      <c r="S456" s="164" t="s">
        <v>644</v>
      </c>
      <c r="T456" s="164"/>
      <c r="U456" s="164" t="s">
        <v>644</v>
      </c>
      <c r="V456" s="164" t="s">
        <v>644</v>
      </c>
      <c r="W456" s="162">
        <f t="shared" si="34"/>
        <v>1</v>
      </c>
      <c r="X456" s="162">
        <v>1</v>
      </c>
      <c r="Y456" t="str">
        <f t="shared" si="32"/>
        <v>Public Elementary</v>
      </c>
      <c r="AA456" t="str">
        <f t="shared" si="33"/>
        <v>1</v>
      </c>
    </row>
    <row r="457" spans="1:43" ht="15.75" hidden="1" customHeight="1" x14ac:dyDescent="0.25">
      <c r="A457" s="162">
        <v>448</v>
      </c>
      <c r="B457" s="162">
        <v>124105</v>
      </c>
      <c r="C457" s="163" t="s">
        <v>1122</v>
      </c>
      <c r="D457" s="163" t="s">
        <v>638</v>
      </c>
      <c r="E457" s="163" t="s">
        <v>1000</v>
      </c>
      <c r="F457" s="163" t="s">
        <v>1001</v>
      </c>
      <c r="G457" s="163" t="s">
        <v>1001</v>
      </c>
      <c r="H457" s="163" t="s">
        <v>1015</v>
      </c>
      <c r="I457" s="163" t="s">
        <v>643</v>
      </c>
      <c r="J457" s="162">
        <v>12.189704000000001</v>
      </c>
      <c r="K457" s="162">
        <v>124.648762</v>
      </c>
      <c r="L457" s="163" t="s">
        <v>644</v>
      </c>
      <c r="M457" s="162">
        <v>14</v>
      </c>
      <c r="N457" s="162">
        <v>86</v>
      </c>
      <c r="O457" s="162">
        <v>200</v>
      </c>
      <c r="P457" s="162">
        <v>1460</v>
      </c>
      <c r="Q457" s="162">
        <v>2698</v>
      </c>
      <c r="R457" s="164">
        <v>1</v>
      </c>
      <c r="S457" s="164" t="s">
        <v>644</v>
      </c>
      <c r="T457" s="164"/>
      <c r="U457" s="164" t="s">
        <v>644</v>
      </c>
      <c r="V457" s="164" t="s">
        <v>644</v>
      </c>
      <c r="W457" s="162">
        <f t="shared" si="34"/>
        <v>1</v>
      </c>
      <c r="X457" s="162">
        <v>1</v>
      </c>
      <c r="Y457" t="str">
        <f t="shared" si="32"/>
        <v>Public Elementary</v>
      </c>
      <c r="AA457" t="str">
        <f t="shared" si="33"/>
        <v>1</v>
      </c>
    </row>
    <row r="458" spans="1:43" ht="15.75" hidden="1" customHeight="1" x14ac:dyDescent="0.25">
      <c r="A458" s="162">
        <v>449</v>
      </c>
      <c r="B458" s="162">
        <v>124106</v>
      </c>
      <c r="C458" s="163" t="s">
        <v>1123</v>
      </c>
      <c r="D458" s="163" t="s">
        <v>638</v>
      </c>
      <c r="E458" s="163" t="s">
        <v>1000</v>
      </c>
      <c r="F458" s="163" t="s">
        <v>1001</v>
      </c>
      <c r="G458" s="163" t="s">
        <v>1001</v>
      </c>
      <c r="H458" s="163" t="s">
        <v>1088</v>
      </c>
      <c r="I458" s="163" t="s">
        <v>643</v>
      </c>
      <c r="J458" s="162">
        <v>12.186348000000001</v>
      </c>
      <c r="K458" s="162">
        <v>124.592113</v>
      </c>
      <c r="L458" s="163" t="s">
        <v>644</v>
      </c>
      <c r="M458" s="162">
        <v>14</v>
      </c>
      <c r="N458" s="162">
        <v>86</v>
      </c>
      <c r="O458" s="162">
        <v>200</v>
      </c>
      <c r="P458" s="162">
        <v>1460</v>
      </c>
      <c r="Q458" s="162">
        <v>2702</v>
      </c>
      <c r="R458" s="164">
        <v>1</v>
      </c>
      <c r="S458" s="164" t="s">
        <v>644</v>
      </c>
      <c r="T458" s="164"/>
      <c r="U458" s="164" t="s">
        <v>644</v>
      </c>
      <c r="V458" s="164" t="s">
        <v>644</v>
      </c>
      <c r="W458" s="162">
        <f t="shared" si="34"/>
        <v>1</v>
      </c>
      <c r="X458" s="162">
        <v>1</v>
      </c>
      <c r="Y458" t="str">
        <f t="shared" ref="Y458:Y521" si="35">IF(X458=1,"Public","Private")&amp;" "&amp;IF(W458=1,"Elementary",IF(W458=2,"JHS",IF(W458=3,"SHS (Stand-alone)",IF(W458=4,"Integrated",IF(W458=5,"Secondary",IF(W458=6,"Complete K to 12",IF(W458=7,"ALS",IF(W458=8,"SHS SUC",""))))))))</f>
        <v>Public Elementary</v>
      </c>
      <c r="AA458" t="str">
        <f t="shared" ref="AA458:AA521" si="36">IF(R458=1,1,"")&amp;IF(S458=1,2,"")&amp;IF(T458=1,3,"")&amp;IF(U458=1,4,"")&amp;IF(V458=1,5,"")</f>
        <v>1</v>
      </c>
    </row>
    <row r="459" spans="1:43" ht="15.75" hidden="1" customHeight="1" x14ac:dyDescent="0.25">
      <c r="A459" s="162">
        <v>450</v>
      </c>
      <c r="B459" s="162">
        <v>124107</v>
      </c>
      <c r="C459" s="163" t="s">
        <v>1124</v>
      </c>
      <c r="D459" s="163" t="s">
        <v>638</v>
      </c>
      <c r="E459" s="163" t="s">
        <v>1000</v>
      </c>
      <c r="F459" s="163" t="s">
        <v>1001</v>
      </c>
      <c r="G459" s="163" t="s">
        <v>1001</v>
      </c>
      <c r="H459" s="163" t="s">
        <v>1015</v>
      </c>
      <c r="I459" s="163" t="s">
        <v>643</v>
      </c>
      <c r="J459" s="162">
        <v>12.192724</v>
      </c>
      <c r="K459" s="162">
        <v>124.66318099999999</v>
      </c>
      <c r="L459" s="163" t="s">
        <v>644</v>
      </c>
      <c r="M459" s="162">
        <v>14</v>
      </c>
      <c r="N459" s="162">
        <v>86</v>
      </c>
      <c r="O459" s="162">
        <v>200</v>
      </c>
      <c r="P459" s="162">
        <v>1460</v>
      </c>
      <c r="Q459" s="162">
        <v>2698</v>
      </c>
      <c r="R459" s="164">
        <v>1</v>
      </c>
      <c r="S459" s="164" t="s">
        <v>644</v>
      </c>
      <c r="T459" s="164"/>
      <c r="U459" s="164" t="s">
        <v>644</v>
      </c>
      <c r="V459" s="164" t="s">
        <v>644</v>
      </c>
      <c r="W459" s="162">
        <f t="shared" si="34"/>
        <v>1</v>
      </c>
      <c r="X459" s="162">
        <v>1</v>
      </c>
      <c r="Y459" t="str">
        <f t="shared" si="35"/>
        <v>Public Elementary</v>
      </c>
      <c r="AA459" t="str">
        <f t="shared" si="36"/>
        <v>1</v>
      </c>
    </row>
    <row r="460" spans="1:43" ht="15.75" hidden="1" customHeight="1" x14ac:dyDescent="0.25">
      <c r="A460" s="162">
        <v>451</v>
      </c>
      <c r="B460" s="162">
        <v>124108</v>
      </c>
      <c r="C460" s="163" t="s">
        <v>1125</v>
      </c>
      <c r="D460" s="163" t="s">
        <v>638</v>
      </c>
      <c r="E460" s="163" t="s">
        <v>1000</v>
      </c>
      <c r="F460" s="163" t="s">
        <v>1001</v>
      </c>
      <c r="G460" s="163" t="s">
        <v>1001</v>
      </c>
      <c r="H460" s="163" t="s">
        <v>1088</v>
      </c>
      <c r="I460" s="163" t="s">
        <v>643</v>
      </c>
      <c r="J460" s="162">
        <v>12.198429000000001</v>
      </c>
      <c r="K460" s="162">
        <v>124.57700699999999</v>
      </c>
      <c r="L460" s="163" t="s">
        <v>644</v>
      </c>
      <c r="M460" s="162">
        <v>14</v>
      </c>
      <c r="N460" s="162">
        <v>86</v>
      </c>
      <c r="O460" s="162">
        <v>200</v>
      </c>
      <c r="P460" s="162">
        <v>1460</v>
      </c>
      <c r="Q460" s="162">
        <v>2702</v>
      </c>
      <c r="R460" s="164">
        <v>1</v>
      </c>
      <c r="S460" s="164" t="s">
        <v>644</v>
      </c>
      <c r="T460" s="164"/>
      <c r="U460" s="164" t="s">
        <v>644</v>
      </c>
      <c r="V460" s="164" t="s">
        <v>644</v>
      </c>
      <c r="W460" s="162">
        <f t="shared" si="34"/>
        <v>1</v>
      </c>
      <c r="X460" s="162">
        <v>1</v>
      </c>
      <c r="Y460" t="str">
        <f t="shared" si="35"/>
        <v>Public Elementary</v>
      </c>
      <c r="AA460" t="str">
        <f t="shared" si="36"/>
        <v>1</v>
      </c>
    </row>
    <row r="461" spans="1:43" s="179" customFormat="1" ht="15.75" hidden="1" customHeight="1" x14ac:dyDescent="0.25">
      <c r="A461" s="162">
        <v>452</v>
      </c>
      <c r="B461" s="162">
        <v>124109</v>
      </c>
      <c r="C461" s="163" t="s">
        <v>1126</v>
      </c>
      <c r="D461" s="163" t="s">
        <v>638</v>
      </c>
      <c r="E461" s="163" t="s">
        <v>1000</v>
      </c>
      <c r="F461" s="163" t="s">
        <v>1001</v>
      </c>
      <c r="G461" s="163" t="s">
        <v>1001</v>
      </c>
      <c r="H461" s="163" t="s">
        <v>1088</v>
      </c>
      <c r="I461" s="163" t="s">
        <v>643</v>
      </c>
      <c r="J461" s="162">
        <v>12.189704000000001</v>
      </c>
      <c r="K461" s="162">
        <v>124.628506</v>
      </c>
      <c r="L461" s="163" t="s">
        <v>644</v>
      </c>
      <c r="M461" s="162">
        <v>14</v>
      </c>
      <c r="N461" s="162">
        <v>86</v>
      </c>
      <c r="O461" s="162">
        <v>200</v>
      </c>
      <c r="P461" s="162">
        <v>1460</v>
      </c>
      <c r="Q461" s="162">
        <v>2702</v>
      </c>
      <c r="R461" s="164">
        <v>1</v>
      </c>
      <c r="S461" s="164" t="s">
        <v>644</v>
      </c>
      <c r="T461" s="164"/>
      <c r="U461" s="164" t="s">
        <v>644</v>
      </c>
      <c r="V461" s="164" t="s">
        <v>644</v>
      </c>
      <c r="W461" s="162">
        <f t="shared" si="34"/>
        <v>1</v>
      </c>
      <c r="X461" s="162">
        <v>1</v>
      </c>
      <c r="Y461" t="str">
        <f t="shared" si="35"/>
        <v>Public Elementary</v>
      </c>
      <c r="Z461"/>
      <c r="AA461" t="str">
        <f t="shared" si="36"/>
        <v>1</v>
      </c>
      <c r="AB461"/>
      <c r="AC461"/>
      <c r="AD461"/>
      <c r="AE461"/>
      <c r="AF461"/>
      <c r="AG461"/>
      <c r="AH461"/>
      <c r="AI461"/>
      <c r="AJ461"/>
      <c r="AK461"/>
      <c r="AL461"/>
      <c r="AM461"/>
      <c r="AN461"/>
      <c r="AO461"/>
      <c r="AP461"/>
      <c r="AQ461"/>
    </row>
    <row r="462" spans="1:43" ht="15.75" hidden="1" customHeight="1" x14ac:dyDescent="0.25">
      <c r="A462" s="162">
        <v>453</v>
      </c>
      <c r="B462" s="162">
        <v>124110</v>
      </c>
      <c r="C462" s="163" t="s">
        <v>1127</v>
      </c>
      <c r="D462" s="163" t="s">
        <v>638</v>
      </c>
      <c r="E462" s="163" t="s">
        <v>1000</v>
      </c>
      <c r="F462" s="163" t="s">
        <v>1001</v>
      </c>
      <c r="G462" s="163" t="s">
        <v>1001</v>
      </c>
      <c r="H462" s="163" t="s">
        <v>1088</v>
      </c>
      <c r="I462" s="163" t="s">
        <v>643</v>
      </c>
      <c r="J462" s="162">
        <v>12.278954000000001</v>
      </c>
      <c r="K462" s="162">
        <v>124.536839</v>
      </c>
      <c r="L462" s="163" t="s">
        <v>644</v>
      </c>
      <c r="M462" s="162">
        <v>14</v>
      </c>
      <c r="N462" s="162">
        <v>86</v>
      </c>
      <c r="O462" s="162">
        <v>200</v>
      </c>
      <c r="P462" s="162">
        <v>1460</v>
      </c>
      <c r="Q462" s="162">
        <v>2702</v>
      </c>
      <c r="R462" s="164">
        <v>1</v>
      </c>
      <c r="S462" s="164" t="s">
        <v>644</v>
      </c>
      <c r="T462" s="164"/>
      <c r="U462" s="164" t="s">
        <v>644</v>
      </c>
      <c r="V462" s="164" t="s">
        <v>644</v>
      </c>
      <c r="W462" s="162">
        <f t="shared" si="34"/>
        <v>1</v>
      </c>
      <c r="X462" s="162">
        <v>1</v>
      </c>
      <c r="Y462" t="str">
        <f t="shared" si="35"/>
        <v>Public Elementary</v>
      </c>
      <c r="AA462" t="str">
        <f t="shared" si="36"/>
        <v>1</v>
      </c>
    </row>
    <row r="463" spans="1:43" ht="15.75" hidden="1" customHeight="1" x14ac:dyDescent="0.25">
      <c r="A463" s="162">
        <v>454</v>
      </c>
      <c r="B463" s="162">
        <v>124111</v>
      </c>
      <c r="C463" s="163" t="s">
        <v>1128</v>
      </c>
      <c r="D463" s="163" t="s">
        <v>638</v>
      </c>
      <c r="E463" s="163" t="s">
        <v>1000</v>
      </c>
      <c r="F463" s="163" t="s">
        <v>1001</v>
      </c>
      <c r="G463" s="163" t="s">
        <v>1001</v>
      </c>
      <c r="H463" s="163" t="s">
        <v>1088</v>
      </c>
      <c r="I463" s="163" t="s">
        <v>643</v>
      </c>
      <c r="J463" s="162">
        <v>12.163190999999999</v>
      </c>
      <c r="K463" s="162">
        <v>124.538898</v>
      </c>
      <c r="L463" s="163" t="s">
        <v>644</v>
      </c>
      <c r="M463" s="162">
        <v>14</v>
      </c>
      <c r="N463" s="162">
        <v>86</v>
      </c>
      <c r="O463" s="162">
        <v>200</v>
      </c>
      <c r="P463" s="162">
        <v>1460</v>
      </c>
      <c r="Q463" s="162">
        <v>2702</v>
      </c>
      <c r="R463" s="164">
        <v>1</v>
      </c>
      <c r="S463" s="164" t="s">
        <v>644</v>
      </c>
      <c r="T463" s="164"/>
      <c r="U463" s="164" t="s">
        <v>644</v>
      </c>
      <c r="V463" s="164" t="s">
        <v>644</v>
      </c>
      <c r="W463" s="162">
        <f t="shared" si="34"/>
        <v>1</v>
      </c>
      <c r="X463" s="162">
        <v>1</v>
      </c>
      <c r="Y463" t="str">
        <f t="shared" si="35"/>
        <v>Public Elementary</v>
      </c>
      <c r="AA463" t="str">
        <f t="shared" si="36"/>
        <v>1</v>
      </c>
    </row>
    <row r="464" spans="1:43" ht="15.75" hidden="1" customHeight="1" x14ac:dyDescent="0.25">
      <c r="A464" s="162">
        <v>455</v>
      </c>
      <c r="B464" s="162">
        <v>124112</v>
      </c>
      <c r="C464" s="163" t="s">
        <v>1129</v>
      </c>
      <c r="D464" s="163" t="s">
        <v>638</v>
      </c>
      <c r="E464" s="163" t="s">
        <v>1000</v>
      </c>
      <c r="F464" s="163" t="s">
        <v>1001</v>
      </c>
      <c r="G464" s="163" t="s">
        <v>1001</v>
      </c>
      <c r="H464" s="163" t="s">
        <v>1088</v>
      </c>
      <c r="I464" s="163" t="s">
        <v>643</v>
      </c>
      <c r="J464" s="166">
        <v>12.162856</v>
      </c>
      <c r="K464" s="166">
        <v>124.546452</v>
      </c>
      <c r="L464" s="163" t="s">
        <v>644</v>
      </c>
      <c r="M464" s="162">
        <v>14</v>
      </c>
      <c r="N464" s="162">
        <v>86</v>
      </c>
      <c r="O464" s="162">
        <v>200</v>
      </c>
      <c r="P464" s="162">
        <v>1460</v>
      </c>
      <c r="Q464" s="162">
        <v>2702</v>
      </c>
      <c r="R464" s="164">
        <v>1</v>
      </c>
      <c r="S464" s="164" t="s">
        <v>644</v>
      </c>
      <c r="T464" s="164"/>
      <c r="U464" s="164" t="s">
        <v>644</v>
      </c>
      <c r="V464" s="164" t="s">
        <v>644</v>
      </c>
      <c r="W464" s="162">
        <f t="shared" si="34"/>
        <v>1</v>
      </c>
      <c r="X464" s="162">
        <v>1</v>
      </c>
      <c r="Y464" t="str">
        <f t="shared" si="35"/>
        <v>Public Elementary</v>
      </c>
      <c r="AA464" t="str">
        <f t="shared" si="36"/>
        <v>1</v>
      </c>
    </row>
    <row r="465" spans="1:27" ht="15.75" hidden="1" customHeight="1" x14ac:dyDescent="0.25">
      <c r="A465" s="162">
        <v>456</v>
      </c>
      <c r="B465" s="162">
        <v>124113</v>
      </c>
      <c r="C465" s="163" t="s">
        <v>1130</v>
      </c>
      <c r="D465" s="163" t="s">
        <v>638</v>
      </c>
      <c r="E465" s="163" t="s">
        <v>1000</v>
      </c>
      <c r="F465" s="163" t="s">
        <v>1001</v>
      </c>
      <c r="G465" s="163" t="s">
        <v>1001</v>
      </c>
      <c r="H465" s="163" t="s">
        <v>1088</v>
      </c>
      <c r="I465" s="163" t="s">
        <v>643</v>
      </c>
      <c r="J465" s="162">
        <v>12.255134</v>
      </c>
      <c r="K465" s="162">
        <v>124.612026</v>
      </c>
      <c r="L465" s="163" t="s">
        <v>644</v>
      </c>
      <c r="M465" s="162">
        <v>14</v>
      </c>
      <c r="N465" s="162">
        <v>86</v>
      </c>
      <c r="O465" s="162">
        <v>200</v>
      </c>
      <c r="P465" s="162">
        <v>1460</v>
      </c>
      <c r="Q465" s="162">
        <v>2702</v>
      </c>
      <c r="R465" s="164">
        <v>1</v>
      </c>
      <c r="S465" s="164" t="s">
        <v>644</v>
      </c>
      <c r="T465" s="164"/>
      <c r="U465" s="164" t="s">
        <v>644</v>
      </c>
      <c r="V465" s="164" t="s">
        <v>644</v>
      </c>
      <c r="W465" s="162">
        <f t="shared" si="34"/>
        <v>1</v>
      </c>
      <c r="X465" s="162">
        <v>1</v>
      </c>
      <c r="Y465" t="str">
        <f t="shared" si="35"/>
        <v>Public Elementary</v>
      </c>
      <c r="AA465" t="str">
        <f t="shared" si="36"/>
        <v>1</v>
      </c>
    </row>
    <row r="466" spans="1:27" ht="15.75" hidden="1" customHeight="1" x14ac:dyDescent="0.25">
      <c r="A466" s="162">
        <v>457</v>
      </c>
      <c r="B466" s="162">
        <v>124114</v>
      </c>
      <c r="C466" s="163" t="s">
        <v>1131</v>
      </c>
      <c r="D466" s="163" t="s">
        <v>638</v>
      </c>
      <c r="E466" s="163" t="s">
        <v>1000</v>
      </c>
      <c r="F466" s="163" t="s">
        <v>1001</v>
      </c>
      <c r="G466" s="163" t="s">
        <v>1001</v>
      </c>
      <c r="H466" s="163" t="s">
        <v>1026</v>
      </c>
      <c r="I466" s="163" t="s">
        <v>643</v>
      </c>
      <c r="J466" s="162">
        <v>12.196751000000001</v>
      </c>
      <c r="K466" s="162">
        <v>124.70541</v>
      </c>
      <c r="L466" s="163" t="s">
        <v>644</v>
      </c>
      <c r="M466" s="162">
        <v>14</v>
      </c>
      <c r="N466" s="162">
        <v>86</v>
      </c>
      <c r="O466" s="162">
        <v>200</v>
      </c>
      <c r="P466" s="162">
        <v>1460</v>
      </c>
      <c r="Q466" s="162">
        <v>2699</v>
      </c>
      <c r="R466" s="164">
        <v>1</v>
      </c>
      <c r="S466" s="164" t="s">
        <v>644</v>
      </c>
      <c r="T466" s="164"/>
      <c r="U466" s="164" t="s">
        <v>644</v>
      </c>
      <c r="V466" s="164" t="s">
        <v>644</v>
      </c>
      <c r="W466" s="162">
        <f t="shared" si="34"/>
        <v>1</v>
      </c>
      <c r="X466" s="162">
        <v>1</v>
      </c>
      <c r="Y466" t="str">
        <f t="shared" si="35"/>
        <v>Public Elementary</v>
      </c>
      <c r="AA466" t="str">
        <f t="shared" si="36"/>
        <v>1</v>
      </c>
    </row>
    <row r="467" spans="1:27" ht="15.75" hidden="1" customHeight="1" x14ac:dyDescent="0.25">
      <c r="A467" s="162">
        <v>458</v>
      </c>
      <c r="B467" s="162">
        <v>124115</v>
      </c>
      <c r="C467" s="163" t="s">
        <v>1132</v>
      </c>
      <c r="D467" s="163" t="s">
        <v>638</v>
      </c>
      <c r="E467" s="163" t="s">
        <v>1000</v>
      </c>
      <c r="F467" s="163" t="s">
        <v>1001</v>
      </c>
      <c r="G467" s="163" t="s">
        <v>1001</v>
      </c>
      <c r="H467" s="163" t="s">
        <v>1088</v>
      </c>
      <c r="I467" s="163" t="s">
        <v>643</v>
      </c>
      <c r="J467" s="162">
        <v>12.250437</v>
      </c>
      <c r="K467" s="162">
        <v>124.58593399999999</v>
      </c>
      <c r="L467" s="163" t="s">
        <v>644</v>
      </c>
      <c r="M467" s="162">
        <v>14</v>
      </c>
      <c r="N467" s="162">
        <v>86</v>
      </c>
      <c r="O467" s="162">
        <v>200</v>
      </c>
      <c r="P467" s="162">
        <v>1460</v>
      </c>
      <c r="Q467" s="162">
        <v>2702</v>
      </c>
      <c r="R467" s="164">
        <v>1</v>
      </c>
      <c r="S467" s="164" t="s">
        <v>644</v>
      </c>
      <c r="T467" s="164"/>
      <c r="U467" s="164" t="s">
        <v>644</v>
      </c>
      <c r="V467" s="164" t="s">
        <v>644</v>
      </c>
      <c r="W467" s="162">
        <f t="shared" si="34"/>
        <v>1</v>
      </c>
      <c r="X467" s="162">
        <v>1</v>
      </c>
      <c r="Y467" t="str">
        <f t="shared" si="35"/>
        <v>Public Elementary</v>
      </c>
      <c r="AA467" t="str">
        <f t="shared" si="36"/>
        <v>1</v>
      </c>
    </row>
    <row r="468" spans="1:27" ht="15.75" hidden="1" customHeight="1" x14ac:dyDescent="0.25">
      <c r="A468" s="162">
        <v>459</v>
      </c>
      <c r="B468" s="162">
        <v>124116</v>
      </c>
      <c r="C468" s="163" t="s">
        <v>1133</v>
      </c>
      <c r="D468" s="163" t="s">
        <v>638</v>
      </c>
      <c r="E468" s="163" t="s">
        <v>1000</v>
      </c>
      <c r="F468" s="163" t="s">
        <v>1001</v>
      </c>
      <c r="G468" s="163" t="s">
        <v>1001</v>
      </c>
      <c r="H468" s="163" t="s">
        <v>1048</v>
      </c>
      <c r="I468" s="163" t="s">
        <v>643</v>
      </c>
      <c r="J468" s="162">
        <v>12.238694000000001</v>
      </c>
      <c r="K468" s="162">
        <v>124.65837500000001</v>
      </c>
      <c r="L468" s="163" t="s">
        <v>644</v>
      </c>
      <c r="M468" s="162">
        <v>14</v>
      </c>
      <c r="N468" s="162">
        <v>86</v>
      </c>
      <c r="O468" s="162">
        <v>200</v>
      </c>
      <c r="P468" s="162">
        <v>1460</v>
      </c>
      <c r="Q468" s="162">
        <v>2700</v>
      </c>
      <c r="R468" s="164">
        <v>1</v>
      </c>
      <c r="S468" s="164" t="s">
        <v>644</v>
      </c>
      <c r="T468" s="164"/>
      <c r="U468" s="164" t="s">
        <v>644</v>
      </c>
      <c r="V468" s="164" t="s">
        <v>644</v>
      </c>
      <c r="W468" s="162">
        <f t="shared" si="34"/>
        <v>1</v>
      </c>
      <c r="X468" s="162">
        <v>1</v>
      </c>
      <c r="Y468" t="str">
        <f t="shared" si="35"/>
        <v>Public Elementary</v>
      </c>
      <c r="AA468" t="str">
        <f t="shared" si="36"/>
        <v>1</v>
      </c>
    </row>
    <row r="469" spans="1:27" ht="15.75" hidden="1" customHeight="1" x14ac:dyDescent="0.25">
      <c r="A469" s="162">
        <v>460</v>
      </c>
      <c r="B469" s="162">
        <v>124117</v>
      </c>
      <c r="C469" s="163" t="s">
        <v>1134</v>
      </c>
      <c r="D469" s="163" t="s">
        <v>638</v>
      </c>
      <c r="E469" s="163" t="s">
        <v>1000</v>
      </c>
      <c r="F469" s="163" t="s">
        <v>1001</v>
      </c>
      <c r="G469" s="163" t="s">
        <v>1001</v>
      </c>
      <c r="H469" s="163" t="s">
        <v>1065</v>
      </c>
      <c r="I469" s="163" t="s">
        <v>643</v>
      </c>
      <c r="J469" s="162">
        <v>12.103781</v>
      </c>
      <c r="K469" s="162">
        <v>124.519672</v>
      </c>
      <c r="L469" s="163" t="s">
        <v>644</v>
      </c>
      <c r="M469" s="162">
        <v>14</v>
      </c>
      <c r="N469" s="162">
        <v>86</v>
      </c>
      <c r="O469" s="162">
        <v>200</v>
      </c>
      <c r="P469" s="162">
        <v>1460</v>
      </c>
      <c r="Q469" s="162">
        <v>2703</v>
      </c>
      <c r="R469" s="164">
        <v>1</v>
      </c>
      <c r="S469" s="164" t="s">
        <v>644</v>
      </c>
      <c r="T469" s="164"/>
      <c r="U469" s="164" t="s">
        <v>644</v>
      </c>
      <c r="V469" s="164" t="s">
        <v>644</v>
      </c>
      <c r="W469" s="162">
        <f t="shared" si="34"/>
        <v>1</v>
      </c>
      <c r="X469" s="162">
        <v>1</v>
      </c>
      <c r="Y469" t="str">
        <f t="shared" si="35"/>
        <v>Public Elementary</v>
      </c>
      <c r="AA469" t="str">
        <f t="shared" si="36"/>
        <v>1</v>
      </c>
    </row>
    <row r="470" spans="1:27" ht="15.75" hidden="1" customHeight="1" x14ac:dyDescent="0.25">
      <c r="A470" s="162">
        <v>461</v>
      </c>
      <c r="B470" s="162">
        <v>124118</v>
      </c>
      <c r="C470" s="163" t="s">
        <v>1135</v>
      </c>
      <c r="D470" s="163" t="s">
        <v>638</v>
      </c>
      <c r="E470" s="163" t="s">
        <v>1000</v>
      </c>
      <c r="F470" s="163" t="s">
        <v>1001</v>
      </c>
      <c r="G470" s="163" t="s">
        <v>1001</v>
      </c>
      <c r="H470" s="163" t="s">
        <v>1136</v>
      </c>
      <c r="I470" s="163" t="s">
        <v>643</v>
      </c>
      <c r="J470" s="162">
        <v>12.162856</v>
      </c>
      <c r="K470" s="162">
        <v>124.452381</v>
      </c>
      <c r="L470" s="163" t="s">
        <v>644</v>
      </c>
      <c r="M470" s="162">
        <v>14</v>
      </c>
      <c r="N470" s="162">
        <v>86</v>
      </c>
      <c r="O470" s="162">
        <v>200</v>
      </c>
      <c r="P470" s="162">
        <v>1460</v>
      </c>
      <c r="Q470" s="162">
        <v>2704</v>
      </c>
      <c r="R470" s="164">
        <v>1</v>
      </c>
      <c r="S470" s="164" t="s">
        <v>644</v>
      </c>
      <c r="T470" s="164"/>
      <c r="U470" s="164" t="s">
        <v>644</v>
      </c>
      <c r="V470" s="164" t="s">
        <v>644</v>
      </c>
      <c r="W470" s="162">
        <f t="shared" si="34"/>
        <v>1</v>
      </c>
      <c r="X470" s="162">
        <v>1</v>
      </c>
      <c r="Y470" t="str">
        <f t="shared" si="35"/>
        <v>Public Elementary</v>
      </c>
      <c r="AA470" t="str">
        <f t="shared" si="36"/>
        <v>1</v>
      </c>
    </row>
    <row r="471" spans="1:27" ht="15.75" hidden="1" customHeight="1" x14ac:dyDescent="0.25">
      <c r="A471" s="162">
        <v>462</v>
      </c>
      <c r="B471" s="162">
        <v>124119</v>
      </c>
      <c r="C471" s="163" t="s">
        <v>1137</v>
      </c>
      <c r="D471" s="163" t="s">
        <v>638</v>
      </c>
      <c r="E471" s="163" t="s">
        <v>1000</v>
      </c>
      <c r="F471" s="163" t="s">
        <v>1001</v>
      </c>
      <c r="G471" s="163" t="s">
        <v>1001</v>
      </c>
      <c r="H471" s="163" t="s">
        <v>1065</v>
      </c>
      <c r="I471" s="163" t="s">
        <v>643</v>
      </c>
      <c r="J471" s="162">
        <v>12.106465999999999</v>
      </c>
      <c r="K471" s="162">
        <v>124.493923</v>
      </c>
      <c r="L471" s="163" t="s">
        <v>644</v>
      </c>
      <c r="M471" s="162">
        <v>14</v>
      </c>
      <c r="N471" s="162">
        <v>86</v>
      </c>
      <c r="O471" s="162">
        <v>200</v>
      </c>
      <c r="P471" s="162">
        <v>1460</v>
      </c>
      <c r="Q471" s="162">
        <v>2703</v>
      </c>
      <c r="R471" s="164">
        <v>1</v>
      </c>
      <c r="S471" s="164" t="s">
        <v>644</v>
      </c>
      <c r="T471" s="164"/>
      <c r="U471" s="164" t="s">
        <v>644</v>
      </c>
      <c r="V471" s="164" t="s">
        <v>644</v>
      </c>
      <c r="W471" s="162">
        <f t="shared" si="34"/>
        <v>1</v>
      </c>
      <c r="X471" s="162">
        <v>1</v>
      </c>
      <c r="Y471" t="str">
        <f t="shared" si="35"/>
        <v>Public Elementary</v>
      </c>
      <c r="AA471" t="str">
        <f t="shared" si="36"/>
        <v>1</v>
      </c>
    </row>
    <row r="472" spans="1:27" ht="15.75" hidden="1" customHeight="1" x14ac:dyDescent="0.25">
      <c r="A472" s="162">
        <v>463</v>
      </c>
      <c r="B472" s="162">
        <v>124120</v>
      </c>
      <c r="C472" s="163" t="s">
        <v>1138</v>
      </c>
      <c r="D472" s="163" t="s">
        <v>638</v>
      </c>
      <c r="E472" s="163" t="s">
        <v>1000</v>
      </c>
      <c r="F472" s="163" t="s">
        <v>1001</v>
      </c>
      <c r="G472" s="163" t="s">
        <v>1001</v>
      </c>
      <c r="H472" s="163" t="s">
        <v>1136</v>
      </c>
      <c r="I472" s="163" t="s">
        <v>643</v>
      </c>
      <c r="J472" s="162">
        <v>12.142383000000001</v>
      </c>
      <c r="K472" s="162">
        <v>124.47332400000001</v>
      </c>
      <c r="L472" s="163" t="s">
        <v>644</v>
      </c>
      <c r="M472" s="162">
        <v>14</v>
      </c>
      <c r="N472" s="162">
        <v>86</v>
      </c>
      <c r="O472" s="162">
        <v>200</v>
      </c>
      <c r="P472" s="162">
        <v>1460</v>
      </c>
      <c r="Q472" s="162">
        <v>2704</v>
      </c>
      <c r="R472" s="164">
        <v>1</v>
      </c>
      <c r="S472" s="164" t="s">
        <v>644</v>
      </c>
      <c r="T472" s="164"/>
      <c r="U472" s="164" t="s">
        <v>644</v>
      </c>
      <c r="V472" s="164" t="s">
        <v>644</v>
      </c>
      <c r="W472" s="162">
        <f t="shared" si="34"/>
        <v>1</v>
      </c>
      <c r="X472" s="162">
        <v>1</v>
      </c>
      <c r="Y472" t="str">
        <f t="shared" si="35"/>
        <v>Public Elementary</v>
      </c>
      <c r="AA472" t="str">
        <f t="shared" si="36"/>
        <v>1</v>
      </c>
    </row>
    <row r="473" spans="1:27" ht="15.75" hidden="1" customHeight="1" x14ac:dyDescent="0.25">
      <c r="A473" s="162">
        <v>464</v>
      </c>
      <c r="B473" s="162">
        <v>124121</v>
      </c>
      <c r="C473" s="163" t="s">
        <v>1139</v>
      </c>
      <c r="D473" s="163" t="s">
        <v>638</v>
      </c>
      <c r="E473" s="163" t="s">
        <v>1000</v>
      </c>
      <c r="F473" s="163" t="s">
        <v>1001</v>
      </c>
      <c r="G473" s="163" t="s">
        <v>1001</v>
      </c>
      <c r="H473" s="163" t="s">
        <v>1136</v>
      </c>
      <c r="I473" s="163" t="s">
        <v>643</v>
      </c>
      <c r="J473" s="162">
        <v>12.14691389</v>
      </c>
      <c r="K473" s="162">
        <v>124.4541972</v>
      </c>
      <c r="L473" s="163" t="s">
        <v>644</v>
      </c>
      <c r="M473" s="162">
        <v>14</v>
      </c>
      <c r="N473" s="162">
        <v>86</v>
      </c>
      <c r="O473" s="162">
        <v>200</v>
      </c>
      <c r="P473" s="162">
        <v>1460</v>
      </c>
      <c r="Q473" s="162">
        <v>2704</v>
      </c>
      <c r="R473" s="164">
        <v>1</v>
      </c>
      <c r="S473" s="164" t="s">
        <v>644</v>
      </c>
      <c r="T473" s="164"/>
      <c r="U473" s="164" t="s">
        <v>644</v>
      </c>
      <c r="V473" s="164" t="s">
        <v>644</v>
      </c>
      <c r="W473" s="162">
        <f t="shared" si="34"/>
        <v>1</v>
      </c>
      <c r="X473" s="162">
        <v>1</v>
      </c>
      <c r="Y473" t="str">
        <f t="shared" si="35"/>
        <v>Public Elementary</v>
      </c>
      <c r="AA473" t="str">
        <f t="shared" si="36"/>
        <v>1</v>
      </c>
    </row>
    <row r="474" spans="1:27" ht="15.75" hidden="1" customHeight="1" x14ac:dyDescent="0.25">
      <c r="A474" s="162">
        <v>465</v>
      </c>
      <c r="B474" s="162">
        <v>124122</v>
      </c>
      <c r="C474" s="163" t="s">
        <v>1140</v>
      </c>
      <c r="D474" s="163" t="s">
        <v>638</v>
      </c>
      <c r="E474" s="163" t="s">
        <v>1000</v>
      </c>
      <c r="F474" s="163" t="s">
        <v>1001</v>
      </c>
      <c r="G474" s="163" t="s">
        <v>1001</v>
      </c>
      <c r="H474" s="163" t="s">
        <v>1065</v>
      </c>
      <c r="I474" s="163" t="s">
        <v>643</v>
      </c>
      <c r="J474" s="162">
        <v>12.148088</v>
      </c>
      <c r="K474" s="162">
        <v>124.507656</v>
      </c>
      <c r="L474" s="163" t="s">
        <v>644</v>
      </c>
      <c r="M474" s="162">
        <v>14</v>
      </c>
      <c r="N474" s="162">
        <v>86</v>
      </c>
      <c r="O474" s="162">
        <v>200</v>
      </c>
      <c r="P474" s="162">
        <v>1460</v>
      </c>
      <c r="Q474" s="162">
        <v>2703</v>
      </c>
      <c r="R474" s="164">
        <v>1</v>
      </c>
      <c r="S474" s="164" t="s">
        <v>644</v>
      </c>
      <c r="T474" s="164"/>
      <c r="U474" s="164" t="s">
        <v>644</v>
      </c>
      <c r="V474" s="164" t="s">
        <v>644</v>
      </c>
      <c r="W474" s="162">
        <f t="shared" ref="W474:W537" si="37">IF(AA474="1",1,IF(AA474="2",2,IF(AA474="12",4,IF(AA474="123",6,IF(AA474="23",5,IF(AA474="3",3,IF(AA474="4",7,IF(AA474="35",8,""))))))))</f>
        <v>1</v>
      </c>
      <c r="X474" s="162">
        <v>1</v>
      </c>
      <c r="Y474" t="str">
        <f t="shared" si="35"/>
        <v>Public Elementary</v>
      </c>
      <c r="AA474" t="str">
        <f t="shared" si="36"/>
        <v>1</v>
      </c>
    </row>
    <row r="475" spans="1:27" ht="15.75" hidden="1" customHeight="1" x14ac:dyDescent="0.25">
      <c r="A475" s="162">
        <v>466</v>
      </c>
      <c r="B475" s="162">
        <v>124123</v>
      </c>
      <c r="C475" s="163" t="s">
        <v>1141</v>
      </c>
      <c r="D475" s="163" t="s">
        <v>638</v>
      </c>
      <c r="E475" s="163" t="s">
        <v>1000</v>
      </c>
      <c r="F475" s="163" t="s">
        <v>1001</v>
      </c>
      <c r="G475" s="163" t="s">
        <v>1001</v>
      </c>
      <c r="H475" s="163" t="s">
        <v>1065</v>
      </c>
      <c r="I475" s="163" t="s">
        <v>643</v>
      </c>
      <c r="J475" s="162">
        <v>12.128621000000001</v>
      </c>
      <c r="K475" s="162">
        <v>124.48705699999999</v>
      </c>
      <c r="L475" s="163" t="s">
        <v>644</v>
      </c>
      <c r="M475" s="162">
        <v>14</v>
      </c>
      <c r="N475" s="162">
        <v>86</v>
      </c>
      <c r="O475" s="162">
        <v>200</v>
      </c>
      <c r="P475" s="162">
        <v>1460</v>
      </c>
      <c r="Q475" s="162">
        <v>2703</v>
      </c>
      <c r="R475" s="164">
        <v>1</v>
      </c>
      <c r="S475" s="164" t="s">
        <v>644</v>
      </c>
      <c r="T475" s="164"/>
      <c r="U475" s="164" t="s">
        <v>644</v>
      </c>
      <c r="V475" s="164" t="s">
        <v>644</v>
      </c>
      <c r="W475" s="162">
        <f t="shared" si="37"/>
        <v>1</v>
      </c>
      <c r="X475" s="162">
        <v>1</v>
      </c>
      <c r="Y475" t="str">
        <f t="shared" si="35"/>
        <v>Public Elementary</v>
      </c>
      <c r="AA475" t="str">
        <f t="shared" si="36"/>
        <v>1</v>
      </c>
    </row>
    <row r="476" spans="1:27" ht="15.75" hidden="1" customHeight="1" x14ac:dyDescent="0.25">
      <c r="A476" s="162">
        <v>467</v>
      </c>
      <c r="B476" s="162">
        <v>124125</v>
      </c>
      <c r="C476" s="163" t="s">
        <v>1142</v>
      </c>
      <c r="D476" s="163" t="s">
        <v>638</v>
      </c>
      <c r="E476" s="163" t="s">
        <v>1000</v>
      </c>
      <c r="F476" s="163" t="s">
        <v>1001</v>
      </c>
      <c r="G476" s="163" t="s">
        <v>1001</v>
      </c>
      <c r="H476" s="163" t="s">
        <v>1065</v>
      </c>
      <c r="I476" s="163" t="s">
        <v>643</v>
      </c>
      <c r="J476" s="162">
        <v>12.109488000000001</v>
      </c>
      <c r="K476" s="162">
        <v>124.48945999999999</v>
      </c>
      <c r="L476" s="163" t="s">
        <v>644</v>
      </c>
      <c r="M476" s="162">
        <v>14</v>
      </c>
      <c r="N476" s="162">
        <v>86</v>
      </c>
      <c r="O476" s="162">
        <v>200</v>
      </c>
      <c r="P476" s="162">
        <v>1460</v>
      </c>
      <c r="Q476" s="162">
        <v>2703</v>
      </c>
      <c r="R476" s="164">
        <v>1</v>
      </c>
      <c r="S476" s="164" t="s">
        <v>644</v>
      </c>
      <c r="T476" s="164"/>
      <c r="U476" s="164" t="s">
        <v>644</v>
      </c>
      <c r="V476" s="164" t="s">
        <v>644</v>
      </c>
      <c r="W476" s="162">
        <f t="shared" si="37"/>
        <v>1</v>
      </c>
      <c r="X476" s="162">
        <v>1</v>
      </c>
      <c r="Y476" t="str">
        <f t="shared" si="35"/>
        <v>Public Elementary</v>
      </c>
      <c r="AA476" t="str">
        <f t="shared" si="36"/>
        <v>1</v>
      </c>
    </row>
    <row r="477" spans="1:27" ht="15.75" hidden="1" customHeight="1" x14ac:dyDescent="0.25">
      <c r="A477" s="162">
        <v>468</v>
      </c>
      <c r="B477" s="162">
        <v>124126</v>
      </c>
      <c r="C477" s="163" t="s">
        <v>1143</v>
      </c>
      <c r="D477" s="163" t="s">
        <v>638</v>
      </c>
      <c r="E477" s="163" t="s">
        <v>1000</v>
      </c>
      <c r="F477" s="163" t="s">
        <v>1001</v>
      </c>
      <c r="G477" s="163" t="s">
        <v>1001</v>
      </c>
      <c r="H477" s="163" t="s">
        <v>1136</v>
      </c>
      <c r="I477" s="163" t="s">
        <v>643</v>
      </c>
      <c r="J477" s="162">
        <v>12.143053999999999</v>
      </c>
      <c r="K477" s="162">
        <v>124.47263700000001</v>
      </c>
      <c r="L477" s="163" t="s">
        <v>644</v>
      </c>
      <c r="M477" s="162">
        <v>14</v>
      </c>
      <c r="N477" s="162">
        <v>86</v>
      </c>
      <c r="O477" s="162">
        <v>200</v>
      </c>
      <c r="P477" s="162">
        <v>1460</v>
      </c>
      <c r="Q477" s="162">
        <v>2704</v>
      </c>
      <c r="R477" s="164">
        <v>1</v>
      </c>
      <c r="S477" s="164" t="s">
        <v>644</v>
      </c>
      <c r="T477" s="164"/>
      <c r="U477" s="164" t="s">
        <v>644</v>
      </c>
      <c r="V477" s="164" t="s">
        <v>644</v>
      </c>
      <c r="W477" s="162">
        <f t="shared" si="37"/>
        <v>1</v>
      </c>
      <c r="X477" s="162">
        <v>1</v>
      </c>
      <c r="Y477" t="str">
        <f t="shared" si="35"/>
        <v>Public Elementary</v>
      </c>
      <c r="AA477" t="str">
        <f t="shared" si="36"/>
        <v>1</v>
      </c>
    </row>
    <row r="478" spans="1:27" ht="15.75" hidden="1" customHeight="1" x14ac:dyDescent="0.25">
      <c r="A478" s="162">
        <v>469</v>
      </c>
      <c r="B478" s="162">
        <v>124127</v>
      </c>
      <c r="C478" s="163" t="s">
        <v>1144</v>
      </c>
      <c r="D478" s="163" t="s">
        <v>638</v>
      </c>
      <c r="E478" s="163" t="s">
        <v>1000</v>
      </c>
      <c r="F478" s="163" t="s">
        <v>1001</v>
      </c>
      <c r="G478" s="163" t="s">
        <v>1001</v>
      </c>
      <c r="H478" s="163" t="s">
        <v>1136</v>
      </c>
      <c r="I478" s="163" t="s">
        <v>643</v>
      </c>
      <c r="J478" s="162">
        <v>12.131976999999999</v>
      </c>
      <c r="K478" s="162">
        <v>124.47504000000001</v>
      </c>
      <c r="L478" s="163" t="s">
        <v>644</v>
      </c>
      <c r="M478" s="162">
        <v>14</v>
      </c>
      <c r="N478" s="162">
        <v>86</v>
      </c>
      <c r="O478" s="162">
        <v>200</v>
      </c>
      <c r="P478" s="162">
        <v>1460</v>
      </c>
      <c r="Q478" s="162">
        <v>2704</v>
      </c>
      <c r="R478" s="164">
        <v>1</v>
      </c>
      <c r="S478" s="164" t="s">
        <v>644</v>
      </c>
      <c r="T478" s="164"/>
      <c r="U478" s="164" t="s">
        <v>644</v>
      </c>
      <c r="V478" s="164" t="s">
        <v>644</v>
      </c>
      <c r="W478" s="162">
        <f t="shared" si="37"/>
        <v>1</v>
      </c>
      <c r="X478" s="162">
        <v>1</v>
      </c>
      <c r="Y478" t="str">
        <f t="shared" si="35"/>
        <v>Public Elementary</v>
      </c>
      <c r="AA478" t="str">
        <f t="shared" si="36"/>
        <v>1</v>
      </c>
    </row>
    <row r="479" spans="1:27" ht="15.75" hidden="1" customHeight="1" x14ac:dyDescent="0.25">
      <c r="A479" s="162">
        <v>470</v>
      </c>
      <c r="B479" s="162">
        <v>124128</v>
      </c>
      <c r="C479" s="163" t="s">
        <v>1145</v>
      </c>
      <c r="D479" s="163" t="s">
        <v>638</v>
      </c>
      <c r="E479" s="163" t="s">
        <v>1000</v>
      </c>
      <c r="F479" s="163" t="s">
        <v>1001</v>
      </c>
      <c r="G479" s="163" t="s">
        <v>1001</v>
      </c>
      <c r="H479" s="163" t="s">
        <v>1065</v>
      </c>
      <c r="I479" s="163" t="s">
        <v>643</v>
      </c>
      <c r="J479" s="162">
        <v>12.106802</v>
      </c>
      <c r="K479" s="162">
        <v>124.502163</v>
      </c>
      <c r="L479" s="163" t="s">
        <v>644</v>
      </c>
      <c r="M479" s="162">
        <v>14</v>
      </c>
      <c r="N479" s="162">
        <v>86</v>
      </c>
      <c r="O479" s="162">
        <v>200</v>
      </c>
      <c r="P479" s="162">
        <v>1460</v>
      </c>
      <c r="Q479" s="162">
        <v>2703</v>
      </c>
      <c r="R479" s="164">
        <v>1</v>
      </c>
      <c r="S479" s="164" t="s">
        <v>644</v>
      </c>
      <c r="T479" s="164"/>
      <c r="U479" s="164" t="s">
        <v>644</v>
      </c>
      <c r="V479" s="164" t="s">
        <v>644</v>
      </c>
      <c r="W479" s="162">
        <f t="shared" si="37"/>
        <v>1</v>
      </c>
      <c r="X479" s="162">
        <v>1</v>
      </c>
      <c r="Y479" t="str">
        <f t="shared" si="35"/>
        <v>Public Elementary</v>
      </c>
      <c r="AA479" t="str">
        <f t="shared" si="36"/>
        <v>1</v>
      </c>
    </row>
    <row r="480" spans="1:27" ht="15.75" hidden="1" customHeight="1" x14ac:dyDescent="0.25">
      <c r="A480" s="162">
        <v>471</v>
      </c>
      <c r="B480" s="162">
        <v>124129</v>
      </c>
      <c r="C480" s="163" t="s">
        <v>1146</v>
      </c>
      <c r="D480" s="163" t="s">
        <v>638</v>
      </c>
      <c r="E480" s="163" t="s">
        <v>1000</v>
      </c>
      <c r="F480" s="163" t="s">
        <v>1001</v>
      </c>
      <c r="G480" s="163" t="s">
        <v>1001</v>
      </c>
      <c r="H480" s="163" t="s">
        <v>1147</v>
      </c>
      <c r="I480" s="163" t="s">
        <v>643</v>
      </c>
      <c r="J480" s="162">
        <v>12.264863999999999</v>
      </c>
      <c r="K480" s="162">
        <v>124.368954</v>
      </c>
      <c r="L480" s="163" t="s">
        <v>644</v>
      </c>
      <c r="M480" s="162">
        <v>14</v>
      </c>
      <c r="N480" s="162">
        <v>86</v>
      </c>
      <c r="O480" s="162">
        <v>200</v>
      </c>
      <c r="P480" s="162">
        <v>1460</v>
      </c>
      <c r="Q480" s="162">
        <v>2705</v>
      </c>
      <c r="R480" s="164">
        <v>1</v>
      </c>
      <c r="S480" s="164" t="s">
        <v>644</v>
      </c>
      <c r="T480" s="164"/>
      <c r="U480" s="164" t="s">
        <v>644</v>
      </c>
      <c r="V480" s="164" t="s">
        <v>644</v>
      </c>
      <c r="W480" s="162">
        <f t="shared" si="37"/>
        <v>1</v>
      </c>
      <c r="X480" s="162">
        <v>1</v>
      </c>
      <c r="Y480" t="str">
        <f t="shared" si="35"/>
        <v>Public Elementary</v>
      </c>
      <c r="AA480" t="str">
        <f t="shared" si="36"/>
        <v>1</v>
      </c>
    </row>
    <row r="481" spans="1:27" ht="15.75" hidden="1" customHeight="1" x14ac:dyDescent="0.25">
      <c r="A481" s="162">
        <v>472</v>
      </c>
      <c r="B481" s="162">
        <v>124130</v>
      </c>
      <c r="C481" s="163" t="s">
        <v>1148</v>
      </c>
      <c r="D481" s="163" t="s">
        <v>638</v>
      </c>
      <c r="E481" s="163" t="s">
        <v>1000</v>
      </c>
      <c r="F481" s="163" t="s">
        <v>1001</v>
      </c>
      <c r="G481" s="163" t="s">
        <v>1001</v>
      </c>
      <c r="H481" s="163" t="s">
        <v>1147</v>
      </c>
      <c r="I481" s="163" t="s">
        <v>643</v>
      </c>
      <c r="J481" s="162">
        <v>12.288010999999999</v>
      </c>
      <c r="K481" s="162">
        <v>124.359684</v>
      </c>
      <c r="L481" s="163" t="s">
        <v>644</v>
      </c>
      <c r="M481" s="162">
        <v>14</v>
      </c>
      <c r="N481" s="162">
        <v>86</v>
      </c>
      <c r="O481" s="162">
        <v>200</v>
      </c>
      <c r="P481" s="162">
        <v>1460</v>
      </c>
      <c r="Q481" s="162">
        <v>2705</v>
      </c>
      <c r="R481" s="164">
        <v>1</v>
      </c>
      <c r="S481" s="164" t="s">
        <v>644</v>
      </c>
      <c r="T481" s="164"/>
      <c r="U481" s="164" t="s">
        <v>644</v>
      </c>
      <c r="V481" s="164" t="s">
        <v>644</v>
      </c>
      <c r="W481" s="162">
        <f t="shared" si="37"/>
        <v>1</v>
      </c>
      <c r="X481" s="162">
        <v>1</v>
      </c>
      <c r="Y481" t="str">
        <f t="shared" si="35"/>
        <v>Public Elementary</v>
      </c>
      <c r="AA481" t="str">
        <f t="shared" si="36"/>
        <v>1</v>
      </c>
    </row>
    <row r="482" spans="1:27" ht="15.75" hidden="1" customHeight="1" x14ac:dyDescent="0.25">
      <c r="A482" s="162">
        <v>473</v>
      </c>
      <c r="B482" s="162">
        <v>124131</v>
      </c>
      <c r="C482" s="163" t="s">
        <v>1149</v>
      </c>
      <c r="D482" s="163" t="s">
        <v>638</v>
      </c>
      <c r="E482" s="163" t="s">
        <v>1000</v>
      </c>
      <c r="F482" s="163" t="s">
        <v>1001</v>
      </c>
      <c r="G482" s="163" t="s">
        <v>1001</v>
      </c>
      <c r="H482" s="163" t="s">
        <v>1147</v>
      </c>
      <c r="I482" s="163" t="s">
        <v>643</v>
      </c>
      <c r="J482" s="162">
        <v>12.227957</v>
      </c>
      <c r="K482" s="162">
        <v>124.38337300000001</v>
      </c>
      <c r="L482" s="163" t="s">
        <v>644</v>
      </c>
      <c r="M482" s="162">
        <v>14</v>
      </c>
      <c r="N482" s="162">
        <v>86</v>
      </c>
      <c r="O482" s="162">
        <v>200</v>
      </c>
      <c r="P482" s="162">
        <v>1460</v>
      </c>
      <c r="Q482" s="162">
        <v>2705</v>
      </c>
      <c r="R482" s="164">
        <v>1</v>
      </c>
      <c r="S482" s="164" t="s">
        <v>644</v>
      </c>
      <c r="T482" s="164"/>
      <c r="U482" s="164" t="s">
        <v>644</v>
      </c>
      <c r="V482" s="164" t="s">
        <v>644</v>
      </c>
      <c r="W482" s="162">
        <f t="shared" si="37"/>
        <v>1</v>
      </c>
      <c r="X482" s="162">
        <v>1</v>
      </c>
      <c r="Y482" t="str">
        <f t="shared" si="35"/>
        <v>Public Elementary</v>
      </c>
      <c r="AA482" t="str">
        <f t="shared" si="36"/>
        <v>1</v>
      </c>
    </row>
    <row r="483" spans="1:27" ht="15.75" hidden="1" customHeight="1" x14ac:dyDescent="0.25">
      <c r="A483" s="162">
        <v>474</v>
      </c>
      <c r="B483" s="162">
        <v>124132</v>
      </c>
      <c r="C483" s="163" t="s">
        <v>1150</v>
      </c>
      <c r="D483" s="163" t="s">
        <v>638</v>
      </c>
      <c r="E483" s="163" t="s">
        <v>1000</v>
      </c>
      <c r="F483" s="163" t="s">
        <v>1001</v>
      </c>
      <c r="G483" s="163" t="s">
        <v>1001</v>
      </c>
      <c r="H483" s="163" t="s">
        <v>1147</v>
      </c>
      <c r="I483" s="163" t="s">
        <v>643</v>
      </c>
      <c r="J483" s="162">
        <v>12.222588999999999</v>
      </c>
      <c r="K483" s="162">
        <v>124.384747</v>
      </c>
      <c r="L483" s="163" t="s">
        <v>644</v>
      </c>
      <c r="M483" s="162">
        <v>14</v>
      </c>
      <c r="N483" s="162">
        <v>86</v>
      </c>
      <c r="O483" s="162">
        <v>200</v>
      </c>
      <c r="P483" s="162">
        <v>1460</v>
      </c>
      <c r="Q483" s="162">
        <v>2705</v>
      </c>
      <c r="R483" s="164">
        <v>1</v>
      </c>
      <c r="S483" s="164" t="s">
        <v>644</v>
      </c>
      <c r="T483" s="164"/>
      <c r="U483" s="164" t="s">
        <v>644</v>
      </c>
      <c r="V483" s="164" t="s">
        <v>644</v>
      </c>
      <c r="W483" s="162">
        <f t="shared" si="37"/>
        <v>1</v>
      </c>
      <c r="X483" s="162">
        <v>1</v>
      </c>
      <c r="Y483" t="str">
        <f t="shared" si="35"/>
        <v>Public Elementary</v>
      </c>
      <c r="AA483" t="str">
        <f t="shared" si="36"/>
        <v>1</v>
      </c>
    </row>
    <row r="484" spans="1:27" ht="15.75" hidden="1" customHeight="1" x14ac:dyDescent="0.25">
      <c r="A484" s="162">
        <v>475</v>
      </c>
      <c r="B484" s="162">
        <v>124133</v>
      </c>
      <c r="C484" s="163" t="s">
        <v>1151</v>
      </c>
      <c r="D484" s="163" t="s">
        <v>638</v>
      </c>
      <c r="E484" s="163" t="s">
        <v>1000</v>
      </c>
      <c r="F484" s="163" t="s">
        <v>1001</v>
      </c>
      <c r="G484" s="163" t="s">
        <v>1001</v>
      </c>
      <c r="H484" s="163" t="s">
        <v>1136</v>
      </c>
      <c r="I484" s="163" t="s">
        <v>643</v>
      </c>
      <c r="J484" s="162">
        <v>12.18769</v>
      </c>
      <c r="K484" s="162">
        <v>124.417019</v>
      </c>
      <c r="L484" s="163" t="s">
        <v>644</v>
      </c>
      <c r="M484" s="162">
        <v>14</v>
      </c>
      <c r="N484" s="162">
        <v>86</v>
      </c>
      <c r="O484" s="162">
        <v>200</v>
      </c>
      <c r="P484" s="162">
        <v>1460</v>
      </c>
      <c r="Q484" s="162">
        <v>2704</v>
      </c>
      <c r="R484" s="164">
        <v>1</v>
      </c>
      <c r="S484" s="164" t="s">
        <v>644</v>
      </c>
      <c r="T484" s="164"/>
      <c r="U484" s="164" t="s">
        <v>644</v>
      </c>
      <c r="V484" s="164" t="s">
        <v>644</v>
      </c>
      <c r="W484" s="162">
        <f t="shared" si="37"/>
        <v>1</v>
      </c>
      <c r="X484" s="162">
        <v>1</v>
      </c>
      <c r="Y484" t="str">
        <f t="shared" si="35"/>
        <v>Public Elementary</v>
      </c>
      <c r="AA484" t="str">
        <f t="shared" si="36"/>
        <v>1</v>
      </c>
    </row>
    <row r="485" spans="1:27" ht="15.75" hidden="1" customHeight="1" x14ac:dyDescent="0.25">
      <c r="A485" s="162">
        <v>476</v>
      </c>
      <c r="B485" s="162">
        <v>124134</v>
      </c>
      <c r="C485" s="163" t="s">
        <v>1152</v>
      </c>
      <c r="D485" s="163" t="s">
        <v>638</v>
      </c>
      <c r="E485" s="163" t="s">
        <v>1000</v>
      </c>
      <c r="F485" s="163" t="s">
        <v>1001</v>
      </c>
      <c r="G485" s="163" t="s">
        <v>1001</v>
      </c>
      <c r="H485" s="163" t="s">
        <v>1136</v>
      </c>
      <c r="I485" s="163" t="s">
        <v>643</v>
      </c>
      <c r="J485" s="162">
        <v>12.194065999999999</v>
      </c>
      <c r="K485" s="162">
        <v>124.408092</v>
      </c>
      <c r="L485" s="163" t="s">
        <v>644</v>
      </c>
      <c r="M485" s="162">
        <v>14</v>
      </c>
      <c r="N485" s="162">
        <v>86</v>
      </c>
      <c r="O485" s="162">
        <v>200</v>
      </c>
      <c r="P485" s="162">
        <v>1460</v>
      </c>
      <c r="Q485" s="162">
        <v>2704</v>
      </c>
      <c r="R485" s="164">
        <v>1</v>
      </c>
      <c r="S485" s="164" t="s">
        <v>644</v>
      </c>
      <c r="T485" s="164"/>
      <c r="U485" s="164" t="s">
        <v>644</v>
      </c>
      <c r="V485" s="164" t="s">
        <v>644</v>
      </c>
      <c r="W485" s="162">
        <f t="shared" si="37"/>
        <v>1</v>
      </c>
      <c r="X485" s="162">
        <v>1</v>
      </c>
      <c r="Y485" t="str">
        <f t="shared" si="35"/>
        <v>Public Elementary</v>
      </c>
      <c r="AA485" t="str">
        <f t="shared" si="36"/>
        <v>1</v>
      </c>
    </row>
    <row r="486" spans="1:27" ht="15.75" hidden="1" customHeight="1" x14ac:dyDescent="0.25">
      <c r="A486" s="162">
        <v>477</v>
      </c>
      <c r="B486" s="162">
        <v>124135</v>
      </c>
      <c r="C486" s="163" t="s">
        <v>1153</v>
      </c>
      <c r="D486" s="163" t="s">
        <v>638</v>
      </c>
      <c r="E486" s="163" t="s">
        <v>1000</v>
      </c>
      <c r="F486" s="163" t="s">
        <v>1001</v>
      </c>
      <c r="G486" s="163" t="s">
        <v>1001</v>
      </c>
      <c r="H486" s="163" t="s">
        <v>1147</v>
      </c>
      <c r="I486" s="163" t="s">
        <v>643</v>
      </c>
      <c r="J486" s="162">
        <v>12.227622</v>
      </c>
      <c r="K486" s="162">
        <v>124.405689</v>
      </c>
      <c r="L486" s="163" t="s">
        <v>644</v>
      </c>
      <c r="M486" s="162">
        <v>14</v>
      </c>
      <c r="N486" s="162">
        <v>86</v>
      </c>
      <c r="O486" s="162">
        <v>200</v>
      </c>
      <c r="P486" s="162">
        <v>1460</v>
      </c>
      <c r="Q486" s="162">
        <v>2705</v>
      </c>
      <c r="R486" s="164">
        <v>1</v>
      </c>
      <c r="S486" s="164" t="s">
        <v>644</v>
      </c>
      <c r="T486" s="164"/>
      <c r="U486" s="164" t="s">
        <v>644</v>
      </c>
      <c r="V486" s="164" t="s">
        <v>644</v>
      </c>
      <c r="W486" s="162">
        <f t="shared" si="37"/>
        <v>1</v>
      </c>
      <c r="X486" s="162">
        <v>1</v>
      </c>
      <c r="Y486" t="str">
        <f t="shared" si="35"/>
        <v>Public Elementary</v>
      </c>
      <c r="AA486" t="str">
        <f t="shared" si="36"/>
        <v>1</v>
      </c>
    </row>
    <row r="487" spans="1:27" ht="15.75" hidden="1" customHeight="1" x14ac:dyDescent="0.25">
      <c r="A487" s="162">
        <v>478</v>
      </c>
      <c r="B487" s="162">
        <v>124136</v>
      </c>
      <c r="C487" s="163" t="s">
        <v>1154</v>
      </c>
      <c r="D487" s="163" t="s">
        <v>638</v>
      </c>
      <c r="E487" s="163" t="s">
        <v>1000</v>
      </c>
      <c r="F487" s="163" t="s">
        <v>1001</v>
      </c>
      <c r="G487" s="163" t="s">
        <v>1001</v>
      </c>
      <c r="H487" s="163" t="s">
        <v>1147</v>
      </c>
      <c r="I487" s="163" t="s">
        <v>643</v>
      </c>
      <c r="J487" s="162">
        <v>12.205811000000001</v>
      </c>
      <c r="K487" s="162">
        <v>124.422855</v>
      </c>
      <c r="L487" s="163" t="s">
        <v>644</v>
      </c>
      <c r="M487" s="162">
        <v>14</v>
      </c>
      <c r="N487" s="162">
        <v>86</v>
      </c>
      <c r="O487" s="162">
        <v>200</v>
      </c>
      <c r="P487" s="162">
        <v>1460</v>
      </c>
      <c r="Q487" s="162">
        <v>2705</v>
      </c>
      <c r="R487" s="164">
        <v>1</v>
      </c>
      <c r="S487" s="164" t="s">
        <v>644</v>
      </c>
      <c r="T487" s="164"/>
      <c r="U487" s="164" t="s">
        <v>644</v>
      </c>
      <c r="V487" s="164" t="s">
        <v>644</v>
      </c>
      <c r="W487" s="162">
        <f t="shared" si="37"/>
        <v>1</v>
      </c>
      <c r="X487" s="162">
        <v>1</v>
      </c>
      <c r="Y487" t="str">
        <f t="shared" si="35"/>
        <v>Public Elementary</v>
      </c>
      <c r="AA487" t="str">
        <f t="shared" si="36"/>
        <v>1</v>
      </c>
    </row>
    <row r="488" spans="1:27" ht="15.75" hidden="1" customHeight="1" x14ac:dyDescent="0.25">
      <c r="A488" s="162">
        <v>479</v>
      </c>
      <c r="B488" s="162">
        <v>124137</v>
      </c>
      <c r="C488" s="163" t="s">
        <v>1155</v>
      </c>
      <c r="D488" s="163" t="s">
        <v>638</v>
      </c>
      <c r="E488" s="163" t="s">
        <v>1000</v>
      </c>
      <c r="F488" s="163" t="s">
        <v>1001</v>
      </c>
      <c r="G488" s="163" t="s">
        <v>1001</v>
      </c>
      <c r="H488" s="163" t="s">
        <v>1147</v>
      </c>
      <c r="I488" s="163" t="s">
        <v>643</v>
      </c>
      <c r="J488" s="162">
        <v>12.248424</v>
      </c>
      <c r="K488" s="162">
        <v>124.37788</v>
      </c>
      <c r="L488" s="163" t="s">
        <v>644</v>
      </c>
      <c r="M488" s="162">
        <v>14</v>
      </c>
      <c r="N488" s="162">
        <v>86</v>
      </c>
      <c r="O488" s="162">
        <v>200</v>
      </c>
      <c r="P488" s="162">
        <v>1460</v>
      </c>
      <c r="Q488" s="162">
        <v>2705</v>
      </c>
      <c r="R488" s="164">
        <v>1</v>
      </c>
      <c r="S488" s="164" t="s">
        <v>644</v>
      </c>
      <c r="T488" s="164"/>
      <c r="U488" s="164" t="s">
        <v>644</v>
      </c>
      <c r="V488" s="164" t="s">
        <v>644</v>
      </c>
      <c r="W488" s="162">
        <f t="shared" si="37"/>
        <v>1</v>
      </c>
      <c r="X488" s="162">
        <v>1</v>
      </c>
      <c r="Y488" t="str">
        <f t="shared" si="35"/>
        <v>Public Elementary</v>
      </c>
      <c r="AA488" t="str">
        <f t="shared" si="36"/>
        <v>1</v>
      </c>
    </row>
    <row r="489" spans="1:27" ht="15.75" hidden="1" customHeight="1" x14ac:dyDescent="0.25">
      <c r="A489" s="162">
        <v>480</v>
      </c>
      <c r="B489" s="162">
        <v>124138</v>
      </c>
      <c r="C489" s="163" t="s">
        <v>1156</v>
      </c>
      <c r="D489" s="163" t="s">
        <v>638</v>
      </c>
      <c r="E489" s="163" t="s">
        <v>1000</v>
      </c>
      <c r="F489" s="163" t="s">
        <v>1001</v>
      </c>
      <c r="G489" s="163" t="s">
        <v>1001</v>
      </c>
      <c r="H489" s="163" t="s">
        <v>1147</v>
      </c>
      <c r="I489" s="163" t="s">
        <v>643</v>
      </c>
      <c r="J489" s="162">
        <v>12.202120000000001</v>
      </c>
      <c r="K489" s="162">
        <v>124.39573300000001</v>
      </c>
      <c r="L489" s="163" t="s">
        <v>644</v>
      </c>
      <c r="M489" s="162">
        <v>14</v>
      </c>
      <c r="N489" s="162">
        <v>86</v>
      </c>
      <c r="O489" s="162">
        <v>200</v>
      </c>
      <c r="P489" s="162">
        <v>1460</v>
      </c>
      <c r="Q489" s="162">
        <v>2705</v>
      </c>
      <c r="R489" s="164">
        <v>1</v>
      </c>
      <c r="S489" s="164" t="s">
        <v>644</v>
      </c>
      <c r="T489" s="164"/>
      <c r="U489" s="164" t="s">
        <v>644</v>
      </c>
      <c r="V489" s="164" t="s">
        <v>644</v>
      </c>
      <c r="W489" s="162">
        <f t="shared" si="37"/>
        <v>1</v>
      </c>
      <c r="X489" s="162">
        <v>1</v>
      </c>
      <c r="Y489" t="str">
        <f t="shared" si="35"/>
        <v>Public Elementary</v>
      </c>
      <c r="AA489" t="str">
        <f t="shared" si="36"/>
        <v>1</v>
      </c>
    </row>
    <row r="490" spans="1:27" ht="15.75" hidden="1" customHeight="1" x14ac:dyDescent="0.25">
      <c r="A490" s="162">
        <v>481</v>
      </c>
      <c r="B490" s="162">
        <v>124139</v>
      </c>
      <c r="C490" s="163" t="s">
        <v>1157</v>
      </c>
      <c r="D490" s="163" t="s">
        <v>638</v>
      </c>
      <c r="E490" s="163" t="s">
        <v>1000</v>
      </c>
      <c r="F490" s="163" t="s">
        <v>1001</v>
      </c>
      <c r="G490" s="163" t="s">
        <v>1001</v>
      </c>
      <c r="H490" s="163" t="s">
        <v>1147</v>
      </c>
      <c r="I490" s="163" t="s">
        <v>643</v>
      </c>
      <c r="J490" s="162">
        <v>12.198093</v>
      </c>
      <c r="K490" s="162">
        <v>124.40156899999999</v>
      </c>
      <c r="L490" s="163" t="s">
        <v>644</v>
      </c>
      <c r="M490" s="162">
        <v>14</v>
      </c>
      <c r="N490" s="162">
        <v>86</v>
      </c>
      <c r="O490" s="162">
        <v>200</v>
      </c>
      <c r="P490" s="162">
        <v>1460</v>
      </c>
      <c r="Q490" s="162">
        <v>2705</v>
      </c>
      <c r="R490" s="164">
        <v>1</v>
      </c>
      <c r="S490" s="164" t="s">
        <v>644</v>
      </c>
      <c r="T490" s="164"/>
      <c r="U490" s="164" t="s">
        <v>644</v>
      </c>
      <c r="V490" s="164" t="s">
        <v>644</v>
      </c>
      <c r="W490" s="162">
        <f t="shared" si="37"/>
        <v>1</v>
      </c>
      <c r="X490" s="162">
        <v>1</v>
      </c>
      <c r="Y490" t="str">
        <f t="shared" si="35"/>
        <v>Public Elementary</v>
      </c>
      <c r="AA490" t="str">
        <f t="shared" si="36"/>
        <v>1</v>
      </c>
    </row>
    <row r="491" spans="1:27" ht="15.75" hidden="1" customHeight="1" x14ac:dyDescent="0.25">
      <c r="A491" s="162">
        <v>482</v>
      </c>
      <c r="B491" s="162">
        <v>124140</v>
      </c>
      <c r="C491" s="163" t="s">
        <v>1158</v>
      </c>
      <c r="D491" s="163" t="s">
        <v>638</v>
      </c>
      <c r="E491" s="163" t="s">
        <v>1000</v>
      </c>
      <c r="F491" s="163" t="s">
        <v>1001</v>
      </c>
      <c r="G491" s="163" t="s">
        <v>1001</v>
      </c>
      <c r="H491" s="163" t="s">
        <v>1147</v>
      </c>
      <c r="I491" s="163" t="s">
        <v>643</v>
      </c>
      <c r="J491" s="162">
        <v>12.23601</v>
      </c>
      <c r="K491" s="162">
        <v>124.439678</v>
      </c>
      <c r="L491" s="163" t="s">
        <v>644</v>
      </c>
      <c r="M491" s="162">
        <v>14</v>
      </c>
      <c r="N491" s="162">
        <v>86</v>
      </c>
      <c r="O491" s="162">
        <v>200</v>
      </c>
      <c r="P491" s="162">
        <v>1460</v>
      </c>
      <c r="Q491" s="162">
        <v>2705</v>
      </c>
      <c r="R491" s="164">
        <v>1</v>
      </c>
      <c r="S491" s="164" t="s">
        <v>644</v>
      </c>
      <c r="T491" s="164"/>
      <c r="U491" s="164" t="s">
        <v>644</v>
      </c>
      <c r="V491" s="164" t="s">
        <v>644</v>
      </c>
      <c r="W491" s="162">
        <f t="shared" si="37"/>
        <v>1</v>
      </c>
      <c r="X491" s="162">
        <v>1</v>
      </c>
      <c r="Y491" t="str">
        <f t="shared" si="35"/>
        <v>Public Elementary</v>
      </c>
      <c r="AA491" t="str">
        <f t="shared" si="36"/>
        <v>1</v>
      </c>
    </row>
    <row r="492" spans="1:27" ht="15.75" hidden="1" customHeight="1" x14ac:dyDescent="0.25">
      <c r="A492" s="162">
        <v>483</v>
      </c>
      <c r="B492" s="162">
        <v>124141</v>
      </c>
      <c r="C492" s="163" t="s">
        <v>1159</v>
      </c>
      <c r="D492" s="163" t="s">
        <v>638</v>
      </c>
      <c r="E492" s="163" t="s">
        <v>1000</v>
      </c>
      <c r="F492" s="163" t="s">
        <v>1001</v>
      </c>
      <c r="G492" s="163" t="s">
        <v>1001</v>
      </c>
      <c r="H492" s="163" t="s">
        <v>1136</v>
      </c>
      <c r="I492" s="163" t="s">
        <v>643</v>
      </c>
      <c r="J492" s="162">
        <v>12.066700000000001</v>
      </c>
      <c r="K492" s="162">
        <v>124.6</v>
      </c>
      <c r="L492" s="163" t="s">
        <v>644</v>
      </c>
      <c r="M492" s="162">
        <v>14</v>
      </c>
      <c r="N492" s="162">
        <v>86</v>
      </c>
      <c r="O492" s="162">
        <v>200</v>
      </c>
      <c r="P492" s="162">
        <v>1460</v>
      </c>
      <c r="Q492" s="162">
        <v>2704</v>
      </c>
      <c r="R492" s="164">
        <v>1</v>
      </c>
      <c r="S492" s="164" t="s">
        <v>644</v>
      </c>
      <c r="T492" s="164"/>
      <c r="U492" s="164" t="s">
        <v>644</v>
      </c>
      <c r="V492" s="164" t="s">
        <v>644</v>
      </c>
      <c r="W492" s="162">
        <f t="shared" si="37"/>
        <v>1</v>
      </c>
      <c r="X492" s="162">
        <v>1</v>
      </c>
      <c r="Y492" t="str">
        <f t="shared" si="35"/>
        <v>Public Elementary</v>
      </c>
      <c r="AA492" t="str">
        <f t="shared" si="36"/>
        <v>1</v>
      </c>
    </row>
    <row r="493" spans="1:27" ht="15.75" hidden="1" customHeight="1" x14ac:dyDescent="0.25">
      <c r="A493" s="162">
        <v>484</v>
      </c>
      <c r="B493" s="162">
        <v>124142</v>
      </c>
      <c r="C493" s="163" t="s">
        <v>1160</v>
      </c>
      <c r="D493" s="163" t="s">
        <v>638</v>
      </c>
      <c r="E493" s="163" t="s">
        <v>1000</v>
      </c>
      <c r="F493" s="163" t="s">
        <v>1001</v>
      </c>
      <c r="G493" s="163" t="s">
        <v>1001</v>
      </c>
      <c r="H493" s="163" t="s">
        <v>1147</v>
      </c>
      <c r="I493" s="163" t="s">
        <v>643</v>
      </c>
      <c r="J493" s="162">
        <v>12.259831</v>
      </c>
      <c r="K493" s="162">
        <v>124.368267</v>
      </c>
      <c r="L493" s="163" t="s">
        <v>644</v>
      </c>
      <c r="M493" s="162">
        <v>14</v>
      </c>
      <c r="N493" s="162">
        <v>86</v>
      </c>
      <c r="O493" s="162">
        <v>200</v>
      </c>
      <c r="P493" s="162">
        <v>1460</v>
      </c>
      <c r="Q493" s="162">
        <v>2705</v>
      </c>
      <c r="R493" s="164">
        <v>1</v>
      </c>
      <c r="S493" s="164" t="s">
        <v>644</v>
      </c>
      <c r="T493" s="164"/>
      <c r="U493" s="164" t="s">
        <v>644</v>
      </c>
      <c r="V493" s="164" t="s">
        <v>644</v>
      </c>
      <c r="W493" s="162">
        <f t="shared" si="37"/>
        <v>1</v>
      </c>
      <c r="X493" s="162">
        <v>1</v>
      </c>
      <c r="Y493" t="str">
        <f t="shared" si="35"/>
        <v>Public Elementary</v>
      </c>
      <c r="AA493" t="str">
        <f t="shared" si="36"/>
        <v>1</v>
      </c>
    </row>
    <row r="494" spans="1:27" ht="15.75" hidden="1" customHeight="1" x14ac:dyDescent="0.25">
      <c r="A494" s="162">
        <v>485</v>
      </c>
      <c r="B494" s="162">
        <v>194001</v>
      </c>
      <c r="C494" s="163" t="s">
        <v>1161</v>
      </c>
      <c r="D494" s="163" t="s">
        <v>638</v>
      </c>
      <c r="E494" s="163" t="s">
        <v>1000</v>
      </c>
      <c r="F494" s="163" t="s">
        <v>1001</v>
      </c>
      <c r="G494" s="163" t="s">
        <v>1001</v>
      </c>
      <c r="H494" s="163" t="s">
        <v>1005</v>
      </c>
      <c r="I494" s="163" t="s">
        <v>643</v>
      </c>
      <c r="J494" s="162">
        <v>12.067377779999999</v>
      </c>
      <c r="K494" s="162">
        <v>124.59586109999999</v>
      </c>
      <c r="L494" s="163" t="s">
        <v>644</v>
      </c>
      <c r="M494" s="162">
        <v>14</v>
      </c>
      <c r="N494" s="162">
        <v>86</v>
      </c>
      <c r="O494" s="162">
        <v>200</v>
      </c>
      <c r="P494" s="162">
        <v>1460</v>
      </c>
      <c r="Q494" s="162">
        <v>2697</v>
      </c>
      <c r="R494" s="164">
        <v>1</v>
      </c>
      <c r="S494" s="164" t="s">
        <v>644</v>
      </c>
      <c r="T494" s="164"/>
      <c r="U494" s="164" t="s">
        <v>644</v>
      </c>
      <c r="V494" s="164" t="s">
        <v>644</v>
      </c>
      <c r="W494" s="162">
        <f t="shared" si="37"/>
        <v>1</v>
      </c>
      <c r="X494" s="162">
        <v>1</v>
      </c>
      <c r="Y494" t="str">
        <f t="shared" si="35"/>
        <v>Public Elementary</v>
      </c>
      <c r="AA494" t="str">
        <f t="shared" si="36"/>
        <v>1</v>
      </c>
    </row>
    <row r="495" spans="1:27" ht="15.75" hidden="1" customHeight="1" x14ac:dyDescent="0.25">
      <c r="A495" s="162">
        <v>486</v>
      </c>
      <c r="B495" s="162">
        <v>194002</v>
      </c>
      <c r="C495" s="163" t="s">
        <v>1162</v>
      </c>
      <c r="D495" s="163" t="s">
        <v>638</v>
      </c>
      <c r="E495" s="163" t="s">
        <v>1000</v>
      </c>
      <c r="F495" s="163" t="s">
        <v>1001</v>
      </c>
      <c r="G495" s="163" t="s">
        <v>1001</v>
      </c>
      <c r="H495" s="163" t="s">
        <v>1048</v>
      </c>
      <c r="I495" s="163" t="s">
        <v>643</v>
      </c>
      <c r="J495" s="162">
        <v>12.259831</v>
      </c>
      <c r="K495" s="162">
        <v>124.368267</v>
      </c>
      <c r="L495" s="163" t="s">
        <v>644</v>
      </c>
      <c r="M495" s="162">
        <v>14</v>
      </c>
      <c r="N495" s="162">
        <v>86</v>
      </c>
      <c r="O495" s="162">
        <v>200</v>
      </c>
      <c r="P495" s="162">
        <v>1460</v>
      </c>
      <c r="Q495" s="162">
        <v>2700</v>
      </c>
      <c r="R495" s="164">
        <v>1</v>
      </c>
      <c r="S495" s="164" t="s">
        <v>644</v>
      </c>
      <c r="T495" s="164"/>
      <c r="U495" s="164" t="s">
        <v>644</v>
      </c>
      <c r="V495" s="164" t="s">
        <v>644</v>
      </c>
      <c r="W495" s="162">
        <f t="shared" si="37"/>
        <v>1</v>
      </c>
      <c r="X495" s="162">
        <v>1</v>
      </c>
      <c r="Y495" t="str">
        <f t="shared" si="35"/>
        <v>Public Elementary</v>
      </c>
      <c r="AA495" t="str">
        <f t="shared" si="36"/>
        <v>1</v>
      </c>
    </row>
    <row r="496" spans="1:27" ht="15.75" hidden="1" customHeight="1" x14ac:dyDescent="0.25">
      <c r="A496" s="162">
        <v>487</v>
      </c>
      <c r="B496" s="162">
        <v>303644</v>
      </c>
      <c r="C496" s="163" t="s">
        <v>1163</v>
      </c>
      <c r="D496" s="163" t="s">
        <v>638</v>
      </c>
      <c r="E496" s="163" t="s">
        <v>1000</v>
      </c>
      <c r="F496" s="163" t="s">
        <v>1001</v>
      </c>
      <c r="G496" s="163" t="s">
        <v>1001</v>
      </c>
      <c r="H496" s="163" t="s">
        <v>1088</v>
      </c>
      <c r="I496" s="163" t="s">
        <v>716</v>
      </c>
      <c r="J496" s="162">
        <v>12.158745</v>
      </c>
      <c r="K496" s="162">
        <v>124.568909</v>
      </c>
      <c r="L496" s="163" t="s">
        <v>644</v>
      </c>
      <c r="M496" s="162">
        <v>14</v>
      </c>
      <c r="N496" s="162">
        <v>86</v>
      </c>
      <c r="O496" s="162">
        <v>200</v>
      </c>
      <c r="P496" s="162">
        <v>1460</v>
      </c>
      <c r="Q496" s="162">
        <v>2702</v>
      </c>
      <c r="R496" s="164" t="s">
        <v>644</v>
      </c>
      <c r="S496" s="164">
        <v>1</v>
      </c>
      <c r="T496" s="164">
        <v>1</v>
      </c>
      <c r="U496" s="164" t="s">
        <v>644</v>
      </c>
      <c r="V496" s="164" t="s">
        <v>644</v>
      </c>
      <c r="W496" s="162">
        <f t="shared" si="37"/>
        <v>5</v>
      </c>
      <c r="X496" s="162">
        <v>1</v>
      </c>
      <c r="Y496" t="str">
        <f t="shared" si="35"/>
        <v>Public Secondary</v>
      </c>
      <c r="AA496" t="str">
        <f t="shared" si="36"/>
        <v>23</v>
      </c>
    </row>
    <row r="497" spans="1:27" ht="15.75" hidden="1" customHeight="1" x14ac:dyDescent="0.25">
      <c r="A497" s="162">
        <v>488</v>
      </c>
      <c r="B497" s="162">
        <v>303645</v>
      </c>
      <c r="C497" s="163" t="s">
        <v>1164</v>
      </c>
      <c r="D497" s="163" t="s">
        <v>638</v>
      </c>
      <c r="E497" s="163" t="s">
        <v>1000</v>
      </c>
      <c r="F497" s="163" t="s">
        <v>1001</v>
      </c>
      <c r="G497" s="163" t="s">
        <v>1001</v>
      </c>
      <c r="H497" s="163" t="s">
        <v>1147</v>
      </c>
      <c r="I497" s="163" t="s">
        <v>716</v>
      </c>
      <c r="J497" s="162">
        <v>12.236178000000001</v>
      </c>
      <c r="K497" s="162">
        <v>124.376305</v>
      </c>
      <c r="L497" s="163" t="s">
        <v>644</v>
      </c>
      <c r="M497" s="162">
        <v>14</v>
      </c>
      <c r="N497" s="162">
        <v>86</v>
      </c>
      <c r="O497" s="162">
        <v>200</v>
      </c>
      <c r="P497" s="162">
        <v>1460</v>
      </c>
      <c r="Q497" s="162">
        <v>2705</v>
      </c>
      <c r="R497" s="164" t="s">
        <v>644</v>
      </c>
      <c r="S497" s="164">
        <v>1</v>
      </c>
      <c r="T497" s="164">
        <v>1</v>
      </c>
      <c r="U497" s="164" t="s">
        <v>644</v>
      </c>
      <c r="V497" s="164" t="s">
        <v>644</v>
      </c>
      <c r="W497" s="162">
        <f t="shared" si="37"/>
        <v>5</v>
      </c>
      <c r="X497" s="162">
        <v>1</v>
      </c>
      <c r="Y497" t="str">
        <f t="shared" si="35"/>
        <v>Public Secondary</v>
      </c>
      <c r="AA497" t="str">
        <f t="shared" si="36"/>
        <v>23</v>
      </c>
    </row>
    <row r="498" spans="1:27" ht="15.75" hidden="1" customHeight="1" x14ac:dyDescent="0.25">
      <c r="A498" s="162">
        <v>489</v>
      </c>
      <c r="B498" s="162">
        <v>303646</v>
      </c>
      <c r="C498" s="163" t="s">
        <v>1165</v>
      </c>
      <c r="D498" s="163" t="s">
        <v>638</v>
      </c>
      <c r="E498" s="163" t="s">
        <v>1000</v>
      </c>
      <c r="F498" s="163" t="s">
        <v>1001</v>
      </c>
      <c r="G498" s="163" t="s">
        <v>1001</v>
      </c>
      <c r="H498" s="163" t="s">
        <v>1072</v>
      </c>
      <c r="I498" s="163" t="s">
        <v>716</v>
      </c>
      <c r="J498" s="162">
        <v>12.131494440000001</v>
      </c>
      <c r="K498" s="162">
        <v>124.53813890000001</v>
      </c>
      <c r="L498" s="163" t="s">
        <v>644</v>
      </c>
      <c r="M498" s="162">
        <v>14</v>
      </c>
      <c r="N498" s="162">
        <v>86</v>
      </c>
      <c r="O498" s="162">
        <v>200</v>
      </c>
      <c r="P498" s="162">
        <v>1460</v>
      </c>
      <c r="Q498" s="162">
        <v>2701</v>
      </c>
      <c r="R498" s="164" t="s">
        <v>644</v>
      </c>
      <c r="S498" s="164">
        <v>1</v>
      </c>
      <c r="T498" s="164">
        <v>1</v>
      </c>
      <c r="U498" s="164" t="s">
        <v>644</v>
      </c>
      <c r="V498" s="164" t="s">
        <v>644</v>
      </c>
      <c r="W498" s="162">
        <f t="shared" si="37"/>
        <v>5</v>
      </c>
      <c r="X498" s="162">
        <v>1</v>
      </c>
      <c r="Y498" t="str">
        <f t="shared" si="35"/>
        <v>Public Secondary</v>
      </c>
      <c r="AA498" t="str">
        <f t="shared" si="36"/>
        <v>23</v>
      </c>
    </row>
    <row r="499" spans="1:27" ht="15.75" hidden="1" customHeight="1" x14ac:dyDescent="0.25">
      <c r="A499" s="162">
        <v>490</v>
      </c>
      <c r="B499" s="162">
        <v>303647</v>
      </c>
      <c r="C499" s="163" t="s">
        <v>1166</v>
      </c>
      <c r="D499" s="163" t="s">
        <v>638</v>
      </c>
      <c r="E499" s="163" t="s">
        <v>1000</v>
      </c>
      <c r="F499" s="163" t="s">
        <v>1001</v>
      </c>
      <c r="G499" s="163" t="s">
        <v>1001</v>
      </c>
      <c r="H499" s="163" t="s">
        <v>1072</v>
      </c>
      <c r="I499" s="163" t="s">
        <v>716</v>
      </c>
      <c r="J499" s="162">
        <v>12.196122000000001</v>
      </c>
      <c r="K499" s="162">
        <v>124.517929</v>
      </c>
      <c r="L499" s="163" t="s">
        <v>644</v>
      </c>
      <c r="M499" s="162">
        <v>14</v>
      </c>
      <c r="N499" s="162">
        <v>86</v>
      </c>
      <c r="O499" s="162">
        <v>200</v>
      </c>
      <c r="P499" s="162">
        <v>1460</v>
      </c>
      <c r="Q499" s="162">
        <v>2701</v>
      </c>
      <c r="R499" s="164" t="s">
        <v>644</v>
      </c>
      <c r="S499" s="164">
        <v>1</v>
      </c>
      <c r="T499" s="164"/>
      <c r="U499" s="164" t="s">
        <v>644</v>
      </c>
      <c r="V499" s="164" t="s">
        <v>644</v>
      </c>
      <c r="W499" s="162">
        <f t="shared" si="37"/>
        <v>2</v>
      </c>
      <c r="X499" s="162">
        <v>1</v>
      </c>
      <c r="Y499" t="str">
        <f t="shared" si="35"/>
        <v>Public JHS</v>
      </c>
      <c r="AA499" t="str">
        <f t="shared" si="36"/>
        <v>2</v>
      </c>
    </row>
    <row r="500" spans="1:27" ht="15.75" hidden="1" customHeight="1" x14ac:dyDescent="0.25">
      <c r="A500" s="162">
        <v>491</v>
      </c>
      <c r="B500" s="162">
        <v>303647</v>
      </c>
      <c r="C500" s="163" t="s">
        <v>1167</v>
      </c>
      <c r="D500" s="163" t="s">
        <v>638</v>
      </c>
      <c r="E500" s="163" t="s">
        <v>1000</v>
      </c>
      <c r="F500" s="163" t="s">
        <v>1001</v>
      </c>
      <c r="G500" s="163" t="s">
        <v>1001</v>
      </c>
      <c r="H500" s="163" t="s">
        <v>1026</v>
      </c>
      <c r="I500" s="168"/>
      <c r="J500" s="168"/>
      <c r="K500" s="168"/>
      <c r="L500" s="168"/>
      <c r="M500" s="168"/>
      <c r="N500" s="168"/>
      <c r="O500" s="168"/>
      <c r="P500" s="168"/>
      <c r="Q500" s="168"/>
      <c r="R500" s="168"/>
      <c r="S500" s="168"/>
      <c r="T500" s="168">
        <v>1</v>
      </c>
      <c r="U500" s="168"/>
      <c r="V500" s="168"/>
      <c r="W500" s="162">
        <f t="shared" si="37"/>
        <v>3</v>
      </c>
      <c r="X500" s="162">
        <v>1</v>
      </c>
      <c r="Y500" t="str">
        <f t="shared" si="35"/>
        <v>Public SHS (Stand-alone)</v>
      </c>
      <c r="AA500" t="str">
        <f t="shared" si="36"/>
        <v>3</v>
      </c>
    </row>
    <row r="501" spans="1:27" ht="15.75" hidden="1" customHeight="1" x14ac:dyDescent="0.25">
      <c r="A501" s="162">
        <v>492</v>
      </c>
      <c r="B501" s="162">
        <v>303648</v>
      </c>
      <c r="C501" s="163" t="s">
        <v>1168</v>
      </c>
      <c r="D501" s="163" t="s">
        <v>638</v>
      </c>
      <c r="E501" s="163" t="s">
        <v>1000</v>
      </c>
      <c r="F501" s="163" t="s">
        <v>1001</v>
      </c>
      <c r="G501" s="163" t="s">
        <v>1001</v>
      </c>
      <c r="H501" s="163" t="s">
        <v>1072</v>
      </c>
      <c r="I501" s="163" t="s">
        <v>716</v>
      </c>
      <c r="J501" s="162">
        <v>12.255805000000001</v>
      </c>
      <c r="K501" s="162">
        <v>124.48608400000001</v>
      </c>
      <c r="L501" s="163" t="s">
        <v>644</v>
      </c>
      <c r="M501" s="162">
        <v>14</v>
      </c>
      <c r="N501" s="162">
        <v>86</v>
      </c>
      <c r="O501" s="162">
        <v>200</v>
      </c>
      <c r="P501" s="162">
        <v>1460</v>
      </c>
      <c r="Q501" s="162">
        <v>2701</v>
      </c>
      <c r="R501" s="164" t="s">
        <v>644</v>
      </c>
      <c r="S501" s="164">
        <v>1</v>
      </c>
      <c r="T501" s="164">
        <v>1</v>
      </c>
      <c r="U501" s="164" t="s">
        <v>644</v>
      </c>
      <c r="V501" s="164" t="s">
        <v>644</v>
      </c>
      <c r="W501" s="162">
        <f t="shared" si="37"/>
        <v>5</v>
      </c>
      <c r="X501" s="162">
        <v>1</v>
      </c>
      <c r="Y501" t="str">
        <f t="shared" si="35"/>
        <v>Public Secondary</v>
      </c>
      <c r="AA501" t="str">
        <f t="shared" si="36"/>
        <v>23</v>
      </c>
    </row>
    <row r="502" spans="1:27" ht="15.75" hidden="1" customHeight="1" x14ac:dyDescent="0.25">
      <c r="A502" s="162">
        <v>493</v>
      </c>
      <c r="B502" s="162">
        <v>303649</v>
      </c>
      <c r="C502" s="163" t="s">
        <v>1169</v>
      </c>
      <c r="D502" s="163" t="s">
        <v>638</v>
      </c>
      <c r="E502" s="163" t="s">
        <v>1000</v>
      </c>
      <c r="F502" s="163" t="s">
        <v>1001</v>
      </c>
      <c r="G502" s="163" t="s">
        <v>1001</v>
      </c>
      <c r="H502" s="163" t="s">
        <v>1065</v>
      </c>
      <c r="I502" s="163" t="s">
        <v>716</v>
      </c>
      <c r="J502" s="170"/>
      <c r="K502" s="170"/>
      <c r="L502" s="163" t="s">
        <v>644</v>
      </c>
      <c r="M502" s="162">
        <v>14</v>
      </c>
      <c r="N502" s="162">
        <v>86</v>
      </c>
      <c r="O502" s="162">
        <v>200</v>
      </c>
      <c r="P502" s="162">
        <v>1460</v>
      </c>
      <c r="Q502" s="162">
        <v>2703</v>
      </c>
      <c r="R502" s="164" t="s">
        <v>644</v>
      </c>
      <c r="S502" s="164">
        <v>1</v>
      </c>
      <c r="T502" s="164">
        <v>1</v>
      </c>
      <c r="U502" s="164" t="s">
        <v>644</v>
      </c>
      <c r="V502" s="164" t="s">
        <v>644</v>
      </c>
      <c r="W502" s="162">
        <f t="shared" si="37"/>
        <v>5</v>
      </c>
      <c r="X502" s="162">
        <v>1</v>
      </c>
      <c r="Y502" t="str">
        <f t="shared" si="35"/>
        <v>Public Secondary</v>
      </c>
      <c r="AA502" t="str">
        <f t="shared" si="36"/>
        <v>23</v>
      </c>
    </row>
    <row r="503" spans="1:27" ht="15.75" hidden="1" customHeight="1" x14ac:dyDescent="0.25">
      <c r="A503" s="162">
        <v>494</v>
      </c>
      <c r="B503" s="162">
        <v>303650</v>
      </c>
      <c r="C503" s="163" t="s">
        <v>1170</v>
      </c>
      <c r="D503" s="163" t="s">
        <v>638</v>
      </c>
      <c r="E503" s="163" t="s">
        <v>1000</v>
      </c>
      <c r="F503" s="163" t="s">
        <v>1001</v>
      </c>
      <c r="G503" s="163" t="s">
        <v>1001</v>
      </c>
      <c r="H503" s="163" t="s">
        <v>1136</v>
      </c>
      <c r="I503" s="163" t="s">
        <v>716</v>
      </c>
      <c r="J503" s="162">
        <v>12.16445</v>
      </c>
      <c r="K503" s="162">
        <v>124.435059</v>
      </c>
      <c r="L503" s="163" t="s">
        <v>644</v>
      </c>
      <c r="M503" s="162">
        <v>14</v>
      </c>
      <c r="N503" s="162">
        <v>86</v>
      </c>
      <c r="O503" s="162">
        <v>200</v>
      </c>
      <c r="P503" s="162">
        <v>1460</v>
      </c>
      <c r="Q503" s="162">
        <v>2704</v>
      </c>
      <c r="R503" s="164" t="s">
        <v>644</v>
      </c>
      <c r="S503" s="164">
        <v>1</v>
      </c>
      <c r="T503" s="164">
        <v>1</v>
      </c>
      <c r="U503" s="164" t="s">
        <v>644</v>
      </c>
      <c r="V503" s="164" t="s">
        <v>644</v>
      </c>
      <c r="W503" s="162">
        <f t="shared" si="37"/>
        <v>5</v>
      </c>
      <c r="X503" s="162">
        <v>1</v>
      </c>
      <c r="Y503" t="str">
        <f t="shared" si="35"/>
        <v>Public Secondary</v>
      </c>
      <c r="AA503" t="str">
        <f t="shared" si="36"/>
        <v>23</v>
      </c>
    </row>
    <row r="504" spans="1:27" ht="15.75" hidden="1" customHeight="1" x14ac:dyDescent="0.25">
      <c r="A504" s="162">
        <v>495</v>
      </c>
      <c r="B504" s="162">
        <v>303651</v>
      </c>
      <c r="C504" s="163" t="s">
        <v>1171</v>
      </c>
      <c r="D504" s="163" t="s">
        <v>638</v>
      </c>
      <c r="E504" s="163" t="s">
        <v>1000</v>
      </c>
      <c r="F504" s="163" t="s">
        <v>1001</v>
      </c>
      <c r="G504" s="163" t="s">
        <v>1001</v>
      </c>
      <c r="H504" s="163" t="s">
        <v>1026</v>
      </c>
      <c r="I504" s="163" t="s">
        <v>716</v>
      </c>
      <c r="J504" s="162">
        <v>12.06864167</v>
      </c>
      <c r="K504" s="162">
        <v>124.5680722</v>
      </c>
      <c r="L504" s="163" t="s">
        <v>644</v>
      </c>
      <c r="M504" s="162">
        <v>14</v>
      </c>
      <c r="N504" s="162">
        <v>86</v>
      </c>
      <c r="O504" s="162">
        <v>200</v>
      </c>
      <c r="P504" s="162">
        <v>1460</v>
      </c>
      <c r="Q504" s="162">
        <v>2699</v>
      </c>
      <c r="R504" s="164" t="s">
        <v>644</v>
      </c>
      <c r="S504" s="164">
        <v>1</v>
      </c>
      <c r="T504" s="164">
        <v>1</v>
      </c>
      <c r="U504" s="164" t="s">
        <v>644</v>
      </c>
      <c r="V504" s="164" t="s">
        <v>644</v>
      </c>
      <c r="W504" s="162">
        <f t="shared" si="37"/>
        <v>5</v>
      </c>
      <c r="X504" s="162">
        <v>1</v>
      </c>
      <c r="Y504" t="str">
        <f t="shared" si="35"/>
        <v>Public Secondary</v>
      </c>
      <c r="AA504" t="str">
        <f t="shared" si="36"/>
        <v>23</v>
      </c>
    </row>
    <row r="505" spans="1:27" ht="15.75" hidden="1" customHeight="1" x14ac:dyDescent="0.25">
      <c r="A505" s="162">
        <v>496</v>
      </c>
      <c r="B505" s="162">
        <v>303652</v>
      </c>
      <c r="C505" s="163" t="s">
        <v>1172</v>
      </c>
      <c r="D505" s="163" t="s">
        <v>638</v>
      </c>
      <c r="E505" s="163" t="s">
        <v>1000</v>
      </c>
      <c r="F505" s="163" t="s">
        <v>1001</v>
      </c>
      <c r="G505" s="163" t="s">
        <v>1001</v>
      </c>
      <c r="H505" s="163" t="s">
        <v>1088</v>
      </c>
      <c r="I505" s="163" t="s">
        <v>716</v>
      </c>
      <c r="J505" s="162">
        <v>12.242217</v>
      </c>
      <c r="K505" s="162">
        <v>124.58659400000001</v>
      </c>
      <c r="L505" s="163" t="s">
        <v>644</v>
      </c>
      <c r="M505" s="162">
        <v>14</v>
      </c>
      <c r="N505" s="162">
        <v>86</v>
      </c>
      <c r="O505" s="162">
        <v>200</v>
      </c>
      <c r="P505" s="162">
        <v>1460</v>
      </c>
      <c r="Q505" s="162">
        <v>2702</v>
      </c>
      <c r="R505" s="164" t="s">
        <v>644</v>
      </c>
      <c r="S505" s="164">
        <v>1</v>
      </c>
      <c r="T505" s="164">
        <v>1</v>
      </c>
      <c r="U505" s="164" t="s">
        <v>644</v>
      </c>
      <c r="V505" s="164" t="s">
        <v>644</v>
      </c>
      <c r="W505" s="162">
        <f t="shared" si="37"/>
        <v>5</v>
      </c>
      <c r="X505" s="162">
        <v>1</v>
      </c>
      <c r="Y505" t="str">
        <f t="shared" si="35"/>
        <v>Public Secondary</v>
      </c>
      <c r="AA505" t="str">
        <f t="shared" si="36"/>
        <v>23</v>
      </c>
    </row>
    <row r="506" spans="1:27" ht="15.75" hidden="1" customHeight="1" x14ac:dyDescent="0.25">
      <c r="A506" s="162">
        <v>497</v>
      </c>
      <c r="B506" s="162">
        <v>303653</v>
      </c>
      <c r="C506" s="163" t="s">
        <v>1173</v>
      </c>
      <c r="D506" s="163" t="s">
        <v>638</v>
      </c>
      <c r="E506" s="163" t="s">
        <v>1000</v>
      </c>
      <c r="F506" s="163" t="s">
        <v>1001</v>
      </c>
      <c r="G506" s="163" t="s">
        <v>1001</v>
      </c>
      <c r="H506" s="163" t="s">
        <v>1015</v>
      </c>
      <c r="I506" s="163" t="s">
        <v>716</v>
      </c>
      <c r="J506" s="162">
        <v>12.073577780000001</v>
      </c>
      <c r="K506" s="162">
        <v>124.5402028</v>
      </c>
      <c r="L506" s="163" t="s">
        <v>644</v>
      </c>
      <c r="M506" s="162">
        <v>14</v>
      </c>
      <c r="N506" s="162">
        <v>86</v>
      </c>
      <c r="O506" s="162">
        <v>200</v>
      </c>
      <c r="P506" s="162">
        <v>1460</v>
      </c>
      <c r="Q506" s="162">
        <v>2698</v>
      </c>
      <c r="R506" s="164" t="s">
        <v>644</v>
      </c>
      <c r="S506" s="164">
        <v>1</v>
      </c>
      <c r="T506" s="164">
        <v>1</v>
      </c>
      <c r="U506" s="164" t="s">
        <v>644</v>
      </c>
      <c r="V506" s="164" t="s">
        <v>644</v>
      </c>
      <c r="W506" s="162">
        <f t="shared" si="37"/>
        <v>5</v>
      </c>
      <c r="X506" s="162">
        <v>1</v>
      </c>
      <c r="Y506" t="str">
        <f t="shared" si="35"/>
        <v>Public Secondary</v>
      </c>
      <c r="AA506" t="str">
        <f t="shared" si="36"/>
        <v>23</v>
      </c>
    </row>
    <row r="507" spans="1:27" ht="15.75" hidden="1" customHeight="1" x14ac:dyDescent="0.25">
      <c r="A507" s="162">
        <v>498</v>
      </c>
      <c r="B507" s="162">
        <v>313801</v>
      </c>
      <c r="C507" s="163" t="s">
        <v>1174</v>
      </c>
      <c r="D507" s="163" t="s">
        <v>638</v>
      </c>
      <c r="E507" s="163" t="s">
        <v>1000</v>
      </c>
      <c r="F507" s="163" t="s">
        <v>1001</v>
      </c>
      <c r="G507" s="163" t="s">
        <v>1001</v>
      </c>
      <c r="H507" s="163" t="s">
        <v>1015</v>
      </c>
      <c r="I507" s="163" t="s">
        <v>716</v>
      </c>
      <c r="J507" s="162">
        <v>12.07271667</v>
      </c>
      <c r="K507" s="162">
        <v>124.5964556</v>
      </c>
      <c r="L507" s="163" t="s">
        <v>644</v>
      </c>
      <c r="M507" s="162">
        <v>14</v>
      </c>
      <c r="N507" s="162">
        <v>86</v>
      </c>
      <c r="O507" s="162">
        <v>200</v>
      </c>
      <c r="P507" s="162">
        <v>1460</v>
      </c>
      <c r="Q507" s="162">
        <v>2698</v>
      </c>
      <c r="R507" s="164" t="s">
        <v>644</v>
      </c>
      <c r="S507" s="164">
        <v>1</v>
      </c>
      <c r="T507" s="164">
        <v>1</v>
      </c>
      <c r="U507" s="164" t="s">
        <v>644</v>
      </c>
      <c r="V507" s="164" t="s">
        <v>644</v>
      </c>
      <c r="W507" s="162">
        <f t="shared" si="37"/>
        <v>5</v>
      </c>
      <c r="X507" s="162">
        <v>1</v>
      </c>
      <c r="Y507" t="str">
        <f t="shared" si="35"/>
        <v>Public Secondary</v>
      </c>
      <c r="AA507" t="str">
        <f t="shared" si="36"/>
        <v>23</v>
      </c>
    </row>
    <row r="508" spans="1:27" ht="15.75" hidden="1" customHeight="1" x14ac:dyDescent="0.25">
      <c r="A508" s="162">
        <v>499</v>
      </c>
      <c r="B508" s="162">
        <v>313802</v>
      </c>
      <c r="C508" s="163" t="s">
        <v>1175</v>
      </c>
      <c r="D508" s="163" t="s">
        <v>638</v>
      </c>
      <c r="E508" s="163" t="s">
        <v>1000</v>
      </c>
      <c r="F508" s="163" t="s">
        <v>1001</v>
      </c>
      <c r="G508" s="163" t="s">
        <v>1001</v>
      </c>
      <c r="H508" s="163" t="s">
        <v>1015</v>
      </c>
      <c r="I508" s="163" t="s">
        <v>716</v>
      </c>
      <c r="J508" s="162">
        <v>12.125348000000001</v>
      </c>
      <c r="K508" s="162">
        <v>124.66632799999999</v>
      </c>
      <c r="L508" s="163" t="s">
        <v>644</v>
      </c>
      <c r="M508" s="162">
        <v>14</v>
      </c>
      <c r="N508" s="162">
        <v>86</v>
      </c>
      <c r="O508" s="162">
        <v>200</v>
      </c>
      <c r="P508" s="162">
        <v>1460</v>
      </c>
      <c r="Q508" s="162">
        <v>2698</v>
      </c>
      <c r="R508" s="164" t="s">
        <v>644</v>
      </c>
      <c r="S508" s="164">
        <v>1</v>
      </c>
      <c r="T508" s="164">
        <v>1</v>
      </c>
      <c r="U508" s="164" t="s">
        <v>644</v>
      </c>
      <c r="V508" s="164" t="s">
        <v>644</v>
      </c>
      <c r="W508" s="162">
        <f t="shared" si="37"/>
        <v>5</v>
      </c>
      <c r="X508" s="162">
        <v>1</v>
      </c>
      <c r="Y508" t="str">
        <f t="shared" si="35"/>
        <v>Public Secondary</v>
      </c>
      <c r="AA508" t="str">
        <f t="shared" si="36"/>
        <v>23</v>
      </c>
    </row>
    <row r="509" spans="1:27" ht="15.75" hidden="1" customHeight="1" x14ac:dyDescent="0.25">
      <c r="A509" s="162">
        <v>500</v>
      </c>
      <c r="B509" s="166">
        <v>313803</v>
      </c>
      <c r="C509" s="167" t="s">
        <v>1176</v>
      </c>
      <c r="D509" s="163" t="s">
        <v>638</v>
      </c>
      <c r="E509" s="163" t="s">
        <v>1000</v>
      </c>
      <c r="F509" s="163" t="s">
        <v>1001</v>
      </c>
      <c r="G509" s="163" t="s">
        <v>1001</v>
      </c>
      <c r="H509" s="167" t="s">
        <v>1015</v>
      </c>
      <c r="I509" s="163" t="s">
        <v>716</v>
      </c>
      <c r="J509" s="162">
        <v>12.074403</v>
      </c>
      <c r="K509" s="162">
        <v>124.600594</v>
      </c>
      <c r="L509" s="163" t="s">
        <v>644</v>
      </c>
      <c r="M509" s="162">
        <v>14</v>
      </c>
      <c r="N509" s="162">
        <v>86</v>
      </c>
      <c r="O509" s="162">
        <v>200</v>
      </c>
      <c r="P509" s="162">
        <v>1460</v>
      </c>
      <c r="Q509" s="162">
        <v>2698</v>
      </c>
      <c r="R509" s="164" t="s">
        <v>644</v>
      </c>
      <c r="S509" s="164">
        <v>1</v>
      </c>
      <c r="T509" s="164"/>
      <c r="U509" s="164" t="s">
        <v>644</v>
      </c>
      <c r="V509" s="164" t="s">
        <v>644</v>
      </c>
      <c r="W509" s="162">
        <f t="shared" si="37"/>
        <v>2</v>
      </c>
      <c r="X509" s="162">
        <v>1</v>
      </c>
      <c r="Y509" t="str">
        <f t="shared" si="35"/>
        <v>Public JHS</v>
      </c>
      <c r="AA509" t="str">
        <f t="shared" si="36"/>
        <v>2</v>
      </c>
    </row>
    <row r="510" spans="1:27" ht="15.75" hidden="1" customHeight="1" x14ac:dyDescent="0.25">
      <c r="A510" s="162">
        <v>501</v>
      </c>
      <c r="B510" s="166">
        <v>313805</v>
      </c>
      <c r="C510" s="167" t="s">
        <v>1055</v>
      </c>
      <c r="D510" s="163" t="s">
        <v>638</v>
      </c>
      <c r="E510" s="163" t="s">
        <v>1000</v>
      </c>
      <c r="F510" s="163" t="s">
        <v>1001</v>
      </c>
      <c r="G510" s="163" t="s">
        <v>1001</v>
      </c>
      <c r="H510" s="167" t="s">
        <v>1015</v>
      </c>
      <c r="I510" s="163" t="s">
        <v>716</v>
      </c>
      <c r="J510" s="162">
        <v>12.077260000000001</v>
      </c>
      <c r="K510" s="162">
        <v>124.561588</v>
      </c>
      <c r="L510" s="163" t="s">
        <v>644</v>
      </c>
      <c r="M510" s="162">
        <v>14</v>
      </c>
      <c r="N510" s="162">
        <v>86</v>
      </c>
      <c r="O510" s="162">
        <v>200</v>
      </c>
      <c r="P510" s="162">
        <v>1460</v>
      </c>
      <c r="Q510" s="162">
        <v>2698</v>
      </c>
      <c r="R510" s="164" t="s">
        <v>644</v>
      </c>
      <c r="S510" s="164">
        <v>1</v>
      </c>
      <c r="T510" s="164"/>
      <c r="U510" s="164" t="s">
        <v>644</v>
      </c>
      <c r="V510" s="164" t="s">
        <v>644</v>
      </c>
      <c r="W510" s="162">
        <f t="shared" si="37"/>
        <v>2</v>
      </c>
      <c r="X510" s="162">
        <v>1</v>
      </c>
      <c r="Y510" t="str">
        <f t="shared" si="35"/>
        <v>Public JHS</v>
      </c>
      <c r="AA510" t="str">
        <f t="shared" si="36"/>
        <v>2</v>
      </c>
    </row>
    <row r="511" spans="1:27" ht="15.75" hidden="1" customHeight="1" x14ac:dyDescent="0.25">
      <c r="A511" s="162">
        <v>502</v>
      </c>
      <c r="B511" s="166">
        <v>313806</v>
      </c>
      <c r="C511" s="167" t="s">
        <v>1177</v>
      </c>
      <c r="D511" s="163" t="s">
        <v>638</v>
      </c>
      <c r="E511" s="163" t="s">
        <v>1000</v>
      </c>
      <c r="F511" s="163" t="s">
        <v>1001</v>
      </c>
      <c r="G511" s="163" t="s">
        <v>1001</v>
      </c>
      <c r="H511" s="167" t="s">
        <v>1002</v>
      </c>
      <c r="I511" s="163" t="s">
        <v>716</v>
      </c>
      <c r="J511" s="162">
        <v>12.051221</v>
      </c>
      <c r="K511" s="162">
        <v>124.63856199999999</v>
      </c>
      <c r="L511" s="163" t="s">
        <v>644</v>
      </c>
      <c r="M511" s="162">
        <v>14</v>
      </c>
      <c r="N511" s="162">
        <v>86</v>
      </c>
      <c r="O511" s="162">
        <v>200</v>
      </c>
      <c r="P511" s="162">
        <v>1460</v>
      </c>
      <c r="Q511" s="162">
        <v>2696</v>
      </c>
      <c r="R511" s="164" t="s">
        <v>644</v>
      </c>
      <c r="S511" s="164">
        <v>1</v>
      </c>
      <c r="T511" s="164"/>
      <c r="U511" s="164" t="s">
        <v>644</v>
      </c>
      <c r="V511" s="164" t="s">
        <v>644</v>
      </c>
      <c r="W511" s="162">
        <f t="shared" si="37"/>
        <v>2</v>
      </c>
      <c r="X511" s="162">
        <v>1</v>
      </c>
      <c r="Y511" t="str">
        <f t="shared" si="35"/>
        <v>Public JHS</v>
      </c>
      <c r="AA511" t="str">
        <f t="shared" si="36"/>
        <v>2</v>
      </c>
    </row>
    <row r="512" spans="1:27" ht="15.75" hidden="1" customHeight="1" x14ac:dyDescent="0.25">
      <c r="A512" s="162">
        <v>503</v>
      </c>
      <c r="B512" s="166">
        <v>313810</v>
      </c>
      <c r="C512" s="167" t="s">
        <v>1178</v>
      </c>
      <c r="D512" s="163" t="s">
        <v>638</v>
      </c>
      <c r="E512" s="163" t="s">
        <v>1000</v>
      </c>
      <c r="F512" s="163" t="s">
        <v>1001</v>
      </c>
      <c r="G512" s="163" t="s">
        <v>1001</v>
      </c>
      <c r="H512" s="167" t="s">
        <v>1147</v>
      </c>
      <c r="I512" s="163" t="s">
        <v>716</v>
      </c>
      <c r="J512" s="162">
        <v>12.280652</v>
      </c>
      <c r="K512" s="162">
        <v>124.358971</v>
      </c>
      <c r="L512" s="163" t="s">
        <v>644</v>
      </c>
      <c r="M512" s="162">
        <v>14</v>
      </c>
      <c r="N512" s="162">
        <v>86</v>
      </c>
      <c r="O512" s="162">
        <v>200</v>
      </c>
      <c r="P512" s="162">
        <v>1460</v>
      </c>
      <c r="Q512" s="162">
        <v>2705</v>
      </c>
      <c r="R512" s="164" t="s">
        <v>644</v>
      </c>
      <c r="S512" s="164">
        <v>1</v>
      </c>
      <c r="T512" s="164"/>
      <c r="U512" s="164" t="s">
        <v>644</v>
      </c>
      <c r="V512" s="164" t="s">
        <v>644</v>
      </c>
      <c r="W512" s="162">
        <f t="shared" si="37"/>
        <v>2</v>
      </c>
      <c r="X512" s="162">
        <v>1</v>
      </c>
      <c r="Y512" t="str">
        <f t="shared" si="35"/>
        <v>Public JHS</v>
      </c>
      <c r="AA512" t="str">
        <f t="shared" si="36"/>
        <v>2</v>
      </c>
    </row>
    <row r="513" spans="1:27" ht="15.75" hidden="1" customHeight="1" x14ac:dyDescent="0.25">
      <c r="A513" s="162">
        <v>504</v>
      </c>
      <c r="B513" s="166">
        <v>313811</v>
      </c>
      <c r="C513" s="167" t="s">
        <v>1179</v>
      </c>
      <c r="D513" s="163" t="s">
        <v>638</v>
      </c>
      <c r="E513" s="163" t="s">
        <v>1000</v>
      </c>
      <c r="F513" s="163" t="s">
        <v>1001</v>
      </c>
      <c r="G513" s="163" t="s">
        <v>1001</v>
      </c>
      <c r="H513" s="167" t="s">
        <v>1147</v>
      </c>
      <c r="I513" s="163" t="s">
        <v>716</v>
      </c>
      <c r="J513" s="162">
        <v>12.192326</v>
      </c>
      <c r="K513" s="162">
        <v>124.400261</v>
      </c>
      <c r="L513" s="163" t="s">
        <v>644</v>
      </c>
      <c r="M513" s="162">
        <v>14</v>
      </c>
      <c r="N513" s="162">
        <v>86</v>
      </c>
      <c r="O513" s="162">
        <v>200</v>
      </c>
      <c r="P513" s="162">
        <v>1460</v>
      </c>
      <c r="Q513" s="162">
        <v>2705</v>
      </c>
      <c r="R513" s="164" t="s">
        <v>644</v>
      </c>
      <c r="S513" s="164">
        <v>1</v>
      </c>
      <c r="T513" s="164">
        <v>1</v>
      </c>
      <c r="U513" s="164" t="s">
        <v>644</v>
      </c>
      <c r="V513" s="164" t="s">
        <v>644</v>
      </c>
      <c r="W513" s="162">
        <f t="shared" si="37"/>
        <v>5</v>
      </c>
      <c r="X513" s="162">
        <v>1</v>
      </c>
      <c r="Y513" t="str">
        <f t="shared" si="35"/>
        <v>Public Secondary</v>
      </c>
      <c r="AA513" t="str">
        <f t="shared" si="36"/>
        <v>23</v>
      </c>
    </row>
    <row r="514" spans="1:27" ht="15.75" hidden="1" customHeight="1" x14ac:dyDescent="0.25">
      <c r="A514" s="162">
        <v>505</v>
      </c>
      <c r="B514" s="162">
        <v>313812</v>
      </c>
      <c r="C514" s="163" t="s">
        <v>1180</v>
      </c>
      <c r="D514" s="163" t="s">
        <v>638</v>
      </c>
      <c r="E514" s="163" t="s">
        <v>1000</v>
      </c>
      <c r="F514" s="163" t="s">
        <v>1001</v>
      </c>
      <c r="G514" s="163" t="s">
        <v>1001</v>
      </c>
      <c r="H514" s="163" t="s">
        <v>1136</v>
      </c>
      <c r="I514" s="163" t="s">
        <v>716</v>
      </c>
      <c r="J514" s="162">
        <v>12.133445999999999</v>
      </c>
      <c r="K514" s="162">
        <v>124.468147</v>
      </c>
      <c r="L514" s="163" t="s">
        <v>644</v>
      </c>
      <c r="M514" s="162">
        <v>14</v>
      </c>
      <c r="N514" s="162">
        <v>86</v>
      </c>
      <c r="O514" s="162">
        <v>200</v>
      </c>
      <c r="P514" s="162">
        <v>1460</v>
      </c>
      <c r="Q514" s="162">
        <v>2704</v>
      </c>
      <c r="R514" s="164" t="s">
        <v>644</v>
      </c>
      <c r="S514" s="164">
        <v>1</v>
      </c>
      <c r="T514" s="164"/>
      <c r="U514" s="164" t="s">
        <v>644</v>
      </c>
      <c r="V514" s="164" t="s">
        <v>644</v>
      </c>
      <c r="W514" s="162">
        <f t="shared" si="37"/>
        <v>2</v>
      </c>
      <c r="X514" s="162">
        <v>1</v>
      </c>
      <c r="Y514" t="str">
        <f t="shared" si="35"/>
        <v>Public JHS</v>
      </c>
      <c r="AA514" t="str">
        <f t="shared" si="36"/>
        <v>2</v>
      </c>
    </row>
    <row r="515" spans="1:27" ht="15.75" hidden="1" customHeight="1" x14ac:dyDescent="0.25">
      <c r="A515" s="162">
        <v>506</v>
      </c>
      <c r="B515" s="162">
        <v>313813</v>
      </c>
      <c r="C515" s="163" t="s">
        <v>1181</v>
      </c>
      <c r="D515" s="163" t="s">
        <v>638</v>
      </c>
      <c r="E515" s="163" t="s">
        <v>1000</v>
      </c>
      <c r="F515" s="163" t="s">
        <v>1001</v>
      </c>
      <c r="G515" s="163" t="s">
        <v>1001</v>
      </c>
      <c r="H515" s="163" t="s">
        <v>1015</v>
      </c>
      <c r="I515" s="163" t="s">
        <v>716</v>
      </c>
      <c r="J515" s="162">
        <v>12.191046</v>
      </c>
      <c r="K515" s="162">
        <v>124.663239</v>
      </c>
      <c r="L515" s="163" t="s">
        <v>644</v>
      </c>
      <c r="M515" s="162">
        <v>14</v>
      </c>
      <c r="N515" s="162">
        <v>86</v>
      </c>
      <c r="O515" s="162">
        <v>200</v>
      </c>
      <c r="P515" s="162">
        <v>1460</v>
      </c>
      <c r="Q515" s="162">
        <v>2698</v>
      </c>
      <c r="R515" s="164" t="s">
        <v>644</v>
      </c>
      <c r="S515" s="164">
        <v>1</v>
      </c>
      <c r="T515" s="164"/>
      <c r="U515" s="164" t="s">
        <v>644</v>
      </c>
      <c r="V515" s="164" t="s">
        <v>644</v>
      </c>
      <c r="W515" s="162">
        <f t="shared" si="37"/>
        <v>2</v>
      </c>
      <c r="X515" s="162">
        <v>1</v>
      </c>
      <c r="Y515" t="str">
        <f t="shared" si="35"/>
        <v>Public JHS</v>
      </c>
      <c r="AA515" t="str">
        <f t="shared" si="36"/>
        <v>2</v>
      </c>
    </row>
    <row r="516" spans="1:27" ht="15.75" hidden="1" customHeight="1" x14ac:dyDescent="0.25">
      <c r="A516" s="162">
        <v>507</v>
      </c>
      <c r="B516" s="162">
        <v>313814</v>
      </c>
      <c r="C516" s="163" t="s">
        <v>1182</v>
      </c>
      <c r="D516" s="163" t="s">
        <v>638</v>
      </c>
      <c r="E516" s="163" t="s">
        <v>1000</v>
      </c>
      <c r="F516" s="163" t="s">
        <v>1001</v>
      </c>
      <c r="G516" s="163" t="s">
        <v>1001</v>
      </c>
      <c r="H516" s="163" t="s">
        <v>1005</v>
      </c>
      <c r="I516" s="163" t="s">
        <v>716</v>
      </c>
      <c r="J516" s="162">
        <v>12.221918000000001</v>
      </c>
      <c r="K516" s="162">
        <v>124.76898199999999</v>
      </c>
      <c r="L516" s="163" t="s">
        <v>644</v>
      </c>
      <c r="M516" s="162">
        <v>14</v>
      </c>
      <c r="N516" s="162">
        <v>86</v>
      </c>
      <c r="O516" s="162">
        <v>200</v>
      </c>
      <c r="P516" s="162">
        <v>1460</v>
      </c>
      <c r="Q516" s="162">
        <v>2697</v>
      </c>
      <c r="R516" s="164" t="s">
        <v>644</v>
      </c>
      <c r="S516" s="164">
        <v>1</v>
      </c>
      <c r="T516" s="164"/>
      <c r="U516" s="164" t="s">
        <v>644</v>
      </c>
      <c r="V516" s="164" t="s">
        <v>644</v>
      </c>
      <c r="W516" s="162">
        <f t="shared" si="37"/>
        <v>2</v>
      </c>
      <c r="X516" s="162">
        <v>1</v>
      </c>
      <c r="Y516" t="str">
        <f t="shared" si="35"/>
        <v>Public JHS</v>
      </c>
      <c r="AA516" t="str">
        <f t="shared" si="36"/>
        <v>2</v>
      </c>
    </row>
    <row r="517" spans="1:27" ht="15.75" hidden="1" customHeight="1" x14ac:dyDescent="0.25">
      <c r="A517" s="162">
        <v>508</v>
      </c>
      <c r="B517" s="162">
        <v>403573</v>
      </c>
      <c r="C517" s="163" t="s">
        <v>1183</v>
      </c>
      <c r="D517" s="163" t="s">
        <v>638</v>
      </c>
      <c r="E517" s="163" t="s">
        <v>1184</v>
      </c>
      <c r="F517" s="163" t="s">
        <v>1001</v>
      </c>
      <c r="G517" s="163" t="s">
        <v>1185</v>
      </c>
      <c r="H517" s="163" t="s">
        <v>1002</v>
      </c>
      <c r="I517" s="163" t="s">
        <v>5</v>
      </c>
      <c r="J517" s="170"/>
      <c r="K517" s="170"/>
      <c r="L517" s="163"/>
      <c r="M517" s="162"/>
      <c r="N517" s="162"/>
      <c r="O517" s="162"/>
      <c r="P517" s="162"/>
      <c r="Q517" s="162"/>
      <c r="R517" s="164" t="str">
        <f>IF(B517&lt;200000,1,"")</f>
        <v/>
      </c>
      <c r="S517" s="164" t="s">
        <v>644</v>
      </c>
      <c r="T517" s="164">
        <v>1</v>
      </c>
      <c r="U517" s="164" t="s">
        <v>644</v>
      </c>
      <c r="V517" s="164" t="s">
        <v>644</v>
      </c>
      <c r="W517" s="162">
        <f t="shared" si="37"/>
        <v>3</v>
      </c>
      <c r="X517" s="162">
        <v>2</v>
      </c>
      <c r="Y517" t="str">
        <f t="shared" si="35"/>
        <v>Private SHS (Stand-alone)</v>
      </c>
      <c r="AA517" t="str">
        <f t="shared" si="36"/>
        <v>3</v>
      </c>
    </row>
    <row r="518" spans="1:27" ht="15.75" hidden="1" customHeight="1" x14ac:dyDescent="0.25">
      <c r="A518" s="162">
        <v>509</v>
      </c>
      <c r="B518" s="162">
        <v>404780</v>
      </c>
      <c r="C518" s="163" t="s">
        <v>1186</v>
      </c>
      <c r="D518" s="163" t="s">
        <v>638</v>
      </c>
      <c r="E518" s="163" t="s">
        <v>1184</v>
      </c>
      <c r="F518" s="163" t="s">
        <v>1001</v>
      </c>
      <c r="G518" s="163" t="s">
        <v>1185</v>
      </c>
      <c r="H518" s="163" t="s">
        <v>1002</v>
      </c>
      <c r="I518" s="163" t="s">
        <v>439</v>
      </c>
      <c r="J518" s="170"/>
      <c r="K518" s="170"/>
      <c r="L518" s="163" t="s">
        <v>644</v>
      </c>
      <c r="M518" s="162">
        <v>14</v>
      </c>
      <c r="N518" s="162">
        <v>86</v>
      </c>
      <c r="O518" s="162">
        <v>200</v>
      </c>
      <c r="P518" s="162">
        <v>1460</v>
      </c>
      <c r="Q518" s="162">
        <v>2696</v>
      </c>
      <c r="R518" s="164" t="str">
        <f>IF(B518&lt;200000,1,"")</f>
        <v/>
      </c>
      <c r="S518" s="164">
        <v>1</v>
      </c>
      <c r="T518" s="164">
        <v>1</v>
      </c>
      <c r="U518" s="164" t="s">
        <v>644</v>
      </c>
      <c r="V518" s="164"/>
      <c r="W518" s="162">
        <f t="shared" si="37"/>
        <v>5</v>
      </c>
      <c r="X518" s="162">
        <v>2</v>
      </c>
      <c r="Y518" t="str">
        <f t="shared" si="35"/>
        <v>Private Secondary</v>
      </c>
      <c r="AA518" t="str">
        <f t="shared" si="36"/>
        <v>23</v>
      </c>
    </row>
    <row r="519" spans="1:27" ht="15.75" hidden="1" customHeight="1" x14ac:dyDescent="0.25">
      <c r="A519" s="162">
        <v>510</v>
      </c>
      <c r="B519" s="162">
        <v>404781</v>
      </c>
      <c r="C519" s="163" t="s">
        <v>1187</v>
      </c>
      <c r="D519" s="163" t="s">
        <v>638</v>
      </c>
      <c r="E519" s="163" t="s">
        <v>1184</v>
      </c>
      <c r="F519" s="163" t="s">
        <v>1001</v>
      </c>
      <c r="G519" s="163" t="s">
        <v>1185</v>
      </c>
      <c r="H519" s="163" t="s">
        <v>1002</v>
      </c>
      <c r="I519" s="163" t="s">
        <v>439</v>
      </c>
      <c r="J519" s="170"/>
      <c r="K519" s="170"/>
      <c r="L519" s="163" t="s">
        <v>1188</v>
      </c>
      <c r="M519" s="162">
        <v>14</v>
      </c>
      <c r="N519" s="162">
        <v>86</v>
      </c>
      <c r="O519" s="162">
        <v>200</v>
      </c>
      <c r="P519" s="162">
        <v>1460</v>
      </c>
      <c r="Q519" s="162">
        <v>2696</v>
      </c>
      <c r="R519" s="164">
        <v>1</v>
      </c>
      <c r="S519" s="164">
        <v>1</v>
      </c>
      <c r="T519" s="164">
        <v>1</v>
      </c>
      <c r="U519" s="164" t="s">
        <v>644</v>
      </c>
      <c r="V519" s="164" t="s">
        <v>644</v>
      </c>
      <c r="W519" s="162">
        <f t="shared" si="37"/>
        <v>6</v>
      </c>
      <c r="X519" s="162">
        <v>2</v>
      </c>
      <c r="Y519" t="str">
        <f t="shared" si="35"/>
        <v>Private Complete K to 12</v>
      </c>
      <c r="AA519" t="str">
        <f t="shared" si="36"/>
        <v>123</v>
      </c>
    </row>
    <row r="520" spans="1:27" ht="15.75" hidden="1" customHeight="1" x14ac:dyDescent="0.25">
      <c r="A520" s="162">
        <v>511</v>
      </c>
      <c r="B520" s="162">
        <v>404782</v>
      </c>
      <c r="C520" s="163" t="s">
        <v>1189</v>
      </c>
      <c r="D520" s="163" t="s">
        <v>638</v>
      </c>
      <c r="E520" s="163" t="s">
        <v>1184</v>
      </c>
      <c r="F520" s="163" t="s">
        <v>1001</v>
      </c>
      <c r="G520" s="163" t="s">
        <v>1185</v>
      </c>
      <c r="H520" s="163" t="s">
        <v>1002</v>
      </c>
      <c r="I520" s="163" t="s">
        <v>3</v>
      </c>
      <c r="J520" s="170"/>
      <c r="K520" s="170"/>
      <c r="L520" s="163" t="s">
        <v>1190</v>
      </c>
      <c r="M520" s="162">
        <v>14</v>
      </c>
      <c r="N520" s="162">
        <v>86</v>
      </c>
      <c r="O520" s="162">
        <v>200</v>
      </c>
      <c r="P520" s="162">
        <v>1460</v>
      </c>
      <c r="Q520" s="162">
        <v>2696</v>
      </c>
      <c r="R520" s="164">
        <v>1</v>
      </c>
      <c r="S520" s="164" t="s">
        <v>644</v>
      </c>
      <c r="T520" s="164"/>
      <c r="U520" s="164" t="s">
        <v>644</v>
      </c>
      <c r="V520" s="164" t="s">
        <v>644</v>
      </c>
      <c r="W520" s="162">
        <f t="shared" si="37"/>
        <v>1</v>
      </c>
      <c r="X520" s="162">
        <v>2</v>
      </c>
      <c r="Y520" t="str">
        <f t="shared" si="35"/>
        <v>Private Elementary</v>
      </c>
      <c r="AA520" t="str">
        <f t="shared" si="36"/>
        <v>1</v>
      </c>
    </row>
    <row r="521" spans="1:27" ht="15.75" hidden="1" customHeight="1" x14ac:dyDescent="0.25">
      <c r="A521" s="162">
        <v>512</v>
      </c>
      <c r="B521" s="162">
        <v>406902</v>
      </c>
      <c r="C521" s="163" t="s">
        <v>1191</v>
      </c>
      <c r="D521" s="163" t="s">
        <v>638</v>
      </c>
      <c r="E521" s="163" t="s">
        <v>1184</v>
      </c>
      <c r="F521" s="163" t="s">
        <v>1001</v>
      </c>
      <c r="G521" s="163" t="s">
        <v>1185</v>
      </c>
      <c r="H521" s="163" t="s">
        <v>1002</v>
      </c>
      <c r="I521" s="163" t="s">
        <v>5</v>
      </c>
      <c r="J521" s="170"/>
      <c r="K521" s="170"/>
      <c r="L521" s="163"/>
      <c r="M521" s="162"/>
      <c r="N521" s="162"/>
      <c r="O521" s="162"/>
      <c r="P521" s="162"/>
      <c r="Q521" s="162"/>
      <c r="R521" s="164" t="str">
        <f>IF(B521&lt;200000,1,"")</f>
        <v/>
      </c>
      <c r="S521" s="164" t="s">
        <v>644</v>
      </c>
      <c r="T521" s="164">
        <v>1</v>
      </c>
      <c r="U521" s="164" t="s">
        <v>644</v>
      </c>
      <c r="V521" s="164" t="s">
        <v>644</v>
      </c>
      <c r="W521" s="162">
        <f t="shared" si="37"/>
        <v>3</v>
      </c>
      <c r="X521" s="162">
        <v>2</v>
      </c>
      <c r="Y521" t="str">
        <f t="shared" si="35"/>
        <v>Private SHS (Stand-alone)</v>
      </c>
      <c r="AA521" t="str">
        <f t="shared" si="36"/>
        <v>3</v>
      </c>
    </row>
    <row r="522" spans="1:27" ht="15.75" hidden="1" customHeight="1" x14ac:dyDescent="0.25">
      <c r="A522" s="162">
        <v>513</v>
      </c>
      <c r="B522" s="162">
        <v>454002</v>
      </c>
      <c r="C522" s="163" t="s">
        <v>1192</v>
      </c>
      <c r="D522" s="163" t="s">
        <v>638</v>
      </c>
      <c r="E522" s="163" t="s">
        <v>1184</v>
      </c>
      <c r="F522" s="163" t="s">
        <v>1001</v>
      </c>
      <c r="G522" s="163" t="s">
        <v>1185</v>
      </c>
      <c r="H522" s="163" t="s">
        <v>1002</v>
      </c>
      <c r="I522" s="163" t="s">
        <v>3</v>
      </c>
      <c r="J522" s="170"/>
      <c r="K522" s="170"/>
      <c r="L522" s="163" t="s">
        <v>1193</v>
      </c>
      <c r="M522" s="162">
        <v>14</v>
      </c>
      <c r="N522" s="162">
        <v>86</v>
      </c>
      <c r="O522" s="162">
        <v>200</v>
      </c>
      <c r="P522" s="162">
        <v>1460</v>
      </c>
      <c r="Q522" s="162">
        <v>2696</v>
      </c>
      <c r="R522" s="164">
        <v>1</v>
      </c>
      <c r="S522" s="164" t="s">
        <v>644</v>
      </c>
      <c r="T522" s="164"/>
      <c r="U522" s="164" t="s">
        <v>644</v>
      </c>
      <c r="V522" s="164" t="s">
        <v>644</v>
      </c>
      <c r="W522" s="162">
        <f t="shared" si="37"/>
        <v>1</v>
      </c>
      <c r="X522" s="162">
        <v>2</v>
      </c>
      <c r="Y522" t="str">
        <f t="shared" ref="Y522:Y538" si="38">IF(X522=1,"Public","Private")&amp;" "&amp;IF(W522=1,"Elementary",IF(W522=2,"JHS",IF(W522=3,"SHS (Stand-alone)",IF(W522=4,"Integrated",IF(W522=5,"Secondary",IF(W522=6,"Complete K to 12",IF(W522=7,"ALS",IF(W522=8,"SHS SUC",""))))))))</f>
        <v>Private Elementary</v>
      </c>
      <c r="AA522" t="str">
        <f t="shared" ref="AA522:AA538" si="39">IF(R522=1,1,"")&amp;IF(S522=1,2,"")&amp;IF(T522=1,3,"")&amp;IF(U522=1,4,"")&amp;IF(V522=1,5,"")</f>
        <v>1</v>
      </c>
    </row>
    <row r="523" spans="1:27" ht="15.75" hidden="1" customHeight="1" x14ac:dyDescent="0.25">
      <c r="A523" s="162">
        <v>514</v>
      </c>
      <c r="B523" s="162">
        <v>454003</v>
      </c>
      <c r="C523" s="169" t="s">
        <v>1194</v>
      </c>
      <c r="D523" s="163" t="s">
        <v>638</v>
      </c>
      <c r="E523" s="163" t="s">
        <v>1184</v>
      </c>
      <c r="F523" s="163" t="s">
        <v>1001</v>
      </c>
      <c r="G523" s="163" t="s">
        <v>1185</v>
      </c>
      <c r="H523" s="163" t="s">
        <v>1002</v>
      </c>
      <c r="I523" s="163" t="s">
        <v>439</v>
      </c>
      <c r="J523" s="170"/>
      <c r="K523" s="170"/>
      <c r="L523" s="163" t="s">
        <v>1195</v>
      </c>
      <c r="M523" s="162">
        <v>14</v>
      </c>
      <c r="N523" s="162">
        <v>86</v>
      </c>
      <c r="O523" s="162">
        <v>200</v>
      </c>
      <c r="P523" s="162">
        <v>1460</v>
      </c>
      <c r="Q523" s="162">
        <v>2696</v>
      </c>
      <c r="R523" s="164">
        <v>1</v>
      </c>
      <c r="S523" s="164">
        <v>1</v>
      </c>
      <c r="T523" s="164"/>
      <c r="U523" s="164" t="s">
        <v>644</v>
      </c>
      <c r="V523" s="164" t="s">
        <v>644</v>
      </c>
      <c r="W523" s="162">
        <f t="shared" si="37"/>
        <v>4</v>
      </c>
      <c r="X523" s="162">
        <v>2</v>
      </c>
      <c r="Y523" t="str">
        <f t="shared" si="38"/>
        <v>Private Integrated</v>
      </c>
      <c r="AA523" t="str">
        <f t="shared" si="39"/>
        <v>12</v>
      </c>
    </row>
    <row r="524" spans="1:27" ht="15.75" hidden="1" customHeight="1" x14ac:dyDescent="0.25">
      <c r="A524" s="162">
        <v>515</v>
      </c>
      <c r="B524" s="162">
        <v>500238</v>
      </c>
      <c r="C524" s="163" t="s">
        <v>1196</v>
      </c>
      <c r="D524" s="163" t="s">
        <v>638</v>
      </c>
      <c r="E524" s="163" t="s">
        <v>1000</v>
      </c>
      <c r="F524" s="163" t="s">
        <v>1001</v>
      </c>
      <c r="G524" s="163" t="s">
        <v>1001</v>
      </c>
      <c r="H524" s="163" t="s">
        <v>1015</v>
      </c>
      <c r="I524" s="163" t="s">
        <v>716</v>
      </c>
      <c r="J524" s="162">
        <v>12.112508999999999</v>
      </c>
      <c r="K524" s="162">
        <v>124.61821</v>
      </c>
      <c r="L524" s="163" t="s">
        <v>644</v>
      </c>
      <c r="M524" s="162">
        <v>14</v>
      </c>
      <c r="N524" s="162">
        <v>86</v>
      </c>
      <c r="O524" s="162">
        <v>200</v>
      </c>
      <c r="P524" s="162">
        <v>1460</v>
      </c>
      <c r="Q524" s="162">
        <v>2698</v>
      </c>
      <c r="R524" s="164">
        <v>1</v>
      </c>
      <c r="S524" s="164">
        <v>1</v>
      </c>
      <c r="T524" s="164">
        <v>1</v>
      </c>
      <c r="U524" s="164" t="s">
        <v>644</v>
      </c>
      <c r="V524" s="164" t="s">
        <v>644</v>
      </c>
      <c r="W524" s="162">
        <f t="shared" si="37"/>
        <v>6</v>
      </c>
      <c r="X524" s="162">
        <v>1</v>
      </c>
      <c r="Y524" t="str">
        <f t="shared" si="38"/>
        <v>Public Complete K to 12</v>
      </c>
      <c r="AA524" t="str">
        <f t="shared" si="39"/>
        <v>123</v>
      </c>
    </row>
    <row r="525" spans="1:27" ht="15.75" hidden="1" customHeight="1" x14ac:dyDescent="0.25">
      <c r="A525" s="162">
        <v>516</v>
      </c>
      <c r="B525" s="162">
        <v>500674</v>
      </c>
      <c r="C525" s="163" t="s">
        <v>1197</v>
      </c>
      <c r="D525" s="163" t="s">
        <v>638</v>
      </c>
      <c r="E525" s="163" t="s">
        <v>1000</v>
      </c>
      <c r="F525" s="163" t="s">
        <v>1001</v>
      </c>
      <c r="G525" s="163" t="s">
        <v>1001</v>
      </c>
      <c r="H525" s="163" t="s">
        <v>1072</v>
      </c>
      <c r="I525" s="163" t="s">
        <v>643</v>
      </c>
      <c r="J525" s="162">
        <v>12.293210999999999</v>
      </c>
      <c r="K525" s="162">
        <v>124.45639</v>
      </c>
      <c r="L525" s="163" t="s">
        <v>644</v>
      </c>
      <c r="M525" s="162">
        <v>14</v>
      </c>
      <c r="N525" s="162">
        <v>86</v>
      </c>
      <c r="O525" s="162">
        <v>200</v>
      </c>
      <c r="P525" s="162">
        <v>1460</v>
      </c>
      <c r="Q525" s="162">
        <v>2701</v>
      </c>
      <c r="R525" s="164">
        <v>1</v>
      </c>
      <c r="S525" s="164">
        <v>1</v>
      </c>
      <c r="T525" s="164"/>
      <c r="U525" s="164" t="s">
        <v>644</v>
      </c>
      <c r="V525" s="164" t="s">
        <v>644</v>
      </c>
      <c r="W525" s="162">
        <f t="shared" si="37"/>
        <v>4</v>
      </c>
      <c r="X525" s="162">
        <v>1</v>
      </c>
      <c r="Y525" t="str">
        <f t="shared" si="38"/>
        <v>Public Integrated</v>
      </c>
      <c r="AA525" t="str">
        <f t="shared" si="39"/>
        <v>12</v>
      </c>
    </row>
    <row r="526" spans="1:27" ht="15.75" hidden="1" customHeight="1" x14ac:dyDescent="0.25">
      <c r="A526" s="162">
        <v>517</v>
      </c>
      <c r="B526" s="162">
        <v>500748</v>
      </c>
      <c r="C526" s="163" t="s">
        <v>1198</v>
      </c>
      <c r="D526" s="163" t="s">
        <v>638</v>
      </c>
      <c r="E526" s="163" t="s">
        <v>1000</v>
      </c>
      <c r="F526" s="163" t="s">
        <v>1001</v>
      </c>
      <c r="G526" s="163" t="s">
        <v>1001</v>
      </c>
      <c r="H526" s="163" t="s">
        <v>1065</v>
      </c>
      <c r="I526" s="163" t="s">
        <v>643</v>
      </c>
      <c r="J526" s="162">
        <v>12.118551</v>
      </c>
      <c r="K526" s="162">
        <v>124.47950400000001</v>
      </c>
      <c r="L526" s="163" t="s">
        <v>644</v>
      </c>
      <c r="M526" s="162">
        <v>14</v>
      </c>
      <c r="N526" s="162">
        <v>86</v>
      </c>
      <c r="O526" s="162">
        <v>200</v>
      </c>
      <c r="P526" s="162">
        <v>1460</v>
      </c>
      <c r="Q526" s="162">
        <v>2703</v>
      </c>
      <c r="R526" s="164">
        <v>1</v>
      </c>
      <c r="S526" s="164">
        <v>1</v>
      </c>
      <c r="T526" s="164"/>
      <c r="U526" s="164" t="s">
        <v>644</v>
      </c>
      <c r="V526" s="164" t="s">
        <v>644</v>
      </c>
      <c r="W526" s="162">
        <f t="shared" si="37"/>
        <v>4</v>
      </c>
      <c r="X526" s="162">
        <v>1</v>
      </c>
      <c r="Y526" t="str">
        <f t="shared" si="38"/>
        <v>Public Integrated</v>
      </c>
      <c r="AA526" t="str">
        <f t="shared" si="39"/>
        <v>12</v>
      </c>
    </row>
    <row r="527" spans="1:27" ht="15.75" hidden="1" customHeight="1" x14ac:dyDescent="0.25">
      <c r="A527" s="162">
        <v>518</v>
      </c>
      <c r="B527" s="162">
        <v>500749</v>
      </c>
      <c r="C527" s="163" t="s">
        <v>1199</v>
      </c>
      <c r="D527" s="163" t="s">
        <v>638</v>
      </c>
      <c r="E527" s="163" t="s">
        <v>1000</v>
      </c>
      <c r="F527" s="163" t="s">
        <v>1001</v>
      </c>
      <c r="G527" s="163" t="s">
        <v>1001</v>
      </c>
      <c r="H527" s="163" t="s">
        <v>1065</v>
      </c>
      <c r="I527" s="163" t="s">
        <v>716</v>
      </c>
      <c r="J527" s="162">
        <v>12.077553999999999</v>
      </c>
      <c r="K527" s="162">
        <v>124.519409</v>
      </c>
      <c r="L527" s="163" t="s">
        <v>644</v>
      </c>
      <c r="M527" s="162">
        <v>14</v>
      </c>
      <c r="N527" s="162">
        <v>86</v>
      </c>
      <c r="O527" s="162">
        <v>200</v>
      </c>
      <c r="P527" s="162">
        <v>1460</v>
      </c>
      <c r="Q527" s="162">
        <v>2703</v>
      </c>
      <c r="R527" s="164">
        <v>1</v>
      </c>
      <c r="S527" s="164">
        <v>1</v>
      </c>
      <c r="T527" s="164"/>
      <c r="U527" s="164" t="s">
        <v>644</v>
      </c>
      <c r="V527" s="164" t="s">
        <v>644</v>
      </c>
      <c r="W527" s="162">
        <f t="shared" si="37"/>
        <v>4</v>
      </c>
      <c r="X527" s="162">
        <v>1</v>
      </c>
      <c r="Y527" t="str">
        <f t="shared" si="38"/>
        <v>Public Integrated</v>
      </c>
      <c r="AA527" t="str">
        <f t="shared" si="39"/>
        <v>12</v>
      </c>
    </row>
    <row r="528" spans="1:27" ht="15.75" hidden="1" customHeight="1" x14ac:dyDescent="0.25">
      <c r="A528" s="162">
        <v>519</v>
      </c>
      <c r="B528" s="162">
        <v>500807</v>
      </c>
      <c r="C528" s="163" t="s">
        <v>1200</v>
      </c>
      <c r="D528" s="163" t="s">
        <v>638</v>
      </c>
      <c r="E528" s="163" t="s">
        <v>1000</v>
      </c>
      <c r="F528" s="163" t="s">
        <v>1001</v>
      </c>
      <c r="G528" s="163" t="s">
        <v>1001</v>
      </c>
      <c r="H528" s="163" t="s">
        <v>1002</v>
      </c>
      <c r="I528" s="163" t="s">
        <v>643</v>
      </c>
      <c r="J528" s="162">
        <v>12.0595</v>
      </c>
      <c r="K528" s="162">
        <v>124.61499999999999</v>
      </c>
      <c r="L528" s="163" t="s">
        <v>644</v>
      </c>
      <c r="M528" s="162">
        <v>14</v>
      </c>
      <c r="N528" s="162">
        <v>86</v>
      </c>
      <c r="O528" s="162">
        <v>200</v>
      </c>
      <c r="P528" s="162">
        <v>1460</v>
      </c>
      <c r="Q528" s="162">
        <v>2696</v>
      </c>
      <c r="R528" s="164">
        <v>1</v>
      </c>
      <c r="S528" s="164">
        <v>1</v>
      </c>
      <c r="T528" s="164">
        <v>1</v>
      </c>
      <c r="U528" s="164" t="s">
        <v>644</v>
      </c>
      <c r="V528" s="164" t="s">
        <v>644</v>
      </c>
      <c r="W528" s="162">
        <f t="shared" si="37"/>
        <v>6</v>
      </c>
      <c r="X528" s="162">
        <v>1</v>
      </c>
      <c r="Y528" t="str">
        <f t="shared" si="38"/>
        <v>Public Complete K to 12</v>
      </c>
      <c r="AA528" t="str">
        <f t="shared" si="39"/>
        <v>123</v>
      </c>
    </row>
    <row r="529" spans="1:27" ht="15.75" hidden="1" customHeight="1" x14ac:dyDescent="0.25">
      <c r="A529" s="162">
        <v>520</v>
      </c>
      <c r="B529" s="178" t="s">
        <v>1002</v>
      </c>
      <c r="C529" s="178" t="s">
        <v>1201</v>
      </c>
      <c r="D529" s="163" t="s">
        <v>638</v>
      </c>
      <c r="E529" s="163" t="s">
        <v>1000</v>
      </c>
      <c r="F529" s="163" t="s">
        <v>1001</v>
      </c>
      <c r="G529" s="163" t="s">
        <v>1001</v>
      </c>
      <c r="H529" s="178" t="s">
        <v>1002</v>
      </c>
      <c r="I529" s="163" t="s">
        <v>758</v>
      </c>
      <c r="J529" s="162"/>
      <c r="K529" s="162"/>
      <c r="L529" s="163"/>
      <c r="M529" s="162"/>
      <c r="N529" s="162"/>
      <c r="O529" s="162"/>
      <c r="P529" s="162"/>
      <c r="Q529" s="162"/>
      <c r="R529" s="164" t="s">
        <v>644</v>
      </c>
      <c r="S529" s="164" t="s">
        <v>644</v>
      </c>
      <c r="T529" s="164"/>
      <c r="U529" s="164">
        <v>1</v>
      </c>
      <c r="V529" s="164" t="s">
        <v>644</v>
      </c>
      <c r="W529" s="162">
        <f t="shared" si="37"/>
        <v>7</v>
      </c>
      <c r="X529" s="162">
        <v>1</v>
      </c>
      <c r="Y529" t="str">
        <f t="shared" si="38"/>
        <v>Public ALS</v>
      </c>
      <c r="AA529" t="str">
        <f t="shared" si="39"/>
        <v>4</v>
      </c>
    </row>
    <row r="530" spans="1:27" ht="15.75" hidden="1" customHeight="1" x14ac:dyDescent="0.25">
      <c r="A530" s="162">
        <v>521</v>
      </c>
      <c r="B530" s="178" t="s">
        <v>1005</v>
      </c>
      <c r="C530" s="178" t="s">
        <v>1202</v>
      </c>
      <c r="D530" s="163" t="s">
        <v>638</v>
      </c>
      <c r="E530" s="163" t="s">
        <v>1000</v>
      </c>
      <c r="F530" s="163" t="s">
        <v>1001</v>
      </c>
      <c r="G530" s="163" t="s">
        <v>1001</v>
      </c>
      <c r="H530" s="178" t="s">
        <v>1005</v>
      </c>
      <c r="I530" s="163" t="s">
        <v>758</v>
      </c>
      <c r="J530" s="162"/>
      <c r="K530" s="162"/>
      <c r="L530" s="163"/>
      <c r="M530" s="162"/>
      <c r="N530" s="162"/>
      <c r="O530" s="162"/>
      <c r="P530" s="162"/>
      <c r="Q530" s="162"/>
      <c r="R530" s="164" t="s">
        <v>644</v>
      </c>
      <c r="S530" s="164" t="s">
        <v>644</v>
      </c>
      <c r="T530" s="164"/>
      <c r="U530" s="164">
        <v>1</v>
      </c>
      <c r="V530" s="164" t="s">
        <v>644</v>
      </c>
      <c r="W530" s="162">
        <f t="shared" si="37"/>
        <v>7</v>
      </c>
      <c r="X530" s="162">
        <v>1</v>
      </c>
      <c r="Y530" t="str">
        <f t="shared" si="38"/>
        <v>Public ALS</v>
      </c>
      <c r="AA530" t="str">
        <f t="shared" si="39"/>
        <v>4</v>
      </c>
    </row>
    <row r="531" spans="1:27" ht="15.75" hidden="1" customHeight="1" x14ac:dyDescent="0.25">
      <c r="A531" s="162">
        <v>522</v>
      </c>
      <c r="B531" s="178" t="s">
        <v>1015</v>
      </c>
      <c r="C531" s="178" t="s">
        <v>1203</v>
      </c>
      <c r="D531" s="163" t="s">
        <v>638</v>
      </c>
      <c r="E531" s="163" t="s">
        <v>1000</v>
      </c>
      <c r="F531" s="163" t="s">
        <v>1001</v>
      </c>
      <c r="G531" s="163" t="s">
        <v>1001</v>
      </c>
      <c r="H531" s="178" t="s">
        <v>1015</v>
      </c>
      <c r="I531" s="163" t="s">
        <v>758</v>
      </c>
      <c r="J531" s="162"/>
      <c r="K531" s="162"/>
      <c r="L531" s="163"/>
      <c r="M531" s="162"/>
      <c r="N531" s="162"/>
      <c r="O531" s="162"/>
      <c r="P531" s="162"/>
      <c r="Q531" s="162"/>
      <c r="R531" s="164" t="s">
        <v>644</v>
      </c>
      <c r="S531" s="164" t="s">
        <v>644</v>
      </c>
      <c r="T531" s="164"/>
      <c r="U531" s="164">
        <v>1</v>
      </c>
      <c r="V531" s="164" t="s">
        <v>644</v>
      </c>
      <c r="W531" s="162">
        <f t="shared" si="37"/>
        <v>7</v>
      </c>
      <c r="X531" s="162">
        <v>1</v>
      </c>
      <c r="Y531" t="str">
        <f t="shared" si="38"/>
        <v>Public ALS</v>
      </c>
      <c r="AA531" t="str">
        <f t="shared" si="39"/>
        <v>4</v>
      </c>
    </row>
    <row r="532" spans="1:27" ht="15.75" hidden="1" customHeight="1" x14ac:dyDescent="0.25">
      <c r="A532" s="162">
        <v>523</v>
      </c>
      <c r="B532" s="178" t="s">
        <v>1026</v>
      </c>
      <c r="C532" s="178" t="s">
        <v>1204</v>
      </c>
      <c r="D532" s="163" t="s">
        <v>638</v>
      </c>
      <c r="E532" s="163" t="s">
        <v>1000</v>
      </c>
      <c r="F532" s="163" t="s">
        <v>1001</v>
      </c>
      <c r="G532" s="163" t="s">
        <v>1001</v>
      </c>
      <c r="H532" s="178" t="s">
        <v>1026</v>
      </c>
      <c r="I532" s="163" t="s">
        <v>758</v>
      </c>
      <c r="J532" s="162"/>
      <c r="K532" s="162"/>
      <c r="L532" s="163"/>
      <c r="M532" s="162"/>
      <c r="N532" s="162"/>
      <c r="O532" s="162"/>
      <c r="P532" s="162"/>
      <c r="Q532" s="162"/>
      <c r="R532" s="164" t="s">
        <v>644</v>
      </c>
      <c r="S532" s="164" t="s">
        <v>644</v>
      </c>
      <c r="T532" s="164"/>
      <c r="U532" s="164">
        <v>1</v>
      </c>
      <c r="V532" s="164" t="s">
        <v>644</v>
      </c>
      <c r="W532" s="162">
        <f t="shared" si="37"/>
        <v>7</v>
      </c>
      <c r="X532" s="162">
        <v>1</v>
      </c>
      <c r="Y532" t="str">
        <f t="shared" si="38"/>
        <v>Public ALS</v>
      </c>
      <c r="AA532" t="str">
        <f t="shared" si="39"/>
        <v>4</v>
      </c>
    </row>
    <row r="533" spans="1:27" ht="15.75" hidden="1" customHeight="1" x14ac:dyDescent="0.25">
      <c r="A533" s="162">
        <v>524</v>
      </c>
      <c r="B533" s="178" t="s">
        <v>1048</v>
      </c>
      <c r="C533" s="178" t="s">
        <v>1205</v>
      </c>
      <c r="D533" s="163" t="s">
        <v>638</v>
      </c>
      <c r="E533" s="163" t="s">
        <v>1000</v>
      </c>
      <c r="F533" s="163" t="s">
        <v>1001</v>
      </c>
      <c r="G533" s="163" t="s">
        <v>1001</v>
      </c>
      <c r="H533" s="178" t="s">
        <v>1048</v>
      </c>
      <c r="I533" s="163" t="s">
        <v>758</v>
      </c>
      <c r="J533" s="162"/>
      <c r="K533" s="162"/>
      <c r="L533" s="163"/>
      <c r="M533" s="162"/>
      <c r="N533" s="162"/>
      <c r="O533" s="162"/>
      <c r="P533" s="162"/>
      <c r="Q533" s="162"/>
      <c r="R533" s="164" t="s">
        <v>644</v>
      </c>
      <c r="S533" s="164" t="s">
        <v>644</v>
      </c>
      <c r="T533" s="164"/>
      <c r="U533" s="164">
        <v>1</v>
      </c>
      <c r="V533" s="164" t="s">
        <v>644</v>
      </c>
      <c r="W533" s="162">
        <f t="shared" si="37"/>
        <v>7</v>
      </c>
      <c r="X533" s="162">
        <v>1</v>
      </c>
      <c r="Y533" t="str">
        <f t="shared" si="38"/>
        <v>Public ALS</v>
      </c>
      <c r="AA533" t="str">
        <f t="shared" si="39"/>
        <v>4</v>
      </c>
    </row>
    <row r="534" spans="1:27" ht="15.75" hidden="1" customHeight="1" x14ac:dyDescent="0.25">
      <c r="A534" s="162">
        <v>525</v>
      </c>
      <c r="B534" s="178" t="s">
        <v>1072</v>
      </c>
      <c r="C534" s="178" t="s">
        <v>1206</v>
      </c>
      <c r="D534" s="163" t="s">
        <v>638</v>
      </c>
      <c r="E534" s="163" t="s">
        <v>1000</v>
      </c>
      <c r="F534" s="163" t="s">
        <v>1001</v>
      </c>
      <c r="G534" s="163" t="s">
        <v>1001</v>
      </c>
      <c r="H534" s="178" t="s">
        <v>1072</v>
      </c>
      <c r="I534" s="163" t="s">
        <v>758</v>
      </c>
      <c r="J534" s="166"/>
      <c r="K534" s="166"/>
      <c r="L534" s="163"/>
      <c r="M534" s="162"/>
      <c r="N534" s="162"/>
      <c r="O534" s="162"/>
      <c r="P534" s="162"/>
      <c r="Q534" s="162"/>
      <c r="R534" s="164" t="s">
        <v>644</v>
      </c>
      <c r="S534" s="164" t="s">
        <v>644</v>
      </c>
      <c r="T534" s="164"/>
      <c r="U534" s="164">
        <v>1</v>
      </c>
      <c r="V534" s="164" t="s">
        <v>644</v>
      </c>
      <c r="W534" s="162">
        <f t="shared" si="37"/>
        <v>7</v>
      </c>
      <c r="X534" s="162">
        <v>1</v>
      </c>
      <c r="Y534" t="str">
        <f t="shared" si="38"/>
        <v>Public ALS</v>
      </c>
      <c r="AA534" t="str">
        <f t="shared" si="39"/>
        <v>4</v>
      </c>
    </row>
    <row r="535" spans="1:27" ht="15.75" hidden="1" customHeight="1" x14ac:dyDescent="0.25">
      <c r="A535" s="162">
        <v>526</v>
      </c>
      <c r="B535" s="178" t="s">
        <v>1088</v>
      </c>
      <c r="C535" s="178" t="s">
        <v>1207</v>
      </c>
      <c r="D535" s="163" t="s">
        <v>638</v>
      </c>
      <c r="E535" s="163" t="s">
        <v>1000</v>
      </c>
      <c r="F535" s="163" t="s">
        <v>1001</v>
      </c>
      <c r="G535" s="163" t="s">
        <v>1001</v>
      </c>
      <c r="H535" s="178" t="s">
        <v>1088</v>
      </c>
      <c r="I535" s="163" t="s">
        <v>758</v>
      </c>
      <c r="J535" s="162"/>
      <c r="K535" s="162"/>
      <c r="L535" s="163"/>
      <c r="M535" s="162"/>
      <c r="N535" s="162"/>
      <c r="O535" s="162"/>
      <c r="P535" s="162"/>
      <c r="Q535" s="162"/>
      <c r="R535" s="164" t="s">
        <v>644</v>
      </c>
      <c r="S535" s="164" t="s">
        <v>644</v>
      </c>
      <c r="T535" s="164"/>
      <c r="U535" s="164">
        <v>1</v>
      </c>
      <c r="V535" s="164" t="s">
        <v>644</v>
      </c>
      <c r="W535" s="162">
        <f t="shared" si="37"/>
        <v>7</v>
      </c>
      <c r="X535" s="162">
        <v>1</v>
      </c>
      <c r="Y535" t="str">
        <f t="shared" si="38"/>
        <v>Public ALS</v>
      </c>
      <c r="AA535" t="str">
        <f t="shared" si="39"/>
        <v>4</v>
      </c>
    </row>
    <row r="536" spans="1:27" ht="15.75" hidden="1" customHeight="1" x14ac:dyDescent="0.25">
      <c r="A536" s="162">
        <v>527</v>
      </c>
      <c r="B536" s="178" t="s">
        <v>1065</v>
      </c>
      <c r="C536" s="178" t="s">
        <v>1208</v>
      </c>
      <c r="D536" s="163" t="s">
        <v>638</v>
      </c>
      <c r="E536" s="163" t="s">
        <v>1000</v>
      </c>
      <c r="F536" s="163" t="s">
        <v>1001</v>
      </c>
      <c r="G536" s="163" t="s">
        <v>1001</v>
      </c>
      <c r="H536" s="178" t="s">
        <v>1065</v>
      </c>
      <c r="I536" s="163" t="s">
        <v>758</v>
      </c>
      <c r="J536" s="162"/>
      <c r="K536" s="162"/>
      <c r="L536" s="163"/>
      <c r="M536" s="162"/>
      <c r="N536" s="162"/>
      <c r="O536" s="162"/>
      <c r="P536" s="162"/>
      <c r="Q536" s="162"/>
      <c r="R536" s="164" t="s">
        <v>644</v>
      </c>
      <c r="S536" s="164" t="s">
        <v>644</v>
      </c>
      <c r="T536" s="164"/>
      <c r="U536" s="164">
        <v>1</v>
      </c>
      <c r="V536" s="164" t="s">
        <v>644</v>
      </c>
      <c r="W536" s="162">
        <f t="shared" si="37"/>
        <v>7</v>
      </c>
      <c r="X536" s="162">
        <v>1</v>
      </c>
      <c r="Y536" t="str">
        <f t="shared" si="38"/>
        <v>Public ALS</v>
      </c>
      <c r="AA536" t="str">
        <f t="shared" si="39"/>
        <v>4</v>
      </c>
    </row>
    <row r="537" spans="1:27" ht="15.75" hidden="1" customHeight="1" x14ac:dyDescent="0.25">
      <c r="A537" s="162">
        <v>528</v>
      </c>
      <c r="B537" s="178" t="s">
        <v>1136</v>
      </c>
      <c r="C537" s="178" t="s">
        <v>1209</v>
      </c>
      <c r="D537" s="163" t="s">
        <v>638</v>
      </c>
      <c r="E537" s="163" t="s">
        <v>1000</v>
      </c>
      <c r="F537" s="163" t="s">
        <v>1001</v>
      </c>
      <c r="G537" s="163" t="s">
        <v>1001</v>
      </c>
      <c r="H537" s="178" t="s">
        <v>1136</v>
      </c>
      <c r="I537" s="163" t="s">
        <v>758</v>
      </c>
      <c r="J537" s="162"/>
      <c r="K537" s="162"/>
      <c r="L537" s="163"/>
      <c r="M537" s="162"/>
      <c r="N537" s="162"/>
      <c r="O537" s="162"/>
      <c r="P537" s="162"/>
      <c r="Q537" s="162"/>
      <c r="R537" s="164" t="s">
        <v>644</v>
      </c>
      <c r="S537" s="164" t="s">
        <v>644</v>
      </c>
      <c r="T537" s="164"/>
      <c r="U537" s="164">
        <v>1</v>
      </c>
      <c r="V537" s="164" t="s">
        <v>644</v>
      </c>
      <c r="W537" s="162">
        <f t="shared" si="37"/>
        <v>7</v>
      </c>
      <c r="X537" s="162">
        <v>1</v>
      </c>
      <c r="Y537" t="str">
        <f t="shared" si="38"/>
        <v>Public ALS</v>
      </c>
      <c r="AA537" t="str">
        <f t="shared" si="39"/>
        <v>4</v>
      </c>
    </row>
    <row r="538" spans="1:27" ht="15.75" hidden="1" customHeight="1" x14ac:dyDescent="0.25">
      <c r="A538" s="162">
        <v>529</v>
      </c>
      <c r="B538" s="178" t="s">
        <v>1147</v>
      </c>
      <c r="C538" s="178" t="s">
        <v>1210</v>
      </c>
      <c r="D538" s="163" t="s">
        <v>638</v>
      </c>
      <c r="E538" s="163" t="s">
        <v>1000</v>
      </c>
      <c r="F538" s="163" t="s">
        <v>1001</v>
      </c>
      <c r="G538" s="163" t="s">
        <v>1001</v>
      </c>
      <c r="H538" s="178" t="s">
        <v>1147</v>
      </c>
      <c r="I538" s="163" t="s">
        <v>758</v>
      </c>
      <c r="J538" s="162"/>
      <c r="K538" s="162"/>
      <c r="L538" s="163"/>
      <c r="M538" s="162"/>
      <c r="N538" s="162"/>
      <c r="O538" s="162"/>
      <c r="P538" s="162"/>
      <c r="Q538" s="162"/>
      <c r="R538" s="164" t="s">
        <v>644</v>
      </c>
      <c r="S538" s="164" t="s">
        <v>644</v>
      </c>
      <c r="T538" s="164"/>
      <c r="U538" s="164">
        <v>1</v>
      </c>
      <c r="V538" s="164" t="s">
        <v>644</v>
      </c>
      <c r="W538" s="162">
        <f t="shared" ref="W538" si="40">IF(AA538="1",1,IF(AA538="2",2,IF(AA538="12",4,IF(AA538="123",6,IF(AA538="23",5,IF(AA538="3",3,IF(AA538="4",7,IF(AA538="35",8,""))))))))</f>
        <v>7</v>
      </c>
      <c r="X538" s="162">
        <v>1</v>
      </c>
      <c r="Y538" t="str">
        <f t="shared" si="38"/>
        <v>Public ALS</v>
      </c>
      <c r="AA538" t="str">
        <f t="shared" si="39"/>
        <v>4</v>
      </c>
    </row>
    <row r="539" spans="1:27" ht="15.75" hidden="1" customHeight="1" x14ac:dyDescent="0.25">
      <c r="A539" s="162">
        <v>536</v>
      </c>
      <c r="B539" s="162">
        <v>123397</v>
      </c>
      <c r="C539" s="163" t="s">
        <v>1219</v>
      </c>
      <c r="D539" s="163" t="s">
        <v>638</v>
      </c>
      <c r="E539" s="163" t="s">
        <v>1000</v>
      </c>
      <c r="F539" s="163" t="s">
        <v>1211</v>
      </c>
      <c r="G539" s="163" t="s">
        <v>1212</v>
      </c>
      <c r="H539" s="163" t="s">
        <v>1213</v>
      </c>
      <c r="I539" s="163" t="s">
        <v>643</v>
      </c>
      <c r="J539" s="162">
        <v>11.774729000000001</v>
      </c>
      <c r="K539" s="162">
        <v>124.883949</v>
      </c>
      <c r="L539" s="163" t="s">
        <v>644</v>
      </c>
      <c r="M539" s="162">
        <v>14</v>
      </c>
      <c r="N539" s="162">
        <v>86</v>
      </c>
      <c r="O539" s="162">
        <v>201</v>
      </c>
      <c r="P539" s="162">
        <v>1461</v>
      </c>
      <c r="Q539" s="162">
        <v>2706</v>
      </c>
      <c r="R539" s="164">
        <v>1</v>
      </c>
      <c r="S539" s="164" t="s">
        <v>644</v>
      </c>
      <c r="T539" s="164"/>
      <c r="U539" s="164" t="s">
        <v>644</v>
      </c>
      <c r="V539" s="164" t="s">
        <v>644</v>
      </c>
      <c r="W539" s="162">
        <f t="shared" ref="W539:W570" si="41">IF(AA539="1",1,IF(AA539="2",2,IF(AA539="12",4,IF(AA539="123",6,IF(AA539="23",5,IF(AA539="3",3,IF(AA539="4",7,IF(AA539="35",8,""))))))))</f>
        <v>1</v>
      </c>
      <c r="X539" s="162">
        <v>1</v>
      </c>
      <c r="Y539" t="str">
        <f t="shared" ref="Y539:Y570" si="42">IF(X539=1,"Public","Private")&amp;" "&amp;IF(W539=1,"Elementary",IF(W539=2,"JHS",IF(W539=3,"SHS (Stand-alone)",IF(W539=4,"Integrated",IF(W539=5,"Secondary",IF(W539=6,"Complete K to 12",IF(W539=7,"ALS",IF(W539=8,"SHS SUC",""))))))))</f>
        <v>Public Elementary</v>
      </c>
      <c r="AA539" t="str">
        <f t="shared" ref="AA539:AA570" si="43">IF(R539=1,1,"")&amp;IF(S539=1,2,"")&amp;IF(T539=1,3,"")&amp;IF(U539=1,4,"")&amp;IF(V539=1,5,"")</f>
        <v>1</v>
      </c>
    </row>
    <row r="540" spans="1:27" ht="15.75" hidden="1" customHeight="1" x14ac:dyDescent="0.25">
      <c r="A540" s="162">
        <v>545</v>
      </c>
      <c r="B540" s="162">
        <v>123406</v>
      </c>
      <c r="C540" s="163" t="s">
        <v>1229</v>
      </c>
      <c r="D540" s="163" t="s">
        <v>638</v>
      </c>
      <c r="E540" s="163" t="s">
        <v>1000</v>
      </c>
      <c r="F540" s="163" t="s">
        <v>1211</v>
      </c>
      <c r="G540" s="163" t="s">
        <v>1212</v>
      </c>
      <c r="H540" s="163" t="s">
        <v>1213</v>
      </c>
      <c r="I540" s="163" t="s">
        <v>643</v>
      </c>
      <c r="J540" s="162">
        <v>11.789979000000001</v>
      </c>
      <c r="K540" s="162">
        <v>124.930176</v>
      </c>
      <c r="L540" s="163" t="s">
        <v>644</v>
      </c>
      <c r="M540" s="162">
        <v>14</v>
      </c>
      <c r="N540" s="162">
        <v>86</v>
      </c>
      <c r="O540" s="162">
        <v>201</v>
      </c>
      <c r="P540" s="162">
        <v>1461</v>
      </c>
      <c r="Q540" s="162">
        <v>2706</v>
      </c>
      <c r="R540" s="164">
        <v>1</v>
      </c>
      <c r="S540" s="164" t="s">
        <v>644</v>
      </c>
      <c r="T540" s="164"/>
      <c r="U540" s="164" t="s">
        <v>644</v>
      </c>
      <c r="V540" s="164" t="s">
        <v>644</v>
      </c>
      <c r="W540" s="162">
        <f t="shared" si="41"/>
        <v>1</v>
      </c>
      <c r="X540" s="162">
        <v>1</v>
      </c>
      <c r="Y540" t="str">
        <f t="shared" si="42"/>
        <v>Public Elementary</v>
      </c>
      <c r="AA540" t="str">
        <f t="shared" si="43"/>
        <v>1</v>
      </c>
    </row>
    <row r="541" spans="1:27" ht="15.75" hidden="1" customHeight="1" x14ac:dyDescent="0.25">
      <c r="A541" s="162">
        <v>567</v>
      </c>
      <c r="B541" s="162">
        <v>123428</v>
      </c>
      <c r="C541" s="163" t="s">
        <v>1253</v>
      </c>
      <c r="D541" s="163" t="s">
        <v>638</v>
      </c>
      <c r="E541" s="163" t="s">
        <v>1000</v>
      </c>
      <c r="F541" s="163" t="s">
        <v>1211</v>
      </c>
      <c r="G541" s="163" t="s">
        <v>1212</v>
      </c>
      <c r="H541" s="163" t="s">
        <v>1213</v>
      </c>
      <c r="I541" s="163" t="s">
        <v>643</v>
      </c>
      <c r="J541" s="162">
        <v>11.766873</v>
      </c>
      <c r="K541" s="162">
        <v>124.893692</v>
      </c>
      <c r="L541" s="163" t="s">
        <v>644</v>
      </c>
      <c r="M541" s="162">
        <v>14</v>
      </c>
      <c r="N541" s="162">
        <v>86</v>
      </c>
      <c r="O541" s="162">
        <v>201</v>
      </c>
      <c r="P541" s="162">
        <v>1461</v>
      </c>
      <c r="Q541" s="162">
        <v>2708</v>
      </c>
      <c r="R541" s="164">
        <v>1</v>
      </c>
      <c r="S541" s="164" t="s">
        <v>644</v>
      </c>
      <c r="T541" s="164"/>
      <c r="U541" s="164" t="s">
        <v>644</v>
      </c>
      <c r="V541" s="164" t="s">
        <v>644</v>
      </c>
      <c r="W541" s="162">
        <f t="shared" si="41"/>
        <v>1</v>
      </c>
      <c r="X541" s="162">
        <v>1</v>
      </c>
      <c r="Y541" t="str">
        <f t="shared" si="42"/>
        <v>Public Elementary</v>
      </c>
      <c r="AA541" t="str">
        <f t="shared" si="43"/>
        <v>1</v>
      </c>
    </row>
    <row r="542" spans="1:27" ht="15.75" hidden="1" customHeight="1" x14ac:dyDescent="0.25">
      <c r="A542" s="162">
        <v>579</v>
      </c>
      <c r="B542" s="162">
        <v>193540</v>
      </c>
      <c r="C542" s="163" t="s">
        <v>1265</v>
      </c>
      <c r="D542" s="163" t="s">
        <v>638</v>
      </c>
      <c r="E542" s="163" t="s">
        <v>1000</v>
      </c>
      <c r="F542" s="163" t="s">
        <v>1211</v>
      </c>
      <c r="G542" s="163" t="s">
        <v>1212</v>
      </c>
      <c r="H542" s="163" t="s">
        <v>1213</v>
      </c>
      <c r="I542" s="163" t="s">
        <v>643</v>
      </c>
      <c r="J542" s="162">
        <v>11.775107999999999</v>
      </c>
      <c r="K542" s="162">
        <v>124.884209</v>
      </c>
      <c r="L542" s="163" t="s">
        <v>644</v>
      </c>
      <c r="M542" s="162">
        <v>14</v>
      </c>
      <c r="N542" s="162">
        <v>86</v>
      </c>
      <c r="O542" s="162">
        <v>201</v>
      </c>
      <c r="P542" s="162">
        <v>1461</v>
      </c>
      <c r="Q542" s="162">
        <v>2706</v>
      </c>
      <c r="R542" s="164">
        <v>1</v>
      </c>
      <c r="S542" s="164" t="s">
        <v>644</v>
      </c>
      <c r="T542" s="164"/>
      <c r="U542" s="164" t="s">
        <v>644</v>
      </c>
      <c r="V542" s="164" t="s">
        <v>644</v>
      </c>
      <c r="W542" s="162">
        <f t="shared" si="41"/>
        <v>1</v>
      </c>
      <c r="X542" s="162">
        <v>1</v>
      </c>
      <c r="Y542" t="str">
        <f t="shared" si="42"/>
        <v>Public Elementary</v>
      </c>
      <c r="AA542" t="str">
        <f t="shared" si="43"/>
        <v>1</v>
      </c>
    </row>
    <row r="543" spans="1:27" ht="15.75" hidden="1" customHeight="1" x14ac:dyDescent="0.25">
      <c r="A543" s="162">
        <v>589</v>
      </c>
      <c r="B543" s="162">
        <v>404770</v>
      </c>
      <c r="C543" s="163" t="s">
        <v>1276</v>
      </c>
      <c r="D543" s="163" t="s">
        <v>638</v>
      </c>
      <c r="E543" s="163" t="s">
        <v>1000</v>
      </c>
      <c r="F543" s="163" t="s">
        <v>1211</v>
      </c>
      <c r="G543" s="163" t="s">
        <v>1212</v>
      </c>
      <c r="H543" s="163" t="s">
        <v>1213</v>
      </c>
      <c r="I543" s="163" t="s">
        <v>643</v>
      </c>
      <c r="J543" s="170"/>
      <c r="K543" s="170"/>
      <c r="L543" s="163" t="s">
        <v>1277</v>
      </c>
      <c r="M543" s="162">
        <v>14</v>
      </c>
      <c r="N543" s="162">
        <v>86</v>
      </c>
      <c r="O543" s="162">
        <v>201</v>
      </c>
      <c r="P543" s="162">
        <v>1461</v>
      </c>
      <c r="Q543" s="162">
        <v>2706</v>
      </c>
      <c r="R543" s="164">
        <v>1</v>
      </c>
      <c r="S543" s="164" t="s">
        <v>644</v>
      </c>
      <c r="T543" s="164"/>
      <c r="U543" s="164" t="s">
        <v>644</v>
      </c>
      <c r="V543" s="164" t="s">
        <v>644</v>
      </c>
      <c r="W543" s="162">
        <f t="shared" si="41"/>
        <v>1</v>
      </c>
      <c r="X543" s="162">
        <v>2</v>
      </c>
      <c r="Y543" t="str">
        <f t="shared" si="42"/>
        <v>Private Elementary</v>
      </c>
      <c r="AA543" t="str">
        <f t="shared" si="43"/>
        <v>1</v>
      </c>
    </row>
    <row r="544" spans="1:27" ht="15.75" hidden="1" customHeight="1" x14ac:dyDescent="0.25">
      <c r="A544" s="162">
        <v>590</v>
      </c>
      <c r="B544" s="162">
        <v>404772</v>
      </c>
      <c r="C544" s="163" t="s">
        <v>1278</v>
      </c>
      <c r="D544" s="163" t="s">
        <v>638</v>
      </c>
      <c r="E544" s="163" t="s">
        <v>1000</v>
      </c>
      <c r="F544" s="163" t="s">
        <v>1211</v>
      </c>
      <c r="G544" s="163" t="s">
        <v>1212</v>
      </c>
      <c r="H544" s="163" t="s">
        <v>1213</v>
      </c>
      <c r="I544" s="163" t="s">
        <v>716</v>
      </c>
      <c r="J544" s="162">
        <v>11.777828</v>
      </c>
      <c r="K544" s="162">
        <v>124.882858</v>
      </c>
      <c r="L544" s="163" t="s">
        <v>1279</v>
      </c>
      <c r="M544" s="162">
        <v>14</v>
      </c>
      <c r="N544" s="162">
        <v>86</v>
      </c>
      <c r="O544" s="162">
        <v>201</v>
      </c>
      <c r="P544" s="162">
        <v>1461</v>
      </c>
      <c r="Q544" s="162">
        <v>2706</v>
      </c>
      <c r="R544" s="164">
        <v>1</v>
      </c>
      <c r="S544" s="164">
        <v>1</v>
      </c>
      <c r="T544" s="164">
        <v>1</v>
      </c>
      <c r="U544" s="164" t="s">
        <v>644</v>
      </c>
      <c r="V544" s="164"/>
      <c r="W544" s="162">
        <f t="shared" si="41"/>
        <v>6</v>
      </c>
      <c r="X544" s="162">
        <v>2</v>
      </c>
      <c r="Y544" t="str">
        <f t="shared" si="42"/>
        <v>Private Complete K to 12</v>
      </c>
      <c r="AA544" t="str">
        <f t="shared" si="43"/>
        <v>123</v>
      </c>
    </row>
    <row r="545" spans="1:27" ht="15.75" hidden="1" customHeight="1" x14ac:dyDescent="0.25">
      <c r="A545" s="162">
        <v>591</v>
      </c>
      <c r="B545" s="162">
        <v>404774</v>
      </c>
      <c r="C545" s="163" t="s">
        <v>1280</v>
      </c>
      <c r="D545" s="163" t="s">
        <v>638</v>
      </c>
      <c r="E545" s="163" t="s">
        <v>1000</v>
      </c>
      <c r="F545" s="163" t="s">
        <v>1211</v>
      </c>
      <c r="G545" s="163" t="s">
        <v>1212</v>
      </c>
      <c r="H545" s="163" t="s">
        <v>1213</v>
      </c>
      <c r="I545" s="163" t="s">
        <v>643</v>
      </c>
      <c r="J545" s="162">
        <v>11.781219999999999</v>
      </c>
      <c r="K545" s="162">
        <v>124.884308</v>
      </c>
      <c r="L545" s="163" t="s">
        <v>1281</v>
      </c>
      <c r="M545" s="162">
        <v>14</v>
      </c>
      <c r="N545" s="162">
        <v>86</v>
      </c>
      <c r="O545" s="162">
        <v>201</v>
      </c>
      <c r="P545" s="162">
        <v>1461</v>
      </c>
      <c r="Q545" s="162">
        <v>2706</v>
      </c>
      <c r="R545" s="164">
        <v>1</v>
      </c>
      <c r="S545" s="164" t="s">
        <v>644</v>
      </c>
      <c r="T545" s="164"/>
      <c r="U545" s="164" t="s">
        <v>644</v>
      </c>
      <c r="V545" s="164" t="s">
        <v>644</v>
      </c>
      <c r="W545" s="162">
        <f t="shared" si="41"/>
        <v>1</v>
      </c>
      <c r="X545" s="162">
        <v>2</v>
      </c>
      <c r="Y545" t="str">
        <f t="shared" si="42"/>
        <v>Private Elementary</v>
      </c>
      <c r="AA545" t="str">
        <f t="shared" si="43"/>
        <v>1</v>
      </c>
    </row>
    <row r="546" spans="1:27" ht="15.75" hidden="1" customHeight="1" x14ac:dyDescent="0.25">
      <c r="A546" s="162">
        <v>594</v>
      </c>
      <c r="B546" s="178" t="s">
        <v>1213</v>
      </c>
      <c r="C546" s="178" t="s">
        <v>1286</v>
      </c>
      <c r="D546" s="163" t="s">
        <v>638</v>
      </c>
      <c r="E546" s="163" t="s">
        <v>1000</v>
      </c>
      <c r="F546" s="163" t="s">
        <v>1211</v>
      </c>
      <c r="G546" s="163" t="s">
        <v>1212</v>
      </c>
      <c r="H546" s="178" t="s">
        <v>1213</v>
      </c>
      <c r="I546" s="163" t="s">
        <v>758</v>
      </c>
      <c r="J546" s="162"/>
      <c r="K546" s="162"/>
      <c r="L546" s="163"/>
      <c r="M546" s="162"/>
      <c r="N546" s="162"/>
      <c r="O546" s="162"/>
      <c r="P546" s="162"/>
      <c r="Q546" s="162"/>
      <c r="R546" s="164" t="s">
        <v>644</v>
      </c>
      <c r="S546" s="164" t="s">
        <v>644</v>
      </c>
      <c r="T546" s="164"/>
      <c r="U546" s="164">
        <v>1</v>
      </c>
      <c r="V546" s="164" t="s">
        <v>644</v>
      </c>
      <c r="W546" s="162">
        <f t="shared" si="41"/>
        <v>7</v>
      </c>
      <c r="X546" s="162">
        <v>1</v>
      </c>
      <c r="Y546" t="str">
        <f t="shared" si="42"/>
        <v>Public ALS</v>
      </c>
      <c r="AA546" t="str">
        <f t="shared" si="43"/>
        <v>4</v>
      </c>
    </row>
    <row r="547" spans="1:27" ht="15.75" hidden="1" customHeight="1" x14ac:dyDescent="0.25">
      <c r="A547" s="162">
        <v>537</v>
      </c>
      <c r="B547" s="162">
        <v>123398</v>
      </c>
      <c r="C547" s="163" t="s">
        <v>1220</v>
      </c>
      <c r="D547" s="163" t="s">
        <v>638</v>
      </c>
      <c r="E547" s="163" t="s">
        <v>1000</v>
      </c>
      <c r="F547" s="163" t="s">
        <v>1211</v>
      </c>
      <c r="G547" s="163" t="s">
        <v>1212</v>
      </c>
      <c r="H547" s="163" t="s">
        <v>1231</v>
      </c>
      <c r="I547" s="163" t="s">
        <v>643</v>
      </c>
      <c r="J547" s="162">
        <v>11.783321000000001</v>
      </c>
      <c r="K547" s="162">
        <v>124.883369</v>
      </c>
      <c r="L547" s="163" t="s">
        <v>644</v>
      </c>
      <c r="M547" s="162">
        <v>14</v>
      </c>
      <c r="N547" s="162">
        <v>86</v>
      </c>
      <c r="O547" s="162">
        <v>201</v>
      </c>
      <c r="P547" s="162">
        <v>1461</v>
      </c>
      <c r="Q547" s="162">
        <v>2708</v>
      </c>
      <c r="R547" s="164">
        <v>1</v>
      </c>
      <c r="S547" s="164" t="s">
        <v>644</v>
      </c>
      <c r="T547" s="164"/>
      <c r="U547" s="164" t="s">
        <v>644</v>
      </c>
      <c r="V547" s="164" t="s">
        <v>644</v>
      </c>
      <c r="W547" s="162">
        <f t="shared" si="41"/>
        <v>1</v>
      </c>
      <c r="X547" s="162">
        <v>1</v>
      </c>
      <c r="Y547" t="str">
        <f t="shared" si="42"/>
        <v>Public Elementary</v>
      </c>
      <c r="AA547" t="str">
        <f t="shared" si="43"/>
        <v>1</v>
      </c>
    </row>
    <row r="548" spans="1:27" ht="15.75" hidden="1" customHeight="1" x14ac:dyDescent="0.25">
      <c r="A548" s="162">
        <v>539</v>
      </c>
      <c r="B548" s="162">
        <v>123400</v>
      </c>
      <c r="C548" s="163" t="s">
        <v>1223</v>
      </c>
      <c r="D548" s="163" t="s">
        <v>638</v>
      </c>
      <c r="E548" s="163" t="s">
        <v>1000</v>
      </c>
      <c r="F548" s="163" t="s">
        <v>1211</v>
      </c>
      <c r="G548" s="163" t="s">
        <v>1212</v>
      </c>
      <c r="H548" s="163" t="s">
        <v>1231</v>
      </c>
      <c r="I548" s="163" t="s">
        <v>643</v>
      </c>
      <c r="J548" s="162">
        <v>11.778973000000001</v>
      </c>
      <c r="K548" s="162">
        <v>124.915237</v>
      </c>
      <c r="L548" s="163" t="s">
        <v>644</v>
      </c>
      <c r="M548" s="162">
        <v>14</v>
      </c>
      <c r="N548" s="162">
        <v>86</v>
      </c>
      <c r="O548" s="162">
        <v>201</v>
      </c>
      <c r="P548" s="162">
        <v>1461</v>
      </c>
      <c r="Q548" s="162">
        <v>2706</v>
      </c>
      <c r="R548" s="164">
        <v>1</v>
      </c>
      <c r="S548" s="164" t="s">
        <v>644</v>
      </c>
      <c r="T548" s="164"/>
      <c r="U548" s="164" t="s">
        <v>644</v>
      </c>
      <c r="V548" s="164" t="s">
        <v>644</v>
      </c>
      <c r="W548" s="162">
        <f t="shared" si="41"/>
        <v>1</v>
      </c>
      <c r="X548" s="162">
        <v>1</v>
      </c>
      <c r="Y548" t="str">
        <f t="shared" si="42"/>
        <v>Public Elementary</v>
      </c>
      <c r="AA548" t="str">
        <f t="shared" si="43"/>
        <v>1</v>
      </c>
    </row>
    <row r="549" spans="1:27" ht="15.75" hidden="1" customHeight="1" x14ac:dyDescent="0.25">
      <c r="A549" s="162">
        <v>540</v>
      </c>
      <c r="B549" s="162">
        <v>123401</v>
      </c>
      <c r="C549" s="163" t="s">
        <v>1224</v>
      </c>
      <c r="D549" s="163" t="s">
        <v>638</v>
      </c>
      <c r="E549" s="163" t="s">
        <v>1000</v>
      </c>
      <c r="F549" s="163" t="s">
        <v>1211</v>
      </c>
      <c r="G549" s="163" t="s">
        <v>1212</v>
      </c>
      <c r="H549" s="163" t="s">
        <v>1231</v>
      </c>
      <c r="I549" s="163" t="s">
        <v>643</v>
      </c>
      <c r="J549" s="162">
        <v>11.783250000000001</v>
      </c>
      <c r="K549" s="162">
        <v>124.88335600000001</v>
      </c>
      <c r="L549" s="163" t="s">
        <v>644</v>
      </c>
      <c r="M549" s="162">
        <v>14</v>
      </c>
      <c r="N549" s="162">
        <v>86</v>
      </c>
      <c r="O549" s="162">
        <v>201</v>
      </c>
      <c r="P549" s="162">
        <v>1461</v>
      </c>
      <c r="Q549" s="162">
        <v>2708</v>
      </c>
      <c r="R549" s="164">
        <v>1</v>
      </c>
      <c r="S549" s="164" t="s">
        <v>644</v>
      </c>
      <c r="T549" s="164"/>
      <c r="U549" s="164" t="s">
        <v>644</v>
      </c>
      <c r="V549" s="164" t="s">
        <v>644</v>
      </c>
      <c r="W549" s="162">
        <f t="shared" si="41"/>
        <v>1</v>
      </c>
      <c r="X549" s="162">
        <v>1</v>
      </c>
      <c r="Y549" t="str">
        <f t="shared" si="42"/>
        <v>Public Elementary</v>
      </c>
      <c r="AA549" t="str">
        <f t="shared" si="43"/>
        <v>1</v>
      </c>
    </row>
    <row r="550" spans="1:27" ht="15.75" hidden="1" customHeight="1" x14ac:dyDescent="0.25">
      <c r="A550" s="162">
        <v>543</v>
      </c>
      <c r="B550" s="162">
        <v>123404</v>
      </c>
      <c r="C550" s="163" t="s">
        <v>1227</v>
      </c>
      <c r="D550" s="163" t="s">
        <v>638</v>
      </c>
      <c r="E550" s="163" t="s">
        <v>1000</v>
      </c>
      <c r="F550" s="163" t="s">
        <v>1211</v>
      </c>
      <c r="G550" s="163" t="s">
        <v>1212</v>
      </c>
      <c r="H550" s="163" t="s">
        <v>1231</v>
      </c>
      <c r="I550" s="163" t="s">
        <v>643</v>
      </c>
      <c r="J550" s="162">
        <v>11.778931</v>
      </c>
      <c r="K550" s="162">
        <v>124.881638</v>
      </c>
      <c r="L550" s="163" t="s">
        <v>644</v>
      </c>
      <c r="M550" s="162">
        <v>14</v>
      </c>
      <c r="N550" s="162">
        <v>86</v>
      </c>
      <c r="O550" s="162">
        <v>201</v>
      </c>
      <c r="P550" s="162">
        <v>1461</v>
      </c>
      <c r="Q550" s="162">
        <v>2706</v>
      </c>
      <c r="R550" s="164">
        <v>1</v>
      </c>
      <c r="S550" s="164" t="s">
        <v>644</v>
      </c>
      <c r="T550" s="164"/>
      <c r="U550" s="164" t="s">
        <v>644</v>
      </c>
      <c r="V550" s="164" t="s">
        <v>644</v>
      </c>
      <c r="W550" s="162">
        <f t="shared" si="41"/>
        <v>1</v>
      </c>
      <c r="X550" s="162">
        <v>1</v>
      </c>
      <c r="Y550" t="str">
        <f t="shared" si="42"/>
        <v>Public Elementary</v>
      </c>
      <c r="AA550" t="str">
        <f t="shared" si="43"/>
        <v>1</v>
      </c>
    </row>
    <row r="551" spans="1:27" ht="15.75" hidden="1" customHeight="1" x14ac:dyDescent="0.25">
      <c r="A551" s="162">
        <v>544</v>
      </c>
      <c r="B551" s="162">
        <v>123405</v>
      </c>
      <c r="C551" s="163" t="s">
        <v>1228</v>
      </c>
      <c r="D551" s="163" t="s">
        <v>638</v>
      </c>
      <c r="E551" s="163" t="s">
        <v>1000</v>
      </c>
      <c r="F551" s="163" t="s">
        <v>1211</v>
      </c>
      <c r="G551" s="163" t="s">
        <v>1212</v>
      </c>
      <c r="H551" s="163" t="s">
        <v>1231</v>
      </c>
      <c r="I551" s="163" t="s">
        <v>643</v>
      </c>
      <c r="J551" s="162">
        <v>11.776956</v>
      </c>
      <c r="K551" s="162">
        <v>124.898674</v>
      </c>
      <c r="L551" s="163" t="s">
        <v>644</v>
      </c>
      <c r="M551" s="162">
        <v>14</v>
      </c>
      <c r="N551" s="162">
        <v>86</v>
      </c>
      <c r="O551" s="162">
        <v>201</v>
      </c>
      <c r="P551" s="162">
        <v>1461</v>
      </c>
      <c r="Q551" s="162">
        <v>2708</v>
      </c>
      <c r="R551" s="164">
        <v>1</v>
      </c>
      <c r="S551" s="164" t="s">
        <v>644</v>
      </c>
      <c r="T551" s="164"/>
      <c r="U551" s="164" t="s">
        <v>644</v>
      </c>
      <c r="V551" s="164" t="s">
        <v>644</v>
      </c>
      <c r="W551" s="162">
        <f t="shared" si="41"/>
        <v>1</v>
      </c>
      <c r="X551" s="162">
        <v>1</v>
      </c>
      <c r="Y551" t="str">
        <f t="shared" si="42"/>
        <v>Public Elementary</v>
      </c>
      <c r="AA551" t="str">
        <f t="shared" si="43"/>
        <v>1</v>
      </c>
    </row>
    <row r="552" spans="1:27" ht="15.75" hidden="1" customHeight="1" x14ac:dyDescent="0.25">
      <c r="A552" s="162">
        <v>548</v>
      </c>
      <c r="B552" s="162">
        <v>123409</v>
      </c>
      <c r="C552" s="163" t="s">
        <v>1233</v>
      </c>
      <c r="D552" s="163" t="s">
        <v>638</v>
      </c>
      <c r="E552" s="163" t="s">
        <v>1000</v>
      </c>
      <c r="F552" s="163" t="s">
        <v>1211</v>
      </c>
      <c r="G552" s="163" t="s">
        <v>1212</v>
      </c>
      <c r="H552" s="163" t="s">
        <v>1231</v>
      </c>
      <c r="I552" s="163" t="s">
        <v>643</v>
      </c>
      <c r="J552" s="162">
        <v>11.771831000000001</v>
      </c>
      <c r="K552" s="162">
        <v>124.884384</v>
      </c>
      <c r="L552" s="163" t="s">
        <v>644</v>
      </c>
      <c r="M552" s="162">
        <v>14</v>
      </c>
      <c r="N552" s="162">
        <v>86</v>
      </c>
      <c r="O552" s="162">
        <v>201</v>
      </c>
      <c r="P552" s="162">
        <v>1461</v>
      </c>
      <c r="Q552" s="162">
        <v>2707</v>
      </c>
      <c r="R552" s="164">
        <v>1</v>
      </c>
      <c r="S552" s="164" t="s">
        <v>644</v>
      </c>
      <c r="T552" s="164"/>
      <c r="U552" s="164" t="s">
        <v>644</v>
      </c>
      <c r="V552" s="164" t="s">
        <v>644</v>
      </c>
      <c r="W552" s="162">
        <f t="shared" si="41"/>
        <v>1</v>
      </c>
      <c r="X552" s="162">
        <v>1</v>
      </c>
      <c r="Y552" t="str">
        <f t="shared" si="42"/>
        <v>Public Elementary</v>
      </c>
      <c r="AA552" t="str">
        <f t="shared" si="43"/>
        <v>1</v>
      </c>
    </row>
    <row r="553" spans="1:27" ht="15.75" hidden="1" customHeight="1" x14ac:dyDescent="0.25">
      <c r="A553" s="162">
        <v>588</v>
      </c>
      <c r="B553" s="162">
        <v>404769</v>
      </c>
      <c r="C553" s="163" t="s">
        <v>1274</v>
      </c>
      <c r="D553" s="163" t="s">
        <v>638</v>
      </c>
      <c r="E553" s="163" t="s">
        <v>1000</v>
      </c>
      <c r="F553" s="163" t="s">
        <v>1211</v>
      </c>
      <c r="G553" s="163" t="s">
        <v>1212</v>
      </c>
      <c r="H553" s="163" t="s">
        <v>1231</v>
      </c>
      <c r="I553" s="163" t="s">
        <v>643</v>
      </c>
      <c r="J553" s="162">
        <v>11.771169</v>
      </c>
      <c r="K553" s="162">
        <v>124.884056</v>
      </c>
      <c r="L553" s="163" t="s">
        <v>1275</v>
      </c>
      <c r="M553" s="162">
        <v>14</v>
      </c>
      <c r="N553" s="162">
        <v>86</v>
      </c>
      <c r="O553" s="162">
        <v>201</v>
      </c>
      <c r="P553" s="162">
        <v>1461</v>
      </c>
      <c r="Q553" s="162">
        <v>2706</v>
      </c>
      <c r="R553" s="164">
        <v>1</v>
      </c>
      <c r="S553" s="164" t="s">
        <v>644</v>
      </c>
      <c r="T553" s="164"/>
      <c r="U553" s="164" t="s">
        <v>644</v>
      </c>
      <c r="V553" s="164" t="s">
        <v>644</v>
      </c>
      <c r="W553" s="162">
        <f t="shared" si="41"/>
        <v>1</v>
      </c>
      <c r="X553" s="162">
        <v>2</v>
      </c>
      <c r="Y553" t="str">
        <f t="shared" si="42"/>
        <v>Private Elementary</v>
      </c>
      <c r="AA553" t="str">
        <f t="shared" si="43"/>
        <v>1</v>
      </c>
    </row>
    <row r="554" spans="1:27" ht="15.75" hidden="1" customHeight="1" x14ac:dyDescent="0.25">
      <c r="A554" s="162">
        <v>592</v>
      </c>
      <c r="B554" s="162">
        <v>404775</v>
      </c>
      <c r="C554" s="163" t="s">
        <v>1282</v>
      </c>
      <c r="D554" s="163" t="s">
        <v>638</v>
      </c>
      <c r="E554" s="163" t="s">
        <v>1000</v>
      </c>
      <c r="F554" s="163" t="s">
        <v>1211</v>
      </c>
      <c r="G554" s="163" t="s">
        <v>1212</v>
      </c>
      <c r="H554" s="163" t="s">
        <v>1231</v>
      </c>
      <c r="I554" s="163" t="s">
        <v>716</v>
      </c>
      <c r="J554" s="162">
        <v>11.77745</v>
      </c>
      <c r="K554" s="162">
        <v>124.881058</v>
      </c>
      <c r="L554" s="163" t="s">
        <v>1283</v>
      </c>
      <c r="M554" s="162">
        <v>14</v>
      </c>
      <c r="N554" s="162">
        <v>86</v>
      </c>
      <c r="O554" s="162">
        <v>201</v>
      </c>
      <c r="P554" s="162">
        <v>1461</v>
      </c>
      <c r="Q554" s="162">
        <v>2706</v>
      </c>
      <c r="R554" s="164">
        <v>1</v>
      </c>
      <c r="S554" s="164">
        <v>1</v>
      </c>
      <c r="T554" s="164">
        <v>1</v>
      </c>
      <c r="U554" s="164" t="s">
        <v>644</v>
      </c>
      <c r="V554" s="164" t="s">
        <v>644</v>
      </c>
      <c r="W554" s="162">
        <f t="shared" si="41"/>
        <v>6</v>
      </c>
      <c r="X554" s="162">
        <v>2</v>
      </c>
      <c r="Y554" t="str">
        <f t="shared" si="42"/>
        <v>Private Complete K to 12</v>
      </c>
      <c r="AA554" t="str">
        <f t="shared" si="43"/>
        <v>123</v>
      </c>
    </row>
    <row r="555" spans="1:27" ht="15.75" hidden="1" customHeight="1" x14ac:dyDescent="0.25">
      <c r="A555" s="162">
        <v>593</v>
      </c>
      <c r="B555" s="162">
        <v>453504</v>
      </c>
      <c r="C555" s="163" t="s">
        <v>1284</v>
      </c>
      <c r="D555" s="163" t="s">
        <v>638</v>
      </c>
      <c r="E555" s="163" t="s">
        <v>1000</v>
      </c>
      <c r="F555" s="163" t="s">
        <v>1211</v>
      </c>
      <c r="G555" s="163" t="s">
        <v>1212</v>
      </c>
      <c r="H555" s="163" t="s">
        <v>1231</v>
      </c>
      <c r="I555" s="163" t="s">
        <v>643</v>
      </c>
      <c r="J555" s="170"/>
      <c r="K555" s="170"/>
      <c r="L555" s="163" t="s">
        <v>1285</v>
      </c>
      <c r="M555" s="162">
        <v>14</v>
      </c>
      <c r="N555" s="162">
        <v>86</v>
      </c>
      <c r="O555" s="162">
        <v>201</v>
      </c>
      <c r="P555" s="162">
        <v>1461</v>
      </c>
      <c r="Q555" s="162">
        <v>2710</v>
      </c>
      <c r="R555" s="164">
        <v>1</v>
      </c>
      <c r="S555" s="164" t="s">
        <v>644</v>
      </c>
      <c r="T555" s="164"/>
      <c r="U555" s="164" t="s">
        <v>644</v>
      </c>
      <c r="V555" s="164" t="s">
        <v>644</v>
      </c>
      <c r="W555" s="162">
        <f t="shared" si="41"/>
        <v>1</v>
      </c>
      <c r="X555" s="162">
        <v>2</v>
      </c>
      <c r="Y555" t="str">
        <f t="shared" si="42"/>
        <v>Private Elementary</v>
      </c>
      <c r="AA555" t="str">
        <f t="shared" si="43"/>
        <v>1</v>
      </c>
    </row>
    <row r="556" spans="1:27" ht="15.75" hidden="1" customHeight="1" x14ac:dyDescent="0.25">
      <c r="A556" s="162">
        <v>595</v>
      </c>
      <c r="B556" s="178" t="s">
        <v>1231</v>
      </c>
      <c r="C556" s="178" t="s">
        <v>1287</v>
      </c>
      <c r="D556" s="163" t="s">
        <v>638</v>
      </c>
      <c r="E556" s="163" t="s">
        <v>1000</v>
      </c>
      <c r="F556" s="163" t="s">
        <v>1211</v>
      </c>
      <c r="G556" s="163" t="s">
        <v>1212</v>
      </c>
      <c r="H556" s="178" t="s">
        <v>1231</v>
      </c>
      <c r="I556" s="163" t="s">
        <v>758</v>
      </c>
      <c r="J556" s="162"/>
      <c r="K556" s="162"/>
      <c r="L556" s="163"/>
      <c r="M556" s="162"/>
      <c r="N556" s="162"/>
      <c r="O556" s="162"/>
      <c r="P556" s="162"/>
      <c r="Q556" s="162"/>
      <c r="R556" s="164" t="s">
        <v>644</v>
      </c>
      <c r="S556" s="164" t="s">
        <v>644</v>
      </c>
      <c r="T556" s="164"/>
      <c r="U556" s="164">
        <v>1</v>
      </c>
      <c r="V556" s="164" t="s">
        <v>644</v>
      </c>
      <c r="W556" s="162">
        <f t="shared" si="41"/>
        <v>7</v>
      </c>
      <c r="X556" s="162">
        <v>1</v>
      </c>
      <c r="Y556" t="str">
        <f t="shared" si="42"/>
        <v>Public ALS</v>
      </c>
      <c r="AA556" t="str">
        <f t="shared" si="43"/>
        <v>4</v>
      </c>
    </row>
    <row r="557" spans="1:27" ht="15.75" hidden="1" customHeight="1" x14ac:dyDescent="0.25">
      <c r="A557" s="162">
        <v>535</v>
      </c>
      <c r="B557" s="162">
        <v>123396</v>
      </c>
      <c r="C557" s="163" t="s">
        <v>1218</v>
      </c>
      <c r="D557" s="163" t="s">
        <v>638</v>
      </c>
      <c r="E557" s="163" t="s">
        <v>1000</v>
      </c>
      <c r="F557" s="163" t="s">
        <v>1211</v>
      </c>
      <c r="G557" s="163" t="s">
        <v>1212</v>
      </c>
      <c r="H557" s="163" t="s">
        <v>1221</v>
      </c>
      <c r="I557" s="163" t="s">
        <v>643</v>
      </c>
      <c r="J557" s="162">
        <v>11.788719</v>
      </c>
      <c r="K557" s="162">
        <v>124.904854</v>
      </c>
      <c r="L557" s="163" t="s">
        <v>644</v>
      </c>
      <c r="M557" s="162">
        <v>14</v>
      </c>
      <c r="N557" s="162">
        <v>86</v>
      </c>
      <c r="O557" s="162">
        <v>201</v>
      </c>
      <c r="P557" s="162">
        <v>1461</v>
      </c>
      <c r="Q557" s="162">
        <v>2706</v>
      </c>
      <c r="R557" s="164">
        <v>1</v>
      </c>
      <c r="S557" s="164" t="s">
        <v>644</v>
      </c>
      <c r="T557" s="164"/>
      <c r="U557" s="164" t="s">
        <v>644</v>
      </c>
      <c r="V557" s="164" t="s">
        <v>644</v>
      </c>
      <c r="W557" s="162">
        <f t="shared" si="41"/>
        <v>1</v>
      </c>
      <c r="X557" s="162">
        <v>1</v>
      </c>
      <c r="Y557" t="str">
        <f t="shared" si="42"/>
        <v>Public Elementary</v>
      </c>
      <c r="AA557" t="str">
        <f t="shared" si="43"/>
        <v>1</v>
      </c>
    </row>
    <row r="558" spans="1:27" ht="15.75" hidden="1" customHeight="1" x14ac:dyDescent="0.25">
      <c r="A558" s="162">
        <v>538</v>
      </c>
      <c r="B558" s="162">
        <v>123399</v>
      </c>
      <c r="C558" s="163" t="s">
        <v>1222</v>
      </c>
      <c r="D558" s="163" t="s">
        <v>638</v>
      </c>
      <c r="E558" s="163" t="s">
        <v>1000</v>
      </c>
      <c r="F558" s="163" t="s">
        <v>1211</v>
      </c>
      <c r="G558" s="163" t="s">
        <v>1212</v>
      </c>
      <c r="H558" s="163" t="s">
        <v>1221</v>
      </c>
      <c r="I558" s="163" t="s">
        <v>643</v>
      </c>
      <c r="J558" s="162">
        <v>11.777964000000001</v>
      </c>
      <c r="K558" s="162">
        <v>124.906914</v>
      </c>
      <c r="L558" s="163" t="s">
        <v>644</v>
      </c>
      <c r="M558" s="162">
        <v>14</v>
      </c>
      <c r="N558" s="162">
        <v>86</v>
      </c>
      <c r="O558" s="162">
        <v>201</v>
      </c>
      <c r="P558" s="162">
        <v>1461</v>
      </c>
      <c r="Q558" s="162">
        <v>2708</v>
      </c>
      <c r="R558" s="164">
        <v>1</v>
      </c>
      <c r="S558" s="164" t="s">
        <v>644</v>
      </c>
      <c r="T558" s="164"/>
      <c r="U558" s="164" t="s">
        <v>644</v>
      </c>
      <c r="V558" s="164" t="s">
        <v>644</v>
      </c>
      <c r="W558" s="162">
        <f t="shared" si="41"/>
        <v>1</v>
      </c>
      <c r="X558" s="162">
        <v>1</v>
      </c>
      <c r="Y558" t="str">
        <f t="shared" si="42"/>
        <v>Public Elementary</v>
      </c>
      <c r="AA558" t="str">
        <f t="shared" si="43"/>
        <v>1</v>
      </c>
    </row>
    <row r="559" spans="1:27" ht="15.75" hidden="1" customHeight="1" x14ac:dyDescent="0.25">
      <c r="A559" s="162">
        <v>562</v>
      </c>
      <c r="B559" s="162">
        <v>123423</v>
      </c>
      <c r="C559" s="163" t="s">
        <v>1248</v>
      </c>
      <c r="D559" s="163" t="s">
        <v>638</v>
      </c>
      <c r="E559" s="163" t="s">
        <v>1000</v>
      </c>
      <c r="F559" s="163" t="s">
        <v>1211</v>
      </c>
      <c r="G559" s="163" t="s">
        <v>1212</v>
      </c>
      <c r="H559" s="163" t="s">
        <v>1221</v>
      </c>
      <c r="I559" s="163" t="s">
        <v>643</v>
      </c>
      <c r="J559" s="162">
        <v>11.781829</v>
      </c>
      <c r="K559" s="162">
        <v>124.884254</v>
      </c>
      <c r="L559" s="163" t="s">
        <v>644</v>
      </c>
      <c r="M559" s="162">
        <v>14</v>
      </c>
      <c r="N559" s="162">
        <v>86</v>
      </c>
      <c r="O559" s="162">
        <v>201</v>
      </c>
      <c r="P559" s="162">
        <v>1461</v>
      </c>
      <c r="Q559" s="162">
        <v>2708</v>
      </c>
      <c r="R559" s="164">
        <v>1</v>
      </c>
      <c r="S559" s="164" t="s">
        <v>644</v>
      </c>
      <c r="T559" s="164"/>
      <c r="U559" s="164" t="s">
        <v>644</v>
      </c>
      <c r="V559" s="164" t="s">
        <v>644</v>
      </c>
      <c r="W559" s="162">
        <f t="shared" si="41"/>
        <v>1</v>
      </c>
      <c r="X559" s="162">
        <v>1</v>
      </c>
      <c r="Y559" t="str">
        <f t="shared" si="42"/>
        <v>Public Elementary</v>
      </c>
      <c r="AA559" t="str">
        <f t="shared" si="43"/>
        <v>1</v>
      </c>
    </row>
    <row r="560" spans="1:27" ht="15.75" hidden="1" customHeight="1" x14ac:dyDescent="0.25">
      <c r="A560" s="162">
        <v>564</v>
      </c>
      <c r="B560" s="162">
        <v>123425</v>
      </c>
      <c r="C560" s="163" t="s">
        <v>1250</v>
      </c>
      <c r="D560" s="163" t="s">
        <v>638</v>
      </c>
      <c r="E560" s="163" t="s">
        <v>1000</v>
      </c>
      <c r="F560" s="163" t="s">
        <v>1211</v>
      </c>
      <c r="G560" s="163" t="s">
        <v>1212</v>
      </c>
      <c r="H560" s="163" t="s">
        <v>1221</v>
      </c>
      <c r="I560" s="163" t="s">
        <v>643</v>
      </c>
      <c r="J560" s="162">
        <v>11.762335999999999</v>
      </c>
      <c r="K560" s="162">
        <v>124.914421</v>
      </c>
      <c r="L560" s="163" t="s">
        <v>644</v>
      </c>
      <c r="M560" s="162">
        <v>14</v>
      </c>
      <c r="N560" s="162">
        <v>86</v>
      </c>
      <c r="O560" s="162">
        <v>201</v>
      </c>
      <c r="P560" s="162">
        <v>1461</v>
      </c>
      <c r="Q560" s="162">
        <v>2708</v>
      </c>
      <c r="R560" s="164">
        <v>1</v>
      </c>
      <c r="S560" s="164" t="s">
        <v>644</v>
      </c>
      <c r="T560" s="164"/>
      <c r="U560" s="164" t="s">
        <v>644</v>
      </c>
      <c r="V560" s="164" t="s">
        <v>644</v>
      </c>
      <c r="W560" s="162">
        <f t="shared" si="41"/>
        <v>1</v>
      </c>
      <c r="X560" s="162">
        <v>1</v>
      </c>
      <c r="Y560" t="str">
        <f t="shared" si="42"/>
        <v>Public Elementary</v>
      </c>
      <c r="AA560" t="str">
        <f t="shared" si="43"/>
        <v>1</v>
      </c>
    </row>
    <row r="561" spans="1:27" ht="15.75" hidden="1" customHeight="1" x14ac:dyDescent="0.25">
      <c r="A561" s="162">
        <v>581</v>
      </c>
      <c r="B561" s="162">
        <v>303604</v>
      </c>
      <c r="C561" s="163" t="s">
        <v>1267</v>
      </c>
      <c r="D561" s="163" t="s">
        <v>638</v>
      </c>
      <c r="E561" s="163" t="s">
        <v>1000</v>
      </c>
      <c r="F561" s="163" t="s">
        <v>1211</v>
      </c>
      <c r="G561" s="163" t="s">
        <v>1212</v>
      </c>
      <c r="H561" s="163" t="s">
        <v>1221</v>
      </c>
      <c r="I561" s="163" t="s">
        <v>716</v>
      </c>
      <c r="J561" s="162">
        <v>11.773469</v>
      </c>
      <c r="K561" s="162">
        <v>124.884338</v>
      </c>
      <c r="L561" s="163" t="s">
        <v>644</v>
      </c>
      <c r="M561" s="162">
        <v>14</v>
      </c>
      <c r="N561" s="162">
        <v>86</v>
      </c>
      <c r="O561" s="162">
        <v>201</v>
      </c>
      <c r="P561" s="162">
        <v>1461</v>
      </c>
      <c r="Q561" s="162">
        <v>2706</v>
      </c>
      <c r="R561" s="164" t="s">
        <v>644</v>
      </c>
      <c r="S561" s="164">
        <v>1</v>
      </c>
      <c r="T561" s="164">
        <v>1</v>
      </c>
      <c r="U561" s="164" t="s">
        <v>644</v>
      </c>
      <c r="V561" s="164" t="s">
        <v>644</v>
      </c>
      <c r="W561" s="162">
        <f t="shared" si="41"/>
        <v>5</v>
      </c>
      <c r="X561" s="162">
        <v>1</v>
      </c>
      <c r="Y561" t="str">
        <f t="shared" si="42"/>
        <v>Public Secondary</v>
      </c>
      <c r="AA561" t="str">
        <f t="shared" si="43"/>
        <v>23</v>
      </c>
    </row>
    <row r="562" spans="1:27" ht="15.75" hidden="1" customHeight="1" x14ac:dyDescent="0.25">
      <c r="A562" s="162">
        <v>596</v>
      </c>
      <c r="B562" s="178" t="s">
        <v>1221</v>
      </c>
      <c r="C562" s="178" t="s">
        <v>1288</v>
      </c>
      <c r="D562" s="163" t="s">
        <v>638</v>
      </c>
      <c r="E562" s="163" t="s">
        <v>1000</v>
      </c>
      <c r="F562" s="163" t="s">
        <v>1211</v>
      </c>
      <c r="G562" s="163" t="s">
        <v>1212</v>
      </c>
      <c r="H562" s="178" t="s">
        <v>1221</v>
      </c>
      <c r="I562" s="163" t="s">
        <v>758</v>
      </c>
      <c r="J562" s="162"/>
      <c r="K562" s="162"/>
      <c r="L562" s="163"/>
      <c r="M562" s="162"/>
      <c r="N562" s="162"/>
      <c r="O562" s="162"/>
      <c r="P562" s="162"/>
      <c r="Q562" s="162"/>
      <c r="R562" s="164" t="s">
        <v>644</v>
      </c>
      <c r="S562" s="164" t="s">
        <v>644</v>
      </c>
      <c r="T562" s="164"/>
      <c r="U562" s="164">
        <v>1</v>
      </c>
      <c r="V562" s="164" t="s">
        <v>644</v>
      </c>
      <c r="W562" s="162">
        <f t="shared" si="41"/>
        <v>7</v>
      </c>
      <c r="X562" s="162">
        <v>1</v>
      </c>
      <c r="Y562" t="str">
        <f t="shared" si="42"/>
        <v>Public ALS</v>
      </c>
      <c r="AA562" t="str">
        <f t="shared" si="43"/>
        <v>4</v>
      </c>
    </row>
    <row r="563" spans="1:27" ht="15.75" hidden="1" customHeight="1" x14ac:dyDescent="0.25">
      <c r="A563" s="162">
        <v>530</v>
      </c>
      <c r="B563" s="162">
        <v>123391</v>
      </c>
      <c r="C563" s="163" t="s">
        <v>5565</v>
      </c>
      <c r="D563" s="163" t="s">
        <v>638</v>
      </c>
      <c r="E563" s="163" t="s">
        <v>1000</v>
      </c>
      <c r="F563" s="163" t="s">
        <v>1211</v>
      </c>
      <c r="G563" s="163" t="s">
        <v>1212</v>
      </c>
      <c r="H563" s="163" t="s">
        <v>1255</v>
      </c>
      <c r="I563" s="163" t="s">
        <v>643</v>
      </c>
      <c r="J563" s="162">
        <v>11.795356999999999</v>
      </c>
      <c r="K563" s="162">
        <v>124.924767</v>
      </c>
      <c r="L563" s="163" t="s">
        <v>644</v>
      </c>
      <c r="M563" s="162">
        <v>14</v>
      </c>
      <c r="N563" s="162">
        <v>86</v>
      </c>
      <c r="O563" s="162">
        <v>201</v>
      </c>
      <c r="P563" s="162">
        <v>1461</v>
      </c>
      <c r="Q563" s="162">
        <v>2706</v>
      </c>
      <c r="R563" s="164">
        <v>1</v>
      </c>
      <c r="S563" s="164" t="s">
        <v>644</v>
      </c>
      <c r="T563" s="164"/>
      <c r="U563" s="164" t="s">
        <v>644</v>
      </c>
      <c r="V563" s="164" t="s">
        <v>644</v>
      </c>
      <c r="W563" s="162">
        <f t="shared" si="41"/>
        <v>1</v>
      </c>
      <c r="X563" s="162">
        <v>1</v>
      </c>
      <c r="Y563" t="str">
        <f t="shared" si="42"/>
        <v>Public Elementary</v>
      </c>
      <c r="AA563" t="str">
        <f t="shared" si="43"/>
        <v>1</v>
      </c>
    </row>
    <row r="564" spans="1:27" ht="15.75" hidden="1" customHeight="1" x14ac:dyDescent="0.25">
      <c r="A564" s="162">
        <v>534</v>
      </c>
      <c r="B564" s="162">
        <v>123395</v>
      </c>
      <c r="C564" s="163" t="s">
        <v>1217</v>
      </c>
      <c r="D564" s="163" t="s">
        <v>638</v>
      </c>
      <c r="E564" s="163" t="s">
        <v>1000</v>
      </c>
      <c r="F564" s="163" t="s">
        <v>1211</v>
      </c>
      <c r="G564" s="163" t="s">
        <v>1212</v>
      </c>
      <c r="H564" s="163" t="s">
        <v>1255</v>
      </c>
      <c r="I564" s="163" t="s">
        <v>643</v>
      </c>
      <c r="J564" s="162">
        <v>11.801826</v>
      </c>
      <c r="K564" s="162">
        <v>124.92871100000001</v>
      </c>
      <c r="L564" s="163" t="s">
        <v>644</v>
      </c>
      <c r="M564" s="162">
        <v>14</v>
      </c>
      <c r="N564" s="162">
        <v>86</v>
      </c>
      <c r="O564" s="162">
        <v>201</v>
      </c>
      <c r="P564" s="162">
        <v>1461</v>
      </c>
      <c r="Q564" s="162">
        <v>2706</v>
      </c>
      <c r="R564" s="164">
        <v>1</v>
      </c>
      <c r="S564" s="164" t="s">
        <v>644</v>
      </c>
      <c r="T564" s="164"/>
      <c r="U564" s="164" t="s">
        <v>644</v>
      </c>
      <c r="V564" s="164" t="s">
        <v>644</v>
      </c>
      <c r="W564" s="162">
        <f t="shared" si="41"/>
        <v>1</v>
      </c>
      <c r="X564" s="162">
        <v>1</v>
      </c>
      <c r="Y564" t="str">
        <f t="shared" si="42"/>
        <v>Public Elementary</v>
      </c>
      <c r="AA564" t="str">
        <f t="shared" si="43"/>
        <v>1</v>
      </c>
    </row>
    <row r="565" spans="1:27" ht="15.75" hidden="1" customHeight="1" x14ac:dyDescent="0.25">
      <c r="A565" s="162">
        <v>570</v>
      </c>
      <c r="B565" s="162">
        <v>123431</v>
      </c>
      <c r="C565" s="163" t="s">
        <v>1257</v>
      </c>
      <c r="D565" s="163" t="s">
        <v>638</v>
      </c>
      <c r="E565" s="163" t="s">
        <v>1000</v>
      </c>
      <c r="F565" s="163" t="s">
        <v>1211</v>
      </c>
      <c r="G565" s="163" t="s">
        <v>1212</v>
      </c>
      <c r="H565" s="163" t="s">
        <v>1255</v>
      </c>
      <c r="I565" s="163" t="s">
        <v>643</v>
      </c>
      <c r="J565" s="162">
        <v>11.78477</v>
      </c>
      <c r="K565" s="162">
        <v>124.875328</v>
      </c>
      <c r="L565" s="163" t="s">
        <v>644</v>
      </c>
      <c r="M565" s="162">
        <v>14</v>
      </c>
      <c r="N565" s="162">
        <v>86</v>
      </c>
      <c r="O565" s="162">
        <v>201</v>
      </c>
      <c r="P565" s="162">
        <v>1461</v>
      </c>
      <c r="Q565" s="162">
        <v>2709</v>
      </c>
      <c r="R565" s="164">
        <v>1</v>
      </c>
      <c r="S565" s="164" t="s">
        <v>644</v>
      </c>
      <c r="T565" s="164"/>
      <c r="U565" s="164" t="s">
        <v>644</v>
      </c>
      <c r="V565" s="164" t="s">
        <v>644</v>
      </c>
      <c r="W565" s="162">
        <f t="shared" si="41"/>
        <v>1</v>
      </c>
      <c r="X565" s="162">
        <v>1</v>
      </c>
      <c r="Y565" t="str">
        <f t="shared" si="42"/>
        <v>Public Elementary</v>
      </c>
      <c r="AA565" t="str">
        <f t="shared" si="43"/>
        <v>1</v>
      </c>
    </row>
    <row r="566" spans="1:27" ht="15.75" hidden="1" customHeight="1" x14ac:dyDescent="0.25">
      <c r="A566" s="162">
        <v>571</v>
      </c>
      <c r="B566" s="162">
        <v>123432</v>
      </c>
      <c r="C566" s="163" t="s">
        <v>1258</v>
      </c>
      <c r="D566" s="163" t="s">
        <v>638</v>
      </c>
      <c r="E566" s="163" t="s">
        <v>1000</v>
      </c>
      <c r="F566" s="163" t="s">
        <v>1211</v>
      </c>
      <c r="G566" s="163" t="s">
        <v>1212</v>
      </c>
      <c r="H566" s="163" t="s">
        <v>1255</v>
      </c>
      <c r="I566" s="163" t="s">
        <v>643</v>
      </c>
      <c r="J566" s="162">
        <v>11.828825800000001</v>
      </c>
      <c r="K566" s="162">
        <v>124.8376514</v>
      </c>
      <c r="L566" s="163" t="s">
        <v>644</v>
      </c>
      <c r="M566" s="162">
        <v>14</v>
      </c>
      <c r="N566" s="162">
        <v>86</v>
      </c>
      <c r="O566" s="162">
        <v>201</v>
      </c>
      <c r="P566" s="162">
        <v>1461</v>
      </c>
      <c r="Q566" s="162">
        <v>2709</v>
      </c>
      <c r="R566" s="164">
        <v>1</v>
      </c>
      <c r="S566" s="164" t="s">
        <v>644</v>
      </c>
      <c r="T566" s="164"/>
      <c r="U566" s="164" t="s">
        <v>644</v>
      </c>
      <c r="V566" s="164" t="s">
        <v>644</v>
      </c>
      <c r="W566" s="162">
        <f t="shared" si="41"/>
        <v>1</v>
      </c>
      <c r="X566" s="162">
        <v>1</v>
      </c>
      <c r="Y566" t="str">
        <f t="shared" si="42"/>
        <v>Public Elementary</v>
      </c>
      <c r="AA566" t="str">
        <f t="shared" si="43"/>
        <v>1</v>
      </c>
    </row>
    <row r="567" spans="1:27" ht="15.75" hidden="1" customHeight="1" x14ac:dyDescent="0.25">
      <c r="A567" s="162">
        <v>573</v>
      </c>
      <c r="B567" s="162">
        <v>123434</v>
      </c>
      <c r="C567" s="163" t="s">
        <v>1260</v>
      </c>
      <c r="D567" s="163" t="s">
        <v>638</v>
      </c>
      <c r="E567" s="163" t="s">
        <v>1000</v>
      </c>
      <c r="F567" s="163" t="s">
        <v>1211</v>
      </c>
      <c r="G567" s="163" t="s">
        <v>1212</v>
      </c>
      <c r="H567" s="163" t="s">
        <v>1255</v>
      </c>
      <c r="I567" s="163" t="s">
        <v>643</v>
      </c>
      <c r="J567" s="162">
        <v>11.8470914</v>
      </c>
      <c r="K567" s="162">
        <v>124.82657469999999</v>
      </c>
      <c r="L567" s="163" t="s">
        <v>644</v>
      </c>
      <c r="M567" s="162">
        <v>14</v>
      </c>
      <c r="N567" s="162">
        <v>86</v>
      </c>
      <c r="O567" s="162">
        <v>201</v>
      </c>
      <c r="P567" s="162">
        <v>1461</v>
      </c>
      <c r="Q567" s="162">
        <v>2709</v>
      </c>
      <c r="R567" s="164">
        <v>1</v>
      </c>
      <c r="S567" s="164" t="s">
        <v>644</v>
      </c>
      <c r="T567" s="164"/>
      <c r="U567" s="164" t="s">
        <v>644</v>
      </c>
      <c r="V567" s="164" t="s">
        <v>644</v>
      </c>
      <c r="W567" s="162">
        <f t="shared" si="41"/>
        <v>1</v>
      </c>
      <c r="X567" s="162">
        <v>1</v>
      </c>
      <c r="Y567" t="str">
        <f t="shared" si="42"/>
        <v>Public Elementary</v>
      </c>
      <c r="AA567" t="str">
        <f t="shared" si="43"/>
        <v>1</v>
      </c>
    </row>
    <row r="568" spans="1:27" ht="15.75" hidden="1" customHeight="1" x14ac:dyDescent="0.25">
      <c r="A568" s="162">
        <v>577</v>
      </c>
      <c r="B568" s="166">
        <v>123438</v>
      </c>
      <c r="C568" s="167" t="s">
        <v>1263</v>
      </c>
      <c r="D568" s="163" t="s">
        <v>638</v>
      </c>
      <c r="E568" s="163" t="s">
        <v>1000</v>
      </c>
      <c r="F568" s="163" t="s">
        <v>1211</v>
      </c>
      <c r="G568" s="167" t="s">
        <v>1212</v>
      </c>
      <c r="H568" s="167" t="s">
        <v>1255</v>
      </c>
      <c r="I568" s="163" t="s">
        <v>643</v>
      </c>
      <c r="J568" s="162">
        <v>11.866427</v>
      </c>
      <c r="K568" s="162">
        <v>124.833443</v>
      </c>
      <c r="L568" s="163" t="s">
        <v>644</v>
      </c>
      <c r="M568" s="162">
        <v>14</v>
      </c>
      <c r="N568" s="162">
        <v>86</v>
      </c>
      <c r="O568" s="162">
        <v>201</v>
      </c>
      <c r="P568" s="162">
        <v>1461</v>
      </c>
      <c r="Q568" s="162">
        <v>2709</v>
      </c>
      <c r="R568" s="164">
        <v>1</v>
      </c>
      <c r="S568" s="164" t="s">
        <v>644</v>
      </c>
      <c r="T568" s="164"/>
      <c r="U568" s="164" t="s">
        <v>644</v>
      </c>
      <c r="V568" s="164" t="s">
        <v>644</v>
      </c>
      <c r="W568" s="162">
        <f t="shared" si="41"/>
        <v>1</v>
      </c>
      <c r="X568" s="162">
        <v>1</v>
      </c>
      <c r="Y568" t="str">
        <f t="shared" si="42"/>
        <v>Public Elementary</v>
      </c>
      <c r="AA568" t="str">
        <f t="shared" si="43"/>
        <v>1</v>
      </c>
    </row>
    <row r="569" spans="1:27" ht="15.75" hidden="1" customHeight="1" x14ac:dyDescent="0.25">
      <c r="A569" s="162">
        <v>580</v>
      </c>
      <c r="B569" s="166">
        <v>303453</v>
      </c>
      <c r="C569" s="167" t="s">
        <v>1266</v>
      </c>
      <c r="D569" s="163" t="s">
        <v>638</v>
      </c>
      <c r="E569" s="163" t="s">
        <v>1000</v>
      </c>
      <c r="F569" s="163" t="s">
        <v>1211</v>
      </c>
      <c r="G569" s="167" t="s">
        <v>1212</v>
      </c>
      <c r="H569" s="167" t="s">
        <v>1255</v>
      </c>
      <c r="I569" s="168" t="s">
        <v>716</v>
      </c>
      <c r="J569" s="168"/>
      <c r="K569" s="168"/>
      <c r="L569" s="168"/>
      <c r="M569" s="168"/>
      <c r="N569" s="168"/>
      <c r="O569" s="168"/>
      <c r="P569" s="168"/>
      <c r="Q569" s="168"/>
      <c r="R569" s="168"/>
      <c r="S569" s="168">
        <v>1</v>
      </c>
      <c r="T569" s="168">
        <v>1</v>
      </c>
      <c r="U569" s="168"/>
      <c r="V569" s="168"/>
      <c r="W569" s="162">
        <f t="shared" si="41"/>
        <v>5</v>
      </c>
      <c r="X569" s="162">
        <v>1</v>
      </c>
      <c r="Y569" t="str">
        <f t="shared" si="42"/>
        <v>Public Secondary</v>
      </c>
      <c r="AA569" t="str">
        <f t="shared" si="43"/>
        <v>23</v>
      </c>
    </row>
    <row r="570" spans="1:27" ht="15.75" hidden="1" customHeight="1" x14ac:dyDescent="0.25">
      <c r="A570" s="162">
        <v>597</v>
      </c>
      <c r="B570" s="182" t="s">
        <v>1255</v>
      </c>
      <c r="C570" s="182" t="s">
        <v>1289</v>
      </c>
      <c r="D570" s="163" t="s">
        <v>638</v>
      </c>
      <c r="E570" s="163" t="s">
        <v>1000</v>
      </c>
      <c r="F570" s="163" t="s">
        <v>1211</v>
      </c>
      <c r="G570" s="167" t="s">
        <v>1212</v>
      </c>
      <c r="H570" s="182" t="s">
        <v>1255</v>
      </c>
      <c r="I570" s="163" t="s">
        <v>758</v>
      </c>
      <c r="J570" s="162"/>
      <c r="K570" s="162"/>
      <c r="L570" s="163"/>
      <c r="M570" s="162"/>
      <c r="N570" s="162"/>
      <c r="O570" s="162"/>
      <c r="P570" s="162"/>
      <c r="Q570" s="162"/>
      <c r="R570" s="164" t="s">
        <v>644</v>
      </c>
      <c r="S570" s="164" t="s">
        <v>644</v>
      </c>
      <c r="T570" s="164"/>
      <c r="U570" s="164">
        <v>1</v>
      </c>
      <c r="V570" s="164" t="s">
        <v>644</v>
      </c>
      <c r="W570" s="162">
        <f t="shared" si="41"/>
        <v>7</v>
      </c>
      <c r="X570" s="162">
        <v>1</v>
      </c>
      <c r="Y570" t="str">
        <f t="shared" si="42"/>
        <v>Public ALS</v>
      </c>
      <c r="AA570" t="str">
        <f t="shared" si="43"/>
        <v>4</v>
      </c>
    </row>
    <row r="571" spans="1:27" ht="15.75" hidden="1" customHeight="1" x14ac:dyDescent="0.25">
      <c r="A571" s="162">
        <v>546</v>
      </c>
      <c r="B571" s="166">
        <v>123407</v>
      </c>
      <c r="C571" s="167" t="s">
        <v>1230</v>
      </c>
      <c r="D571" s="163" t="s">
        <v>638</v>
      </c>
      <c r="E571" s="163" t="s">
        <v>1000</v>
      </c>
      <c r="F571" s="163" t="s">
        <v>1211</v>
      </c>
      <c r="G571" s="167" t="s">
        <v>1212</v>
      </c>
      <c r="H571" s="167" t="s">
        <v>5534</v>
      </c>
      <c r="I571" s="163" t="s">
        <v>643</v>
      </c>
      <c r="J571" s="162">
        <v>11.690555</v>
      </c>
      <c r="K571" s="162">
        <v>124.901115</v>
      </c>
      <c r="L571" s="163" t="s">
        <v>644</v>
      </c>
      <c r="M571" s="162">
        <v>14</v>
      </c>
      <c r="N571" s="162">
        <v>86</v>
      </c>
      <c r="O571" s="162">
        <v>201</v>
      </c>
      <c r="P571" s="162">
        <v>1461</v>
      </c>
      <c r="Q571" s="162">
        <v>2707</v>
      </c>
      <c r="R571" s="164">
        <v>1</v>
      </c>
      <c r="S571" s="164" t="s">
        <v>644</v>
      </c>
      <c r="T571" s="164"/>
      <c r="U571" s="164" t="s">
        <v>644</v>
      </c>
      <c r="V571" s="164" t="s">
        <v>644</v>
      </c>
      <c r="W571" s="162">
        <f t="shared" ref="W571:W602" si="44">IF(AA571="1",1,IF(AA571="2",2,IF(AA571="12",4,IF(AA571="123",6,IF(AA571="23",5,IF(AA571="3",3,IF(AA571="4",7,IF(AA571="35",8,""))))))))</f>
        <v>1</v>
      </c>
      <c r="X571" s="162">
        <v>1</v>
      </c>
      <c r="Y571" t="str">
        <f t="shared" ref="Y571:Y602" si="45">IF(X571=1,"Public","Private")&amp;" "&amp;IF(W571=1,"Elementary",IF(W571=2,"JHS",IF(W571=3,"SHS (Stand-alone)",IF(W571=4,"Integrated",IF(W571=5,"Secondary",IF(W571=6,"Complete K to 12",IF(W571=7,"ALS",IF(W571=8,"SHS SUC",""))))))))</f>
        <v>Public Elementary</v>
      </c>
      <c r="AA571" t="str">
        <f t="shared" ref="AA571:AA602" si="46">IF(R571=1,1,"")&amp;IF(S571=1,2,"")&amp;IF(T571=1,3,"")&amp;IF(U571=1,4,"")&amp;IF(V571=1,5,"")</f>
        <v>1</v>
      </c>
    </row>
    <row r="572" spans="1:27" ht="15.75" hidden="1" customHeight="1" x14ac:dyDescent="0.25">
      <c r="A572" s="162">
        <v>549</v>
      </c>
      <c r="B572" s="166">
        <v>123410</v>
      </c>
      <c r="C572" s="167" t="s">
        <v>1234</v>
      </c>
      <c r="D572" s="163" t="s">
        <v>638</v>
      </c>
      <c r="E572" s="163" t="s">
        <v>1000</v>
      </c>
      <c r="F572" s="163" t="s">
        <v>1211</v>
      </c>
      <c r="G572" s="167" t="s">
        <v>1212</v>
      </c>
      <c r="H572" s="167" t="s">
        <v>5534</v>
      </c>
      <c r="I572" s="163" t="s">
        <v>643</v>
      </c>
      <c r="J572" s="170"/>
      <c r="K572" s="170"/>
      <c r="L572" s="163" t="s">
        <v>644</v>
      </c>
      <c r="M572" s="162">
        <v>14</v>
      </c>
      <c r="N572" s="162">
        <v>86</v>
      </c>
      <c r="O572" s="162">
        <v>201</v>
      </c>
      <c r="P572" s="162">
        <v>1461</v>
      </c>
      <c r="Q572" s="162">
        <v>2707</v>
      </c>
      <c r="R572" s="164">
        <v>1</v>
      </c>
      <c r="S572" s="164" t="s">
        <v>644</v>
      </c>
      <c r="T572" s="164"/>
      <c r="U572" s="164" t="s">
        <v>644</v>
      </c>
      <c r="V572" s="164" t="s">
        <v>644</v>
      </c>
      <c r="W572" s="162">
        <f t="shared" si="44"/>
        <v>1</v>
      </c>
      <c r="X572" s="162">
        <v>1</v>
      </c>
      <c r="Y572" t="str">
        <f t="shared" si="45"/>
        <v>Public Elementary</v>
      </c>
      <c r="AA572" t="str">
        <f t="shared" si="46"/>
        <v>1</v>
      </c>
    </row>
    <row r="573" spans="1:27" ht="15.75" hidden="1" customHeight="1" x14ac:dyDescent="0.25">
      <c r="A573" s="162">
        <v>550</v>
      </c>
      <c r="B573" s="166">
        <v>123411</v>
      </c>
      <c r="C573" s="167" t="s">
        <v>1235</v>
      </c>
      <c r="D573" s="163" t="s">
        <v>638</v>
      </c>
      <c r="E573" s="163" t="s">
        <v>1000</v>
      </c>
      <c r="F573" s="163" t="s">
        <v>1211</v>
      </c>
      <c r="G573" s="167" t="s">
        <v>1212</v>
      </c>
      <c r="H573" s="167" t="s">
        <v>5534</v>
      </c>
      <c r="I573" s="163" t="s">
        <v>643</v>
      </c>
      <c r="J573" s="162">
        <v>11.749352999999999</v>
      </c>
      <c r="K573" s="162">
        <v>124.872276</v>
      </c>
      <c r="L573" s="163" t="s">
        <v>644</v>
      </c>
      <c r="M573" s="162">
        <v>14</v>
      </c>
      <c r="N573" s="162">
        <v>86</v>
      </c>
      <c r="O573" s="162">
        <v>201</v>
      </c>
      <c r="P573" s="162">
        <v>1461</v>
      </c>
      <c r="Q573" s="162">
        <v>2707</v>
      </c>
      <c r="R573" s="164">
        <v>1</v>
      </c>
      <c r="S573" s="164" t="s">
        <v>644</v>
      </c>
      <c r="T573" s="164"/>
      <c r="U573" s="164" t="s">
        <v>644</v>
      </c>
      <c r="V573" s="164" t="s">
        <v>644</v>
      </c>
      <c r="W573" s="162">
        <f t="shared" si="44"/>
        <v>1</v>
      </c>
      <c r="X573" s="162">
        <v>1</v>
      </c>
      <c r="Y573" t="str">
        <f t="shared" si="45"/>
        <v>Public Elementary</v>
      </c>
      <c r="AA573" t="str">
        <f t="shared" si="46"/>
        <v>1</v>
      </c>
    </row>
    <row r="574" spans="1:27" ht="15.75" hidden="1" customHeight="1" x14ac:dyDescent="0.25">
      <c r="A574" s="162">
        <v>552</v>
      </c>
      <c r="B574" s="166">
        <v>123413</v>
      </c>
      <c r="C574" s="167" t="s">
        <v>1237</v>
      </c>
      <c r="D574" s="163" t="s">
        <v>638</v>
      </c>
      <c r="E574" s="163" t="s">
        <v>1000</v>
      </c>
      <c r="F574" s="163" t="s">
        <v>1211</v>
      </c>
      <c r="G574" s="167" t="s">
        <v>1212</v>
      </c>
      <c r="H574" s="167" t="s">
        <v>5534</v>
      </c>
      <c r="I574" s="163" t="s">
        <v>643</v>
      </c>
      <c r="J574" s="162">
        <v>11.747714</v>
      </c>
      <c r="K574" s="162">
        <v>124.921593</v>
      </c>
      <c r="L574" s="163" t="s">
        <v>644</v>
      </c>
      <c r="M574" s="162">
        <v>14</v>
      </c>
      <c r="N574" s="162">
        <v>86</v>
      </c>
      <c r="O574" s="162">
        <v>201</v>
      </c>
      <c r="P574" s="162">
        <v>1461</v>
      </c>
      <c r="Q574" s="162">
        <v>2707</v>
      </c>
      <c r="R574" s="164">
        <v>1</v>
      </c>
      <c r="S574" s="164" t="s">
        <v>644</v>
      </c>
      <c r="T574" s="164"/>
      <c r="U574" s="164" t="s">
        <v>644</v>
      </c>
      <c r="V574" s="164" t="s">
        <v>644</v>
      </c>
      <c r="W574" s="162">
        <f t="shared" si="44"/>
        <v>1</v>
      </c>
      <c r="X574" s="162">
        <v>1</v>
      </c>
      <c r="Y574" t="str">
        <f t="shared" si="45"/>
        <v>Public Elementary</v>
      </c>
      <c r="AA574" t="str">
        <f t="shared" si="46"/>
        <v>1</v>
      </c>
    </row>
    <row r="575" spans="1:27" ht="15.75" hidden="1" customHeight="1" x14ac:dyDescent="0.25">
      <c r="A575" s="162">
        <v>553</v>
      </c>
      <c r="B575" s="166">
        <v>123414</v>
      </c>
      <c r="C575" s="167" t="s">
        <v>1238</v>
      </c>
      <c r="D575" s="163" t="s">
        <v>638</v>
      </c>
      <c r="E575" s="163" t="s">
        <v>1000</v>
      </c>
      <c r="F575" s="163" t="s">
        <v>1211</v>
      </c>
      <c r="G575" s="167" t="s">
        <v>1212</v>
      </c>
      <c r="H575" s="167" t="s">
        <v>5534</v>
      </c>
      <c r="I575" s="163" t="s">
        <v>643</v>
      </c>
      <c r="J575" s="162">
        <v>11.747294</v>
      </c>
      <c r="K575" s="162">
        <v>124.91806800000001</v>
      </c>
      <c r="L575" s="163" t="s">
        <v>644</v>
      </c>
      <c r="M575" s="162">
        <v>14</v>
      </c>
      <c r="N575" s="162">
        <v>86</v>
      </c>
      <c r="O575" s="162">
        <v>201</v>
      </c>
      <c r="P575" s="162">
        <v>1461</v>
      </c>
      <c r="Q575" s="162">
        <v>2707</v>
      </c>
      <c r="R575" s="164">
        <v>1</v>
      </c>
      <c r="S575" s="164" t="s">
        <v>644</v>
      </c>
      <c r="T575" s="164"/>
      <c r="U575" s="164" t="s">
        <v>644</v>
      </c>
      <c r="V575" s="164" t="s">
        <v>644</v>
      </c>
      <c r="W575" s="162">
        <f t="shared" si="44"/>
        <v>1</v>
      </c>
      <c r="X575" s="162">
        <v>1</v>
      </c>
      <c r="Y575" t="str">
        <f t="shared" si="45"/>
        <v>Public Elementary</v>
      </c>
      <c r="AA575" t="str">
        <f t="shared" si="46"/>
        <v>1</v>
      </c>
    </row>
    <row r="576" spans="1:27" ht="15.75" hidden="1" customHeight="1" x14ac:dyDescent="0.25">
      <c r="A576" s="162">
        <v>554</v>
      </c>
      <c r="B576" s="166">
        <v>123415</v>
      </c>
      <c r="C576" s="167" t="s">
        <v>1239</v>
      </c>
      <c r="D576" s="163" t="s">
        <v>638</v>
      </c>
      <c r="E576" s="163" t="s">
        <v>1000</v>
      </c>
      <c r="F576" s="163" t="s">
        <v>1211</v>
      </c>
      <c r="G576" s="167" t="s">
        <v>1212</v>
      </c>
      <c r="H576" s="167" t="s">
        <v>5534</v>
      </c>
      <c r="I576" s="163" t="s">
        <v>643</v>
      </c>
      <c r="J576" s="162">
        <v>11.704980000000001</v>
      </c>
      <c r="K576" s="162">
        <v>124.877815</v>
      </c>
      <c r="L576" s="163" t="s">
        <v>644</v>
      </c>
      <c r="M576" s="162">
        <v>14</v>
      </c>
      <c r="N576" s="162">
        <v>86</v>
      </c>
      <c r="O576" s="162">
        <v>201</v>
      </c>
      <c r="P576" s="162">
        <v>1461</v>
      </c>
      <c r="Q576" s="162">
        <v>2707</v>
      </c>
      <c r="R576" s="164">
        <v>1</v>
      </c>
      <c r="S576" s="164" t="s">
        <v>644</v>
      </c>
      <c r="T576" s="164"/>
      <c r="U576" s="164" t="s">
        <v>644</v>
      </c>
      <c r="V576" s="164" t="s">
        <v>644</v>
      </c>
      <c r="W576" s="162">
        <f t="shared" si="44"/>
        <v>1</v>
      </c>
      <c r="X576" s="162">
        <v>1</v>
      </c>
      <c r="Y576" t="str">
        <f t="shared" si="45"/>
        <v>Public Elementary</v>
      </c>
      <c r="AA576" t="str">
        <f t="shared" si="46"/>
        <v>1</v>
      </c>
    </row>
    <row r="577" spans="1:27" ht="15.75" hidden="1" customHeight="1" x14ac:dyDescent="0.25">
      <c r="A577" s="162">
        <v>556</v>
      </c>
      <c r="B577" s="166">
        <v>123417</v>
      </c>
      <c r="C577" s="167" t="s">
        <v>1242</v>
      </c>
      <c r="D577" s="163" t="s">
        <v>638</v>
      </c>
      <c r="E577" s="163" t="s">
        <v>1000</v>
      </c>
      <c r="F577" s="163" t="s">
        <v>1211</v>
      </c>
      <c r="G577" s="167" t="s">
        <v>1212</v>
      </c>
      <c r="H577" s="167" t="s">
        <v>5534</v>
      </c>
      <c r="I577" s="163" t="s">
        <v>643</v>
      </c>
      <c r="J577" s="162">
        <v>11.755108999999999</v>
      </c>
      <c r="K577" s="162">
        <v>124.93523399999999</v>
      </c>
      <c r="L577" s="163" t="s">
        <v>644</v>
      </c>
      <c r="M577" s="162">
        <v>14</v>
      </c>
      <c r="N577" s="162">
        <v>86</v>
      </c>
      <c r="O577" s="162">
        <v>201</v>
      </c>
      <c r="P577" s="162">
        <v>1461</v>
      </c>
      <c r="Q577" s="162">
        <v>2707</v>
      </c>
      <c r="R577" s="164">
        <v>1</v>
      </c>
      <c r="S577" s="164" t="s">
        <v>644</v>
      </c>
      <c r="T577" s="164"/>
      <c r="U577" s="164" t="s">
        <v>644</v>
      </c>
      <c r="V577" s="164" t="s">
        <v>644</v>
      </c>
      <c r="W577" s="162">
        <f t="shared" si="44"/>
        <v>1</v>
      </c>
      <c r="X577" s="162">
        <v>1</v>
      </c>
      <c r="Y577" t="str">
        <f t="shared" si="45"/>
        <v>Public Elementary</v>
      </c>
      <c r="AA577" t="str">
        <f t="shared" si="46"/>
        <v>1</v>
      </c>
    </row>
    <row r="578" spans="1:27" ht="15.75" hidden="1" customHeight="1" x14ac:dyDescent="0.25">
      <c r="A578" s="162">
        <v>587</v>
      </c>
      <c r="B578" s="166">
        <v>313706</v>
      </c>
      <c r="C578" s="167" t="s">
        <v>1273</v>
      </c>
      <c r="D578" s="163" t="s">
        <v>638</v>
      </c>
      <c r="E578" s="163" t="s">
        <v>1000</v>
      </c>
      <c r="F578" s="163" t="s">
        <v>1211</v>
      </c>
      <c r="G578" s="167" t="s">
        <v>1212</v>
      </c>
      <c r="H578" s="167" t="s">
        <v>5534</v>
      </c>
      <c r="I578" s="163" t="s">
        <v>716</v>
      </c>
      <c r="J578" s="162">
        <v>11.755781000000001</v>
      </c>
      <c r="K578" s="162">
        <v>124.935661</v>
      </c>
      <c r="L578" s="163" t="s">
        <v>644</v>
      </c>
      <c r="M578" s="162">
        <v>14</v>
      </c>
      <c r="N578" s="162">
        <v>86</v>
      </c>
      <c r="O578" s="162">
        <v>201</v>
      </c>
      <c r="P578" s="162">
        <v>1461</v>
      </c>
      <c r="Q578" s="162">
        <v>2706</v>
      </c>
      <c r="R578" s="164" t="s">
        <v>644</v>
      </c>
      <c r="S578" s="164">
        <v>1</v>
      </c>
      <c r="T578" s="164">
        <v>1</v>
      </c>
      <c r="U578" s="164" t="s">
        <v>644</v>
      </c>
      <c r="V578" s="164" t="s">
        <v>644</v>
      </c>
      <c r="W578" s="162">
        <f t="shared" si="44"/>
        <v>5</v>
      </c>
      <c r="X578" s="162">
        <v>1</v>
      </c>
      <c r="Y578" t="str">
        <f t="shared" si="45"/>
        <v>Public Secondary</v>
      </c>
      <c r="AA578" t="str">
        <f t="shared" si="46"/>
        <v>23</v>
      </c>
    </row>
    <row r="579" spans="1:27" ht="15.75" hidden="1" customHeight="1" x14ac:dyDescent="0.25">
      <c r="A579" s="162">
        <v>597</v>
      </c>
      <c r="B579" s="182" t="s">
        <v>5534</v>
      </c>
      <c r="C579" s="182" t="s">
        <v>5563</v>
      </c>
      <c r="D579" s="163" t="s">
        <v>638</v>
      </c>
      <c r="E579" s="163" t="s">
        <v>1000</v>
      </c>
      <c r="F579" s="163" t="s">
        <v>1211</v>
      </c>
      <c r="G579" s="167" t="s">
        <v>1212</v>
      </c>
      <c r="H579" s="182" t="s">
        <v>5534</v>
      </c>
      <c r="I579" s="163" t="s">
        <v>758</v>
      </c>
      <c r="J579" s="162"/>
      <c r="K579" s="162"/>
      <c r="L579" s="163"/>
      <c r="M579" s="162"/>
      <c r="N579" s="162"/>
      <c r="O579" s="162"/>
      <c r="P579" s="162"/>
      <c r="Q579" s="162"/>
      <c r="R579" s="164" t="s">
        <v>644</v>
      </c>
      <c r="S579" s="164" t="s">
        <v>644</v>
      </c>
      <c r="T579" s="164"/>
      <c r="U579" s="164">
        <v>1</v>
      </c>
      <c r="V579" s="164" t="s">
        <v>644</v>
      </c>
      <c r="W579" s="162">
        <f t="shared" si="44"/>
        <v>7</v>
      </c>
      <c r="X579" s="162">
        <v>1</v>
      </c>
      <c r="Y579" t="str">
        <f t="shared" si="45"/>
        <v>Public ALS</v>
      </c>
      <c r="AA579" t="str">
        <f t="shared" si="46"/>
        <v>4</v>
      </c>
    </row>
    <row r="580" spans="1:27" ht="15.75" hidden="1" customHeight="1" x14ac:dyDescent="0.25">
      <c r="A580" s="162">
        <v>541</v>
      </c>
      <c r="B580" s="166">
        <v>123402</v>
      </c>
      <c r="C580" s="167" t="s">
        <v>1225</v>
      </c>
      <c r="D580" s="163" t="s">
        <v>638</v>
      </c>
      <c r="E580" s="163" t="s">
        <v>1000</v>
      </c>
      <c r="F580" s="163" t="s">
        <v>1211</v>
      </c>
      <c r="G580" s="167" t="s">
        <v>1212</v>
      </c>
      <c r="H580" s="167" t="s">
        <v>1241</v>
      </c>
      <c r="I580" s="163" t="s">
        <v>643</v>
      </c>
      <c r="J580" s="162">
        <v>11.773510999999999</v>
      </c>
      <c r="K580" s="162">
        <v>124.904335</v>
      </c>
      <c r="L580" s="163" t="s">
        <v>644</v>
      </c>
      <c r="M580" s="162">
        <v>14</v>
      </c>
      <c r="N580" s="162">
        <v>86</v>
      </c>
      <c r="O580" s="162">
        <v>201</v>
      </c>
      <c r="P580" s="162">
        <v>1461</v>
      </c>
      <c r="Q580" s="162">
        <v>2708</v>
      </c>
      <c r="R580" s="164">
        <v>1</v>
      </c>
      <c r="S580" s="164" t="s">
        <v>644</v>
      </c>
      <c r="T580" s="164"/>
      <c r="U580" s="164" t="s">
        <v>644</v>
      </c>
      <c r="V580" s="164" t="s">
        <v>644</v>
      </c>
      <c r="W580" s="162">
        <f t="shared" si="44"/>
        <v>1</v>
      </c>
      <c r="X580" s="162">
        <v>1</v>
      </c>
      <c r="Y580" t="str">
        <f t="shared" si="45"/>
        <v>Public Elementary</v>
      </c>
      <c r="AA580" t="str">
        <f t="shared" si="46"/>
        <v>1</v>
      </c>
    </row>
    <row r="581" spans="1:27" ht="15.75" hidden="1" customHeight="1" x14ac:dyDescent="0.25">
      <c r="A581" s="162">
        <v>555</v>
      </c>
      <c r="B581" s="166">
        <v>123416</v>
      </c>
      <c r="C581" s="167" t="s">
        <v>1240</v>
      </c>
      <c r="D581" s="163" t="s">
        <v>638</v>
      </c>
      <c r="E581" s="163" t="s">
        <v>1000</v>
      </c>
      <c r="F581" s="163" t="s">
        <v>1211</v>
      </c>
      <c r="G581" s="167" t="s">
        <v>1212</v>
      </c>
      <c r="H581" s="167" t="s">
        <v>1241</v>
      </c>
      <c r="I581" s="163" t="s">
        <v>643</v>
      </c>
      <c r="J581" s="162">
        <v>11.794347999999999</v>
      </c>
      <c r="K581" s="162">
        <v>124.86597399999999</v>
      </c>
      <c r="L581" s="163" t="s">
        <v>644</v>
      </c>
      <c r="M581" s="162">
        <v>14</v>
      </c>
      <c r="N581" s="162">
        <v>86</v>
      </c>
      <c r="O581" s="162">
        <v>201</v>
      </c>
      <c r="P581" s="162">
        <v>1461</v>
      </c>
      <c r="Q581" s="162">
        <v>2710</v>
      </c>
      <c r="R581" s="164">
        <v>1</v>
      </c>
      <c r="S581" s="164" t="s">
        <v>644</v>
      </c>
      <c r="T581" s="164"/>
      <c r="U581" s="164" t="s">
        <v>644</v>
      </c>
      <c r="V581" s="164" t="s">
        <v>644</v>
      </c>
      <c r="W581" s="162">
        <f t="shared" si="44"/>
        <v>1</v>
      </c>
      <c r="X581" s="162">
        <v>1</v>
      </c>
      <c r="Y581" t="str">
        <f t="shared" si="45"/>
        <v>Public Elementary</v>
      </c>
      <c r="AA581" t="str">
        <f t="shared" si="46"/>
        <v>1</v>
      </c>
    </row>
    <row r="582" spans="1:27" ht="15.75" hidden="1" customHeight="1" x14ac:dyDescent="0.25">
      <c r="A582" s="162">
        <v>574</v>
      </c>
      <c r="B582" s="166">
        <v>123435</v>
      </c>
      <c r="C582" s="167" t="s">
        <v>1261</v>
      </c>
      <c r="D582" s="163" t="s">
        <v>638</v>
      </c>
      <c r="E582" s="163" t="s">
        <v>1000</v>
      </c>
      <c r="F582" s="163" t="s">
        <v>1211</v>
      </c>
      <c r="G582" s="167" t="s">
        <v>1212</v>
      </c>
      <c r="H582" s="163" t="s">
        <v>1241</v>
      </c>
      <c r="I582" s="163" t="s">
        <v>643</v>
      </c>
      <c r="J582" s="162">
        <v>11.825013999999999</v>
      </c>
      <c r="K582" s="162">
        <v>124.83678399999999</v>
      </c>
      <c r="L582" s="163" t="s">
        <v>644</v>
      </c>
      <c r="M582" s="162">
        <v>14</v>
      </c>
      <c r="N582" s="162">
        <v>86</v>
      </c>
      <c r="O582" s="162">
        <v>201</v>
      </c>
      <c r="P582" s="162">
        <v>1461</v>
      </c>
      <c r="Q582" s="162">
        <v>2709</v>
      </c>
      <c r="R582" s="164">
        <v>1</v>
      </c>
      <c r="S582" s="164" t="s">
        <v>644</v>
      </c>
      <c r="T582" s="164"/>
      <c r="U582" s="164" t="s">
        <v>644</v>
      </c>
      <c r="V582" s="164" t="s">
        <v>644</v>
      </c>
      <c r="W582" s="162">
        <f t="shared" si="44"/>
        <v>1</v>
      </c>
      <c r="X582" s="162">
        <v>1</v>
      </c>
      <c r="Y582" t="str">
        <f t="shared" si="45"/>
        <v>Public Elementary</v>
      </c>
      <c r="AA582" t="str">
        <f t="shared" si="46"/>
        <v>1</v>
      </c>
    </row>
    <row r="583" spans="1:27" ht="15.75" hidden="1" customHeight="1" x14ac:dyDescent="0.25">
      <c r="A583" s="162">
        <v>575</v>
      </c>
      <c r="B583" s="166">
        <v>123436</v>
      </c>
      <c r="C583" s="167" t="s">
        <v>1262</v>
      </c>
      <c r="D583" s="163" t="s">
        <v>638</v>
      </c>
      <c r="E583" s="163" t="s">
        <v>1000</v>
      </c>
      <c r="F583" s="163" t="s">
        <v>1211</v>
      </c>
      <c r="G583" s="167" t="s">
        <v>1212</v>
      </c>
      <c r="H583" s="163" t="s">
        <v>1241</v>
      </c>
      <c r="I583" s="163" t="s">
        <v>643</v>
      </c>
      <c r="J583" s="162">
        <v>11.832406000000001</v>
      </c>
      <c r="K583" s="162">
        <v>124.833611</v>
      </c>
      <c r="L583" s="163" t="s">
        <v>644</v>
      </c>
      <c r="M583" s="162">
        <v>14</v>
      </c>
      <c r="N583" s="162">
        <v>86</v>
      </c>
      <c r="O583" s="162">
        <v>201</v>
      </c>
      <c r="P583" s="162">
        <v>1461</v>
      </c>
      <c r="Q583" s="162">
        <v>2709</v>
      </c>
      <c r="R583" s="164">
        <v>1</v>
      </c>
      <c r="S583" s="164" t="s">
        <v>644</v>
      </c>
      <c r="T583" s="164"/>
      <c r="U583" s="164" t="s">
        <v>644</v>
      </c>
      <c r="V583" s="164" t="s">
        <v>644</v>
      </c>
      <c r="W583" s="162">
        <f t="shared" si="44"/>
        <v>1</v>
      </c>
      <c r="X583" s="162">
        <v>1</v>
      </c>
      <c r="Y583" t="str">
        <f t="shared" si="45"/>
        <v>Public Elementary</v>
      </c>
      <c r="AA583" t="str">
        <f t="shared" si="46"/>
        <v>1</v>
      </c>
    </row>
    <row r="584" spans="1:27" ht="15.75" hidden="1" customHeight="1" x14ac:dyDescent="0.25">
      <c r="A584" s="162">
        <v>586</v>
      </c>
      <c r="B584" s="166">
        <v>313701</v>
      </c>
      <c r="C584" s="167" t="s">
        <v>1272</v>
      </c>
      <c r="D584" s="163" t="s">
        <v>638</v>
      </c>
      <c r="E584" s="163" t="s">
        <v>1000</v>
      </c>
      <c r="F584" s="163" t="s">
        <v>1211</v>
      </c>
      <c r="G584" s="167" t="s">
        <v>1212</v>
      </c>
      <c r="H584" s="167" t="s">
        <v>1241</v>
      </c>
      <c r="I584" s="163" t="s">
        <v>716</v>
      </c>
      <c r="J584" s="162">
        <v>11.784518</v>
      </c>
      <c r="K584" s="162">
        <v>124.869102</v>
      </c>
      <c r="L584" s="163" t="s">
        <v>644</v>
      </c>
      <c r="M584" s="162">
        <v>14</v>
      </c>
      <c r="N584" s="162">
        <v>86</v>
      </c>
      <c r="O584" s="162">
        <v>201</v>
      </c>
      <c r="P584" s="162">
        <v>1461</v>
      </c>
      <c r="Q584" s="162">
        <v>2706</v>
      </c>
      <c r="R584" s="164" t="s">
        <v>644</v>
      </c>
      <c r="S584" s="164">
        <v>1</v>
      </c>
      <c r="T584" s="164">
        <v>1</v>
      </c>
      <c r="U584" s="164" t="s">
        <v>644</v>
      </c>
      <c r="V584" s="164" t="s">
        <v>644</v>
      </c>
      <c r="W584" s="162">
        <f t="shared" si="44"/>
        <v>5</v>
      </c>
      <c r="X584" s="162">
        <v>1</v>
      </c>
      <c r="Y584" t="str">
        <f t="shared" si="45"/>
        <v>Public Secondary</v>
      </c>
      <c r="AA584" t="str">
        <f t="shared" si="46"/>
        <v>23</v>
      </c>
    </row>
    <row r="585" spans="1:27" ht="15.75" hidden="1" customHeight="1" x14ac:dyDescent="0.25">
      <c r="A585" s="162">
        <v>598</v>
      </c>
      <c r="B585" s="182" t="s">
        <v>1241</v>
      </c>
      <c r="C585" s="182" t="s">
        <v>1290</v>
      </c>
      <c r="D585" s="163" t="s">
        <v>638</v>
      </c>
      <c r="E585" s="163" t="s">
        <v>1000</v>
      </c>
      <c r="F585" s="163" t="s">
        <v>1211</v>
      </c>
      <c r="G585" s="167" t="s">
        <v>1212</v>
      </c>
      <c r="H585" s="182" t="s">
        <v>1241</v>
      </c>
      <c r="I585" s="163" t="s">
        <v>758</v>
      </c>
      <c r="J585" s="162"/>
      <c r="K585" s="162"/>
      <c r="L585" s="163"/>
      <c r="M585" s="162"/>
      <c r="N585" s="162"/>
      <c r="O585" s="162"/>
      <c r="P585" s="162"/>
      <c r="Q585" s="162"/>
      <c r="R585" s="164" t="s">
        <v>644</v>
      </c>
      <c r="S585" s="164" t="s">
        <v>644</v>
      </c>
      <c r="T585" s="164"/>
      <c r="U585" s="164">
        <v>1</v>
      </c>
      <c r="V585" s="164" t="s">
        <v>644</v>
      </c>
      <c r="W585" s="162">
        <f t="shared" si="44"/>
        <v>7</v>
      </c>
      <c r="X585" s="162">
        <v>1</v>
      </c>
      <c r="Y585" t="str">
        <f t="shared" si="45"/>
        <v>Public ALS</v>
      </c>
      <c r="AA585" t="str">
        <f t="shared" si="46"/>
        <v>4</v>
      </c>
    </row>
    <row r="586" spans="1:27" ht="15.75" hidden="1" customHeight="1" x14ac:dyDescent="0.25">
      <c r="A586" s="162">
        <v>532</v>
      </c>
      <c r="B586" s="166">
        <v>123393</v>
      </c>
      <c r="C586" s="167" t="s">
        <v>1215</v>
      </c>
      <c r="D586" s="163" t="s">
        <v>638</v>
      </c>
      <c r="E586" s="163" t="s">
        <v>1000</v>
      </c>
      <c r="F586" s="163" t="s">
        <v>1211</v>
      </c>
      <c r="G586" s="167" t="s">
        <v>1212</v>
      </c>
      <c r="H586" s="167" t="s">
        <v>5531</v>
      </c>
      <c r="I586" s="163" t="s">
        <v>643</v>
      </c>
      <c r="J586" s="162">
        <v>11.789054999999999</v>
      </c>
      <c r="K586" s="162">
        <v>124.914551</v>
      </c>
      <c r="L586" s="163" t="s">
        <v>644</v>
      </c>
      <c r="M586" s="162">
        <v>14</v>
      </c>
      <c r="N586" s="162">
        <v>86</v>
      </c>
      <c r="O586" s="162">
        <v>201</v>
      </c>
      <c r="P586" s="162">
        <v>1461</v>
      </c>
      <c r="Q586" s="162">
        <v>2706</v>
      </c>
      <c r="R586" s="164">
        <v>1</v>
      </c>
      <c r="S586" s="164" t="s">
        <v>644</v>
      </c>
      <c r="T586" s="164"/>
      <c r="U586" s="164" t="s">
        <v>644</v>
      </c>
      <c r="V586" s="164" t="s">
        <v>644</v>
      </c>
      <c r="W586" s="162">
        <f t="shared" si="44"/>
        <v>1</v>
      </c>
      <c r="X586" s="162">
        <v>1</v>
      </c>
      <c r="Y586" t="str">
        <f t="shared" si="45"/>
        <v>Public Elementary</v>
      </c>
      <c r="AA586" t="str">
        <f t="shared" si="46"/>
        <v>1</v>
      </c>
    </row>
    <row r="587" spans="1:27" ht="15.75" hidden="1" customHeight="1" x14ac:dyDescent="0.25">
      <c r="A587" s="162">
        <v>558</v>
      </c>
      <c r="B587" s="166">
        <v>123419</v>
      </c>
      <c r="C587" s="167" t="s">
        <v>1244</v>
      </c>
      <c r="D587" s="163" t="s">
        <v>638</v>
      </c>
      <c r="E587" s="163" t="s">
        <v>1000</v>
      </c>
      <c r="F587" s="163" t="s">
        <v>1211</v>
      </c>
      <c r="G587" s="167" t="s">
        <v>1212</v>
      </c>
      <c r="H587" s="167" t="s">
        <v>5531</v>
      </c>
      <c r="I587" s="163" t="s">
        <v>643</v>
      </c>
      <c r="J587" s="162">
        <v>11.784896</v>
      </c>
      <c r="K587" s="162">
        <v>124.889877</v>
      </c>
      <c r="L587" s="163" t="s">
        <v>644</v>
      </c>
      <c r="M587" s="162">
        <v>14</v>
      </c>
      <c r="N587" s="162">
        <v>86</v>
      </c>
      <c r="O587" s="162">
        <v>201</v>
      </c>
      <c r="P587" s="162">
        <v>1461</v>
      </c>
      <c r="Q587" s="162">
        <v>2708</v>
      </c>
      <c r="R587" s="164">
        <v>1</v>
      </c>
      <c r="S587" s="164" t="s">
        <v>644</v>
      </c>
      <c r="T587" s="164"/>
      <c r="U587" s="164" t="s">
        <v>644</v>
      </c>
      <c r="V587" s="164" t="s">
        <v>644</v>
      </c>
      <c r="W587" s="162">
        <f t="shared" si="44"/>
        <v>1</v>
      </c>
      <c r="X587" s="162">
        <v>1</v>
      </c>
      <c r="Y587" t="str">
        <f t="shared" si="45"/>
        <v>Public Elementary</v>
      </c>
      <c r="AA587" t="str">
        <f t="shared" si="46"/>
        <v>1</v>
      </c>
    </row>
    <row r="588" spans="1:27" ht="15.75" hidden="1" customHeight="1" x14ac:dyDescent="0.25">
      <c r="A588" s="162">
        <v>572</v>
      </c>
      <c r="B588" s="166">
        <v>123433</v>
      </c>
      <c r="C588" s="167" t="s">
        <v>1259</v>
      </c>
      <c r="D588" s="163" t="s">
        <v>638</v>
      </c>
      <c r="E588" s="163" t="s">
        <v>1000</v>
      </c>
      <c r="F588" s="163" t="s">
        <v>1211</v>
      </c>
      <c r="G588" s="167" t="s">
        <v>1212</v>
      </c>
      <c r="H588" s="167" t="s">
        <v>5531</v>
      </c>
      <c r="I588" s="163" t="s">
        <v>643</v>
      </c>
      <c r="J588" s="162">
        <v>11.843662999999999</v>
      </c>
      <c r="K588" s="162">
        <v>124.82923099999999</v>
      </c>
      <c r="L588" s="163" t="s">
        <v>644</v>
      </c>
      <c r="M588" s="162">
        <v>14</v>
      </c>
      <c r="N588" s="162">
        <v>86</v>
      </c>
      <c r="O588" s="162">
        <v>201</v>
      </c>
      <c r="P588" s="162">
        <v>1461</v>
      </c>
      <c r="Q588" s="162">
        <v>2709</v>
      </c>
      <c r="R588" s="164">
        <v>1</v>
      </c>
      <c r="S588" s="164" t="s">
        <v>644</v>
      </c>
      <c r="T588" s="164"/>
      <c r="U588" s="164" t="s">
        <v>644</v>
      </c>
      <c r="V588" s="164" t="s">
        <v>644</v>
      </c>
      <c r="W588" s="162">
        <f t="shared" si="44"/>
        <v>1</v>
      </c>
      <c r="X588" s="162">
        <v>1</v>
      </c>
      <c r="Y588" t="str">
        <f t="shared" si="45"/>
        <v>Public Elementary</v>
      </c>
      <c r="AA588" t="str">
        <f t="shared" si="46"/>
        <v>1</v>
      </c>
    </row>
    <row r="589" spans="1:27" ht="15.75" hidden="1" customHeight="1" x14ac:dyDescent="0.25">
      <c r="A589" s="162">
        <v>582</v>
      </c>
      <c r="B589" s="166">
        <v>303620</v>
      </c>
      <c r="C589" s="167" t="s">
        <v>1268</v>
      </c>
      <c r="D589" s="163" t="s">
        <v>638</v>
      </c>
      <c r="E589" s="163" t="s">
        <v>1000</v>
      </c>
      <c r="F589" s="163" t="s">
        <v>1211</v>
      </c>
      <c r="G589" s="167" t="s">
        <v>1212</v>
      </c>
      <c r="H589" s="167" t="s">
        <v>5531</v>
      </c>
      <c r="I589" s="163" t="s">
        <v>716</v>
      </c>
      <c r="J589" s="162">
        <v>11.77241944</v>
      </c>
      <c r="K589" s="162">
        <v>124.8842528</v>
      </c>
      <c r="L589" s="163" t="s">
        <v>644</v>
      </c>
      <c r="M589" s="162">
        <v>14</v>
      </c>
      <c r="N589" s="162">
        <v>86</v>
      </c>
      <c r="O589" s="162">
        <v>201</v>
      </c>
      <c r="P589" s="162">
        <v>1461</v>
      </c>
      <c r="Q589" s="162">
        <v>2706</v>
      </c>
      <c r="R589" s="164" t="s">
        <v>644</v>
      </c>
      <c r="S589" s="164">
        <v>1</v>
      </c>
      <c r="T589" s="164">
        <v>1</v>
      </c>
      <c r="U589" s="164" t="s">
        <v>644</v>
      </c>
      <c r="V589" s="164" t="s">
        <v>644</v>
      </c>
      <c r="W589" s="162">
        <f t="shared" si="44"/>
        <v>5</v>
      </c>
      <c r="X589" s="162">
        <v>1</v>
      </c>
      <c r="Y589" t="str">
        <f t="shared" si="45"/>
        <v>Public Secondary</v>
      </c>
      <c r="AA589" t="str">
        <f t="shared" si="46"/>
        <v>23</v>
      </c>
    </row>
    <row r="590" spans="1:27" ht="15.75" hidden="1" customHeight="1" x14ac:dyDescent="0.25">
      <c r="A590" s="162">
        <v>594</v>
      </c>
      <c r="B590" s="182" t="s">
        <v>5531</v>
      </c>
      <c r="C590" s="182" t="s">
        <v>5560</v>
      </c>
      <c r="D590" s="163" t="s">
        <v>638</v>
      </c>
      <c r="E590" s="163" t="s">
        <v>1000</v>
      </c>
      <c r="F590" s="163" t="s">
        <v>1211</v>
      </c>
      <c r="G590" s="167" t="s">
        <v>1212</v>
      </c>
      <c r="H590" s="178" t="s">
        <v>5531</v>
      </c>
      <c r="I590" s="163" t="s">
        <v>758</v>
      </c>
      <c r="J590" s="162"/>
      <c r="K590" s="162"/>
      <c r="L590" s="163"/>
      <c r="M590" s="162"/>
      <c r="N590" s="162"/>
      <c r="O590" s="162"/>
      <c r="P590" s="162"/>
      <c r="Q590" s="162"/>
      <c r="R590" s="164" t="s">
        <v>644</v>
      </c>
      <c r="S590" s="164" t="s">
        <v>644</v>
      </c>
      <c r="T590" s="164"/>
      <c r="U590" s="164">
        <v>1</v>
      </c>
      <c r="V590" s="164" t="s">
        <v>644</v>
      </c>
      <c r="W590" s="162">
        <f t="shared" si="44"/>
        <v>7</v>
      </c>
      <c r="X590" s="162">
        <v>1</v>
      </c>
      <c r="Y590" t="str">
        <f t="shared" si="45"/>
        <v>Public ALS</v>
      </c>
      <c r="AA590" t="str">
        <f t="shared" si="46"/>
        <v>4</v>
      </c>
    </row>
    <row r="591" spans="1:27" ht="15.75" hidden="1" customHeight="1" x14ac:dyDescent="0.25">
      <c r="A591" s="162">
        <v>531</v>
      </c>
      <c r="B591" s="166">
        <v>123392</v>
      </c>
      <c r="C591" s="167" t="s">
        <v>1214</v>
      </c>
      <c r="D591" s="163" t="s">
        <v>638</v>
      </c>
      <c r="E591" s="163" t="s">
        <v>1000</v>
      </c>
      <c r="F591" s="163" t="s">
        <v>1211</v>
      </c>
      <c r="G591" s="167" t="s">
        <v>1212</v>
      </c>
      <c r="H591" s="167" t="s">
        <v>5532</v>
      </c>
      <c r="I591" s="163" t="s">
        <v>643</v>
      </c>
      <c r="J591" s="162">
        <v>11.798465</v>
      </c>
      <c r="K591" s="162">
        <v>124.91883900000001</v>
      </c>
      <c r="L591" s="163" t="s">
        <v>644</v>
      </c>
      <c r="M591" s="162">
        <v>14</v>
      </c>
      <c r="N591" s="162">
        <v>86</v>
      </c>
      <c r="O591" s="162">
        <v>201</v>
      </c>
      <c r="P591" s="162">
        <v>1461</v>
      </c>
      <c r="Q591" s="162">
        <v>2706</v>
      </c>
      <c r="R591" s="164">
        <v>1</v>
      </c>
      <c r="S591" s="164" t="s">
        <v>644</v>
      </c>
      <c r="T591" s="164"/>
      <c r="U591" s="164" t="s">
        <v>644</v>
      </c>
      <c r="V591" s="164" t="s">
        <v>644</v>
      </c>
      <c r="W591" s="162">
        <f t="shared" si="44"/>
        <v>1</v>
      </c>
      <c r="X591" s="162">
        <v>1</v>
      </c>
      <c r="Y591" t="str">
        <f t="shared" si="45"/>
        <v>Public Elementary</v>
      </c>
      <c r="AA591" t="str">
        <f t="shared" si="46"/>
        <v>1</v>
      </c>
    </row>
    <row r="592" spans="1:27" ht="15.75" hidden="1" customHeight="1" x14ac:dyDescent="0.25">
      <c r="A592" s="162">
        <v>542</v>
      </c>
      <c r="B592" s="166">
        <v>123403</v>
      </c>
      <c r="C592" s="167" t="s">
        <v>1226</v>
      </c>
      <c r="D592" s="163" t="s">
        <v>638</v>
      </c>
      <c r="E592" s="163" t="s">
        <v>1000</v>
      </c>
      <c r="F592" s="163" t="s">
        <v>1211</v>
      </c>
      <c r="G592" s="167" t="s">
        <v>1212</v>
      </c>
      <c r="H592" s="163" t="s">
        <v>5532</v>
      </c>
      <c r="I592" s="163" t="s">
        <v>643</v>
      </c>
      <c r="J592" s="162">
        <v>11.796449000000001</v>
      </c>
      <c r="K592" s="162">
        <v>124.913605</v>
      </c>
      <c r="L592" s="163" t="s">
        <v>644</v>
      </c>
      <c r="M592" s="162">
        <v>14</v>
      </c>
      <c r="N592" s="162">
        <v>86</v>
      </c>
      <c r="O592" s="162">
        <v>201</v>
      </c>
      <c r="P592" s="162">
        <v>1461</v>
      </c>
      <c r="Q592" s="162">
        <v>2706</v>
      </c>
      <c r="R592" s="164">
        <v>1</v>
      </c>
      <c r="S592" s="164" t="s">
        <v>644</v>
      </c>
      <c r="T592" s="164"/>
      <c r="U592" s="164" t="s">
        <v>644</v>
      </c>
      <c r="V592" s="164" t="s">
        <v>644</v>
      </c>
      <c r="W592" s="162">
        <f t="shared" si="44"/>
        <v>1</v>
      </c>
      <c r="X592" s="162">
        <v>1</v>
      </c>
      <c r="Y592" t="str">
        <f t="shared" si="45"/>
        <v>Public Elementary</v>
      </c>
      <c r="AA592" t="str">
        <f t="shared" si="46"/>
        <v>1</v>
      </c>
    </row>
    <row r="593" spans="1:27" ht="15.75" hidden="1" customHeight="1" x14ac:dyDescent="0.25">
      <c r="A593" s="162">
        <v>547</v>
      </c>
      <c r="B593" s="166">
        <v>123408</v>
      </c>
      <c r="C593" s="167" t="s">
        <v>1232</v>
      </c>
      <c r="D593" s="163" t="s">
        <v>638</v>
      </c>
      <c r="E593" s="163" t="s">
        <v>1000</v>
      </c>
      <c r="F593" s="163" t="s">
        <v>1211</v>
      </c>
      <c r="G593" s="167" t="s">
        <v>1212</v>
      </c>
      <c r="H593" s="167" t="s">
        <v>5532</v>
      </c>
      <c r="I593" s="163" t="s">
        <v>643</v>
      </c>
      <c r="J593" s="162">
        <v>11.765529000000001</v>
      </c>
      <c r="K593" s="162">
        <v>124.884293</v>
      </c>
      <c r="L593" s="163" t="s">
        <v>644</v>
      </c>
      <c r="M593" s="162">
        <v>14</v>
      </c>
      <c r="N593" s="162">
        <v>86</v>
      </c>
      <c r="O593" s="162">
        <v>201</v>
      </c>
      <c r="P593" s="162">
        <v>1461</v>
      </c>
      <c r="Q593" s="162">
        <v>2707</v>
      </c>
      <c r="R593" s="164">
        <v>1</v>
      </c>
      <c r="S593" s="164" t="s">
        <v>644</v>
      </c>
      <c r="T593" s="164"/>
      <c r="U593" s="164" t="s">
        <v>644</v>
      </c>
      <c r="V593" s="164" t="s">
        <v>644</v>
      </c>
      <c r="W593" s="162">
        <f t="shared" si="44"/>
        <v>1</v>
      </c>
      <c r="X593" s="162">
        <v>1</v>
      </c>
      <c r="Y593" t="str">
        <f t="shared" si="45"/>
        <v>Public Elementary</v>
      </c>
      <c r="AA593" t="str">
        <f t="shared" si="46"/>
        <v>1</v>
      </c>
    </row>
    <row r="594" spans="1:27" ht="15.75" hidden="1" customHeight="1" x14ac:dyDescent="0.25">
      <c r="A594" s="162">
        <v>551</v>
      </c>
      <c r="B594" s="166">
        <v>123412</v>
      </c>
      <c r="C594" s="167" t="s">
        <v>1236</v>
      </c>
      <c r="D594" s="163" t="s">
        <v>638</v>
      </c>
      <c r="E594" s="163" t="s">
        <v>1000</v>
      </c>
      <c r="F594" s="163" t="s">
        <v>1211</v>
      </c>
      <c r="G594" s="167" t="s">
        <v>1212</v>
      </c>
      <c r="H594" s="163" t="s">
        <v>5532</v>
      </c>
      <c r="I594" s="163" t="s">
        <v>643</v>
      </c>
      <c r="J594" s="162">
        <v>11.760025000000001</v>
      </c>
      <c r="K594" s="162">
        <v>124.885925</v>
      </c>
      <c r="L594" s="163" t="s">
        <v>644</v>
      </c>
      <c r="M594" s="162">
        <v>14</v>
      </c>
      <c r="N594" s="162">
        <v>86</v>
      </c>
      <c r="O594" s="162">
        <v>201</v>
      </c>
      <c r="P594" s="162">
        <v>1461</v>
      </c>
      <c r="Q594" s="162">
        <v>2707</v>
      </c>
      <c r="R594" s="164">
        <v>1</v>
      </c>
      <c r="S594" s="164" t="s">
        <v>644</v>
      </c>
      <c r="T594" s="164"/>
      <c r="U594" s="164" t="s">
        <v>644</v>
      </c>
      <c r="V594" s="164" t="s">
        <v>644</v>
      </c>
      <c r="W594" s="162">
        <f t="shared" si="44"/>
        <v>1</v>
      </c>
      <c r="X594" s="162">
        <v>1</v>
      </c>
      <c r="Y594" t="str">
        <f t="shared" si="45"/>
        <v>Public Elementary</v>
      </c>
      <c r="AA594" t="str">
        <f t="shared" si="46"/>
        <v>1</v>
      </c>
    </row>
    <row r="595" spans="1:27" ht="15.75" hidden="1" customHeight="1" x14ac:dyDescent="0.25">
      <c r="A595" s="162">
        <v>583</v>
      </c>
      <c r="B595" s="162">
        <v>303621</v>
      </c>
      <c r="C595" s="163" t="s">
        <v>1269</v>
      </c>
      <c r="D595" s="163" t="s">
        <v>638</v>
      </c>
      <c r="E595" s="163" t="s">
        <v>1000</v>
      </c>
      <c r="F595" s="163" t="s">
        <v>1211</v>
      </c>
      <c r="G595" s="163" t="s">
        <v>1212</v>
      </c>
      <c r="H595" s="163" t="s">
        <v>5532</v>
      </c>
      <c r="I595" s="163" t="s">
        <v>716</v>
      </c>
      <c r="J595" s="162">
        <v>11.759772999999999</v>
      </c>
      <c r="K595" s="162">
        <v>124.886528</v>
      </c>
      <c r="L595" s="163" t="s">
        <v>644</v>
      </c>
      <c r="M595" s="162">
        <v>14</v>
      </c>
      <c r="N595" s="162">
        <v>86</v>
      </c>
      <c r="O595" s="162">
        <v>201</v>
      </c>
      <c r="P595" s="162">
        <v>1461</v>
      </c>
      <c r="Q595" s="162">
        <v>2706</v>
      </c>
      <c r="R595" s="164" t="s">
        <v>644</v>
      </c>
      <c r="S595" s="164">
        <v>1</v>
      </c>
      <c r="T595" s="164">
        <v>1</v>
      </c>
      <c r="U595" s="164" t="s">
        <v>644</v>
      </c>
      <c r="V595" s="164" t="s">
        <v>644</v>
      </c>
      <c r="W595" s="162">
        <f t="shared" si="44"/>
        <v>5</v>
      </c>
      <c r="X595" s="162">
        <v>1</v>
      </c>
      <c r="Y595" t="str">
        <f t="shared" si="45"/>
        <v>Public Secondary</v>
      </c>
      <c r="AA595" t="str">
        <f t="shared" si="46"/>
        <v>23</v>
      </c>
    </row>
    <row r="596" spans="1:27" ht="15.75" hidden="1" customHeight="1" x14ac:dyDescent="0.25">
      <c r="A596" s="162">
        <v>595</v>
      </c>
      <c r="B596" s="178" t="s">
        <v>5532</v>
      </c>
      <c r="C596" s="178" t="s">
        <v>5561</v>
      </c>
      <c r="D596" s="163" t="s">
        <v>638</v>
      </c>
      <c r="E596" s="163" t="s">
        <v>1000</v>
      </c>
      <c r="F596" s="163" t="s">
        <v>1211</v>
      </c>
      <c r="G596" s="163" t="s">
        <v>1212</v>
      </c>
      <c r="H596" s="178" t="s">
        <v>5532</v>
      </c>
      <c r="I596" s="163" t="s">
        <v>758</v>
      </c>
      <c r="J596" s="162"/>
      <c r="K596" s="162"/>
      <c r="L596" s="163"/>
      <c r="M596" s="162"/>
      <c r="N596" s="162"/>
      <c r="O596" s="162"/>
      <c r="P596" s="162"/>
      <c r="Q596" s="162"/>
      <c r="R596" s="164" t="s">
        <v>644</v>
      </c>
      <c r="S596" s="164" t="s">
        <v>644</v>
      </c>
      <c r="T596" s="164"/>
      <c r="U596" s="164">
        <v>1</v>
      </c>
      <c r="V596" s="164" t="s">
        <v>644</v>
      </c>
      <c r="W596" s="162">
        <f t="shared" si="44"/>
        <v>7</v>
      </c>
      <c r="X596" s="162">
        <v>1</v>
      </c>
      <c r="Y596" t="str">
        <f t="shared" si="45"/>
        <v>Public ALS</v>
      </c>
      <c r="AA596" t="str">
        <f t="shared" si="46"/>
        <v>4</v>
      </c>
    </row>
    <row r="597" spans="1:27" ht="15.75" hidden="1" customHeight="1" x14ac:dyDescent="0.25">
      <c r="A597" s="162">
        <v>533</v>
      </c>
      <c r="B597" s="162">
        <v>123394</v>
      </c>
      <c r="C597" s="163" t="s">
        <v>1216</v>
      </c>
      <c r="D597" s="163" t="s">
        <v>638</v>
      </c>
      <c r="E597" s="163" t="s">
        <v>1000</v>
      </c>
      <c r="F597" s="163" t="s">
        <v>1211</v>
      </c>
      <c r="G597" s="163" t="s">
        <v>1212</v>
      </c>
      <c r="H597" s="163" t="s">
        <v>5533</v>
      </c>
      <c r="I597" s="163" t="s">
        <v>643</v>
      </c>
      <c r="J597" s="162">
        <v>11.810648</v>
      </c>
      <c r="K597" s="162">
        <v>124.941154</v>
      </c>
      <c r="L597" s="163" t="s">
        <v>644</v>
      </c>
      <c r="M597" s="162">
        <v>14</v>
      </c>
      <c r="N597" s="162">
        <v>86</v>
      </c>
      <c r="O597" s="162">
        <v>201</v>
      </c>
      <c r="P597" s="162">
        <v>1461</v>
      </c>
      <c r="Q597" s="162">
        <v>2706</v>
      </c>
      <c r="R597" s="164">
        <v>1</v>
      </c>
      <c r="S597" s="164" t="s">
        <v>644</v>
      </c>
      <c r="T597" s="164"/>
      <c r="U597" s="164" t="s">
        <v>644</v>
      </c>
      <c r="V597" s="164" t="s">
        <v>644</v>
      </c>
      <c r="W597" s="162">
        <f t="shared" si="44"/>
        <v>1</v>
      </c>
      <c r="X597" s="162">
        <v>1</v>
      </c>
      <c r="Y597" t="str">
        <f t="shared" si="45"/>
        <v>Public Elementary</v>
      </c>
      <c r="AA597" t="str">
        <f t="shared" si="46"/>
        <v>1</v>
      </c>
    </row>
    <row r="598" spans="1:27" ht="15.75" hidden="1" customHeight="1" x14ac:dyDescent="0.25">
      <c r="A598" s="162">
        <v>568</v>
      </c>
      <c r="B598" s="162">
        <v>123429</v>
      </c>
      <c r="C598" s="163" t="s">
        <v>1254</v>
      </c>
      <c r="D598" s="163" t="s">
        <v>638</v>
      </c>
      <c r="E598" s="163" t="s">
        <v>1000</v>
      </c>
      <c r="F598" s="163" t="s">
        <v>1211</v>
      </c>
      <c r="G598" s="167" t="s">
        <v>1212</v>
      </c>
      <c r="H598" s="167" t="s">
        <v>5533</v>
      </c>
      <c r="I598" s="163" t="s">
        <v>643</v>
      </c>
      <c r="J598" s="162">
        <v>11.810774</v>
      </c>
      <c r="K598" s="162">
        <v>124.825417</v>
      </c>
      <c r="L598" s="163" t="s">
        <v>644</v>
      </c>
      <c r="M598" s="162">
        <v>14</v>
      </c>
      <c r="N598" s="162">
        <v>86</v>
      </c>
      <c r="O598" s="162">
        <v>201</v>
      </c>
      <c r="P598" s="162">
        <v>1461</v>
      </c>
      <c r="Q598" s="162">
        <v>2709</v>
      </c>
      <c r="R598" s="164">
        <v>1</v>
      </c>
      <c r="S598" s="164" t="s">
        <v>644</v>
      </c>
      <c r="T598" s="164"/>
      <c r="U598" s="164" t="s">
        <v>644</v>
      </c>
      <c r="V598" s="164" t="s">
        <v>644</v>
      </c>
      <c r="W598" s="162">
        <f t="shared" si="44"/>
        <v>1</v>
      </c>
      <c r="X598" s="162">
        <v>1</v>
      </c>
      <c r="Y598" t="str">
        <f t="shared" si="45"/>
        <v>Public Elementary</v>
      </c>
      <c r="AA598" t="str">
        <f t="shared" si="46"/>
        <v>1</v>
      </c>
    </row>
    <row r="599" spans="1:27" ht="15.75" hidden="1" customHeight="1" x14ac:dyDescent="0.25">
      <c r="A599" s="162">
        <v>569</v>
      </c>
      <c r="B599" s="162">
        <v>123430</v>
      </c>
      <c r="C599" s="163" t="s">
        <v>1256</v>
      </c>
      <c r="D599" s="163" t="s">
        <v>638</v>
      </c>
      <c r="E599" s="163" t="s">
        <v>1000</v>
      </c>
      <c r="F599" s="163" t="s">
        <v>1211</v>
      </c>
      <c r="G599" s="163" t="s">
        <v>1212</v>
      </c>
      <c r="H599" s="167" t="s">
        <v>5533</v>
      </c>
      <c r="I599" s="163" t="s">
        <v>643</v>
      </c>
      <c r="J599" s="162">
        <v>11.809597</v>
      </c>
      <c r="K599" s="162">
        <v>124.826706</v>
      </c>
      <c r="L599" s="163" t="s">
        <v>644</v>
      </c>
      <c r="M599" s="162">
        <v>14</v>
      </c>
      <c r="N599" s="162">
        <v>86</v>
      </c>
      <c r="O599" s="162">
        <v>201</v>
      </c>
      <c r="P599" s="162">
        <v>1461</v>
      </c>
      <c r="Q599" s="162">
        <v>2709</v>
      </c>
      <c r="R599" s="164">
        <v>1</v>
      </c>
      <c r="S599" s="164" t="s">
        <v>644</v>
      </c>
      <c r="T599" s="164"/>
      <c r="U599" s="164" t="s">
        <v>644</v>
      </c>
      <c r="V599" s="164" t="s">
        <v>644</v>
      </c>
      <c r="W599" s="162">
        <f t="shared" si="44"/>
        <v>1</v>
      </c>
      <c r="X599" s="162">
        <v>1</v>
      </c>
      <c r="Y599" t="str">
        <f t="shared" si="45"/>
        <v>Public Elementary</v>
      </c>
      <c r="AA599" t="str">
        <f t="shared" si="46"/>
        <v>1</v>
      </c>
    </row>
    <row r="600" spans="1:27" ht="15.75" hidden="1" customHeight="1" x14ac:dyDescent="0.25">
      <c r="A600" s="162">
        <v>576</v>
      </c>
      <c r="B600" s="162">
        <v>123437</v>
      </c>
      <c r="C600" s="163" t="s">
        <v>831</v>
      </c>
      <c r="D600" s="163" t="s">
        <v>638</v>
      </c>
      <c r="E600" s="163" t="s">
        <v>1000</v>
      </c>
      <c r="F600" s="163" t="s">
        <v>1211</v>
      </c>
      <c r="G600" s="167" t="s">
        <v>1212</v>
      </c>
      <c r="H600" s="167" t="s">
        <v>5533</v>
      </c>
      <c r="I600" s="163" t="s">
        <v>643</v>
      </c>
      <c r="J600" s="162">
        <v>11.804767</v>
      </c>
      <c r="K600" s="162">
        <v>124.83910400000001</v>
      </c>
      <c r="L600" s="163" t="s">
        <v>644</v>
      </c>
      <c r="M600" s="162">
        <v>14</v>
      </c>
      <c r="N600" s="162">
        <v>86</v>
      </c>
      <c r="O600" s="162">
        <v>201</v>
      </c>
      <c r="P600" s="162">
        <v>1461</v>
      </c>
      <c r="Q600" s="162">
        <v>2709</v>
      </c>
      <c r="R600" s="164">
        <v>1</v>
      </c>
      <c r="S600" s="164" t="s">
        <v>644</v>
      </c>
      <c r="T600" s="164"/>
      <c r="U600" s="164" t="s">
        <v>644</v>
      </c>
      <c r="V600" s="164" t="s">
        <v>644</v>
      </c>
      <c r="W600" s="162">
        <f t="shared" si="44"/>
        <v>1</v>
      </c>
      <c r="X600" s="162">
        <v>1</v>
      </c>
      <c r="Y600" t="str">
        <f t="shared" si="45"/>
        <v>Public Elementary</v>
      </c>
      <c r="AA600" t="str">
        <f t="shared" si="46"/>
        <v>1</v>
      </c>
    </row>
    <row r="601" spans="1:27" ht="15.75" hidden="1" customHeight="1" x14ac:dyDescent="0.25">
      <c r="A601" s="162">
        <v>578</v>
      </c>
      <c r="B601" s="162">
        <v>123439</v>
      </c>
      <c r="C601" s="163" t="s">
        <v>1264</v>
      </c>
      <c r="D601" s="163" t="s">
        <v>638</v>
      </c>
      <c r="E601" s="163" t="s">
        <v>1000</v>
      </c>
      <c r="F601" s="163" t="s">
        <v>1211</v>
      </c>
      <c r="G601" s="163" t="s">
        <v>1212</v>
      </c>
      <c r="H601" s="167" t="s">
        <v>5533</v>
      </c>
      <c r="I601" s="163" t="s">
        <v>643</v>
      </c>
      <c r="J601" s="162">
        <v>11.817474000000001</v>
      </c>
      <c r="K601" s="162">
        <v>124.8406394</v>
      </c>
      <c r="L601" s="163" t="s">
        <v>644</v>
      </c>
      <c r="M601" s="162">
        <v>14</v>
      </c>
      <c r="N601" s="162">
        <v>86</v>
      </c>
      <c r="O601" s="162">
        <v>201</v>
      </c>
      <c r="P601" s="162">
        <v>1461</v>
      </c>
      <c r="Q601" s="162">
        <v>2709</v>
      </c>
      <c r="R601" s="164">
        <v>1</v>
      </c>
      <c r="S601" s="164" t="s">
        <v>644</v>
      </c>
      <c r="T601" s="164"/>
      <c r="U601" s="164" t="s">
        <v>644</v>
      </c>
      <c r="V601" s="164" t="s">
        <v>644</v>
      </c>
      <c r="W601" s="162">
        <f t="shared" si="44"/>
        <v>1</v>
      </c>
      <c r="X601" s="162">
        <v>1</v>
      </c>
      <c r="Y601" t="str">
        <f t="shared" si="45"/>
        <v>Public Elementary</v>
      </c>
      <c r="AA601" t="str">
        <f t="shared" si="46"/>
        <v>1</v>
      </c>
    </row>
    <row r="602" spans="1:27" ht="15.75" hidden="1" customHeight="1" x14ac:dyDescent="0.25">
      <c r="A602" s="162">
        <v>585</v>
      </c>
      <c r="B602" s="162">
        <v>303623</v>
      </c>
      <c r="C602" s="163" t="s">
        <v>1271</v>
      </c>
      <c r="D602" s="163" t="s">
        <v>638</v>
      </c>
      <c r="E602" s="163" t="s">
        <v>1000</v>
      </c>
      <c r="F602" s="163" t="s">
        <v>1211</v>
      </c>
      <c r="G602" s="163" t="s">
        <v>1212</v>
      </c>
      <c r="H602" s="167" t="s">
        <v>5533</v>
      </c>
      <c r="I602" s="163" t="s">
        <v>716</v>
      </c>
      <c r="J602" s="162">
        <v>11.817894000000001</v>
      </c>
      <c r="K602" s="162">
        <v>124.8413207</v>
      </c>
      <c r="L602" s="163" t="s">
        <v>644</v>
      </c>
      <c r="M602" s="162">
        <v>14</v>
      </c>
      <c r="N602" s="162">
        <v>86</v>
      </c>
      <c r="O602" s="162">
        <v>201</v>
      </c>
      <c r="P602" s="162">
        <v>1461</v>
      </c>
      <c r="Q602" s="162">
        <v>2706</v>
      </c>
      <c r="R602" s="164" t="s">
        <v>644</v>
      </c>
      <c r="S602" s="164">
        <v>1</v>
      </c>
      <c r="T602" s="164">
        <v>1</v>
      </c>
      <c r="U602" s="164" t="s">
        <v>644</v>
      </c>
      <c r="V602" s="164" t="s">
        <v>644</v>
      </c>
      <c r="W602" s="162">
        <f t="shared" si="44"/>
        <v>5</v>
      </c>
      <c r="X602" s="162">
        <v>1</v>
      </c>
      <c r="Y602" t="str">
        <f t="shared" si="45"/>
        <v>Public Secondary</v>
      </c>
      <c r="AA602" t="str">
        <f t="shared" si="46"/>
        <v>23</v>
      </c>
    </row>
    <row r="603" spans="1:27" s="1751" customFormat="1" ht="15.75" hidden="1" customHeight="1" x14ac:dyDescent="0.25">
      <c r="A603" s="162">
        <v>596</v>
      </c>
      <c r="B603" s="178" t="s">
        <v>5533</v>
      </c>
      <c r="C603" s="178" t="s">
        <v>5562</v>
      </c>
      <c r="D603" s="163" t="s">
        <v>638</v>
      </c>
      <c r="E603" s="163" t="s">
        <v>1000</v>
      </c>
      <c r="F603" s="163" t="s">
        <v>1211</v>
      </c>
      <c r="G603" s="163" t="s">
        <v>1212</v>
      </c>
      <c r="H603" s="182" t="s">
        <v>5533</v>
      </c>
      <c r="I603" s="163" t="s">
        <v>758</v>
      </c>
      <c r="J603" s="162"/>
      <c r="K603" s="162"/>
      <c r="L603" s="163"/>
      <c r="M603" s="162"/>
      <c r="N603" s="162"/>
      <c r="O603" s="162"/>
      <c r="P603" s="162"/>
      <c r="Q603" s="162"/>
      <c r="R603" s="164" t="s">
        <v>644</v>
      </c>
      <c r="S603" s="164" t="s">
        <v>644</v>
      </c>
      <c r="T603" s="164"/>
      <c r="U603" s="164">
        <v>1</v>
      </c>
      <c r="V603" s="164" t="s">
        <v>644</v>
      </c>
      <c r="W603" s="162">
        <f t="shared" ref="W603:W612" si="47">IF(AA603="1",1,IF(AA603="2",2,IF(AA603="12",4,IF(AA603="123",6,IF(AA603="23",5,IF(AA603="3",3,IF(AA603="4",7,IF(AA603="35",8,""))))))))</f>
        <v>7</v>
      </c>
      <c r="X603" s="162">
        <v>1</v>
      </c>
      <c r="Y603" s="1751" t="str">
        <f t="shared" ref="Y603:Y612" si="48">IF(X603=1,"Public","Private")&amp;" "&amp;IF(W603=1,"Elementary",IF(W603=2,"JHS",IF(W603=3,"SHS (Stand-alone)",IF(W603=4,"Integrated",IF(W603=5,"Secondary",IF(W603=6,"Complete K to 12",IF(W603=7,"ALS",IF(W603=8,"SHS SUC",""))))))))</f>
        <v>Public ALS</v>
      </c>
      <c r="AA603" s="1751" t="str">
        <f t="shared" ref="AA603:AA612" si="49">IF(R603=1,1,"")&amp;IF(S603=1,2,"")&amp;IF(T603=1,3,"")&amp;IF(U603=1,4,"")&amp;IF(V603=1,5,"")</f>
        <v>4</v>
      </c>
    </row>
    <row r="604" spans="1:27" s="1751" customFormat="1" ht="15.75" hidden="1" customHeight="1" x14ac:dyDescent="0.25">
      <c r="A604" s="162">
        <v>557</v>
      </c>
      <c r="B604" s="162">
        <v>123418</v>
      </c>
      <c r="C604" s="163" t="s">
        <v>1243</v>
      </c>
      <c r="D604" s="163" t="s">
        <v>638</v>
      </c>
      <c r="E604" s="163" t="s">
        <v>1000</v>
      </c>
      <c r="F604" s="163" t="s">
        <v>1211</v>
      </c>
      <c r="G604" s="163" t="s">
        <v>1212</v>
      </c>
      <c r="H604" s="167" t="s">
        <v>5535</v>
      </c>
      <c r="I604" s="163" t="s">
        <v>643</v>
      </c>
      <c r="J604" s="162">
        <v>11.803001999999999</v>
      </c>
      <c r="K604" s="162">
        <v>124.703323</v>
      </c>
      <c r="L604" s="163" t="s">
        <v>644</v>
      </c>
      <c r="M604" s="162">
        <v>14</v>
      </c>
      <c r="N604" s="162">
        <v>86</v>
      </c>
      <c r="O604" s="162">
        <v>201</v>
      </c>
      <c r="P604" s="162">
        <v>1461</v>
      </c>
      <c r="Q604" s="162">
        <v>2710</v>
      </c>
      <c r="R604" s="164">
        <v>1</v>
      </c>
      <c r="S604" s="164" t="s">
        <v>644</v>
      </c>
      <c r="T604" s="164"/>
      <c r="U604" s="164" t="s">
        <v>644</v>
      </c>
      <c r="V604" s="164" t="s">
        <v>644</v>
      </c>
      <c r="W604" s="162">
        <f t="shared" si="47"/>
        <v>1</v>
      </c>
      <c r="X604" s="162">
        <v>1</v>
      </c>
      <c r="Y604" s="1751" t="str">
        <f t="shared" si="48"/>
        <v>Public Elementary</v>
      </c>
      <c r="AA604" s="1751" t="str">
        <f t="shared" si="49"/>
        <v>1</v>
      </c>
    </row>
    <row r="605" spans="1:27" s="1751" customFormat="1" ht="15.75" hidden="1" customHeight="1" x14ac:dyDescent="0.25">
      <c r="A605" s="162">
        <v>559</v>
      </c>
      <c r="B605" s="162">
        <v>123420</v>
      </c>
      <c r="C605" s="163" t="s">
        <v>1245</v>
      </c>
      <c r="D605" s="163" t="s">
        <v>638</v>
      </c>
      <c r="E605" s="163" t="s">
        <v>1000</v>
      </c>
      <c r="F605" s="163" t="s">
        <v>1211</v>
      </c>
      <c r="G605" s="163" t="s">
        <v>1212</v>
      </c>
      <c r="H605" s="167" t="s">
        <v>5535</v>
      </c>
      <c r="I605" s="163" t="s">
        <v>643</v>
      </c>
      <c r="J605" s="162">
        <v>11.817515999999999</v>
      </c>
      <c r="K605" s="162">
        <v>124.738342</v>
      </c>
      <c r="L605" s="163" t="s">
        <v>644</v>
      </c>
      <c r="M605" s="162">
        <v>14</v>
      </c>
      <c r="N605" s="162">
        <v>86</v>
      </c>
      <c r="O605" s="162">
        <v>201</v>
      </c>
      <c r="P605" s="162">
        <v>1461</v>
      </c>
      <c r="Q605" s="162">
        <v>2710</v>
      </c>
      <c r="R605" s="164">
        <v>1</v>
      </c>
      <c r="S605" s="164" t="s">
        <v>644</v>
      </c>
      <c r="T605" s="164"/>
      <c r="U605" s="164" t="s">
        <v>644</v>
      </c>
      <c r="V605" s="164" t="s">
        <v>644</v>
      </c>
      <c r="W605" s="162">
        <f t="shared" si="47"/>
        <v>1</v>
      </c>
      <c r="X605" s="162">
        <v>1</v>
      </c>
      <c r="Y605" s="1751" t="str">
        <f t="shared" si="48"/>
        <v>Public Elementary</v>
      </c>
      <c r="AA605" s="1751" t="str">
        <f t="shared" si="49"/>
        <v>1</v>
      </c>
    </row>
    <row r="606" spans="1:27" s="1751" customFormat="1" ht="15.75" hidden="1" customHeight="1" x14ac:dyDescent="0.25">
      <c r="A606" s="162">
        <v>560</v>
      </c>
      <c r="B606" s="162">
        <v>123421</v>
      </c>
      <c r="C606" s="163" t="s">
        <v>1246</v>
      </c>
      <c r="D606" s="163" t="s">
        <v>638</v>
      </c>
      <c r="E606" s="163" t="s">
        <v>1000</v>
      </c>
      <c r="F606" s="163" t="s">
        <v>1211</v>
      </c>
      <c r="G606" s="163" t="s">
        <v>1212</v>
      </c>
      <c r="H606" s="163" t="s">
        <v>5535</v>
      </c>
      <c r="I606" s="163" t="s">
        <v>643</v>
      </c>
      <c r="J606" s="162">
        <v>11.818880999999999</v>
      </c>
      <c r="K606" s="162">
        <v>124.683617</v>
      </c>
      <c r="L606" s="163" t="s">
        <v>644</v>
      </c>
      <c r="M606" s="162">
        <v>14</v>
      </c>
      <c r="N606" s="162">
        <v>86</v>
      </c>
      <c r="O606" s="162">
        <v>201</v>
      </c>
      <c r="P606" s="162">
        <v>1461</v>
      </c>
      <c r="Q606" s="162">
        <v>2710</v>
      </c>
      <c r="R606" s="164">
        <v>1</v>
      </c>
      <c r="S606" s="164" t="s">
        <v>644</v>
      </c>
      <c r="T606" s="164"/>
      <c r="U606" s="164" t="s">
        <v>644</v>
      </c>
      <c r="V606" s="164" t="s">
        <v>644</v>
      </c>
      <c r="W606" s="162">
        <f t="shared" si="47"/>
        <v>1</v>
      </c>
      <c r="X606" s="162">
        <v>1</v>
      </c>
      <c r="Y606" s="1751" t="str">
        <f t="shared" si="48"/>
        <v>Public Elementary</v>
      </c>
      <c r="AA606" s="1751" t="str">
        <f t="shared" si="49"/>
        <v>1</v>
      </c>
    </row>
    <row r="607" spans="1:27" s="1751" customFormat="1" ht="15.75" hidden="1" customHeight="1" x14ac:dyDescent="0.25">
      <c r="A607" s="162">
        <v>561</v>
      </c>
      <c r="B607" s="162">
        <v>123422</v>
      </c>
      <c r="C607" s="163" t="s">
        <v>1247</v>
      </c>
      <c r="D607" s="163" t="s">
        <v>638</v>
      </c>
      <c r="E607" s="163" t="s">
        <v>1000</v>
      </c>
      <c r="F607" s="163" t="s">
        <v>1211</v>
      </c>
      <c r="G607" s="163" t="s">
        <v>1212</v>
      </c>
      <c r="H607" s="163" t="s">
        <v>5535</v>
      </c>
      <c r="I607" s="163" t="s">
        <v>643</v>
      </c>
      <c r="J607" s="162">
        <v>11.826179</v>
      </c>
      <c r="K607" s="162">
        <v>124.726204</v>
      </c>
      <c r="L607" s="163" t="s">
        <v>644</v>
      </c>
      <c r="M607" s="162">
        <v>14</v>
      </c>
      <c r="N607" s="162">
        <v>86</v>
      </c>
      <c r="O607" s="162">
        <v>201</v>
      </c>
      <c r="P607" s="162">
        <v>1461</v>
      </c>
      <c r="Q607" s="162">
        <v>2710</v>
      </c>
      <c r="R607" s="164">
        <v>1</v>
      </c>
      <c r="S607" s="164" t="s">
        <v>644</v>
      </c>
      <c r="T607" s="164"/>
      <c r="U607" s="164" t="s">
        <v>644</v>
      </c>
      <c r="V607" s="164" t="s">
        <v>644</v>
      </c>
      <c r="W607" s="162">
        <f t="shared" si="47"/>
        <v>1</v>
      </c>
      <c r="X607" s="162">
        <v>1</v>
      </c>
      <c r="Y607" s="1751" t="str">
        <f t="shared" si="48"/>
        <v>Public Elementary</v>
      </c>
      <c r="AA607" s="1751" t="str">
        <f t="shared" si="49"/>
        <v>1</v>
      </c>
    </row>
    <row r="608" spans="1:27" ht="15.75" hidden="1" customHeight="1" x14ac:dyDescent="0.25">
      <c r="A608" s="162">
        <v>563</v>
      </c>
      <c r="B608" s="162">
        <v>123424</v>
      </c>
      <c r="C608" s="163" t="s">
        <v>1249</v>
      </c>
      <c r="D608" s="163" t="s">
        <v>638</v>
      </c>
      <c r="E608" s="163" t="s">
        <v>1000</v>
      </c>
      <c r="F608" s="163" t="s">
        <v>1211</v>
      </c>
      <c r="G608" s="163" t="s">
        <v>1212</v>
      </c>
      <c r="H608" s="163" t="s">
        <v>5535</v>
      </c>
      <c r="I608" s="163" t="s">
        <v>643</v>
      </c>
      <c r="J608" s="162">
        <v>11.822723999999999</v>
      </c>
      <c r="K608" s="162">
        <v>124.697113</v>
      </c>
      <c r="L608" s="163" t="s">
        <v>644</v>
      </c>
      <c r="M608" s="162">
        <v>14</v>
      </c>
      <c r="N608" s="162">
        <v>86</v>
      </c>
      <c r="O608" s="162">
        <v>201</v>
      </c>
      <c r="P608" s="162">
        <v>1461</v>
      </c>
      <c r="Q608" s="162">
        <v>2710</v>
      </c>
      <c r="R608" s="164">
        <v>1</v>
      </c>
      <c r="S608" s="164" t="s">
        <v>644</v>
      </c>
      <c r="T608" s="164"/>
      <c r="U608" s="164" t="s">
        <v>644</v>
      </c>
      <c r="V608" s="164" t="s">
        <v>644</v>
      </c>
      <c r="W608" s="162">
        <f t="shared" si="47"/>
        <v>1</v>
      </c>
      <c r="X608" s="162">
        <v>1</v>
      </c>
      <c r="Y608" t="str">
        <f t="shared" si="48"/>
        <v>Public Elementary</v>
      </c>
      <c r="AA608" t="str">
        <f t="shared" si="49"/>
        <v>1</v>
      </c>
    </row>
    <row r="609" spans="1:27" ht="15.75" hidden="1" customHeight="1" x14ac:dyDescent="0.25">
      <c r="A609" s="162">
        <v>565</v>
      </c>
      <c r="B609" s="162">
        <v>123426</v>
      </c>
      <c r="C609" s="163" t="s">
        <v>1251</v>
      </c>
      <c r="D609" s="163" t="s">
        <v>638</v>
      </c>
      <c r="E609" s="163" t="s">
        <v>1000</v>
      </c>
      <c r="F609" s="163" t="s">
        <v>1211</v>
      </c>
      <c r="G609" s="163" t="s">
        <v>1212</v>
      </c>
      <c r="H609" s="163" t="s">
        <v>5535</v>
      </c>
      <c r="I609" s="163" t="s">
        <v>643</v>
      </c>
      <c r="J609" s="162">
        <v>11.800125</v>
      </c>
      <c r="K609" s="162">
        <v>124.69799</v>
      </c>
      <c r="L609" s="163" t="s">
        <v>644</v>
      </c>
      <c r="M609" s="162">
        <v>14</v>
      </c>
      <c r="N609" s="162">
        <v>86</v>
      </c>
      <c r="O609" s="162">
        <v>201</v>
      </c>
      <c r="P609" s="162">
        <v>1461</v>
      </c>
      <c r="Q609" s="162">
        <v>2710</v>
      </c>
      <c r="R609" s="164">
        <v>1</v>
      </c>
      <c r="S609" s="164" t="s">
        <v>644</v>
      </c>
      <c r="T609" s="164"/>
      <c r="U609" s="164" t="s">
        <v>644</v>
      </c>
      <c r="V609" s="164" t="s">
        <v>644</v>
      </c>
      <c r="W609" s="162">
        <f t="shared" si="47"/>
        <v>1</v>
      </c>
      <c r="X609" s="162">
        <v>1</v>
      </c>
      <c r="Y609" t="str">
        <f t="shared" si="48"/>
        <v>Public Elementary</v>
      </c>
      <c r="AA609" t="str">
        <f t="shared" si="49"/>
        <v>1</v>
      </c>
    </row>
    <row r="610" spans="1:27" ht="15.75" hidden="1" customHeight="1" x14ac:dyDescent="0.25">
      <c r="A610" s="162">
        <v>566</v>
      </c>
      <c r="B610" s="162">
        <v>123427</v>
      </c>
      <c r="C610" s="163" t="s">
        <v>1252</v>
      </c>
      <c r="D610" s="163" t="s">
        <v>638</v>
      </c>
      <c r="E610" s="163" t="s">
        <v>1000</v>
      </c>
      <c r="F610" s="163" t="s">
        <v>1211</v>
      </c>
      <c r="G610" s="163" t="s">
        <v>1212</v>
      </c>
      <c r="H610" s="163" t="s">
        <v>5535</v>
      </c>
      <c r="I610" s="163" t="s">
        <v>643</v>
      </c>
      <c r="J610" s="162">
        <v>11.825801</v>
      </c>
      <c r="K610" s="162">
        <v>124.693291</v>
      </c>
      <c r="L610" s="163" t="s">
        <v>644</v>
      </c>
      <c r="M610" s="162">
        <v>14</v>
      </c>
      <c r="N610" s="162">
        <v>86</v>
      </c>
      <c r="O610" s="162">
        <v>201</v>
      </c>
      <c r="P610" s="162">
        <v>1461</v>
      </c>
      <c r="Q610" s="162">
        <v>2710</v>
      </c>
      <c r="R610" s="164">
        <v>1</v>
      </c>
      <c r="S610" s="164" t="s">
        <v>644</v>
      </c>
      <c r="T610" s="164"/>
      <c r="U610" s="164" t="s">
        <v>644</v>
      </c>
      <c r="V610" s="164" t="s">
        <v>644</v>
      </c>
      <c r="W610" s="162">
        <f t="shared" si="47"/>
        <v>1</v>
      </c>
      <c r="X610" s="162">
        <v>1</v>
      </c>
      <c r="Y610" t="str">
        <f t="shared" si="48"/>
        <v>Public Elementary</v>
      </c>
      <c r="AA610" t="str">
        <f t="shared" si="49"/>
        <v>1</v>
      </c>
    </row>
    <row r="611" spans="1:27" ht="15.75" hidden="1" customHeight="1" x14ac:dyDescent="0.25">
      <c r="A611" s="162">
        <v>584</v>
      </c>
      <c r="B611" s="162">
        <v>303622</v>
      </c>
      <c r="C611" s="163" t="s">
        <v>1270</v>
      </c>
      <c r="D611" s="163" t="s">
        <v>638</v>
      </c>
      <c r="E611" s="163" t="s">
        <v>1000</v>
      </c>
      <c r="F611" s="163" t="s">
        <v>1211</v>
      </c>
      <c r="G611" s="163" t="s">
        <v>1212</v>
      </c>
      <c r="H611" s="163" t="s">
        <v>5535</v>
      </c>
      <c r="I611" s="163" t="s">
        <v>716</v>
      </c>
      <c r="J611" s="162">
        <v>11.803317</v>
      </c>
      <c r="K611" s="162">
        <v>124.702614</v>
      </c>
      <c r="L611" s="163" t="s">
        <v>644</v>
      </c>
      <c r="M611" s="162">
        <v>14</v>
      </c>
      <c r="N611" s="162">
        <v>86</v>
      </c>
      <c r="O611" s="162">
        <v>201</v>
      </c>
      <c r="P611" s="162">
        <v>1461</v>
      </c>
      <c r="Q611" s="162">
        <v>2706</v>
      </c>
      <c r="R611" s="164" t="s">
        <v>644</v>
      </c>
      <c r="S611" s="164">
        <v>1</v>
      </c>
      <c r="T611" s="164">
        <v>1</v>
      </c>
      <c r="U611" s="164" t="s">
        <v>644</v>
      </c>
      <c r="V611" s="164" t="s">
        <v>644</v>
      </c>
      <c r="W611" s="162">
        <f t="shared" si="47"/>
        <v>5</v>
      </c>
      <c r="X611" s="162">
        <v>1</v>
      </c>
      <c r="Y611" t="str">
        <f t="shared" si="48"/>
        <v>Public Secondary</v>
      </c>
      <c r="AA611" t="str">
        <f t="shared" si="49"/>
        <v>23</v>
      </c>
    </row>
    <row r="612" spans="1:27" ht="15.75" hidden="1" customHeight="1" x14ac:dyDescent="0.25">
      <c r="A612" s="162">
        <v>598</v>
      </c>
      <c r="B612" s="178" t="s">
        <v>5535</v>
      </c>
      <c r="C612" s="178" t="s">
        <v>5564</v>
      </c>
      <c r="D612" s="163" t="s">
        <v>638</v>
      </c>
      <c r="E612" s="163" t="s">
        <v>1000</v>
      </c>
      <c r="F612" s="163" t="s">
        <v>1211</v>
      </c>
      <c r="G612" s="163" t="s">
        <v>1212</v>
      </c>
      <c r="H612" s="178" t="s">
        <v>5535</v>
      </c>
      <c r="I612" s="163" t="s">
        <v>758</v>
      </c>
      <c r="J612" s="162"/>
      <c r="K612" s="162"/>
      <c r="L612" s="163"/>
      <c r="M612" s="162"/>
      <c r="N612" s="162"/>
      <c r="O612" s="162"/>
      <c r="P612" s="162"/>
      <c r="Q612" s="162"/>
      <c r="R612" s="164" t="s">
        <v>644</v>
      </c>
      <c r="S612" s="164" t="s">
        <v>644</v>
      </c>
      <c r="T612" s="164"/>
      <c r="U612" s="164">
        <v>1</v>
      </c>
      <c r="V612" s="164" t="s">
        <v>644</v>
      </c>
      <c r="W612" s="162">
        <f t="shared" si="47"/>
        <v>7</v>
      </c>
      <c r="X612" s="162">
        <v>1</v>
      </c>
      <c r="Y612" t="str">
        <f t="shared" si="48"/>
        <v>Public ALS</v>
      </c>
      <c r="AA612" t="str">
        <f t="shared" si="49"/>
        <v>4</v>
      </c>
    </row>
    <row r="613" spans="1:27" ht="15.75" customHeight="1" x14ac:dyDescent="0.25">
      <c r="A613" s="162">
        <v>599</v>
      </c>
      <c r="B613" s="162">
        <v>122324</v>
      </c>
      <c r="C613" s="163" t="s">
        <v>1291</v>
      </c>
      <c r="D613" s="163" t="s">
        <v>638</v>
      </c>
      <c r="E613" s="163" t="s">
        <v>918</v>
      </c>
      <c r="F613" s="163" t="s">
        <v>918</v>
      </c>
      <c r="G613" s="163" t="s">
        <v>1292</v>
      </c>
      <c r="H613" s="163" t="s">
        <v>1292</v>
      </c>
      <c r="I613" s="163" t="s">
        <v>643</v>
      </c>
      <c r="J613" s="162">
        <v>12.26583333</v>
      </c>
      <c r="K613" s="162">
        <v>125.33320000000001</v>
      </c>
      <c r="L613" s="163" t="s">
        <v>644</v>
      </c>
      <c r="M613" s="162">
        <v>14</v>
      </c>
      <c r="N613" s="162">
        <v>33</v>
      </c>
      <c r="O613" s="162">
        <v>192</v>
      </c>
      <c r="P613" s="162">
        <v>1352</v>
      </c>
      <c r="Q613" s="162">
        <v>2525</v>
      </c>
      <c r="R613" s="164">
        <v>1</v>
      </c>
      <c r="S613" s="164" t="s">
        <v>644</v>
      </c>
      <c r="T613" s="164"/>
      <c r="U613" s="164" t="s">
        <v>644</v>
      </c>
      <c r="V613" s="164" t="s">
        <v>644</v>
      </c>
      <c r="W613" s="162">
        <f t="shared" ref="W613:W670" si="50">IF(AA613="1",1,IF(AA613="2",2,IF(AA613="12",4,IF(AA613="123",6,IF(AA613="23",5,IF(AA613="3",3,IF(AA613="4",7,IF(AA613="35",8,""))))))))</f>
        <v>1</v>
      </c>
      <c r="X613" s="162">
        <v>1</v>
      </c>
      <c r="Y613" t="str">
        <f t="shared" ref="Y613:Y654" si="51">IF(X613=1,"Public","Private")&amp;" "&amp;IF(W613=1,"Elementary",IF(W613=2,"JHS",IF(W613=3,"SHS (Stand-alone)",IF(W613=4,"Integrated",IF(W613=5,"Secondary",IF(W613=6,"Complete K to 12",IF(W613=7,"ALS",IF(W613=8,"SHS SUC",""))))))))</f>
        <v>Public Elementary</v>
      </c>
      <c r="AA613" t="str">
        <f t="shared" ref="AA613:AA654" si="52">IF(R613=1,1,"")&amp;IF(S613=1,2,"")&amp;IF(T613=1,3,"")&amp;IF(U613=1,4,"")&amp;IF(V613=1,5,"")</f>
        <v>1</v>
      </c>
    </row>
    <row r="614" spans="1:27" ht="15.75" customHeight="1" x14ac:dyDescent="0.25">
      <c r="A614" s="162">
        <v>600</v>
      </c>
      <c r="B614" s="162">
        <v>122325</v>
      </c>
      <c r="C614" s="163" t="s">
        <v>1293</v>
      </c>
      <c r="D614" s="163" t="s">
        <v>638</v>
      </c>
      <c r="E614" s="163" t="s">
        <v>918</v>
      </c>
      <c r="F614" s="163" t="s">
        <v>918</v>
      </c>
      <c r="G614" s="163" t="s">
        <v>1292</v>
      </c>
      <c r="H614" s="163" t="s">
        <v>1292</v>
      </c>
      <c r="I614" s="163" t="s">
        <v>643</v>
      </c>
      <c r="J614" s="162">
        <v>12.2653</v>
      </c>
      <c r="K614" s="162">
        <v>125.3811</v>
      </c>
      <c r="L614" s="163" t="s">
        <v>644</v>
      </c>
      <c r="M614" s="162">
        <v>14</v>
      </c>
      <c r="N614" s="162">
        <v>33</v>
      </c>
      <c r="O614" s="162">
        <v>192</v>
      </c>
      <c r="P614" s="162">
        <v>1352</v>
      </c>
      <c r="Q614" s="162">
        <v>2525</v>
      </c>
      <c r="R614" s="164">
        <v>1</v>
      </c>
      <c r="S614" s="164" t="s">
        <v>644</v>
      </c>
      <c r="T614" s="164"/>
      <c r="U614" s="164" t="s">
        <v>644</v>
      </c>
      <c r="V614" s="164" t="s">
        <v>644</v>
      </c>
      <c r="W614" s="162">
        <f t="shared" si="50"/>
        <v>1</v>
      </c>
      <c r="X614" s="162">
        <v>1</v>
      </c>
      <c r="Y614" t="str">
        <f t="shared" si="51"/>
        <v>Public Elementary</v>
      </c>
      <c r="AA614" t="str">
        <f t="shared" si="52"/>
        <v>1</v>
      </c>
    </row>
    <row r="615" spans="1:27" ht="15.75" customHeight="1" x14ac:dyDescent="0.25">
      <c r="A615" s="162">
        <v>601</v>
      </c>
      <c r="B615" s="162">
        <v>122326</v>
      </c>
      <c r="C615" s="163" t="s">
        <v>782</v>
      </c>
      <c r="D615" s="163" t="s">
        <v>638</v>
      </c>
      <c r="E615" s="163" t="s">
        <v>918</v>
      </c>
      <c r="F615" s="163" t="s">
        <v>918</v>
      </c>
      <c r="G615" s="163" t="s">
        <v>1292</v>
      </c>
      <c r="H615" s="163" t="s">
        <v>1292</v>
      </c>
      <c r="I615" s="163" t="s">
        <v>643</v>
      </c>
      <c r="J615" s="162">
        <v>12.266188</v>
      </c>
      <c r="K615" s="162">
        <v>125.370249</v>
      </c>
      <c r="L615" s="163" t="s">
        <v>644</v>
      </c>
      <c r="M615" s="162">
        <v>14</v>
      </c>
      <c r="N615" s="162">
        <v>33</v>
      </c>
      <c r="O615" s="162">
        <v>192</v>
      </c>
      <c r="P615" s="162">
        <v>1352</v>
      </c>
      <c r="Q615" s="162">
        <v>2525</v>
      </c>
      <c r="R615" s="164">
        <v>1</v>
      </c>
      <c r="S615" s="164" t="s">
        <v>644</v>
      </c>
      <c r="T615" s="164"/>
      <c r="U615" s="164" t="s">
        <v>644</v>
      </c>
      <c r="V615" s="164" t="s">
        <v>644</v>
      </c>
      <c r="W615" s="162">
        <f t="shared" si="50"/>
        <v>1</v>
      </c>
      <c r="X615" s="162">
        <v>1</v>
      </c>
      <c r="Y615" t="str">
        <f t="shared" si="51"/>
        <v>Public Elementary</v>
      </c>
      <c r="AA615" t="str">
        <f t="shared" si="52"/>
        <v>1</v>
      </c>
    </row>
    <row r="616" spans="1:27" ht="15.75" customHeight="1" x14ac:dyDescent="0.25">
      <c r="A616" s="162">
        <v>602</v>
      </c>
      <c r="B616" s="162">
        <v>122327</v>
      </c>
      <c r="C616" s="163" t="s">
        <v>1294</v>
      </c>
      <c r="D616" s="163" t="s">
        <v>638</v>
      </c>
      <c r="E616" s="163" t="s">
        <v>918</v>
      </c>
      <c r="F616" s="163" t="s">
        <v>918</v>
      </c>
      <c r="G616" s="163" t="s">
        <v>1292</v>
      </c>
      <c r="H616" s="163" t="s">
        <v>1292</v>
      </c>
      <c r="I616" s="163" t="s">
        <v>643</v>
      </c>
      <c r="J616" s="170"/>
      <c r="K616" s="170"/>
      <c r="L616" s="163" t="s">
        <v>644</v>
      </c>
      <c r="M616" s="162">
        <v>14</v>
      </c>
      <c r="N616" s="162">
        <v>33</v>
      </c>
      <c r="O616" s="162">
        <v>192</v>
      </c>
      <c r="P616" s="162">
        <v>1352</v>
      </c>
      <c r="Q616" s="162">
        <v>2525</v>
      </c>
      <c r="R616" s="164">
        <v>1</v>
      </c>
      <c r="S616" s="164" t="s">
        <v>644</v>
      </c>
      <c r="T616" s="164"/>
      <c r="U616" s="164" t="s">
        <v>644</v>
      </c>
      <c r="V616" s="164" t="s">
        <v>644</v>
      </c>
      <c r="W616" s="162">
        <f t="shared" si="50"/>
        <v>1</v>
      </c>
      <c r="X616" s="162">
        <v>1</v>
      </c>
      <c r="Y616" t="str">
        <f t="shared" si="51"/>
        <v>Public Elementary</v>
      </c>
      <c r="AA616" t="str">
        <f t="shared" si="52"/>
        <v>1</v>
      </c>
    </row>
    <row r="617" spans="1:27" ht="15.75" customHeight="1" x14ac:dyDescent="0.25">
      <c r="A617" s="162">
        <v>603</v>
      </c>
      <c r="B617" s="162">
        <v>122328</v>
      </c>
      <c r="C617" s="163" t="s">
        <v>1295</v>
      </c>
      <c r="D617" s="163" t="s">
        <v>638</v>
      </c>
      <c r="E617" s="163" t="s">
        <v>918</v>
      </c>
      <c r="F617" s="163" t="s">
        <v>918</v>
      </c>
      <c r="G617" s="163" t="s">
        <v>1292</v>
      </c>
      <c r="H617" s="163" t="s">
        <v>1292</v>
      </c>
      <c r="I617" s="163" t="s">
        <v>643</v>
      </c>
      <c r="J617" s="162">
        <v>12.229799999999999</v>
      </c>
      <c r="K617" s="162">
        <v>125.2619</v>
      </c>
      <c r="L617" s="163" t="s">
        <v>644</v>
      </c>
      <c r="M617" s="162">
        <v>14</v>
      </c>
      <c r="N617" s="162">
        <v>33</v>
      </c>
      <c r="O617" s="162">
        <v>192</v>
      </c>
      <c r="P617" s="162">
        <v>1352</v>
      </c>
      <c r="Q617" s="162">
        <v>2525</v>
      </c>
      <c r="R617" s="164">
        <v>1</v>
      </c>
      <c r="S617" s="164" t="s">
        <v>644</v>
      </c>
      <c r="T617" s="164"/>
      <c r="U617" s="164" t="s">
        <v>644</v>
      </c>
      <c r="V617" s="164" t="s">
        <v>644</v>
      </c>
      <c r="W617" s="162">
        <f t="shared" si="50"/>
        <v>1</v>
      </c>
      <c r="X617" s="162">
        <v>1</v>
      </c>
      <c r="Y617" t="str">
        <f t="shared" si="51"/>
        <v>Public Elementary</v>
      </c>
      <c r="AA617" t="str">
        <f t="shared" si="52"/>
        <v>1</v>
      </c>
    </row>
    <row r="618" spans="1:27" ht="15.75" customHeight="1" x14ac:dyDescent="0.25">
      <c r="A618" s="162">
        <v>604</v>
      </c>
      <c r="B618" s="162">
        <v>122329</v>
      </c>
      <c r="C618" s="163" t="s">
        <v>645</v>
      </c>
      <c r="D618" s="163" t="s">
        <v>638</v>
      </c>
      <c r="E618" s="163" t="s">
        <v>918</v>
      </c>
      <c r="F618" s="163" t="s">
        <v>918</v>
      </c>
      <c r="G618" s="163" t="s">
        <v>1292</v>
      </c>
      <c r="H618" s="163" t="s">
        <v>1292</v>
      </c>
      <c r="I618" s="163" t="s">
        <v>643</v>
      </c>
      <c r="J618" s="162">
        <v>12.2637</v>
      </c>
      <c r="K618" s="162">
        <v>125.4345</v>
      </c>
      <c r="L618" s="163" t="s">
        <v>644</v>
      </c>
      <c r="M618" s="162">
        <v>14</v>
      </c>
      <c r="N618" s="162">
        <v>33</v>
      </c>
      <c r="O618" s="162">
        <v>192</v>
      </c>
      <c r="P618" s="162">
        <v>1352</v>
      </c>
      <c r="Q618" s="162">
        <v>2525</v>
      </c>
      <c r="R618" s="164">
        <v>1</v>
      </c>
      <c r="S618" s="164" t="s">
        <v>644</v>
      </c>
      <c r="T618" s="164"/>
      <c r="U618" s="164" t="s">
        <v>644</v>
      </c>
      <c r="V618" s="164" t="s">
        <v>644</v>
      </c>
      <c r="W618" s="162">
        <f t="shared" si="50"/>
        <v>1</v>
      </c>
      <c r="X618" s="162">
        <v>1</v>
      </c>
      <c r="Y618" t="str">
        <f t="shared" si="51"/>
        <v>Public Elementary</v>
      </c>
      <c r="AA618" t="str">
        <f t="shared" si="52"/>
        <v>1</v>
      </c>
    </row>
    <row r="619" spans="1:27" ht="15.75" customHeight="1" x14ac:dyDescent="0.25">
      <c r="A619" s="162">
        <v>605</v>
      </c>
      <c r="B619" s="162">
        <v>122330</v>
      </c>
      <c r="C619" s="163" t="s">
        <v>1296</v>
      </c>
      <c r="D619" s="163" t="s">
        <v>638</v>
      </c>
      <c r="E619" s="163" t="s">
        <v>918</v>
      </c>
      <c r="F619" s="163" t="s">
        <v>918</v>
      </c>
      <c r="G619" s="163" t="s">
        <v>1292</v>
      </c>
      <c r="H619" s="163" t="s">
        <v>1292</v>
      </c>
      <c r="I619" s="163" t="s">
        <v>643</v>
      </c>
      <c r="J619" s="162">
        <v>12.223808</v>
      </c>
      <c r="K619" s="162">
        <v>125.327693</v>
      </c>
      <c r="L619" s="163" t="s">
        <v>644</v>
      </c>
      <c r="M619" s="162">
        <v>14</v>
      </c>
      <c r="N619" s="162">
        <v>33</v>
      </c>
      <c r="O619" s="162">
        <v>192</v>
      </c>
      <c r="P619" s="162">
        <v>1352</v>
      </c>
      <c r="Q619" s="162">
        <v>2525</v>
      </c>
      <c r="R619" s="164">
        <v>1</v>
      </c>
      <c r="S619" s="164" t="s">
        <v>644</v>
      </c>
      <c r="T619" s="164"/>
      <c r="U619" s="164" t="s">
        <v>644</v>
      </c>
      <c r="V619" s="164" t="s">
        <v>644</v>
      </c>
      <c r="W619" s="162">
        <f t="shared" si="50"/>
        <v>1</v>
      </c>
      <c r="X619" s="162">
        <v>1</v>
      </c>
      <c r="Y619" t="str">
        <f t="shared" si="51"/>
        <v>Public Elementary</v>
      </c>
      <c r="AA619" t="str">
        <f t="shared" si="52"/>
        <v>1</v>
      </c>
    </row>
    <row r="620" spans="1:27" ht="15.75" customHeight="1" x14ac:dyDescent="0.25">
      <c r="A620" s="162">
        <v>606</v>
      </c>
      <c r="B620" s="162">
        <v>122331</v>
      </c>
      <c r="C620" s="163" t="s">
        <v>1297</v>
      </c>
      <c r="D620" s="163" t="s">
        <v>638</v>
      </c>
      <c r="E620" s="163" t="s">
        <v>918</v>
      </c>
      <c r="F620" s="163" t="s">
        <v>918</v>
      </c>
      <c r="G620" s="163" t="s">
        <v>1292</v>
      </c>
      <c r="H620" s="163" t="s">
        <v>1292</v>
      </c>
      <c r="I620" s="163" t="s">
        <v>643</v>
      </c>
      <c r="J620" s="162">
        <v>12.253173</v>
      </c>
      <c r="K620" s="162">
        <v>125.29719900000001</v>
      </c>
      <c r="L620" s="163" t="s">
        <v>644</v>
      </c>
      <c r="M620" s="162">
        <v>14</v>
      </c>
      <c r="N620" s="162">
        <v>33</v>
      </c>
      <c r="O620" s="162">
        <v>192</v>
      </c>
      <c r="P620" s="162">
        <v>1352</v>
      </c>
      <c r="Q620" s="162">
        <v>2525</v>
      </c>
      <c r="R620" s="164">
        <v>1</v>
      </c>
      <c r="S620" s="164" t="s">
        <v>644</v>
      </c>
      <c r="T620" s="164"/>
      <c r="U620" s="164" t="s">
        <v>644</v>
      </c>
      <c r="V620" s="164" t="s">
        <v>644</v>
      </c>
      <c r="W620" s="162">
        <f t="shared" si="50"/>
        <v>1</v>
      </c>
      <c r="X620" s="162">
        <v>1</v>
      </c>
      <c r="Y620" t="str">
        <f t="shared" si="51"/>
        <v>Public Elementary</v>
      </c>
      <c r="AA620" t="str">
        <f t="shared" si="52"/>
        <v>1</v>
      </c>
    </row>
    <row r="621" spans="1:27" ht="15.75" customHeight="1" x14ac:dyDescent="0.25">
      <c r="A621" s="162">
        <v>607</v>
      </c>
      <c r="B621" s="162">
        <v>122332</v>
      </c>
      <c r="C621" s="163" t="s">
        <v>1298</v>
      </c>
      <c r="D621" s="163" t="s">
        <v>638</v>
      </c>
      <c r="E621" s="163" t="s">
        <v>918</v>
      </c>
      <c r="F621" s="163" t="s">
        <v>918</v>
      </c>
      <c r="G621" s="163" t="s">
        <v>1292</v>
      </c>
      <c r="H621" s="163" t="s">
        <v>1292</v>
      </c>
      <c r="I621" s="163" t="s">
        <v>643</v>
      </c>
      <c r="J621" s="162">
        <v>12.264722219999999</v>
      </c>
      <c r="K621" s="162">
        <v>125.40527779999999</v>
      </c>
      <c r="L621" s="163" t="s">
        <v>644</v>
      </c>
      <c r="M621" s="162">
        <v>14</v>
      </c>
      <c r="N621" s="162">
        <v>33</v>
      </c>
      <c r="O621" s="162">
        <v>192</v>
      </c>
      <c r="P621" s="162">
        <v>1352</v>
      </c>
      <c r="Q621" s="162">
        <v>2525</v>
      </c>
      <c r="R621" s="164">
        <v>1</v>
      </c>
      <c r="S621" s="164" t="s">
        <v>644</v>
      </c>
      <c r="T621" s="164"/>
      <c r="U621" s="164" t="s">
        <v>644</v>
      </c>
      <c r="V621" s="164" t="s">
        <v>644</v>
      </c>
      <c r="W621" s="162">
        <f t="shared" si="50"/>
        <v>1</v>
      </c>
      <c r="X621" s="162">
        <v>1</v>
      </c>
      <c r="Y621" t="str">
        <f t="shared" si="51"/>
        <v>Public Elementary</v>
      </c>
      <c r="AA621" t="str">
        <f t="shared" si="52"/>
        <v>1</v>
      </c>
    </row>
    <row r="622" spans="1:27" ht="15.75" customHeight="1" x14ac:dyDescent="0.25">
      <c r="A622" s="162">
        <v>608</v>
      </c>
      <c r="B622" s="162">
        <v>122333</v>
      </c>
      <c r="C622" s="163" t="s">
        <v>1299</v>
      </c>
      <c r="D622" s="163" t="s">
        <v>638</v>
      </c>
      <c r="E622" s="163" t="s">
        <v>918</v>
      </c>
      <c r="F622" s="163" t="s">
        <v>918</v>
      </c>
      <c r="G622" s="163" t="s">
        <v>1292</v>
      </c>
      <c r="H622" s="163" t="s">
        <v>1292</v>
      </c>
      <c r="I622" s="163" t="s">
        <v>643</v>
      </c>
      <c r="J622" s="162">
        <v>12.203200000000001</v>
      </c>
      <c r="K622" s="162">
        <v>125.2543</v>
      </c>
      <c r="L622" s="163" t="s">
        <v>644</v>
      </c>
      <c r="M622" s="162">
        <v>14</v>
      </c>
      <c r="N622" s="162">
        <v>33</v>
      </c>
      <c r="O622" s="162">
        <v>192</v>
      </c>
      <c r="P622" s="162">
        <v>1352</v>
      </c>
      <c r="Q622" s="162">
        <v>2525</v>
      </c>
      <c r="R622" s="164">
        <v>1</v>
      </c>
      <c r="S622" s="164" t="s">
        <v>644</v>
      </c>
      <c r="T622" s="164"/>
      <c r="U622" s="164" t="s">
        <v>644</v>
      </c>
      <c r="V622" s="164" t="s">
        <v>644</v>
      </c>
      <c r="W622" s="162">
        <f t="shared" si="50"/>
        <v>1</v>
      </c>
      <c r="X622" s="162">
        <v>1</v>
      </c>
      <c r="Y622" t="str">
        <f t="shared" si="51"/>
        <v>Public Elementary</v>
      </c>
      <c r="AA622" t="str">
        <f t="shared" si="52"/>
        <v>1</v>
      </c>
    </row>
    <row r="623" spans="1:27" ht="15.75" customHeight="1" x14ac:dyDescent="0.25">
      <c r="A623" s="162">
        <v>609</v>
      </c>
      <c r="B623" s="162">
        <v>122334</v>
      </c>
      <c r="C623" s="163" t="s">
        <v>1300</v>
      </c>
      <c r="D623" s="163" t="s">
        <v>638</v>
      </c>
      <c r="E623" s="163" t="s">
        <v>918</v>
      </c>
      <c r="F623" s="163" t="s">
        <v>918</v>
      </c>
      <c r="G623" s="163" t="s">
        <v>1292</v>
      </c>
      <c r="H623" s="163" t="s">
        <v>1292</v>
      </c>
      <c r="I623" s="163" t="s">
        <v>643</v>
      </c>
      <c r="J623" s="162">
        <v>12.277222220000001</v>
      </c>
      <c r="K623" s="162">
        <v>125.31944439999999</v>
      </c>
      <c r="L623" s="163" t="s">
        <v>644</v>
      </c>
      <c r="M623" s="162">
        <v>14</v>
      </c>
      <c r="N623" s="162">
        <v>33</v>
      </c>
      <c r="O623" s="162">
        <v>192</v>
      </c>
      <c r="P623" s="162">
        <v>1352</v>
      </c>
      <c r="Q623" s="162">
        <v>2525</v>
      </c>
      <c r="R623" s="164">
        <v>1</v>
      </c>
      <c r="S623" s="164" t="s">
        <v>644</v>
      </c>
      <c r="T623" s="164"/>
      <c r="U623" s="164" t="s">
        <v>644</v>
      </c>
      <c r="V623" s="164" t="s">
        <v>644</v>
      </c>
      <c r="W623" s="162">
        <f t="shared" si="50"/>
        <v>1</v>
      </c>
      <c r="X623" s="162">
        <v>1</v>
      </c>
      <c r="Y623" t="str">
        <f t="shared" si="51"/>
        <v>Public Elementary</v>
      </c>
      <c r="AA623" t="str">
        <f t="shared" si="52"/>
        <v>1</v>
      </c>
    </row>
    <row r="624" spans="1:27" ht="15.75" customHeight="1" x14ac:dyDescent="0.25">
      <c r="A624" s="162">
        <v>610</v>
      </c>
      <c r="B624" s="162">
        <v>122335</v>
      </c>
      <c r="C624" s="163" t="s">
        <v>1301</v>
      </c>
      <c r="D624" s="163" t="s">
        <v>638</v>
      </c>
      <c r="E624" s="163" t="s">
        <v>918</v>
      </c>
      <c r="F624" s="163" t="s">
        <v>918</v>
      </c>
      <c r="G624" s="163" t="s">
        <v>1292</v>
      </c>
      <c r="H624" s="163" t="s">
        <v>1292</v>
      </c>
      <c r="I624" s="163" t="s">
        <v>643</v>
      </c>
      <c r="J624" s="162">
        <v>12.2455</v>
      </c>
      <c r="K624" s="162">
        <v>125.26779999999999</v>
      </c>
      <c r="L624" s="163" t="s">
        <v>644</v>
      </c>
      <c r="M624" s="162">
        <v>14</v>
      </c>
      <c r="N624" s="162">
        <v>33</v>
      </c>
      <c r="O624" s="162">
        <v>192</v>
      </c>
      <c r="P624" s="162">
        <v>1352</v>
      </c>
      <c r="Q624" s="162">
        <v>2525</v>
      </c>
      <c r="R624" s="164">
        <v>1</v>
      </c>
      <c r="S624" s="164" t="s">
        <v>644</v>
      </c>
      <c r="T624" s="164"/>
      <c r="U624" s="164" t="s">
        <v>644</v>
      </c>
      <c r="V624" s="164" t="s">
        <v>644</v>
      </c>
      <c r="W624" s="162">
        <f t="shared" si="50"/>
        <v>1</v>
      </c>
      <c r="X624" s="162">
        <v>1</v>
      </c>
      <c r="Y624" t="str">
        <f t="shared" si="51"/>
        <v>Public Elementary</v>
      </c>
      <c r="AA624" t="str">
        <f t="shared" si="52"/>
        <v>1</v>
      </c>
    </row>
    <row r="625" spans="1:27" ht="15.75" customHeight="1" x14ac:dyDescent="0.25">
      <c r="A625" s="162">
        <v>611</v>
      </c>
      <c r="B625" s="162">
        <v>122336</v>
      </c>
      <c r="C625" s="163" t="s">
        <v>1302</v>
      </c>
      <c r="D625" s="163" t="s">
        <v>638</v>
      </c>
      <c r="E625" s="163" t="s">
        <v>918</v>
      </c>
      <c r="F625" s="163" t="s">
        <v>918</v>
      </c>
      <c r="G625" s="163" t="s">
        <v>1292</v>
      </c>
      <c r="H625" s="163" t="s">
        <v>1292</v>
      </c>
      <c r="I625" s="163" t="s">
        <v>643</v>
      </c>
      <c r="J625" s="162">
        <v>12.196553</v>
      </c>
      <c r="K625" s="162">
        <v>125.27690200000001</v>
      </c>
      <c r="L625" s="163" t="s">
        <v>644</v>
      </c>
      <c r="M625" s="162">
        <v>14</v>
      </c>
      <c r="N625" s="162">
        <v>33</v>
      </c>
      <c r="O625" s="162">
        <v>192</v>
      </c>
      <c r="P625" s="162">
        <v>1352</v>
      </c>
      <c r="Q625" s="162">
        <v>2525</v>
      </c>
      <c r="R625" s="164">
        <v>1</v>
      </c>
      <c r="S625" s="164" t="s">
        <v>644</v>
      </c>
      <c r="T625" s="164"/>
      <c r="U625" s="164" t="s">
        <v>644</v>
      </c>
      <c r="V625" s="164" t="s">
        <v>644</v>
      </c>
      <c r="W625" s="162">
        <f t="shared" si="50"/>
        <v>1</v>
      </c>
      <c r="X625" s="162">
        <v>1</v>
      </c>
      <c r="Y625" t="str">
        <f t="shared" si="51"/>
        <v>Public Elementary</v>
      </c>
      <c r="AA625" t="str">
        <f t="shared" si="52"/>
        <v>1</v>
      </c>
    </row>
    <row r="626" spans="1:27" ht="15.75" customHeight="1" x14ac:dyDescent="0.25">
      <c r="A626" s="162">
        <v>612</v>
      </c>
      <c r="B626" s="162">
        <v>122337</v>
      </c>
      <c r="C626" s="163" t="s">
        <v>1303</v>
      </c>
      <c r="D626" s="163" t="s">
        <v>638</v>
      </c>
      <c r="E626" s="163" t="s">
        <v>918</v>
      </c>
      <c r="F626" s="163" t="s">
        <v>918</v>
      </c>
      <c r="G626" s="163" t="s">
        <v>1292</v>
      </c>
      <c r="H626" s="163" t="s">
        <v>1292</v>
      </c>
      <c r="I626" s="163" t="s">
        <v>643</v>
      </c>
      <c r="J626" s="162">
        <v>12.27194444</v>
      </c>
      <c r="K626" s="162">
        <v>125.34222219999999</v>
      </c>
      <c r="L626" s="163" t="s">
        <v>644</v>
      </c>
      <c r="M626" s="162">
        <v>14</v>
      </c>
      <c r="N626" s="162">
        <v>33</v>
      </c>
      <c r="O626" s="162">
        <v>192</v>
      </c>
      <c r="P626" s="162">
        <v>1352</v>
      </c>
      <c r="Q626" s="162">
        <v>2525</v>
      </c>
      <c r="R626" s="164">
        <v>1</v>
      </c>
      <c r="S626" s="164" t="s">
        <v>644</v>
      </c>
      <c r="T626" s="164"/>
      <c r="U626" s="164" t="s">
        <v>644</v>
      </c>
      <c r="V626" s="164" t="s">
        <v>644</v>
      </c>
      <c r="W626" s="162">
        <f t="shared" si="50"/>
        <v>1</v>
      </c>
      <c r="X626" s="162">
        <v>1</v>
      </c>
      <c r="Y626" t="str">
        <f t="shared" si="51"/>
        <v>Public Elementary</v>
      </c>
      <c r="AA626" t="str">
        <f t="shared" si="52"/>
        <v>1</v>
      </c>
    </row>
    <row r="627" spans="1:27" ht="15.75" customHeight="1" x14ac:dyDescent="0.25">
      <c r="A627" s="162">
        <v>613</v>
      </c>
      <c r="B627" s="162">
        <v>122338</v>
      </c>
      <c r="C627" s="163" t="s">
        <v>1304</v>
      </c>
      <c r="D627" s="163" t="s">
        <v>638</v>
      </c>
      <c r="E627" s="163" t="s">
        <v>918</v>
      </c>
      <c r="F627" s="163" t="s">
        <v>918</v>
      </c>
      <c r="G627" s="163" t="s">
        <v>1292</v>
      </c>
      <c r="H627" s="163" t="s">
        <v>1292</v>
      </c>
      <c r="I627" s="163" t="s">
        <v>643</v>
      </c>
      <c r="J627" s="162">
        <v>12.2056</v>
      </c>
      <c r="K627" s="162">
        <v>125.2897</v>
      </c>
      <c r="L627" s="163" t="s">
        <v>644</v>
      </c>
      <c r="M627" s="162">
        <v>14</v>
      </c>
      <c r="N627" s="162">
        <v>33</v>
      </c>
      <c r="O627" s="162">
        <v>192</v>
      </c>
      <c r="P627" s="162">
        <v>1352</v>
      </c>
      <c r="Q627" s="162">
        <v>2525</v>
      </c>
      <c r="R627" s="164">
        <v>1</v>
      </c>
      <c r="S627" s="164" t="s">
        <v>644</v>
      </c>
      <c r="T627" s="164"/>
      <c r="U627" s="164" t="s">
        <v>644</v>
      </c>
      <c r="V627" s="164" t="s">
        <v>644</v>
      </c>
      <c r="W627" s="162">
        <f t="shared" si="50"/>
        <v>1</v>
      </c>
      <c r="X627" s="162">
        <v>1</v>
      </c>
      <c r="Y627" t="str">
        <f t="shared" si="51"/>
        <v>Public Elementary</v>
      </c>
      <c r="AA627" t="str">
        <f t="shared" si="52"/>
        <v>1</v>
      </c>
    </row>
    <row r="628" spans="1:27" ht="15.75" customHeight="1" x14ac:dyDescent="0.25">
      <c r="A628" s="162">
        <v>614</v>
      </c>
      <c r="B628" s="162">
        <v>122339</v>
      </c>
      <c r="C628" s="163" t="s">
        <v>1305</v>
      </c>
      <c r="D628" s="163" t="s">
        <v>638</v>
      </c>
      <c r="E628" s="163" t="s">
        <v>918</v>
      </c>
      <c r="F628" s="163" t="s">
        <v>918</v>
      </c>
      <c r="G628" s="163" t="s">
        <v>1292</v>
      </c>
      <c r="H628" s="163" t="s">
        <v>1292</v>
      </c>
      <c r="I628" s="163" t="s">
        <v>643</v>
      </c>
      <c r="J628" s="162">
        <v>12.2463</v>
      </c>
      <c r="K628" s="162">
        <v>125.30459999999999</v>
      </c>
      <c r="L628" s="163" t="s">
        <v>644</v>
      </c>
      <c r="M628" s="162">
        <v>14</v>
      </c>
      <c r="N628" s="162">
        <v>33</v>
      </c>
      <c r="O628" s="162">
        <v>192</v>
      </c>
      <c r="P628" s="162">
        <v>1352</v>
      </c>
      <c r="Q628" s="162">
        <v>2525</v>
      </c>
      <c r="R628" s="164">
        <v>1</v>
      </c>
      <c r="S628" s="164" t="s">
        <v>644</v>
      </c>
      <c r="T628" s="164"/>
      <c r="U628" s="164" t="s">
        <v>644</v>
      </c>
      <c r="V628" s="164" t="s">
        <v>644</v>
      </c>
      <c r="W628" s="162">
        <f t="shared" si="50"/>
        <v>1</v>
      </c>
      <c r="X628" s="162">
        <v>1</v>
      </c>
      <c r="Y628" t="str">
        <f t="shared" si="51"/>
        <v>Public Elementary</v>
      </c>
      <c r="AA628" t="str">
        <f t="shared" si="52"/>
        <v>1</v>
      </c>
    </row>
    <row r="629" spans="1:27" ht="15.75" customHeight="1" x14ac:dyDescent="0.25">
      <c r="A629" s="162">
        <v>989</v>
      </c>
      <c r="B629" s="162">
        <v>192501</v>
      </c>
      <c r="C629" s="163" t="s">
        <v>1306</v>
      </c>
      <c r="D629" s="163" t="s">
        <v>638</v>
      </c>
      <c r="E629" s="163" t="s">
        <v>918</v>
      </c>
      <c r="F629" s="163" t="s">
        <v>918</v>
      </c>
      <c r="G629" s="163" t="s">
        <v>1292</v>
      </c>
      <c r="H629" s="163" t="s">
        <v>1292</v>
      </c>
      <c r="I629" s="163" t="s">
        <v>643</v>
      </c>
      <c r="J629" s="162">
        <v>12.225104999999999</v>
      </c>
      <c r="K629" s="162">
        <v>125.330658</v>
      </c>
      <c r="L629" s="163" t="s">
        <v>644</v>
      </c>
      <c r="M629" s="162">
        <v>14</v>
      </c>
      <c r="N629" s="162">
        <v>33</v>
      </c>
      <c r="O629" s="162">
        <v>192</v>
      </c>
      <c r="P629" s="162">
        <v>1352</v>
      </c>
      <c r="Q629" s="162">
        <v>2525</v>
      </c>
      <c r="R629" s="164">
        <v>1</v>
      </c>
      <c r="S629" s="164" t="s">
        <v>644</v>
      </c>
      <c r="T629" s="164"/>
      <c r="U629" s="164" t="s">
        <v>644</v>
      </c>
      <c r="V629" s="164" t="s">
        <v>644</v>
      </c>
      <c r="W629" s="162">
        <f t="shared" si="50"/>
        <v>1</v>
      </c>
      <c r="X629" s="162">
        <v>1</v>
      </c>
      <c r="Y629" t="str">
        <f t="shared" si="51"/>
        <v>Public Elementary</v>
      </c>
      <c r="AA629" t="str">
        <f t="shared" si="52"/>
        <v>1</v>
      </c>
    </row>
    <row r="630" spans="1:27" ht="15.75" customHeight="1" x14ac:dyDescent="0.25">
      <c r="A630" s="162">
        <v>1010</v>
      </c>
      <c r="B630" s="162">
        <v>303494</v>
      </c>
      <c r="C630" s="163" t="s">
        <v>1307</v>
      </c>
      <c r="D630" s="163" t="s">
        <v>638</v>
      </c>
      <c r="E630" s="163" t="s">
        <v>918</v>
      </c>
      <c r="F630" s="163" t="s">
        <v>918</v>
      </c>
      <c r="G630" s="163" t="s">
        <v>1292</v>
      </c>
      <c r="H630" s="163" t="s">
        <v>1292</v>
      </c>
      <c r="I630" s="163" t="s">
        <v>716</v>
      </c>
      <c r="J630" s="162">
        <v>12.261844</v>
      </c>
      <c r="K630" s="162">
        <v>125.38215599999999</v>
      </c>
      <c r="L630" s="163" t="s">
        <v>644</v>
      </c>
      <c r="M630" s="162">
        <v>14</v>
      </c>
      <c r="N630" s="162">
        <v>33</v>
      </c>
      <c r="O630" s="162">
        <v>192</v>
      </c>
      <c r="P630" s="162">
        <v>1352</v>
      </c>
      <c r="Q630" s="162">
        <v>2525</v>
      </c>
      <c r="R630" s="164" t="s">
        <v>644</v>
      </c>
      <c r="S630" s="164">
        <v>1</v>
      </c>
      <c r="T630" s="164">
        <v>1</v>
      </c>
      <c r="U630" s="164" t="s">
        <v>644</v>
      </c>
      <c r="V630" s="164" t="s">
        <v>644</v>
      </c>
      <c r="W630" s="162">
        <f t="shared" si="50"/>
        <v>5</v>
      </c>
      <c r="X630" s="162">
        <v>1</v>
      </c>
      <c r="Y630" t="str">
        <f t="shared" si="51"/>
        <v>Public Secondary</v>
      </c>
      <c r="AA630" t="str">
        <f t="shared" si="52"/>
        <v>23</v>
      </c>
    </row>
    <row r="631" spans="1:27" ht="15.75" customHeight="1" x14ac:dyDescent="0.25">
      <c r="A631" s="162">
        <v>1052</v>
      </c>
      <c r="B631" s="162">
        <v>313520</v>
      </c>
      <c r="C631" s="163" t="s">
        <v>1308</v>
      </c>
      <c r="D631" s="163" t="s">
        <v>638</v>
      </c>
      <c r="E631" s="163" t="s">
        <v>918</v>
      </c>
      <c r="F631" s="163" t="s">
        <v>918</v>
      </c>
      <c r="G631" s="163" t="s">
        <v>1292</v>
      </c>
      <c r="H631" s="163" t="s">
        <v>1292</v>
      </c>
      <c r="I631" s="163" t="s">
        <v>716</v>
      </c>
      <c r="J631" s="162">
        <v>12.265492999999999</v>
      </c>
      <c r="K631" s="162">
        <v>125.419876</v>
      </c>
      <c r="L631" s="163" t="s">
        <v>644</v>
      </c>
      <c r="M631" s="162">
        <v>14</v>
      </c>
      <c r="N631" s="162">
        <v>33</v>
      </c>
      <c r="O631" s="162">
        <v>192</v>
      </c>
      <c r="P631" s="162">
        <v>1352</v>
      </c>
      <c r="Q631" s="162">
        <v>2525</v>
      </c>
      <c r="R631" s="164" t="s">
        <v>644</v>
      </c>
      <c r="S631" s="164">
        <v>1</v>
      </c>
      <c r="T631" s="164"/>
      <c r="U631" s="164" t="s">
        <v>644</v>
      </c>
      <c r="V631" s="164" t="s">
        <v>644</v>
      </c>
      <c r="W631" s="162">
        <f t="shared" si="50"/>
        <v>2</v>
      </c>
      <c r="X631" s="162">
        <v>1</v>
      </c>
      <c r="Y631" t="str">
        <f t="shared" si="51"/>
        <v>Public JHS</v>
      </c>
      <c r="AA631" t="str">
        <f t="shared" si="52"/>
        <v>2</v>
      </c>
    </row>
    <row r="632" spans="1:27" ht="15.75" customHeight="1" x14ac:dyDescent="0.25">
      <c r="A632" s="162">
        <v>1054</v>
      </c>
      <c r="B632" s="162">
        <v>313522</v>
      </c>
      <c r="C632" s="163" t="s">
        <v>1309</v>
      </c>
      <c r="D632" s="163" t="s">
        <v>638</v>
      </c>
      <c r="E632" s="163" t="s">
        <v>918</v>
      </c>
      <c r="F632" s="163" t="s">
        <v>918</v>
      </c>
      <c r="G632" s="163" t="s">
        <v>1292</v>
      </c>
      <c r="H632" s="163" t="s">
        <v>1292</v>
      </c>
      <c r="I632" s="163" t="s">
        <v>716</v>
      </c>
      <c r="J632" s="166">
        <v>12.229971000000001</v>
      </c>
      <c r="K632" s="166">
        <v>125.27031700000001</v>
      </c>
      <c r="L632" s="163" t="s">
        <v>644</v>
      </c>
      <c r="M632" s="162">
        <v>14</v>
      </c>
      <c r="N632" s="162">
        <v>33</v>
      </c>
      <c r="O632" s="162">
        <v>192</v>
      </c>
      <c r="P632" s="162">
        <v>1352</v>
      </c>
      <c r="Q632" s="162">
        <v>2525</v>
      </c>
      <c r="R632" s="164" t="s">
        <v>644</v>
      </c>
      <c r="S632" s="164">
        <v>1</v>
      </c>
      <c r="T632" s="164"/>
      <c r="U632" s="164" t="s">
        <v>644</v>
      </c>
      <c r="V632" s="164" t="s">
        <v>644</v>
      </c>
      <c r="W632" s="162">
        <f t="shared" si="50"/>
        <v>2</v>
      </c>
      <c r="X632" s="162">
        <v>1</v>
      </c>
      <c r="Y632" t="str">
        <f t="shared" si="51"/>
        <v>Public JHS</v>
      </c>
      <c r="AA632" t="str">
        <f t="shared" si="52"/>
        <v>2</v>
      </c>
    </row>
    <row r="633" spans="1:27" ht="15.75" customHeight="1" x14ac:dyDescent="0.25">
      <c r="A633" s="162">
        <v>1057</v>
      </c>
      <c r="B633" s="162">
        <v>404732</v>
      </c>
      <c r="C633" s="163" t="s">
        <v>1310</v>
      </c>
      <c r="D633" s="163" t="s">
        <v>638</v>
      </c>
      <c r="E633" s="163" t="s">
        <v>918</v>
      </c>
      <c r="F633" s="163" t="s">
        <v>918</v>
      </c>
      <c r="G633" s="163" t="s">
        <v>1292</v>
      </c>
      <c r="H633" s="163" t="s">
        <v>1292</v>
      </c>
      <c r="I633" s="163" t="s">
        <v>716</v>
      </c>
      <c r="J633" s="162">
        <v>12.230726000000001</v>
      </c>
      <c r="K633" s="162">
        <v>125.27031700000001</v>
      </c>
      <c r="L633" s="163" t="s">
        <v>1311</v>
      </c>
      <c r="M633" s="162">
        <v>14</v>
      </c>
      <c r="N633" s="162">
        <v>33</v>
      </c>
      <c r="O633" s="162">
        <v>192</v>
      </c>
      <c r="P633" s="162">
        <v>1352</v>
      </c>
      <c r="Q633" s="162">
        <v>2525</v>
      </c>
      <c r="R633" s="164" t="s">
        <v>644</v>
      </c>
      <c r="S633" s="164">
        <v>1</v>
      </c>
      <c r="T633" s="164">
        <v>1</v>
      </c>
      <c r="U633" s="164" t="s">
        <v>644</v>
      </c>
      <c r="V633" s="164" t="s">
        <v>644</v>
      </c>
      <c r="W633" s="162">
        <f t="shared" si="50"/>
        <v>5</v>
      </c>
      <c r="X633" s="162">
        <v>2</v>
      </c>
      <c r="Y633" t="str">
        <f t="shared" si="51"/>
        <v>Private Secondary</v>
      </c>
      <c r="AA633" t="str">
        <f t="shared" si="52"/>
        <v>23</v>
      </c>
    </row>
    <row r="634" spans="1:27" ht="15.75" customHeight="1" x14ac:dyDescent="0.25">
      <c r="A634" s="162">
        <v>1082</v>
      </c>
      <c r="B634" s="178" t="s">
        <v>1292</v>
      </c>
      <c r="C634" s="178" t="s">
        <v>1312</v>
      </c>
      <c r="D634" s="163" t="s">
        <v>638</v>
      </c>
      <c r="E634" s="163" t="s">
        <v>918</v>
      </c>
      <c r="F634" s="163" t="s">
        <v>918</v>
      </c>
      <c r="G634" s="178" t="s">
        <v>1292</v>
      </c>
      <c r="H634" s="178" t="s">
        <v>1292</v>
      </c>
      <c r="I634" s="163" t="s">
        <v>8</v>
      </c>
      <c r="J634" s="162"/>
      <c r="K634" s="162"/>
      <c r="L634" s="163"/>
      <c r="M634" s="162"/>
      <c r="N634" s="162"/>
      <c r="O634" s="162"/>
      <c r="P634" s="162"/>
      <c r="Q634" s="162"/>
      <c r="R634" s="164" t="s">
        <v>644</v>
      </c>
      <c r="S634" s="164" t="s">
        <v>644</v>
      </c>
      <c r="T634" s="164"/>
      <c r="U634" s="164">
        <v>1</v>
      </c>
      <c r="V634" s="164" t="s">
        <v>644</v>
      </c>
      <c r="W634" s="162">
        <f t="shared" si="50"/>
        <v>7</v>
      </c>
      <c r="X634" s="162">
        <v>1</v>
      </c>
      <c r="Y634" t="str">
        <f t="shared" si="51"/>
        <v>Public ALS</v>
      </c>
      <c r="AA634" t="str">
        <f t="shared" si="52"/>
        <v>4</v>
      </c>
    </row>
    <row r="635" spans="1:27" ht="15.75" customHeight="1" x14ac:dyDescent="0.25">
      <c r="A635" s="162">
        <v>615</v>
      </c>
      <c r="B635" s="162">
        <v>122340</v>
      </c>
      <c r="C635" s="163" t="s">
        <v>1313</v>
      </c>
      <c r="D635" s="163" t="s">
        <v>638</v>
      </c>
      <c r="E635" s="163" t="s">
        <v>918</v>
      </c>
      <c r="F635" s="163" t="s">
        <v>918</v>
      </c>
      <c r="G635" s="163" t="s">
        <v>1314</v>
      </c>
      <c r="H635" s="163" t="s">
        <v>1314</v>
      </c>
      <c r="I635" s="163" t="s">
        <v>643</v>
      </c>
      <c r="J635" s="162">
        <v>11.100134000000001</v>
      </c>
      <c r="K635" s="162">
        <v>125.43288699999999</v>
      </c>
      <c r="L635" s="163" t="s">
        <v>644</v>
      </c>
      <c r="M635" s="162">
        <v>14</v>
      </c>
      <c r="N635" s="162">
        <v>33</v>
      </c>
      <c r="O635" s="162">
        <v>192</v>
      </c>
      <c r="P635" s="162">
        <v>1353</v>
      </c>
      <c r="Q635" s="162">
        <v>2526</v>
      </c>
      <c r="R635" s="164">
        <v>1</v>
      </c>
      <c r="S635" s="164" t="s">
        <v>644</v>
      </c>
      <c r="T635" s="164"/>
      <c r="U635" s="164" t="s">
        <v>644</v>
      </c>
      <c r="V635" s="164" t="s">
        <v>644</v>
      </c>
      <c r="W635" s="162">
        <f t="shared" si="50"/>
        <v>1</v>
      </c>
      <c r="X635" s="162">
        <v>1</v>
      </c>
      <c r="Y635" t="str">
        <f t="shared" si="51"/>
        <v>Public Elementary</v>
      </c>
      <c r="AA635" t="str">
        <f t="shared" si="52"/>
        <v>1</v>
      </c>
    </row>
    <row r="636" spans="1:27" ht="15.75" customHeight="1" x14ac:dyDescent="0.25">
      <c r="A636" s="162">
        <v>616</v>
      </c>
      <c r="B636" s="162">
        <v>122341</v>
      </c>
      <c r="C636" s="163" t="s">
        <v>1315</v>
      </c>
      <c r="D636" s="163" t="s">
        <v>638</v>
      </c>
      <c r="E636" s="163" t="s">
        <v>918</v>
      </c>
      <c r="F636" s="163" t="s">
        <v>918</v>
      </c>
      <c r="G636" s="163" t="s">
        <v>1314</v>
      </c>
      <c r="H636" s="163" t="s">
        <v>1314</v>
      </c>
      <c r="I636" s="163" t="s">
        <v>643</v>
      </c>
      <c r="J636" s="162">
        <v>11.10638889</v>
      </c>
      <c r="K636" s="162">
        <v>125.39230000000001</v>
      </c>
      <c r="L636" s="163" t="s">
        <v>644</v>
      </c>
      <c r="M636" s="162">
        <v>14</v>
      </c>
      <c r="N636" s="162">
        <v>33</v>
      </c>
      <c r="O636" s="162">
        <v>192</v>
      </c>
      <c r="P636" s="162">
        <v>1353</v>
      </c>
      <c r="Q636" s="162">
        <v>2526</v>
      </c>
      <c r="R636" s="164">
        <v>1</v>
      </c>
      <c r="S636" s="164" t="s">
        <v>644</v>
      </c>
      <c r="T636" s="164"/>
      <c r="U636" s="164" t="s">
        <v>644</v>
      </c>
      <c r="V636" s="164" t="s">
        <v>644</v>
      </c>
      <c r="W636" s="162">
        <f t="shared" si="50"/>
        <v>1</v>
      </c>
      <c r="X636" s="162">
        <v>1</v>
      </c>
      <c r="Y636" t="str">
        <f t="shared" si="51"/>
        <v>Public Elementary</v>
      </c>
      <c r="AA636" t="str">
        <f t="shared" si="52"/>
        <v>1</v>
      </c>
    </row>
    <row r="637" spans="1:27" ht="15.75" customHeight="1" x14ac:dyDescent="0.25">
      <c r="A637" s="162">
        <v>617</v>
      </c>
      <c r="B637" s="162">
        <v>122342</v>
      </c>
      <c r="C637" s="163" t="s">
        <v>1214</v>
      </c>
      <c r="D637" s="163" t="s">
        <v>638</v>
      </c>
      <c r="E637" s="163" t="s">
        <v>918</v>
      </c>
      <c r="F637" s="163" t="s">
        <v>918</v>
      </c>
      <c r="G637" s="163" t="s">
        <v>1314</v>
      </c>
      <c r="H637" s="163" t="s">
        <v>1314</v>
      </c>
      <c r="I637" s="163" t="s">
        <v>643</v>
      </c>
      <c r="J637" s="162">
        <v>11.19861111</v>
      </c>
      <c r="K637" s="162">
        <v>125.3311111</v>
      </c>
      <c r="L637" s="163" t="s">
        <v>644</v>
      </c>
      <c r="M637" s="162">
        <v>14</v>
      </c>
      <c r="N637" s="162">
        <v>33</v>
      </c>
      <c r="O637" s="162">
        <v>192</v>
      </c>
      <c r="P637" s="162">
        <v>1353</v>
      </c>
      <c r="Q637" s="162">
        <v>2526</v>
      </c>
      <c r="R637" s="164">
        <v>1</v>
      </c>
      <c r="S637" s="164" t="s">
        <v>644</v>
      </c>
      <c r="T637" s="164"/>
      <c r="U637" s="164" t="s">
        <v>644</v>
      </c>
      <c r="V637" s="164" t="s">
        <v>644</v>
      </c>
      <c r="W637" s="162">
        <f t="shared" si="50"/>
        <v>1</v>
      </c>
      <c r="X637" s="162">
        <v>1</v>
      </c>
      <c r="Y637" t="str">
        <f t="shared" si="51"/>
        <v>Public Elementary</v>
      </c>
      <c r="AA637" t="str">
        <f t="shared" si="52"/>
        <v>1</v>
      </c>
    </row>
    <row r="638" spans="1:27" ht="15.75" customHeight="1" x14ac:dyDescent="0.25">
      <c r="A638" s="162">
        <v>620</v>
      </c>
      <c r="B638" s="162">
        <v>122345</v>
      </c>
      <c r="C638" s="163" t="s">
        <v>1316</v>
      </c>
      <c r="D638" s="163" t="s">
        <v>638</v>
      </c>
      <c r="E638" s="163" t="s">
        <v>918</v>
      </c>
      <c r="F638" s="163" t="s">
        <v>918</v>
      </c>
      <c r="G638" s="163" t="s">
        <v>1314</v>
      </c>
      <c r="H638" s="163" t="s">
        <v>1314</v>
      </c>
      <c r="I638" s="163" t="s">
        <v>643</v>
      </c>
      <c r="J638" s="162">
        <v>11.168799999999999</v>
      </c>
      <c r="K638" s="162">
        <v>125.34780000000001</v>
      </c>
      <c r="L638" s="163" t="s">
        <v>644</v>
      </c>
      <c r="M638" s="162">
        <v>14</v>
      </c>
      <c r="N638" s="162">
        <v>33</v>
      </c>
      <c r="O638" s="162">
        <v>192</v>
      </c>
      <c r="P638" s="162">
        <v>1353</v>
      </c>
      <c r="Q638" s="162">
        <v>2526</v>
      </c>
      <c r="R638" s="164">
        <v>1</v>
      </c>
      <c r="S638" s="164" t="s">
        <v>644</v>
      </c>
      <c r="T638" s="164"/>
      <c r="U638" s="164" t="s">
        <v>644</v>
      </c>
      <c r="V638" s="164" t="s">
        <v>644</v>
      </c>
      <c r="W638" s="162">
        <f t="shared" si="50"/>
        <v>1</v>
      </c>
      <c r="X638" s="162">
        <v>1</v>
      </c>
      <c r="Y638" t="str">
        <f t="shared" si="51"/>
        <v>Public Elementary</v>
      </c>
      <c r="AA638" t="str">
        <f t="shared" si="52"/>
        <v>1</v>
      </c>
    </row>
    <row r="639" spans="1:27" ht="15.75" customHeight="1" x14ac:dyDescent="0.25">
      <c r="A639" s="162">
        <v>621</v>
      </c>
      <c r="B639" s="162">
        <v>122346</v>
      </c>
      <c r="C639" s="163" t="s">
        <v>1317</v>
      </c>
      <c r="D639" s="163" t="s">
        <v>638</v>
      </c>
      <c r="E639" s="163" t="s">
        <v>918</v>
      </c>
      <c r="F639" s="163" t="s">
        <v>918</v>
      </c>
      <c r="G639" s="163" t="s">
        <v>1314</v>
      </c>
      <c r="H639" s="163" t="s">
        <v>1314</v>
      </c>
      <c r="I639" s="163" t="s">
        <v>643</v>
      </c>
      <c r="J639" s="166">
        <v>11.108333330000001</v>
      </c>
      <c r="K639" s="166">
        <v>125.4183333</v>
      </c>
      <c r="L639" s="163" t="s">
        <v>644</v>
      </c>
      <c r="M639" s="162">
        <v>14</v>
      </c>
      <c r="N639" s="162">
        <v>33</v>
      </c>
      <c r="O639" s="162">
        <v>192</v>
      </c>
      <c r="P639" s="162">
        <v>1353</v>
      </c>
      <c r="Q639" s="162">
        <v>2526</v>
      </c>
      <c r="R639" s="164">
        <v>1</v>
      </c>
      <c r="S639" s="164" t="s">
        <v>644</v>
      </c>
      <c r="T639" s="164"/>
      <c r="U639" s="164" t="s">
        <v>644</v>
      </c>
      <c r="V639" s="164" t="s">
        <v>644</v>
      </c>
      <c r="W639" s="162">
        <f t="shared" si="50"/>
        <v>1</v>
      </c>
      <c r="X639" s="162">
        <v>1</v>
      </c>
      <c r="Y639" t="str">
        <f t="shared" si="51"/>
        <v>Public Elementary</v>
      </c>
      <c r="AA639" t="str">
        <f t="shared" si="52"/>
        <v>1</v>
      </c>
    </row>
    <row r="640" spans="1:27" ht="15.75" customHeight="1" x14ac:dyDescent="0.25">
      <c r="A640" s="162">
        <v>622</v>
      </c>
      <c r="B640" s="162">
        <v>122347</v>
      </c>
      <c r="C640" s="163" t="s">
        <v>1318</v>
      </c>
      <c r="D640" s="163" t="s">
        <v>638</v>
      </c>
      <c r="E640" s="163" t="s">
        <v>918</v>
      </c>
      <c r="F640" s="163" t="s">
        <v>918</v>
      </c>
      <c r="G640" s="163" t="s">
        <v>1314</v>
      </c>
      <c r="H640" s="163" t="s">
        <v>1314</v>
      </c>
      <c r="I640" s="163" t="s">
        <v>643</v>
      </c>
      <c r="J640" s="162">
        <v>11.189444440000001</v>
      </c>
      <c r="K640" s="162">
        <v>125.3588889</v>
      </c>
      <c r="L640" s="163" t="s">
        <v>644</v>
      </c>
      <c r="M640" s="162">
        <v>14</v>
      </c>
      <c r="N640" s="162">
        <v>33</v>
      </c>
      <c r="O640" s="162">
        <v>192</v>
      </c>
      <c r="P640" s="162">
        <v>1353</v>
      </c>
      <c r="Q640" s="162">
        <v>2526</v>
      </c>
      <c r="R640" s="164">
        <v>1</v>
      </c>
      <c r="S640" s="164" t="s">
        <v>644</v>
      </c>
      <c r="T640" s="164"/>
      <c r="U640" s="164" t="s">
        <v>644</v>
      </c>
      <c r="V640" s="164" t="s">
        <v>644</v>
      </c>
      <c r="W640" s="162">
        <f t="shared" si="50"/>
        <v>1</v>
      </c>
      <c r="X640" s="162">
        <v>1</v>
      </c>
      <c r="Y640" t="str">
        <f t="shared" si="51"/>
        <v>Public Elementary</v>
      </c>
      <c r="AA640" t="str">
        <f t="shared" si="52"/>
        <v>1</v>
      </c>
    </row>
    <row r="641" spans="1:27" ht="15.75" customHeight="1" x14ac:dyDescent="0.25">
      <c r="A641" s="162">
        <v>626</v>
      </c>
      <c r="B641" s="162">
        <v>122351</v>
      </c>
      <c r="C641" s="163" t="s">
        <v>1319</v>
      </c>
      <c r="D641" s="163" t="s">
        <v>638</v>
      </c>
      <c r="E641" s="163" t="s">
        <v>918</v>
      </c>
      <c r="F641" s="163" t="s">
        <v>918</v>
      </c>
      <c r="G641" s="163" t="s">
        <v>1314</v>
      </c>
      <c r="H641" s="163" t="s">
        <v>1314</v>
      </c>
      <c r="I641" s="163" t="s">
        <v>643</v>
      </c>
      <c r="J641" s="162">
        <v>11.284599999999999</v>
      </c>
      <c r="K641" s="162">
        <v>125.32340000000001</v>
      </c>
      <c r="L641" s="163" t="s">
        <v>644</v>
      </c>
      <c r="M641" s="162">
        <v>14</v>
      </c>
      <c r="N641" s="162">
        <v>33</v>
      </c>
      <c r="O641" s="162">
        <v>192</v>
      </c>
      <c r="P641" s="162">
        <v>1353</v>
      </c>
      <c r="Q641" s="162">
        <v>2526</v>
      </c>
      <c r="R641" s="164">
        <v>1</v>
      </c>
      <c r="S641" s="164" t="s">
        <v>644</v>
      </c>
      <c r="T641" s="164"/>
      <c r="U641" s="164" t="s">
        <v>644</v>
      </c>
      <c r="V641" s="164" t="s">
        <v>644</v>
      </c>
      <c r="W641" s="162">
        <f t="shared" si="50"/>
        <v>1</v>
      </c>
      <c r="X641" s="162">
        <v>1</v>
      </c>
      <c r="Y641" t="str">
        <f t="shared" si="51"/>
        <v>Public Elementary</v>
      </c>
      <c r="AA641" t="str">
        <f t="shared" si="52"/>
        <v>1</v>
      </c>
    </row>
    <row r="642" spans="1:27" ht="15.75" customHeight="1" x14ac:dyDescent="0.25">
      <c r="A642" s="162">
        <v>628</v>
      </c>
      <c r="B642" s="162">
        <v>122353</v>
      </c>
      <c r="C642" s="163" t="s">
        <v>1320</v>
      </c>
      <c r="D642" s="163" t="s">
        <v>638</v>
      </c>
      <c r="E642" s="163" t="s">
        <v>918</v>
      </c>
      <c r="F642" s="163" t="s">
        <v>918</v>
      </c>
      <c r="G642" s="163" t="s">
        <v>1314</v>
      </c>
      <c r="H642" s="163" t="s">
        <v>1314</v>
      </c>
      <c r="I642" s="163" t="s">
        <v>643</v>
      </c>
      <c r="J642" s="162">
        <v>11.11</v>
      </c>
      <c r="K642" s="162">
        <v>125.3813889</v>
      </c>
      <c r="L642" s="163" t="s">
        <v>644</v>
      </c>
      <c r="M642" s="162">
        <v>14</v>
      </c>
      <c r="N642" s="162">
        <v>33</v>
      </c>
      <c r="O642" s="162">
        <v>192</v>
      </c>
      <c r="P642" s="162">
        <v>1353</v>
      </c>
      <c r="Q642" s="162">
        <v>2526</v>
      </c>
      <c r="R642" s="164">
        <v>1</v>
      </c>
      <c r="S642" s="164" t="s">
        <v>644</v>
      </c>
      <c r="T642" s="164"/>
      <c r="U642" s="164" t="s">
        <v>644</v>
      </c>
      <c r="V642" s="164" t="s">
        <v>644</v>
      </c>
      <c r="W642" s="162">
        <f t="shared" si="50"/>
        <v>1</v>
      </c>
      <c r="X642" s="162">
        <v>1</v>
      </c>
      <c r="Y642" t="str">
        <f t="shared" si="51"/>
        <v>Public Elementary</v>
      </c>
      <c r="AA642" t="str">
        <f t="shared" si="52"/>
        <v>1</v>
      </c>
    </row>
    <row r="643" spans="1:27" ht="15.75" customHeight="1" x14ac:dyDescent="0.25">
      <c r="A643" s="162">
        <v>629</v>
      </c>
      <c r="B643" s="162">
        <v>122354</v>
      </c>
      <c r="C643" s="163" t="s">
        <v>1321</v>
      </c>
      <c r="D643" s="163" t="s">
        <v>638</v>
      </c>
      <c r="E643" s="163" t="s">
        <v>918</v>
      </c>
      <c r="F643" s="163" t="s">
        <v>918</v>
      </c>
      <c r="G643" s="163" t="s">
        <v>1314</v>
      </c>
      <c r="H643" s="163" t="s">
        <v>1314</v>
      </c>
      <c r="I643" s="163" t="s">
        <v>643</v>
      </c>
      <c r="J643" s="162">
        <v>11.138611109999999</v>
      </c>
      <c r="K643" s="162">
        <v>125.3794444</v>
      </c>
      <c r="L643" s="163" t="s">
        <v>644</v>
      </c>
      <c r="M643" s="162">
        <v>14</v>
      </c>
      <c r="N643" s="162">
        <v>33</v>
      </c>
      <c r="O643" s="162">
        <v>192</v>
      </c>
      <c r="P643" s="162">
        <v>1353</v>
      </c>
      <c r="Q643" s="162">
        <v>2526</v>
      </c>
      <c r="R643" s="164">
        <v>1</v>
      </c>
      <c r="S643" s="164" t="s">
        <v>644</v>
      </c>
      <c r="T643" s="164"/>
      <c r="U643" s="164" t="s">
        <v>644</v>
      </c>
      <c r="V643" s="164" t="s">
        <v>644</v>
      </c>
      <c r="W643" s="162">
        <f t="shared" si="50"/>
        <v>1</v>
      </c>
      <c r="X643" s="162">
        <v>1</v>
      </c>
      <c r="Y643" t="str">
        <f t="shared" si="51"/>
        <v>Public Elementary</v>
      </c>
      <c r="AA643" t="str">
        <f t="shared" si="52"/>
        <v>1</v>
      </c>
    </row>
    <row r="644" spans="1:27" ht="15.75" customHeight="1" x14ac:dyDescent="0.25">
      <c r="A644" s="162">
        <v>1042</v>
      </c>
      <c r="B644" s="162">
        <v>313502</v>
      </c>
      <c r="C644" s="163" t="s">
        <v>1322</v>
      </c>
      <c r="D644" s="163" t="s">
        <v>638</v>
      </c>
      <c r="E644" s="163" t="s">
        <v>918</v>
      </c>
      <c r="F644" s="163" t="s">
        <v>918</v>
      </c>
      <c r="G644" s="163" t="s">
        <v>1314</v>
      </c>
      <c r="H644" s="163" t="s">
        <v>1314</v>
      </c>
      <c r="I644" s="163" t="s">
        <v>716</v>
      </c>
      <c r="J644" s="162">
        <v>11.111706</v>
      </c>
      <c r="K644" s="162">
        <v>125.389107</v>
      </c>
      <c r="L644" s="163" t="s">
        <v>644</v>
      </c>
      <c r="M644" s="162">
        <v>14</v>
      </c>
      <c r="N644" s="162">
        <v>33</v>
      </c>
      <c r="O644" s="162">
        <v>192</v>
      </c>
      <c r="P644" s="162">
        <v>1353</v>
      </c>
      <c r="Q644" s="162">
        <v>2526</v>
      </c>
      <c r="R644" s="164" t="s">
        <v>644</v>
      </c>
      <c r="S644" s="164">
        <v>1</v>
      </c>
      <c r="T644" s="164">
        <v>1</v>
      </c>
      <c r="U644" s="164" t="s">
        <v>644</v>
      </c>
      <c r="V644" s="164" t="s">
        <v>644</v>
      </c>
      <c r="W644" s="162">
        <f t="shared" si="50"/>
        <v>5</v>
      </c>
      <c r="X644" s="162">
        <v>1</v>
      </c>
      <c r="Y644" t="str">
        <f t="shared" si="51"/>
        <v>Public Secondary</v>
      </c>
      <c r="AA644" t="str">
        <f t="shared" si="52"/>
        <v>23</v>
      </c>
    </row>
    <row r="645" spans="1:27" ht="15.75" customHeight="1" x14ac:dyDescent="0.25">
      <c r="A645" s="162">
        <v>1058</v>
      </c>
      <c r="B645" s="162">
        <v>404733</v>
      </c>
      <c r="C645" s="163" t="s">
        <v>1323</v>
      </c>
      <c r="D645" s="163" t="s">
        <v>638</v>
      </c>
      <c r="E645" s="163" t="s">
        <v>918</v>
      </c>
      <c r="F645" s="163" t="s">
        <v>918</v>
      </c>
      <c r="G645" s="163" t="s">
        <v>1314</v>
      </c>
      <c r="H645" s="163" t="s">
        <v>1314</v>
      </c>
      <c r="I645" s="163" t="s">
        <v>716</v>
      </c>
      <c r="J645" s="162">
        <v>11.109178999999999</v>
      </c>
      <c r="K645" s="162">
        <v>125.38661999999999</v>
      </c>
      <c r="L645" s="163" t="s">
        <v>1324</v>
      </c>
      <c r="M645" s="162">
        <v>14</v>
      </c>
      <c r="N645" s="162">
        <v>33</v>
      </c>
      <c r="O645" s="162">
        <v>192</v>
      </c>
      <c r="P645" s="162">
        <v>1353</v>
      </c>
      <c r="Q645" s="162">
        <v>2526</v>
      </c>
      <c r="R645" s="164" t="s">
        <v>644</v>
      </c>
      <c r="S645" s="164">
        <v>1</v>
      </c>
      <c r="T645" s="164">
        <v>1</v>
      </c>
      <c r="U645" s="164" t="s">
        <v>644</v>
      </c>
      <c r="V645" s="164" t="s">
        <v>644</v>
      </c>
      <c r="W645" s="162">
        <f t="shared" si="50"/>
        <v>5</v>
      </c>
      <c r="X645" s="162">
        <v>2</v>
      </c>
      <c r="Y645" t="str">
        <f t="shared" si="51"/>
        <v>Private Secondary</v>
      </c>
      <c r="AA645" t="str">
        <f t="shared" si="52"/>
        <v>23</v>
      </c>
    </row>
    <row r="646" spans="1:27" ht="15.75" customHeight="1" x14ac:dyDescent="0.25">
      <c r="A646" s="162">
        <v>1083</v>
      </c>
      <c r="B646" s="178" t="s">
        <v>1314</v>
      </c>
      <c r="C646" s="178" t="s">
        <v>1325</v>
      </c>
      <c r="D646" s="163" t="s">
        <v>638</v>
      </c>
      <c r="E646" s="163" t="s">
        <v>918</v>
      </c>
      <c r="F646" s="163" t="s">
        <v>918</v>
      </c>
      <c r="G646" s="178" t="s">
        <v>1314</v>
      </c>
      <c r="H646" s="178" t="s">
        <v>1314</v>
      </c>
      <c r="I646" s="163" t="s">
        <v>8</v>
      </c>
      <c r="J646" s="162"/>
      <c r="K646" s="162"/>
      <c r="L646" s="163"/>
      <c r="M646" s="162"/>
      <c r="N646" s="162"/>
      <c r="O646" s="162"/>
      <c r="P646" s="162"/>
      <c r="Q646" s="162"/>
      <c r="R646" s="164" t="s">
        <v>644</v>
      </c>
      <c r="S646" s="164" t="s">
        <v>644</v>
      </c>
      <c r="T646" s="164"/>
      <c r="U646" s="164">
        <v>1</v>
      </c>
      <c r="V646" s="164" t="s">
        <v>644</v>
      </c>
      <c r="W646" s="162">
        <f t="shared" si="50"/>
        <v>7</v>
      </c>
      <c r="X646" s="162">
        <v>1</v>
      </c>
      <c r="Y646" t="str">
        <f t="shared" si="51"/>
        <v>Public ALS</v>
      </c>
      <c r="AA646" t="str">
        <f t="shared" si="52"/>
        <v>4</v>
      </c>
    </row>
    <row r="647" spans="1:27" ht="15.75" customHeight="1" x14ac:dyDescent="0.25">
      <c r="A647" s="162">
        <v>825</v>
      </c>
      <c r="B647" s="162">
        <v>122606</v>
      </c>
      <c r="C647" s="163" t="s">
        <v>1326</v>
      </c>
      <c r="D647" s="163" t="s">
        <v>638</v>
      </c>
      <c r="E647" s="163" t="s">
        <v>918</v>
      </c>
      <c r="F647" s="163" t="s">
        <v>918</v>
      </c>
      <c r="G647" s="163" t="s">
        <v>1327</v>
      </c>
      <c r="H647" s="163" t="s">
        <v>1327</v>
      </c>
      <c r="I647" s="163" t="s">
        <v>643</v>
      </c>
      <c r="J647" s="162">
        <v>11.4711</v>
      </c>
      <c r="K647" s="162">
        <v>125.5091</v>
      </c>
      <c r="L647" s="163" t="s">
        <v>644</v>
      </c>
      <c r="M647" s="162">
        <v>14</v>
      </c>
      <c r="N647" s="162">
        <v>33</v>
      </c>
      <c r="O647" s="162">
        <v>192</v>
      </c>
      <c r="P647" s="162">
        <v>1354</v>
      </c>
      <c r="Q647" s="162">
        <v>2527</v>
      </c>
      <c r="R647" s="164">
        <v>1</v>
      </c>
      <c r="S647" s="164" t="s">
        <v>644</v>
      </c>
      <c r="T647" s="164"/>
      <c r="U647" s="164" t="s">
        <v>644</v>
      </c>
      <c r="V647" s="164" t="s">
        <v>644</v>
      </c>
      <c r="W647" s="162">
        <f t="shared" si="50"/>
        <v>1</v>
      </c>
      <c r="X647" s="162">
        <v>1</v>
      </c>
      <c r="Y647" t="str">
        <f t="shared" si="51"/>
        <v>Public Elementary</v>
      </c>
      <c r="AA647" t="str">
        <f t="shared" si="52"/>
        <v>1</v>
      </c>
    </row>
    <row r="648" spans="1:27" ht="15.75" customHeight="1" x14ac:dyDescent="0.25">
      <c r="A648" s="162">
        <v>826</v>
      </c>
      <c r="B648" s="162">
        <v>122607</v>
      </c>
      <c r="C648" s="163" t="s">
        <v>1328</v>
      </c>
      <c r="D648" s="163" t="s">
        <v>638</v>
      </c>
      <c r="E648" s="163" t="s">
        <v>918</v>
      </c>
      <c r="F648" s="163" t="s">
        <v>918</v>
      </c>
      <c r="G648" s="163" t="s">
        <v>1327</v>
      </c>
      <c r="H648" s="163" t="s">
        <v>1327</v>
      </c>
      <c r="I648" s="163" t="s">
        <v>643</v>
      </c>
      <c r="J648" s="162">
        <v>11.454722220000001</v>
      </c>
      <c r="K648" s="162">
        <v>125.4683333</v>
      </c>
      <c r="L648" s="163" t="s">
        <v>644</v>
      </c>
      <c r="M648" s="162">
        <v>14</v>
      </c>
      <c r="N648" s="162">
        <v>33</v>
      </c>
      <c r="O648" s="162">
        <v>192</v>
      </c>
      <c r="P648" s="162">
        <v>1354</v>
      </c>
      <c r="Q648" s="162">
        <v>2527</v>
      </c>
      <c r="R648" s="164">
        <v>1</v>
      </c>
      <c r="S648" s="164" t="s">
        <v>644</v>
      </c>
      <c r="T648" s="164"/>
      <c r="U648" s="164" t="s">
        <v>644</v>
      </c>
      <c r="V648" s="164" t="s">
        <v>644</v>
      </c>
      <c r="W648" s="162">
        <f t="shared" si="50"/>
        <v>1</v>
      </c>
      <c r="X648" s="162">
        <v>1</v>
      </c>
      <c r="Y648" t="str">
        <f t="shared" si="51"/>
        <v>Public Elementary</v>
      </c>
      <c r="AA648" t="str">
        <f t="shared" si="52"/>
        <v>1</v>
      </c>
    </row>
    <row r="649" spans="1:27" ht="15.75" customHeight="1" x14ac:dyDescent="0.25">
      <c r="A649" s="162">
        <v>827</v>
      </c>
      <c r="B649" s="162">
        <v>122608</v>
      </c>
      <c r="C649" s="163" t="s">
        <v>1214</v>
      </c>
      <c r="D649" s="163" t="s">
        <v>638</v>
      </c>
      <c r="E649" s="163" t="s">
        <v>918</v>
      </c>
      <c r="F649" s="163" t="s">
        <v>918</v>
      </c>
      <c r="G649" s="163" t="s">
        <v>1327</v>
      </c>
      <c r="H649" s="163" t="s">
        <v>1327</v>
      </c>
      <c r="I649" s="163" t="s">
        <v>643</v>
      </c>
      <c r="J649" s="162">
        <v>11.411300000000001</v>
      </c>
      <c r="K649" s="162">
        <v>125.4532</v>
      </c>
      <c r="L649" s="163" t="s">
        <v>644</v>
      </c>
      <c r="M649" s="162">
        <v>14</v>
      </c>
      <c r="N649" s="162">
        <v>33</v>
      </c>
      <c r="O649" s="162">
        <v>192</v>
      </c>
      <c r="P649" s="162">
        <v>1354</v>
      </c>
      <c r="Q649" s="162">
        <v>2527</v>
      </c>
      <c r="R649" s="164">
        <v>1</v>
      </c>
      <c r="S649" s="164" t="s">
        <v>644</v>
      </c>
      <c r="T649" s="164"/>
      <c r="U649" s="164" t="s">
        <v>644</v>
      </c>
      <c r="V649" s="164" t="s">
        <v>644</v>
      </c>
      <c r="W649" s="162">
        <f t="shared" si="50"/>
        <v>1</v>
      </c>
      <c r="X649" s="162">
        <v>1</v>
      </c>
      <c r="Y649" t="str">
        <f t="shared" si="51"/>
        <v>Public Elementary</v>
      </c>
      <c r="AA649" t="str">
        <f t="shared" si="52"/>
        <v>1</v>
      </c>
    </row>
    <row r="650" spans="1:27" ht="15.75" customHeight="1" x14ac:dyDescent="0.25">
      <c r="A650" s="162">
        <v>828</v>
      </c>
      <c r="B650" s="162">
        <v>122609</v>
      </c>
      <c r="C650" s="163" t="s">
        <v>1329</v>
      </c>
      <c r="D650" s="163" t="s">
        <v>638</v>
      </c>
      <c r="E650" s="163" t="s">
        <v>918</v>
      </c>
      <c r="F650" s="163" t="s">
        <v>918</v>
      </c>
      <c r="G650" s="163" t="s">
        <v>1327</v>
      </c>
      <c r="H650" s="163" t="s">
        <v>1327</v>
      </c>
      <c r="I650" s="163" t="s">
        <v>643</v>
      </c>
      <c r="J650" s="162">
        <v>11.445821</v>
      </c>
      <c r="K650" s="162">
        <v>125.494097</v>
      </c>
      <c r="L650" s="163" t="s">
        <v>644</v>
      </c>
      <c r="M650" s="162">
        <v>14</v>
      </c>
      <c r="N650" s="162">
        <v>33</v>
      </c>
      <c r="O650" s="162">
        <v>192</v>
      </c>
      <c r="P650" s="162">
        <v>1354</v>
      </c>
      <c r="Q650" s="162">
        <v>2527</v>
      </c>
      <c r="R650" s="164">
        <v>1</v>
      </c>
      <c r="S650" s="164" t="s">
        <v>644</v>
      </c>
      <c r="T650" s="164"/>
      <c r="U650" s="164" t="s">
        <v>644</v>
      </c>
      <c r="V650" s="164" t="s">
        <v>644</v>
      </c>
      <c r="W650" s="162">
        <f t="shared" si="50"/>
        <v>1</v>
      </c>
      <c r="X650" s="162">
        <v>1</v>
      </c>
      <c r="Y650" t="str">
        <f t="shared" si="51"/>
        <v>Public Elementary</v>
      </c>
      <c r="AA650" t="str">
        <f t="shared" si="52"/>
        <v>1</v>
      </c>
    </row>
    <row r="651" spans="1:27" ht="15.75" customHeight="1" x14ac:dyDescent="0.25">
      <c r="A651" s="162">
        <v>829</v>
      </c>
      <c r="B651" s="162">
        <v>122610</v>
      </c>
      <c r="C651" s="163" t="s">
        <v>1330</v>
      </c>
      <c r="D651" s="163" t="s">
        <v>638</v>
      </c>
      <c r="E651" s="163" t="s">
        <v>918</v>
      </c>
      <c r="F651" s="163" t="s">
        <v>918</v>
      </c>
      <c r="G651" s="163" t="s">
        <v>1327</v>
      </c>
      <c r="H651" s="163" t="s">
        <v>1327</v>
      </c>
      <c r="I651" s="163" t="s">
        <v>643</v>
      </c>
      <c r="J651" s="162">
        <v>11.437462999999999</v>
      </c>
      <c r="K651" s="162">
        <v>125.472874</v>
      </c>
      <c r="L651" s="163" t="s">
        <v>644</v>
      </c>
      <c r="M651" s="162">
        <v>14</v>
      </c>
      <c r="N651" s="162">
        <v>33</v>
      </c>
      <c r="O651" s="162">
        <v>192</v>
      </c>
      <c r="P651" s="162">
        <v>1354</v>
      </c>
      <c r="Q651" s="162">
        <v>2527</v>
      </c>
      <c r="R651" s="164">
        <v>1</v>
      </c>
      <c r="S651" s="164" t="s">
        <v>644</v>
      </c>
      <c r="T651" s="164"/>
      <c r="U651" s="164" t="s">
        <v>644</v>
      </c>
      <c r="V651" s="164" t="s">
        <v>644</v>
      </c>
      <c r="W651" s="162">
        <f t="shared" si="50"/>
        <v>1</v>
      </c>
      <c r="X651" s="162">
        <v>1</v>
      </c>
      <c r="Y651" t="str">
        <f t="shared" si="51"/>
        <v>Public Elementary</v>
      </c>
      <c r="AA651" t="str">
        <f t="shared" si="52"/>
        <v>1</v>
      </c>
    </row>
    <row r="652" spans="1:27" ht="15.75" customHeight="1" x14ac:dyDescent="0.25">
      <c r="A652" s="162">
        <v>833</v>
      </c>
      <c r="B652" s="162">
        <v>122614</v>
      </c>
      <c r="C652" s="163" t="s">
        <v>1331</v>
      </c>
      <c r="D652" s="163" t="s">
        <v>638</v>
      </c>
      <c r="E652" s="163" t="s">
        <v>918</v>
      </c>
      <c r="F652" s="163" t="s">
        <v>918</v>
      </c>
      <c r="G652" s="163" t="s">
        <v>1327</v>
      </c>
      <c r="H652" s="163" t="s">
        <v>1327</v>
      </c>
      <c r="I652" s="163" t="s">
        <v>643</v>
      </c>
      <c r="J652" s="162">
        <v>11.4213</v>
      </c>
      <c r="K652" s="162">
        <v>125.4481</v>
      </c>
      <c r="L652" s="163" t="s">
        <v>644</v>
      </c>
      <c r="M652" s="162">
        <v>14</v>
      </c>
      <c r="N652" s="162">
        <v>33</v>
      </c>
      <c r="O652" s="162">
        <v>192</v>
      </c>
      <c r="P652" s="162">
        <v>1354</v>
      </c>
      <c r="Q652" s="162">
        <v>2527</v>
      </c>
      <c r="R652" s="164">
        <v>1</v>
      </c>
      <c r="S652" s="164" t="s">
        <v>644</v>
      </c>
      <c r="T652" s="164"/>
      <c r="U652" s="164" t="s">
        <v>644</v>
      </c>
      <c r="V652" s="164" t="s">
        <v>644</v>
      </c>
      <c r="W652" s="162">
        <f t="shared" si="50"/>
        <v>1</v>
      </c>
      <c r="X652" s="162">
        <v>1</v>
      </c>
      <c r="Y652" t="str">
        <f t="shared" si="51"/>
        <v>Public Elementary</v>
      </c>
      <c r="AA652" t="str">
        <f t="shared" si="52"/>
        <v>1</v>
      </c>
    </row>
    <row r="653" spans="1:27" ht="15.75" customHeight="1" x14ac:dyDescent="0.25">
      <c r="A653" s="162">
        <v>835</v>
      </c>
      <c r="B653" s="162">
        <v>122616</v>
      </c>
      <c r="C653" s="163" t="s">
        <v>1332</v>
      </c>
      <c r="D653" s="163" t="s">
        <v>638</v>
      </c>
      <c r="E653" s="163" t="s">
        <v>918</v>
      </c>
      <c r="F653" s="163" t="s">
        <v>918</v>
      </c>
      <c r="G653" s="163" t="s">
        <v>1327</v>
      </c>
      <c r="H653" s="163" t="s">
        <v>1327</v>
      </c>
      <c r="I653" s="163" t="s">
        <v>643</v>
      </c>
      <c r="J653" s="162">
        <v>11.4483</v>
      </c>
      <c r="K653" s="162">
        <v>125.4269</v>
      </c>
      <c r="L653" s="163" t="s">
        <v>644</v>
      </c>
      <c r="M653" s="162">
        <v>14</v>
      </c>
      <c r="N653" s="162">
        <v>33</v>
      </c>
      <c r="O653" s="162">
        <v>192</v>
      </c>
      <c r="P653" s="162">
        <v>1354</v>
      </c>
      <c r="Q653" s="162">
        <v>2527</v>
      </c>
      <c r="R653" s="164">
        <v>1</v>
      </c>
      <c r="S653" s="164" t="s">
        <v>644</v>
      </c>
      <c r="T653" s="164"/>
      <c r="U653" s="164" t="s">
        <v>644</v>
      </c>
      <c r="V653" s="164" t="s">
        <v>644</v>
      </c>
      <c r="W653" s="162">
        <f t="shared" si="50"/>
        <v>1</v>
      </c>
      <c r="X653" s="162">
        <v>1</v>
      </c>
      <c r="Y653" t="str">
        <f t="shared" si="51"/>
        <v>Public Elementary</v>
      </c>
      <c r="AA653" t="str">
        <f t="shared" si="52"/>
        <v>1</v>
      </c>
    </row>
    <row r="654" spans="1:27" ht="15.75" customHeight="1" x14ac:dyDescent="0.25">
      <c r="A654" s="162">
        <v>837</v>
      </c>
      <c r="B654" s="162">
        <v>122618</v>
      </c>
      <c r="C654" s="163" t="s">
        <v>1333</v>
      </c>
      <c r="D654" s="163" t="s">
        <v>638</v>
      </c>
      <c r="E654" s="163" t="s">
        <v>918</v>
      </c>
      <c r="F654" s="163" t="s">
        <v>918</v>
      </c>
      <c r="G654" s="163" t="s">
        <v>1327</v>
      </c>
      <c r="H654" s="163" t="s">
        <v>1327</v>
      </c>
      <c r="I654" s="163" t="s">
        <v>643</v>
      </c>
      <c r="J654" s="166">
        <v>11.44222222</v>
      </c>
      <c r="K654" s="166">
        <v>125.50333329999999</v>
      </c>
      <c r="L654" s="163" t="s">
        <v>644</v>
      </c>
      <c r="M654" s="162">
        <v>14</v>
      </c>
      <c r="N654" s="162">
        <v>33</v>
      </c>
      <c r="O654" s="162">
        <v>192</v>
      </c>
      <c r="P654" s="162">
        <v>1354</v>
      </c>
      <c r="Q654" s="162">
        <v>2527</v>
      </c>
      <c r="R654" s="164">
        <v>1</v>
      </c>
      <c r="S654" s="164" t="s">
        <v>644</v>
      </c>
      <c r="T654" s="164"/>
      <c r="U654" s="164" t="s">
        <v>644</v>
      </c>
      <c r="V654" s="164" t="s">
        <v>644</v>
      </c>
      <c r="W654" s="162">
        <f t="shared" si="50"/>
        <v>1</v>
      </c>
      <c r="X654" s="162">
        <v>1</v>
      </c>
      <c r="Y654" t="str">
        <f t="shared" si="51"/>
        <v>Public Elementary</v>
      </c>
      <c r="AA654" t="str">
        <f t="shared" si="52"/>
        <v>1</v>
      </c>
    </row>
    <row r="655" spans="1:27" ht="15.75" customHeight="1" x14ac:dyDescent="0.25">
      <c r="A655" s="162">
        <v>838</v>
      </c>
      <c r="B655" s="162">
        <v>122619</v>
      </c>
      <c r="C655" s="163" t="s">
        <v>1334</v>
      </c>
      <c r="D655" s="163" t="s">
        <v>638</v>
      </c>
      <c r="E655" s="163" t="s">
        <v>918</v>
      </c>
      <c r="F655" s="163" t="s">
        <v>918</v>
      </c>
      <c r="G655" s="163" t="s">
        <v>1327</v>
      </c>
      <c r="H655" s="163" t="s">
        <v>1327</v>
      </c>
      <c r="I655" s="163" t="s">
        <v>643</v>
      </c>
      <c r="J655" s="162">
        <v>11.4244</v>
      </c>
      <c r="K655" s="162">
        <v>125.49209999999999</v>
      </c>
      <c r="L655" s="163" t="s">
        <v>644</v>
      </c>
      <c r="M655" s="162">
        <v>14</v>
      </c>
      <c r="N655" s="162">
        <v>33</v>
      </c>
      <c r="O655" s="162">
        <v>192</v>
      </c>
      <c r="P655" s="162">
        <v>1354</v>
      </c>
      <c r="Q655" s="162">
        <v>2527</v>
      </c>
      <c r="R655" s="164">
        <v>1</v>
      </c>
      <c r="S655" s="164" t="s">
        <v>644</v>
      </c>
      <c r="T655" s="164"/>
      <c r="U655" s="164" t="s">
        <v>644</v>
      </c>
      <c r="V655" s="164" t="s">
        <v>644</v>
      </c>
      <c r="W655" s="162">
        <f t="shared" si="50"/>
        <v>1</v>
      </c>
      <c r="X655" s="162">
        <v>1</v>
      </c>
      <c r="Y655" t="str">
        <f t="shared" ref="Y655:Y718" si="53">IF(X655=1,"Public","Private")&amp;" "&amp;IF(W655=1,"Elementary",IF(W655=2,"JHS",IF(W655=3,"SHS (Stand-alone)",IF(W655=4,"Integrated",IF(W655=5,"Secondary",IF(W655=6,"Complete K to 12",IF(W655=7,"ALS",IF(W655=8,"SHS SUC",""))))))))</f>
        <v>Public Elementary</v>
      </c>
      <c r="AA655" t="str">
        <f t="shared" ref="AA655:AA718" si="54">IF(R655=1,1,"")&amp;IF(S655=1,2,"")&amp;IF(T655=1,3,"")&amp;IF(U655=1,4,"")&amp;IF(V655=1,5,"")</f>
        <v>1</v>
      </c>
    </row>
    <row r="656" spans="1:27" ht="15.75" customHeight="1" x14ac:dyDescent="0.25">
      <c r="A656" s="162">
        <v>840</v>
      </c>
      <c r="B656" s="162">
        <v>122621</v>
      </c>
      <c r="C656" s="163" t="s">
        <v>1335</v>
      </c>
      <c r="D656" s="163" t="s">
        <v>638</v>
      </c>
      <c r="E656" s="163" t="s">
        <v>918</v>
      </c>
      <c r="F656" s="163" t="s">
        <v>918</v>
      </c>
      <c r="G656" s="163" t="s">
        <v>1327</v>
      </c>
      <c r="H656" s="163" t="s">
        <v>1327</v>
      </c>
      <c r="I656" s="163" t="s">
        <v>643</v>
      </c>
      <c r="J656" s="162">
        <v>11.44388889</v>
      </c>
      <c r="K656" s="162">
        <v>125.4456</v>
      </c>
      <c r="L656" s="163" t="s">
        <v>644</v>
      </c>
      <c r="M656" s="162">
        <v>14</v>
      </c>
      <c r="N656" s="162">
        <v>33</v>
      </c>
      <c r="O656" s="162">
        <v>192</v>
      </c>
      <c r="P656" s="162">
        <v>1354</v>
      </c>
      <c r="Q656" s="162">
        <v>2527</v>
      </c>
      <c r="R656" s="164">
        <v>1</v>
      </c>
      <c r="S656" s="164" t="s">
        <v>644</v>
      </c>
      <c r="T656" s="164"/>
      <c r="U656" s="164" t="s">
        <v>644</v>
      </c>
      <c r="V656" s="164" t="s">
        <v>644</v>
      </c>
      <c r="W656" s="162">
        <f t="shared" si="50"/>
        <v>1</v>
      </c>
      <c r="X656" s="162">
        <v>1</v>
      </c>
      <c r="Y656" t="str">
        <f t="shared" si="53"/>
        <v>Public Elementary</v>
      </c>
      <c r="AA656" t="str">
        <f t="shared" si="54"/>
        <v>1</v>
      </c>
    </row>
    <row r="657" spans="1:27" ht="15.75" customHeight="1" x14ac:dyDescent="0.25">
      <c r="A657" s="162">
        <v>842</v>
      </c>
      <c r="B657" s="162">
        <v>122623</v>
      </c>
      <c r="C657" s="163" t="s">
        <v>1336</v>
      </c>
      <c r="D657" s="163" t="s">
        <v>638</v>
      </c>
      <c r="E657" s="163" t="s">
        <v>918</v>
      </c>
      <c r="F657" s="163" t="s">
        <v>918</v>
      </c>
      <c r="G657" s="163" t="s">
        <v>1327</v>
      </c>
      <c r="H657" s="163" t="s">
        <v>1327</v>
      </c>
      <c r="I657" s="163" t="s">
        <v>643</v>
      </c>
      <c r="J657" s="162">
        <v>11.44333333</v>
      </c>
      <c r="K657" s="162">
        <v>125.5175</v>
      </c>
      <c r="L657" s="163" t="s">
        <v>644</v>
      </c>
      <c r="M657" s="162">
        <v>14</v>
      </c>
      <c r="N657" s="162">
        <v>33</v>
      </c>
      <c r="O657" s="162">
        <v>192</v>
      </c>
      <c r="P657" s="162">
        <v>1354</v>
      </c>
      <c r="Q657" s="162">
        <v>2527</v>
      </c>
      <c r="R657" s="164">
        <v>1</v>
      </c>
      <c r="S657" s="164" t="s">
        <v>644</v>
      </c>
      <c r="T657" s="164"/>
      <c r="U657" s="164" t="s">
        <v>644</v>
      </c>
      <c r="V657" s="164" t="s">
        <v>644</v>
      </c>
      <c r="W657" s="162">
        <f t="shared" si="50"/>
        <v>1</v>
      </c>
      <c r="X657" s="162">
        <v>1</v>
      </c>
      <c r="Y657" t="str">
        <f t="shared" si="53"/>
        <v>Public Elementary</v>
      </c>
      <c r="AA657" t="str">
        <f t="shared" si="54"/>
        <v>1</v>
      </c>
    </row>
    <row r="658" spans="1:27" ht="15.75" customHeight="1" x14ac:dyDescent="0.25">
      <c r="A658" s="162">
        <v>850</v>
      </c>
      <c r="B658" s="162">
        <v>122631</v>
      </c>
      <c r="C658" s="163" t="s">
        <v>1337</v>
      </c>
      <c r="D658" s="163" t="s">
        <v>638</v>
      </c>
      <c r="E658" s="163" t="s">
        <v>918</v>
      </c>
      <c r="F658" s="163" t="s">
        <v>918</v>
      </c>
      <c r="G658" s="163" t="s">
        <v>1327</v>
      </c>
      <c r="H658" s="163" t="s">
        <v>1327</v>
      </c>
      <c r="I658" s="163" t="s">
        <v>643</v>
      </c>
      <c r="J658" s="170"/>
      <c r="K658" s="170"/>
      <c r="L658" s="163" t="s">
        <v>644</v>
      </c>
      <c r="M658" s="162">
        <v>14</v>
      </c>
      <c r="N658" s="162">
        <v>33</v>
      </c>
      <c r="O658" s="162">
        <v>192</v>
      </c>
      <c r="P658" s="162">
        <v>1354</v>
      </c>
      <c r="Q658" s="162">
        <v>2527</v>
      </c>
      <c r="R658" s="164">
        <v>1</v>
      </c>
      <c r="S658" s="164" t="s">
        <v>644</v>
      </c>
      <c r="T658" s="164"/>
      <c r="U658" s="164" t="s">
        <v>644</v>
      </c>
      <c r="V658" s="164" t="s">
        <v>644</v>
      </c>
      <c r="W658" s="162">
        <f t="shared" si="50"/>
        <v>1</v>
      </c>
      <c r="X658" s="162">
        <v>1</v>
      </c>
      <c r="Y658" t="str">
        <f t="shared" si="53"/>
        <v>Public Elementary</v>
      </c>
      <c r="AA658" t="str">
        <f t="shared" si="54"/>
        <v>1</v>
      </c>
    </row>
    <row r="659" spans="1:27" ht="15.75" customHeight="1" x14ac:dyDescent="0.25">
      <c r="A659" s="162">
        <v>1011</v>
      </c>
      <c r="B659" s="162">
        <v>303495</v>
      </c>
      <c r="C659" s="163" t="s">
        <v>1338</v>
      </c>
      <c r="D659" s="163" t="s">
        <v>638</v>
      </c>
      <c r="E659" s="163" t="s">
        <v>918</v>
      </c>
      <c r="F659" s="163" t="s">
        <v>918</v>
      </c>
      <c r="G659" s="167" t="s">
        <v>1327</v>
      </c>
      <c r="H659" s="167" t="s">
        <v>1327</v>
      </c>
      <c r="I659" s="163" t="s">
        <v>716</v>
      </c>
      <c r="J659" s="162">
        <v>11.446998000000001</v>
      </c>
      <c r="K659" s="162">
        <v>125.493286</v>
      </c>
      <c r="L659" s="163" t="s">
        <v>644</v>
      </c>
      <c r="M659" s="162">
        <v>14</v>
      </c>
      <c r="N659" s="162">
        <v>33</v>
      </c>
      <c r="O659" s="162">
        <v>192</v>
      </c>
      <c r="P659" s="162">
        <v>1354</v>
      </c>
      <c r="Q659" s="162">
        <v>2527</v>
      </c>
      <c r="R659" s="164" t="s">
        <v>644</v>
      </c>
      <c r="S659" s="164">
        <v>1</v>
      </c>
      <c r="T659" s="164"/>
      <c r="U659" s="164" t="s">
        <v>644</v>
      </c>
      <c r="V659" s="164" t="s">
        <v>644</v>
      </c>
      <c r="W659" s="162">
        <f t="shared" si="50"/>
        <v>2</v>
      </c>
      <c r="X659" s="162">
        <v>1</v>
      </c>
      <c r="Y659" t="str">
        <f t="shared" si="53"/>
        <v>Public JHS</v>
      </c>
      <c r="AA659" t="str">
        <f t="shared" si="54"/>
        <v>2</v>
      </c>
    </row>
    <row r="660" spans="1:27" ht="15.75" customHeight="1" x14ac:dyDescent="0.25">
      <c r="A660" s="162">
        <v>1056</v>
      </c>
      <c r="B660" s="168">
        <v>344658</v>
      </c>
      <c r="C660" s="163" t="s">
        <v>1339</v>
      </c>
      <c r="D660" s="163" t="s">
        <v>638</v>
      </c>
      <c r="E660" s="163" t="s">
        <v>918</v>
      </c>
      <c r="F660" s="163" t="s">
        <v>918</v>
      </c>
      <c r="G660" s="163" t="s">
        <v>1327</v>
      </c>
      <c r="H660" s="163" t="s">
        <v>1327</v>
      </c>
      <c r="I660" s="163" t="s">
        <v>5</v>
      </c>
      <c r="J660" s="162">
        <v>11.4711</v>
      </c>
      <c r="K660" s="162">
        <v>125.5091</v>
      </c>
      <c r="L660" s="163" t="s">
        <v>644</v>
      </c>
      <c r="M660" s="162">
        <v>14</v>
      </c>
      <c r="N660" s="162">
        <v>33</v>
      </c>
      <c r="O660" s="162">
        <v>192</v>
      </c>
      <c r="P660" s="162">
        <v>1354</v>
      </c>
      <c r="Q660" s="162">
        <v>2527</v>
      </c>
      <c r="R660" s="164" t="s">
        <v>644</v>
      </c>
      <c r="S660" s="164" t="s">
        <v>644</v>
      </c>
      <c r="T660" s="164">
        <v>1</v>
      </c>
      <c r="U660" s="164" t="s">
        <v>644</v>
      </c>
      <c r="V660" s="164" t="s">
        <v>644</v>
      </c>
      <c r="W660" s="162">
        <f t="shared" si="50"/>
        <v>3</v>
      </c>
      <c r="X660" s="162">
        <v>1</v>
      </c>
      <c r="Y660" t="str">
        <f t="shared" si="53"/>
        <v>Public SHS (Stand-alone)</v>
      </c>
      <c r="AA660" t="str">
        <f t="shared" si="54"/>
        <v>3</v>
      </c>
    </row>
    <row r="661" spans="1:27" ht="15.75" customHeight="1" x14ac:dyDescent="0.25">
      <c r="A661" s="162">
        <v>1084</v>
      </c>
      <c r="B661" s="178" t="s">
        <v>1327</v>
      </c>
      <c r="C661" s="178" t="s">
        <v>1340</v>
      </c>
      <c r="D661" s="163" t="s">
        <v>638</v>
      </c>
      <c r="E661" s="163" t="s">
        <v>918</v>
      </c>
      <c r="F661" s="163" t="s">
        <v>918</v>
      </c>
      <c r="G661" s="178" t="s">
        <v>1327</v>
      </c>
      <c r="H661" s="178" t="s">
        <v>1327</v>
      </c>
      <c r="I661" s="163" t="s">
        <v>8</v>
      </c>
      <c r="J661" s="162"/>
      <c r="K661" s="162"/>
      <c r="L661" s="163"/>
      <c r="M661" s="162"/>
      <c r="N661" s="162"/>
      <c r="O661" s="162"/>
      <c r="P661" s="162"/>
      <c r="Q661" s="162"/>
      <c r="R661" s="164" t="s">
        <v>644</v>
      </c>
      <c r="S661" s="164" t="s">
        <v>644</v>
      </c>
      <c r="T661" s="164"/>
      <c r="U661" s="164">
        <v>1</v>
      </c>
      <c r="V661" s="164" t="s">
        <v>644</v>
      </c>
      <c r="W661" s="162">
        <f t="shared" si="50"/>
        <v>7</v>
      </c>
      <c r="X661" s="162">
        <v>1</v>
      </c>
      <c r="Y661" t="str">
        <f t="shared" si="53"/>
        <v>Public ALS</v>
      </c>
      <c r="AA661" t="str">
        <f t="shared" si="54"/>
        <v>4</v>
      </c>
    </row>
    <row r="662" spans="1:27" ht="15.75" customHeight="1" x14ac:dyDescent="0.25">
      <c r="A662" s="162">
        <v>631</v>
      </c>
      <c r="B662" s="162">
        <v>122408</v>
      </c>
      <c r="C662" s="163" t="s">
        <v>1341</v>
      </c>
      <c r="D662" s="163" t="s">
        <v>638</v>
      </c>
      <c r="E662" s="163" t="s">
        <v>918</v>
      </c>
      <c r="F662" s="163" t="s">
        <v>918</v>
      </c>
      <c r="G662" s="163" t="s">
        <v>1342</v>
      </c>
      <c r="H662" s="163" t="s">
        <v>1342</v>
      </c>
      <c r="I662" s="163" t="s">
        <v>643</v>
      </c>
      <c r="J662" s="162">
        <v>11.911944439999999</v>
      </c>
      <c r="K662" s="162">
        <v>125.25222220000001</v>
      </c>
      <c r="L662" s="163" t="s">
        <v>644</v>
      </c>
      <c r="M662" s="162">
        <v>14</v>
      </c>
      <c r="N662" s="162">
        <v>33</v>
      </c>
      <c r="O662" s="162">
        <v>192</v>
      </c>
      <c r="P662" s="162">
        <v>1355</v>
      </c>
      <c r="Q662" s="162">
        <v>2528</v>
      </c>
      <c r="R662" s="164">
        <v>1</v>
      </c>
      <c r="S662" s="164" t="s">
        <v>644</v>
      </c>
      <c r="T662" s="164"/>
      <c r="U662" s="164" t="s">
        <v>644</v>
      </c>
      <c r="V662" s="164" t="s">
        <v>644</v>
      </c>
      <c r="W662" s="162">
        <f t="shared" si="50"/>
        <v>1</v>
      </c>
      <c r="X662" s="162">
        <v>1</v>
      </c>
      <c r="Y662" t="str">
        <f t="shared" si="53"/>
        <v>Public Elementary</v>
      </c>
      <c r="AA662" t="str">
        <f t="shared" si="54"/>
        <v>1</v>
      </c>
    </row>
    <row r="663" spans="1:27" ht="15.75" customHeight="1" x14ac:dyDescent="0.25">
      <c r="A663" s="162">
        <v>632</v>
      </c>
      <c r="B663" s="162">
        <v>122409</v>
      </c>
      <c r="C663" s="163" t="s">
        <v>1343</v>
      </c>
      <c r="D663" s="163" t="s">
        <v>638</v>
      </c>
      <c r="E663" s="163" t="s">
        <v>918</v>
      </c>
      <c r="F663" s="163" t="s">
        <v>918</v>
      </c>
      <c r="G663" s="163" t="s">
        <v>1342</v>
      </c>
      <c r="H663" s="163" t="s">
        <v>1342</v>
      </c>
      <c r="I663" s="163" t="s">
        <v>643</v>
      </c>
      <c r="J663" s="162">
        <v>11.998611110000001</v>
      </c>
      <c r="K663" s="162">
        <v>125.35611110000001</v>
      </c>
      <c r="L663" s="163" t="s">
        <v>644</v>
      </c>
      <c r="M663" s="162">
        <v>14</v>
      </c>
      <c r="N663" s="162">
        <v>33</v>
      </c>
      <c r="O663" s="162">
        <v>192</v>
      </c>
      <c r="P663" s="162">
        <v>1355</v>
      </c>
      <c r="Q663" s="162">
        <v>2528</v>
      </c>
      <c r="R663" s="164">
        <v>1</v>
      </c>
      <c r="S663" s="164" t="s">
        <v>644</v>
      </c>
      <c r="T663" s="164"/>
      <c r="U663" s="164" t="s">
        <v>644</v>
      </c>
      <c r="V663" s="164" t="s">
        <v>644</v>
      </c>
      <c r="W663" s="162">
        <f t="shared" si="50"/>
        <v>1</v>
      </c>
      <c r="X663" s="162">
        <v>1</v>
      </c>
      <c r="Y663" t="str">
        <f t="shared" si="53"/>
        <v>Public Elementary</v>
      </c>
      <c r="AA663" t="str">
        <f t="shared" si="54"/>
        <v>1</v>
      </c>
    </row>
    <row r="664" spans="1:27" ht="15.75" customHeight="1" x14ac:dyDescent="0.25">
      <c r="A664" s="162">
        <v>633</v>
      </c>
      <c r="B664" s="162">
        <v>122410</v>
      </c>
      <c r="C664" s="163" t="s">
        <v>1344</v>
      </c>
      <c r="D664" s="163" t="s">
        <v>638</v>
      </c>
      <c r="E664" s="163" t="s">
        <v>918</v>
      </c>
      <c r="F664" s="163" t="s">
        <v>918</v>
      </c>
      <c r="G664" s="163" t="s">
        <v>1342</v>
      </c>
      <c r="H664" s="163" t="s">
        <v>1342</v>
      </c>
      <c r="I664" s="163" t="s">
        <v>643</v>
      </c>
      <c r="J664" s="162">
        <v>11.9491</v>
      </c>
      <c r="K664" s="162">
        <v>125.2516</v>
      </c>
      <c r="L664" s="163" t="s">
        <v>644</v>
      </c>
      <c r="M664" s="162">
        <v>14</v>
      </c>
      <c r="N664" s="162">
        <v>33</v>
      </c>
      <c r="O664" s="162">
        <v>192</v>
      </c>
      <c r="P664" s="162">
        <v>1355</v>
      </c>
      <c r="Q664" s="162">
        <v>2528</v>
      </c>
      <c r="R664" s="164">
        <v>1</v>
      </c>
      <c r="S664" s="164" t="s">
        <v>644</v>
      </c>
      <c r="T664" s="164"/>
      <c r="U664" s="164" t="s">
        <v>644</v>
      </c>
      <c r="V664" s="164" t="s">
        <v>644</v>
      </c>
      <c r="W664" s="162">
        <f t="shared" si="50"/>
        <v>1</v>
      </c>
      <c r="X664" s="162">
        <v>1</v>
      </c>
      <c r="Y664" t="str">
        <f t="shared" si="53"/>
        <v>Public Elementary</v>
      </c>
      <c r="AA664" t="str">
        <f t="shared" si="54"/>
        <v>1</v>
      </c>
    </row>
    <row r="665" spans="1:27" ht="15.75" customHeight="1" x14ac:dyDescent="0.25">
      <c r="A665" s="162">
        <v>634</v>
      </c>
      <c r="B665" s="162">
        <v>122411</v>
      </c>
      <c r="C665" s="163" t="s">
        <v>1345</v>
      </c>
      <c r="D665" s="163" t="s">
        <v>638</v>
      </c>
      <c r="E665" s="163" t="s">
        <v>918</v>
      </c>
      <c r="F665" s="163" t="s">
        <v>918</v>
      </c>
      <c r="G665" s="163" t="s">
        <v>1342</v>
      </c>
      <c r="H665" s="163" t="s">
        <v>1342</v>
      </c>
      <c r="I665" s="163" t="s">
        <v>643</v>
      </c>
      <c r="J665" s="162">
        <v>12.0083</v>
      </c>
      <c r="K665" s="162">
        <v>125.31</v>
      </c>
      <c r="L665" s="163" t="s">
        <v>644</v>
      </c>
      <c r="M665" s="162">
        <v>14</v>
      </c>
      <c r="N665" s="162">
        <v>33</v>
      </c>
      <c r="O665" s="162">
        <v>192</v>
      </c>
      <c r="P665" s="162">
        <v>1355</v>
      </c>
      <c r="Q665" s="162">
        <v>2528</v>
      </c>
      <c r="R665" s="164">
        <v>1</v>
      </c>
      <c r="S665" s="164" t="s">
        <v>644</v>
      </c>
      <c r="T665" s="164"/>
      <c r="U665" s="164" t="s">
        <v>644</v>
      </c>
      <c r="V665" s="164" t="s">
        <v>644</v>
      </c>
      <c r="W665" s="162">
        <f t="shared" si="50"/>
        <v>1</v>
      </c>
      <c r="X665" s="162">
        <v>1</v>
      </c>
      <c r="Y665" t="str">
        <f t="shared" si="53"/>
        <v>Public Elementary</v>
      </c>
      <c r="AA665" t="str">
        <f t="shared" si="54"/>
        <v>1</v>
      </c>
    </row>
    <row r="666" spans="1:27" ht="15.75" customHeight="1" x14ac:dyDescent="0.25">
      <c r="A666" s="162">
        <v>635</v>
      </c>
      <c r="B666" s="162">
        <v>122412</v>
      </c>
      <c r="C666" s="163" t="s">
        <v>1346</v>
      </c>
      <c r="D666" s="163" t="s">
        <v>638</v>
      </c>
      <c r="E666" s="163" t="s">
        <v>918</v>
      </c>
      <c r="F666" s="163" t="s">
        <v>918</v>
      </c>
      <c r="G666" s="163" t="s">
        <v>1342</v>
      </c>
      <c r="H666" s="163" t="s">
        <v>1342</v>
      </c>
      <c r="I666" s="163" t="s">
        <v>643</v>
      </c>
      <c r="J666" s="162">
        <v>11.9763</v>
      </c>
      <c r="K666" s="162">
        <v>125.3197</v>
      </c>
      <c r="L666" s="163" t="s">
        <v>644</v>
      </c>
      <c r="M666" s="162">
        <v>14</v>
      </c>
      <c r="N666" s="162">
        <v>33</v>
      </c>
      <c r="O666" s="162">
        <v>192</v>
      </c>
      <c r="P666" s="162">
        <v>1355</v>
      </c>
      <c r="Q666" s="162">
        <v>2528</v>
      </c>
      <c r="R666" s="164">
        <v>1</v>
      </c>
      <c r="S666" s="164" t="s">
        <v>644</v>
      </c>
      <c r="T666" s="164"/>
      <c r="U666" s="164" t="s">
        <v>644</v>
      </c>
      <c r="V666" s="164" t="s">
        <v>644</v>
      </c>
      <c r="W666" s="162">
        <f t="shared" si="50"/>
        <v>1</v>
      </c>
      <c r="X666" s="162">
        <v>1</v>
      </c>
      <c r="Y666" t="str">
        <f t="shared" si="53"/>
        <v>Public Elementary</v>
      </c>
      <c r="AA666" t="str">
        <f t="shared" si="54"/>
        <v>1</v>
      </c>
    </row>
    <row r="667" spans="1:27" ht="15.75" customHeight="1" x14ac:dyDescent="0.25">
      <c r="A667" s="162">
        <v>636</v>
      </c>
      <c r="B667" s="162">
        <v>122413</v>
      </c>
      <c r="C667" s="163" t="s">
        <v>1347</v>
      </c>
      <c r="D667" s="163" t="s">
        <v>638</v>
      </c>
      <c r="E667" s="163" t="s">
        <v>918</v>
      </c>
      <c r="F667" s="163" t="s">
        <v>918</v>
      </c>
      <c r="G667" s="163" t="s">
        <v>1342</v>
      </c>
      <c r="H667" s="163" t="s">
        <v>1342</v>
      </c>
      <c r="I667" s="163" t="s">
        <v>643</v>
      </c>
      <c r="J667" s="162">
        <v>11.9975</v>
      </c>
      <c r="K667" s="162">
        <v>125.4497222</v>
      </c>
      <c r="L667" s="163" t="s">
        <v>644</v>
      </c>
      <c r="M667" s="162">
        <v>14</v>
      </c>
      <c r="N667" s="162">
        <v>33</v>
      </c>
      <c r="O667" s="162">
        <v>192</v>
      </c>
      <c r="P667" s="162">
        <v>1355</v>
      </c>
      <c r="Q667" s="162">
        <v>2528</v>
      </c>
      <c r="R667" s="164">
        <v>1</v>
      </c>
      <c r="S667" s="164" t="s">
        <v>644</v>
      </c>
      <c r="T667" s="164"/>
      <c r="U667" s="164" t="s">
        <v>644</v>
      </c>
      <c r="V667" s="164" t="s">
        <v>644</v>
      </c>
      <c r="W667" s="162">
        <f t="shared" si="50"/>
        <v>1</v>
      </c>
      <c r="X667" s="162">
        <v>1</v>
      </c>
      <c r="Y667" t="str">
        <f t="shared" si="53"/>
        <v>Public Elementary</v>
      </c>
      <c r="AA667" t="str">
        <f t="shared" si="54"/>
        <v>1</v>
      </c>
    </row>
    <row r="668" spans="1:27" ht="15.75" customHeight="1" x14ac:dyDescent="0.25">
      <c r="A668" s="162">
        <v>637</v>
      </c>
      <c r="B668" s="162">
        <v>122414</v>
      </c>
      <c r="C668" s="163" t="s">
        <v>1348</v>
      </c>
      <c r="D668" s="163" t="s">
        <v>638</v>
      </c>
      <c r="E668" s="163" t="s">
        <v>918</v>
      </c>
      <c r="F668" s="163" t="s">
        <v>918</v>
      </c>
      <c r="G668" s="163" t="s">
        <v>1342</v>
      </c>
      <c r="H668" s="163" t="s">
        <v>1342</v>
      </c>
      <c r="I668" s="163" t="s">
        <v>643</v>
      </c>
      <c r="J668" s="162">
        <v>11.9886</v>
      </c>
      <c r="K668" s="162">
        <v>125.2963</v>
      </c>
      <c r="L668" s="163" t="s">
        <v>644</v>
      </c>
      <c r="M668" s="162">
        <v>14</v>
      </c>
      <c r="N668" s="162">
        <v>33</v>
      </c>
      <c r="O668" s="162">
        <v>192</v>
      </c>
      <c r="P668" s="162">
        <v>1355</v>
      </c>
      <c r="Q668" s="162">
        <v>2528</v>
      </c>
      <c r="R668" s="164">
        <v>1</v>
      </c>
      <c r="S668" s="164" t="s">
        <v>644</v>
      </c>
      <c r="T668" s="164"/>
      <c r="U668" s="164" t="s">
        <v>644</v>
      </c>
      <c r="V668" s="164" t="s">
        <v>644</v>
      </c>
      <c r="W668" s="162">
        <f t="shared" si="50"/>
        <v>1</v>
      </c>
      <c r="X668" s="162">
        <v>1</v>
      </c>
      <c r="Y668" t="str">
        <f t="shared" si="53"/>
        <v>Public Elementary</v>
      </c>
      <c r="AA668" t="str">
        <f t="shared" si="54"/>
        <v>1</v>
      </c>
    </row>
    <row r="669" spans="1:27" ht="15.75" customHeight="1" x14ac:dyDescent="0.25">
      <c r="A669" s="162">
        <v>638</v>
      </c>
      <c r="B669" s="162">
        <v>122415</v>
      </c>
      <c r="C669" s="163" t="s">
        <v>1349</v>
      </c>
      <c r="D669" s="163" t="s">
        <v>638</v>
      </c>
      <c r="E669" s="163" t="s">
        <v>918</v>
      </c>
      <c r="F669" s="163" t="s">
        <v>918</v>
      </c>
      <c r="G669" s="163" t="s">
        <v>1342</v>
      </c>
      <c r="H669" s="163" t="s">
        <v>1342</v>
      </c>
      <c r="I669" s="163" t="s">
        <v>643</v>
      </c>
      <c r="J669" s="162">
        <v>11.96361111</v>
      </c>
      <c r="K669" s="162">
        <v>125.4333333</v>
      </c>
      <c r="L669" s="163" t="s">
        <v>644</v>
      </c>
      <c r="M669" s="162">
        <v>14</v>
      </c>
      <c r="N669" s="162">
        <v>33</v>
      </c>
      <c r="O669" s="162">
        <v>192</v>
      </c>
      <c r="P669" s="162">
        <v>1355</v>
      </c>
      <c r="Q669" s="162">
        <v>2528</v>
      </c>
      <c r="R669" s="164">
        <v>1</v>
      </c>
      <c r="S669" s="164" t="s">
        <v>644</v>
      </c>
      <c r="T669" s="164"/>
      <c r="U669" s="164" t="s">
        <v>644</v>
      </c>
      <c r="V669" s="164" t="s">
        <v>644</v>
      </c>
      <c r="W669" s="162">
        <f t="shared" si="50"/>
        <v>1</v>
      </c>
      <c r="X669" s="162">
        <v>1</v>
      </c>
      <c r="Y669" t="str">
        <f t="shared" si="53"/>
        <v>Public Elementary</v>
      </c>
      <c r="AA669" t="str">
        <f t="shared" si="54"/>
        <v>1</v>
      </c>
    </row>
    <row r="670" spans="1:27" ht="15.75" customHeight="1" x14ac:dyDescent="0.25">
      <c r="A670" s="162">
        <v>639</v>
      </c>
      <c r="B670" s="162">
        <v>122416</v>
      </c>
      <c r="C670" s="163" t="s">
        <v>1350</v>
      </c>
      <c r="D670" s="163" t="s">
        <v>638</v>
      </c>
      <c r="E670" s="163" t="s">
        <v>918</v>
      </c>
      <c r="F670" s="163" t="s">
        <v>918</v>
      </c>
      <c r="G670" s="163" t="s">
        <v>1342</v>
      </c>
      <c r="H670" s="163" t="s">
        <v>1342</v>
      </c>
      <c r="I670" s="163" t="s">
        <v>643</v>
      </c>
      <c r="J670" s="170"/>
      <c r="K670" s="170"/>
      <c r="L670" s="163" t="s">
        <v>644</v>
      </c>
      <c r="M670" s="162">
        <v>14</v>
      </c>
      <c r="N670" s="162">
        <v>33</v>
      </c>
      <c r="O670" s="162">
        <v>192</v>
      </c>
      <c r="P670" s="162">
        <v>1355</v>
      </c>
      <c r="Q670" s="162">
        <v>2528</v>
      </c>
      <c r="R670" s="164">
        <v>1</v>
      </c>
      <c r="S670" s="164" t="s">
        <v>644</v>
      </c>
      <c r="T670" s="164"/>
      <c r="U670" s="164" t="s">
        <v>644</v>
      </c>
      <c r="V670" s="164" t="s">
        <v>644</v>
      </c>
      <c r="W670" s="162">
        <f t="shared" si="50"/>
        <v>1</v>
      </c>
      <c r="X670" s="162">
        <v>1</v>
      </c>
      <c r="Y670" t="str">
        <f t="shared" si="53"/>
        <v>Public Elementary</v>
      </c>
      <c r="AA670" t="str">
        <f t="shared" si="54"/>
        <v>1</v>
      </c>
    </row>
    <row r="671" spans="1:27" ht="15.75" customHeight="1" x14ac:dyDescent="0.25">
      <c r="A671" s="162">
        <v>640</v>
      </c>
      <c r="B671" s="162">
        <v>122417</v>
      </c>
      <c r="C671" s="163" t="s">
        <v>1351</v>
      </c>
      <c r="D671" s="163" t="s">
        <v>638</v>
      </c>
      <c r="E671" s="163" t="s">
        <v>918</v>
      </c>
      <c r="F671" s="163" t="s">
        <v>918</v>
      </c>
      <c r="G671" s="163" t="s">
        <v>1342</v>
      </c>
      <c r="H671" s="163" t="s">
        <v>1342</v>
      </c>
      <c r="I671" s="163" t="s">
        <v>643</v>
      </c>
      <c r="J671" s="162">
        <v>12.01861111</v>
      </c>
      <c r="K671" s="162">
        <v>125.4577778</v>
      </c>
      <c r="L671" s="163" t="s">
        <v>644</v>
      </c>
      <c r="M671" s="162">
        <v>14</v>
      </c>
      <c r="N671" s="162">
        <v>33</v>
      </c>
      <c r="O671" s="162">
        <v>192</v>
      </c>
      <c r="P671" s="162">
        <v>1355</v>
      </c>
      <c r="Q671" s="162">
        <v>2528</v>
      </c>
      <c r="R671" s="164">
        <v>1</v>
      </c>
      <c r="S671" s="164" t="s">
        <v>644</v>
      </c>
      <c r="T671" s="164"/>
      <c r="U671" s="164" t="s">
        <v>644</v>
      </c>
      <c r="V671" s="164" t="s">
        <v>644</v>
      </c>
      <c r="W671" s="162">
        <f t="shared" ref="W671:W734" si="55">IF(AA671="1",1,IF(AA671="2",2,IF(AA671="12",4,IF(AA671="123",6,IF(AA671="23",5,IF(AA671="3",3,IF(AA671="4",7,IF(AA671="35",8,""))))))))</f>
        <v>1</v>
      </c>
      <c r="X671" s="162">
        <v>1</v>
      </c>
      <c r="Y671" t="str">
        <f t="shared" si="53"/>
        <v>Public Elementary</v>
      </c>
      <c r="AA671" t="str">
        <f t="shared" si="54"/>
        <v>1</v>
      </c>
    </row>
    <row r="672" spans="1:27" ht="15.75" customHeight="1" x14ac:dyDescent="0.25">
      <c r="A672" s="162">
        <v>641</v>
      </c>
      <c r="B672" s="162">
        <v>122418</v>
      </c>
      <c r="C672" s="163" t="s">
        <v>1352</v>
      </c>
      <c r="D672" s="163" t="s">
        <v>638</v>
      </c>
      <c r="E672" s="163" t="s">
        <v>918</v>
      </c>
      <c r="F672" s="163" t="s">
        <v>918</v>
      </c>
      <c r="G672" s="163" t="s">
        <v>1342</v>
      </c>
      <c r="H672" s="163" t="s">
        <v>1342</v>
      </c>
      <c r="I672" s="163" t="s">
        <v>643</v>
      </c>
      <c r="J672" s="162">
        <v>11.978681999999999</v>
      </c>
      <c r="K672" s="162">
        <v>125.37912300000001</v>
      </c>
      <c r="L672" s="163" t="s">
        <v>644</v>
      </c>
      <c r="M672" s="162">
        <v>14</v>
      </c>
      <c r="N672" s="162">
        <v>33</v>
      </c>
      <c r="O672" s="162">
        <v>192</v>
      </c>
      <c r="P672" s="162">
        <v>1355</v>
      </c>
      <c r="Q672" s="162">
        <v>2528</v>
      </c>
      <c r="R672" s="164">
        <v>1</v>
      </c>
      <c r="S672" s="164" t="s">
        <v>644</v>
      </c>
      <c r="T672" s="164"/>
      <c r="U672" s="164" t="s">
        <v>644</v>
      </c>
      <c r="V672" s="164" t="s">
        <v>644</v>
      </c>
      <c r="W672" s="162">
        <f t="shared" si="55"/>
        <v>1</v>
      </c>
      <c r="X672" s="162">
        <v>1</v>
      </c>
      <c r="Y672" t="str">
        <f t="shared" si="53"/>
        <v>Public Elementary</v>
      </c>
      <c r="AA672" t="str">
        <f t="shared" si="54"/>
        <v>1</v>
      </c>
    </row>
    <row r="673" spans="1:27" ht="15.75" customHeight="1" x14ac:dyDescent="0.25">
      <c r="A673" s="162">
        <v>642</v>
      </c>
      <c r="B673" s="162">
        <v>122419</v>
      </c>
      <c r="C673" s="163" t="s">
        <v>1353</v>
      </c>
      <c r="D673" s="163" t="s">
        <v>638</v>
      </c>
      <c r="E673" s="163" t="s">
        <v>918</v>
      </c>
      <c r="F673" s="163" t="s">
        <v>918</v>
      </c>
      <c r="G673" s="163" t="s">
        <v>1342</v>
      </c>
      <c r="H673" s="163" t="s">
        <v>1342</v>
      </c>
      <c r="I673" s="163" t="s">
        <v>643</v>
      </c>
      <c r="J673" s="162">
        <v>11.957700000000001</v>
      </c>
      <c r="K673" s="162">
        <v>125.36499999999999</v>
      </c>
      <c r="L673" s="163" t="s">
        <v>644</v>
      </c>
      <c r="M673" s="162">
        <v>14</v>
      </c>
      <c r="N673" s="162">
        <v>33</v>
      </c>
      <c r="O673" s="162">
        <v>192</v>
      </c>
      <c r="P673" s="162">
        <v>1355</v>
      </c>
      <c r="Q673" s="162">
        <v>2528</v>
      </c>
      <c r="R673" s="164">
        <v>1</v>
      </c>
      <c r="S673" s="164" t="s">
        <v>644</v>
      </c>
      <c r="T673" s="164"/>
      <c r="U673" s="164" t="s">
        <v>644</v>
      </c>
      <c r="V673" s="164" t="s">
        <v>644</v>
      </c>
      <c r="W673" s="162">
        <f t="shared" si="55"/>
        <v>1</v>
      </c>
      <c r="X673" s="162">
        <v>1</v>
      </c>
      <c r="Y673" t="str">
        <f t="shared" si="53"/>
        <v>Public Elementary</v>
      </c>
      <c r="AA673" t="str">
        <f t="shared" si="54"/>
        <v>1</v>
      </c>
    </row>
    <row r="674" spans="1:27" ht="15.75" customHeight="1" x14ac:dyDescent="0.25">
      <c r="A674" s="162">
        <v>643</v>
      </c>
      <c r="B674" s="162">
        <v>122420</v>
      </c>
      <c r="C674" s="163" t="s">
        <v>1354</v>
      </c>
      <c r="D674" s="163" t="s">
        <v>638</v>
      </c>
      <c r="E674" s="163" t="s">
        <v>918</v>
      </c>
      <c r="F674" s="163" t="s">
        <v>918</v>
      </c>
      <c r="G674" s="163" t="s">
        <v>1342</v>
      </c>
      <c r="H674" s="163" t="s">
        <v>1342</v>
      </c>
      <c r="I674" s="163" t="s">
        <v>643</v>
      </c>
      <c r="J674" s="162">
        <v>11.992397</v>
      </c>
      <c r="K674" s="162">
        <v>125.3805</v>
      </c>
      <c r="L674" s="163" t="s">
        <v>644</v>
      </c>
      <c r="M674" s="162">
        <v>14</v>
      </c>
      <c r="N674" s="162">
        <v>33</v>
      </c>
      <c r="O674" s="162">
        <v>192</v>
      </c>
      <c r="P674" s="162">
        <v>1355</v>
      </c>
      <c r="Q674" s="162">
        <v>2528</v>
      </c>
      <c r="R674" s="164">
        <v>1</v>
      </c>
      <c r="S674" s="164" t="s">
        <v>644</v>
      </c>
      <c r="T674" s="164"/>
      <c r="U674" s="164" t="s">
        <v>644</v>
      </c>
      <c r="V674" s="164" t="s">
        <v>644</v>
      </c>
      <c r="W674" s="162">
        <f t="shared" si="55"/>
        <v>1</v>
      </c>
      <c r="X674" s="162">
        <v>1</v>
      </c>
      <c r="Y674" t="str">
        <f t="shared" si="53"/>
        <v>Public Elementary</v>
      </c>
      <c r="AA674" t="str">
        <f t="shared" si="54"/>
        <v>1</v>
      </c>
    </row>
    <row r="675" spans="1:27" ht="15.75" customHeight="1" x14ac:dyDescent="0.25">
      <c r="A675" s="162">
        <v>644</v>
      </c>
      <c r="B675" s="162">
        <v>122421</v>
      </c>
      <c r="C675" s="163" t="s">
        <v>1355</v>
      </c>
      <c r="D675" s="163" t="s">
        <v>638</v>
      </c>
      <c r="E675" s="163" t="s">
        <v>918</v>
      </c>
      <c r="F675" s="163" t="s">
        <v>918</v>
      </c>
      <c r="G675" s="163" t="s">
        <v>1342</v>
      </c>
      <c r="H675" s="163" t="s">
        <v>1342</v>
      </c>
      <c r="I675" s="163" t="s">
        <v>643</v>
      </c>
      <c r="J675" s="162">
        <v>11.993888889999999</v>
      </c>
      <c r="K675" s="162">
        <v>125.42</v>
      </c>
      <c r="L675" s="163" t="s">
        <v>644</v>
      </c>
      <c r="M675" s="162">
        <v>14</v>
      </c>
      <c r="N675" s="162">
        <v>33</v>
      </c>
      <c r="O675" s="162">
        <v>192</v>
      </c>
      <c r="P675" s="162">
        <v>1355</v>
      </c>
      <c r="Q675" s="162">
        <v>2528</v>
      </c>
      <c r="R675" s="164">
        <v>1</v>
      </c>
      <c r="S675" s="164" t="s">
        <v>644</v>
      </c>
      <c r="T675" s="164"/>
      <c r="U675" s="164" t="s">
        <v>644</v>
      </c>
      <c r="V675" s="164" t="s">
        <v>644</v>
      </c>
      <c r="W675" s="162">
        <f t="shared" si="55"/>
        <v>1</v>
      </c>
      <c r="X675" s="162">
        <v>1</v>
      </c>
      <c r="Y675" t="str">
        <f t="shared" si="53"/>
        <v>Public Elementary</v>
      </c>
      <c r="AA675" t="str">
        <f t="shared" si="54"/>
        <v>1</v>
      </c>
    </row>
    <row r="676" spans="1:27" ht="15.75" customHeight="1" x14ac:dyDescent="0.25">
      <c r="A676" s="162">
        <v>645</v>
      </c>
      <c r="B676" s="162">
        <v>122422</v>
      </c>
      <c r="C676" s="163" t="s">
        <v>1356</v>
      </c>
      <c r="D676" s="163" t="s">
        <v>638</v>
      </c>
      <c r="E676" s="163" t="s">
        <v>918</v>
      </c>
      <c r="F676" s="163" t="s">
        <v>918</v>
      </c>
      <c r="G676" s="163" t="s">
        <v>1342</v>
      </c>
      <c r="H676" s="163" t="s">
        <v>1342</v>
      </c>
      <c r="I676" s="163" t="s">
        <v>643</v>
      </c>
      <c r="J676" s="162">
        <v>12.018000000000001</v>
      </c>
      <c r="K676" s="162">
        <v>125.4036</v>
      </c>
      <c r="L676" s="163" t="s">
        <v>644</v>
      </c>
      <c r="M676" s="162">
        <v>14</v>
      </c>
      <c r="N676" s="162">
        <v>33</v>
      </c>
      <c r="O676" s="162">
        <v>192</v>
      </c>
      <c r="P676" s="162">
        <v>1355</v>
      </c>
      <c r="Q676" s="162">
        <v>2528</v>
      </c>
      <c r="R676" s="164">
        <v>1</v>
      </c>
      <c r="S676" s="164" t="s">
        <v>644</v>
      </c>
      <c r="T676" s="164"/>
      <c r="U676" s="164" t="s">
        <v>644</v>
      </c>
      <c r="V676" s="164" t="s">
        <v>644</v>
      </c>
      <c r="W676" s="162">
        <f t="shared" si="55"/>
        <v>1</v>
      </c>
      <c r="X676" s="162">
        <v>1</v>
      </c>
      <c r="Y676" t="str">
        <f t="shared" si="53"/>
        <v>Public Elementary</v>
      </c>
      <c r="AA676" t="str">
        <f t="shared" si="54"/>
        <v>1</v>
      </c>
    </row>
    <row r="677" spans="1:27" ht="15.75" customHeight="1" x14ac:dyDescent="0.25">
      <c r="A677" s="162">
        <v>646</v>
      </c>
      <c r="B677" s="162">
        <v>122423</v>
      </c>
      <c r="C677" s="163" t="s">
        <v>1357</v>
      </c>
      <c r="D677" s="163" t="s">
        <v>638</v>
      </c>
      <c r="E677" s="163" t="s">
        <v>918</v>
      </c>
      <c r="F677" s="163" t="s">
        <v>918</v>
      </c>
      <c r="G677" s="163" t="s">
        <v>1342</v>
      </c>
      <c r="H677" s="163" t="s">
        <v>1342</v>
      </c>
      <c r="I677" s="163" t="s">
        <v>643</v>
      </c>
      <c r="J677" s="162">
        <v>11.9686</v>
      </c>
      <c r="K677" s="162">
        <v>125.2358</v>
      </c>
      <c r="L677" s="163" t="s">
        <v>644</v>
      </c>
      <c r="M677" s="162">
        <v>14</v>
      </c>
      <c r="N677" s="162">
        <v>33</v>
      </c>
      <c r="O677" s="162">
        <v>192</v>
      </c>
      <c r="P677" s="162">
        <v>1355</v>
      </c>
      <c r="Q677" s="162">
        <v>2528</v>
      </c>
      <c r="R677" s="164">
        <v>1</v>
      </c>
      <c r="S677" s="164" t="s">
        <v>644</v>
      </c>
      <c r="T677" s="164"/>
      <c r="U677" s="164" t="s">
        <v>644</v>
      </c>
      <c r="V677" s="164" t="s">
        <v>644</v>
      </c>
      <c r="W677" s="162">
        <f t="shared" si="55"/>
        <v>1</v>
      </c>
      <c r="X677" s="162">
        <v>1</v>
      </c>
      <c r="Y677" t="str">
        <f t="shared" si="53"/>
        <v>Public Elementary</v>
      </c>
      <c r="AA677" t="str">
        <f t="shared" si="54"/>
        <v>1</v>
      </c>
    </row>
    <row r="678" spans="1:27" ht="15.75" customHeight="1" x14ac:dyDescent="0.25">
      <c r="A678" s="162">
        <v>647</v>
      </c>
      <c r="B678" s="162">
        <v>122424</v>
      </c>
      <c r="C678" s="163" t="s">
        <v>1358</v>
      </c>
      <c r="D678" s="163" t="s">
        <v>638</v>
      </c>
      <c r="E678" s="163" t="s">
        <v>918</v>
      </c>
      <c r="F678" s="163" t="s">
        <v>918</v>
      </c>
      <c r="G678" s="163" t="s">
        <v>1342</v>
      </c>
      <c r="H678" s="163" t="s">
        <v>1342</v>
      </c>
      <c r="I678" s="163" t="s">
        <v>643</v>
      </c>
      <c r="J678" s="162">
        <v>12.017658000000001</v>
      </c>
      <c r="K678" s="162">
        <v>125.468174</v>
      </c>
      <c r="L678" s="163" t="s">
        <v>644</v>
      </c>
      <c r="M678" s="162">
        <v>14</v>
      </c>
      <c r="N678" s="162">
        <v>33</v>
      </c>
      <c r="O678" s="162">
        <v>192</v>
      </c>
      <c r="P678" s="162">
        <v>1355</v>
      </c>
      <c r="Q678" s="162">
        <v>2528</v>
      </c>
      <c r="R678" s="164">
        <v>1</v>
      </c>
      <c r="S678" s="164" t="s">
        <v>644</v>
      </c>
      <c r="T678" s="164"/>
      <c r="U678" s="164" t="s">
        <v>644</v>
      </c>
      <c r="V678" s="164" t="s">
        <v>644</v>
      </c>
      <c r="W678" s="162">
        <f t="shared" si="55"/>
        <v>1</v>
      </c>
      <c r="X678" s="162">
        <v>1</v>
      </c>
      <c r="Y678" t="str">
        <f t="shared" si="53"/>
        <v>Public Elementary</v>
      </c>
      <c r="AA678" t="str">
        <f t="shared" si="54"/>
        <v>1</v>
      </c>
    </row>
    <row r="679" spans="1:27" ht="15.75" customHeight="1" x14ac:dyDescent="0.25">
      <c r="A679" s="162">
        <v>648</v>
      </c>
      <c r="B679" s="162">
        <v>122425</v>
      </c>
      <c r="C679" s="163" t="s">
        <v>830</v>
      </c>
      <c r="D679" s="163" t="s">
        <v>638</v>
      </c>
      <c r="E679" s="163" t="s">
        <v>918</v>
      </c>
      <c r="F679" s="163" t="s">
        <v>918</v>
      </c>
      <c r="G679" s="163" t="s">
        <v>1342</v>
      </c>
      <c r="H679" s="163" t="s">
        <v>1342</v>
      </c>
      <c r="I679" s="163" t="s">
        <v>643</v>
      </c>
      <c r="J679" s="162">
        <v>11.96972222</v>
      </c>
      <c r="K679" s="162">
        <v>125.27079999999999</v>
      </c>
      <c r="L679" s="163" t="s">
        <v>644</v>
      </c>
      <c r="M679" s="162">
        <v>14</v>
      </c>
      <c r="N679" s="162">
        <v>33</v>
      </c>
      <c r="O679" s="162">
        <v>192</v>
      </c>
      <c r="P679" s="162">
        <v>1355</v>
      </c>
      <c r="Q679" s="162">
        <v>2528</v>
      </c>
      <c r="R679" s="164">
        <v>1</v>
      </c>
      <c r="S679" s="164" t="s">
        <v>644</v>
      </c>
      <c r="T679" s="164"/>
      <c r="U679" s="164" t="s">
        <v>644</v>
      </c>
      <c r="V679" s="164" t="s">
        <v>644</v>
      </c>
      <c r="W679" s="162">
        <f t="shared" si="55"/>
        <v>1</v>
      </c>
      <c r="X679" s="162">
        <v>1</v>
      </c>
      <c r="Y679" t="str">
        <f t="shared" si="53"/>
        <v>Public Elementary</v>
      </c>
      <c r="AA679" t="str">
        <f t="shared" si="54"/>
        <v>1</v>
      </c>
    </row>
    <row r="680" spans="1:27" ht="15.75" customHeight="1" x14ac:dyDescent="0.25">
      <c r="A680" s="162">
        <v>649</v>
      </c>
      <c r="B680" s="162">
        <v>122426</v>
      </c>
      <c r="C680" s="163" t="s">
        <v>1359</v>
      </c>
      <c r="D680" s="163" t="s">
        <v>638</v>
      </c>
      <c r="E680" s="163" t="s">
        <v>918</v>
      </c>
      <c r="F680" s="163" t="s">
        <v>918</v>
      </c>
      <c r="G680" s="163" t="s">
        <v>1342</v>
      </c>
      <c r="H680" s="163" t="s">
        <v>1342</v>
      </c>
      <c r="I680" s="163" t="s">
        <v>643</v>
      </c>
      <c r="J680" s="162">
        <v>12.025499999999999</v>
      </c>
      <c r="K680" s="162">
        <v>125.41500000000001</v>
      </c>
      <c r="L680" s="163" t="s">
        <v>644</v>
      </c>
      <c r="M680" s="162">
        <v>14</v>
      </c>
      <c r="N680" s="162">
        <v>33</v>
      </c>
      <c r="O680" s="162">
        <v>192</v>
      </c>
      <c r="P680" s="162">
        <v>1355</v>
      </c>
      <c r="Q680" s="162">
        <v>2528</v>
      </c>
      <c r="R680" s="164">
        <v>1</v>
      </c>
      <c r="S680" s="164" t="s">
        <v>644</v>
      </c>
      <c r="T680" s="164"/>
      <c r="U680" s="164" t="s">
        <v>644</v>
      </c>
      <c r="V680" s="164" t="s">
        <v>644</v>
      </c>
      <c r="W680" s="162">
        <f t="shared" si="55"/>
        <v>1</v>
      </c>
      <c r="X680" s="162">
        <v>1</v>
      </c>
      <c r="Y680" t="str">
        <f t="shared" si="53"/>
        <v>Public Elementary</v>
      </c>
      <c r="AA680" t="str">
        <f t="shared" si="54"/>
        <v>1</v>
      </c>
    </row>
    <row r="681" spans="1:27" ht="15.75" customHeight="1" x14ac:dyDescent="0.25">
      <c r="A681" s="162">
        <v>1014</v>
      </c>
      <c r="B681" s="162">
        <v>303498</v>
      </c>
      <c r="C681" s="163" t="s">
        <v>1360</v>
      </c>
      <c r="D681" s="163" t="s">
        <v>638</v>
      </c>
      <c r="E681" s="163" t="s">
        <v>918</v>
      </c>
      <c r="F681" s="163" t="s">
        <v>918</v>
      </c>
      <c r="G681" s="163" t="s">
        <v>1342</v>
      </c>
      <c r="H681" s="163" t="s">
        <v>1342</v>
      </c>
      <c r="I681" s="163" t="s">
        <v>716</v>
      </c>
      <c r="J681" s="162">
        <v>11.984584</v>
      </c>
      <c r="K681" s="162">
        <v>125.396919</v>
      </c>
      <c r="L681" s="163" t="s">
        <v>644</v>
      </c>
      <c r="M681" s="162">
        <v>14</v>
      </c>
      <c r="N681" s="162">
        <v>33</v>
      </c>
      <c r="O681" s="162">
        <v>192</v>
      </c>
      <c r="P681" s="162">
        <v>1355</v>
      </c>
      <c r="Q681" s="162">
        <v>2528</v>
      </c>
      <c r="R681" s="164" t="s">
        <v>644</v>
      </c>
      <c r="S681" s="164">
        <v>1</v>
      </c>
      <c r="T681" s="164"/>
      <c r="U681" s="164" t="s">
        <v>644</v>
      </c>
      <c r="V681" s="164" t="s">
        <v>644</v>
      </c>
      <c r="W681" s="162">
        <f t="shared" si="55"/>
        <v>2</v>
      </c>
      <c r="X681" s="162">
        <v>1</v>
      </c>
      <c r="Y681" t="str">
        <f t="shared" si="53"/>
        <v>Public JHS</v>
      </c>
      <c r="AA681" t="str">
        <f t="shared" si="54"/>
        <v>2</v>
      </c>
    </row>
    <row r="682" spans="1:27" ht="15.75" customHeight="1" x14ac:dyDescent="0.25">
      <c r="A682" s="162">
        <v>1041</v>
      </c>
      <c r="B682" s="162">
        <v>313501</v>
      </c>
      <c r="C682" s="163" t="s">
        <v>1361</v>
      </c>
      <c r="D682" s="163" t="s">
        <v>638</v>
      </c>
      <c r="E682" s="163" t="s">
        <v>918</v>
      </c>
      <c r="F682" s="163" t="s">
        <v>918</v>
      </c>
      <c r="G682" s="163" t="s">
        <v>1342</v>
      </c>
      <c r="H682" s="163" t="s">
        <v>1342</v>
      </c>
      <c r="I682" s="163" t="s">
        <v>716</v>
      </c>
      <c r="J682" s="162">
        <v>12.003183330000001</v>
      </c>
      <c r="K682" s="162">
        <v>125.4539667</v>
      </c>
      <c r="L682" s="163" t="s">
        <v>644</v>
      </c>
      <c r="M682" s="162">
        <v>14</v>
      </c>
      <c r="N682" s="162">
        <v>33</v>
      </c>
      <c r="O682" s="162">
        <v>192</v>
      </c>
      <c r="P682" s="162">
        <v>1355</v>
      </c>
      <c r="Q682" s="162">
        <v>2528</v>
      </c>
      <c r="R682" s="164" t="s">
        <v>644</v>
      </c>
      <c r="S682" s="164">
        <v>1</v>
      </c>
      <c r="T682" s="164">
        <v>1</v>
      </c>
      <c r="U682" s="164" t="s">
        <v>644</v>
      </c>
      <c r="V682" s="164" t="s">
        <v>644</v>
      </c>
      <c r="W682" s="162">
        <f t="shared" si="55"/>
        <v>5</v>
      </c>
      <c r="X682" s="162">
        <v>1</v>
      </c>
      <c r="Y682" t="str">
        <f t="shared" si="53"/>
        <v>Public Secondary</v>
      </c>
      <c r="AA682" t="str">
        <f t="shared" si="54"/>
        <v>23</v>
      </c>
    </row>
    <row r="683" spans="1:27" ht="15.75" customHeight="1" x14ac:dyDescent="0.25">
      <c r="A683" s="162">
        <v>1085</v>
      </c>
      <c r="B683" s="178" t="s">
        <v>1342</v>
      </c>
      <c r="C683" s="178" t="s">
        <v>1362</v>
      </c>
      <c r="D683" s="163" t="s">
        <v>638</v>
      </c>
      <c r="E683" s="163" t="s">
        <v>918</v>
      </c>
      <c r="F683" s="163" t="s">
        <v>918</v>
      </c>
      <c r="G683" s="178" t="s">
        <v>1342</v>
      </c>
      <c r="H683" s="178" t="s">
        <v>1342</v>
      </c>
      <c r="I683" s="163" t="s">
        <v>8</v>
      </c>
      <c r="J683" s="162"/>
      <c r="K683" s="162"/>
      <c r="L683" s="163"/>
      <c r="M683" s="162"/>
      <c r="N683" s="162"/>
      <c r="O683" s="162"/>
      <c r="P683" s="162"/>
      <c r="Q683" s="162"/>
      <c r="R683" s="164" t="s">
        <v>644</v>
      </c>
      <c r="S683" s="164" t="s">
        <v>644</v>
      </c>
      <c r="T683" s="164"/>
      <c r="U683" s="164">
        <v>1</v>
      </c>
      <c r="V683" s="164" t="s">
        <v>644</v>
      </c>
      <c r="W683" s="162">
        <f t="shared" si="55"/>
        <v>7</v>
      </c>
      <c r="X683" s="162">
        <v>1</v>
      </c>
      <c r="Y683" t="str">
        <f t="shared" si="53"/>
        <v>Public ALS</v>
      </c>
      <c r="AA683" t="str">
        <f t="shared" si="54"/>
        <v>4</v>
      </c>
    </row>
    <row r="684" spans="1:27" ht="15.75" customHeight="1" x14ac:dyDescent="0.25">
      <c r="A684" s="162">
        <v>650</v>
      </c>
      <c r="B684" s="162">
        <v>122427</v>
      </c>
      <c r="C684" s="163" t="s">
        <v>1363</v>
      </c>
      <c r="D684" s="163" t="s">
        <v>638</v>
      </c>
      <c r="E684" s="163" t="s">
        <v>918</v>
      </c>
      <c r="F684" s="163" t="s">
        <v>918</v>
      </c>
      <c r="G684" s="163" t="s">
        <v>1364</v>
      </c>
      <c r="H684" s="163" t="s">
        <v>1365</v>
      </c>
      <c r="I684" s="163" t="s">
        <v>643</v>
      </c>
      <c r="J684" s="162">
        <v>12.0687</v>
      </c>
      <c r="K684" s="162">
        <v>125.4516</v>
      </c>
      <c r="L684" s="163" t="s">
        <v>644</v>
      </c>
      <c r="M684" s="162">
        <v>14</v>
      </c>
      <c r="N684" s="162">
        <v>33</v>
      </c>
      <c r="O684" s="162">
        <v>192</v>
      </c>
      <c r="P684" s="162">
        <v>1356</v>
      </c>
      <c r="Q684" s="162">
        <v>2529</v>
      </c>
      <c r="R684" s="164">
        <v>1</v>
      </c>
      <c r="S684" s="164" t="s">
        <v>644</v>
      </c>
      <c r="T684" s="164"/>
      <c r="U684" s="164" t="s">
        <v>644</v>
      </c>
      <c r="V684" s="164" t="s">
        <v>644</v>
      </c>
      <c r="W684" s="162">
        <f t="shared" si="55"/>
        <v>1</v>
      </c>
      <c r="X684" s="162">
        <v>1</v>
      </c>
      <c r="Y684" t="str">
        <f t="shared" si="53"/>
        <v>Public Elementary</v>
      </c>
      <c r="AA684" t="str">
        <f t="shared" si="54"/>
        <v>1</v>
      </c>
    </row>
    <row r="685" spans="1:27" ht="15.75" customHeight="1" x14ac:dyDescent="0.25">
      <c r="A685" s="162">
        <v>651</v>
      </c>
      <c r="B685" s="162">
        <v>122428</v>
      </c>
      <c r="C685" s="163" t="s">
        <v>1366</v>
      </c>
      <c r="D685" s="163" t="s">
        <v>638</v>
      </c>
      <c r="E685" s="163" t="s">
        <v>918</v>
      </c>
      <c r="F685" s="163" t="s">
        <v>918</v>
      </c>
      <c r="G685" s="163" t="s">
        <v>1364</v>
      </c>
      <c r="H685" s="163" t="s">
        <v>1365</v>
      </c>
      <c r="I685" s="163" t="s">
        <v>643</v>
      </c>
      <c r="J685" s="162">
        <v>12.056944440000001</v>
      </c>
      <c r="K685" s="162">
        <v>125.5633333</v>
      </c>
      <c r="L685" s="163" t="s">
        <v>644</v>
      </c>
      <c r="M685" s="162">
        <v>14</v>
      </c>
      <c r="N685" s="162">
        <v>33</v>
      </c>
      <c r="O685" s="162">
        <v>192</v>
      </c>
      <c r="P685" s="162">
        <v>1356</v>
      </c>
      <c r="Q685" s="162">
        <v>2529</v>
      </c>
      <c r="R685" s="164">
        <v>1</v>
      </c>
      <c r="S685" s="164" t="s">
        <v>644</v>
      </c>
      <c r="T685" s="164"/>
      <c r="U685" s="164" t="s">
        <v>644</v>
      </c>
      <c r="V685" s="164" t="s">
        <v>644</v>
      </c>
      <c r="W685" s="162">
        <f t="shared" si="55"/>
        <v>1</v>
      </c>
      <c r="X685" s="162">
        <v>1</v>
      </c>
      <c r="Y685" t="str">
        <f t="shared" si="53"/>
        <v>Public Elementary</v>
      </c>
      <c r="AA685" t="str">
        <f t="shared" si="54"/>
        <v>1</v>
      </c>
    </row>
    <row r="686" spans="1:27" ht="15.75" customHeight="1" x14ac:dyDescent="0.25">
      <c r="A686" s="162">
        <v>652</v>
      </c>
      <c r="B686" s="162">
        <v>122429</v>
      </c>
      <c r="C686" s="163" t="s">
        <v>645</v>
      </c>
      <c r="D686" s="163" t="s">
        <v>638</v>
      </c>
      <c r="E686" s="163" t="s">
        <v>918</v>
      </c>
      <c r="F686" s="163" t="s">
        <v>918</v>
      </c>
      <c r="G686" s="163" t="s">
        <v>1364</v>
      </c>
      <c r="H686" s="163" t="s">
        <v>1365</v>
      </c>
      <c r="I686" s="163" t="s">
        <v>643</v>
      </c>
      <c r="J686" s="162">
        <v>12.075391</v>
      </c>
      <c r="K686" s="162">
        <v>125.33181500000001</v>
      </c>
      <c r="L686" s="163" t="s">
        <v>644</v>
      </c>
      <c r="M686" s="162">
        <v>14</v>
      </c>
      <c r="N686" s="162">
        <v>33</v>
      </c>
      <c r="O686" s="162">
        <v>192</v>
      </c>
      <c r="P686" s="162">
        <v>1356</v>
      </c>
      <c r="Q686" s="162">
        <v>2529</v>
      </c>
      <c r="R686" s="164">
        <v>1</v>
      </c>
      <c r="S686" s="164" t="s">
        <v>644</v>
      </c>
      <c r="T686" s="164"/>
      <c r="U686" s="164" t="s">
        <v>644</v>
      </c>
      <c r="V686" s="164" t="s">
        <v>644</v>
      </c>
      <c r="W686" s="162">
        <f t="shared" si="55"/>
        <v>1</v>
      </c>
      <c r="X686" s="162">
        <v>1</v>
      </c>
      <c r="Y686" t="str">
        <f t="shared" si="53"/>
        <v>Public Elementary</v>
      </c>
      <c r="AA686" t="str">
        <f t="shared" si="54"/>
        <v>1</v>
      </c>
    </row>
    <row r="687" spans="1:27" ht="15.75" customHeight="1" x14ac:dyDescent="0.25">
      <c r="A687" s="162">
        <v>653</v>
      </c>
      <c r="B687" s="162">
        <v>122430</v>
      </c>
      <c r="C687" s="163" t="s">
        <v>1367</v>
      </c>
      <c r="D687" s="163" t="s">
        <v>638</v>
      </c>
      <c r="E687" s="163" t="s">
        <v>918</v>
      </c>
      <c r="F687" s="163" t="s">
        <v>918</v>
      </c>
      <c r="G687" s="163" t="s">
        <v>1364</v>
      </c>
      <c r="H687" s="163" t="s">
        <v>1365</v>
      </c>
      <c r="I687" s="163" t="s">
        <v>643</v>
      </c>
      <c r="J687" s="162">
        <v>12.072100000000001</v>
      </c>
      <c r="K687" s="162">
        <v>125.3763</v>
      </c>
      <c r="L687" s="163" t="s">
        <v>644</v>
      </c>
      <c r="M687" s="162">
        <v>14</v>
      </c>
      <c r="N687" s="162">
        <v>33</v>
      </c>
      <c r="O687" s="162">
        <v>192</v>
      </c>
      <c r="P687" s="162">
        <v>1356</v>
      </c>
      <c r="Q687" s="162">
        <v>2529</v>
      </c>
      <c r="R687" s="164">
        <v>1</v>
      </c>
      <c r="S687" s="164" t="s">
        <v>644</v>
      </c>
      <c r="T687" s="164"/>
      <c r="U687" s="164" t="s">
        <v>644</v>
      </c>
      <c r="V687" s="164" t="s">
        <v>644</v>
      </c>
      <c r="W687" s="162">
        <f t="shared" si="55"/>
        <v>1</v>
      </c>
      <c r="X687" s="162">
        <v>1</v>
      </c>
      <c r="Y687" t="str">
        <f t="shared" si="53"/>
        <v>Public Elementary</v>
      </c>
      <c r="AA687" t="str">
        <f t="shared" si="54"/>
        <v>1</v>
      </c>
    </row>
    <row r="688" spans="1:27" ht="15.75" customHeight="1" x14ac:dyDescent="0.25">
      <c r="A688" s="162">
        <v>654</v>
      </c>
      <c r="B688" s="162">
        <v>122431</v>
      </c>
      <c r="C688" s="163" t="s">
        <v>1368</v>
      </c>
      <c r="D688" s="163" t="s">
        <v>638</v>
      </c>
      <c r="E688" s="163" t="s">
        <v>918</v>
      </c>
      <c r="F688" s="163" t="s">
        <v>918</v>
      </c>
      <c r="G688" s="163" t="s">
        <v>1364</v>
      </c>
      <c r="H688" s="163" t="s">
        <v>1365</v>
      </c>
      <c r="I688" s="163" t="s">
        <v>643</v>
      </c>
      <c r="J688" s="162">
        <v>12.13388889</v>
      </c>
      <c r="K688" s="162">
        <v>125.2608333</v>
      </c>
      <c r="L688" s="163" t="s">
        <v>644</v>
      </c>
      <c r="M688" s="162">
        <v>14</v>
      </c>
      <c r="N688" s="162">
        <v>33</v>
      </c>
      <c r="O688" s="162">
        <v>192</v>
      </c>
      <c r="P688" s="162">
        <v>1356</v>
      </c>
      <c r="Q688" s="162">
        <v>2529</v>
      </c>
      <c r="R688" s="164">
        <v>1</v>
      </c>
      <c r="S688" s="164" t="s">
        <v>644</v>
      </c>
      <c r="T688" s="164"/>
      <c r="U688" s="164" t="s">
        <v>644</v>
      </c>
      <c r="V688" s="164" t="s">
        <v>644</v>
      </c>
      <c r="W688" s="162">
        <f t="shared" si="55"/>
        <v>1</v>
      </c>
      <c r="X688" s="162">
        <v>1</v>
      </c>
      <c r="Y688" t="str">
        <f t="shared" si="53"/>
        <v>Public Elementary</v>
      </c>
      <c r="AA688" t="str">
        <f t="shared" si="54"/>
        <v>1</v>
      </c>
    </row>
    <row r="689" spans="1:27" ht="15.75" customHeight="1" x14ac:dyDescent="0.25">
      <c r="A689" s="162">
        <v>655</v>
      </c>
      <c r="B689" s="162">
        <v>122432</v>
      </c>
      <c r="C689" s="163" t="s">
        <v>1369</v>
      </c>
      <c r="D689" s="163" t="s">
        <v>638</v>
      </c>
      <c r="E689" s="163" t="s">
        <v>918</v>
      </c>
      <c r="F689" s="163" t="s">
        <v>918</v>
      </c>
      <c r="G689" s="163" t="s">
        <v>1364</v>
      </c>
      <c r="H689" s="163" t="s">
        <v>1365</v>
      </c>
      <c r="I689" s="163" t="s">
        <v>643</v>
      </c>
      <c r="J689" s="162">
        <v>12.096299999999999</v>
      </c>
      <c r="K689" s="162">
        <v>125.3023</v>
      </c>
      <c r="L689" s="163" t="s">
        <v>644</v>
      </c>
      <c r="M689" s="162">
        <v>14</v>
      </c>
      <c r="N689" s="162">
        <v>33</v>
      </c>
      <c r="O689" s="162">
        <v>192</v>
      </c>
      <c r="P689" s="162">
        <v>1356</v>
      </c>
      <c r="Q689" s="162">
        <v>2529</v>
      </c>
      <c r="R689" s="164">
        <v>1</v>
      </c>
      <c r="S689" s="164" t="s">
        <v>644</v>
      </c>
      <c r="T689" s="164"/>
      <c r="U689" s="164" t="s">
        <v>644</v>
      </c>
      <c r="V689" s="164" t="s">
        <v>644</v>
      </c>
      <c r="W689" s="162">
        <f t="shared" si="55"/>
        <v>1</v>
      </c>
      <c r="X689" s="162">
        <v>1</v>
      </c>
      <c r="Y689" t="str">
        <f t="shared" si="53"/>
        <v>Public Elementary</v>
      </c>
      <c r="AA689" t="str">
        <f t="shared" si="54"/>
        <v>1</v>
      </c>
    </row>
    <row r="690" spans="1:27" ht="15.75" customHeight="1" x14ac:dyDescent="0.25">
      <c r="A690" s="162">
        <v>656</v>
      </c>
      <c r="B690" s="162">
        <v>122433</v>
      </c>
      <c r="C690" s="163" t="s">
        <v>1370</v>
      </c>
      <c r="D690" s="163" t="s">
        <v>638</v>
      </c>
      <c r="E690" s="163" t="s">
        <v>918</v>
      </c>
      <c r="F690" s="163" t="s">
        <v>918</v>
      </c>
      <c r="G690" s="163" t="s">
        <v>1364</v>
      </c>
      <c r="H690" s="163" t="s">
        <v>1365</v>
      </c>
      <c r="I690" s="163" t="s">
        <v>643</v>
      </c>
      <c r="J690" s="162">
        <v>12.03916667</v>
      </c>
      <c r="K690" s="162">
        <v>125.4833333</v>
      </c>
      <c r="L690" s="163" t="s">
        <v>644</v>
      </c>
      <c r="M690" s="162">
        <v>14</v>
      </c>
      <c r="N690" s="162">
        <v>33</v>
      </c>
      <c r="O690" s="162">
        <v>192</v>
      </c>
      <c r="P690" s="162">
        <v>1356</v>
      </c>
      <c r="Q690" s="162">
        <v>2529</v>
      </c>
      <c r="R690" s="164">
        <v>1</v>
      </c>
      <c r="S690" s="164" t="s">
        <v>644</v>
      </c>
      <c r="T690" s="164"/>
      <c r="U690" s="164" t="s">
        <v>644</v>
      </c>
      <c r="V690" s="164" t="s">
        <v>644</v>
      </c>
      <c r="W690" s="162">
        <f t="shared" si="55"/>
        <v>1</v>
      </c>
      <c r="X690" s="162">
        <v>1</v>
      </c>
      <c r="Y690" t="str">
        <f t="shared" si="53"/>
        <v>Public Elementary</v>
      </c>
      <c r="AA690" t="str">
        <f t="shared" si="54"/>
        <v>1</v>
      </c>
    </row>
    <row r="691" spans="1:27" ht="15.75" customHeight="1" x14ac:dyDescent="0.25">
      <c r="A691" s="162">
        <v>657</v>
      </c>
      <c r="B691" s="162">
        <v>122434</v>
      </c>
      <c r="C691" s="163" t="s">
        <v>1371</v>
      </c>
      <c r="D691" s="163" t="s">
        <v>638</v>
      </c>
      <c r="E691" s="163" t="s">
        <v>918</v>
      </c>
      <c r="F691" s="163" t="s">
        <v>918</v>
      </c>
      <c r="G691" s="163" t="s">
        <v>1364</v>
      </c>
      <c r="H691" s="163" t="s">
        <v>1365</v>
      </c>
      <c r="I691" s="163" t="s">
        <v>643</v>
      </c>
      <c r="J691" s="162">
        <v>12.037357999999999</v>
      </c>
      <c r="K691" s="162">
        <v>125.558347</v>
      </c>
      <c r="L691" s="163" t="s">
        <v>644</v>
      </c>
      <c r="M691" s="162">
        <v>14</v>
      </c>
      <c r="N691" s="162">
        <v>33</v>
      </c>
      <c r="O691" s="162">
        <v>192</v>
      </c>
      <c r="P691" s="162">
        <v>1356</v>
      </c>
      <c r="Q691" s="162">
        <v>2529</v>
      </c>
      <c r="R691" s="164">
        <v>1</v>
      </c>
      <c r="S691" s="164" t="s">
        <v>644</v>
      </c>
      <c r="T691" s="164"/>
      <c r="U691" s="164" t="s">
        <v>644</v>
      </c>
      <c r="V691" s="164" t="s">
        <v>644</v>
      </c>
      <c r="W691" s="162">
        <f t="shared" si="55"/>
        <v>1</v>
      </c>
      <c r="X691" s="162">
        <v>1</v>
      </c>
      <c r="Y691" t="str">
        <f t="shared" si="53"/>
        <v>Public Elementary</v>
      </c>
      <c r="AA691" t="str">
        <f t="shared" si="54"/>
        <v>1</v>
      </c>
    </row>
    <row r="692" spans="1:27" ht="15.75" customHeight="1" x14ac:dyDescent="0.25">
      <c r="A692" s="162">
        <v>658</v>
      </c>
      <c r="B692" s="162">
        <v>122435</v>
      </c>
      <c r="C692" s="163" t="s">
        <v>1372</v>
      </c>
      <c r="D692" s="163" t="s">
        <v>638</v>
      </c>
      <c r="E692" s="163" t="s">
        <v>918</v>
      </c>
      <c r="F692" s="163" t="s">
        <v>918</v>
      </c>
      <c r="G692" s="163" t="s">
        <v>1364</v>
      </c>
      <c r="H692" s="163" t="s">
        <v>1365</v>
      </c>
      <c r="I692" s="163" t="s">
        <v>643</v>
      </c>
      <c r="J692" s="162">
        <v>12.0623</v>
      </c>
      <c r="K692" s="162">
        <v>125.465</v>
      </c>
      <c r="L692" s="163" t="s">
        <v>644</v>
      </c>
      <c r="M692" s="162">
        <v>14</v>
      </c>
      <c r="N692" s="162">
        <v>33</v>
      </c>
      <c r="O692" s="162">
        <v>192</v>
      </c>
      <c r="P692" s="162">
        <v>1356</v>
      </c>
      <c r="Q692" s="162">
        <v>2529</v>
      </c>
      <c r="R692" s="164">
        <v>1</v>
      </c>
      <c r="S692" s="164" t="s">
        <v>644</v>
      </c>
      <c r="T692" s="164"/>
      <c r="U692" s="164" t="s">
        <v>644</v>
      </c>
      <c r="V692" s="164" t="s">
        <v>644</v>
      </c>
      <c r="W692" s="162">
        <f t="shared" si="55"/>
        <v>1</v>
      </c>
      <c r="X692" s="162">
        <v>1</v>
      </c>
      <c r="Y692" t="str">
        <f t="shared" si="53"/>
        <v>Public Elementary</v>
      </c>
      <c r="AA692" t="str">
        <f t="shared" si="54"/>
        <v>1</v>
      </c>
    </row>
    <row r="693" spans="1:27" ht="15.75" customHeight="1" x14ac:dyDescent="0.25">
      <c r="A693" s="162">
        <v>659</v>
      </c>
      <c r="B693" s="162">
        <v>122436</v>
      </c>
      <c r="C693" s="163" t="s">
        <v>1373</v>
      </c>
      <c r="D693" s="163" t="s">
        <v>638</v>
      </c>
      <c r="E693" s="163" t="s">
        <v>918</v>
      </c>
      <c r="F693" s="163" t="s">
        <v>918</v>
      </c>
      <c r="G693" s="163" t="s">
        <v>1364</v>
      </c>
      <c r="H693" s="163" t="s">
        <v>1365</v>
      </c>
      <c r="I693" s="163" t="s">
        <v>643</v>
      </c>
      <c r="J693" s="162">
        <v>12.0913</v>
      </c>
      <c r="K693" s="162">
        <v>125.2786</v>
      </c>
      <c r="L693" s="163" t="s">
        <v>644</v>
      </c>
      <c r="M693" s="162">
        <v>14</v>
      </c>
      <c r="N693" s="162">
        <v>33</v>
      </c>
      <c r="O693" s="162">
        <v>192</v>
      </c>
      <c r="P693" s="162">
        <v>1356</v>
      </c>
      <c r="Q693" s="162">
        <v>2529</v>
      </c>
      <c r="R693" s="164">
        <v>1</v>
      </c>
      <c r="S693" s="164" t="s">
        <v>644</v>
      </c>
      <c r="T693" s="164"/>
      <c r="U693" s="164" t="s">
        <v>644</v>
      </c>
      <c r="V693" s="164" t="s">
        <v>644</v>
      </c>
      <c r="W693" s="162">
        <f t="shared" si="55"/>
        <v>1</v>
      </c>
      <c r="X693" s="162">
        <v>1</v>
      </c>
      <c r="Y693" t="str">
        <f t="shared" si="53"/>
        <v>Public Elementary</v>
      </c>
      <c r="AA693" t="str">
        <f t="shared" si="54"/>
        <v>1</v>
      </c>
    </row>
    <row r="694" spans="1:27" ht="15.75" customHeight="1" x14ac:dyDescent="0.25">
      <c r="A694" s="162">
        <v>660</v>
      </c>
      <c r="B694" s="162">
        <v>122437</v>
      </c>
      <c r="C694" s="163" t="s">
        <v>657</v>
      </c>
      <c r="D694" s="163" t="s">
        <v>638</v>
      </c>
      <c r="E694" s="163" t="s">
        <v>918</v>
      </c>
      <c r="F694" s="163" t="s">
        <v>918</v>
      </c>
      <c r="G694" s="163" t="s">
        <v>1364</v>
      </c>
      <c r="H694" s="163" t="s">
        <v>1365</v>
      </c>
      <c r="I694" s="163" t="s">
        <v>643</v>
      </c>
      <c r="J694" s="162">
        <v>12.06305556</v>
      </c>
      <c r="K694" s="162">
        <v>125.4094444</v>
      </c>
      <c r="L694" s="163" t="s">
        <v>644</v>
      </c>
      <c r="M694" s="162">
        <v>14</v>
      </c>
      <c r="N694" s="162">
        <v>33</v>
      </c>
      <c r="O694" s="162">
        <v>192</v>
      </c>
      <c r="P694" s="162">
        <v>1356</v>
      </c>
      <c r="Q694" s="162">
        <v>2529</v>
      </c>
      <c r="R694" s="164">
        <v>1</v>
      </c>
      <c r="S694" s="164" t="s">
        <v>644</v>
      </c>
      <c r="T694" s="164"/>
      <c r="U694" s="164" t="s">
        <v>644</v>
      </c>
      <c r="V694" s="164" t="s">
        <v>644</v>
      </c>
      <c r="W694" s="162">
        <f t="shared" si="55"/>
        <v>1</v>
      </c>
      <c r="X694" s="162">
        <v>1</v>
      </c>
      <c r="Y694" t="str">
        <f t="shared" si="53"/>
        <v>Public Elementary</v>
      </c>
      <c r="AA694" t="str">
        <f t="shared" si="54"/>
        <v>1</v>
      </c>
    </row>
    <row r="695" spans="1:27" ht="15.75" customHeight="1" x14ac:dyDescent="0.25">
      <c r="A695" s="162">
        <v>661</v>
      </c>
      <c r="B695" s="162">
        <v>122438</v>
      </c>
      <c r="C695" s="163" t="s">
        <v>1374</v>
      </c>
      <c r="D695" s="163" t="s">
        <v>638</v>
      </c>
      <c r="E695" s="163" t="s">
        <v>918</v>
      </c>
      <c r="F695" s="163" t="s">
        <v>918</v>
      </c>
      <c r="G695" s="163" t="s">
        <v>1364</v>
      </c>
      <c r="H695" s="163" t="s">
        <v>1365</v>
      </c>
      <c r="I695" s="163" t="s">
        <v>643</v>
      </c>
      <c r="J695" s="162">
        <v>12.1363</v>
      </c>
      <c r="K695" s="162">
        <v>125.3023</v>
      </c>
      <c r="L695" s="163" t="s">
        <v>644</v>
      </c>
      <c r="M695" s="162">
        <v>14</v>
      </c>
      <c r="N695" s="162">
        <v>33</v>
      </c>
      <c r="O695" s="162">
        <v>192</v>
      </c>
      <c r="P695" s="162">
        <v>1356</v>
      </c>
      <c r="Q695" s="162">
        <v>2529</v>
      </c>
      <c r="R695" s="164">
        <v>1</v>
      </c>
      <c r="S695" s="164" t="s">
        <v>644</v>
      </c>
      <c r="T695" s="164"/>
      <c r="U695" s="164" t="s">
        <v>644</v>
      </c>
      <c r="V695" s="164" t="s">
        <v>644</v>
      </c>
      <c r="W695" s="162">
        <f t="shared" si="55"/>
        <v>1</v>
      </c>
      <c r="X695" s="162">
        <v>1</v>
      </c>
      <c r="Y695" t="str">
        <f t="shared" si="53"/>
        <v>Public Elementary</v>
      </c>
      <c r="AA695" t="str">
        <f t="shared" si="54"/>
        <v>1</v>
      </c>
    </row>
    <row r="696" spans="1:27" ht="15.75" customHeight="1" x14ac:dyDescent="0.25">
      <c r="A696" s="162">
        <v>662</v>
      </c>
      <c r="B696" s="162">
        <v>122439</v>
      </c>
      <c r="C696" s="163" t="s">
        <v>831</v>
      </c>
      <c r="D696" s="163" t="s">
        <v>638</v>
      </c>
      <c r="E696" s="163" t="s">
        <v>918</v>
      </c>
      <c r="F696" s="163" t="s">
        <v>918</v>
      </c>
      <c r="G696" s="163" t="s">
        <v>1364</v>
      </c>
      <c r="H696" s="163" t="s">
        <v>1365</v>
      </c>
      <c r="I696" s="163" t="s">
        <v>643</v>
      </c>
      <c r="J696" s="166">
        <v>12.08861111</v>
      </c>
      <c r="K696" s="166">
        <v>125.3327778</v>
      </c>
      <c r="L696" s="163" t="s">
        <v>644</v>
      </c>
      <c r="M696" s="162">
        <v>14</v>
      </c>
      <c r="N696" s="162">
        <v>33</v>
      </c>
      <c r="O696" s="162">
        <v>192</v>
      </c>
      <c r="P696" s="162">
        <v>1356</v>
      </c>
      <c r="Q696" s="162">
        <v>2529</v>
      </c>
      <c r="R696" s="164">
        <v>1</v>
      </c>
      <c r="S696" s="164" t="s">
        <v>644</v>
      </c>
      <c r="T696" s="164"/>
      <c r="U696" s="164" t="s">
        <v>644</v>
      </c>
      <c r="V696" s="164" t="s">
        <v>644</v>
      </c>
      <c r="W696" s="162">
        <f t="shared" si="55"/>
        <v>1</v>
      </c>
      <c r="X696" s="162">
        <v>1</v>
      </c>
      <c r="Y696" t="str">
        <f t="shared" si="53"/>
        <v>Public Elementary</v>
      </c>
      <c r="AA696" t="str">
        <f t="shared" si="54"/>
        <v>1</v>
      </c>
    </row>
    <row r="697" spans="1:27" ht="15.75" customHeight="1" x14ac:dyDescent="0.25">
      <c r="A697" s="162">
        <v>663</v>
      </c>
      <c r="B697" s="162">
        <v>122440</v>
      </c>
      <c r="C697" s="163" t="s">
        <v>1263</v>
      </c>
      <c r="D697" s="163" t="s">
        <v>638</v>
      </c>
      <c r="E697" s="163" t="s">
        <v>918</v>
      </c>
      <c r="F697" s="163" t="s">
        <v>918</v>
      </c>
      <c r="G697" s="163" t="s">
        <v>1364</v>
      </c>
      <c r="H697" s="163" t="s">
        <v>1365</v>
      </c>
      <c r="I697" s="163" t="s">
        <v>643</v>
      </c>
      <c r="J697" s="162">
        <v>12.115500000000001</v>
      </c>
      <c r="K697" s="162">
        <v>125.2932</v>
      </c>
      <c r="L697" s="163" t="s">
        <v>644</v>
      </c>
      <c r="M697" s="162">
        <v>14</v>
      </c>
      <c r="N697" s="162">
        <v>33</v>
      </c>
      <c r="O697" s="162">
        <v>192</v>
      </c>
      <c r="P697" s="162">
        <v>1356</v>
      </c>
      <c r="Q697" s="162">
        <v>2529</v>
      </c>
      <c r="R697" s="164">
        <v>1</v>
      </c>
      <c r="S697" s="164" t="s">
        <v>644</v>
      </c>
      <c r="T697" s="164"/>
      <c r="U697" s="164" t="s">
        <v>644</v>
      </c>
      <c r="V697" s="164" t="s">
        <v>644</v>
      </c>
      <c r="W697" s="162">
        <f t="shared" si="55"/>
        <v>1</v>
      </c>
      <c r="X697" s="162">
        <v>1</v>
      </c>
      <c r="Y697" t="str">
        <f t="shared" si="53"/>
        <v>Public Elementary</v>
      </c>
      <c r="AA697" t="str">
        <f t="shared" si="54"/>
        <v>1</v>
      </c>
    </row>
    <row r="698" spans="1:27" ht="15.75" customHeight="1" x14ac:dyDescent="0.25">
      <c r="A698" s="162">
        <v>664</v>
      </c>
      <c r="B698" s="162">
        <v>122441</v>
      </c>
      <c r="C698" s="163" t="s">
        <v>658</v>
      </c>
      <c r="D698" s="163" t="s">
        <v>638</v>
      </c>
      <c r="E698" s="163" t="s">
        <v>918</v>
      </c>
      <c r="F698" s="163" t="s">
        <v>918</v>
      </c>
      <c r="G698" s="163" t="s">
        <v>1364</v>
      </c>
      <c r="H698" s="163" t="s">
        <v>1365</v>
      </c>
      <c r="I698" s="163" t="s">
        <v>643</v>
      </c>
      <c r="J698" s="162">
        <v>12.0932</v>
      </c>
      <c r="K698" s="162">
        <v>125.3447</v>
      </c>
      <c r="L698" s="163" t="s">
        <v>644</v>
      </c>
      <c r="M698" s="162">
        <v>14</v>
      </c>
      <c r="N698" s="162">
        <v>33</v>
      </c>
      <c r="O698" s="162">
        <v>192</v>
      </c>
      <c r="P698" s="162">
        <v>1356</v>
      </c>
      <c r="Q698" s="162">
        <v>2529</v>
      </c>
      <c r="R698" s="164">
        <v>1</v>
      </c>
      <c r="S698" s="164" t="s">
        <v>644</v>
      </c>
      <c r="T698" s="164"/>
      <c r="U698" s="164" t="s">
        <v>644</v>
      </c>
      <c r="V698" s="164" t="s">
        <v>644</v>
      </c>
      <c r="W698" s="162">
        <f t="shared" si="55"/>
        <v>1</v>
      </c>
      <c r="X698" s="162">
        <v>1</v>
      </c>
      <c r="Y698" t="str">
        <f t="shared" si="53"/>
        <v>Public Elementary</v>
      </c>
      <c r="AA698" t="str">
        <f t="shared" si="54"/>
        <v>1</v>
      </c>
    </row>
    <row r="699" spans="1:27" ht="15.75" customHeight="1" x14ac:dyDescent="0.25">
      <c r="A699" s="162">
        <v>665</v>
      </c>
      <c r="B699" s="162">
        <v>122442</v>
      </c>
      <c r="C699" s="163" t="s">
        <v>1375</v>
      </c>
      <c r="D699" s="163" t="s">
        <v>638</v>
      </c>
      <c r="E699" s="163" t="s">
        <v>918</v>
      </c>
      <c r="F699" s="163" t="s">
        <v>918</v>
      </c>
      <c r="G699" s="163" t="s">
        <v>1364</v>
      </c>
      <c r="H699" s="163" t="s">
        <v>1365</v>
      </c>
      <c r="I699" s="163" t="s">
        <v>643</v>
      </c>
      <c r="J699" s="162">
        <v>12.067600000000001</v>
      </c>
      <c r="K699" s="162">
        <v>125.4366</v>
      </c>
      <c r="L699" s="163" t="s">
        <v>644</v>
      </c>
      <c r="M699" s="162">
        <v>14</v>
      </c>
      <c r="N699" s="162">
        <v>33</v>
      </c>
      <c r="O699" s="162">
        <v>192</v>
      </c>
      <c r="P699" s="162">
        <v>1356</v>
      </c>
      <c r="Q699" s="162">
        <v>2529</v>
      </c>
      <c r="R699" s="164">
        <v>1</v>
      </c>
      <c r="S699" s="164" t="s">
        <v>644</v>
      </c>
      <c r="T699" s="164"/>
      <c r="U699" s="164" t="s">
        <v>644</v>
      </c>
      <c r="V699" s="164" t="s">
        <v>644</v>
      </c>
      <c r="W699" s="162">
        <f t="shared" si="55"/>
        <v>1</v>
      </c>
      <c r="X699" s="162">
        <v>1</v>
      </c>
      <c r="Y699" t="str">
        <f t="shared" si="53"/>
        <v>Public Elementary</v>
      </c>
      <c r="AA699" t="str">
        <f t="shared" si="54"/>
        <v>1</v>
      </c>
    </row>
    <row r="700" spans="1:27" ht="15.75" customHeight="1" x14ac:dyDescent="0.25">
      <c r="A700" s="162">
        <v>666</v>
      </c>
      <c r="B700" s="162">
        <v>122443</v>
      </c>
      <c r="C700" s="163" t="s">
        <v>1376</v>
      </c>
      <c r="D700" s="163" t="s">
        <v>638</v>
      </c>
      <c r="E700" s="163" t="s">
        <v>918</v>
      </c>
      <c r="F700" s="163" t="s">
        <v>918</v>
      </c>
      <c r="G700" s="163" t="s">
        <v>1364</v>
      </c>
      <c r="H700" s="163" t="s">
        <v>1365</v>
      </c>
      <c r="I700" s="163" t="s">
        <v>643</v>
      </c>
      <c r="J700" s="170"/>
      <c r="K700" s="170"/>
      <c r="L700" s="163" t="s">
        <v>644</v>
      </c>
      <c r="M700" s="162">
        <v>14</v>
      </c>
      <c r="N700" s="162">
        <v>33</v>
      </c>
      <c r="O700" s="162">
        <v>192</v>
      </c>
      <c r="P700" s="162">
        <v>1356</v>
      </c>
      <c r="Q700" s="162">
        <v>2529</v>
      </c>
      <c r="R700" s="164">
        <v>1</v>
      </c>
      <c r="S700" s="164" t="s">
        <v>644</v>
      </c>
      <c r="T700" s="164"/>
      <c r="U700" s="164" t="s">
        <v>644</v>
      </c>
      <c r="V700" s="164" t="s">
        <v>644</v>
      </c>
      <c r="W700" s="162">
        <f t="shared" si="55"/>
        <v>1</v>
      </c>
      <c r="X700" s="162">
        <v>1</v>
      </c>
      <c r="Y700" t="str">
        <f t="shared" si="53"/>
        <v>Public Elementary</v>
      </c>
      <c r="AA700" t="str">
        <f t="shared" si="54"/>
        <v>1</v>
      </c>
    </row>
    <row r="701" spans="1:27" ht="15.75" customHeight="1" x14ac:dyDescent="0.25">
      <c r="A701" s="162">
        <v>667</v>
      </c>
      <c r="B701" s="162">
        <v>122444</v>
      </c>
      <c r="C701" s="163" t="s">
        <v>1377</v>
      </c>
      <c r="D701" s="163" t="s">
        <v>638</v>
      </c>
      <c r="E701" s="163" t="s">
        <v>918</v>
      </c>
      <c r="F701" s="163" t="s">
        <v>918</v>
      </c>
      <c r="G701" s="163" t="s">
        <v>1364</v>
      </c>
      <c r="H701" s="163" t="s">
        <v>1365</v>
      </c>
      <c r="I701" s="163" t="s">
        <v>643</v>
      </c>
      <c r="J701" s="170"/>
      <c r="K701" s="170"/>
      <c r="L701" s="163" t="s">
        <v>644</v>
      </c>
      <c r="M701" s="162">
        <v>14</v>
      </c>
      <c r="N701" s="162">
        <v>33</v>
      </c>
      <c r="O701" s="162">
        <v>192</v>
      </c>
      <c r="P701" s="162">
        <v>1356</v>
      </c>
      <c r="Q701" s="162">
        <v>2529</v>
      </c>
      <c r="R701" s="164">
        <v>1</v>
      </c>
      <c r="S701" s="164" t="s">
        <v>644</v>
      </c>
      <c r="T701" s="164"/>
      <c r="U701" s="164" t="s">
        <v>644</v>
      </c>
      <c r="V701" s="164" t="s">
        <v>644</v>
      </c>
      <c r="W701" s="162">
        <f t="shared" si="55"/>
        <v>1</v>
      </c>
      <c r="X701" s="162">
        <v>1</v>
      </c>
      <c r="Y701" t="str">
        <f t="shared" si="53"/>
        <v>Public Elementary</v>
      </c>
      <c r="AA701" t="str">
        <f t="shared" si="54"/>
        <v>1</v>
      </c>
    </row>
    <row r="702" spans="1:27" ht="15.75" customHeight="1" x14ac:dyDescent="0.25">
      <c r="A702" s="162">
        <v>1004</v>
      </c>
      <c r="B702" s="162">
        <v>192517</v>
      </c>
      <c r="C702" s="163" t="s">
        <v>1378</v>
      </c>
      <c r="D702" s="163" t="s">
        <v>638</v>
      </c>
      <c r="E702" s="163" t="s">
        <v>918</v>
      </c>
      <c r="F702" s="163" t="s">
        <v>918</v>
      </c>
      <c r="G702" s="163" t="s">
        <v>1364</v>
      </c>
      <c r="H702" s="163" t="s">
        <v>1365</v>
      </c>
      <c r="I702" s="163" t="s">
        <v>643</v>
      </c>
      <c r="J702" s="170"/>
      <c r="K702" s="170"/>
      <c r="L702" s="163" t="s">
        <v>644</v>
      </c>
      <c r="M702" s="162">
        <v>14</v>
      </c>
      <c r="N702" s="162">
        <v>33</v>
      </c>
      <c r="O702" s="162">
        <v>192</v>
      </c>
      <c r="P702" s="162">
        <v>1356</v>
      </c>
      <c r="Q702" s="162">
        <v>2529</v>
      </c>
      <c r="R702" s="164">
        <v>1</v>
      </c>
      <c r="S702" s="164" t="s">
        <v>644</v>
      </c>
      <c r="T702" s="164"/>
      <c r="U702" s="164" t="s">
        <v>644</v>
      </c>
      <c r="V702" s="164" t="s">
        <v>644</v>
      </c>
      <c r="W702" s="162">
        <f t="shared" si="55"/>
        <v>1</v>
      </c>
      <c r="X702" s="162">
        <v>1</v>
      </c>
      <c r="Y702" t="str">
        <f t="shared" si="53"/>
        <v>Public Elementary</v>
      </c>
      <c r="AA702" t="str">
        <f t="shared" si="54"/>
        <v>1</v>
      </c>
    </row>
    <row r="703" spans="1:27" ht="15.75" customHeight="1" x14ac:dyDescent="0.25">
      <c r="A703" s="162">
        <v>1015</v>
      </c>
      <c r="B703" s="162">
        <v>303499</v>
      </c>
      <c r="C703" s="163" t="s">
        <v>1379</v>
      </c>
      <c r="D703" s="163" t="s">
        <v>638</v>
      </c>
      <c r="E703" s="163" t="s">
        <v>918</v>
      </c>
      <c r="F703" s="163" t="s">
        <v>918</v>
      </c>
      <c r="G703" s="163" t="s">
        <v>1364</v>
      </c>
      <c r="H703" s="163" t="s">
        <v>1365</v>
      </c>
      <c r="I703" s="163" t="s">
        <v>716</v>
      </c>
      <c r="J703" s="162">
        <v>12.03863333</v>
      </c>
      <c r="K703" s="162">
        <v>125.4805083</v>
      </c>
      <c r="L703" s="163" t="s">
        <v>644</v>
      </c>
      <c r="M703" s="162">
        <v>14</v>
      </c>
      <c r="N703" s="162">
        <v>33</v>
      </c>
      <c r="O703" s="162">
        <v>192</v>
      </c>
      <c r="P703" s="162">
        <v>1356</v>
      </c>
      <c r="Q703" s="162">
        <v>2529</v>
      </c>
      <c r="R703" s="164" t="s">
        <v>644</v>
      </c>
      <c r="S703" s="164">
        <v>1</v>
      </c>
      <c r="T703" s="164">
        <v>1</v>
      </c>
      <c r="U703" s="164" t="s">
        <v>644</v>
      </c>
      <c r="V703" s="164" t="s">
        <v>644</v>
      </c>
      <c r="W703" s="162">
        <f t="shared" si="55"/>
        <v>5</v>
      </c>
      <c r="X703" s="162">
        <v>1</v>
      </c>
      <c r="Y703" t="str">
        <f t="shared" si="53"/>
        <v>Public Secondary</v>
      </c>
      <c r="AA703" t="str">
        <f t="shared" si="54"/>
        <v>23</v>
      </c>
    </row>
    <row r="704" spans="1:27" ht="15.75" customHeight="1" x14ac:dyDescent="0.25">
      <c r="A704" s="162">
        <v>1020</v>
      </c>
      <c r="B704" s="162">
        <v>303506</v>
      </c>
      <c r="C704" s="163" t="s">
        <v>1380</v>
      </c>
      <c r="D704" s="163" t="s">
        <v>638</v>
      </c>
      <c r="E704" s="163" t="s">
        <v>918</v>
      </c>
      <c r="F704" s="163" t="s">
        <v>918</v>
      </c>
      <c r="G704" s="163" t="s">
        <v>1364</v>
      </c>
      <c r="H704" s="163" t="s">
        <v>1365</v>
      </c>
      <c r="I704" s="163" t="s">
        <v>716</v>
      </c>
      <c r="J704" s="162">
        <v>12.053423</v>
      </c>
      <c r="K704" s="162">
        <v>125.563774</v>
      </c>
      <c r="L704" s="163" t="s">
        <v>644</v>
      </c>
      <c r="M704" s="162">
        <v>14</v>
      </c>
      <c r="N704" s="162">
        <v>33</v>
      </c>
      <c r="O704" s="162">
        <v>192</v>
      </c>
      <c r="P704" s="162">
        <v>1356</v>
      </c>
      <c r="Q704" s="162">
        <v>2529</v>
      </c>
      <c r="R704" s="164" t="s">
        <v>644</v>
      </c>
      <c r="S704" s="164">
        <v>1</v>
      </c>
      <c r="T704" s="164"/>
      <c r="U704" s="164" t="s">
        <v>644</v>
      </c>
      <c r="V704" s="164" t="s">
        <v>644</v>
      </c>
      <c r="W704" s="162">
        <f t="shared" si="55"/>
        <v>2</v>
      </c>
      <c r="X704" s="162">
        <v>1</v>
      </c>
      <c r="Y704" t="str">
        <f t="shared" si="53"/>
        <v>Public JHS</v>
      </c>
      <c r="AA704" t="str">
        <f t="shared" si="54"/>
        <v>2</v>
      </c>
    </row>
    <row r="705" spans="1:27" ht="15.75" customHeight="1" x14ac:dyDescent="0.25">
      <c r="A705" s="162">
        <v>1059</v>
      </c>
      <c r="B705" s="162">
        <v>404738</v>
      </c>
      <c r="C705" s="163" t="s">
        <v>1381</v>
      </c>
      <c r="D705" s="163" t="s">
        <v>638</v>
      </c>
      <c r="E705" s="163" t="s">
        <v>918</v>
      </c>
      <c r="F705" s="163" t="s">
        <v>918</v>
      </c>
      <c r="G705" s="163" t="s">
        <v>1364</v>
      </c>
      <c r="H705" s="163" t="s">
        <v>1365</v>
      </c>
      <c r="I705" s="163" t="s">
        <v>716</v>
      </c>
      <c r="J705" s="162">
        <v>12.038313</v>
      </c>
      <c r="K705" s="162">
        <v>125.48378</v>
      </c>
      <c r="L705" s="163" t="s">
        <v>644</v>
      </c>
      <c r="M705" s="162">
        <v>14</v>
      </c>
      <c r="N705" s="162">
        <v>33</v>
      </c>
      <c r="O705" s="162">
        <v>192</v>
      </c>
      <c r="P705" s="162">
        <v>1356</v>
      </c>
      <c r="Q705" s="162">
        <v>2529</v>
      </c>
      <c r="R705" s="164">
        <v>1</v>
      </c>
      <c r="S705" s="164">
        <v>1</v>
      </c>
      <c r="T705" s="164">
        <v>1</v>
      </c>
      <c r="U705" s="164"/>
      <c r="V705" s="164"/>
      <c r="W705" s="162">
        <f t="shared" si="55"/>
        <v>6</v>
      </c>
      <c r="X705" s="162">
        <v>2</v>
      </c>
      <c r="Y705" t="str">
        <f t="shared" si="53"/>
        <v>Private Complete K to 12</v>
      </c>
      <c r="AA705" t="str">
        <f t="shared" si="54"/>
        <v>123</v>
      </c>
    </row>
    <row r="706" spans="1:27" ht="15.75" customHeight="1" x14ac:dyDescent="0.25">
      <c r="A706" s="162">
        <v>1086</v>
      </c>
      <c r="B706" s="178" t="s">
        <v>1365</v>
      </c>
      <c r="C706" s="178" t="s">
        <v>1382</v>
      </c>
      <c r="D706" s="163" t="s">
        <v>638</v>
      </c>
      <c r="E706" s="163" t="s">
        <v>918</v>
      </c>
      <c r="F706" s="163" t="s">
        <v>918</v>
      </c>
      <c r="G706" s="178" t="s">
        <v>1364</v>
      </c>
      <c r="H706" s="178" t="s">
        <v>1365</v>
      </c>
      <c r="I706" s="163" t="s">
        <v>8</v>
      </c>
      <c r="J706" s="162"/>
      <c r="K706" s="162"/>
      <c r="L706" s="163"/>
      <c r="M706" s="162"/>
      <c r="N706" s="162"/>
      <c r="O706" s="162"/>
      <c r="P706" s="162"/>
      <c r="Q706" s="162"/>
      <c r="R706" s="164" t="s">
        <v>644</v>
      </c>
      <c r="S706" s="164" t="s">
        <v>644</v>
      </c>
      <c r="T706" s="164"/>
      <c r="U706" s="164">
        <v>1</v>
      </c>
      <c r="V706" s="164" t="s">
        <v>644</v>
      </c>
      <c r="W706" s="162">
        <f t="shared" si="55"/>
        <v>7</v>
      </c>
      <c r="X706" s="162">
        <v>1</v>
      </c>
      <c r="Y706" t="str">
        <f t="shared" si="53"/>
        <v>Public ALS</v>
      </c>
      <c r="AA706" t="str">
        <f t="shared" si="54"/>
        <v>4</v>
      </c>
    </row>
    <row r="707" spans="1:27" ht="15.75" customHeight="1" x14ac:dyDescent="0.25">
      <c r="A707" s="162">
        <v>668</v>
      </c>
      <c r="B707" s="162">
        <v>122445</v>
      </c>
      <c r="C707" s="163" t="s">
        <v>1383</v>
      </c>
      <c r="D707" s="163" t="s">
        <v>638</v>
      </c>
      <c r="E707" s="163" t="s">
        <v>918</v>
      </c>
      <c r="F707" s="163" t="s">
        <v>918</v>
      </c>
      <c r="G707" s="163" t="s">
        <v>1364</v>
      </c>
      <c r="H707" s="163" t="s">
        <v>1384</v>
      </c>
      <c r="I707" s="163" t="s">
        <v>643</v>
      </c>
      <c r="J707" s="162">
        <v>12.0494</v>
      </c>
      <c r="K707" s="162">
        <v>125.37560000000001</v>
      </c>
      <c r="L707" s="163" t="s">
        <v>644</v>
      </c>
      <c r="M707" s="162">
        <v>14</v>
      </c>
      <c r="N707" s="162">
        <v>33</v>
      </c>
      <c r="O707" s="162">
        <v>192</v>
      </c>
      <c r="P707" s="162">
        <v>1356</v>
      </c>
      <c r="Q707" s="162">
        <v>2530</v>
      </c>
      <c r="R707" s="164">
        <v>1</v>
      </c>
      <c r="S707" s="164" t="s">
        <v>644</v>
      </c>
      <c r="T707" s="164"/>
      <c r="U707" s="164" t="s">
        <v>644</v>
      </c>
      <c r="V707" s="164" t="s">
        <v>644</v>
      </c>
      <c r="W707" s="162">
        <f t="shared" si="55"/>
        <v>1</v>
      </c>
      <c r="X707" s="162">
        <v>1</v>
      </c>
      <c r="Y707" t="str">
        <f t="shared" si="53"/>
        <v>Public Elementary</v>
      </c>
      <c r="AA707" t="str">
        <f t="shared" si="54"/>
        <v>1</v>
      </c>
    </row>
    <row r="708" spans="1:27" ht="15.75" customHeight="1" x14ac:dyDescent="0.25">
      <c r="A708" s="162">
        <v>670</v>
      </c>
      <c r="B708" s="162">
        <v>122447</v>
      </c>
      <c r="C708" s="163" t="s">
        <v>1385</v>
      </c>
      <c r="D708" s="163" t="s">
        <v>638</v>
      </c>
      <c r="E708" s="163" t="s">
        <v>918</v>
      </c>
      <c r="F708" s="163" t="s">
        <v>918</v>
      </c>
      <c r="G708" s="163" t="s">
        <v>1364</v>
      </c>
      <c r="H708" s="163" t="s">
        <v>1384</v>
      </c>
      <c r="I708" s="163" t="s">
        <v>643</v>
      </c>
      <c r="J708" s="162">
        <v>12.0799</v>
      </c>
      <c r="K708" s="162">
        <v>125.31780000000001</v>
      </c>
      <c r="L708" s="163" t="s">
        <v>644</v>
      </c>
      <c r="M708" s="162">
        <v>14</v>
      </c>
      <c r="N708" s="162">
        <v>33</v>
      </c>
      <c r="O708" s="162">
        <v>192</v>
      </c>
      <c r="P708" s="162">
        <v>1356</v>
      </c>
      <c r="Q708" s="162">
        <v>2530</v>
      </c>
      <c r="R708" s="164">
        <v>1</v>
      </c>
      <c r="S708" s="164" t="s">
        <v>644</v>
      </c>
      <c r="T708" s="164"/>
      <c r="U708" s="164" t="s">
        <v>644</v>
      </c>
      <c r="V708" s="164" t="s">
        <v>644</v>
      </c>
      <c r="W708" s="162">
        <f t="shared" si="55"/>
        <v>1</v>
      </c>
      <c r="X708" s="162">
        <v>1</v>
      </c>
      <c r="Y708" t="str">
        <f t="shared" si="53"/>
        <v>Public Elementary</v>
      </c>
      <c r="AA708" t="str">
        <f t="shared" si="54"/>
        <v>1</v>
      </c>
    </row>
    <row r="709" spans="1:27" ht="15.75" customHeight="1" x14ac:dyDescent="0.25">
      <c r="A709" s="162">
        <v>671</v>
      </c>
      <c r="B709" s="162">
        <v>122448</v>
      </c>
      <c r="C709" s="163" t="s">
        <v>1386</v>
      </c>
      <c r="D709" s="163" t="s">
        <v>638</v>
      </c>
      <c r="E709" s="163" t="s">
        <v>918</v>
      </c>
      <c r="F709" s="163" t="s">
        <v>918</v>
      </c>
      <c r="G709" s="163" t="s">
        <v>1364</v>
      </c>
      <c r="H709" s="163" t="s">
        <v>1384</v>
      </c>
      <c r="I709" s="163" t="s">
        <v>643</v>
      </c>
      <c r="J709" s="162">
        <v>12.0556</v>
      </c>
      <c r="K709" s="162">
        <v>125.3566</v>
      </c>
      <c r="L709" s="163" t="s">
        <v>644</v>
      </c>
      <c r="M709" s="162">
        <v>14</v>
      </c>
      <c r="N709" s="162">
        <v>33</v>
      </c>
      <c r="O709" s="162">
        <v>192</v>
      </c>
      <c r="P709" s="162">
        <v>1356</v>
      </c>
      <c r="Q709" s="162">
        <v>2530</v>
      </c>
      <c r="R709" s="164">
        <v>1</v>
      </c>
      <c r="S709" s="164" t="s">
        <v>644</v>
      </c>
      <c r="T709" s="164"/>
      <c r="U709" s="164" t="s">
        <v>644</v>
      </c>
      <c r="V709" s="164" t="s">
        <v>644</v>
      </c>
      <c r="W709" s="162">
        <f t="shared" si="55"/>
        <v>1</v>
      </c>
      <c r="X709" s="162">
        <v>1</v>
      </c>
      <c r="Y709" t="str">
        <f t="shared" si="53"/>
        <v>Public Elementary</v>
      </c>
      <c r="AA709" t="str">
        <f t="shared" si="54"/>
        <v>1</v>
      </c>
    </row>
    <row r="710" spans="1:27" ht="15.75" customHeight="1" x14ac:dyDescent="0.25">
      <c r="A710" s="162">
        <v>673</v>
      </c>
      <c r="B710" s="162">
        <v>122450</v>
      </c>
      <c r="C710" s="163" t="s">
        <v>1387</v>
      </c>
      <c r="D710" s="163" t="s">
        <v>638</v>
      </c>
      <c r="E710" s="163" t="s">
        <v>918</v>
      </c>
      <c r="F710" s="163" t="s">
        <v>918</v>
      </c>
      <c r="G710" s="167" t="s">
        <v>1364</v>
      </c>
      <c r="H710" s="167" t="s">
        <v>1384</v>
      </c>
      <c r="I710" s="163" t="s">
        <v>643</v>
      </c>
      <c r="J710" s="162">
        <v>12.036799999999999</v>
      </c>
      <c r="K710" s="162">
        <v>125.4267</v>
      </c>
      <c r="L710" s="163" t="s">
        <v>644</v>
      </c>
      <c r="M710" s="162">
        <v>14</v>
      </c>
      <c r="N710" s="162">
        <v>33</v>
      </c>
      <c r="O710" s="162">
        <v>192</v>
      </c>
      <c r="P710" s="162">
        <v>1356</v>
      </c>
      <c r="Q710" s="162">
        <v>2530</v>
      </c>
      <c r="R710" s="164">
        <v>1</v>
      </c>
      <c r="S710" s="164" t="s">
        <v>644</v>
      </c>
      <c r="T710" s="164"/>
      <c r="U710" s="164" t="s">
        <v>644</v>
      </c>
      <c r="V710" s="164" t="s">
        <v>644</v>
      </c>
      <c r="W710" s="162">
        <f t="shared" si="55"/>
        <v>1</v>
      </c>
      <c r="X710" s="162">
        <v>1</v>
      </c>
      <c r="Y710" t="str">
        <f t="shared" si="53"/>
        <v>Public Elementary</v>
      </c>
      <c r="AA710" t="str">
        <f t="shared" si="54"/>
        <v>1</v>
      </c>
    </row>
    <row r="711" spans="1:27" ht="15.75" customHeight="1" x14ac:dyDescent="0.25">
      <c r="A711" s="162">
        <v>674</v>
      </c>
      <c r="B711" s="162">
        <v>122451</v>
      </c>
      <c r="C711" s="163" t="s">
        <v>1388</v>
      </c>
      <c r="D711" s="163" t="s">
        <v>638</v>
      </c>
      <c r="E711" s="163" t="s">
        <v>918</v>
      </c>
      <c r="F711" s="163" t="s">
        <v>918</v>
      </c>
      <c r="G711" s="163" t="s">
        <v>1364</v>
      </c>
      <c r="H711" s="163" t="s">
        <v>1384</v>
      </c>
      <c r="I711" s="163" t="s">
        <v>643</v>
      </c>
      <c r="J711" s="162">
        <v>12.074299999999999</v>
      </c>
      <c r="K711" s="162">
        <v>125.4894</v>
      </c>
      <c r="L711" s="163" t="s">
        <v>644</v>
      </c>
      <c r="M711" s="162">
        <v>14</v>
      </c>
      <c r="N711" s="162">
        <v>33</v>
      </c>
      <c r="O711" s="162">
        <v>192</v>
      </c>
      <c r="P711" s="162">
        <v>1356</v>
      </c>
      <c r="Q711" s="162">
        <v>2530</v>
      </c>
      <c r="R711" s="164">
        <v>1</v>
      </c>
      <c r="S711" s="164" t="s">
        <v>644</v>
      </c>
      <c r="T711" s="164"/>
      <c r="U711" s="164" t="s">
        <v>644</v>
      </c>
      <c r="V711" s="164" t="s">
        <v>644</v>
      </c>
      <c r="W711" s="162">
        <f t="shared" si="55"/>
        <v>1</v>
      </c>
      <c r="X711" s="162">
        <v>1</v>
      </c>
      <c r="Y711" t="str">
        <f t="shared" si="53"/>
        <v>Public Elementary</v>
      </c>
      <c r="AA711" t="str">
        <f t="shared" si="54"/>
        <v>1</v>
      </c>
    </row>
    <row r="712" spans="1:27" ht="15.75" customHeight="1" x14ac:dyDescent="0.25">
      <c r="A712" s="162">
        <v>675</v>
      </c>
      <c r="B712" s="162">
        <v>122452</v>
      </c>
      <c r="C712" s="163" t="s">
        <v>1389</v>
      </c>
      <c r="D712" s="163" t="s">
        <v>638</v>
      </c>
      <c r="E712" s="163" t="s">
        <v>918</v>
      </c>
      <c r="F712" s="163" t="s">
        <v>918</v>
      </c>
      <c r="G712" s="163" t="s">
        <v>1364</v>
      </c>
      <c r="H712" s="163" t="s">
        <v>1384</v>
      </c>
      <c r="I712" s="163" t="s">
        <v>643</v>
      </c>
      <c r="J712" s="162">
        <v>12.0602</v>
      </c>
      <c r="K712" s="162">
        <v>125.3198</v>
      </c>
      <c r="L712" s="163" t="s">
        <v>644</v>
      </c>
      <c r="M712" s="162">
        <v>14</v>
      </c>
      <c r="N712" s="162">
        <v>33</v>
      </c>
      <c r="O712" s="162">
        <v>192</v>
      </c>
      <c r="P712" s="162">
        <v>1356</v>
      </c>
      <c r="Q712" s="162">
        <v>2530</v>
      </c>
      <c r="R712" s="164">
        <v>1</v>
      </c>
      <c r="S712" s="164" t="s">
        <v>644</v>
      </c>
      <c r="T712" s="164"/>
      <c r="U712" s="164" t="s">
        <v>644</v>
      </c>
      <c r="V712" s="164" t="s">
        <v>644</v>
      </c>
      <c r="W712" s="162">
        <f t="shared" si="55"/>
        <v>1</v>
      </c>
      <c r="X712" s="162">
        <v>1</v>
      </c>
      <c r="Y712" t="str">
        <f t="shared" si="53"/>
        <v>Public Elementary</v>
      </c>
      <c r="AA712" t="str">
        <f t="shared" si="54"/>
        <v>1</v>
      </c>
    </row>
    <row r="713" spans="1:27" ht="15.75" customHeight="1" x14ac:dyDescent="0.25">
      <c r="A713" s="162">
        <v>676</v>
      </c>
      <c r="B713" s="162">
        <v>122453</v>
      </c>
      <c r="C713" s="163" t="s">
        <v>1390</v>
      </c>
      <c r="D713" s="163" t="s">
        <v>638</v>
      </c>
      <c r="E713" s="163" t="s">
        <v>918</v>
      </c>
      <c r="F713" s="163" t="s">
        <v>918</v>
      </c>
      <c r="G713" s="163" t="s">
        <v>1364</v>
      </c>
      <c r="H713" s="163" t="s">
        <v>1384</v>
      </c>
      <c r="I713" s="163" t="s">
        <v>643</v>
      </c>
      <c r="J713" s="162">
        <v>12.055</v>
      </c>
      <c r="K713" s="162">
        <v>125.50388890000001</v>
      </c>
      <c r="L713" s="163" t="s">
        <v>644</v>
      </c>
      <c r="M713" s="162">
        <v>14</v>
      </c>
      <c r="N713" s="162">
        <v>33</v>
      </c>
      <c r="O713" s="162">
        <v>192</v>
      </c>
      <c r="P713" s="162">
        <v>1356</v>
      </c>
      <c r="Q713" s="162">
        <v>2530</v>
      </c>
      <c r="R713" s="164">
        <v>1</v>
      </c>
      <c r="S713" s="164" t="s">
        <v>644</v>
      </c>
      <c r="T713" s="164"/>
      <c r="U713" s="164" t="s">
        <v>644</v>
      </c>
      <c r="V713" s="164" t="s">
        <v>644</v>
      </c>
      <c r="W713" s="162">
        <f t="shared" si="55"/>
        <v>1</v>
      </c>
      <c r="X713" s="162">
        <v>1</v>
      </c>
      <c r="Y713" t="str">
        <f t="shared" si="53"/>
        <v>Public Elementary</v>
      </c>
      <c r="AA713" t="str">
        <f t="shared" si="54"/>
        <v>1</v>
      </c>
    </row>
    <row r="714" spans="1:27" ht="15.75" customHeight="1" x14ac:dyDescent="0.25">
      <c r="A714" s="162">
        <v>677</v>
      </c>
      <c r="B714" s="162">
        <v>122454</v>
      </c>
      <c r="C714" s="163" t="s">
        <v>1391</v>
      </c>
      <c r="D714" s="163" t="s">
        <v>638</v>
      </c>
      <c r="E714" s="163" t="s">
        <v>918</v>
      </c>
      <c r="F714" s="163" t="s">
        <v>918</v>
      </c>
      <c r="G714" s="163" t="s">
        <v>1364</v>
      </c>
      <c r="H714" s="163" t="s">
        <v>1384</v>
      </c>
      <c r="I714" s="163" t="s">
        <v>643</v>
      </c>
      <c r="J714" s="162">
        <v>12.074400000000001</v>
      </c>
      <c r="K714" s="162">
        <v>125.2822</v>
      </c>
      <c r="L714" s="163" t="s">
        <v>644</v>
      </c>
      <c r="M714" s="162">
        <v>14</v>
      </c>
      <c r="N714" s="162">
        <v>33</v>
      </c>
      <c r="O714" s="162">
        <v>192</v>
      </c>
      <c r="P714" s="162">
        <v>1356</v>
      </c>
      <c r="Q714" s="162">
        <v>2530</v>
      </c>
      <c r="R714" s="164">
        <v>1</v>
      </c>
      <c r="S714" s="164" t="s">
        <v>644</v>
      </c>
      <c r="T714" s="164"/>
      <c r="U714" s="164" t="s">
        <v>644</v>
      </c>
      <c r="V714" s="164" t="s">
        <v>644</v>
      </c>
      <c r="W714" s="162">
        <f t="shared" si="55"/>
        <v>1</v>
      </c>
      <c r="X714" s="162">
        <v>1</v>
      </c>
      <c r="Y714" t="str">
        <f t="shared" si="53"/>
        <v>Public Elementary</v>
      </c>
      <c r="AA714" t="str">
        <f t="shared" si="54"/>
        <v>1</v>
      </c>
    </row>
    <row r="715" spans="1:27" ht="15.75" customHeight="1" x14ac:dyDescent="0.25">
      <c r="A715" s="162">
        <v>678</v>
      </c>
      <c r="B715" s="162">
        <v>122455</v>
      </c>
      <c r="C715" s="163" t="s">
        <v>1392</v>
      </c>
      <c r="D715" s="163" t="s">
        <v>638</v>
      </c>
      <c r="E715" s="163" t="s">
        <v>918</v>
      </c>
      <c r="F715" s="163" t="s">
        <v>918</v>
      </c>
      <c r="G715" s="163" t="s">
        <v>1364</v>
      </c>
      <c r="H715" s="163" t="s">
        <v>1384</v>
      </c>
      <c r="I715" s="163" t="s">
        <v>643</v>
      </c>
      <c r="J715" s="166">
        <v>12.0669</v>
      </c>
      <c r="K715" s="166">
        <v>125.2998</v>
      </c>
      <c r="L715" s="163" t="s">
        <v>644</v>
      </c>
      <c r="M715" s="162">
        <v>14</v>
      </c>
      <c r="N715" s="162">
        <v>33</v>
      </c>
      <c r="O715" s="162">
        <v>192</v>
      </c>
      <c r="P715" s="162">
        <v>1356</v>
      </c>
      <c r="Q715" s="162">
        <v>2530</v>
      </c>
      <c r="R715" s="164">
        <v>1</v>
      </c>
      <c r="S715" s="164" t="s">
        <v>644</v>
      </c>
      <c r="T715" s="164"/>
      <c r="U715" s="164" t="s">
        <v>644</v>
      </c>
      <c r="V715" s="164" t="s">
        <v>644</v>
      </c>
      <c r="W715" s="162">
        <f t="shared" si="55"/>
        <v>1</v>
      </c>
      <c r="X715" s="162">
        <v>1</v>
      </c>
      <c r="Y715" t="str">
        <f t="shared" si="53"/>
        <v>Public Elementary</v>
      </c>
      <c r="AA715" t="str">
        <f t="shared" si="54"/>
        <v>1</v>
      </c>
    </row>
    <row r="716" spans="1:27" ht="15.75" customHeight="1" x14ac:dyDescent="0.25">
      <c r="A716" s="162">
        <v>679</v>
      </c>
      <c r="B716" s="162">
        <v>122456</v>
      </c>
      <c r="C716" s="163" t="s">
        <v>1393</v>
      </c>
      <c r="D716" s="163" t="s">
        <v>638</v>
      </c>
      <c r="E716" s="163" t="s">
        <v>918</v>
      </c>
      <c r="F716" s="163" t="s">
        <v>918</v>
      </c>
      <c r="G716" s="163" t="s">
        <v>1364</v>
      </c>
      <c r="H716" s="163" t="s">
        <v>1384</v>
      </c>
      <c r="I716" s="163" t="s">
        <v>643</v>
      </c>
      <c r="J716" s="162">
        <v>12.144500000000001</v>
      </c>
      <c r="K716" s="162">
        <v>125.20829999999999</v>
      </c>
      <c r="L716" s="163" t="s">
        <v>644</v>
      </c>
      <c r="M716" s="162">
        <v>14</v>
      </c>
      <c r="N716" s="162">
        <v>33</v>
      </c>
      <c r="O716" s="162">
        <v>192</v>
      </c>
      <c r="P716" s="162">
        <v>1356</v>
      </c>
      <c r="Q716" s="162">
        <v>2530</v>
      </c>
      <c r="R716" s="164">
        <v>1</v>
      </c>
      <c r="S716" s="164" t="s">
        <v>644</v>
      </c>
      <c r="T716" s="164"/>
      <c r="U716" s="164" t="s">
        <v>644</v>
      </c>
      <c r="V716" s="164" t="s">
        <v>644</v>
      </c>
      <c r="W716" s="162">
        <f t="shared" si="55"/>
        <v>1</v>
      </c>
      <c r="X716" s="162">
        <v>1</v>
      </c>
      <c r="Y716" t="str">
        <f t="shared" si="53"/>
        <v>Public Elementary</v>
      </c>
      <c r="AA716" t="str">
        <f t="shared" si="54"/>
        <v>1</v>
      </c>
    </row>
    <row r="717" spans="1:27" ht="15.75" customHeight="1" x14ac:dyDescent="0.25">
      <c r="A717" s="162">
        <v>680</v>
      </c>
      <c r="B717" s="162">
        <v>122457</v>
      </c>
      <c r="C717" s="163" t="s">
        <v>1394</v>
      </c>
      <c r="D717" s="163" t="s">
        <v>638</v>
      </c>
      <c r="E717" s="163" t="s">
        <v>918</v>
      </c>
      <c r="F717" s="163" t="s">
        <v>918</v>
      </c>
      <c r="G717" s="167" t="s">
        <v>1364</v>
      </c>
      <c r="H717" s="167" t="s">
        <v>1384</v>
      </c>
      <c r="I717" s="163" t="s">
        <v>643</v>
      </c>
      <c r="J717" s="162">
        <v>12.045833330000001</v>
      </c>
      <c r="K717" s="162">
        <v>125.42</v>
      </c>
      <c r="L717" s="163" t="s">
        <v>644</v>
      </c>
      <c r="M717" s="162">
        <v>14</v>
      </c>
      <c r="N717" s="162">
        <v>33</v>
      </c>
      <c r="O717" s="162">
        <v>192</v>
      </c>
      <c r="P717" s="162">
        <v>1356</v>
      </c>
      <c r="Q717" s="162">
        <v>2530</v>
      </c>
      <c r="R717" s="164">
        <v>1</v>
      </c>
      <c r="S717" s="164" t="s">
        <v>644</v>
      </c>
      <c r="T717" s="164"/>
      <c r="U717" s="164" t="s">
        <v>644</v>
      </c>
      <c r="V717" s="164" t="s">
        <v>644</v>
      </c>
      <c r="W717" s="162">
        <f t="shared" si="55"/>
        <v>1</v>
      </c>
      <c r="X717" s="162">
        <v>1</v>
      </c>
      <c r="Y717" t="str">
        <f t="shared" si="53"/>
        <v>Public Elementary</v>
      </c>
      <c r="AA717" t="str">
        <f t="shared" si="54"/>
        <v>1</v>
      </c>
    </row>
    <row r="718" spans="1:27" ht="15.75" customHeight="1" x14ac:dyDescent="0.25">
      <c r="A718" s="162">
        <v>681</v>
      </c>
      <c r="B718" s="162">
        <v>122459</v>
      </c>
      <c r="C718" s="163" t="s">
        <v>1395</v>
      </c>
      <c r="D718" s="163" t="s">
        <v>638</v>
      </c>
      <c r="E718" s="163" t="s">
        <v>918</v>
      </c>
      <c r="F718" s="163" t="s">
        <v>918</v>
      </c>
      <c r="G718" s="163" t="s">
        <v>1364</v>
      </c>
      <c r="H718" s="163" t="s">
        <v>1384</v>
      </c>
      <c r="I718" s="163" t="s">
        <v>643</v>
      </c>
      <c r="J718" s="162">
        <v>12.068899999999999</v>
      </c>
      <c r="K718" s="162">
        <v>125.34829999999999</v>
      </c>
      <c r="L718" s="163" t="s">
        <v>644</v>
      </c>
      <c r="M718" s="162">
        <v>14</v>
      </c>
      <c r="N718" s="162">
        <v>33</v>
      </c>
      <c r="O718" s="162">
        <v>192</v>
      </c>
      <c r="P718" s="162">
        <v>1356</v>
      </c>
      <c r="Q718" s="162">
        <v>2530</v>
      </c>
      <c r="R718" s="164">
        <v>1</v>
      </c>
      <c r="S718" s="164" t="s">
        <v>644</v>
      </c>
      <c r="T718" s="164"/>
      <c r="U718" s="164" t="s">
        <v>644</v>
      </c>
      <c r="V718" s="164" t="s">
        <v>644</v>
      </c>
      <c r="W718" s="162">
        <f t="shared" si="55"/>
        <v>1</v>
      </c>
      <c r="X718" s="162">
        <v>1</v>
      </c>
      <c r="Y718" t="str">
        <f t="shared" si="53"/>
        <v>Public Elementary</v>
      </c>
      <c r="AA718" t="str">
        <f t="shared" si="54"/>
        <v>1</v>
      </c>
    </row>
    <row r="719" spans="1:27" ht="15.75" customHeight="1" x14ac:dyDescent="0.25">
      <c r="A719" s="162">
        <v>682</v>
      </c>
      <c r="B719" s="162">
        <v>122460</v>
      </c>
      <c r="C719" s="163" t="s">
        <v>1396</v>
      </c>
      <c r="D719" s="163" t="s">
        <v>638</v>
      </c>
      <c r="E719" s="163" t="s">
        <v>918</v>
      </c>
      <c r="F719" s="163" t="s">
        <v>918</v>
      </c>
      <c r="G719" s="163" t="s">
        <v>1364</v>
      </c>
      <c r="H719" s="163" t="s">
        <v>1384</v>
      </c>
      <c r="I719" s="163" t="s">
        <v>643</v>
      </c>
      <c r="J719" s="162">
        <v>12.079800000000001</v>
      </c>
      <c r="K719" s="162">
        <v>125.4761</v>
      </c>
      <c r="L719" s="163" t="s">
        <v>644</v>
      </c>
      <c r="M719" s="162">
        <v>14</v>
      </c>
      <c r="N719" s="162">
        <v>33</v>
      </c>
      <c r="O719" s="162">
        <v>192</v>
      </c>
      <c r="P719" s="162">
        <v>1356</v>
      </c>
      <c r="Q719" s="162">
        <v>2530</v>
      </c>
      <c r="R719" s="164">
        <v>1</v>
      </c>
      <c r="S719" s="164" t="s">
        <v>644</v>
      </c>
      <c r="T719" s="164"/>
      <c r="U719" s="164" t="s">
        <v>644</v>
      </c>
      <c r="V719" s="164" t="s">
        <v>644</v>
      </c>
      <c r="W719" s="162">
        <f t="shared" si="55"/>
        <v>1</v>
      </c>
      <c r="X719" s="162">
        <v>1</v>
      </c>
      <c r="Y719" t="str">
        <f t="shared" ref="Y719:Y782" si="56">IF(X719=1,"Public","Private")&amp;" "&amp;IF(W719=1,"Elementary",IF(W719=2,"JHS",IF(W719=3,"SHS (Stand-alone)",IF(W719=4,"Integrated",IF(W719=5,"Secondary",IF(W719=6,"Complete K to 12",IF(W719=7,"ALS",IF(W719=8,"SHS SUC",""))))))))</f>
        <v>Public Elementary</v>
      </c>
      <c r="AA719" t="str">
        <f t="shared" ref="AA719:AA782" si="57">IF(R719=1,1,"")&amp;IF(S719=1,2,"")&amp;IF(T719=1,3,"")&amp;IF(U719=1,4,"")&amp;IF(V719=1,5,"")</f>
        <v>1</v>
      </c>
    </row>
    <row r="720" spans="1:27" ht="15.75" customHeight="1" x14ac:dyDescent="0.25">
      <c r="A720" s="162">
        <v>686</v>
      </c>
      <c r="B720" s="162">
        <v>122464</v>
      </c>
      <c r="C720" s="163" t="s">
        <v>1397</v>
      </c>
      <c r="D720" s="163" t="s">
        <v>638</v>
      </c>
      <c r="E720" s="163" t="s">
        <v>918</v>
      </c>
      <c r="F720" s="163" t="s">
        <v>918</v>
      </c>
      <c r="G720" s="163" t="s">
        <v>1364</v>
      </c>
      <c r="H720" s="163" t="s">
        <v>1384</v>
      </c>
      <c r="I720" s="163" t="s">
        <v>643</v>
      </c>
      <c r="J720" s="162">
        <v>12.0489</v>
      </c>
      <c r="K720" s="162">
        <v>125.2675</v>
      </c>
      <c r="L720" s="163" t="s">
        <v>644</v>
      </c>
      <c r="M720" s="162">
        <v>14</v>
      </c>
      <c r="N720" s="162">
        <v>33</v>
      </c>
      <c r="O720" s="162">
        <v>192</v>
      </c>
      <c r="P720" s="162">
        <v>1356</v>
      </c>
      <c r="Q720" s="162">
        <v>2530</v>
      </c>
      <c r="R720" s="164">
        <v>1</v>
      </c>
      <c r="S720" s="164" t="s">
        <v>644</v>
      </c>
      <c r="T720" s="164"/>
      <c r="U720" s="164" t="s">
        <v>644</v>
      </c>
      <c r="V720" s="164" t="s">
        <v>644</v>
      </c>
      <c r="W720" s="162">
        <f t="shared" si="55"/>
        <v>1</v>
      </c>
      <c r="X720" s="162">
        <v>1</v>
      </c>
      <c r="Y720" t="str">
        <f t="shared" si="56"/>
        <v>Public Elementary</v>
      </c>
      <c r="AA720" t="str">
        <f t="shared" si="57"/>
        <v>1</v>
      </c>
    </row>
    <row r="721" spans="1:27" ht="15.75" customHeight="1" x14ac:dyDescent="0.25">
      <c r="A721" s="162">
        <v>687</v>
      </c>
      <c r="B721" s="162">
        <v>122465</v>
      </c>
      <c r="C721" s="163" t="s">
        <v>1398</v>
      </c>
      <c r="D721" s="163" t="s">
        <v>638</v>
      </c>
      <c r="E721" s="163" t="s">
        <v>918</v>
      </c>
      <c r="F721" s="163" t="s">
        <v>918</v>
      </c>
      <c r="G721" s="163" t="s">
        <v>1364</v>
      </c>
      <c r="H721" s="163" t="s">
        <v>1384</v>
      </c>
      <c r="I721" s="163" t="s">
        <v>643</v>
      </c>
      <c r="J721" s="162">
        <v>12.0456</v>
      </c>
      <c r="K721" s="162">
        <v>125.3811</v>
      </c>
      <c r="L721" s="163" t="s">
        <v>644</v>
      </c>
      <c r="M721" s="162">
        <v>14</v>
      </c>
      <c r="N721" s="162">
        <v>33</v>
      </c>
      <c r="O721" s="162">
        <v>192</v>
      </c>
      <c r="P721" s="162">
        <v>1356</v>
      </c>
      <c r="Q721" s="162">
        <v>2530</v>
      </c>
      <c r="R721" s="164">
        <v>1</v>
      </c>
      <c r="S721" s="164" t="s">
        <v>644</v>
      </c>
      <c r="T721" s="164"/>
      <c r="U721" s="164" t="s">
        <v>644</v>
      </c>
      <c r="V721" s="164" t="s">
        <v>644</v>
      </c>
      <c r="W721" s="162">
        <f t="shared" si="55"/>
        <v>1</v>
      </c>
      <c r="X721" s="162">
        <v>1</v>
      </c>
      <c r="Y721" t="str">
        <f t="shared" si="56"/>
        <v>Public Elementary</v>
      </c>
      <c r="AA721" t="str">
        <f t="shared" si="57"/>
        <v>1</v>
      </c>
    </row>
    <row r="722" spans="1:27" ht="15.75" customHeight="1" x14ac:dyDescent="0.25">
      <c r="A722" s="162">
        <v>690</v>
      </c>
      <c r="B722" s="162">
        <v>122468</v>
      </c>
      <c r="C722" s="163" t="s">
        <v>1399</v>
      </c>
      <c r="D722" s="163" t="s">
        <v>638</v>
      </c>
      <c r="E722" s="163" t="s">
        <v>918</v>
      </c>
      <c r="F722" s="163" t="s">
        <v>918</v>
      </c>
      <c r="G722" s="163" t="s">
        <v>1364</v>
      </c>
      <c r="H722" s="163" t="s">
        <v>1384</v>
      </c>
      <c r="I722" s="163" t="s">
        <v>643</v>
      </c>
      <c r="J722" s="162">
        <v>12.052300000000001</v>
      </c>
      <c r="K722" s="162">
        <v>125.2976</v>
      </c>
      <c r="L722" s="163" t="s">
        <v>644</v>
      </c>
      <c r="M722" s="162">
        <v>14</v>
      </c>
      <c r="N722" s="162">
        <v>33</v>
      </c>
      <c r="O722" s="162">
        <v>192</v>
      </c>
      <c r="P722" s="162">
        <v>1356</v>
      </c>
      <c r="Q722" s="162">
        <v>2530</v>
      </c>
      <c r="R722" s="164">
        <v>1</v>
      </c>
      <c r="S722" s="164" t="s">
        <v>644</v>
      </c>
      <c r="T722" s="164"/>
      <c r="U722" s="164" t="s">
        <v>644</v>
      </c>
      <c r="V722" s="164" t="s">
        <v>644</v>
      </c>
      <c r="W722" s="162">
        <f t="shared" si="55"/>
        <v>1</v>
      </c>
      <c r="X722" s="162">
        <v>1</v>
      </c>
      <c r="Y722" t="str">
        <f t="shared" si="56"/>
        <v>Public Elementary</v>
      </c>
      <c r="AA722" t="str">
        <f t="shared" si="57"/>
        <v>1</v>
      </c>
    </row>
    <row r="723" spans="1:27" ht="15.75" customHeight="1" x14ac:dyDescent="0.25">
      <c r="A723" s="162">
        <v>691</v>
      </c>
      <c r="B723" s="162">
        <v>122469</v>
      </c>
      <c r="C723" s="163" t="s">
        <v>1400</v>
      </c>
      <c r="D723" s="163" t="s">
        <v>638</v>
      </c>
      <c r="E723" s="163" t="s">
        <v>918</v>
      </c>
      <c r="F723" s="163" t="s">
        <v>918</v>
      </c>
      <c r="G723" s="163" t="s">
        <v>1364</v>
      </c>
      <c r="H723" s="163" t="s">
        <v>1384</v>
      </c>
      <c r="I723" s="163" t="s">
        <v>643</v>
      </c>
      <c r="J723" s="162">
        <v>12.05777778</v>
      </c>
      <c r="K723" s="162">
        <v>125.4175</v>
      </c>
      <c r="L723" s="163" t="s">
        <v>644</v>
      </c>
      <c r="M723" s="162">
        <v>14</v>
      </c>
      <c r="N723" s="162">
        <v>33</v>
      </c>
      <c r="O723" s="162">
        <v>192</v>
      </c>
      <c r="P723" s="162">
        <v>1356</v>
      </c>
      <c r="Q723" s="162">
        <v>2530</v>
      </c>
      <c r="R723" s="164">
        <v>1</v>
      </c>
      <c r="S723" s="164" t="s">
        <v>644</v>
      </c>
      <c r="T723" s="164"/>
      <c r="U723" s="164" t="s">
        <v>644</v>
      </c>
      <c r="V723" s="164" t="s">
        <v>644</v>
      </c>
      <c r="W723" s="162">
        <f t="shared" si="55"/>
        <v>1</v>
      </c>
      <c r="X723" s="162">
        <v>1</v>
      </c>
      <c r="Y723" t="str">
        <f t="shared" si="56"/>
        <v>Public Elementary</v>
      </c>
      <c r="AA723" t="str">
        <f t="shared" si="57"/>
        <v>1</v>
      </c>
    </row>
    <row r="724" spans="1:27" ht="15.75" customHeight="1" x14ac:dyDescent="0.25">
      <c r="A724" s="162">
        <v>694</v>
      </c>
      <c r="B724" s="162">
        <v>122472</v>
      </c>
      <c r="C724" s="163" t="s">
        <v>1401</v>
      </c>
      <c r="D724" s="163" t="s">
        <v>638</v>
      </c>
      <c r="E724" s="163" t="s">
        <v>918</v>
      </c>
      <c r="F724" s="163" t="s">
        <v>918</v>
      </c>
      <c r="G724" s="163" t="s">
        <v>1364</v>
      </c>
      <c r="H724" s="163" t="s">
        <v>1384</v>
      </c>
      <c r="I724" s="163" t="s">
        <v>643</v>
      </c>
      <c r="J724" s="162">
        <v>12.105600000000001</v>
      </c>
      <c r="K724" s="162">
        <v>125.2608</v>
      </c>
      <c r="L724" s="163" t="s">
        <v>644</v>
      </c>
      <c r="M724" s="162">
        <v>14</v>
      </c>
      <c r="N724" s="162">
        <v>33</v>
      </c>
      <c r="O724" s="162">
        <v>192</v>
      </c>
      <c r="P724" s="162">
        <v>1356</v>
      </c>
      <c r="Q724" s="162">
        <v>2530</v>
      </c>
      <c r="R724" s="164">
        <v>1</v>
      </c>
      <c r="S724" s="164" t="s">
        <v>644</v>
      </c>
      <c r="T724" s="164"/>
      <c r="U724" s="164" t="s">
        <v>644</v>
      </c>
      <c r="V724" s="164" t="s">
        <v>644</v>
      </c>
      <c r="W724" s="162">
        <f t="shared" si="55"/>
        <v>1</v>
      </c>
      <c r="X724" s="162">
        <v>1</v>
      </c>
      <c r="Y724" t="str">
        <f t="shared" si="56"/>
        <v>Public Elementary</v>
      </c>
      <c r="AA724" t="str">
        <f t="shared" si="57"/>
        <v>1</v>
      </c>
    </row>
    <row r="725" spans="1:27" ht="15.75" customHeight="1" x14ac:dyDescent="0.25">
      <c r="A725" s="162">
        <v>992</v>
      </c>
      <c r="B725" s="162">
        <v>192505</v>
      </c>
      <c r="C725" s="163" t="s">
        <v>1402</v>
      </c>
      <c r="D725" s="163" t="s">
        <v>638</v>
      </c>
      <c r="E725" s="163" t="s">
        <v>918</v>
      </c>
      <c r="F725" s="163" t="s">
        <v>918</v>
      </c>
      <c r="G725" s="163" t="s">
        <v>1364</v>
      </c>
      <c r="H725" s="163" t="s">
        <v>1384</v>
      </c>
      <c r="I725" s="163" t="s">
        <v>643</v>
      </c>
      <c r="J725" s="170"/>
      <c r="K725" s="170"/>
      <c r="L725" s="163" t="s">
        <v>644</v>
      </c>
      <c r="M725" s="162">
        <v>14</v>
      </c>
      <c r="N725" s="162">
        <v>33</v>
      </c>
      <c r="O725" s="162">
        <v>192</v>
      </c>
      <c r="P725" s="162">
        <v>1356</v>
      </c>
      <c r="Q725" s="162">
        <v>2530</v>
      </c>
      <c r="R725" s="164">
        <v>1</v>
      </c>
      <c r="S725" s="164" t="s">
        <v>644</v>
      </c>
      <c r="T725" s="164"/>
      <c r="U725" s="164" t="s">
        <v>644</v>
      </c>
      <c r="V725" s="164" t="s">
        <v>644</v>
      </c>
      <c r="W725" s="162">
        <f t="shared" si="55"/>
        <v>1</v>
      </c>
      <c r="X725" s="162">
        <v>1</v>
      </c>
      <c r="Y725" t="str">
        <f t="shared" si="56"/>
        <v>Public Elementary</v>
      </c>
      <c r="AA725" t="str">
        <f t="shared" si="57"/>
        <v>1</v>
      </c>
    </row>
    <row r="726" spans="1:27" ht="15.75" customHeight="1" x14ac:dyDescent="0.25">
      <c r="A726" s="162">
        <v>998</v>
      </c>
      <c r="B726" s="162">
        <v>192511</v>
      </c>
      <c r="C726" s="163" t="s">
        <v>1403</v>
      </c>
      <c r="D726" s="163" t="s">
        <v>638</v>
      </c>
      <c r="E726" s="163" t="s">
        <v>918</v>
      </c>
      <c r="F726" s="163" t="s">
        <v>918</v>
      </c>
      <c r="G726" s="163" t="s">
        <v>1364</v>
      </c>
      <c r="H726" s="163" t="s">
        <v>1384</v>
      </c>
      <c r="I726" s="163" t="s">
        <v>643</v>
      </c>
      <c r="J726" s="177"/>
      <c r="K726" s="177"/>
      <c r="L726" s="163" t="s">
        <v>644</v>
      </c>
      <c r="M726" s="162">
        <v>14</v>
      </c>
      <c r="N726" s="162">
        <v>33</v>
      </c>
      <c r="O726" s="162">
        <v>192</v>
      </c>
      <c r="P726" s="162">
        <v>1356</v>
      </c>
      <c r="Q726" s="162">
        <v>2530</v>
      </c>
      <c r="R726" s="164">
        <v>1</v>
      </c>
      <c r="S726" s="164" t="s">
        <v>644</v>
      </c>
      <c r="T726" s="164"/>
      <c r="U726" s="164" t="s">
        <v>644</v>
      </c>
      <c r="V726" s="164" t="s">
        <v>644</v>
      </c>
      <c r="W726" s="162">
        <f t="shared" si="55"/>
        <v>1</v>
      </c>
      <c r="X726" s="162">
        <v>1</v>
      </c>
      <c r="Y726" t="str">
        <f t="shared" si="56"/>
        <v>Public Elementary</v>
      </c>
      <c r="AA726" t="str">
        <f t="shared" si="57"/>
        <v>1</v>
      </c>
    </row>
    <row r="727" spans="1:27" ht="15.75" customHeight="1" x14ac:dyDescent="0.25">
      <c r="A727" s="162">
        <v>999</v>
      </c>
      <c r="B727" s="162">
        <v>192512</v>
      </c>
      <c r="C727" s="163" t="s">
        <v>1404</v>
      </c>
      <c r="D727" s="163" t="s">
        <v>638</v>
      </c>
      <c r="E727" s="163" t="s">
        <v>918</v>
      </c>
      <c r="F727" s="163" t="s">
        <v>918</v>
      </c>
      <c r="G727" s="163" t="s">
        <v>1364</v>
      </c>
      <c r="H727" s="163" t="s">
        <v>1384</v>
      </c>
      <c r="I727" s="163" t="s">
        <v>643</v>
      </c>
      <c r="J727" s="170"/>
      <c r="K727" s="170"/>
      <c r="L727" s="163" t="s">
        <v>644</v>
      </c>
      <c r="M727" s="162">
        <v>14</v>
      </c>
      <c r="N727" s="162">
        <v>33</v>
      </c>
      <c r="O727" s="162">
        <v>192</v>
      </c>
      <c r="P727" s="162">
        <v>1356</v>
      </c>
      <c r="Q727" s="162">
        <v>2530</v>
      </c>
      <c r="R727" s="164">
        <v>1</v>
      </c>
      <c r="S727" s="164" t="s">
        <v>644</v>
      </c>
      <c r="T727" s="164"/>
      <c r="U727" s="164" t="s">
        <v>644</v>
      </c>
      <c r="V727" s="164" t="s">
        <v>644</v>
      </c>
      <c r="W727" s="162">
        <f t="shared" si="55"/>
        <v>1</v>
      </c>
      <c r="X727" s="162">
        <v>1</v>
      </c>
      <c r="Y727" t="str">
        <f t="shared" si="56"/>
        <v>Public Elementary</v>
      </c>
      <c r="AA727" t="str">
        <f t="shared" si="57"/>
        <v>1</v>
      </c>
    </row>
    <row r="728" spans="1:27" ht="15.75" customHeight="1" x14ac:dyDescent="0.25">
      <c r="A728" s="162">
        <v>1001</v>
      </c>
      <c r="B728" s="162">
        <v>192514</v>
      </c>
      <c r="C728" s="163" t="s">
        <v>1405</v>
      </c>
      <c r="D728" s="163" t="s">
        <v>638</v>
      </c>
      <c r="E728" s="163" t="s">
        <v>918</v>
      </c>
      <c r="F728" s="163" t="s">
        <v>918</v>
      </c>
      <c r="G728" s="163" t="s">
        <v>1364</v>
      </c>
      <c r="H728" s="163" t="s">
        <v>1384</v>
      </c>
      <c r="I728" s="163" t="s">
        <v>643</v>
      </c>
      <c r="J728" s="170"/>
      <c r="K728" s="170"/>
      <c r="L728" s="163" t="s">
        <v>644</v>
      </c>
      <c r="M728" s="162">
        <v>14</v>
      </c>
      <c r="N728" s="162">
        <v>33</v>
      </c>
      <c r="O728" s="162">
        <v>192</v>
      </c>
      <c r="P728" s="162">
        <v>1356</v>
      </c>
      <c r="Q728" s="162">
        <v>2530</v>
      </c>
      <c r="R728" s="164">
        <v>1</v>
      </c>
      <c r="S728" s="164" t="s">
        <v>644</v>
      </c>
      <c r="T728" s="164"/>
      <c r="U728" s="164" t="s">
        <v>644</v>
      </c>
      <c r="V728" s="164" t="s">
        <v>644</v>
      </c>
      <c r="W728" s="162">
        <f t="shared" si="55"/>
        <v>1</v>
      </c>
      <c r="X728" s="162">
        <v>1</v>
      </c>
      <c r="Y728" t="str">
        <f t="shared" si="56"/>
        <v>Public Elementary</v>
      </c>
      <c r="AA728" t="str">
        <f t="shared" si="57"/>
        <v>1</v>
      </c>
    </row>
    <row r="729" spans="1:27" ht="15.75" customHeight="1" x14ac:dyDescent="0.25">
      <c r="A729" s="162">
        <v>1007</v>
      </c>
      <c r="B729" s="162">
        <v>192520</v>
      </c>
      <c r="C729" s="163" t="s">
        <v>1406</v>
      </c>
      <c r="D729" s="163" t="s">
        <v>638</v>
      </c>
      <c r="E729" s="163" t="s">
        <v>918</v>
      </c>
      <c r="F729" s="163" t="s">
        <v>918</v>
      </c>
      <c r="G729" s="163" t="s">
        <v>1364</v>
      </c>
      <c r="H729" s="163" t="s">
        <v>1384</v>
      </c>
      <c r="I729" s="163" t="s">
        <v>643</v>
      </c>
      <c r="J729" s="170"/>
      <c r="K729" s="170"/>
      <c r="L729" s="163" t="s">
        <v>644</v>
      </c>
      <c r="M729" s="162">
        <v>14</v>
      </c>
      <c r="N729" s="162">
        <v>33</v>
      </c>
      <c r="O729" s="162">
        <v>192</v>
      </c>
      <c r="P729" s="162">
        <v>1356</v>
      </c>
      <c r="Q729" s="162">
        <v>2530</v>
      </c>
      <c r="R729" s="164">
        <v>1</v>
      </c>
      <c r="S729" s="164" t="s">
        <v>644</v>
      </c>
      <c r="T729" s="164"/>
      <c r="U729" s="164" t="s">
        <v>644</v>
      </c>
      <c r="V729" s="164" t="s">
        <v>644</v>
      </c>
      <c r="W729" s="162">
        <f t="shared" si="55"/>
        <v>1</v>
      </c>
      <c r="X729" s="162">
        <v>1</v>
      </c>
      <c r="Y729" t="str">
        <f t="shared" si="56"/>
        <v>Public Elementary</v>
      </c>
      <c r="AA729" t="str">
        <f t="shared" si="57"/>
        <v>1</v>
      </c>
    </row>
    <row r="730" spans="1:27" ht="15.75" customHeight="1" x14ac:dyDescent="0.25">
      <c r="A730" s="162">
        <v>1021</v>
      </c>
      <c r="B730" s="162">
        <v>303507</v>
      </c>
      <c r="C730" s="163" t="s">
        <v>1407</v>
      </c>
      <c r="D730" s="163" t="s">
        <v>638</v>
      </c>
      <c r="E730" s="163" t="s">
        <v>918</v>
      </c>
      <c r="F730" s="163" t="s">
        <v>918</v>
      </c>
      <c r="G730" s="163" t="s">
        <v>1364</v>
      </c>
      <c r="H730" s="163" t="s">
        <v>1384</v>
      </c>
      <c r="I730" s="163" t="s">
        <v>716</v>
      </c>
      <c r="J730" s="162">
        <v>12.087164</v>
      </c>
      <c r="K730" s="162">
        <v>125.28379099999999</v>
      </c>
      <c r="L730" s="163" t="s">
        <v>644</v>
      </c>
      <c r="M730" s="162">
        <v>14</v>
      </c>
      <c r="N730" s="162">
        <v>33</v>
      </c>
      <c r="O730" s="162">
        <v>192</v>
      </c>
      <c r="P730" s="162">
        <v>1356</v>
      </c>
      <c r="Q730" s="162">
        <v>2530</v>
      </c>
      <c r="R730" s="164" t="s">
        <v>644</v>
      </c>
      <c r="S730" s="164">
        <v>1</v>
      </c>
      <c r="T730" s="164"/>
      <c r="U730" s="164" t="s">
        <v>644</v>
      </c>
      <c r="V730" s="164" t="s">
        <v>644</v>
      </c>
      <c r="W730" s="162">
        <f t="shared" si="55"/>
        <v>2</v>
      </c>
      <c r="X730" s="162">
        <v>1</v>
      </c>
      <c r="Y730" t="str">
        <f t="shared" si="56"/>
        <v>Public JHS</v>
      </c>
      <c r="AA730" t="str">
        <f t="shared" si="57"/>
        <v>2</v>
      </c>
    </row>
    <row r="731" spans="1:27" ht="15.75" customHeight="1" x14ac:dyDescent="0.25">
      <c r="A731" s="162">
        <v>1051</v>
      </c>
      <c r="B731" s="162">
        <v>313518</v>
      </c>
      <c r="C731" s="163" t="s">
        <v>1408</v>
      </c>
      <c r="D731" s="163" t="s">
        <v>638</v>
      </c>
      <c r="E731" s="163" t="s">
        <v>918</v>
      </c>
      <c r="F731" s="163" t="s">
        <v>918</v>
      </c>
      <c r="G731" s="163" t="s">
        <v>1364</v>
      </c>
      <c r="H731" s="163" t="s">
        <v>1384</v>
      </c>
      <c r="I731" s="163" t="s">
        <v>716</v>
      </c>
      <c r="J731" s="162">
        <v>12.061396999999999</v>
      </c>
      <c r="K731" s="162">
        <v>125.37499200000001</v>
      </c>
      <c r="L731" s="163" t="s">
        <v>644</v>
      </c>
      <c r="M731" s="162">
        <v>14</v>
      </c>
      <c r="N731" s="162">
        <v>33</v>
      </c>
      <c r="O731" s="162">
        <v>192</v>
      </c>
      <c r="P731" s="162">
        <v>1356</v>
      </c>
      <c r="Q731" s="162">
        <v>2530</v>
      </c>
      <c r="R731" s="164" t="s">
        <v>644</v>
      </c>
      <c r="S731" s="164">
        <v>1</v>
      </c>
      <c r="T731" s="164"/>
      <c r="U731" s="164" t="s">
        <v>644</v>
      </c>
      <c r="V731" s="164" t="s">
        <v>644</v>
      </c>
      <c r="W731" s="162">
        <f t="shared" si="55"/>
        <v>2</v>
      </c>
      <c r="X731" s="162">
        <v>1</v>
      </c>
      <c r="Y731" t="str">
        <f t="shared" si="56"/>
        <v>Public JHS</v>
      </c>
      <c r="AA731" t="str">
        <f t="shared" si="57"/>
        <v>2</v>
      </c>
    </row>
    <row r="732" spans="1:27" ht="15.75" customHeight="1" x14ac:dyDescent="0.25">
      <c r="A732" s="162">
        <v>1053</v>
      </c>
      <c r="B732" s="162">
        <v>313521</v>
      </c>
      <c r="C732" s="163" t="s">
        <v>1409</v>
      </c>
      <c r="D732" s="163" t="s">
        <v>638</v>
      </c>
      <c r="E732" s="163" t="s">
        <v>918</v>
      </c>
      <c r="F732" s="163" t="s">
        <v>918</v>
      </c>
      <c r="G732" s="163" t="s">
        <v>1364</v>
      </c>
      <c r="H732" s="163" t="s">
        <v>1384</v>
      </c>
      <c r="I732" s="163" t="s">
        <v>716</v>
      </c>
      <c r="J732" s="166">
        <v>12.068489</v>
      </c>
      <c r="K732" s="166">
        <v>125.480171</v>
      </c>
      <c r="L732" s="163" t="s">
        <v>644</v>
      </c>
      <c r="M732" s="162">
        <v>14</v>
      </c>
      <c r="N732" s="162">
        <v>33</v>
      </c>
      <c r="O732" s="162">
        <v>192</v>
      </c>
      <c r="P732" s="162">
        <v>1356</v>
      </c>
      <c r="Q732" s="162">
        <v>2530</v>
      </c>
      <c r="R732" s="164" t="s">
        <v>644</v>
      </c>
      <c r="S732" s="164">
        <v>1</v>
      </c>
      <c r="T732" s="164"/>
      <c r="U732" s="164" t="s">
        <v>644</v>
      </c>
      <c r="V732" s="164" t="s">
        <v>644</v>
      </c>
      <c r="W732" s="162">
        <f t="shared" si="55"/>
        <v>2</v>
      </c>
      <c r="X732" s="162">
        <v>1</v>
      </c>
      <c r="Y732" t="str">
        <f t="shared" si="56"/>
        <v>Public JHS</v>
      </c>
      <c r="AA732" t="str">
        <f t="shared" si="57"/>
        <v>2</v>
      </c>
    </row>
    <row r="733" spans="1:27" ht="15.75" customHeight="1" x14ac:dyDescent="0.25">
      <c r="A733" s="162">
        <v>1087</v>
      </c>
      <c r="B733" s="178" t="s">
        <v>1384</v>
      </c>
      <c r="C733" s="178" t="s">
        <v>1410</v>
      </c>
      <c r="D733" s="163" t="s">
        <v>638</v>
      </c>
      <c r="E733" s="163" t="s">
        <v>918</v>
      </c>
      <c r="F733" s="163" t="s">
        <v>918</v>
      </c>
      <c r="G733" s="178" t="s">
        <v>1364</v>
      </c>
      <c r="H733" s="178" t="s">
        <v>1384</v>
      </c>
      <c r="I733" s="163" t="s">
        <v>8</v>
      </c>
      <c r="J733" s="162"/>
      <c r="K733" s="162"/>
      <c r="L733" s="163"/>
      <c r="M733" s="162"/>
      <c r="N733" s="162"/>
      <c r="O733" s="162"/>
      <c r="P733" s="162"/>
      <c r="Q733" s="162"/>
      <c r="R733" s="164" t="s">
        <v>644</v>
      </c>
      <c r="S733" s="164" t="s">
        <v>644</v>
      </c>
      <c r="T733" s="164"/>
      <c r="U733" s="164">
        <v>1</v>
      </c>
      <c r="V733" s="164" t="s">
        <v>644</v>
      </c>
      <c r="W733" s="162">
        <f t="shared" si="55"/>
        <v>7</v>
      </c>
      <c r="X733" s="162">
        <v>1</v>
      </c>
      <c r="Y733" t="str">
        <f t="shared" si="56"/>
        <v>Public ALS</v>
      </c>
      <c r="AA733" t="str">
        <f t="shared" si="57"/>
        <v>4</v>
      </c>
    </row>
    <row r="734" spans="1:27" ht="15.75" customHeight="1" x14ac:dyDescent="0.25">
      <c r="A734" s="162">
        <v>695</v>
      </c>
      <c r="B734" s="162">
        <v>122473</v>
      </c>
      <c r="C734" s="163" t="s">
        <v>1291</v>
      </c>
      <c r="D734" s="163" t="s">
        <v>638</v>
      </c>
      <c r="E734" s="163" t="s">
        <v>918</v>
      </c>
      <c r="F734" s="163" t="s">
        <v>918</v>
      </c>
      <c r="G734" s="178" t="s">
        <v>1411</v>
      </c>
      <c r="H734" s="178" t="s">
        <v>1411</v>
      </c>
      <c r="I734" s="163" t="s">
        <v>643</v>
      </c>
      <c r="J734" s="162">
        <v>11.223333330000001</v>
      </c>
      <c r="K734" s="162">
        <v>125.5336111</v>
      </c>
      <c r="L734" s="163" t="s">
        <v>644</v>
      </c>
      <c r="M734" s="162">
        <v>14</v>
      </c>
      <c r="N734" s="162">
        <v>33</v>
      </c>
      <c r="O734" s="162">
        <v>192</v>
      </c>
      <c r="P734" s="162">
        <v>1357</v>
      </c>
      <c r="Q734" s="162">
        <v>2531</v>
      </c>
      <c r="R734" s="164">
        <v>1</v>
      </c>
      <c r="S734" s="164" t="s">
        <v>644</v>
      </c>
      <c r="T734" s="164"/>
      <c r="U734" s="164" t="s">
        <v>644</v>
      </c>
      <c r="V734" s="164" t="s">
        <v>644</v>
      </c>
      <c r="W734" s="162">
        <f t="shared" si="55"/>
        <v>1</v>
      </c>
      <c r="X734" s="162">
        <v>1</v>
      </c>
      <c r="Y734" t="str">
        <f t="shared" si="56"/>
        <v>Public Elementary</v>
      </c>
      <c r="AA734" t="str">
        <f t="shared" si="57"/>
        <v>1</v>
      </c>
    </row>
    <row r="735" spans="1:27" ht="15.75" customHeight="1" x14ac:dyDescent="0.25">
      <c r="A735" s="162">
        <v>696</v>
      </c>
      <c r="B735" s="162">
        <v>122474</v>
      </c>
      <c r="C735" s="163" t="s">
        <v>1412</v>
      </c>
      <c r="D735" s="163" t="s">
        <v>638</v>
      </c>
      <c r="E735" s="163" t="s">
        <v>918</v>
      </c>
      <c r="F735" s="163" t="s">
        <v>918</v>
      </c>
      <c r="G735" s="178" t="s">
        <v>1411</v>
      </c>
      <c r="H735" s="178" t="s">
        <v>1411</v>
      </c>
      <c r="I735" s="163" t="s">
        <v>643</v>
      </c>
      <c r="J735" s="166">
        <v>11.27</v>
      </c>
      <c r="K735" s="166">
        <v>125.49250000000001</v>
      </c>
      <c r="L735" s="163" t="s">
        <v>644</v>
      </c>
      <c r="M735" s="162">
        <v>14</v>
      </c>
      <c r="N735" s="162">
        <v>33</v>
      </c>
      <c r="O735" s="162">
        <v>192</v>
      </c>
      <c r="P735" s="162">
        <v>1357</v>
      </c>
      <c r="Q735" s="162">
        <v>2531</v>
      </c>
      <c r="R735" s="164">
        <v>1</v>
      </c>
      <c r="S735" s="164" t="s">
        <v>644</v>
      </c>
      <c r="T735" s="164"/>
      <c r="U735" s="164" t="s">
        <v>644</v>
      </c>
      <c r="V735" s="164" t="s">
        <v>644</v>
      </c>
      <c r="W735" s="162">
        <f t="shared" ref="W735:W798" si="58">IF(AA735="1",1,IF(AA735="2",2,IF(AA735="12",4,IF(AA735="123",6,IF(AA735="23",5,IF(AA735="3",3,IF(AA735="4",7,IF(AA735="35",8,""))))))))</f>
        <v>1</v>
      </c>
      <c r="X735" s="162">
        <v>1</v>
      </c>
      <c r="Y735" t="str">
        <f t="shared" si="56"/>
        <v>Public Elementary</v>
      </c>
      <c r="AA735" t="str">
        <f t="shared" si="57"/>
        <v>1</v>
      </c>
    </row>
    <row r="736" spans="1:27" ht="15.75" customHeight="1" x14ac:dyDescent="0.25">
      <c r="A736" s="162">
        <v>698</v>
      </c>
      <c r="B736" s="162">
        <v>122476</v>
      </c>
      <c r="C736" s="163" t="s">
        <v>1413</v>
      </c>
      <c r="D736" s="163" t="s">
        <v>638</v>
      </c>
      <c r="E736" s="163" t="s">
        <v>918</v>
      </c>
      <c r="F736" s="163" t="s">
        <v>918</v>
      </c>
      <c r="G736" s="178" t="s">
        <v>1411</v>
      </c>
      <c r="H736" s="178" t="s">
        <v>1411</v>
      </c>
      <c r="I736" s="163" t="s">
        <v>643</v>
      </c>
      <c r="J736" s="162">
        <v>11.28166667</v>
      </c>
      <c r="K736" s="162">
        <v>125.55083329999999</v>
      </c>
      <c r="L736" s="163" t="s">
        <v>644</v>
      </c>
      <c r="M736" s="162">
        <v>14</v>
      </c>
      <c r="N736" s="162">
        <v>33</v>
      </c>
      <c r="O736" s="162">
        <v>192</v>
      </c>
      <c r="P736" s="162">
        <v>1357</v>
      </c>
      <c r="Q736" s="162">
        <v>2531</v>
      </c>
      <c r="R736" s="164">
        <v>1</v>
      </c>
      <c r="S736" s="164" t="s">
        <v>644</v>
      </c>
      <c r="T736" s="164"/>
      <c r="U736" s="164" t="s">
        <v>644</v>
      </c>
      <c r="V736" s="164" t="s">
        <v>644</v>
      </c>
      <c r="W736" s="162">
        <f t="shared" si="58"/>
        <v>1</v>
      </c>
      <c r="X736" s="162">
        <v>1</v>
      </c>
      <c r="Y736" t="str">
        <f t="shared" si="56"/>
        <v>Public Elementary</v>
      </c>
      <c r="AA736" t="str">
        <f t="shared" si="57"/>
        <v>1</v>
      </c>
    </row>
    <row r="737" spans="1:27" ht="15.75" customHeight="1" x14ac:dyDescent="0.25">
      <c r="A737" s="162">
        <v>700</v>
      </c>
      <c r="B737" s="162">
        <v>122478</v>
      </c>
      <c r="C737" s="163" t="s">
        <v>1414</v>
      </c>
      <c r="D737" s="163" t="s">
        <v>638</v>
      </c>
      <c r="E737" s="163" t="s">
        <v>918</v>
      </c>
      <c r="F737" s="163" t="s">
        <v>918</v>
      </c>
      <c r="G737" s="178" t="s">
        <v>1411</v>
      </c>
      <c r="H737" s="178" t="s">
        <v>1411</v>
      </c>
      <c r="I737" s="163" t="s">
        <v>643</v>
      </c>
      <c r="J737" s="162">
        <v>11.258616</v>
      </c>
      <c r="K737" s="162">
        <v>125.510352</v>
      </c>
      <c r="L737" s="163" t="s">
        <v>644</v>
      </c>
      <c r="M737" s="162">
        <v>14</v>
      </c>
      <c r="N737" s="162">
        <v>33</v>
      </c>
      <c r="O737" s="162">
        <v>192</v>
      </c>
      <c r="P737" s="162">
        <v>1357</v>
      </c>
      <c r="Q737" s="162">
        <v>2531</v>
      </c>
      <c r="R737" s="164">
        <v>1</v>
      </c>
      <c r="S737" s="164" t="s">
        <v>644</v>
      </c>
      <c r="T737" s="164"/>
      <c r="U737" s="164" t="s">
        <v>644</v>
      </c>
      <c r="V737" s="164" t="s">
        <v>644</v>
      </c>
      <c r="W737" s="162">
        <f t="shared" si="58"/>
        <v>1</v>
      </c>
      <c r="X737" s="162">
        <v>1</v>
      </c>
      <c r="Y737" t="str">
        <f t="shared" si="56"/>
        <v>Public Elementary</v>
      </c>
      <c r="AA737" t="str">
        <f t="shared" si="57"/>
        <v>1</v>
      </c>
    </row>
    <row r="738" spans="1:27" ht="15.75" customHeight="1" x14ac:dyDescent="0.25">
      <c r="A738" s="162">
        <v>701</v>
      </c>
      <c r="B738" s="162">
        <v>122479</v>
      </c>
      <c r="C738" s="163" t="s">
        <v>1415</v>
      </c>
      <c r="D738" s="163" t="s">
        <v>638</v>
      </c>
      <c r="E738" s="163" t="s">
        <v>918</v>
      </c>
      <c r="F738" s="163" t="s">
        <v>918</v>
      </c>
      <c r="G738" s="178" t="s">
        <v>1411</v>
      </c>
      <c r="H738" s="178" t="s">
        <v>1411</v>
      </c>
      <c r="I738" s="163" t="s">
        <v>643</v>
      </c>
      <c r="J738" s="162">
        <v>11.239997000000001</v>
      </c>
      <c r="K738" s="162">
        <v>125.49406399999999</v>
      </c>
      <c r="L738" s="163" t="s">
        <v>644</v>
      </c>
      <c r="M738" s="162">
        <v>14</v>
      </c>
      <c r="N738" s="162">
        <v>33</v>
      </c>
      <c r="O738" s="162">
        <v>192</v>
      </c>
      <c r="P738" s="162">
        <v>1357</v>
      </c>
      <c r="Q738" s="162">
        <v>2531</v>
      </c>
      <c r="R738" s="164">
        <v>1</v>
      </c>
      <c r="S738" s="164" t="s">
        <v>644</v>
      </c>
      <c r="T738" s="164"/>
      <c r="U738" s="164" t="s">
        <v>644</v>
      </c>
      <c r="V738" s="164" t="s">
        <v>644</v>
      </c>
      <c r="W738" s="162">
        <f t="shared" si="58"/>
        <v>1</v>
      </c>
      <c r="X738" s="162">
        <v>1</v>
      </c>
      <c r="Y738" t="str">
        <f t="shared" si="56"/>
        <v>Public Elementary</v>
      </c>
      <c r="AA738" t="str">
        <f t="shared" si="57"/>
        <v>1</v>
      </c>
    </row>
    <row r="739" spans="1:27" ht="15.75" customHeight="1" x14ac:dyDescent="0.25">
      <c r="A739" s="162">
        <v>704</v>
      </c>
      <c r="B739" s="162">
        <v>122482</v>
      </c>
      <c r="C739" s="163" t="s">
        <v>1416</v>
      </c>
      <c r="D739" s="163" t="s">
        <v>638</v>
      </c>
      <c r="E739" s="163" t="s">
        <v>918</v>
      </c>
      <c r="F739" s="163" t="s">
        <v>918</v>
      </c>
      <c r="G739" s="178" t="s">
        <v>1411</v>
      </c>
      <c r="H739" s="178" t="s">
        <v>1411</v>
      </c>
      <c r="I739" s="163" t="s">
        <v>643</v>
      </c>
      <c r="J739" s="162">
        <v>11.238611110000001</v>
      </c>
      <c r="K739" s="162">
        <v>125.5269444</v>
      </c>
      <c r="L739" s="163" t="s">
        <v>644</v>
      </c>
      <c r="M739" s="162">
        <v>14</v>
      </c>
      <c r="N739" s="162">
        <v>33</v>
      </c>
      <c r="O739" s="162">
        <v>192</v>
      </c>
      <c r="P739" s="162">
        <v>1357</v>
      </c>
      <c r="Q739" s="162">
        <v>2531</v>
      </c>
      <c r="R739" s="164">
        <v>1</v>
      </c>
      <c r="S739" s="164" t="s">
        <v>644</v>
      </c>
      <c r="T739" s="164"/>
      <c r="U739" s="164" t="s">
        <v>644</v>
      </c>
      <c r="V739" s="164" t="s">
        <v>644</v>
      </c>
      <c r="W739" s="162">
        <f t="shared" si="58"/>
        <v>1</v>
      </c>
      <c r="X739" s="162">
        <v>1</v>
      </c>
      <c r="Y739" t="str">
        <f t="shared" si="56"/>
        <v>Public Elementary</v>
      </c>
      <c r="AA739" t="str">
        <f t="shared" si="57"/>
        <v>1</v>
      </c>
    </row>
    <row r="740" spans="1:27" ht="15.75" customHeight="1" x14ac:dyDescent="0.25">
      <c r="A740" s="162">
        <v>706</v>
      </c>
      <c r="B740" s="162">
        <v>122484</v>
      </c>
      <c r="C740" s="163" t="s">
        <v>1417</v>
      </c>
      <c r="D740" s="163" t="s">
        <v>638</v>
      </c>
      <c r="E740" s="163" t="s">
        <v>918</v>
      </c>
      <c r="F740" s="163" t="s">
        <v>918</v>
      </c>
      <c r="G740" s="178" t="s">
        <v>1411</v>
      </c>
      <c r="H740" s="178" t="s">
        <v>1411</v>
      </c>
      <c r="I740" s="163" t="s">
        <v>643</v>
      </c>
      <c r="J740" s="166">
        <v>11.243957</v>
      </c>
      <c r="K740" s="166">
        <v>125.537076</v>
      </c>
      <c r="L740" s="163" t="s">
        <v>644</v>
      </c>
      <c r="M740" s="162">
        <v>14</v>
      </c>
      <c r="N740" s="162">
        <v>33</v>
      </c>
      <c r="O740" s="162">
        <v>192</v>
      </c>
      <c r="P740" s="162">
        <v>1357</v>
      </c>
      <c r="Q740" s="162">
        <v>2531</v>
      </c>
      <c r="R740" s="164">
        <v>1</v>
      </c>
      <c r="S740" s="164" t="s">
        <v>644</v>
      </c>
      <c r="T740" s="164"/>
      <c r="U740" s="164" t="s">
        <v>644</v>
      </c>
      <c r="V740" s="164" t="s">
        <v>644</v>
      </c>
      <c r="W740" s="162">
        <f t="shared" si="58"/>
        <v>1</v>
      </c>
      <c r="X740" s="162">
        <v>1</v>
      </c>
      <c r="Y740" t="str">
        <f t="shared" si="56"/>
        <v>Public Elementary</v>
      </c>
      <c r="AA740" t="str">
        <f t="shared" si="57"/>
        <v>1</v>
      </c>
    </row>
    <row r="741" spans="1:27" ht="15.75" customHeight="1" x14ac:dyDescent="0.25">
      <c r="A741" s="162">
        <v>708</v>
      </c>
      <c r="B741" s="162">
        <v>122486</v>
      </c>
      <c r="C741" s="163" t="s">
        <v>1418</v>
      </c>
      <c r="D741" s="163" t="s">
        <v>638</v>
      </c>
      <c r="E741" s="163" t="s">
        <v>918</v>
      </c>
      <c r="F741" s="163" t="s">
        <v>918</v>
      </c>
      <c r="G741" s="178" t="s">
        <v>1411</v>
      </c>
      <c r="H741" s="178" t="s">
        <v>1411</v>
      </c>
      <c r="I741" s="163" t="s">
        <v>643</v>
      </c>
      <c r="J741" s="162">
        <v>11.304752000000001</v>
      </c>
      <c r="K741" s="162">
        <v>125.539304</v>
      </c>
      <c r="L741" s="163" t="s">
        <v>644</v>
      </c>
      <c r="M741" s="162">
        <v>14</v>
      </c>
      <c r="N741" s="162">
        <v>33</v>
      </c>
      <c r="O741" s="162">
        <v>192</v>
      </c>
      <c r="P741" s="162">
        <v>1357</v>
      </c>
      <c r="Q741" s="162">
        <v>2531</v>
      </c>
      <c r="R741" s="164">
        <v>1</v>
      </c>
      <c r="S741" s="164" t="s">
        <v>644</v>
      </c>
      <c r="T741" s="164"/>
      <c r="U741" s="164" t="s">
        <v>644</v>
      </c>
      <c r="V741" s="164" t="s">
        <v>644</v>
      </c>
      <c r="W741" s="162">
        <f t="shared" si="58"/>
        <v>1</v>
      </c>
      <c r="X741" s="162">
        <v>1</v>
      </c>
      <c r="Y741" t="str">
        <f t="shared" si="56"/>
        <v>Public Elementary</v>
      </c>
      <c r="AA741" t="str">
        <f t="shared" si="57"/>
        <v>1</v>
      </c>
    </row>
    <row r="742" spans="1:27" ht="15.75" customHeight="1" x14ac:dyDescent="0.25">
      <c r="A742" s="162">
        <v>709</v>
      </c>
      <c r="B742" s="162">
        <v>122487</v>
      </c>
      <c r="C742" s="163" t="s">
        <v>1419</v>
      </c>
      <c r="D742" s="163" t="s">
        <v>638</v>
      </c>
      <c r="E742" s="163" t="s">
        <v>918</v>
      </c>
      <c r="F742" s="163" t="s">
        <v>918</v>
      </c>
      <c r="G742" s="178" t="s">
        <v>1411</v>
      </c>
      <c r="H742" s="178" t="s">
        <v>1411</v>
      </c>
      <c r="I742" s="163" t="s">
        <v>643</v>
      </c>
      <c r="J742" s="162">
        <v>11.286248000000001</v>
      </c>
      <c r="K742" s="162">
        <v>125.528982</v>
      </c>
      <c r="L742" s="163" t="s">
        <v>644</v>
      </c>
      <c r="M742" s="162">
        <v>14</v>
      </c>
      <c r="N742" s="162">
        <v>33</v>
      </c>
      <c r="O742" s="162">
        <v>192</v>
      </c>
      <c r="P742" s="162">
        <v>1357</v>
      </c>
      <c r="Q742" s="162">
        <v>2531</v>
      </c>
      <c r="R742" s="164">
        <v>1</v>
      </c>
      <c r="S742" s="164" t="s">
        <v>644</v>
      </c>
      <c r="T742" s="164"/>
      <c r="U742" s="164" t="s">
        <v>644</v>
      </c>
      <c r="V742" s="164" t="s">
        <v>644</v>
      </c>
      <c r="W742" s="162">
        <f t="shared" si="58"/>
        <v>1</v>
      </c>
      <c r="X742" s="162">
        <v>1</v>
      </c>
      <c r="Y742" t="str">
        <f t="shared" si="56"/>
        <v>Public Elementary</v>
      </c>
      <c r="AA742" t="str">
        <f t="shared" si="57"/>
        <v>1</v>
      </c>
    </row>
    <row r="743" spans="1:27" ht="15.75" customHeight="1" x14ac:dyDescent="0.25">
      <c r="A743" s="162">
        <v>710</v>
      </c>
      <c r="B743" s="162">
        <v>122488</v>
      </c>
      <c r="C743" s="163" t="s">
        <v>1420</v>
      </c>
      <c r="D743" s="163" t="s">
        <v>638</v>
      </c>
      <c r="E743" s="163" t="s">
        <v>918</v>
      </c>
      <c r="F743" s="163" t="s">
        <v>918</v>
      </c>
      <c r="G743" s="178" t="s">
        <v>1411</v>
      </c>
      <c r="H743" s="178" t="s">
        <v>1411</v>
      </c>
      <c r="I743" s="163" t="s">
        <v>643</v>
      </c>
      <c r="J743" s="162">
        <v>11.24222222</v>
      </c>
      <c r="K743" s="162">
        <v>125.45222219999999</v>
      </c>
      <c r="L743" s="163" t="s">
        <v>644</v>
      </c>
      <c r="M743" s="162">
        <v>14</v>
      </c>
      <c r="N743" s="162">
        <v>33</v>
      </c>
      <c r="O743" s="162">
        <v>192</v>
      </c>
      <c r="P743" s="162">
        <v>1357</v>
      </c>
      <c r="Q743" s="162">
        <v>2531</v>
      </c>
      <c r="R743" s="164">
        <v>1</v>
      </c>
      <c r="S743" s="164" t="s">
        <v>644</v>
      </c>
      <c r="T743" s="164"/>
      <c r="U743" s="164" t="s">
        <v>644</v>
      </c>
      <c r="V743" s="164" t="s">
        <v>644</v>
      </c>
      <c r="W743" s="162">
        <f t="shared" si="58"/>
        <v>1</v>
      </c>
      <c r="X743" s="162">
        <v>1</v>
      </c>
      <c r="Y743" t="str">
        <f t="shared" si="56"/>
        <v>Public Elementary</v>
      </c>
      <c r="AA743" t="str">
        <f t="shared" si="57"/>
        <v>1</v>
      </c>
    </row>
    <row r="744" spans="1:27" ht="15.75" customHeight="1" x14ac:dyDescent="0.25">
      <c r="A744" s="162">
        <v>711</v>
      </c>
      <c r="B744" s="162">
        <v>122489</v>
      </c>
      <c r="C744" s="163" t="s">
        <v>1335</v>
      </c>
      <c r="D744" s="163" t="s">
        <v>638</v>
      </c>
      <c r="E744" s="163" t="s">
        <v>918</v>
      </c>
      <c r="F744" s="163" t="s">
        <v>918</v>
      </c>
      <c r="G744" s="178" t="s">
        <v>1411</v>
      </c>
      <c r="H744" s="178" t="s">
        <v>1411</v>
      </c>
      <c r="I744" s="163" t="s">
        <v>643</v>
      </c>
      <c r="J744" s="162">
        <v>11.282500000000001</v>
      </c>
      <c r="K744" s="162">
        <v>125.4402778</v>
      </c>
      <c r="L744" s="163" t="s">
        <v>644</v>
      </c>
      <c r="M744" s="162">
        <v>14</v>
      </c>
      <c r="N744" s="162">
        <v>33</v>
      </c>
      <c r="O744" s="162">
        <v>192</v>
      </c>
      <c r="P744" s="162">
        <v>1357</v>
      </c>
      <c r="Q744" s="162">
        <v>2531</v>
      </c>
      <c r="R744" s="164">
        <v>1</v>
      </c>
      <c r="S744" s="164" t="s">
        <v>644</v>
      </c>
      <c r="T744" s="164"/>
      <c r="U744" s="164" t="s">
        <v>644</v>
      </c>
      <c r="V744" s="164" t="s">
        <v>644</v>
      </c>
      <c r="W744" s="162">
        <f t="shared" si="58"/>
        <v>1</v>
      </c>
      <c r="X744" s="162">
        <v>1</v>
      </c>
      <c r="Y744" t="str">
        <f t="shared" si="56"/>
        <v>Public Elementary</v>
      </c>
      <c r="AA744" t="str">
        <f t="shared" si="57"/>
        <v>1</v>
      </c>
    </row>
    <row r="745" spans="1:27" ht="15.75" customHeight="1" x14ac:dyDescent="0.25">
      <c r="A745" s="162">
        <v>713</v>
      </c>
      <c r="B745" s="162">
        <v>122491</v>
      </c>
      <c r="C745" s="163" t="s">
        <v>1421</v>
      </c>
      <c r="D745" s="163" t="s">
        <v>638</v>
      </c>
      <c r="E745" s="163" t="s">
        <v>918</v>
      </c>
      <c r="F745" s="163" t="s">
        <v>918</v>
      </c>
      <c r="G745" s="178" t="s">
        <v>1411</v>
      </c>
      <c r="H745" s="178" t="s">
        <v>1411</v>
      </c>
      <c r="I745" s="163" t="s">
        <v>643</v>
      </c>
      <c r="J745" s="162">
        <v>11.303851999999999</v>
      </c>
      <c r="K745" s="162">
        <v>125.497674</v>
      </c>
      <c r="L745" s="163" t="s">
        <v>644</v>
      </c>
      <c r="M745" s="162">
        <v>14</v>
      </c>
      <c r="N745" s="162">
        <v>33</v>
      </c>
      <c r="O745" s="162">
        <v>192</v>
      </c>
      <c r="P745" s="162">
        <v>1357</v>
      </c>
      <c r="Q745" s="162">
        <v>2531</v>
      </c>
      <c r="R745" s="164">
        <v>1</v>
      </c>
      <c r="S745" s="164" t="s">
        <v>644</v>
      </c>
      <c r="T745" s="164"/>
      <c r="U745" s="164" t="s">
        <v>644</v>
      </c>
      <c r="V745" s="164" t="s">
        <v>644</v>
      </c>
      <c r="W745" s="162">
        <f t="shared" si="58"/>
        <v>1</v>
      </c>
      <c r="X745" s="162">
        <v>1</v>
      </c>
      <c r="Y745" t="str">
        <f t="shared" si="56"/>
        <v>Public Elementary</v>
      </c>
      <c r="AA745" t="str">
        <f t="shared" si="57"/>
        <v>1</v>
      </c>
    </row>
    <row r="746" spans="1:27" ht="15.75" customHeight="1" x14ac:dyDescent="0.25">
      <c r="A746" s="162">
        <v>715</v>
      </c>
      <c r="B746" s="162">
        <v>122493</v>
      </c>
      <c r="C746" s="163" t="s">
        <v>1422</v>
      </c>
      <c r="D746" s="163" t="s">
        <v>638</v>
      </c>
      <c r="E746" s="163" t="s">
        <v>918</v>
      </c>
      <c r="F746" s="163" t="s">
        <v>918</v>
      </c>
      <c r="G746" s="178" t="s">
        <v>1411</v>
      </c>
      <c r="H746" s="178" t="s">
        <v>1411</v>
      </c>
      <c r="I746" s="163" t="s">
        <v>643</v>
      </c>
      <c r="J746" s="162">
        <v>11.277305999999999</v>
      </c>
      <c r="K746" s="162">
        <v>125.5085144</v>
      </c>
      <c r="L746" s="163" t="s">
        <v>644</v>
      </c>
      <c r="M746" s="162">
        <v>14</v>
      </c>
      <c r="N746" s="162">
        <v>33</v>
      </c>
      <c r="O746" s="162">
        <v>192</v>
      </c>
      <c r="P746" s="162">
        <v>1357</v>
      </c>
      <c r="Q746" s="162">
        <v>2531</v>
      </c>
      <c r="R746" s="164">
        <v>1</v>
      </c>
      <c r="S746" s="164" t="s">
        <v>644</v>
      </c>
      <c r="T746" s="164"/>
      <c r="U746" s="164" t="s">
        <v>644</v>
      </c>
      <c r="V746" s="164" t="s">
        <v>644</v>
      </c>
      <c r="W746" s="162">
        <f t="shared" si="58"/>
        <v>1</v>
      </c>
      <c r="X746" s="162">
        <v>1</v>
      </c>
      <c r="Y746" t="str">
        <f t="shared" si="56"/>
        <v>Public Elementary</v>
      </c>
      <c r="AA746" t="str">
        <f t="shared" si="57"/>
        <v>1</v>
      </c>
    </row>
    <row r="747" spans="1:27" ht="15.75" customHeight="1" x14ac:dyDescent="0.25">
      <c r="A747" s="162">
        <v>716</v>
      </c>
      <c r="B747" s="162">
        <v>122494</v>
      </c>
      <c r="C747" s="163" t="s">
        <v>1423</v>
      </c>
      <c r="D747" s="163" t="s">
        <v>638</v>
      </c>
      <c r="E747" s="163" t="s">
        <v>918</v>
      </c>
      <c r="F747" s="163" t="s">
        <v>918</v>
      </c>
      <c r="G747" s="178" t="s">
        <v>1411</v>
      </c>
      <c r="H747" s="178" t="s">
        <v>1411</v>
      </c>
      <c r="I747" s="163" t="s">
        <v>643</v>
      </c>
      <c r="J747" s="162">
        <v>11.288888890000001</v>
      </c>
      <c r="K747" s="162">
        <v>125.4736111</v>
      </c>
      <c r="L747" s="163" t="s">
        <v>644</v>
      </c>
      <c r="M747" s="162">
        <v>14</v>
      </c>
      <c r="N747" s="162">
        <v>33</v>
      </c>
      <c r="O747" s="162">
        <v>192</v>
      </c>
      <c r="P747" s="162">
        <v>1357</v>
      </c>
      <c r="Q747" s="162">
        <v>2531</v>
      </c>
      <c r="R747" s="164">
        <v>1</v>
      </c>
      <c r="S747" s="164" t="s">
        <v>644</v>
      </c>
      <c r="T747" s="164"/>
      <c r="U747" s="164" t="s">
        <v>644</v>
      </c>
      <c r="V747" s="164" t="s">
        <v>644</v>
      </c>
      <c r="W747" s="162">
        <f t="shared" si="58"/>
        <v>1</v>
      </c>
      <c r="X747" s="162">
        <v>1</v>
      </c>
      <c r="Y747" t="str">
        <f t="shared" si="56"/>
        <v>Public Elementary</v>
      </c>
      <c r="AA747" t="str">
        <f t="shared" si="57"/>
        <v>1</v>
      </c>
    </row>
    <row r="748" spans="1:27" ht="15.75" customHeight="1" x14ac:dyDescent="0.25">
      <c r="A748" s="162">
        <v>717</v>
      </c>
      <c r="B748" s="162">
        <v>122495</v>
      </c>
      <c r="C748" s="163" t="s">
        <v>1424</v>
      </c>
      <c r="D748" s="163" t="s">
        <v>638</v>
      </c>
      <c r="E748" s="163" t="s">
        <v>918</v>
      </c>
      <c r="F748" s="163" t="s">
        <v>918</v>
      </c>
      <c r="G748" s="178" t="s">
        <v>1411</v>
      </c>
      <c r="H748" s="178" t="s">
        <v>1411</v>
      </c>
      <c r="I748" s="163" t="s">
        <v>643</v>
      </c>
      <c r="J748" s="162">
        <v>11.21805556</v>
      </c>
      <c r="K748" s="162">
        <v>125.5158333</v>
      </c>
      <c r="L748" s="163" t="s">
        <v>644</v>
      </c>
      <c r="M748" s="162">
        <v>14</v>
      </c>
      <c r="N748" s="162">
        <v>33</v>
      </c>
      <c r="O748" s="162">
        <v>192</v>
      </c>
      <c r="P748" s="162">
        <v>1357</v>
      </c>
      <c r="Q748" s="162">
        <v>2531</v>
      </c>
      <c r="R748" s="164">
        <v>1</v>
      </c>
      <c r="S748" s="164" t="s">
        <v>644</v>
      </c>
      <c r="T748" s="164"/>
      <c r="U748" s="164" t="s">
        <v>644</v>
      </c>
      <c r="V748" s="164" t="s">
        <v>644</v>
      </c>
      <c r="W748" s="162">
        <f t="shared" si="58"/>
        <v>1</v>
      </c>
      <c r="X748" s="162">
        <v>1</v>
      </c>
      <c r="Y748" t="str">
        <f t="shared" si="56"/>
        <v>Public Elementary</v>
      </c>
      <c r="AA748" t="str">
        <f t="shared" si="57"/>
        <v>1</v>
      </c>
    </row>
    <row r="749" spans="1:27" ht="15.75" customHeight="1" x14ac:dyDescent="0.25">
      <c r="A749" s="162">
        <v>718</v>
      </c>
      <c r="B749" s="162">
        <v>122496</v>
      </c>
      <c r="C749" s="163" t="s">
        <v>1425</v>
      </c>
      <c r="D749" s="163" t="s">
        <v>638</v>
      </c>
      <c r="E749" s="163" t="s">
        <v>918</v>
      </c>
      <c r="F749" s="163" t="s">
        <v>918</v>
      </c>
      <c r="G749" s="178" t="s">
        <v>1411</v>
      </c>
      <c r="H749" s="178" t="s">
        <v>1411</v>
      </c>
      <c r="I749" s="163" t="s">
        <v>643</v>
      </c>
      <c r="J749" s="162">
        <v>11.27083333</v>
      </c>
      <c r="K749" s="162">
        <v>125.4891667</v>
      </c>
      <c r="L749" s="163" t="s">
        <v>644</v>
      </c>
      <c r="M749" s="162">
        <v>14</v>
      </c>
      <c r="N749" s="162">
        <v>33</v>
      </c>
      <c r="O749" s="162">
        <v>192</v>
      </c>
      <c r="P749" s="162">
        <v>1357</v>
      </c>
      <c r="Q749" s="162">
        <v>2531</v>
      </c>
      <c r="R749" s="164">
        <v>1</v>
      </c>
      <c r="S749" s="164" t="s">
        <v>644</v>
      </c>
      <c r="T749" s="164"/>
      <c r="U749" s="164" t="s">
        <v>644</v>
      </c>
      <c r="V749" s="164" t="s">
        <v>644</v>
      </c>
      <c r="W749" s="162">
        <f t="shared" si="58"/>
        <v>1</v>
      </c>
      <c r="X749" s="162">
        <v>1</v>
      </c>
      <c r="Y749" t="str">
        <f t="shared" si="56"/>
        <v>Public Elementary</v>
      </c>
      <c r="AA749" t="str">
        <f t="shared" si="57"/>
        <v>1</v>
      </c>
    </row>
    <row r="750" spans="1:27" ht="15.75" customHeight="1" x14ac:dyDescent="0.25">
      <c r="A750" s="162">
        <v>719</v>
      </c>
      <c r="B750" s="162">
        <v>122497</v>
      </c>
      <c r="C750" s="163" t="s">
        <v>657</v>
      </c>
      <c r="D750" s="163" t="s">
        <v>638</v>
      </c>
      <c r="E750" s="163" t="s">
        <v>918</v>
      </c>
      <c r="F750" s="163" t="s">
        <v>918</v>
      </c>
      <c r="G750" s="178" t="s">
        <v>1411</v>
      </c>
      <c r="H750" s="178" t="s">
        <v>1411</v>
      </c>
      <c r="I750" s="163" t="s">
        <v>643</v>
      </c>
      <c r="J750" s="162">
        <v>11.273417</v>
      </c>
      <c r="K750" s="162">
        <v>125.516013</v>
      </c>
      <c r="L750" s="163" t="s">
        <v>644</v>
      </c>
      <c r="M750" s="162">
        <v>14</v>
      </c>
      <c r="N750" s="162">
        <v>33</v>
      </c>
      <c r="O750" s="162">
        <v>192</v>
      </c>
      <c r="P750" s="162">
        <v>1357</v>
      </c>
      <c r="Q750" s="162">
        <v>2531</v>
      </c>
      <c r="R750" s="164">
        <v>1</v>
      </c>
      <c r="S750" s="164" t="s">
        <v>644</v>
      </c>
      <c r="T750" s="164"/>
      <c r="U750" s="164" t="s">
        <v>644</v>
      </c>
      <c r="V750" s="164" t="s">
        <v>644</v>
      </c>
      <c r="W750" s="162">
        <f t="shared" si="58"/>
        <v>1</v>
      </c>
      <c r="X750" s="162">
        <v>1</v>
      </c>
      <c r="Y750" t="str">
        <f t="shared" si="56"/>
        <v>Public Elementary</v>
      </c>
      <c r="AA750" t="str">
        <f t="shared" si="57"/>
        <v>1</v>
      </c>
    </row>
    <row r="751" spans="1:27" ht="15.75" customHeight="1" x14ac:dyDescent="0.25">
      <c r="A751" s="162">
        <v>722</v>
      </c>
      <c r="B751" s="162">
        <v>122500</v>
      </c>
      <c r="C751" s="163" t="s">
        <v>1426</v>
      </c>
      <c r="D751" s="163" t="s">
        <v>638</v>
      </c>
      <c r="E751" s="163" t="s">
        <v>918</v>
      </c>
      <c r="F751" s="163" t="s">
        <v>918</v>
      </c>
      <c r="G751" s="178" t="s">
        <v>1411</v>
      </c>
      <c r="H751" s="178" t="s">
        <v>1411</v>
      </c>
      <c r="I751" s="163" t="s">
        <v>643</v>
      </c>
      <c r="J751" s="177"/>
      <c r="K751" s="177"/>
      <c r="L751" s="163" t="s">
        <v>644</v>
      </c>
      <c r="M751" s="162">
        <v>14</v>
      </c>
      <c r="N751" s="162">
        <v>33</v>
      </c>
      <c r="O751" s="162">
        <v>192</v>
      </c>
      <c r="P751" s="162">
        <v>1357</v>
      </c>
      <c r="Q751" s="162">
        <v>2531</v>
      </c>
      <c r="R751" s="164">
        <v>1</v>
      </c>
      <c r="S751" s="164" t="s">
        <v>644</v>
      </c>
      <c r="T751" s="164"/>
      <c r="U751" s="164" t="s">
        <v>644</v>
      </c>
      <c r="V751" s="164" t="s">
        <v>644</v>
      </c>
      <c r="W751" s="162">
        <f t="shared" si="58"/>
        <v>1</v>
      </c>
      <c r="X751" s="162">
        <v>1</v>
      </c>
      <c r="Y751" t="str">
        <f t="shared" si="56"/>
        <v>Public Elementary</v>
      </c>
      <c r="AA751" t="str">
        <f t="shared" si="57"/>
        <v>1</v>
      </c>
    </row>
    <row r="752" spans="1:27" ht="15.75" customHeight="1" x14ac:dyDescent="0.25">
      <c r="A752" s="162">
        <v>723</v>
      </c>
      <c r="B752" s="162">
        <v>122501</v>
      </c>
      <c r="C752" s="163" t="s">
        <v>658</v>
      </c>
      <c r="D752" s="163" t="s">
        <v>638</v>
      </c>
      <c r="E752" s="163" t="s">
        <v>918</v>
      </c>
      <c r="F752" s="163" t="s">
        <v>918</v>
      </c>
      <c r="G752" s="178" t="s">
        <v>1411</v>
      </c>
      <c r="H752" s="178" t="s">
        <v>1411</v>
      </c>
      <c r="I752" s="163" t="s">
        <v>643</v>
      </c>
      <c r="J752" s="162">
        <v>11.261551000000001</v>
      </c>
      <c r="K752" s="162">
        <v>125.545193</v>
      </c>
      <c r="L752" s="163" t="s">
        <v>644</v>
      </c>
      <c r="M752" s="162">
        <v>14</v>
      </c>
      <c r="N752" s="162">
        <v>33</v>
      </c>
      <c r="O752" s="162">
        <v>192</v>
      </c>
      <c r="P752" s="162">
        <v>1357</v>
      </c>
      <c r="Q752" s="162">
        <v>2531</v>
      </c>
      <c r="R752" s="164">
        <v>1</v>
      </c>
      <c r="S752" s="164" t="s">
        <v>644</v>
      </c>
      <c r="T752" s="164"/>
      <c r="U752" s="164" t="s">
        <v>644</v>
      </c>
      <c r="V752" s="164" t="s">
        <v>644</v>
      </c>
      <c r="W752" s="162">
        <f t="shared" si="58"/>
        <v>1</v>
      </c>
      <c r="X752" s="162">
        <v>1</v>
      </c>
      <c r="Y752" t="str">
        <f t="shared" si="56"/>
        <v>Public Elementary</v>
      </c>
      <c r="AA752" t="str">
        <f t="shared" si="57"/>
        <v>1</v>
      </c>
    </row>
    <row r="753" spans="1:27" ht="15.75" customHeight="1" x14ac:dyDescent="0.25">
      <c r="A753" s="162">
        <v>724</v>
      </c>
      <c r="B753" s="162">
        <v>122502</v>
      </c>
      <c r="C753" s="163" t="s">
        <v>1427</v>
      </c>
      <c r="D753" s="163" t="s">
        <v>638</v>
      </c>
      <c r="E753" s="163" t="s">
        <v>918</v>
      </c>
      <c r="F753" s="163" t="s">
        <v>918</v>
      </c>
      <c r="G753" s="178" t="s">
        <v>1411</v>
      </c>
      <c r="H753" s="178" t="s">
        <v>1411</v>
      </c>
      <c r="I753" s="163" t="s">
        <v>643</v>
      </c>
      <c r="J753" s="166">
        <v>11.232713</v>
      </c>
      <c r="K753" s="166">
        <v>125.506305</v>
      </c>
      <c r="L753" s="163" t="s">
        <v>644</v>
      </c>
      <c r="M753" s="162">
        <v>14</v>
      </c>
      <c r="N753" s="162">
        <v>33</v>
      </c>
      <c r="O753" s="162">
        <v>192</v>
      </c>
      <c r="P753" s="162">
        <v>1357</v>
      </c>
      <c r="Q753" s="162">
        <v>2531</v>
      </c>
      <c r="R753" s="164">
        <v>1</v>
      </c>
      <c r="S753" s="164" t="s">
        <v>644</v>
      </c>
      <c r="T753" s="164"/>
      <c r="U753" s="164" t="s">
        <v>644</v>
      </c>
      <c r="V753" s="164" t="s">
        <v>644</v>
      </c>
      <c r="W753" s="162">
        <f t="shared" si="58"/>
        <v>1</v>
      </c>
      <c r="X753" s="162">
        <v>1</v>
      </c>
      <c r="Y753" t="str">
        <f t="shared" si="56"/>
        <v>Public Elementary</v>
      </c>
      <c r="AA753" t="str">
        <f t="shared" si="57"/>
        <v>1</v>
      </c>
    </row>
    <row r="754" spans="1:27" ht="15.75" customHeight="1" x14ac:dyDescent="0.25">
      <c r="A754" s="162">
        <v>725</v>
      </c>
      <c r="B754" s="162">
        <v>122503</v>
      </c>
      <c r="C754" s="163" t="s">
        <v>1428</v>
      </c>
      <c r="D754" s="163" t="s">
        <v>638</v>
      </c>
      <c r="E754" s="163" t="s">
        <v>918</v>
      </c>
      <c r="F754" s="163" t="s">
        <v>918</v>
      </c>
      <c r="G754" s="178" t="s">
        <v>1411</v>
      </c>
      <c r="H754" s="178" t="s">
        <v>1411</v>
      </c>
      <c r="I754" s="163" t="s">
        <v>643</v>
      </c>
      <c r="J754" s="162">
        <v>11.26444444</v>
      </c>
      <c r="K754" s="162">
        <v>125.4766667</v>
      </c>
      <c r="L754" s="163" t="s">
        <v>644</v>
      </c>
      <c r="M754" s="162">
        <v>14</v>
      </c>
      <c r="N754" s="162">
        <v>33</v>
      </c>
      <c r="O754" s="162">
        <v>192</v>
      </c>
      <c r="P754" s="162">
        <v>1357</v>
      </c>
      <c r="Q754" s="162">
        <v>2531</v>
      </c>
      <c r="R754" s="164">
        <v>1</v>
      </c>
      <c r="S754" s="164" t="s">
        <v>644</v>
      </c>
      <c r="T754" s="164"/>
      <c r="U754" s="164" t="s">
        <v>644</v>
      </c>
      <c r="V754" s="164" t="s">
        <v>644</v>
      </c>
      <c r="W754" s="162">
        <f t="shared" si="58"/>
        <v>1</v>
      </c>
      <c r="X754" s="162">
        <v>1</v>
      </c>
      <c r="Y754" t="str">
        <f t="shared" si="56"/>
        <v>Public Elementary</v>
      </c>
      <c r="AA754" t="str">
        <f t="shared" si="57"/>
        <v>1</v>
      </c>
    </row>
    <row r="755" spans="1:27" ht="15.75" customHeight="1" x14ac:dyDescent="0.25">
      <c r="A755" s="162">
        <v>726</v>
      </c>
      <c r="B755" s="162">
        <v>122504</v>
      </c>
      <c r="C755" s="163" t="s">
        <v>1429</v>
      </c>
      <c r="D755" s="163" t="s">
        <v>638</v>
      </c>
      <c r="E755" s="163" t="s">
        <v>918</v>
      </c>
      <c r="F755" s="163" t="s">
        <v>918</v>
      </c>
      <c r="G755" s="178" t="s">
        <v>1411</v>
      </c>
      <c r="H755" s="178" t="s">
        <v>1411</v>
      </c>
      <c r="I755" s="163" t="s">
        <v>643</v>
      </c>
      <c r="J755" s="162">
        <v>11.251666670000001</v>
      </c>
      <c r="K755" s="162">
        <v>125.4741667</v>
      </c>
      <c r="L755" s="163" t="s">
        <v>644</v>
      </c>
      <c r="M755" s="162">
        <v>14</v>
      </c>
      <c r="N755" s="162">
        <v>33</v>
      </c>
      <c r="O755" s="162">
        <v>192</v>
      </c>
      <c r="P755" s="162">
        <v>1357</v>
      </c>
      <c r="Q755" s="162">
        <v>2531</v>
      </c>
      <c r="R755" s="164">
        <v>1</v>
      </c>
      <c r="S755" s="164" t="s">
        <v>644</v>
      </c>
      <c r="T755" s="164"/>
      <c r="U755" s="164" t="s">
        <v>644</v>
      </c>
      <c r="V755" s="164" t="s">
        <v>644</v>
      </c>
      <c r="W755" s="162">
        <f t="shared" si="58"/>
        <v>1</v>
      </c>
      <c r="X755" s="162">
        <v>1</v>
      </c>
      <c r="Y755" t="str">
        <f t="shared" si="56"/>
        <v>Public Elementary</v>
      </c>
      <c r="AA755" t="str">
        <f t="shared" si="57"/>
        <v>1</v>
      </c>
    </row>
    <row r="756" spans="1:27" ht="15.75" customHeight="1" x14ac:dyDescent="0.25">
      <c r="A756" s="162">
        <v>727</v>
      </c>
      <c r="B756" s="162">
        <v>122505</v>
      </c>
      <c r="C756" s="163" t="s">
        <v>1430</v>
      </c>
      <c r="D756" s="163" t="s">
        <v>638</v>
      </c>
      <c r="E756" s="163" t="s">
        <v>918</v>
      </c>
      <c r="F756" s="163" t="s">
        <v>918</v>
      </c>
      <c r="G756" s="178" t="s">
        <v>1411</v>
      </c>
      <c r="H756" s="178" t="s">
        <v>1411</v>
      </c>
      <c r="I756" s="163" t="s">
        <v>643</v>
      </c>
      <c r="J756" s="162">
        <v>11.268786</v>
      </c>
      <c r="K756" s="162">
        <v>125.55092999999999</v>
      </c>
      <c r="L756" s="163" t="s">
        <v>644</v>
      </c>
      <c r="M756" s="162">
        <v>14</v>
      </c>
      <c r="N756" s="162">
        <v>33</v>
      </c>
      <c r="O756" s="162">
        <v>192</v>
      </c>
      <c r="P756" s="162">
        <v>1357</v>
      </c>
      <c r="Q756" s="162">
        <v>2531</v>
      </c>
      <c r="R756" s="164">
        <v>1</v>
      </c>
      <c r="S756" s="164" t="s">
        <v>644</v>
      </c>
      <c r="T756" s="164"/>
      <c r="U756" s="164" t="s">
        <v>644</v>
      </c>
      <c r="V756" s="164" t="s">
        <v>644</v>
      </c>
      <c r="W756" s="162">
        <f t="shared" si="58"/>
        <v>1</v>
      </c>
      <c r="X756" s="162">
        <v>1</v>
      </c>
      <c r="Y756" t="str">
        <f t="shared" si="56"/>
        <v>Public Elementary</v>
      </c>
      <c r="AA756" t="str">
        <f t="shared" si="57"/>
        <v>1</v>
      </c>
    </row>
    <row r="757" spans="1:27" ht="15.75" customHeight="1" x14ac:dyDescent="0.25">
      <c r="A757" s="162">
        <v>990</v>
      </c>
      <c r="B757" s="162">
        <v>192502</v>
      </c>
      <c r="C757" s="163" t="s">
        <v>1431</v>
      </c>
      <c r="D757" s="163" t="s">
        <v>638</v>
      </c>
      <c r="E757" s="163" t="s">
        <v>918</v>
      </c>
      <c r="F757" s="163" t="s">
        <v>918</v>
      </c>
      <c r="G757" s="178" t="s">
        <v>1411</v>
      </c>
      <c r="H757" s="178" t="s">
        <v>1411</v>
      </c>
      <c r="I757" s="163" t="s">
        <v>643</v>
      </c>
      <c r="J757" s="170"/>
      <c r="K757" s="170"/>
      <c r="L757" s="163" t="s">
        <v>644</v>
      </c>
      <c r="M757" s="162">
        <v>14</v>
      </c>
      <c r="N757" s="162">
        <v>33</v>
      </c>
      <c r="O757" s="162">
        <v>192</v>
      </c>
      <c r="P757" s="162">
        <v>1357</v>
      </c>
      <c r="Q757" s="162">
        <v>2531</v>
      </c>
      <c r="R757" s="164">
        <v>1</v>
      </c>
      <c r="S757" s="164" t="s">
        <v>644</v>
      </c>
      <c r="T757" s="164"/>
      <c r="U757" s="164" t="s">
        <v>644</v>
      </c>
      <c r="V757" s="164" t="s">
        <v>644</v>
      </c>
      <c r="W757" s="162">
        <f t="shared" si="58"/>
        <v>1</v>
      </c>
      <c r="X757" s="162">
        <v>1</v>
      </c>
      <c r="Y757" t="str">
        <f t="shared" si="56"/>
        <v>Public Elementary</v>
      </c>
      <c r="AA757" t="str">
        <f t="shared" si="57"/>
        <v>1</v>
      </c>
    </row>
    <row r="758" spans="1:27" ht="15.75" customHeight="1" x14ac:dyDescent="0.25">
      <c r="A758" s="162">
        <v>1016</v>
      </c>
      <c r="B758" s="162">
        <v>303501</v>
      </c>
      <c r="C758" s="163" t="s">
        <v>1432</v>
      </c>
      <c r="D758" s="163" t="s">
        <v>638</v>
      </c>
      <c r="E758" s="163" t="s">
        <v>918</v>
      </c>
      <c r="F758" s="163" t="s">
        <v>918</v>
      </c>
      <c r="G758" s="178" t="s">
        <v>1411</v>
      </c>
      <c r="H758" s="178" t="s">
        <v>1411</v>
      </c>
      <c r="I758" s="163" t="s">
        <v>716</v>
      </c>
      <c r="J758" s="162">
        <v>11.221166</v>
      </c>
      <c r="K758" s="162">
        <v>125.53055500000001</v>
      </c>
      <c r="L758" s="163" t="s">
        <v>644</v>
      </c>
      <c r="M758" s="162">
        <v>14</v>
      </c>
      <c r="N758" s="162">
        <v>33</v>
      </c>
      <c r="O758" s="162">
        <v>192</v>
      </c>
      <c r="P758" s="162">
        <v>1357</v>
      </c>
      <c r="Q758" s="162">
        <v>2531</v>
      </c>
      <c r="R758" s="164" t="s">
        <v>644</v>
      </c>
      <c r="S758" s="164">
        <v>1</v>
      </c>
      <c r="T758" s="164">
        <v>1</v>
      </c>
      <c r="U758" s="164" t="s">
        <v>644</v>
      </c>
      <c r="V758" s="164" t="s">
        <v>644</v>
      </c>
      <c r="W758" s="162">
        <f t="shared" si="58"/>
        <v>5</v>
      </c>
      <c r="X758" s="162">
        <v>1</v>
      </c>
      <c r="Y758" t="str">
        <f t="shared" si="56"/>
        <v>Public Secondary</v>
      </c>
      <c r="AA758" t="str">
        <f t="shared" si="57"/>
        <v>23</v>
      </c>
    </row>
    <row r="759" spans="1:27" ht="15.75" customHeight="1" x14ac:dyDescent="0.25">
      <c r="A759" s="162">
        <v>1060</v>
      </c>
      <c r="B759" s="162">
        <v>404739</v>
      </c>
      <c r="C759" s="163" t="s">
        <v>1433</v>
      </c>
      <c r="D759" s="163" t="s">
        <v>638</v>
      </c>
      <c r="E759" s="163" t="s">
        <v>918</v>
      </c>
      <c r="F759" s="163" t="s">
        <v>918</v>
      </c>
      <c r="G759" s="178" t="s">
        <v>1411</v>
      </c>
      <c r="H759" s="178" t="s">
        <v>1411</v>
      </c>
      <c r="I759" s="163" t="s">
        <v>716</v>
      </c>
      <c r="J759" s="162">
        <v>11.261245000000001</v>
      </c>
      <c r="K759" s="162">
        <v>125.53527800000001</v>
      </c>
      <c r="L759" s="163" t="s">
        <v>1434</v>
      </c>
      <c r="M759" s="162">
        <v>14</v>
      </c>
      <c r="N759" s="162">
        <v>33</v>
      </c>
      <c r="O759" s="162">
        <v>192</v>
      </c>
      <c r="P759" s="162">
        <v>1357</v>
      </c>
      <c r="Q759" s="162">
        <v>2531</v>
      </c>
      <c r="R759" s="164" t="s">
        <v>644</v>
      </c>
      <c r="S759" s="164">
        <v>1</v>
      </c>
      <c r="T759" s="164"/>
      <c r="U759" s="164" t="s">
        <v>644</v>
      </c>
      <c r="V759" s="164" t="s">
        <v>644</v>
      </c>
      <c r="W759" s="162">
        <f t="shared" si="58"/>
        <v>2</v>
      </c>
      <c r="X759" s="162">
        <v>2</v>
      </c>
      <c r="Y759" t="str">
        <f t="shared" si="56"/>
        <v>Private JHS</v>
      </c>
      <c r="AA759" t="str">
        <f t="shared" si="57"/>
        <v>2</v>
      </c>
    </row>
    <row r="760" spans="1:27" ht="15.75" customHeight="1" x14ac:dyDescent="0.25">
      <c r="A760" s="162">
        <v>1088</v>
      </c>
      <c r="B760" s="178" t="s">
        <v>1435</v>
      </c>
      <c r="C760" s="178" t="s">
        <v>1436</v>
      </c>
      <c r="D760" s="163" t="s">
        <v>638</v>
      </c>
      <c r="E760" s="163" t="s">
        <v>918</v>
      </c>
      <c r="F760" s="163" t="s">
        <v>918</v>
      </c>
      <c r="G760" s="178" t="s">
        <v>1411</v>
      </c>
      <c r="H760" s="178" t="s">
        <v>1411</v>
      </c>
      <c r="I760" s="163" t="s">
        <v>8</v>
      </c>
      <c r="J760" s="162"/>
      <c r="K760" s="162"/>
      <c r="L760" s="163"/>
      <c r="M760" s="162"/>
      <c r="N760" s="162"/>
      <c r="O760" s="162"/>
      <c r="P760" s="162"/>
      <c r="Q760" s="162"/>
      <c r="R760" s="164" t="s">
        <v>644</v>
      </c>
      <c r="S760" s="164" t="s">
        <v>644</v>
      </c>
      <c r="T760" s="164"/>
      <c r="U760" s="164">
        <v>1</v>
      </c>
      <c r="V760" s="164" t="s">
        <v>644</v>
      </c>
      <c r="W760" s="162">
        <f t="shared" si="58"/>
        <v>7</v>
      </c>
      <c r="X760" s="162">
        <v>1</v>
      </c>
      <c r="Y760" t="str">
        <f t="shared" si="56"/>
        <v>Public ALS</v>
      </c>
      <c r="AA760" t="str">
        <f t="shared" si="57"/>
        <v>4</v>
      </c>
    </row>
    <row r="761" spans="1:27" ht="15.75" customHeight="1" x14ac:dyDescent="0.25">
      <c r="A761" s="162">
        <v>728</v>
      </c>
      <c r="B761" s="162">
        <v>122506</v>
      </c>
      <c r="C761" s="163" t="s">
        <v>1437</v>
      </c>
      <c r="D761" s="163" t="s">
        <v>638</v>
      </c>
      <c r="E761" s="163" t="s">
        <v>918</v>
      </c>
      <c r="F761" s="163" t="s">
        <v>918</v>
      </c>
      <c r="G761" s="163" t="s">
        <v>1438</v>
      </c>
      <c r="H761" s="163" t="s">
        <v>1438</v>
      </c>
      <c r="I761" s="163" t="s">
        <v>643</v>
      </c>
      <c r="J761" s="162">
        <v>11.11611111</v>
      </c>
      <c r="K761" s="162">
        <v>125.50138889999999</v>
      </c>
      <c r="L761" s="163" t="s">
        <v>644</v>
      </c>
      <c r="M761" s="162">
        <v>14</v>
      </c>
      <c r="N761" s="162">
        <v>33</v>
      </c>
      <c r="O761" s="162">
        <v>192</v>
      </c>
      <c r="P761" s="162">
        <v>1358</v>
      </c>
      <c r="Q761" s="162">
        <v>2532</v>
      </c>
      <c r="R761" s="164">
        <v>1</v>
      </c>
      <c r="S761" s="164" t="s">
        <v>644</v>
      </c>
      <c r="T761" s="164"/>
      <c r="U761" s="164" t="s">
        <v>644</v>
      </c>
      <c r="V761" s="164" t="s">
        <v>644</v>
      </c>
      <c r="W761" s="162">
        <f t="shared" si="58"/>
        <v>1</v>
      </c>
      <c r="X761" s="162">
        <v>1</v>
      </c>
      <c r="Y761" t="str">
        <f t="shared" si="56"/>
        <v>Public Elementary</v>
      </c>
      <c r="AA761" t="str">
        <f t="shared" si="57"/>
        <v>1</v>
      </c>
    </row>
    <row r="762" spans="1:27" ht="15.75" customHeight="1" x14ac:dyDescent="0.25">
      <c r="A762" s="162">
        <v>729</v>
      </c>
      <c r="B762" s="162">
        <v>122507</v>
      </c>
      <c r="C762" s="163" t="s">
        <v>1439</v>
      </c>
      <c r="D762" s="163" t="s">
        <v>638</v>
      </c>
      <c r="E762" s="163" t="s">
        <v>918</v>
      </c>
      <c r="F762" s="163" t="s">
        <v>918</v>
      </c>
      <c r="G762" s="163" t="s">
        <v>1438</v>
      </c>
      <c r="H762" s="163" t="s">
        <v>1438</v>
      </c>
      <c r="I762" s="163" t="s">
        <v>643</v>
      </c>
      <c r="J762" s="170"/>
      <c r="K762" s="170"/>
      <c r="L762" s="163" t="s">
        <v>644</v>
      </c>
      <c r="M762" s="162">
        <v>14</v>
      </c>
      <c r="N762" s="162">
        <v>33</v>
      </c>
      <c r="O762" s="162">
        <v>192</v>
      </c>
      <c r="P762" s="162">
        <v>1358</v>
      </c>
      <c r="Q762" s="162">
        <v>2532</v>
      </c>
      <c r="R762" s="164">
        <v>1</v>
      </c>
      <c r="S762" s="164" t="s">
        <v>644</v>
      </c>
      <c r="T762" s="164"/>
      <c r="U762" s="164" t="s">
        <v>644</v>
      </c>
      <c r="V762" s="164" t="s">
        <v>644</v>
      </c>
      <c r="W762" s="162">
        <f t="shared" si="58"/>
        <v>1</v>
      </c>
      <c r="X762" s="162">
        <v>1</v>
      </c>
      <c r="Y762" t="str">
        <f t="shared" si="56"/>
        <v>Public Elementary</v>
      </c>
      <c r="AA762" t="str">
        <f t="shared" si="57"/>
        <v>1</v>
      </c>
    </row>
    <row r="763" spans="1:27" ht="15.75" customHeight="1" x14ac:dyDescent="0.25">
      <c r="A763" s="162">
        <v>730</v>
      </c>
      <c r="B763" s="162">
        <v>122508</v>
      </c>
      <c r="C763" s="163" t="s">
        <v>1440</v>
      </c>
      <c r="D763" s="163" t="s">
        <v>638</v>
      </c>
      <c r="E763" s="163" t="s">
        <v>918</v>
      </c>
      <c r="F763" s="163" t="s">
        <v>918</v>
      </c>
      <c r="G763" s="163" t="s">
        <v>1438</v>
      </c>
      <c r="H763" s="163" t="s">
        <v>1438</v>
      </c>
      <c r="I763" s="163" t="s">
        <v>643</v>
      </c>
      <c r="J763" s="162">
        <v>11.126998</v>
      </c>
      <c r="K763" s="162">
        <v>125.46</v>
      </c>
      <c r="L763" s="163" t="s">
        <v>644</v>
      </c>
      <c r="M763" s="162">
        <v>14</v>
      </c>
      <c r="N763" s="162">
        <v>33</v>
      </c>
      <c r="O763" s="162">
        <v>192</v>
      </c>
      <c r="P763" s="162">
        <v>1358</v>
      </c>
      <c r="Q763" s="162">
        <v>2532</v>
      </c>
      <c r="R763" s="164">
        <v>1</v>
      </c>
      <c r="S763" s="164" t="s">
        <v>644</v>
      </c>
      <c r="T763" s="164"/>
      <c r="U763" s="164" t="s">
        <v>644</v>
      </c>
      <c r="V763" s="164" t="s">
        <v>644</v>
      </c>
      <c r="W763" s="162">
        <f t="shared" si="58"/>
        <v>1</v>
      </c>
      <c r="X763" s="162">
        <v>1</v>
      </c>
      <c r="Y763" t="str">
        <f t="shared" si="56"/>
        <v>Public Elementary</v>
      </c>
      <c r="AA763" t="str">
        <f t="shared" si="57"/>
        <v>1</v>
      </c>
    </row>
    <row r="764" spans="1:27" ht="15.75" customHeight="1" x14ac:dyDescent="0.25">
      <c r="A764" s="162">
        <v>731</v>
      </c>
      <c r="B764" s="162">
        <v>122509</v>
      </c>
      <c r="C764" s="163" t="s">
        <v>1441</v>
      </c>
      <c r="D764" s="163" t="s">
        <v>638</v>
      </c>
      <c r="E764" s="163" t="s">
        <v>918</v>
      </c>
      <c r="F764" s="163" t="s">
        <v>918</v>
      </c>
      <c r="G764" s="163" t="s">
        <v>1438</v>
      </c>
      <c r="H764" s="163" t="s">
        <v>1438</v>
      </c>
      <c r="I764" s="163" t="s">
        <v>643</v>
      </c>
      <c r="J764" s="162">
        <v>11.0869</v>
      </c>
      <c r="K764" s="162">
        <v>125.5072</v>
      </c>
      <c r="L764" s="163" t="s">
        <v>644</v>
      </c>
      <c r="M764" s="162">
        <v>14</v>
      </c>
      <c r="N764" s="162">
        <v>33</v>
      </c>
      <c r="O764" s="162">
        <v>192</v>
      </c>
      <c r="P764" s="162">
        <v>1358</v>
      </c>
      <c r="Q764" s="162">
        <v>2532</v>
      </c>
      <c r="R764" s="164">
        <v>1</v>
      </c>
      <c r="S764" s="164" t="s">
        <v>644</v>
      </c>
      <c r="T764" s="164"/>
      <c r="U764" s="164" t="s">
        <v>644</v>
      </c>
      <c r="V764" s="164" t="s">
        <v>644</v>
      </c>
      <c r="W764" s="162">
        <f t="shared" si="58"/>
        <v>1</v>
      </c>
      <c r="X764" s="162">
        <v>1</v>
      </c>
      <c r="Y764" t="str">
        <f t="shared" si="56"/>
        <v>Public Elementary</v>
      </c>
      <c r="AA764" t="str">
        <f t="shared" si="57"/>
        <v>1</v>
      </c>
    </row>
    <row r="765" spans="1:27" ht="15.75" customHeight="1" x14ac:dyDescent="0.25">
      <c r="A765" s="162">
        <v>732</v>
      </c>
      <c r="B765" s="162">
        <v>122510</v>
      </c>
      <c r="C765" s="163" t="s">
        <v>1442</v>
      </c>
      <c r="D765" s="163" t="s">
        <v>638</v>
      </c>
      <c r="E765" s="163" t="s">
        <v>918</v>
      </c>
      <c r="F765" s="163" t="s">
        <v>918</v>
      </c>
      <c r="G765" s="163" t="s">
        <v>1438</v>
      </c>
      <c r="H765" s="163" t="s">
        <v>1438</v>
      </c>
      <c r="I765" s="163" t="s">
        <v>643</v>
      </c>
      <c r="J765" s="162">
        <v>11.12027</v>
      </c>
      <c r="K765" s="162">
        <v>125.444183</v>
      </c>
      <c r="L765" s="163" t="s">
        <v>644</v>
      </c>
      <c r="M765" s="162">
        <v>14</v>
      </c>
      <c r="N765" s="162">
        <v>33</v>
      </c>
      <c r="O765" s="162">
        <v>192</v>
      </c>
      <c r="P765" s="162">
        <v>1358</v>
      </c>
      <c r="Q765" s="162">
        <v>2532</v>
      </c>
      <c r="R765" s="164">
        <v>1</v>
      </c>
      <c r="S765" s="164" t="s">
        <v>644</v>
      </c>
      <c r="T765" s="164"/>
      <c r="U765" s="164" t="s">
        <v>644</v>
      </c>
      <c r="V765" s="164" t="s">
        <v>644</v>
      </c>
      <c r="W765" s="162">
        <f t="shared" si="58"/>
        <v>1</v>
      </c>
      <c r="X765" s="162">
        <v>1</v>
      </c>
      <c r="Y765" t="str">
        <f t="shared" si="56"/>
        <v>Public Elementary</v>
      </c>
      <c r="AA765" t="str">
        <f t="shared" si="57"/>
        <v>1</v>
      </c>
    </row>
    <row r="766" spans="1:27" ht="15.75" customHeight="1" x14ac:dyDescent="0.25">
      <c r="A766" s="162">
        <v>733</v>
      </c>
      <c r="B766" s="162">
        <v>122511</v>
      </c>
      <c r="C766" s="163" t="s">
        <v>1443</v>
      </c>
      <c r="D766" s="163" t="s">
        <v>638</v>
      </c>
      <c r="E766" s="163" t="s">
        <v>918</v>
      </c>
      <c r="F766" s="163" t="s">
        <v>918</v>
      </c>
      <c r="G766" s="163" t="s">
        <v>1438</v>
      </c>
      <c r="H766" s="163" t="s">
        <v>1438</v>
      </c>
      <c r="I766" s="163" t="s">
        <v>643</v>
      </c>
      <c r="J766" s="162">
        <v>11.158099999999999</v>
      </c>
      <c r="K766" s="162">
        <v>125.4229</v>
      </c>
      <c r="L766" s="163" t="s">
        <v>644</v>
      </c>
      <c r="M766" s="162">
        <v>14</v>
      </c>
      <c r="N766" s="162">
        <v>33</v>
      </c>
      <c r="O766" s="162">
        <v>192</v>
      </c>
      <c r="P766" s="162">
        <v>1358</v>
      </c>
      <c r="Q766" s="162">
        <v>2532</v>
      </c>
      <c r="R766" s="164">
        <v>1</v>
      </c>
      <c r="S766" s="164" t="s">
        <v>644</v>
      </c>
      <c r="T766" s="164"/>
      <c r="U766" s="164" t="s">
        <v>644</v>
      </c>
      <c r="V766" s="164" t="s">
        <v>644</v>
      </c>
      <c r="W766" s="162">
        <f t="shared" si="58"/>
        <v>1</v>
      </c>
      <c r="X766" s="162">
        <v>1</v>
      </c>
      <c r="Y766" t="str">
        <f t="shared" si="56"/>
        <v>Public Elementary</v>
      </c>
      <c r="AA766" t="str">
        <f t="shared" si="57"/>
        <v>1</v>
      </c>
    </row>
    <row r="767" spans="1:27" ht="15.75" customHeight="1" x14ac:dyDescent="0.25">
      <c r="A767" s="162">
        <v>734</v>
      </c>
      <c r="B767" s="162">
        <v>122512</v>
      </c>
      <c r="C767" s="163" t="s">
        <v>1444</v>
      </c>
      <c r="D767" s="163" t="s">
        <v>638</v>
      </c>
      <c r="E767" s="163" t="s">
        <v>918</v>
      </c>
      <c r="F767" s="163" t="s">
        <v>918</v>
      </c>
      <c r="G767" s="163" t="s">
        <v>1438</v>
      </c>
      <c r="H767" s="163" t="s">
        <v>1438</v>
      </c>
      <c r="I767" s="163" t="s">
        <v>643</v>
      </c>
      <c r="J767" s="162">
        <v>11.1211</v>
      </c>
      <c r="K767" s="162">
        <v>125.47110000000001</v>
      </c>
      <c r="L767" s="163" t="s">
        <v>644</v>
      </c>
      <c r="M767" s="162">
        <v>14</v>
      </c>
      <c r="N767" s="162">
        <v>33</v>
      </c>
      <c r="O767" s="162">
        <v>192</v>
      </c>
      <c r="P767" s="162">
        <v>1358</v>
      </c>
      <c r="Q767" s="162">
        <v>2532</v>
      </c>
      <c r="R767" s="164">
        <v>1</v>
      </c>
      <c r="S767" s="164" t="s">
        <v>644</v>
      </c>
      <c r="T767" s="164"/>
      <c r="U767" s="164" t="s">
        <v>644</v>
      </c>
      <c r="V767" s="164" t="s">
        <v>644</v>
      </c>
      <c r="W767" s="162">
        <f t="shared" si="58"/>
        <v>1</v>
      </c>
      <c r="X767" s="162">
        <v>1</v>
      </c>
      <c r="Y767" t="str">
        <f t="shared" si="56"/>
        <v>Public Elementary</v>
      </c>
      <c r="AA767" t="str">
        <f t="shared" si="57"/>
        <v>1</v>
      </c>
    </row>
    <row r="768" spans="1:27" ht="15.75" customHeight="1" x14ac:dyDescent="0.25">
      <c r="A768" s="162">
        <v>735</v>
      </c>
      <c r="B768" s="162">
        <v>122513</v>
      </c>
      <c r="C768" s="163" t="s">
        <v>1445</v>
      </c>
      <c r="D768" s="163" t="s">
        <v>638</v>
      </c>
      <c r="E768" s="163" t="s">
        <v>918</v>
      </c>
      <c r="F768" s="163" t="s">
        <v>918</v>
      </c>
      <c r="G768" s="163" t="s">
        <v>1438</v>
      </c>
      <c r="H768" s="163" t="s">
        <v>1438</v>
      </c>
      <c r="I768" s="163" t="s">
        <v>643</v>
      </c>
      <c r="J768" s="162">
        <v>11.11611111</v>
      </c>
      <c r="K768" s="162">
        <v>125.4355556</v>
      </c>
      <c r="L768" s="163" t="s">
        <v>644</v>
      </c>
      <c r="M768" s="162">
        <v>14</v>
      </c>
      <c r="N768" s="162">
        <v>33</v>
      </c>
      <c r="O768" s="162">
        <v>192</v>
      </c>
      <c r="P768" s="162">
        <v>1358</v>
      </c>
      <c r="Q768" s="162">
        <v>2532</v>
      </c>
      <c r="R768" s="164">
        <v>1</v>
      </c>
      <c r="S768" s="164" t="s">
        <v>644</v>
      </c>
      <c r="T768" s="164"/>
      <c r="U768" s="164" t="s">
        <v>644</v>
      </c>
      <c r="V768" s="164" t="s">
        <v>644</v>
      </c>
      <c r="W768" s="162">
        <f t="shared" si="58"/>
        <v>1</v>
      </c>
      <c r="X768" s="162">
        <v>1</v>
      </c>
      <c r="Y768" t="str">
        <f t="shared" si="56"/>
        <v>Public Elementary</v>
      </c>
      <c r="AA768" t="str">
        <f t="shared" si="57"/>
        <v>1</v>
      </c>
    </row>
    <row r="769" spans="1:27" ht="15.75" customHeight="1" x14ac:dyDescent="0.25">
      <c r="A769" s="162">
        <v>736</v>
      </c>
      <c r="B769" s="162">
        <v>122514</v>
      </c>
      <c r="C769" s="163" t="s">
        <v>1446</v>
      </c>
      <c r="D769" s="163" t="s">
        <v>638</v>
      </c>
      <c r="E769" s="163" t="s">
        <v>918</v>
      </c>
      <c r="F769" s="163" t="s">
        <v>918</v>
      </c>
      <c r="G769" s="163" t="s">
        <v>1438</v>
      </c>
      <c r="H769" s="163" t="s">
        <v>1438</v>
      </c>
      <c r="I769" s="163" t="s">
        <v>643</v>
      </c>
      <c r="J769" s="162">
        <v>11.11527778</v>
      </c>
      <c r="K769" s="162">
        <v>125.4869444</v>
      </c>
      <c r="L769" s="163" t="s">
        <v>644</v>
      </c>
      <c r="M769" s="162">
        <v>14</v>
      </c>
      <c r="N769" s="162">
        <v>33</v>
      </c>
      <c r="O769" s="162">
        <v>192</v>
      </c>
      <c r="P769" s="162">
        <v>1358</v>
      </c>
      <c r="Q769" s="162">
        <v>2532</v>
      </c>
      <c r="R769" s="164">
        <v>1</v>
      </c>
      <c r="S769" s="164" t="s">
        <v>644</v>
      </c>
      <c r="T769" s="164"/>
      <c r="U769" s="164" t="s">
        <v>644</v>
      </c>
      <c r="V769" s="164" t="s">
        <v>644</v>
      </c>
      <c r="W769" s="162">
        <f t="shared" si="58"/>
        <v>1</v>
      </c>
      <c r="X769" s="162">
        <v>1</v>
      </c>
      <c r="Y769" t="str">
        <f t="shared" si="56"/>
        <v>Public Elementary</v>
      </c>
      <c r="AA769" t="str">
        <f t="shared" si="57"/>
        <v>1</v>
      </c>
    </row>
    <row r="770" spans="1:27" ht="15.75" customHeight="1" x14ac:dyDescent="0.25">
      <c r="A770" s="162">
        <v>737</v>
      </c>
      <c r="B770" s="162">
        <v>122515</v>
      </c>
      <c r="C770" s="163" t="s">
        <v>1447</v>
      </c>
      <c r="D770" s="163" t="s">
        <v>638</v>
      </c>
      <c r="E770" s="163" t="s">
        <v>918</v>
      </c>
      <c r="F770" s="163" t="s">
        <v>918</v>
      </c>
      <c r="G770" s="167" t="s">
        <v>1438</v>
      </c>
      <c r="H770" s="167" t="s">
        <v>1438</v>
      </c>
      <c r="I770" s="163" t="s">
        <v>643</v>
      </c>
      <c r="J770" s="166">
        <v>11.142099999999999</v>
      </c>
      <c r="K770" s="166">
        <v>125.44110000000001</v>
      </c>
      <c r="L770" s="163" t="s">
        <v>644</v>
      </c>
      <c r="M770" s="162">
        <v>14</v>
      </c>
      <c r="N770" s="162">
        <v>33</v>
      </c>
      <c r="O770" s="162">
        <v>192</v>
      </c>
      <c r="P770" s="162">
        <v>1358</v>
      </c>
      <c r="Q770" s="162">
        <v>2532</v>
      </c>
      <c r="R770" s="164">
        <v>1</v>
      </c>
      <c r="S770" s="164" t="s">
        <v>644</v>
      </c>
      <c r="T770" s="164"/>
      <c r="U770" s="164" t="s">
        <v>644</v>
      </c>
      <c r="V770" s="164" t="s">
        <v>644</v>
      </c>
      <c r="W770" s="162">
        <f t="shared" si="58"/>
        <v>1</v>
      </c>
      <c r="X770" s="162">
        <v>1</v>
      </c>
      <c r="Y770" t="str">
        <f t="shared" si="56"/>
        <v>Public Elementary</v>
      </c>
      <c r="AA770" t="str">
        <f t="shared" si="57"/>
        <v>1</v>
      </c>
    </row>
    <row r="771" spans="1:27" ht="15.75" customHeight="1" x14ac:dyDescent="0.25">
      <c r="A771" s="162">
        <v>738</v>
      </c>
      <c r="B771" s="162">
        <v>122516</v>
      </c>
      <c r="C771" s="163" t="s">
        <v>1448</v>
      </c>
      <c r="D771" s="163" t="s">
        <v>638</v>
      </c>
      <c r="E771" s="163" t="s">
        <v>918</v>
      </c>
      <c r="F771" s="163" t="s">
        <v>918</v>
      </c>
      <c r="G771" s="163" t="s">
        <v>1438</v>
      </c>
      <c r="H771" s="163" t="s">
        <v>1438</v>
      </c>
      <c r="I771" s="163" t="s">
        <v>643</v>
      </c>
      <c r="J771" s="162">
        <v>11.1073</v>
      </c>
      <c r="K771" s="162">
        <v>125.4958</v>
      </c>
      <c r="L771" s="163" t="s">
        <v>644</v>
      </c>
      <c r="M771" s="162">
        <v>14</v>
      </c>
      <c r="N771" s="162">
        <v>33</v>
      </c>
      <c r="O771" s="162">
        <v>192</v>
      </c>
      <c r="P771" s="162">
        <v>1358</v>
      </c>
      <c r="Q771" s="162">
        <v>2532</v>
      </c>
      <c r="R771" s="164">
        <v>1</v>
      </c>
      <c r="S771" s="164" t="s">
        <v>644</v>
      </c>
      <c r="T771" s="164"/>
      <c r="U771" s="164" t="s">
        <v>644</v>
      </c>
      <c r="V771" s="164" t="s">
        <v>644</v>
      </c>
      <c r="W771" s="162">
        <f t="shared" si="58"/>
        <v>1</v>
      </c>
      <c r="X771" s="162">
        <v>1</v>
      </c>
      <c r="Y771" t="str">
        <f t="shared" si="56"/>
        <v>Public Elementary</v>
      </c>
      <c r="AA771" t="str">
        <f t="shared" si="57"/>
        <v>1</v>
      </c>
    </row>
    <row r="772" spans="1:27" ht="15.75" customHeight="1" x14ac:dyDescent="0.25">
      <c r="A772" s="162">
        <v>739</v>
      </c>
      <c r="B772" s="162">
        <v>122517</v>
      </c>
      <c r="C772" s="163" t="s">
        <v>1320</v>
      </c>
      <c r="D772" s="163" t="s">
        <v>638</v>
      </c>
      <c r="E772" s="163" t="s">
        <v>918</v>
      </c>
      <c r="F772" s="163" t="s">
        <v>918</v>
      </c>
      <c r="G772" s="163" t="s">
        <v>1438</v>
      </c>
      <c r="H772" s="163" t="s">
        <v>1438</v>
      </c>
      <c r="I772" s="163" t="s">
        <v>643</v>
      </c>
      <c r="J772" s="162">
        <v>11.1541</v>
      </c>
      <c r="K772" s="162">
        <v>125.4439</v>
      </c>
      <c r="L772" s="163" t="s">
        <v>644</v>
      </c>
      <c r="M772" s="162">
        <v>14</v>
      </c>
      <c r="N772" s="162">
        <v>33</v>
      </c>
      <c r="O772" s="162">
        <v>192</v>
      </c>
      <c r="P772" s="162">
        <v>1358</v>
      </c>
      <c r="Q772" s="162">
        <v>2532</v>
      </c>
      <c r="R772" s="164">
        <v>1</v>
      </c>
      <c r="S772" s="164" t="s">
        <v>644</v>
      </c>
      <c r="T772" s="164"/>
      <c r="U772" s="164" t="s">
        <v>644</v>
      </c>
      <c r="V772" s="164" t="s">
        <v>644</v>
      </c>
      <c r="W772" s="162">
        <f t="shared" si="58"/>
        <v>1</v>
      </c>
      <c r="X772" s="162">
        <v>1</v>
      </c>
      <c r="Y772" t="str">
        <f t="shared" si="56"/>
        <v>Public Elementary</v>
      </c>
      <c r="AA772" t="str">
        <f t="shared" si="57"/>
        <v>1</v>
      </c>
    </row>
    <row r="773" spans="1:27" ht="15.75" customHeight="1" x14ac:dyDescent="0.25">
      <c r="A773" s="162">
        <v>1017</v>
      </c>
      <c r="B773" s="162">
        <v>303502</v>
      </c>
      <c r="C773" s="163" t="s">
        <v>1449</v>
      </c>
      <c r="D773" s="163" t="s">
        <v>638</v>
      </c>
      <c r="E773" s="163" t="s">
        <v>918</v>
      </c>
      <c r="F773" s="163" t="s">
        <v>918</v>
      </c>
      <c r="G773" s="163" t="s">
        <v>1438</v>
      </c>
      <c r="H773" s="163" t="s">
        <v>1438</v>
      </c>
      <c r="I773" s="163" t="s">
        <v>716</v>
      </c>
      <c r="J773" s="162">
        <v>11.120339</v>
      </c>
      <c r="K773" s="162">
        <v>125.445137</v>
      </c>
      <c r="L773" s="163" t="s">
        <v>644</v>
      </c>
      <c r="M773" s="162">
        <v>14</v>
      </c>
      <c r="N773" s="162">
        <v>33</v>
      </c>
      <c r="O773" s="162">
        <v>192</v>
      </c>
      <c r="P773" s="162">
        <v>1358</v>
      </c>
      <c r="Q773" s="162">
        <v>2532</v>
      </c>
      <c r="R773" s="164" t="s">
        <v>644</v>
      </c>
      <c r="S773" s="164">
        <v>1</v>
      </c>
      <c r="T773" s="164">
        <v>1</v>
      </c>
      <c r="U773" s="164" t="s">
        <v>644</v>
      </c>
      <c r="V773" s="164" t="s">
        <v>644</v>
      </c>
      <c r="W773" s="162">
        <f t="shared" si="58"/>
        <v>5</v>
      </c>
      <c r="X773" s="162">
        <v>1</v>
      </c>
      <c r="Y773" t="str">
        <f t="shared" si="56"/>
        <v>Public Secondary</v>
      </c>
      <c r="AA773" t="str">
        <f t="shared" si="57"/>
        <v>23</v>
      </c>
    </row>
    <row r="774" spans="1:27" ht="15.75" customHeight="1" x14ac:dyDescent="0.25">
      <c r="A774" s="162">
        <v>1027</v>
      </c>
      <c r="B774" s="162">
        <v>303514</v>
      </c>
      <c r="C774" s="163" t="s">
        <v>1450</v>
      </c>
      <c r="D774" s="163" t="s">
        <v>638</v>
      </c>
      <c r="E774" s="163" t="s">
        <v>918</v>
      </c>
      <c r="F774" s="163" t="s">
        <v>918</v>
      </c>
      <c r="G774" s="163" t="s">
        <v>1438</v>
      </c>
      <c r="H774" s="163" t="s">
        <v>1438</v>
      </c>
      <c r="I774" s="163" t="s">
        <v>716</v>
      </c>
      <c r="J774" s="162">
        <v>11.117501000000001</v>
      </c>
      <c r="K774" s="162">
        <v>125.44802900000001</v>
      </c>
      <c r="L774" s="163" t="s">
        <v>644</v>
      </c>
      <c r="M774" s="162">
        <v>14</v>
      </c>
      <c r="N774" s="162">
        <v>33</v>
      </c>
      <c r="O774" s="162">
        <v>192</v>
      </c>
      <c r="P774" s="162">
        <v>1358</v>
      </c>
      <c r="Q774" s="162">
        <v>2532</v>
      </c>
      <c r="R774" s="164" t="s">
        <v>644</v>
      </c>
      <c r="S774" s="164">
        <v>1</v>
      </c>
      <c r="T774" s="164"/>
      <c r="U774" s="164" t="s">
        <v>644</v>
      </c>
      <c r="V774" s="164" t="s">
        <v>644</v>
      </c>
      <c r="W774" s="162">
        <f t="shared" si="58"/>
        <v>2</v>
      </c>
      <c r="X774" s="162">
        <v>1</v>
      </c>
      <c r="Y774" t="str">
        <f t="shared" si="56"/>
        <v>Public JHS</v>
      </c>
      <c r="AA774" t="str">
        <f t="shared" si="57"/>
        <v>2</v>
      </c>
    </row>
    <row r="775" spans="1:27" ht="15.75" customHeight="1" x14ac:dyDescent="0.25">
      <c r="A775" s="162">
        <v>1089</v>
      </c>
      <c r="B775" s="178" t="s">
        <v>1438</v>
      </c>
      <c r="C775" s="178" t="s">
        <v>1451</v>
      </c>
      <c r="D775" s="163" t="s">
        <v>638</v>
      </c>
      <c r="E775" s="163" t="s">
        <v>918</v>
      </c>
      <c r="F775" s="163" t="s">
        <v>918</v>
      </c>
      <c r="G775" s="178" t="s">
        <v>1438</v>
      </c>
      <c r="H775" s="178" t="s">
        <v>1438</v>
      </c>
      <c r="I775" s="163" t="s">
        <v>8</v>
      </c>
      <c r="J775" s="162"/>
      <c r="K775" s="162"/>
      <c r="L775" s="163"/>
      <c r="M775" s="162"/>
      <c r="N775" s="162"/>
      <c r="O775" s="162"/>
      <c r="P775" s="162"/>
      <c r="Q775" s="162"/>
      <c r="R775" s="164" t="s">
        <v>644</v>
      </c>
      <c r="S775" s="164" t="s">
        <v>644</v>
      </c>
      <c r="T775" s="164"/>
      <c r="U775" s="164">
        <v>1</v>
      </c>
      <c r="V775" s="164" t="s">
        <v>644</v>
      </c>
      <c r="W775" s="162">
        <f t="shared" si="58"/>
        <v>7</v>
      </c>
      <c r="X775" s="162">
        <v>1</v>
      </c>
      <c r="Y775" t="str">
        <f t="shared" si="56"/>
        <v>Public ALS</v>
      </c>
      <c r="AA775" t="str">
        <f t="shared" si="57"/>
        <v>4</v>
      </c>
    </row>
    <row r="776" spans="1:27" ht="15.75" customHeight="1" x14ac:dyDescent="0.25">
      <c r="A776" s="162">
        <v>740</v>
      </c>
      <c r="B776" s="162">
        <v>122518</v>
      </c>
      <c r="C776" s="163" t="s">
        <v>1452</v>
      </c>
      <c r="D776" s="163" t="s">
        <v>638</v>
      </c>
      <c r="E776" s="163" t="s">
        <v>918</v>
      </c>
      <c r="F776" s="163" t="s">
        <v>918</v>
      </c>
      <c r="G776" s="163" t="s">
        <v>1453</v>
      </c>
      <c r="H776" s="163" t="s">
        <v>1454</v>
      </c>
      <c r="I776" s="163" t="s">
        <v>643</v>
      </c>
      <c r="J776" s="162">
        <v>10.984299999999999</v>
      </c>
      <c r="K776" s="162">
        <v>125.6512</v>
      </c>
      <c r="L776" s="163" t="s">
        <v>644</v>
      </c>
      <c r="M776" s="162">
        <v>14</v>
      </c>
      <c r="N776" s="162">
        <v>33</v>
      </c>
      <c r="O776" s="162">
        <v>192</v>
      </c>
      <c r="P776" s="162">
        <v>1359</v>
      </c>
      <c r="Q776" s="162">
        <v>2533</v>
      </c>
      <c r="R776" s="164">
        <v>1</v>
      </c>
      <c r="S776" s="164" t="s">
        <v>644</v>
      </c>
      <c r="T776" s="164"/>
      <c r="U776" s="164" t="s">
        <v>644</v>
      </c>
      <c r="V776" s="164" t="s">
        <v>644</v>
      </c>
      <c r="W776" s="162">
        <f t="shared" si="58"/>
        <v>1</v>
      </c>
      <c r="X776" s="162">
        <v>1</v>
      </c>
      <c r="Y776" t="str">
        <f t="shared" si="56"/>
        <v>Public Elementary</v>
      </c>
      <c r="AA776" t="str">
        <f t="shared" si="57"/>
        <v>1</v>
      </c>
    </row>
    <row r="777" spans="1:27" ht="15.75" customHeight="1" x14ac:dyDescent="0.25">
      <c r="A777" s="162">
        <v>741</v>
      </c>
      <c r="B777" s="162">
        <v>122519</v>
      </c>
      <c r="C777" s="163" t="s">
        <v>645</v>
      </c>
      <c r="D777" s="163" t="s">
        <v>638</v>
      </c>
      <c r="E777" s="163" t="s">
        <v>918</v>
      </c>
      <c r="F777" s="163" t="s">
        <v>918</v>
      </c>
      <c r="G777" s="163" t="s">
        <v>1453</v>
      </c>
      <c r="H777" s="163" t="s">
        <v>1454</v>
      </c>
      <c r="I777" s="163" t="s">
        <v>643</v>
      </c>
      <c r="J777" s="162">
        <v>10.9986</v>
      </c>
      <c r="K777" s="162">
        <v>125.6356</v>
      </c>
      <c r="L777" s="163" t="s">
        <v>644</v>
      </c>
      <c r="M777" s="162">
        <v>14</v>
      </c>
      <c r="N777" s="162">
        <v>33</v>
      </c>
      <c r="O777" s="162">
        <v>192</v>
      </c>
      <c r="P777" s="162">
        <v>1359</v>
      </c>
      <c r="Q777" s="162">
        <v>2533</v>
      </c>
      <c r="R777" s="164">
        <v>1</v>
      </c>
      <c r="S777" s="164" t="s">
        <v>644</v>
      </c>
      <c r="T777" s="164"/>
      <c r="U777" s="164" t="s">
        <v>644</v>
      </c>
      <c r="V777" s="164" t="s">
        <v>644</v>
      </c>
      <c r="W777" s="162">
        <f t="shared" si="58"/>
        <v>1</v>
      </c>
      <c r="X777" s="162">
        <v>1</v>
      </c>
      <c r="Y777" t="str">
        <f t="shared" si="56"/>
        <v>Public Elementary</v>
      </c>
      <c r="AA777" t="str">
        <f t="shared" si="57"/>
        <v>1</v>
      </c>
    </row>
    <row r="778" spans="1:27" ht="15.75" customHeight="1" x14ac:dyDescent="0.25">
      <c r="A778" s="162">
        <v>742</v>
      </c>
      <c r="B778" s="162">
        <v>122520</v>
      </c>
      <c r="C778" s="163" t="s">
        <v>1455</v>
      </c>
      <c r="D778" s="163" t="s">
        <v>638</v>
      </c>
      <c r="E778" s="163" t="s">
        <v>918</v>
      </c>
      <c r="F778" s="163" t="s">
        <v>918</v>
      </c>
      <c r="G778" s="167" t="s">
        <v>1453</v>
      </c>
      <c r="H778" s="167" t="s">
        <v>1454</v>
      </c>
      <c r="I778" s="163" t="s">
        <v>643</v>
      </c>
      <c r="J778" s="162">
        <v>11.0198</v>
      </c>
      <c r="K778" s="162">
        <v>125.74120000000001</v>
      </c>
      <c r="L778" s="163" t="s">
        <v>644</v>
      </c>
      <c r="M778" s="162">
        <v>14</v>
      </c>
      <c r="N778" s="162">
        <v>33</v>
      </c>
      <c r="O778" s="162">
        <v>192</v>
      </c>
      <c r="P778" s="162">
        <v>1359</v>
      </c>
      <c r="Q778" s="162">
        <v>2533</v>
      </c>
      <c r="R778" s="164">
        <v>1</v>
      </c>
      <c r="S778" s="164" t="s">
        <v>644</v>
      </c>
      <c r="T778" s="164"/>
      <c r="U778" s="164" t="s">
        <v>644</v>
      </c>
      <c r="V778" s="164" t="s">
        <v>644</v>
      </c>
      <c r="W778" s="162">
        <f t="shared" si="58"/>
        <v>1</v>
      </c>
      <c r="X778" s="162">
        <v>1</v>
      </c>
      <c r="Y778" t="str">
        <f t="shared" si="56"/>
        <v>Public Elementary</v>
      </c>
      <c r="AA778" t="str">
        <f t="shared" si="57"/>
        <v>1</v>
      </c>
    </row>
    <row r="779" spans="1:27" ht="15.75" customHeight="1" x14ac:dyDescent="0.25">
      <c r="A779" s="162">
        <v>743</v>
      </c>
      <c r="B779" s="162">
        <v>122521</v>
      </c>
      <c r="C779" s="163" t="s">
        <v>1456</v>
      </c>
      <c r="D779" s="163" t="s">
        <v>638</v>
      </c>
      <c r="E779" s="163" t="s">
        <v>918</v>
      </c>
      <c r="F779" s="163" t="s">
        <v>918</v>
      </c>
      <c r="G779" s="163" t="s">
        <v>1453</v>
      </c>
      <c r="H779" s="163" t="s">
        <v>1454</v>
      </c>
      <c r="I779" s="163" t="s">
        <v>643</v>
      </c>
      <c r="J779" s="162">
        <v>11.028700000000001</v>
      </c>
      <c r="K779" s="162">
        <v>125.7343</v>
      </c>
      <c r="L779" s="163" t="s">
        <v>644</v>
      </c>
      <c r="M779" s="162">
        <v>14</v>
      </c>
      <c r="N779" s="162">
        <v>33</v>
      </c>
      <c r="O779" s="162">
        <v>192</v>
      </c>
      <c r="P779" s="162">
        <v>1359</v>
      </c>
      <c r="Q779" s="162">
        <v>2533</v>
      </c>
      <c r="R779" s="164">
        <v>1</v>
      </c>
      <c r="S779" s="164" t="s">
        <v>644</v>
      </c>
      <c r="T779" s="164"/>
      <c r="U779" s="164" t="s">
        <v>644</v>
      </c>
      <c r="V779" s="164" t="s">
        <v>644</v>
      </c>
      <c r="W779" s="162">
        <f t="shared" si="58"/>
        <v>1</v>
      </c>
      <c r="X779" s="162">
        <v>1</v>
      </c>
      <c r="Y779" t="str">
        <f t="shared" si="56"/>
        <v>Public Elementary</v>
      </c>
      <c r="AA779" t="str">
        <f t="shared" si="57"/>
        <v>1</v>
      </c>
    </row>
    <row r="780" spans="1:27" ht="15.75" customHeight="1" x14ac:dyDescent="0.25">
      <c r="A780" s="162">
        <v>744</v>
      </c>
      <c r="B780" s="162">
        <v>122522</v>
      </c>
      <c r="C780" s="163" t="s">
        <v>1457</v>
      </c>
      <c r="D780" s="163" t="s">
        <v>638</v>
      </c>
      <c r="E780" s="163" t="s">
        <v>918</v>
      </c>
      <c r="F780" s="163" t="s">
        <v>918</v>
      </c>
      <c r="G780" s="163" t="s">
        <v>1453</v>
      </c>
      <c r="H780" s="163" t="s">
        <v>1454</v>
      </c>
      <c r="I780" s="163" t="s">
        <v>643</v>
      </c>
      <c r="J780" s="162">
        <v>11.032106000000001</v>
      </c>
      <c r="K780" s="162">
        <v>125.759552</v>
      </c>
      <c r="L780" s="163" t="s">
        <v>644</v>
      </c>
      <c r="M780" s="162">
        <v>14</v>
      </c>
      <c r="N780" s="162">
        <v>33</v>
      </c>
      <c r="O780" s="162">
        <v>192</v>
      </c>
      <c r="P780" s="162">
        <v>1359</v>
      </c>
      <c r="Q780" s="162">
        <v>2533</v>
      </c>
      <c r="R780" s="164">
        <v>1</v>
      </c>
      <c r="S780" s="164" t="s">
        <v>644</v>
      </c>
      <c r="T780" s="164"/>
      <c r="U780" s="164" t="s">
        <v>644</v>
      </c>
      <c r="V780" s="164" t="s">
        <v>644</v>
      </c>
      <c r="W780" s="162">
        <f t="shared" si="58"/>
        <v>1</v>
      </c>
      <c r="X780" s="162">
        <v>1</v>
      </c>
      <c r="Y780" t="str">
        <f t="shared" si="56"/>
        <v>Public Elementary</v>
      </c>
      <c r="AA780" t="str">
        <f t="shared" si="57"/>
        <v>1</v>
      </c>
    </row>
    <row r="781" spans="1:27" ht="15.75" customHeight="1" x14ac:dyDescent="0.25">
      <c r="A781" s="162">
        <v>745</v>
      </c>
      <c r="B781" s="162">
        <v>122523</v>
      </c>
      <c r="C781" s="163" t="s">
        <v>1458</v>
      </c>
      <c r="D781" s="163" t="s">
        <v>638</v>
      </c>
      <c r="E781" s="163" t="s">
        <v>918</v>
      </c>
      <c r="F781" s="163" t="s">
        <v>918</v>
      </c>
      <c r="G781" s="163" t="s">
        <v>1453</v>
      </c>
      <c r="H781" s="163" t="s">
        <v>1454</v>
      </c>
      <c r="I781" s="163" t="s">
        <v>643</v>
      </c>
      <c r="J781" s="162">
        <v>11.068737</v>
      </c>
      <c r="K781" s="162">
        <v>125.743092</v>
      </c>
      <c r="L781" s="163" t="s">
        <v>644</v>
      </c>
      <c r="M781" s="162">
        <v>14</v>
      </c>
      <c r="N781" s="162">
        <v>33</v>
      </c>
      <c r="O781" s="162">
        <v>192</v>
      </c>
      <c r="P781" s="162">
        <v>1359</v>
      </c>
      <c r="Q781" s="162">
        <v>2533</v>
      </c>
      <c r="R781" s="164">
        <v>1</v>
      </c>
      <c r="S781" s="164" t="s">
        <v>644</v>
      </c>
      <c r="T781" s="164"/>
      <c r="U781" s="164" t="s">
        <v>644</v>
      </c>
      <c r="V781" s="164" t="s">
        <v>644</v>
      </c>
      <c r="W781" s="162">
        <f t="shared" si="58"/>
        <v>1</v>
      </c>
      <c r="X781" s="162">
        <v>1</v>
      </c>
      <c r="Y781" t="str">
        <f t="shared" si="56"/>
        <v>Public Elementary</v>
      </c>
      <c r="AA781" t="str">
        <f t="shared" si="57"/>
        <v>1</v>
      </c>
    </row>
    <row r="782" spans="1:27" ht="15.75" customHeight="1" x14ac:dyDescent="0.25">
      <c r="A782" s="162">
        <v>746</v>
      </c>
      <c r="B782" s="162">
        <v>122524</v>
      </c>
      <c r="C782" s="163" t="s">
        <v>1459</v>
      </c>
      <c r="D782" s="163" t="s">
        <v>638</v>
      </c>
      <c r="E782" s="163" t="s">
        <v>918</v>
      </c>
      <c r="F782" s="163" t="s">
        <v>918</v>
      </c>
      <c r="G782" s="167" t="s">
        <v>1453</v>
      </c>
      <c r="H782" s="167" t="s">
        <v>1454</v>
      </c>
      <c r="I782" s="163" t="s">
        <v>643</v>
      </c>
      <c r="J782" s="166">
        <v>11.031111109999999</v>
      </c>
      <c r="K782" s="166">
        <v>125.72333329999999</v>
      </c>
      <c r="L782" s="163" t="s">
        <v>644</v>
      </c>
      <c r="M782" s="162">
        <v>14</v>
      </c>
      <c r="N782" s="162">
        <v>33</v>
      </c>
      <c r="O782" s="162">
        <v>192</v>
      </c>
      <c r="P782" s="162">
        <v>1359</v>
      </c>
      <c r="Q782" s="162">
        <v>2533</v>
      </c>
      <c r="R782" s="164">
        <v>1</v>
      </c>
      <c r="S782" s="164" t="s">
        <v>644</v>
      </c>
      <c r="T782" s="164"/>
      <c r="U782" s="164" t="s">
        <v>644</v>
      </c>
      <c r="V782" s="164" t="s">
        <v>644</v>
      </c>
      <c r="W782" s="162">
        <f t="shared" si="58"/>
        <v>1</v>
      </c>
      <c r="X782" s="162">
        <v>1</v>
      </c>
      <c r="Y782" t="str">
        <f t="shared" si="56"/>
        <v>Public Elementary</v>
      </c>
      <c r="AA782" t="str">
        <f t="shared" si="57"/>
        <v>1</v>
      </c>
    </row>
    <row r="783" spans="1:27" ht="15.75" customHeight="1" x14ac:dyDescent="0.25">
      <c r="A783" s="162">
        <v>747</v>
      </c>
      <c r="B783" s="162">
        <v>122525</v>
      </c>
      <c r="C783" s="163" t="s">
        <v>1460</v>
      </c>
      <c r="D783" s="163" t="s">
        <v>638</v>
      </c>
      <c r="E783" s="163" t="s">
        <v>918</v>
      </c>
      <c r="F783" s="163" t="s">
        <v>918</v>
      </c>
      <c r="G783" s="163" t="s">
        <v>1453</v>
      </c>
      <c r="H783" s="163" t="s">
        <v>1454</v>
      </c>
      <c r="I783" s="163" t="s">
        <v>643</v>
      </c>
      <c r="J783" s="162">
        <v>11.005000000000001</v>
      </c>
      <c r="K783" s="162">
        <v>125.6261111</v>
      </c>
      <c r="L783" s="163" t="s">
        <v>644</v>
      </c>
      <c r="M783" s="162">
        <v>14</v>
      </c>
      <c r="N783" s="162">
        <v>33</v>
      </c>
      <c r="O783" s="162">
        <v>192</v>
      </c>
      <c r="P783" s="162">
        <v>1359</v>
      </c>
      <c r="Q783" s="162">
        <v>2533</v>
      </c>
      <c r="R783" s="164">
        <v>1</v>
      </c>
      <c r="S783" s="164" t="s">
        <v>644</v>
      </c>
      <c r="T783" s="164"/>
      <c r="U783" s="164" t="s">
        <v>644</v>
      </c>
      <c r="V783" s="164" t="s">
        <v>644</v>
      </c>
      <c r="W783" s="162">
        <f t="shared" si="58"/>
        <v>1</v>
      </c>
      <c r="X783" s="162">
        <v>1</v>
      </c>
      <c r="Y783" t="str">
        <f t="shared" ref="Y783:Y846" si="59">IF(X783=1,"Public","Private")&amp;" "&amp;IF(W783=1,"Elementary",IF(W783=2,"JHS",IF(W783=3,"SHS (Stand-alone)",IF(W783=4,"Integrated",IF(W783=5,"Secondary",IF(W783=6,"Complete K to 12",IF(W783=7,"ALS",IF(W783=8,"SHS SUC",""))))))))</f>
        <v>Public Elementary</v>
      </c>
      <c r="AA783" t="str">
        <f t="shared" ref="AA783:AA846" si="60">IF(R783=1,1,"")&amp;IF(S783=1,2,"")&amp;IF(T783=1,3,"")&amp;IF(U783=1,4,"")&amp;IF(V783=1,5,"")</f>
        <v>1</v>
      </c>
    </row>
    <row r="784" spans="1:27" ht="15.75" customHeight="1" x14ac:dyDescent="0.25">
      <c r="A784" s="162">
        <v>748</v>
      </c>
      <c r="B784" s="162">
        <v>122526</v>
      </c>
      <c r="C784" s="163" t="s">
        <v>1461</v>
      </c>
      <c r="D784" s="163" t="s">
        <v>638</v>
      </c>
      <c r="E784" s="163" t="s">
        <v>918</v>
      </c>
      <c r="F784" s="163" t="s">
        <v>918</v>
      </c>
      <c r="G784" s="163" t="s">
        <v>1453</v>
      </c>
      <c r="H784" s="163" t="s">
        <v>1454</v>
      </c>
      <c r="I784" s="163" t="s">
        <v>643</v>
      </c>
      <c r="J784" s="162">
        <v>11.0266</v>
      </c>
      <c r="K784" s="162">
        <v>125.74209999999999</v>
      </c>
      <c r="L784" s="163" t="s">
        <v>644</v>
      </c>
      <c r="M784" s="162">
        <v>14</v>
      </c>
      <c r="N784" s="162">
        <v>33</v>
      </c>
      <c r="O784" s="162">
        <v>192</v>
      </c>
      <c r="P784" s="162">
        <v>1359</v>
      </c>
      <c r="Q784" s="162">
        <v>2533</v>
      </c>
      <c r="R784" s="164">
        <v>1</v>
      </c>
      <c r="S784" s="164" t="s">
        <v>644</v>
      </c>
      <c r="T784" s="164"/>
      <c r="U784" s="164" t="s">
        <v>644</v>
      </c>
      <c r="V784" s="164" t="s">
        <v>644</v>
      </c>
      <c r="W784" s="162">
        <f t="shared" si="58"/>
        <v>1</v>
      </c>
      <c r="X784" s="162">
        <v>1</v>
      </c>
      <c r="Y784" t="str">
        <f t="shared" si="59"/>
        <v>Public Elementary</v>
      </c>
      <c r="AA784" t="str">
        <f t="shared" si="60"/>
        <v>1</v>
      </c>
    </row>
    <row r="785" spans="1:27" ht="15.75" customHeight="1" x14ac:dyDescent="0.25">
      <c r="A785" s="162">
        <v>749</v>
      </c>
      <c r="B785" s="162">
        <v>122527</v>
      </c>
      <c r="C785" s="163" t="s">
        <v>928</v>
      </c>
      <c r="D785" s="163" t="s">
        <v>638</v>
      </c>
      <c r="E785" s="163" t="s">
        <v>918</v>
      </c>
      <c r="F785" s="163" t="s">
        <v>918</v>
      </c>
      <c r="G785" s="163" t="s">
        <v>1453</v>
      </c>
      <c r="H785" s="163" t="s">
        <v>1454</v>
      </c>
      <c r="I785" s="163" t="s">
        <v>643</v>
      </c>
      <c r="J785" s="162">
        <v>11.000833330000001</v>
      </c>
      <c r="K785" s="162">
        <v>125.61916669999999</v>
      </c>
      <c r="L785" s="163" t="s">
        <v>644</v>
      </c>
      <c r="M785" s="162">
        <v>14</v>
      </c>
      <c r="N785" s="162">
        <v>33</v>
      </c>
      <c r="O785" s="162">
        <v>192</v>
      </c>
      <c r="P785" s="162">
        <v>1359</v>
      </c>
      <c r="Q785" s="162">
        <v>2533</v>
      </c>
      <c r="R785" s="164">
        <v>1</v>
      </c>
      <c r="S785" s="164" t="s">
        <v>644</v>
      </c>
      <c r="T785" s="164"/>
      <c r="U785" s="164" t="s">
        <v>644</v>
      </c>
      <c r="V785" s="164" t="s">
        <v>644</v>
      </c>
      <c r="W785" s="162">
        <f t="shared" si="58"/>
        <v>1</v>
      </c>
      <c r="X785" s="162">
        <v>1</v>
      </c>
      <c r="Y785" t="str">
        <f t="shared" si="59"/>
        <v>Public Elementary</v>
      </c>
      <c r="AA785" t="str">
        <f t="shared" si="60"/>
        <v>1</v>
      </c>
    </row>
    <row r="786" spans="1:27" ht="15.75" customHeight="1" x14ac:dyDescent="0.25">
      <c r="A786" s="162">
        <v>750</v>
      </c>
      <c r="B786" s="162">
        <v>122528</v>
      </c>
      <c r="C786" s="163" t="s">
        <v>1462</v>
      </c>
      <c r="D786" s="163" t="s">
        <v>638</v>
      </c>
      <c r="E786" s="163" t="s">
        <v>918</v>
      </c>
      <c r="F786" s="163" t="s">
        <v>918</v>
      </c>
      <c r="G786" s="167" t="s">
        <v>1453</v>
      </c>
      <c r="H786" s="167" t="s">
        <v>1454</v>
      </c>
      <c r="I786" s="163" t="s">
        <v>643</v>
      </c>
      <c r="J786" s="162">
        <v>11.0586</v>
      </c>
      <c r="K786" s="162">
        <v>125.7486</v>
      </c>
      <c r="L786" s="163" t="s">
        <v>644</v>
      </c>
      <c r="M786" s="162">
        <v>14</v>
      </c>
      <c r="N786" s="162">
        <v>33</v>
      </c>
      <c r="O786" s="162">
        <v>192</v>
      </c>
      <c r="P786" s="162">
        <v>1359</v>
      </c>
      <c r="Q786" s="162">
        <v>2533</v>
      </c>
      <c r="R786" s="164">
        <v>1</v>
      </c>
      <c r="S786" s="164" t="s">
        <v>644</v>
      </c>
      <c r="T786" s="164"/>
      <c r="U786" s="164" t="s">
        <v>644</v>
      </c>
      <c r="V786" s="164" t="s">
        <v>644</v>
      </c>
      <c r="W786" s="162">
        <f t="shared" si="58"/>
        <v>1</v>
      </c>
      <c r="X786" s="162">
        <v>1</v>
      </c>
      <c r="Y786" t="str">
        <f t="shared" si="59"/>
        <v>Public Elementary</v>
      </c>
      <c r="AA786" t="str">
        <f t="shared" si="60"/>
        <v>1</v>
      </c>
    </row>
    <row r="787" spans="1:27" ht="15.75" customHeight="1" x14ac:dyDescent="0.25">
      <c r="A787" s="162">
        <v>751</v>
      </c>
      <c r="B787" s="162">
        <v>122529</v>
      </c>
      <c r="C787" s="163" t="s">
        <v>953</v>
      </c>
      <c r="D787" s="163" t="s">
        <v>638</v>
      </c>
      <c r="E787" s="163" t="s">
        <v>918</v>
      </c>
      <c r="F787" s="163" t="s">
        <v>918</v>
      </c>
      <c r="G787" s="167" t="s">
        <v>1453</v>
      </c>
      <c r="H787" s="167" t="s">
        <v>1454</v>
      </c>
      <c r="I787" s="163" t="s">
        <v>643</v>
      </c>
      <c r="J787" s="162">
        <v>11.0532</v>
      </c>
      <c r="K787" s="162">
        <v>125.72320000000001</v>
      </c>
      <c r="L787" s="163" t="s">
        <v>644</v>
      </c>
      <c r="M787" s="162">
        <v>14</v>
      </c>
      <c r="N787" s="162">
        <v>33</v>
      </c>
      <c r="O787" s="162">
        <v>192</v>
      </c>
      <c r="P787" s="162">
        <v>1359</v>
      </c>
      <c r="Q787" s="162">
        <v>2533</v>
      </c>
      <c r="R787" s="164">
        <v>1</v>
      </c>
      <c r="S787" s="164" t="s">
        <v>644</v>
      </c>
      <c r="T787" s="164"/>
      <c r="U787" s="164" t="s">
        <v>644</v>
      </c>
      <c r="V787" s="164" t="s">
        <v>644</v>
      </c>
      <c r="W787" s="162">
        <f t="shared" si="58"/>
        <v>1</v>
      </c>
      <c r="X787" s="162">
        <v>1</v>
      </c>
      <c r="Y787" t="str">
        <f t="shared" si="59"/>
        <v>Public Elementary</v>
      </c>
      <c r="AA787" t="str">
        <f t="shared" si="60"/>
        <v>1</v>
      </c>
    </row>
    <row r="788" spans="1:27" ht="15.75" customHeight="1" x14ac:dyDescent="0.25">
      <c r="A788" s="162">
        <v>752</v>
      </c>
      <c r="B788" s="162">
        <v>122530</v>
      </c>
      <c r="C788" s="163" t="s">
        <v>1463</v>
      </c>
      <c r="D788" s="163" t="s">
        <v>638</v>
      </c>
      <c r="E788" s="163" t="s">
        <v>918</v>
      </c>
      <c r="F788" s="163" t="s">
        <v>918</v>
      </c>
      <c r="G788" s="163" t="s">
        <v>1453</v>
      </c>
      <c r="H788" s="163" t="s">
        <v>1454</v>
      </c>
      <c r="I788" s="163" t="s">
        <v>643</v>
      </c>
      <c r="J788" s="170"/>
      <c r="K788" s="170"/>
      <c r="L788" s="163" t="s">
        <v>644</v>
      </c>
      <c r="M788" s="162">
        <v>14</v>
      </c>
      <c r="N788" s="162">
        <v>33</v>
      </c>
      <c r="O788" s="162">
        <v>192</v>
      </c>
      <c r="P788" s="162">
        <v>1359</v>
      </c>
      <c r="Q788" s="162">
        <v>2533</v>
      </c>
      <c r="R788" s="164">
        <v>1</v>
      </c>
      <c r="S788" s="164" t="s">
        <v>644</v>
      </c>
      <c r="T788" s="164"/>
      <c r="U788" s="164" t="s">
        <v>644</v>
      </c>
      <c r="V788" s="164" t="s">
        <v>644</v>
      </c>
      <c r="W788" s="162">
        <f t="shared" si="58"/>
        <v>1</v>
      </c>
      <c r="X788" s="162">
        <v>1</v>
      </c>
      <c r="Y788" t="str">
        <f t="shared" si="59"/>
        <v>Public Elementary</v>
      </c>
      <c r="AA788" t="str">
        <f t="shared" si="60"/>
        <v>1</v>
      </c>
    </row>
    <row r="789" spans="1:27" ht="15.75" customHeight="1" x14ac:dyDescent="0.25">
      <c r="A789" s="162">
        <v>1050</v>
      </c>
      <c r="B789" s="162">
        <v>313516</v>
      </c>
      <c r="C789" s="163" t="s">
        <v>1464</v>
      </c>
      <c r="D789" s="163" t="s">
        <v>638</v>
      </c>
      <c r="E789" s="163" t="s">
        <v>918</v>
      </c>
      <c r="F789" s="163" t="s">
        <v>918</v>
      </c>
      <c r="G789" s="163" t="s">
        <v>1453</v>
      </c>
      <c r="H789" s="163" t="s">
        <v>1454</v>
      </c>
      <c r="I789" s="163" t="s">
        <v>716</v>
      </c>
      <c r="J789" s="162">
        <v>10.988379999999999</v>
      </c>
      <c r="K789" s="162">
        <v>125.63969400000001</v>
      </c>
      <c r="L789" s="163" t="s">
        <v>644</v>
      </c>
      <c r="M789" s="162">
        <v>14</v>
      </c>
      <c r="N789" s="162">
        <v>33</v>
      </c>
      <c r="O789" s="162">
        <v>192</v>
      </c>
      <c r="P789" s="162">
        <v>1359</v>
      </c>
      <c r="Q789" s="162">
        <v>2535</v>
      </c>
      <c r="R789" s="164" t="s">
        <v>644</v>
      </c>
      <c r="S789" s="164">
        <v>1</v>
      </c>
      <c r="T789" s="164"/>
      <c r="U789" s="164" t="s">
        <v>644</v>
      </c>
      <c r="V789" s="164" t="s">
        <v>644</v>
      </c>
      <c r="W789" s="162">
        <f t="shared" si="58"/>
        <v>2</v>
      </c>
      <c r="X789" s="162">
        <v>1</v>
      </c>
      <c r="Y789" t="str">
        <f t="shared" si="59"/>
        <v>Public JHS</v>
      </c>
      <c r="AA789" t="str">
        <f t="shared" si="60"/>
        <v>2</v>
      </c>
    </row>
    <row r="790" spans="1:27" ht="15.75" customHeight="1" x14ac:dyDescent="0.25">
      <c r="A790" s="162">
        <v>1061</v>
      </c>
      <c r="B790" s="162">
        <v>404740</v>
      </c>
      <c r="C790" s="169" t="s">
        <v>1465</v>
      </c>
      <c r="D790" s="163" t="s">
        <v>638</v>
      </c>
      <c r="E790" s="163" t="s">
        <v>918</v>
      </c>
      <c r="F790" s="163" t="s">
        <v>918</v>
      </c>
      <c r="G790" s="163" t="s">
        <v>1453</v>
      </c>
      <c r="H790" s="163" t="s">
        <v>1454</v>
      </c>
      <c r="I790" s="163" t="s">
        <v>716</v>
      </c>
      <c r="J790" s="162">
        <v>11.034212</v>
      </c>
      <c r="K790" s="162">
        <v>125.72067300000001</v>
      </c>
      <c r="L790" s="163" t="s">
        <v>1466</v>
      </c>
      <c r="M790" s="162">
        <v>14</v>
      </c>
      <c r="N790" s="162">
        <v>33</v>
      </c>
      <c r="O790" s="162">
        <v>192</v>
      </c>
      <c r="P790" s="162">
        <v>1359</v>
      </c>
      <c r="Q790" s="162">
        <v>2533</v>
      </c>
      <c r="R790" s="164" t="s">
        <v>644</v>
      </c>
      <c r="S790" s="164">
        <v>1</v>
      </c>
      <c r="T790" s="164"/>
      <c r="U790" s="164" t="s">
        <v>644</v>
      </c>
      <c r="V790" s="164" t="s">
        <v>644</v>
      </c>
      <c r="W790" s="162">
        <f t="shared" si="58"/>
        <v>2</v>
      </c>
      <c r="X790" s="162">
        <v>2</v>
      </c>
      <c r="Y790" t="str">
        <f t="shared" si="59"/>
        <v>Private JHS</v>
      </c>
      <c r="AA790" t="str">
        <f t="shared" si="60"/>
        <v>2</v>
      </c>
    </row>
    <row r="791" spans="1:27" ht="15.75" customHeight="1" x14ac:dyDescent="0.25">
      <c r="A791" s="162">
        <v>1062</v>
      </c>
      <c r="B791" s="162">
        <v>404741</v>
      </c>
      <c r="C791" s="163" t="s">
        <v>1467</v>
      </c>
      <c r="D791" s="163" t="s">
        <v>638</v>
      </c>
      <c r="E791" s="163" t="s">
        <v>918</v>
      </c>
      <c r="F791" s="163" t="s">
        <v>918</v>
      </c>
      <c r="G791" s="163" t="s">
        <v>1453</v>
      </c>
      <c r="H791" s="163" t="s">
        <v>1454</v>
      </c>
      <c r="I791" s="163" t="s">
        <v>643</v>
      </c>
      <c r="J791" s="162">
        <v>11.031516</v>
      </c>
      <c r="K791" s="162">
        <v>125.72341900000001</v>
      </c>
      <c r="L791" s="163" t="s">
        <v>644</v>
      </c>
      <c r="M791" s="162">
        <v>14</v>
      </c>
      <c r="N791" s="162">
        <v>33</v>
      </c>
      <c r="O791" s="162">
        <v>192</v>
      </c>
      <c r="P791" s="162">
        <v>1359</v>
      </c>
      <c r="Q791" s="162">
        <v>2533</v>
      </c>
      <c r="R791" s="164">
        <v>1</v>
      </c>
      <c r="S791" s="164"/>
      <c r="T791" s="164"/>
      <c r="U791" s="164" t="s">
        <v>644</v>
      </c>
      <c r="V791" s="164" t="s">
        <v>644</v>
      </c>
      <c r="W791" s="162">
        <f t="shared" si="58"/>
        <v>1</v>
      </c>
      <c r="X791" s="162">
        <v>2</v>
      </c>
      <c r="Y791" t="str">
        <f t="shared" si="59"/>
        <v>Private Elementary</v>
      </c>
      <c r="AA791" t="str">
        <f t="shared" si="60"/>
        <v>1</v>
      </c>
    </row>
    <row r="792" spans="1:27" ht="15.75" customHeight="1" x14ac:dyDescent="0.25">
      <c r="A792" s="162">
        <v>1063</v>
      </c>
      <c r="B792" s="162">
        <v>404742</v>
      </c>
      <c r="C792" s="163" t="s">
        <v>1468</v>
      </c>
      <c r="D792" s="163" t="s">
        <v>638</v>
      </c>
      <c r="E792" s="163" t="s">
        <v>918</v>
      </c>
      <c r="F792" s="163" t="s">
        <v>918</v>
      </c>
      <c r="G792" s="163" t="s">
        <v>1453</v>
      </c>
      <c r="H792" s="163" t="s">
        <v>1454</v>
      </c>
      <c r="I792" s="163" t="s">
        <v>716</v>
      </c>
      <c r="J792" s="170"/>
      <c r="K792" s="170"/>
      <c r="L792" s="163" t="s">
        <v>1469</v>
      </c>
      <c r="M792" s="162">
        <v>14</v>
      </c>
      <c r="N792" s="162">
        <v>33</v>
      </c>
      <c r="O792" s="162">
        <v>192</v>
      </c>
      <c r="P792" s="162">
        <v>1359</v>
      </c>
      <c r="Q792" s="162">
        <v>2533</v>
      </c>
      <c r="R792" s="164" t="s">
        <v>644</v>
      </c>
      <c r="S792" s="164">
        <v>1</v>
      </c>
      <c r="T792" s="164">
        <v>1</v>
      </c>
      <c r="U792" s="164" t="s">
        <v>644</v>
      </c>
      <c r="V792" s="164" t="s">
        <v>644</v>
      </c>
      <c r="W792" s="162">
        <f t="shared" si="58"/>
        <v>5</v>
      </c>
      <c r="X792" s="162">
        <v>2</v>
      </c>
      <c r="Y792" t="str">
        <f t="shared" si="59"/>
        <v>Private Secondary</v>
      </c>
      <c r="AA792" t="str">
        <f t="shared" si="60"/>
        <v>23</v>
      </c>
    </row>
    <row r="793" spans="1:27" ht="15.75" customHeight="1" x14ac:dyDescent="0.25">
      <c r="A793" s="162">
        <v>1071</v>
      </c>
      <c r="B793" s="168">
        <v>452508</v>
      </c>
      <c r="C793" s="168" t="s">
        <v>1470</v>
      </c>
      <c r="D793" s="163" t="s">
        <v>638</v>
      </c>
      <c r="E793" s="163" t="s">
        <v>918</v>
      </c>
      <c r="F793" s="163" t="s">
        <v>918</v>
      </c>
      <c r="G793" s="163" t="s">
        <v>1453</v>
      </c>
      <c r="H793" s="163" t="s">
        <v>1454</v>
      </c>
      <c r="I793" s="163" t="s">
        <v>716</v>
      </c>
      <c r="J793" s="170"/>
      <c r="K793" s="170"/>
      <c r="L793" s="163" t="s">
        <v>1469</v>
      </c>
      <c r="M793" s="162">
        <v>14</v>
      </c>
      <c r="N793" s="162">
        <v>33</v>
      </c>
      <c r="O793" s="162">
        <v>192</v>
      </c>
      <c r="P793" s="162">
        <v>1359</v>
      </c>
      <c r="Q793" s="162">
        <v>2533</v>
      </c>
      <c r="R793" s="164">
        <v>1</v>
      </c>
      <c r="S793" s="164" t="s">
        <v>644</v>
      </c>
      <c r="T793" s="164"/>
      <c r="U793" s="164" t="s">
        <v>644</v>
      </c>
      <c r="V793" s="164" t="s">
        <v>644</v>
      </c>
      <c r="W793" s="162">
        <f t="shared" si="58"/>
        <v>1</v>
      </c>
      <c r="X793" s="162">
        <v>2</v>
      </c>
      <c r="Y793" t="str">
        <f t="shared" si="59"/>
        <v>Private Elementary</v>
      </c>
      <c r="AA793" t="str">
        <f t="shared" si="60"/>
        <v>1</v>
      </c>
    </row>
    <row r="794" spans="1:27" ht="15.75" customHeight="1" x14ac:dyDescent="0.25">
      <c r="A794" s="162">
        <v>1080</v>
      </c>
      <c r="B794" s="162">
        <v>600204</v>
      </c>
      <c r="C794" s="169" t="s">
        <v>1471</v>
      </c>
      <c r="D794" s="163" t="s">
        <v>638</v>
      </c>
      <c r="E794" s="163" t="s">
        <v>918</v>
      </c>
      <c r="F794" s="163" t="s">
        <v>918</v>
      </c>
      <c r="G794" s="163" t="s">
        <v>1453</v>
      </c>
      <c r="H794" s="163" t="s">
        <v>1454</v>
      </c>
      <c r="I794" s="163" t="s">
        <v>5</v>
      </c>
      <c r="J794" s="162"/>
      <c r="K794" s="162"/>
      <c r="L794" s="163"/>
      <c r="M794" s="162"/>
      <c r="N794" s="162"/>
      <c r="O794" s="162"/>
      <c r="P794" s="162"/>
      <c r="Q794" s="162"/>
      <c r="R794" s="164" t="s">
        <v>644</v>
      </c>
      <c r="S794" s="164" t="s">
        <v>644</v>
      </c>
      <c r="T794" s="164">
        <v>1</v>
      </c>
      <c r="U794" s="164" t="s">
        <v>644</v>
      </c>
      <c r="V794" s="164">
        <v>1</v>
      </c>
      <c r="W794" s="162">
        <f t="shared" si="58"/>
        <v>8</v>
      </c>
      <c r="X794" s="162">
        <v>1</v>
      </c>
      <c r="Y794" t="str">
        <f t="shared" si="59"/>
        <v>Public SHS SUC</v>
      </c>
      <c r="AA794" t="str">
        <f t="shared" si="60"/>
        <v>35</v>
      </c>
    </row>
    <row r="795" spans="1:27" ht="15.75" customHeight="1" x14ac:dyDescent="0.25">
      <c r="A795" s="162">
        <v>1090</v>
      </c>
      <c r="B795" s="178" t="s">
        <v>1454</v>
      </c>
      <c r="C795" s="178" t="s">
        <v>1472</v>
      </c>
      <c r="D795" s="163" t="s">
        <v>638</v>
      </c>
      <c r="E795" s="163" t="s">
        <v>918</v>
      </c>
      <c r="F795" s="163" t="s">
        <v>918</v>
      </c>
      <c r="G795" s="178" t="s">
        <v>1453</v>
      </c>
      <c r="H795" s="178" t="s">
        <v>1454</v>
      </c>
      <c r="I795" s="163" t="s">
        <v>8</v>
      </c>
      <c r="J795" s="162"/>
      <c r="K795" s="162"/>
      <c r="L795" s="163"/>
      <c r="M795" s="162"/>
      <c r="N795" s="162"/>
      <c r="O795" s="162"/>
      <c r="P795" s="162"/>
      <c r="Q795" s="162"/>
      <c r="R795" s="164" t="s">
        <v>644</v>
      </c>
      <c r="S795" s="164" t="s">
        <v>644</v>
      </c>
      <c r="T795" s="164"/>
      <c r="U795" s="164">
        <v>1</v>
      </c>
      <c r="V795" s="164" t="s">
        <v>644</v>
      </c>
      <c r="W795" s="162">
        <f t="shared" si="58"/>
        <v>7</v>
      </c>
      <c r="X795" s="162">
        <v>1</v>
      </c>
      <c r="Y795" t="str">
        <f t="shared" si="59"/>
        <v>Public ALS</v>
      </c>
      <c r="AA795" t="str">
        <f t="shared" si="60"/>
        <v>4</v>
      </c>
    </row>
    <row r="796" spans="1:27" ht="15.75" customHeight="1" x14ac:dyDescent="0.25">
      <c r="A796" s="162">
        <v>753</v>
      </c>
      <c r="B796" s="162">
        <v>122531</v>
      </c>
      <c r="C796" s="163" t="s">
        <v>1473</v>
      </c>
      <c r="D796" s="163" t="s">
        <v>638</v>
      </c>
      <c r="E796" s="163" t="s">
        <v>918</v>
      </c>
      <c r="F796" s="163" t="s">
        <v>918</v>
      </c>
      <c r="G796" s="163" t="s">
        <v>1453</v>
      </c>
      <c r="H796" s="163" t="s">
        <v>1474</v>
      </c>
      <c r="I796" s="163" t="s">
        <v>643</v>
      </c>
      <c r="J796" s="162">
        <v>11.06361111</v>
      </c>
      <c r="K796" s="162">
        <v>125.7041667</v>
      </c>
      <c r="L796" s="163" t="s">
        <v>644</v>
      </c>
      <c r="M796" s="162">
        <v>14</v>
      </c>
      <c r="N796" s="162">
        <v>33</v>
      </c>
      <c r="O796" s="162">
        <v>192</v>
      </c>
      <c r="P796" s="162">
        <v>1359</v>
      </c>
      <c r="Q796" s="162">
        <v>2534</v>
      </c>
      <c r="R796" s="164">
        <v>1</v>
      </c>
      <c r="S796" s="164" t="s">
        <v>644</v>
      </c>
      <c r="T796" s="164"/>
      <c r="U796" s="164" t="s">
        <v>644</v>
      </c>
      <c r="V796" s="164" t="s">
        <v>644</v>
      </c>
      <c r="W796" s="162">
        <f t="shared" si="58"/>
        <v>1</v>
      </c>
      <c r="X796" s="162">
        <v>1</v>
      </c>
      <c r="Y796" t="str">
        <f t="shared" si="59"/>
        <v>Public Elementary</v>
      </c>
      <c r="AA796" t="str">
        <f t="shared" si="60"/>
        <v>1</v>
      </c>
    </row>
    <row r="797" spans="1:27" ht="15.75" customHeight="1" x14ac:dyDescent="0.25">
      <c r="A797" s="162">
        <v>755</v>
      </c>
      <c r="B797" s="162">
        <v>122533</v>
      </c>
      <c r="C797" s="163" t="s">
        <v>1475</v>
      </c>
      <c r="D797" s="163" t="s">
        <v>638</v>
      </c>
      <c r="E797" s="163" t="s">
        <v>918</v>
      </c>
      <c r="F797" s="163" t="s">
        <v>918</v>
      </c>
      <c r="G797" s="163" t="s">
        <v>1453</v>
      </c>
      <c r="H797" s="163" t="s">
        <v>1474</v>
      </c>
      <c r="I797" s="163" t="s">
        <v>643</v>
      </c>
      <c r="J797" s="162">
        <v>11.0725</v>
      </c>
      <c r="K797" s="162">
        <v>125.7277778</v>
      </c>
      <c r="L797" s="163" t="s">
        <v>644</v>
      </c>
      <c r="M797" s="162">
        <v>14</v>
      </c>
      <c r="N797" s="162">
        <v>33</v>
      </c>
      <c r="O797" s="162">
        <v>192</v>
      </c>
      <c r="P797" s="162">
        <v>1359</v>
      </c>
      <c r="Q797" s="162">
        <v>2534</v>
      </c>
      <c r="R797" s="164">
        <v>1</v>
      </c>
      <c r="S797" s="164" t="s">
        <v>644</v>
      </c>
      <c r="T797" s="164"/>
      <c r="U797" s="164" t="s">
        <v>644</v>
      </c>
      <c r="V797" s="164" t="s">
        <v>644</v>
      </c>
      <c r="W797" s="162">
        <f t="shared" si="58"/>
        <v>1</v>
      </c>
      <c r="X797" s="162">
        <v>1</v>
      </c>
      <c r="Y797" t="str">
        <f t="shared" si="59"/>
        <v>Public Elementary</v>
      </c>
      <c r="AA797" t="str">
        <f t="shared" si="60"/>
        <v>1</v>
      </c>
    </row>
    <row r="798" spans="1:27" ht="15.75" customHeight="1" x14ac:dyDescent="0.25">
      <c r="A798" s="162">
        <v>756</v>
      </c>
      <c r="B798" s="162">
        <v>122534</v>
      </c>
      <c r="C798" s="163" t="s">
        <v>661</v>
      </c>
      <c r="D798" s="163" t="s">
        <v>638</v>
      </c>
      <c r="E798" s="163" t="s">
        <v>918</v>
      </c>
      <c r="F798" s="163" t="s">
        <v>918</v>
      </c>
      <c r="G798" s="163" t="s">
        <v>1453</v>
      </c>
      <c r="H798" s="163" t="s">
        <v>1474</v>
      </c>
      <c r="I798" s="163" t="s">
        <v>643</v>
      </c>
      <c r="J798" s="162">
        <v>11.071666670000001</v>
      </c>
      <c r="K798" s="162">
        <v>125.71972220000001</v>
      </c>
      <c r="L798" s="163" t="s">
        <v>644</v>
      </c>
      <c r="M798" s="162">
        <v>14</v>
      </c>
      <c r="N798" s="162">
        <v>33</v>
      </c>
      <c r="O798" s="162">
        <v>192</v>
      </c>
      <c r="P798" s="162">
        <v>1359</v>
      </c>
      <c r="Q798" s="162">
        <v>2534</v>
      </c>
      <c r="R798" s="164">
        <v>1</v>
      </c>
      <c r="S798" s="164" t="s">
        <v>644</v>
      </c>
      <c r="T798" s="164"/>
      <c r="U798" s="164" t="s">
        <v>644</v>
      </c>
      <c r="V798" s="164" t="s">
        <v>644</v>
      </c>
      <c r="W798" s="162">
        <f t="shared" si="58"/>
        <v>1</v>
      </c>
      <c r="X798" s="162">
        <v>1</v>
      </c>
      <c r="Y798" t="str">
        <f t="shared" si="59"/>
        <v>Public Elementary</v>
      </c>
      <c r="AA798" t="str">
        <f t="shared" si="60"/>
        <v>1</v>
      </c>
    </row>
    <row r="799" spans="1:27" ht="15.75" customHeight="1" x14ac:dyDescent="0.25">
      <c r="A799" s="162">
        <v>759</v>
      </c>
      <c r="B799" s="162">
        <v>122537</v>
      </c>
      <c r="C799" s="163" t="s">
        <v>1476</v>
      </c>
      <c r="D799" s="163" t="s">
        <v>638</v>
      </c>
      <c r="E799" s="163" t="s">
        <v>918</v>
      </c>
      <c r="F799" s="163" t="s">
        <v>918</v>
      </c>
      <c r="G799" s="163" t="s">
        <v>1453</v>
      </c>
      <c r="H799" s="163" t="s">
        <v>1474</v>
      </c>
      <c r="I799" s="163" t="s">
        <v>643</v>
      </c>
      <c r="J799" s="162">
        <v>11.057021000000001</v>
      </c>
      <c r="K799" s="162">
        <v>125.706444</v>
      </c>
      <c r="L799" s="163" t="s">
        <v>644</v>
      </c>
      <c r="M799" s="162">
        <v>14</v>
      </c>
      <c r="N799" s="162">
        <v>33</v>
      </c>
      <c r="O799" s="162">
        <v>192</v>
      </c>
      <c r="P799" s="162">
        <v>1359</v>
      </c>
      <c r="Q799" s="162">
        <v>2534</v>
      </c>
      <c r="R799" s="164">
        <v>1</v>
      </c>
      <c r="S799" s="164" t="s">
        <v>644</v>
      </c>
      <c r="T799" s="164"/>
      <c r="U799" s="164" t="s">
        <v>644</v>
      </c>
      <c r="V799" s="164" t="s">
        <v>644</v>
      </c>
      <c r="W799" s="162">
        <f t="shared" ref="W799:W862" si="61">IF(AA799="1",1,IF(AA799="2",2,IF(AA799="12",4,IF(AA799="123",6,IF(AA799="23",5,IF(AA799="3",3,IF(AA799="4",7,IF(AA799="35",8,""))))))))</f>
        <v>1</v>
      </c>
      <c r="X799" s="162">
        <v>1</v>
      </c>
      <c r="Y799" t="str">
        <f t="shared" si="59"/>
        <v>Public Elementary</v>
      </c>
      <c r="AA799" t="str">
        <f t="shared" si="60"/>
        <v>1</v>
      </c>
    </row>
    <row r="800" spans="1:27" ht="15.75" customHeight="1" x14ac:dyDescent="0.25">
      <c r="A800" s="162">
        <v>762</v>
      </c>
      <c r="B800" s="162">
        <v>122540</v>
      </c>
      <c r="C800" s="163" t="s">
        <v>1477</v>
      </c>
      <c r="D800" s="163" t="s">
        <v>638</v>
      </c>
      <c r="E800" s="163" t="s">
        <v>918</v>
      </c>
      <c r="F800" s="163" t="s">
        <v>918</v>
      </c>
      <c r="G800" s="163" t="s">
        <v>1453</v>
      </c>
      <c r="H800" s="163" t="s">
        <v>1474</v>
      </c>
      <c r="I800" s="163" t="s">
        <v>643</v>
      </c>
      <c r="J800" s="162">
        <v>11.05361111</v>
      </c>
      <c r="K800" s="162">
        <v>125.71250000000001</v>
      </c>
      <c r="L800" s="163" t="s">
        <v>644</v>
      </c>
      <c r="M800" s="162">
        <v>14</v>
      </c>
      <c r="N800" s="162">
        <v>33</v>
      </c>
      <c r="O800" s="162">
        <v>192</v>
      </c>
      <c r="P800" s="162">
        <v>1359</v>
      </c>
      <c r="Q800" s="162">
        <v>2534</v>
      </c>
      <c r="R800" s="164">
        <v>1</v>
      </c>
      <c r="S800" s="164" t="s">
        <v>644</v>
      </c>
      <c r="T800" s="164"/>
      <c r="U800" s="164" t="s">
        <v>644</v>
      </c>
      <c r="V800" s="164" t="s">
        <v>644</v>
      </c>
      <c r="W800" s="162">
        <f t="shared" si="61"/>
        <v>1</v>
      </c>
      <c r="X800" s="162">
        <v>1</v>
      </c>
      <c r="Y800" t="str">
        <f t="shared" si="59"/>
        <v>Public Elementary</v>
      </c>
      <c r="AA800" t="str">
        <f t="shared" si="60"/>
        <v>1</v>
      </c>
    </row>
    <row r="801" spans="1:29" ht="15.75" customHeight="1" x14ac:dyDescent="0.25">
      <c r="A801" s="162">
        <v>763</v>
      </c>
      <c r="B801" s="162">
        <v>122541</v>
      </c>
      <c r="C801" s="163" t="s">
        <v>1478</v>
      </c>
      <c r="D801" s="163" t="s">
        <v>638</v>
      </c>
      <c r="E801" s="163" t="s">
        <v>918</v>
      </c>
      <c r="F801" s="163" t="s">
        <v>918</v>
      </c>
      <c r="G801" s="163" t="s">
        <v>1453</v>
      </c>
      <c r="H801" s="163" t="s">
        <v>1474</v>
      </c>
      <c r="I801" s="163" t="s">
        <v>643</v>
      </c>
      <c r="J801" s="162">
        <v>11.043611110000001</v>
      </c>
      <c r="K801" s="162">
        <v>125.72499999999999</v>
      </c>
      <c r="L801" s="163" t="s">
        <v>644</v>
      </c>
      <c r="M801" s="162">
        <v>14</v>
      </c>
      <c r="N801" s="162">
        <v>33</v>
      </c>
      <c r="O801" s="162">
        <v>192</v>
      </c>
      <c r="P801" s="162">
        <v>1359</v>
      </c>
      <c r="Q801" s="162">
        <v>2534</v>
      </c>
      <c r="R801" s="164">
        <v>1</v>
      </c>
      <c r="S801" s="164" t="s">
        <v>644</v>
      </c>
      <c r="T801" s="164"/>
      <c r="U801" s="164" t="s">
        <v>644</v>
      </c>
      <c r="V801" s="164" t="s">
        <v>644</v>
      </c>
      <c r="W801" s="162">
        <f t="shared" si="61"/>
        <v>1</v>
      </c>
      <c r="X801" s="162">
        <v>1</v>
      </c>
      <c r="Y801" t="str">
        <f t="shared" si="59"/>
        <v>Public Elementary</v>
      </c>
      <c r="AA801" t="str">
        <f t="shared" si="60"/>
        <v>1</v>
      </c>
    </row>
    <row r="802" spans="1:29" ht="15.75" customHeight="1" x14ac:dyDescent="0.25">
      <c r="A802" s="162">
        <v>764</v>
      </c>
      <c r="B802" s="162">
        <v>122542</v>
      </c>
      <c r="C802" s="163" t="s">
        <v>1479</v>
      </c>
      <c r="D802" s="163" t="s">
        <v>638</v>
      </c>
      <c r="E802" s="163" t="s">
        <v>918</v>
      </c>
      <c r="F802" s="163" t="s">
        <v>918</v>
      </c>
      <c r="G802" s="163" t="s">
        <v>1453</v>
      </c>
      <c r="H802" s="163" t="s">
        <v>1474</v>
      </c>
      <c r="I802" s="163" t="s">
        <v>643</v>
      </c>
      <c r="J802" s="162">
        <v>11.037777780000001</v>
      </c>
      <c r="K802" s="162">
        <v>125.7152778</v>
      </c>
      <c r="L802" s="163" t="s">
        <v>644</v>
      </c>
      <c r="M802" s="162">
        <v>14</v>
      </c>
      <c r="N802" s="162">
        <v>33</v>
      </c>
      <c r="O802" s="162">
        <v>192</v>
      </c>
      <c r="P802" s="162">
        <v>1359</v>
      </c>
      <c r="Q802" s="162">
        <v>2534</v>
      </c>
      <c r="R802" s="164">
        <v>1</v>
      </c>
      <c r="S802" s="164" t="s">
        <v>644</v>
      </c>
      <c r="T802" s="164"/>
      <c r="U802" s="164" t="s">
        <v>644</v>
      </c>
      <c r="V802" s="164" t="s">
        <v>644</v>
      </c>
      <c r="W802" s="162">
        <f t="shared" si="61"/>
        <v>1</v>
      </c>
      <c r="X802" s="162">
        <v>1</v>
      </c>
      <c r="Y802" t="str">
        <f t="shared" si="59"/>
        <v>Public Elementary</v>
      </c>
      <c r="AA802" t="str">
        <f t="shared" si="60"/>
        <v>1</v>
      </c>
    </row>
    <row r="803" spans="1:29" ht="15.75" customHeight="1" x14ac:dyDescent="0.25">
      <c r="A803" s="162">
        <v>765</v>
      </c>
      <c r="B803" s="162">
        <v>122543</v>
      </c>
      <c r="C803" s="163" t="s">
        <v>1480</v>
      </c>
      <c r="D803" s="163" t="s">
        <v>638</v>
      </c>
      <c r="E803" s="163" t="s">
        <v>918</v>
      </c>
      <c r="F803" s="163" t="s">
        <v>918</v>
      </c>
      <c r="G803" s="163" t="s">
        <v>1453</v>
      </c>
      <c r="H803" s="163" t="s">
        <v>1474</v>
      </c>
      <c r="I803" s="163" t="s">
        <v>643</v>
      </c>
      <c r="J803" s="162">
        <v>11.05722222</v>
      </c>
      <c r="K803" s="162">
        <v>125.72027780000001</v>
      </c>
      <c r="L803" s="163" t="s">
        <v>644</v>
      </c>
      <c r="M803" s="162">
        <v>14</v>
      </c>
      <c r="N803" s="162">
        <v>33</v>
      </c>
      <c r="O803" s="162">
        <v>192</v>
      </c>
      <c r="P803" s="162">
        <v>1359</v>
      </c>
      <c r="Q803" s="162">
        <v>2534</v>
      </c>
      <c r="R803" s="164">
        <v>1</v>
      </c>
      <c r="S803" s="164" t="s">
        <v>644</v>
      </c>
      <c r="T803" s="164"/>
      <c r="U803" s="164" t="s">
        <v>644</v>
      </c>
      <c r="V803" s="164" t="s">
        <v>644</v>
      </c>
      <c r="W803" s="162">
        <f t="shared" si="61"/>
        <v>1</v>
      </c>
      <c r="X803" s="162">
        <v>1</v>
      </c>
      <c r="Y803" t="str">
        <f t="shared" si="59"/>
        <v>Public Elementary</v>
      </c>
      <c r="AA803" t="str">
        <f t="shared" si="60"/>
        <v>1</v>
      </c>
    </row>
    <row r="804" spans="1:29" ht="15.75" customHeight="1" x14ac:dyDescent="0.25">
      <c r="A804" s="162">
        <v>769</v>
      </c>
      <c r="B804" s="162">
        <v>122547</v>
      </c>
      <c r="C804" s="163" t="s">
        <v>1481</v>
      </c>
      <c r="D804" s="163" t="s">
        <v>638</v>
      </c>
      <c r="E804" s="163" t="s">
        <v>918</v>
      </c>
      <c r="F804" s="163" t="s">
        <v>918</v>
      </c>
      <c r="G804" s="163" t="s">
        <v>1453</v>
      </c>
      <c r="H804" s="163" t="s">
        <v>1474</v>
      </c>
      <c r="I804" s="163" t="s">
        <v>643</v>
      </c>
      <c r="J804" s="162">
        <v>11.05</v>
      </c>
      <c r="K804" s="162">
        <v>125.6853</v>
      </c>
      <c r="L804" s="163" t="s">
        <v>644</v>
      </c>
      <c r="M804" s="162">
        <v>14</v>
      </c>
      <c r="N804" s="162">
        <v>33</v>
      </c>
      <c r="O804" s="162">
        <v>192</v>
      </c>
      <c r="P804" s="162">
        <v>1359</v>
      </c>
      <c r="Q804" s="162">
        <v>2534</v>
      </c>
      <c r="R804" s="164">
        <v>1</v>
      </c>
      <c r="S804" s="164" t="s">
        <v>644</v>
      </c>
      <c r="T804" s="164"/>
      <c r="U804" s="164" t="s">
        <v>644</v>
      </c>
      <c r="V804" s="164" t="s">
        <v>644</v>
      </c>
      <c r="W804" s="162">
        <f t="shared" si="61"/>
        <v>1</v>
      </c>
      <c r="X804" s="162">
        <v>1</v>
      </c>
      <c r="Y804" t="str">
        <f t="shared" si="59"/>
        <v>Public Elementary</v>
      </c>
      <c r="AA804" t="str">
        <f t="shared" si="60"/>
        <v>1</v>
      </c>
    </row>
    <row r="805" spans="1:29" ht="15.75" customHeight="1" x14ac:dyDescent="0.25">
      <c r="A805" s="162">
        <v>771</v>
      </c>
      <c r="B805" s="162">
        <v>122549</v>
      </c>
      <c r="C805" s="163" t="s">
        <v>1482</v>
      </c>
      <c r="D805" s="163" t="s">
        <v>638</v>
      </c>
      <c r="E805" s="163" t="s">
        <v>918</v>
      </c>
      <c r="F805" s="163" t="s">
        <v>918</v>
      </c>
      <c r="G805" s="163" t="s">
        <v>1453</v>
      </c>
      <c r="H805" s="163" t="s">
        <v>1474</v>
      </c>
      <c r="I805" s="163" t="s">
        <v>643</v>
      </c>
      <c r="J805" s="162">
        <v>11.044722220000001</v>
      </c>
      <c r="K805" s="162">
        <v>125.685</v>
      </c>
      <c r="L805" s="163" t="s">
        <v>644</v>
      </c>
      <c r="M805" s="162">
        <v>14</v>
      </c>
      <c r="N805" s="162">
        <v>33</v>
      </c>
      <c r="O805" s="162">
        <v>192</v>
      </c>
      <c r="P805" s="162">
        <v>1359</v>
      </c>
      <c r="Q805" s="162">
        <v>2534</v>
      </c>
      <c r="R805" s="164">
        <v>1</v>
      </c>
      <c r="S805" s="164" t="s">
        <v>644</v>
      </c>
      <c r="T805" s="164"/>
      <c r="U805" s="164" t="s">
        <v>644</v>
      </c>
      <c r="V805" s="164" t="s">
        <v>644</v>
      </c>
      <c r="W805" s="162">
        <f t="shared" si="61"/>
        <v>1</v>
      </c>
      <c r="X805" s="162">
        <v>1</v>
      </c>
      <c r="Y805" t="str">
        <f t="shared" si="59"/>
        <v>Public Elementary</v>
      </c>
      <c r="AA805" t="str">
        <f t="shared" si="60"/>
        <v>1</v>
      </c>
    </row>
    <row r="806" spans="1:29" ht="15.75" customHeight="1" x14ac:dyDescent="0.25">
      <c r="A806" s="162">
        <v>774</v>
      </c>
      <c r="B806" s="162">
        <v>122552</v>
      </c>
      <c r="C806" s="163" t="s">
        <v>1483</v>
      </c>
      <c r="D806" s="163" t="s">
        <v>638</v>
      </c>
      <c r="E806" s="163" t="s">
        <v>918</v>
      </c>
      <c r="F806" s="163" t="s">
        <v>918</v>
      </c>
      <c r="G806" s="163" t="s">
        <v>1453</v>
      </c>
      <c r="H806" s="163" t="s">
        <v>1474</v>
      </c>
      <c r="I806" s="163" t="s">
        <v>643</v>
      </c>
      <c r="J806" s="162">
        <v>11.062222220000001</v>
      </c>
      <c r="K806" s="162">
        <v>125.7225</v>
      </c>
      <c r="L806" s="163" t="s">
        <v>644</v>
      </c>
      <c r="M806" s="162">
        <v>14</v>
      </c>
      <c r="N806" s="162">
        <v>33</v>
      </c>
      <c r="O806" s="162">
        <v>192</v>
      </c>
      <c r="P806" s="162">
        <v>1359</v>
      </c>
      <c r="Q806" s="162">
        <v>2534</v>
      </c>
      <c r="R806" s="164">
        <v>1</v>
      </c>
      <c r="S806" s="164" t="s">
        <v>644</v>
      </c>
      <c r="T806" s="164"/>
      <c r="U806" s="164" t="s">
        <v>644</v>
      </c>
      <c r="V806" s="164" t="s">
        <v>644</v>
      </c>
      <c r="W806" s="162">
        <f t="shared" si="61"/>
        <v>1</v>
      </c>
      <c r="X806" s="162">
        <v>1</v>
      </c>
      <c r="Y806" t="str">
        <f t="shared" si="59"/>
        <v>Public Elementary</v>
      </c>
      <c r="AA806" t="str">
        <f t="shared" si="60"/>
        <v>1</v>
      </c>
    </row>
    <row r="807" spans="1:29" ht="15.75" customHeight="1" x14ac:dyDescent="0.25">
      <c r="A807" s="162">
        <v>775</v>
      </c>
      <c r="B807" s="162">
        <v>122553</v>
      </c>
      <c r="C807" s="163" t="s">
        <v>1484</v>
      </c>
      <c r="D807" s="163" t="s">
        <v>638</v>
      </c>
      <c r="E807" s="163" t="s">
        <v>918</v>
      </c>
      <c r="F807" s="163" t="s">
        <v>918</v>
      </c>
      <c r="G807" s="163" t="s">
        <v>1453</v>
      </c>
      <c r="H807" s="163" t="s">
        <v>1474</v>
      </c>
      <c r="I807" s="163" t="s">
        <v>643</v>
      </c>
      <c r="J807" s="162">
        <v>11.05666667</v>
      </c>
      <c r="K807" s="162">
        <v>125.67833330000001</v>
      </c>
      <c r="L807" s="163" t="s">
        <v>644</v>
      </c>
      <c r="M807" s="162">
        <v>14</v>
      </c>
      <c r="N807" s="162">
        <v>33</v>
      </c>
      <c r="O807" s="162">
        <v>192</v>
      </c>
      <c r="P807" s="162">
        <v>1359</v>
      </c>
      <c r="Q807" s="162">
        <v>2534</v>
      </c>
      <c r="R807" s="164">
        <v>1</v>
      </c>
      <c r="S807" s="164" t="s">
        <v>644</v>
      </c>
      <c r="T807" s="164"/>
      <c r="U807" s="164" t="s">
        <v>644</v>
      </c>
      <c r="V807" s="164" t="s">
        <v>644</v>
      </c>
      <c r="W807" s="162">
        <f t="shared" si="61"/>
        <v>1</v>
      </c>
      <c r="X807" s="162">
        <v>1</v>
      </c>
      <c r="Y807" t="str">
        <f t="shared" si="59"/>
        <v>Public Elementary</v>
      </c>
      <c r="AA807" t="str">
        <f t="shared" si="60"/>
        <v>1</v>
      </c>
    </row>
    <row r="808" spans="1:29" ht="15.75" customHeight="1" x14ac:dyDescent="0.25">
      <c r="A808" s="162">
        <v>776</v>
      </c>
      <c r="B808" s="162">
        <v>122554</v>
      </c>
      <c r="C808" s="163" t="s">
        <v>1485</v>
      </c>
      <c r="D808" s="163" t="s">
        <v>638</v>
      </c>
      <c r="E808" s="163" t="s">
        <v>918</v>
      </c>
      <c r="F808" s="163" t="s">
        <v>918</v>
      </c>
      <c r="G808" s="163" t="s">
        <v>1453</v>
      </c>
      <c r="H808" s="163" t="s">
        <v>1474</v>
      </c>
      <c r="I808" s="163" t="s">
        <v>643</v>
      </c>
      <c r="J808" s="162">
        <v>11.037800000000001</v>
      </c>
      <c r="K808" s="162">
        <v>125.6952</v>
      </c>
      <c r="L808" s="163" t="s">
        <v>644</v>
      </c>
      <c r="M808" s="162">
        <v>14</v>
      </c>
      <c r="N808" s="162">
        <v>33</v>
      </c>
      <c r="O808" s="162">
        <v>192</v>
      </c>
      <c r="P808" s="162">
        <v>1359</v>
      </c>
      <c r="Q808" s="162">
        <v>2534</v>
      </c>
      <c r="R808" s="164">
        <v>1</v>
      </c>
      <c r="S808" s="164" t="s">
        <v>644</v>
      </c>
      <c r="T808" s="164"/>
      <c r="U808" s="164" t="s">
        <v>644</v>
      </c>
      <c r="V808" s="164" t="s">
        <v>644</v>
      </c>
      <c r="W808" s="162">
        <f t="shared" si="61"/>
        <v>1</v>
      </c>
      <c r="X808" s="162">
        <v>1</v>
      </c>
      <c r="Y808" t="str">
        <f t="shared" si="59"/>
        <v>Public Elementary</v>
      </c>
      <c r="AA808" t="str">
        <f t="shared" si="60"/>
        <v>1</v>
      </c>
    </row>
    <row r="809" spans="1:29" ht="15.75" customHeight="1" x14ac:dyDescent="0.25">
      <c r="A809" s="162">
        <v>1006</v>
      </c>
      <c r="B809" s="162">
        <v>192519</v>
      </c>
      <c r="C809" s="163" t="s">
        <v>1486</v>
      </c>
      <c r="D809" s="163" t="s">
        <v>638</v>
      </c>
      <c r="E809" s="163" t="s">
        <v>918</v>
      </c>
      <c r="F809" s="163" t="s">
        <v>918</v>
      </c>
      <c r="G809" s="163" t="s">
        <v>1453</v>
      </c>
      <c r="H809" s="163" t="s">
        <v>1474</v>
      </c>
      <c r="I809" s="163" t="s">
        <v>643</v>
      </c>
      <c r="J809" s="170"/>
      <c r="K809" s="170"/>
      <c r="L809" s="163" t="s">
        <v>644</v>
      </c>
      <c r="M809" s="162">
        <v>14</v>
      </c>
      <c r="N809" s="162">
        <v>33</v>
      </c>
      <c r="O809" s="162">
        <v>192</v>
      </c>
      <c r="P809" s="162">
        <v>1359</v>
      </c>
      <c r="Q809" s="162">
        <v>2534</v>
      </c>
      <c r="R809" s="164">
        <v>1</v>
      </c>
      <c r="S809" s="164" t="s">
        <v>644</v>
      </c>
      <c r="T809" s="164"/>
      <c r="U809" s="164" t="s">
        <v>644</v>
      </c>
      <c r="V809" s="164" t="s">
        <v>644</v>
      </c>
      <c r="W809" s="162">
        <f t="shared" si="61"/>
        <v>1</v>
      </c>
      <c r="X809" s="162">
        <v>1</v>
      </c>
      <c r="Y809" t="str">
        <f t="shared" si="59"/>
        <v>Public Elementary</v>
      </c>
      <c r="AA809" t="str">
        <f t="shared" si="60"/>
        <v>1</v>
      </c>
      <c r="AC809">
        <v>3</v>
      </c>
    </row>
    <row r="810" spans="1:29" ht="15.75" customHeight="1" x14ac:dyDescent="0.25">
      <c r="A810" s="162">
        <v>1008</v>
      </c>
      <c r="B810" s="162">
        <v>192521</v>
      </c>
      <c r="C810" s="163" t="s">
        <v>1487</v>
      </c>
      <c r="D810" s="163" t="s">
        <v>638</v>
      </c>
      <c r="E810" s="163" t="s">
        <v>918</v>
      </c>
      <c r="F810" s="163" t="s">
        <v>918</v>
      </c>
      <c r="G810" s="163" t="s">
        <v>1453</v>
      </c>
      <c r="H810" s="163" t="s">
        <v>1474</v>
      </c>
      <c r="I810" s="163" t="s">
        <v>643</v>
      </c>
      <c r="J810" s="162">
        <v>11.064622</v>
      </c>
      <c r="K810" s="162">
        <v>125.72891199999999</v>
      </c>
      <c r="L810" s="163" t="s">
        <v>644</v>
      </c>
      <c r="M810" s="162">
        <v>14</v>
      </c>
      <c r="N810" s="162">
        <v>33</v>
      </c>
      <c r="O810" s="162">
        <v>192</v>
      </c>
      <c r="P810" s="162">
        <v>1359</v>
      </c>
      <c r="Q810" s="162">
        <v>2534</v>
      </c>
      <c r="R810" s="164">
        <v>1</v>
      </c>
      <c r="S810" s="164" t="s">
        <v>644</v>
      </c>
      <c r="T810" s="164"/>
      <c r="U810" s="164" t="s">
        <v>644</v>
      </c>
      <c r="V810" s="164" t="s">
        <v>644</v>
      </c>
      <c r="W810" s="162">
        <f t="shared" si="61"/>
        <v>1</v>
      </c>
      <c r="X810" s="162">
        <v>1</v>
      </c>
      <c r="Y810" t="str">
        <f t="shared" si="59"/>
        <v>Public Elementary</v>
      </c>
      <c r="AA810" t="str">
        <f t="shared" si="60"/>
        <v>1</v>
      </c>
    </row>
    <row r="811" spans="1:29" ht="15.75" customHeight="1" x14ac:dyDescent="0.25">
      <c r="A811" s="162">
        <v>1018</v>
      </c>
      <c r="B811" s="162">
        <v>303503</v>
      </c>
      <c r="C811" s="163" t="s">
        <v>1488</v>
      </c>
      <c r="D811" s="163" t="s">
        <v>638</v>
      </c>
      <c r="E811" s="163" t="s">
        <v>918</v>
      </c>
      <c r="F811" s="163" t="s">
        <v>918</v>
      </c>
      <c r="G811" s="163" t="s">
        <v>1453</v>
      </c>
      <c r="H811" s="163" t="s">
        <v>1474</v>
      </c>
      <c r="I811" s="163" t="s">
        <v>716</v>
      </c>
      <c r="J811" s="162">
        <v>10.995524</v>
      </c>
      <c r="K811" s="162">
        <v>125.636887</v>
      </c>
      <c r="L811" s="163" t="s">
        <v>644</v>
      </c>
      <c r="M811" s="162">
        <v>14</v>
      </c>
      <c r="N811" s="162">
        <v>33</v>
      </c>
      <c r="O811" s="162">
        <v>192</v>
      </c>
      <c r="P811" s="162">
        <v>1359</v>
      </c>
      <c r="Q811" s="162">
        <v>2533</v>
      </c>
      <c r="R811" s="164" t="s">
        <v>644</v>
      </c>
      <c r="S811" s="164">
        <v>1</v>
      </c>
      <c r="T811" s="164">
        <v>1</v>
      </c>
      <c r="U811" s="164" t="s">
        <v>644</v>
      </c>
      <c r="V811" s="164" t="s">
        <v>644</v>
      </c>
      <c r="W811" s="162">
        <f t="shared" si="61"/>
        <v>5</v>
      </c>
      <c r="X811" s="162">
        <v>1</v>
      </c>
      <c r="Y811" t="str">
        <f t="shared" si="59"/>
        <v>Public Secondary</v>
      </c>
      <c r="AA811" t="str">
        <f t="shared" si="60"/>
        <v>23</v>
      </c>
    </row>
    <row r="812" spans="1:29" ht="15.75" customHeight="1" x14ac:dyDescent="0.25">
      <c r="A812" s="162">
        <v>1040</v>
      </c>
      <c r="B812" s="162">
        <v>303532</v>
      </c>
      <c r="C812" s="163" t="s">
        <v>1489</v>
      </c>
      <c r="D812" s="163" t="s">
        <v>638</v>
      </c>
      <c r="E812" s="163" t="s">
        <v>918</v>
      </c>
      <c r="F812" s="163" t="s">
        <v>918</v>
      </c>
      <c r="G812" s="163" t="s">
        <v>1453</v>
      </c>
      <c r="H812" s="163" t="s">
        <v>1474</v>
      </c>
      <c r="I812" s="163" t="s">
        <v>716</v>
      </c>
      <c r="J812" s="170"/>
      <c r="K812" s="170"/>
      <c r="L812" s="163" t="s">
        <v>644</v>
      </c>
      <c r="M812" s="162">
        <v>14</v>
      </c>
      <c r="N812" s="162">
        <v>33</v>
      </c>
      <c r="O812" s="162">
        <v>192</v>
      </c>
      <c r="P812" s="162">
        <v>1359</v>
      </c>
      <c r="Q812" s="162">
        <v>2534</v>
      </c>
      <c r="R812" s="164" t="s">
        <v>644</v>
      </c>
      <c r="S812" s="164">
        <v>1</v>
      </c>
      <c r="T812" s="164"/>
      <c r="U812" s="164" t="s">
        <v>644</v>
      </c>
      <c r="V812" s="164" t="s">
        <v>644</v>
      </c>
      <c r="W812" s="162">
        <f t="shared" si="61"/>
        <v>2</v>
      </c>
      <c r="X812" s="162">
        <v>1</v>
      </c>
      <c r="Y812" t="str">
        <f t="shared" si="59"/>
        <v>Public JHS</v>
      </c>
      <c r="AA812" t="str">
        <f t="shared" si="60"/>
        <v>2</v>
      </c>
    </row>
    <row r="813" spans="1:29" ht="15.75" customHeight="1" x14ac:dyDescent="0.25">
      <c r="A813" s="162">
        <v>1091</v>
      </c>
      <c r="B813" s="178" t="s">
        <v>1474</v>
      </c>
      <c r="C813" s="178" t="s">
        <v>1490</v>
      </c>
      <c r="D813" s="163" t="s">
        <v>638</v>
      </c>
      <c r="E813" s="163" t="s">
        <v>918</v>
      </c>
      <c r="F813" s="163" t="s">
        <v>918</v>
      </c>
      <c r="G813" s="178" t="s">
        <v>1453</v>
      </c>
      <c r="H813" s="178" t="s">
        <v>1474</v>
      </c>
      <c r="I813" s="163" t="s">
        <v>8</v>
      </c>
      <c r="J813" s="162"/>
      <c r="K813" s="162"/>
      <c r="L813" s="163"/>
      <c r="M813" s="162"/>
      <c r="N813" s="162"/>
      <c r="O813" s="162"/>
      <c r="P813" s="162"/>
      <c r="Q813" s="162"/>
      <c r="R813" s="164" t="s">
        <v>644</v>
      </c>
      <c r="S813" s="164" t="s">
        <v>644</v>
      </c>
      <c r="T813" s="164"/>
      <c r="U813" s="164">
        <v>1</v>
      </c>
      <c r="V813" s="164" t="s">
        <v>644</v>
      </c>
      <c r="W813" s="162">
        <f t="shared" si="61"/>
        <v>7</v>
      </c>
      <c r="X813" s="162">
        <v>1</v>
      </c>
      <c r="Y813" t="str">
        <f t="shared" si="59"/>
        <v>Public ALS</v>
      </c>
      <c r="AA813" t="str">
        <f t="shared" si="60"/>
        <v>4</v>
      </c>
    </row>
    <row r="814" spans="1:29" ht="15.75" customHeight="1" x14ac:dyDescent="0.25">
      <c r="A814" s="162">
        <v>777</v>
      </c>
      <c r="B814" s="162">
        <v>122555</v>
      </c>
      <c r="C814" s="163" t="s">
        <v>959</v>
      </c>
      <c r="D814" s="163" t="s">
        <v>638</v>
      </c>
      <c r="E814" s="163" t="s">
        <v>918</v>
      </c>
      <c r="F814" s="163" t="s">
        <v>918</v>
      </c>
      <c r="G814" s="163" t="s">
        <v>1453</v>
      </c>
      <c r="H814" s="163" t="s">
        <v>1491</v>
      </c>
      <c r="I814" s="163" t="s">
        <v>643</v>
      </c>
      <c r="J814" s="162">
        <v>10.988799999999999</v>
      </c>
      <c r="K814" s="162">
        <v>125.8021</v>
      </c>
      <c r="L814" s="163" t="s">
        <v>644</v>
      </c>
      <c r="M814" s="162">
        <v>14</v>
      </c>
      <c r="N814" s="162">
        <v>33</v>
      </c>
      <c r="O814" s="162">
        <v>192</v>
      </c>
      <c r="P814" s="162">
        <v>1359</v>
      </c>
      <c r="Q814" s="162">
        <v>2535</v>
      </c>
      <c r="R814" s="164">
        <v>1</v>
      </c>
      <c r="S814" s="164" t="s">
        <v>644</v>
      </c>
      <c r="T814" s="164"/>
      <c r="U814" s="164" t="s">
        <v>644</v>
      </c>
      <c r="V814" s="164" t="s">
        <v>644</v>
      </c>
      <c r="W814" s="162">
        <f t="shared" si="61"/>
        <v>1</v>
      </c>
      <c r="X814" s="162">
        <v>1</v>
      </c>
      <c r="Y814" t="str">
        <f t="shared" si="59"/>
        <v>Public Elementary</v>
      </c>
      <c r="AA814" t="str">
        <f t="shared" si="60"/>
        <v>1</v>
      </c>
    </row>
    <row r="815" spans="1:29" ht="15.75" customHeight="1" x14ac:dyDescent="0.25">
      <c r="A815" s="162">
        <v>778</v>
      </c>
      <c r="B815" s="162">
        <v>122556</v>
      </c>
      <c r="C815" s="163" t="s">
        <v>1492</v>
      </c>
      <c r="D815" s="163" t="s">
        <v>638</v>
      </c>
      <c r="E815" s="163" t="s">
        <v>918</v>
      </c>
      <c r="F815" s="163" t="s">
        <v>918</v>
      </c>
      <c r="G815" s="163" t="s">
        <v>1453</v>
      </c>
      <c r="H815" s="163" t="s">
        <v>1491</v>
      </c>
      <c r="I815" s="163" t="s">
        <v>643</v>
      </c>
      <c r="J815" s="162">
        <v>11.038399999999999</v>
      </c>
      <c r="K815" s="162">
        <v>125.7561</v>
      </c>
      <c r="L815" s="163" t="s">
        <v>644</v>
      </c>
      <c r="M815" s="162">
        <v>14</v>
      </c>
      <c r="N815" s="162">
        <v>33</v>
      </c>
      <c r="O815" s="162">
        <v>192</v>
      </c>
      <c r="P815" s="162">
        <v>1359</v>
      </c>
      <c r="Q815" s="162">
        <v>2535</v>
      </c>
      <c r="R815" s="164">
        <v>1</v>
      </c>
      <c r="S815" s="164" t="s">
        <v>644</v>
      </c>
      <c r="T815" s="164"/>
      <c r="U815" s="164" t="s">
        <v>644</v>
      </c>
      <c r="V815" s="164" t="s">
        <v>644</v>
      </c>
      <c r="W815" s="162">
        <f t="shared" si="61"/>
        <v>1</v>
      </c>
      <c r="X815" s="162">
        <v>1</v>
      </c>
      <c r="Y815" t="str">
        <f t="shared" si="59"/>
        <v>Public Elementary</v>
      </c>
      <c r="AA815" t="str">
        <f t="shared" si="60"/>
        <v>1</v>
      </c>
    </row>
    <row r="816" spans="1:29" ht="15.75" customHeight="1" x14ac:dyDescent="0.25">
      <c r="A816" s="162">
        <v>779</v>
      </c>
      <c r="B816" s="162">
        <v>122557</v>
      </c>
      <c r="C816" s="163" t="s">
        <v>1493</v>
      </c>
      <c r="D816" s="163" t="s">
        <v>638</v>
      </c>
      <c r="E816" s="163" t="s">
        <v>918</v>
      </c>
      <c r="F816" s="163" t="s">
        <v>918</v>
      </c>
      <c r="G816" s="163" t="s">
        <v>1453</v>
      </c>
      <c r="H816" s="163" t="s">
        <v>1491</v>
      </c>
      <c r="I816" s="163" t="s">
        <v>643</v>
      </c>
      <c r="J816" s="162">
        <v>10.758800000000001</v>
      </c>
      <c r="K816" s="162">
        <v>125.6983</v>
      </c>
      <c r="L816" s="163" t="s">
        <v>644</v>
      </c>
      <c r="M816" s="162">
        <v>14</v>
      </c>
      <c r="N816" s="162">
        <v>33</v>
      </c>
      <c r="O816" s="162">
        <v>192</v>
      </c>
      <c r="P816" s="162">
        <v>1359</v>
      </c>
      <c r="Q816" s="162">
        <v>2535</v>
      </c>
      <c r="R816" s="164">
        <v>1</v>
      </c>
      <c r="S816" s="164" t="s">
        <v>644</v>
      </c>
      <c r="T816" s="164"/>
      <c r="U816" s="164" t="s">
        <v>644</v>
      </c>
      <c r="V816" s="164" t="s">
        <v>644</v>
      </c>
      <c r="W816" s="162">
        <f t="shared" si="61"/>
        <v>1</v>
      </c>
      <c r="X816" s="162">
        <v>1</v>
      </c>
      <c r="Y816" t="str">
        <f t="shared" si="59"/>
        <v>Public Elementary</v>
      </c>
      <c r="AA816" t="str">
        <f t="shared" si="60"/>
        <v>1</v>
      </c>
    </row>
    <row r="817" spans="1:27" ht="15.75" customHeight="1" x14ac:dyDescent="0.25">
      <c r="A817" s="162">
        <v>780</v>
      </c>
      <c r="B817" s="162">
        <v>122558</v>
      </c>
      <c r="C817" s="163" t="s">
        <v>1494</v>
      </c>
      <c r="D817" s="163" t="s">
        <v>638</v>
      </c>
      <c r="E817" s="163" t="s">
        <v>918</v>
      </c>
      <c r="F817" s="163" t="s">
        <v>918</v>
      </c>
      <c r="G817" s="163" t="s">
        <v>1453</v>
      </c>
      <c r="H817" s="163" t="s">
        <v>1491</v>
      </c>
      <c r="I817" s="163" t="s">
        <v>643</v>
      </c>
      <c r="J817" s="162">
        <v>10.721666669999999</v>
      </c>
      <c r="K817" s="162">
        <v>125.81583329999999</v>
      </c>
      <c r="L817" s="163" t="s">
        <v>644</v>
      </c>
      <c r="M817" s="162">
        <v>14</v>
      </c>
      <c r="N817" s="162">
        <v>33</v>
      </c>
      <c r="O817" s="162">
        <v>192</v>
      </c>
      <c r="P817" s="162">
        <v>1359</v>
      </c>
      <c r="Q817" s="162">
        <v>2535</v>
      </c>
      <c r="R817" s="164">
        <v>1</v>
      </c>
      <c r="S817" s="164" t="s">
        <v>644</v>
      </c>
      <c r="T817" s="164"/>
      <c r="U817" s="164" t="s">
        <v>644</v>
      </c>
      <c r="V817" s="164" t="s">
        <v>644</v>
      </c>
      <c r="W817" s="162">
        <f t="shared" si="61"/>
        <v>1</v>
      </c>
      <c r="X817" s="162">
        <v>1</v>
      </c>
      <c r="Y817" t="str">
        <f t="shared" si="59"/>
        <v>Public Elementary</v>
      </c>
      <c r="AA817" t="str">
        <f t="shared" si="60"/>
        <v>1</v>
      </c>
    </row>
    <row r="818" spans="1:27" ht="15.75" customHeight="1" x14ac:dyDescent="0.25">
      <c r="A818" s="162">
        <v>781</v>
      </c>
      <c r="B818" s="162">
        <v>122559</v>
      </c>
      <c r="C818" s="163" t="s">
        <v>1495</v>
      </c>
      <c r="D818" s="163" t="s">
        <v>638</v>
      </c>
      <c r="E818" s="163" t="s">
        <v>918</v>
      </c>
      <c r="F818" s="163" t="s">
        <v>918</v>
      </c>
      <c r="G818" s="163" t="s">
        <v>1453</v>
      </c>
      <c r="H818" s="163" t="s">
        <v>1491</v>
      </c>
      <c r="I818" s="163" t="s">
        <v>643</v>
      </c>
      <c r="J818" s="166">
        <v>10.7455</v>
      </c>
      <c r="K818" s="166">
        <v>125.6832</v>
      </c>
      <c r="L818" s="163" t="s">
        <v>644</v>
      </c>
      <c r="M818" s="162">
        <v>14</v>
      </c>
      <c r="N818" s="162">
        <v>33</v>
      </c>
      <c r="O818" s="162">
        <v>192</v>
      </c>
      <c r="P818" s="162">
        <v>1359</v>
      </c>
      <c r="Q818" s="162">
        <v>2535</v>
      </c>
      <c r="R818" s="164">
        <v>1</v>
      </c>
      <c r="S818" s="164" t="s">
        <v>644</v>
      </c>
      <c r="T818" s="164"/>
      <c r="U818" s="164" t="s">
        <v>644</v>
      </c>
      <c r="V818" s="164" t="s">
        <v>644</v>
      </c>
      <c r="W818" s="162">
        <f t="shared" si="61"/>
        <v>1</v>
      </c>
      <c r="X818" s="162">
        <v>1</v>
      </c>
      <c r="Y818" t="str">
        <f t="shared" si="59"/>
        <v>Public Elementary</v>
      </c>
      <c r="AA818" t="str">
        <f t="shared" si="60"/>
        <v>1</v>
      </c>
    </row>
    <row r="819" spans="1:27" ht="15.75" customHeight="1" x14ac:dyDescent="0.25">
      <c r="A819" s="162">
        <v>782</v>
      </c>
      <c r="B819" s="162">
        <v>122560</v>
      </c>
      <c r="C819" s="163" t="s">
        <v>1496</v>
      </c>
      <c r="D819" s="163" t="s">
        <v>638</v>
      </c>
      <c r="E819" s="163" t="s">
        <v>918</v>
      </c>
      <c r="F819" s="163" t="s">
        <v>918</v>
      </c>
      <c r="G819" s="163" t="s">
        <v>1453</v>
      </c>
      <c r="H819" s="163" t="s">
        <v>1491</v>
      </c>
      <c r="I819" s="163" t="s">
        <v>643</v>
      </c>
      <c r="J819" s="166">
        <v>11.034700000000001</v>
      </c>
      <c r="K819" s="166">
        <v>125.7332</v>
      </c>
      <c r="L819" s="163" t="s">
        <v>644</v>
      </c>
      <c r="M819" s="162">
        <v>14</v>
      </c>
      <c r="N819" s="162">
        <v>33</v>
      </c>
      <c r="O819" s="162">
        <v>192</v>
      </c>
      <c r="P819" s="162">
        <v>1359</v>
      </c>
      <c r="Q819" s="162">
        <v>2535</v>
      </c>
      <c r="R819" s="164">
        <v>1</v>
      </c>
      <c r="S819" s="164" t="s">
        <v>644</v>
      </c>
      <c r="T819" s="164"/>
      <c r="U819" s="164" t="s">
        <v>644</v>
      </c>
      <c r="V819" s="164" t="s">
        <v>644</v>
      </c>
      <c r="W819" s="162">
        <f t="shared" si="61"/>
        <v>1</v>
      </c>
      <c r="X819" s="162">
        <v>1</v>
      </c>
      <c r="Y819" t="str">
        <f t="shared" si="59"/>
        <v>Public Elementary</v>
      </c>
      <c r="AA819" t="str">
        <f t="shared" si="60"/>
        <v>1</v>
      </c>
    </row>
    <row r="820" spans="1:27" ht="15.75" customHeight="1" x14ac:dyDescent="0.25">
      <c r="A820" s="162">
        <v>783</v>
      </c>
      <c r="B820" s="162">
        <v>122561</v>
      </c>
      <c r="C820" s="163" t="s">
        <v>1497</v>
      </c>
      <c r="D820" s="163" t="s">
        <v>638</v>
      </c>
      <c r="E820" s="163" t="s">
        <v>918</v>
      </c>
      <c r="F820" s="163" t="s">
        <v>918</v>
      </c>
      <c r="G820" s="163" t="s">
        <v>1453</v>
      </c>
      <c r="H820" s="163" t="s">
        <v>1491</v>
      </c>
      <c r="I820" s="163" t="s">
        <v>643</v>
      </c>
      <c r="J820" s="170"/>
      <c r="K820" s="170"/>
      <c r="L820" s="163" t="s">
        <v>644</v>
      </c>
      <c r="M820" s="162">
        <v>14</v>
      </c>
      <c r="N820" s="162">
        <v>33</v>
      </c>
      <c r="O820" s="162">
        <v>192</v>
      </c>
      <c r="P820" s="162">
        <v>1359</v>
      </c>
      <c r="Q820" s="162">
        <v>2535</v>
      </c>
      <c r="R820" s="164">
        <v>1</v>
      </c>
      <c r="S820" s="164" t="s">
        <v>644</v>
      </c>
      <c r="T820" s="164"/>
      <c r="U820" s="164" t="s">
        <v>644</v>
      </c>
      <c r="V820" s="164" t="s">
        <v>644</v>
      </c>
      <c r="W820" s="162">
        <f t="shared" si="61"/>
        <v>1</v>
      </c>
      <c r="X820" s="162">
        <v>1</v>
      </c>
      <c r="Y820" t="str">
        <f t="shared" si="59"/>
        <v>Public Elementary</v>
      </c>
      <c r="AA820" t="str">
        <f t="shared" si="60"/>
        <v>1</v>
      </c>
    </row>
    <row r="821" spans="1:27" ht="15.75" customHeight="1" x14ac:dyDescent="0.25">
      <c r="A821" s="162">
        <v>784</v>
      </c>
      <c r="B821" s="162">
        <v>122562</v>
      </c>
      <c r="C821" s="163" t="s">
        <v>1498</v>
      </c>
      <c r="D821" s="163" t="s">
        <v>638</v>
      </c>
      <c r="E821" s="163" t="s">
        <v>918</v>
      </c>
      <c r="F821" s="163" t="s">
        <v>918</v>
      </c>
      <c r="G821" s="163" t="s">
        <v>1453</v>
      </c>
      <c r="H821" s="163" t="s">
        <v>1491</v>
      </c>
      <c r="I821" s="163" t="s">
        <v>643</v>
      </c>
      <c r="J821" s="162">
        <v>10.7332</v>
      </c>
      <c r="K821" s="162">
        <v>125.70229999999999</v>
      </c>
      <c r="L821" s="163" t="s">
        <v>644</v>
      </c>
      <c r="M821" s="162">
        <v>14</v>
      </c>
      <c r="N821" s="162">
        <v>33</v>
      </c>
      <c r="O821" s="162">
        <v>192</v>
      </c>
      <c r="P821" s="162">
        <v>1359</v>
      </c>
      <c r="Q821" s="162">
        <v>2535</v>
      </c>
      <c r="R821" s="164">
        <v>1</v>
      </c>
      <c r="S821" s="164" t="s">
        <v>644</v>
      </c>
      <c r="T821" s="164"/>
      <c r="U821" s="164" t="s">
        <v>644</v>
      </c>
      <c r="V821" s="164" t="s">
        <v>644</v>
      </c>
      <c r="W821" s="162">
        <f t="shared" si="61"/>
        <v>1</v>
      </c>
      <c r="X821" s="162">
        <v>1</v>
      </c>
      <c r="Y821" t="str">
        <f t="shared" si="59"/>
        <v>Public Elementary</v>
      </c>
      <c r="AA821" t="str">
        <f t="shared" si="60"/>
        <v>1</v>
      </c>
    </row>
    <row r="822" spans="1:27" ht="15.75" customHeight="1" x14ac:dyDescent="0.25">
      <c r="A822" s="162">
        <v>785</v>
      </c>
      <c r="B822" s="162">
        <v>122563</v>
      </c>
      <c r="C822" s="163" t="s">
        <v>1499</v>
      </c>
      <c r="D822" s="163" t="s">
        <v>638</v>
      </c>
      <c r="E822" s="163" t="s">
        <v>918</v>
      </c>
      <c r="F822" s="163" t="s">
        <v>918</v>
      </c>
      <c r="G822" s="163" t="s">
        <v>1453</v>
      </c>
      <c r="H822" s="163" t="s">
        <v>1491</v>
      </c>
      <c r="I822" s="163" t="s">
        <v>643</v>
      </c>
      <c r="J822" s="162">
        <v>10.820555560000001</v>
      </c>
      <c r="K822" s="162">
        <v>125.70111110000001</v>
      </c>
      <c r="L822" s="163" t="s">
        <v>644</v>
      </c>
      <c r="M822" s="162">
        <v>14</v>
      </c>
      <c r="N822" s="162">
        <v>33</v>
      </c>
      <c r="O822" s="162">
        <v>192</v>
      </c>
      <c r="P822" s="162">
        <v>1359</v>
      </c>
      <c r="Q822" s="162">
        <v>2535</v>
      </c>
      <c r="R822" s="164">
        <v>1</v>
      </c>
      <c r="S822" s="164" t="s">
        <v>644</v>
      </c>
      <c r="T822" s="164"/>
      <c r="U822" s="164" t="s">
        <v>644</v>
      </c>
      <c r="V822" s="164" t="s">
        <v>644</v>
      </c>
      <c r="W822" s="162">
        <f t="shared" si="61"/>
        <v>1</v>
      </c>
      <c r="X822" s="162">
        <v>1</v>
      </c>
      <c r="Y822" t="str">
        <f t="shared" si="59"/>
        <v>Public Elementary</v>
      </c>
      <c r="AA822" t="str">
        <f t="shared" si="60"/>
        <v>1</v>
      </c>
    </row>
    <row r="823" spans="1:27" ht="15.75" customHeight="1" x14ac:dyDescent="0.25">
      <c r="A823" s="162">
        <v>786</v>
      </c>
      <c r="B823" s="162">
        <v>122564</v>
      </c>
      <c r="C823" s="163" t="s">
        <v>1500</v>
      </c>
      <c r="D823" s="163" t="s">
        <v>638</v>
      </c>
      <c r="E823" s="163" t="s">
        <v>918</v>
      </c>
      <c r="F823" s="163" t="s">
        <v>918</v>
      </c>
      <c r="G823" s="163" t="s">
        <v>1453</v>
      </c>
      <c r="H823" s="163" t="s">
        <v>1491</v>
      </c>
      <c r="I823" s="163" t="s">
        <v>643</v>
      </c>
      <c r="J823" s="162">
        <v>10.773611109999999</v>
      </c>
      <c r="K823" s="162">
        <v>125.66333330000001</v>
      </c>
      <c r="L823" s="163" t="s">
        <v>644</v>
      </c>
      <c r="M823" s="162">
        <v>14</v>
      </c>
      <c r="N823" s="162">
        <v>33</v>
      </c>
      <c r="O823" s="162">
        <v>192</v>
      </c>
      <c r="P823" s="162">
        <v>1359</v>
      </c>
      <c r="Q823" s="162">
        <v>2535</v>
      </c>
      <c r="R823" s="164">
        <v>1</v>
      </c>
      <c r="S823" s="164" t="s">
        <v>644</v>
      </c>
      <c r="T823" s="164"/>
      <c r="U823" s="164" t="s">
        <v>644</v>
      </c>
      <c r="V823" s="164" t="s">
        <v>644</v>
      </c>
      <c r="W823" s="162">
        <f t="shared" si="61"/>
        <v>1</v>
      </c>
      <c r="X823" s="162">
        <v>1</v>
      </c>
      <c r="Y823" t="str">
        <f t="shared" si="59"/>
        <v>Public Elementary</v>
      </c>
      <c r="AA823" t="str">
        <f t="shared" si="60"/>
        <v>1</v>
      </c>
    </row>
    <row r="824" spans="1:27" ht="15.75" customHeight="1" x14ac:dyDescent="0.25">
      <c r="A824" s="162">
        <v>787</v>
      </c>
      <c r="B824" s="162">
        <v>122565</v>
      </c>
      <c r="C824" s="163" t="s">
        <v>1501</v>
      </c>
      <c r="D824" s="163" t="s">
        <v>638</v>
      </c>
      <c r="E824" s="163" t="s">
        <v>918</v>
      </c>
      <c r="F824" s="163" t="s">
        <v>918</v>
      </c>
      <c r="G824" s="163" t="s">
        <v>1453</v>
      </c>
      <c r="H824" s="163" t="s">
        <v>1491</v>
      </c>
      <c r="I824" s="163" t="s">
        <v>643</v>
      </c>
      <c r="J824" s="162">
        <v>10.965400000000001</v>
      </c>
      <c r="K824" s="162">
        <v>125.81780000000001</v>
      </c>
      <c r="L824" s="163" t="s">
        <v>644</v>
      </c>
      <c r="M824" s="162">
        <v>14</v>
      </c>
      <c r="N824" s="162">
        <v>33</v>
      </c>
      <c r="O824" s="162">
        <v>192</v>
      </c>
      <c r="P824" s="162">
        <v>1359</v>
      </c>
      <c r="Q824" s="162">
        <v>2535</v>
      </c>
      <c r="R824" s="164">
        <v>1</v>
      </c>
      <c r="S824" s="164" t="s">
        <v>644</v>
      </c>
      <c r="T824" s="164"/>
      <c r="U824" s="164" t="s">
        <v>644</v>
      </c>
      <c r="V824" s="164" t="s">
        <v>644</v>
      </c>
      <c r="W824" s="162">
        <f t="shared" si="61"/>
        <v>1</v>
      </c>
      <c r="X824" s="162">
        <v>1</v>
      </c>
      <c r="Y824" t="str">
        <f t="shared" si="59"/>
        <v>Public Elementary</v>
      </c>
      <c r="AA824" t="str">
        <f t="shared" si="60"/>
        <v>1</v>
      </c>
    </row>
    <row r="825" spans="1:27" ht="15.75" customHeight="1" x14ac:dyDescent="0.25">
      <c r="A825" s="162">
        <v>788</v>
      </c>
      <c r="B825" s="162">
        <v>122566</v>
      </c>
      <c r="C825" s="163" t="s">
        <v>1502</v>
      </c>
      <c r="D825" s="163" t="s">
        <v>638</v>
      </c>
      <c r="E825" s="163" t="s">
        <v>918</v>
      </c>
      <c r="F825" s="163" t="s">
        <v>918</v>
      </c>
      <c r="G825" s="163" t="s">
        <v>1453</v>
      </c>
      <c r="H825" s="163" t="s">
        <v>1491</v>
      </c>
      <c r="I825" s="163" t="s">
        <v>643</v>
      </c>
      <c r="J825" s="162">
        <v>10.706944439999999</v>
      </c>
      <c r="K825" s="162">
        <v>125.73527780000001</v>
      </c>
      <c r="L825" s="163" t="s">
        <v>644</v>
      </c>
      <c r="M825" s="162">
        <v>14</v>
      </c>
      <c r="N825" s="162">
        <v>33</v>
      </c>
      <c r="O825" s="162">
        <v>192</v>
      </c>
      <c r="P825" s="162">
        <v>1359</v>
      </c>
      <c r="Q825" s="162">
        <v>2535</v>
      </c>
      <c r="R825" s="164">
        <v>1</v>
      </c>
      <c r="S825" s="164" t="s">
        <v>644</v>
      </c>
      <c r="T825" s="164"/>
      <c r="U825" s="164" t="s">
        <v>644</v>
      </c>
      <c r="V825" s="164" t="s">
        <v>644</v>
      </c>
      <c r="W825" s="162">
        <f t="shared" si="61"/>
        <v>1</v>
      </c>
      <c r="X825" s="162">
        <v>1</v>
      </c>
      <c r="Y825" t="str">
        <f t="shared" si="59"/>
        <v>Public Elementary</v>
      </c>
      <c r="AA825" t="str">
        <f t="shared" si="60"/>
        <v>1</v>
      </c>
    </row>
    <row r="826" spans="1:27" ht="15.75" customHeight="1" x14ac:dyDescent="0.25">
      <c r="A826" s="162">
        <v>789</v>
      </c>
      <c r="B826" s="162">
        <v>122567</v>
      </c>
      <c r="C826" s="163" t="s">
        <v>1503</v>
      </c>
      <c r="D826" s="163" t="s">
        <v>638</v>
      </c>
      <c r="E826" s="163" t="s">
        <v>918</v>
      </c>
      <c r="F826" s="163" t="s">
        <v>918</v>
      </c>
      <c r="G826" s="163" t="s">
        <v>1453</v>
      </c>
      <c r="H826" s="163" t="s">
        <v>1491</v>
      </c>
      <c r="I826" s="163" t="s">
        <v>643</v>
      </c>
      <c r="J826" s="162">
        <v>11.026944439999999</v>
      </c>
      <c r="K826" s="162">
        <v>125.7633333</v>
      </c>
      <c r="L826" s="163" t="s">
        <v>644</v>
      </c>
      <c r="M826" s="162">
        <v>14</v>
      </c>
      <c r="N826" s="162">
        <v>33</v>
      </c>
      <c r="O826" s="162">
        <v>192</v>
      </c>
      <c r="P826" s="162">
        <v>1359</v>
      </c>
      <c r="Q826" s="162">
        <v>2535</v>
      </c>
      <c r="R826" s="164">
        <v>1</v>
      </c>
      <c r="S826" s="164" t="s">
        <v>644</v>
      </c>
      <c r="T826" s="164"/>
      <c r="U826" s="164" t="s">
        <v>644</v>
      </c>
      <c r="V826" s="164" t="s">
        <v>644</v>
      </c>
      <c r="W826" s="162">
        <f t="shared" si="61"/>
        <v>1</v>
      </c>
      <c r="X826" s="162">
        <v>1</v>
      </c>
      <c r="Y826" t="str">
        <f t="shared" si="59"/>
        <v>Public Elementary</v>
      </c>
      <c r="AA826" t="str">
        <f t="shared" si="60"/>
        <v>1</v>
      </c>
    </row>
    <row r="827" spans="1:27" ht="15.75" customHeight="1" x14ac:dyDescent="0.25">
      <c r="A827" s="162">
        <v>790</v>
      </c>
      <c r="B827" s="162">
        <v>122568</v>
      </c>
      <c r="C827" s="163" t="s">
        <v>1504</v>
      </c>
      <c r="D827" s="163" t="s">
        <v>638</v>
      </c>
      <c r="E827" s="163" t="s">
        <v>918</v>
      </c>
      <c r="F827" s="163" t="s">
        <v>918</v>
      </c>
      <c r="G827" s="163" t="s">
        <v>1453</v>
      </c>
      <c r="H827" s="163" t="s">
        <v>1491</v>
      </c>
      <c r="I827" s="163" t="s">
        <v>643</v>
      </c>
      <c r="J827" s="166">
        <v>10.935461</v>
      </c>
      <c r="K827" s="166">
        <v>125.827271</v>
      </c>
      <c r="L827" s="163" t="s">
        <v>644</v>
      </c>
      <c r="M827" s="162">
        <v>14</v>
      </c>
      <c r="N827" s="162">
        <v>33</v>
      </c>
      <c r="O827" s="162">
        <v>192</v>
      </c>
      <c r="P827" s="162">
        <v>1359</v>
      </c>
      <c r="Q827" s="162">
        <v>2535</v>
      </c>
      <c r="R827" s="164">
        <v>1</v>
      </c>
      <c r="S827" s="164" t="s">
        <v>644</v>
      </c>
      <c r="T827" s="164"/>
      <c r="U827" s="164" t="s">
        <v>644</v>
      </c>
      <c r="V827" s="164" t="s">
        <v>644</v>
      </c>
      <c r="W827" s="162">
        <f t="shared" si="61"/>
        <v>1</v>
      </c>
      <c r="X827" s="162">
        <v>1</v>
      </c>
      <c r="Y827" t="str">
        <f t="shared" si="59"/>
        <v>Public Elementary</v>
      </c>
      <c r="AA827" t="str">
        <f t="shared" si="60"/>
        <v>1</v>
      </c>
    </row>
    <row r="828" spans="1:27" ht="15.75" customHeight="1" x14ac:dyDescent="0.25">
      <c r="A828" s="162">
        <v>1005</v>
      </c>
      <c r="B828" s="162">
        <v>192518</v>
      </c>
      <c r="C828" s="163" t="s">
        <v>1505</v>
      </c>
      <c r="D828" s="163" t="s">
        <v>638</v>
      </c>
      <c r="E828" s="163" t="s">
        <v>918</v>
      </c>
      <c r="F828" s="163" t="s">
        <v>918</v>
      </c>
      <c r="G828" s="163" t="s">
        <v>1453</v>
      </c>
      <c r="H828" s="163" t="s">
        <v>1491</v>
      </c>
      <c r="I828" s="163" t="s">
        <v>643</v>
      </c>
      <c r="J828" s="162">
        <v>11.045669</v>
      </c>
      <c r="K828" s="162">
        <v>125.742859</v>
      </c>
      <c r="L828" s="163" t="s">
        <v>644</v>
      </c>
      <c r="M828" s="162">
        <v>14</v>
      </c>
      <c r="N828" s="162">
        <v>33</v>
      </c>
      <c r="O828" s="162">
        <v>192</v>
      </c>
      <c r="P828" s="162">
        <v>1359</v>
      </c>
      <c r="Q828" s="162">
        <v>2535</v>
      </c>
      <c r="R828" s="164">
        <v>1</v>
      </c>
      <c r="S828" s="164" t="s">
        <v>644</v>
      </c>
      <c r="T828" s="164"/>
      <c r="U828" s="164" t="s">
        <v>644</v>
      </c>
      <c r="V828" s="164" t="s">
        <v>644</v>
      </c>
      <c r="W828" s="162">
        <f t="shared" si="61"/>
        <v>1</v>
      </c>
      <c r="X828" s="162">
        <v>1</v>
      </c>
      <c r="Y828" t="str">
        <f t="shared" si="59"/>
        <v>Public Elementary</v>
      </c>
      <c r="AA828" t="str">
        <f t="shared" si="60"/>
        <v>1</v>
      </c>
    </row>
    <row r="829" spans="1:27" ht="15.75" customHeight="1" x14ac:dyDescent="0.25">
      <c r="A829" s="162">
        <v>1022</v>
      </c>
      <c r="B829" s="162">
        <v>303508</v>
      </c>
      <c r="C829" s="163" t="s">
        <v>1506</v>
      </c>
      <c r="D829" s="163" t="s">
        <v>638</v>
      </c>
      <c r="E829" s="163" t="s">
        <v>918</v>
      </c>
      <c r="F829" s="163" t="s">
        <v>918</v>
      </c>
      <c r="G829" s="163" t="s">
        <v>1453</v>
      </c>
      <c r="H829" s="163" t="s">
        <v>1491</v>
      </c>
      <c r="I829" s="163" t="s">
        <v>716</v>
      </c>
      <c r="J829" s="162">
        <v>10.736555559999999</v>
      </c>
      <c r="K829" s="162">
        <v>125.7204139</v>
      </c>
      <c r="L829" s="163" t="s">
        <v>644</v>
      </c>
      <c r="M829" s="162">
        <v>14</v>
      </c>
      <c r="N829" s="162">
        <v>33</v>
      </c>
      <c r="O829" s="162">
        <v>192</v>
      </c>
      <c r="P829" s="162">
        <v>1359</v>
      </c>
      <c r="Q829" s="162">
        <v>2535</v>
      </c>
      <c r="R829" s="164" t="s">
        <v>644</v>
      </c>
      <c r="S829" s="164">
        <v>1</v>
      </c>
      <c r="T829" s="164">
        <v>1</v>
      </c>
      <c r="U829" s="164" t="s">
        <v>644</v>
      </c>
      <c r="V829" s="164" t="s">
        <v>644</v>
      </c>
      <c r="W829" s="162">
        <f t="shared" si="61"/>
        <v>5</v>
      </c>
      <c r="X829" s="162">
        <v>1</v>
      </c>
      <c r="Y829" t="str">
        <f t="shared" si="59"/>
        <v>Public Secondary</v>
      </c>
      <c r="AA829" t="str">
        <f t="shared" si="60"/>
        <v>23</v>
      </c>
    </row>
    <row r="830" spans="1:27" ht="15.75" customHeight="1" x14ac:dyDescent="0.25">
      <c r="A830" s="162">
        <v>1023</v>
      </c>
      <c r="B830" s="162">
        <v>303509</v>
      </c>
      <c r="C830" s="163" t="s">
        <v>1507</v>
      </c>
      <c r="D830" s="163" t="s">
        <v>638</v>
      </c>
      <c r="E830" s="163" t="s">
        <v>918</v>
      </c>
      <c r="F830" s="163" t="s">
        <v>918</v>
      </c>
      <c r="G830" s="163" t="s">
        <v>1453</v>
      </c>
      <c r="H830" s="163" t="s">
        <v>1491</v>
      </c>
      <c r="I830" s="163" t="s">
        <v>716</v>
      </c>
      <c r="J830" s="162">
        <v>10.940265</v>
      </c>
      <c r="K830" s="162">
        <v>125.82688899999999</v>
      </c>
      <c r="L830" s="163" t="s">
        <v>644</v>
      </c>
      <c r="M830" s="162">
        <v>14</v>
      </c>
      <c r="N830" s="162">
        <v>33</v>
      </c>
      <c r="O830" s="162">
        <v>192</v>
      </c>
      <c r="P830" s="162">
        <v>1359</v>
      </c>
      <c r="Q830" s="162">
        <v>2535</v>
      </c>
      <c r="R830" s="164" t="s">
        <v>644</v>
      </c>
      <c r="S830" s="164">
        <v>1</v>
      </c>
      <c r="T830" s="164"/>
      <c r="U830" s="164" t="s">
        <v>644</v>
      </c>
      <c r="V830" s="164" t="s">
        <v>644</v>
      </c>
      <c r="W830" s="162">
        <f t="shared" si="61"/>
        <v>2</v>
      </c>
      <c r="X830" s="162">
        <v>1</v>
      </c>
      <c r="Y830" t="str">
        <f t="shared" si="59"/>
        <v>Public JHS</v>
      </c>
      <c r="AA830" t="str">
        <f t="shared" si="60"/>
        <v>2</v>
      </c>
    </row>
    <row r="831" spans="1:27" ht="15.75" customHeight="1" x14ac:dyDescent="0.25">
      <c r="A831" s="162">
        <v>1073</v>
      </c>
      <c r="B831" s="162">
        <v>500234</v>
      </c>
      <c r="C831" s="163" t="s">
        <v>1508</v>
      </c>
      <c r="D831" s="163" t="s">
        <v>638</v>
      </c>
      <c r="E831" s="163" t="s">
        <v>918</v>
      </c>
      <c r="F831" s="163" t="s">
        <v>918</v>
      </c>
      <c r="G831" s="163" t="s">
        <v>1453</v>
      </c>
      <c r="H831" s="163" t="s">
        <v>1491</v>
      </c>
      <c r="I831" s="163" t="s">
        <v>1509</v>
      </c>
      <c r="J831" s="162">
        <v>10.759549</v>
      </c>
      <c r="K831" s="162">
        <v>125.95059999999999</v>
      </c>
      <c r="L831" s="163" t="s">
        <v>644</v>
      </c>
      <c r="M831" s="162">
        <v>14</v>
      </c>
      <c r="N831" s="162">
        <v>33</v>
      </c>
      <c r="O831" s="162">
        <v>192</v>
      </c>
      <c r="P831" s="162">
        <v>1359</v>
      </c>
      <c r="Q831" s="162">
        <v>2535</v>
      </c>
      <c r="R831" s="164">
        <v>1</v>
      </c>
      <c r="S831" s="164">
        <v>1</v>
      </c>
      <c r="T831" s="164"/>
      <c r="U831" s="164" t="s">
        <v>644</v>
      </c>
      <c r="V831" s="164" t="s">
        <v>644</v>
      </c>
      <c r="W831" s="162">
        <f t="shared" si="61"/>
        <v>4</v>
      </c>
      <c r="X831" s="162">
        <v>1</v>
      </c>
      <c r="Y831" t="str">
        <f t="shared" si="59"/>
        <v>Public Integrated</v>
      </c>
      <c r="AA831" t="str">
        <f t="shared" si="60"/>
        <v>12</v>
      </c>
    </row>
    <row r="832" spans="1:27" ht="15.75" customHeight="1" x14ac:dyDescent="0.25">
      <c r="A832" s="162">
        <v>1079</v>
      </c>
      <c r="B832" s="162">
        <v>500823</v>
      </c>
      <c r="C832" s="163" t="s">
        <v>1510</v>
      </c>
      <c r="D832" s="163" t="s">
        <v>638</v>
      </c>
      <c r="E832" s="163" t="s">
        <v>918</v>
      </c>
      <c r="F832" s="163" t="s">
        <v>918</v>
      </c>
      <c r="G832" s="163" t="s">
        <v>1453</v>
      </c>
      <c r="H832" s="163" t="s">
        <v>1491</v>
      </c>
      <c r="I832" s="163" t="s">
        <v>1509</v>
      </c>
      <c r="J832" s="162">
        <v>11.028567000000001</v>
      </c>
      <c r="K832" s="162">
        <v>125.754745</v>
      </c>
      <c r="L832" s="163" t="s">
        <v>644</v>
      </c>
      <c r="M832" s="162">
        <v>14</v>
      </c>
      <c r="N832" s="162">
        <v>33</v>
      </c>
      <c r="O832" s="162">
        <v>192</v>
      </c>
      <c r="P832" s="162">
        <v>1359</v>
      </c>
      <c r="Q832" s="162">
        <v>2535</v>
      </c>
      <c r="R832" s="164">
        <v>1</v>
      </c>
      <c r="S832" s="164">
        <v>1</v>
      </c>
      <c r="T832" s="164"/>
      <c r="U832" s="164" t="s">
        <v>644</v>
      </c>
      <c r="V832" s="164" t="s">
        <v>644</v>
      </c>
      <c r="W832" s="162">
        <f t="shared" si="61"/>
        <v>4</v>
      </c>
      <c r="X832" s="162">
        <v>1</v>
      </c>
      <c r="Y832" t="str">
        <f t="shared" si="59"/>
        <v>Public Integrated</v>
      </c>
      <c r="AA832" t="str">
        <f t="shared" si="60"/>
        <v>12</v>
      </c>
    </row>
    <row r="833" spans="1:27" ht="15.75" customHeight="1" x14ac:dyDescent="0.25">
      <c r="A833" s="162">
        <v>1092</v>
      </c>
      <c r="B833" s="178" t="s">
        <v>1491</v>
      </c>
      <c r="C833" s="178" t="s">
        <v>1511</v>
      </c>
      <c r="D833" s="163" t="s">
        <v>638</v>
      </c>
      <c r="E833" s="163" t="s">
        <v>918</v>
      </c>
      <c r="F833" s="163" t="s">
        <v>918</v>
      </c>
      <c r="G833" s="178" t="s">
        <v>1453</v>
      </c>
      <c r="H833" s="178" t="s">
        <v>1491</v>
      </c>
      <c r="I833" s="163" t="s">
        <v>8</v>
      </c>
      <c r="J833" s="162"/>
      <c r="K833" s="162"/>
      <c r="L833" s="163"/>
      <c r="M833" s="162"/>
      <c r="N833" s="162"/>
      <c r="O833" s="162"/>
      <c r="P833" s="162"/>
      <c r="Q833" s="162"/>
      <c r="R833" s="164" t="s">
        <v>644</v>
      </c>
      <c r="S833" s="164" t="s">
        <v>644</v>
      </c>
      <c r="T833" s="164"/>
      <c r="U833" s="164">
        <v>1</v>
      </c>
      <c r="V833" s="164" t="s">
        <v>644</v>
      </c>
      <c r="W833" s="162">
        <f t="shared" si="61"/>
        <v>7</v>
      </c>
      <c r="X833" s="162">
        <v>1</v>
      </c>
      <c r="Y833" t="str">
        <f t="shared" si="59"/>
        <v>Public ALS</v>
      </c>
      <c r="AA833" t="str">
        <f t="shared" si="60"/>
        <v>4</v>
      </c>
    </row>
    <row r="834" spans="1:27" ht="15.75" customHeight="1" x14ac:dyDescent="0.25">
      <c r="A834" s="162">
        <v>697</v>
      </c>
      <c r="B834" s="162">
        <v>122475</v>
      </c>
      <c r="C834" s="163" t="s">
        <v>1512</v>
      </c>
      <c r="D834" s="163" t="s">
        <v>638</v>
      </c>
      <c r="E834" s="163" t="s">
        <v>918</v>
      </c>
      <c r="F834" s="163" t="s">
        <v>918</v>
      </c>
      <c r="G834" s="163" t="s">
        <v>1513</v>
      </c>
      <c r="H834" s="163" t="s">
        <v>1513</v>
      </c>
      <c r="I834" s="163" t="s">
        <v>643</v>
      </c>
      <c r="J834" s="162">
        <v>11.301239000000001</v>
      </c>
      <c r="K834" s="162">
        <v>125.601159</v>
      </c>
      <c r="L834" s="163" t="s">
        <v>644</v>
      </c>
      <c r="M834" s="162">
        <v>14</v>
      </c>
      <c r="N834" s="162">
        <v>33</v>
      </c>
      <c r="O834" s="162">
        <v>192</v>
      </c>
      <c r="P834" s="162">
        <v>1360</v>
      </c>
      <c r="Q834" s="162">
        <v>2536</v>
      </c>
      <c r="R834" s="164">
        <v>1</v>
      </c>
      <c r="S834" s="164" t="s">
        <v>644</v>
      </c>
      <c r="T834" s="164"/>
      <c r="U834" s="164" t="s">
        <v>644</v>
      </c>
      <c r="V834" s="164" t="s">
        <v>644</v>
      </c>
      <c r="W834" s="162">
        <f t="shared" si="61"/>
        <v>1</v>
      </c>
      <c r="X834" s="162">
        <v>1</v>
      </c>
      <c r="Y834" t="str">
        <f t="shared" si="59"/>
        <v>Public Elementary</v>
      </c>
      <c r="AA834" t="str">
        <f t="shared" si="60"/>
        <v>1</v>
      </c>
    </row>
    <row r="835" spans="1:27" ht="15.75" customHeight="1" x14ac:dyDescent="0.25">
      <c r="A835" s="162">
        <v>699</v>
      </c>
      <c r="B835" s="162">
        <v>122477</v>
      </c>
      <c r="C835" s="163" t="s">
        <v>1514</v>
      </c>
      <c r="D835" s="163" t="s">
        <v>638</v>
      </c>
      <c r="E835" s="163" t="s">
        <v>918</v>
      </c>
      <c r="F835" s="163" t="s">
        <v>918</v>
      </c>
      <c r="G835" s="167" t="s">
        <v>1513</v>
      </c>
      <c r="H835" s="167" t="s">
        <v>1513</v>
      </c>
      <c r="I835" s="163" t="s">
        <v>643</v>
      </c>
      <c r="J835" s="162">
        <v>11.323600000000001</v>
      </c>
      <c r="K835" s="162">
        <v>125.5813</v>
      </c>
      <c r="L835" s="163" t="s">
        <v>644</v>
      </c>
      <c r="M835" s="162">
        <v>14</v>
      </c>
      <c r="N835" s="162">
        <v>33</v>
      </c>
      <c r="O835" s="162">
        <v>192</v>
      </c>
      <c r="P835" s="162">
        <v>1360</v>
      </c>
      <c r="Q835" s="162">
        <v>2536</v>
      </c>
      <c r="R835" s="164">
        <v>1</v>
      </c>
      <c r="S835" s="164" t="s">
        <v>644</v>
      </c>
      <c r="T835" s="164"/>
      <c r="U835" s="164" t="s">
        <v>644</v>
      </c>
      <c r="V835" s="164" t="s">
        <v>644</v>
      </c>
      <c r="W835" s="162">
        <f t="shared" si="61"/>
        <v>1</v>
      </c>
      <c r="X835" s="162">
        <v>1</v>
      </c>
      <c r="Y835" t="str">
        <f t="shared" si="59"/>
        <v>Public Elementary</v>
      </c>
      <c r="AA835" t="str">
        <f t="shared" si="60"/>
        <v>1</v>
      </c>
    </row>
    <row r="836" spans="1:27" ht="15.75" customHeight="1" x14ac:dyDescent="0.25">
      <c r="A836" s="162">
        <v>702</v>
      </c>
      <c r="B836" s="162">
        <v>122480</v>
      </c>
      <c r="C836" s="163" t="s">
        <v>1515</v>
      </c>
      <c r="D836" s="163" t="s">
        <v>638</v>
      </c>
      <c r="E836" s="163" t="s">
        <v>918</v>
      </c>
      <c r="F836" s="163" t="s">
        <v>918</v>
      </c>
      <c r="G836" s="163" t="s">
        <v>1513</v>
      </c>
      <c r="H836" s="163" t="s">
        <v>1513</v>
      </c>
      <c r="I836" s="163" t="s">
        <v>643</v>
      </c>
      <c r="J836" s="170"/>
      <c r="K836" s="170"/>
      <c r="L836" s="163" t="s">
        <v>644</v>
      </c>
      <c r="M836" s="162">
        <v>14</v>
      </c>
      <c r="N836" s="162">
        <v>33</v>
      </c>
      <c r="O836" s="162">
        <v>192</v>
      </c>
      <c r="P836" s="162">
        <v>1360</v>
      </c>
      <c r="Q836" s="162">
        <v>2536</v>
      </c>
      <c r="R836" s="164">
        <v>1</v>
      </c>
      <c r="S836" s="164" t="s">
        <v>644</v>
      </c>
      <c r="T836" s="164"/>
      <c r="U836" s="164" t="s">
        <v>644</v>
      </c>
      <c r="V836" s="164" t="s">
        <v>644</v>
      </c>
      <c r="W836" s="162">
        <f t="shared" si="61"/>
        <v>1</v>
      </c>
      <c r="X836" s="162">
        <v>1</v>
      </c>
      <c r="Y836" t="str">
        <f t="shared" si="59"/>
        <v>Public Elementary</v>
      </c>
      <c r="AA836" t="str">
        <f t="shared" si="60"/>
        <v>1</v>
      </c>
    </row>
    <row r="837" spans="1:27" ht="15.75" customHeight="1" x14ac:dyDescent="0.25">
      <c r="A837" s="162">
        <v>703</v>
      </c>
      <c r="B837" s="162">
        <v>122481</v>
      </c>
      <c r="C837" s="163" t="s">
        <v>1516</v>
      </c>
      <c r="D837" s="163" t="s">
        <v>638</v>
      </c>
      <c r="E837" s="163" t="s">
        <v>918</v>
      </c>
      <c r="F837" s="163" t="s">
        <v>918</v>
      </c>
      <c r="G837" s="163" t="s">
        <v>1513</v>
      </c>
      <c r="H837" s="163" t="s">
        <v>1513</v>
      </c>
      <c r="I837" s="163" t="s">
        <v>643</v>
      </c>
      <c r="J837" s="162">
        <v>11.314444440000001</v>
      </c>
      <c r="K837" s="162">
        <v>125.60777779999999</v>
      </c>
      <c r="L837" s="163" t="s">
        <v>644</v>
      </c>
      <c r="M837" s="162">
        <v>14</v>
      </c>
      <c r="N837" s="162">
        <v>33</v>
      </c>
      <c r="O837" s="162">
        <v>192</v>
      </c>
      <c r="P837" s="162">
        <v>1360</v>
      </c>
      <c r="Q837" s="162">
        <v>2536</v>
      </c>
      <c r="R837" s="164">
        <v>1</v>
      </c>
      <c r="S837" s="164" t="s">
        <v>644</v>
      </c>
      <c r="T837" s="164"/>
      <c r="U837" s="164" t="s">
        <v>644</v>
      </c>
      <c r="V837" s="164" t="s">
        <v>644</v>
      </c>
      <c r="W837" s="162">
        <f t="shared" si="61"/>
        <v>1</v>
      </c>
      <c r="X837" s="162">
        <v>1</v>
      </c>
      <c r="Y837" t="str">
        <f t="shared" si="59"/>
        <v>Public Elementary</v>
      </c>
      <c r="AA837" t="str">
        <f t="shared" si="60"/>
        <v>1</v>
      </c>
    </row>
    <row r="838" spans="1:27" ht="15.75" customHeight="1" x14ac:dyDescent="0.25">
      <c r="A838" s="162">
        <v>705</v>
      </c>
      <c r="B838" s="162">
        <v>122483</v>
      </c>
      <c r="C838" s="163" t="s">
        <v>1517</v>
      </c>
      <c r="D838" s="163" t="s">
        <v>638</v>
      </c>
      <c r="E838" s="163" t="s">
        <v>918</v>
      </c>
      <c r="F838" s="163" t="s">
        <v>918</v>
      </c>
      <c r="G838" s="163" t="s">
        <v>1513</v>
      </c>
      <c r="H838" s="163" t="s">
        <v>1513</v>
      </c>
      <c r="I838" s="163" t="s">
        <v>643</v>
      </c>
      <c r="J838" s="162">
        <v>11.295672</v>
      </c>
      <c r="K838" s="162">
        <v>125.592882</v>
      </c>
      <c r="L838" s="163" t="s">
        <v>644</v>
      </c>
      <c r="M838" s="162">
        <v>14</v>
      </c>
      <c r="N838" s="162">
        <v>33</v>
      </c>
      <c r="O838" s="162">
        <v>192</v>
      </c>
      <c r="P838" s="162">
        <v>1360</v>
      </c>
      <c r="Q838" s="162">
        <v>2536</v>
      </c>
      <c r="R838" s="164">
        <v>1</v>
      </c>
      <c r="S838" s="164" t="s">
        <v>644</v>
      </c>
      <c r="T838" s="164"/>
      <c r="U838" s="164" t="s">
        <v>644</v>
      </c>
      <c r="V838" s="164" t="s">
        <v>644</v>
      </c>
      <c r="W838" s="162">
        <f t="shared" si="61"/>
        <v>1</v>
      </c>
      <c r="X838" s="162">
        <v>1</v>
      </c>
      <c r="Y838" t="str">
        <f t="shared" si="59"/>
        <v>Public Elementary</v>
      </c>
      <c r="AA838" t="str">
        <f t="shared" si="60"/>
        <v>1</v>
      </c>
    </row>
    <row r="839" spans="1:27" ht="15.75" customHeight="1" x14ac:dyDescent="0.25">
      <c r="A839" s="162">
        <v>707</v>
      </c>
      <c r="B839" s="162">
        <v>122485</v>
      </c>
      <c r="C839" s="163" t="s">
        <v>1518</v>
      </c>
      <c r="D839" s="163" t="s">
        <v>638</v>
      </c>
      <c r="E839" s="163" t="s">
        <v>918</v>
      </c>
      <c r="F839" s="163" t="s">
        <v>918</v>
      </c>
      <c r="G839" s="163" t="s">
        <v>1513</v>
      </c>
      <c r="H839" s="163" t="s">
        <v>1513</v>
      </c>
      <c r="I839" s="163" t="s">
        <v>643</v>
      </c>
      <c r="J839" s="162">
        <v>11.324157</v>
      </c>
      <c r="K839" s="162">
        <v>125.61725800000001</v>
      </c>
      <c r="L839" s="163" t="s">
        <v>644</v>
      </c>
      <c r="M839" s="162">
        <v>14</v>
      </c>
      <c r="N839" s="162">
        <v>33</v>
      </c>
      <c r="O839" s="162">
        <v>192</v>
      </c>
      <c r="P839" s="162">
        <v>1360</v>
      </c>
      <c r="Q839" s="162">
        <v>2536</v>
      </c>
      <c r="R839" s="164">
        <v>1</v>
      </c>
      <c r="S839" s="164" t="s">
        <v>644</v>
      </c>
      <c r="T839" s="164"/>
      <c r="U839" s="164" t="s">
        <v>644</v>
      </c>
      <c r="V839" s="164" t="s">
        <v>644</v>
      </c>
      <c r="W839" s="162">
        <f t="shared" si="61"/>
        <v>1</v>
      </c>
      <c r="X839" s="162">
        <v>1</v>
      </c>
      <c r="Y839" t="str">
        <f t="shared" si="59"/>
        <v>Public Elementary</v>
      </c>
      <c r="AA839" t="str">
        <f t="shared" si="60"/>
        <v>1</v>
      </c>
    </row>
    <row r="840" spans="1:27" ht="15.75" customHeight="1" x14ac:dyDescent="0.25">
      <c r="A840" s="162">
        <v>712</v>
      </c>
      <c r="B840" s="162">
        <v>122490</v>
      </c>
      <c r="C840" s="163" t="s">
        <v>1519</v>
      </c>
      <c r="D840" s="163" t="s">
        <v>638</v>
      </c>
      <c r="E840" s="163" t="s">
        <v>918</v>
      </c>
      <c r="F840" s="163" t="s">
        <v>918</v>
      </c>
      <c r="G840" s="163" t="s">
        <v>1513</v>
      </c>
      <c r="H840" s="163" t="s">
        <v>1513</v>
      </c>
      <c r="I840" s="163" t="s">
        <v>643</v>
      </c>
      <c r="J840" s="162">
        <v>11.339166669999999</v>
      </c>
      <c r="K840" s="162">
        <v>125.62833329999999</v>
      </c>
      <c r="L840" s="163" t="s">
        <v>644</v>
      </c>
      <c r="M840" s="162">
        <v>14</v>
      </c>
      <c r="N840" s="162">
        <v>33</v>
      </c>
      <c r="O840" s="162">
        <v>192</v>
      </c>
      <c r="P840" s="162">
        <v>1360</v>
      </c>
      <c r="Q840" s="162">
        <v>2536</v>
      </c>
      <c r="R840" s="164">
        <v>1</v>
      </c>
      <c r="S840" s="164" t="s">
        <v>644</v>
      </c>
      <c r="T840" s="164"/>
      <c r="U840" s="164" t="s">
        <v>644</v>
      </c>
      <c r="V840" s="164" t="s">
        <v>644</v>
      </c>
      <c r="W840" s="162">
        <f t="shared" si="61"/>
        <v>1</v>
      </c>
      <c r="X840" s="162">
        <v>1</v>
      </c>
      <c r="Y840" t="str">
        <f t="shared" si="59"/>
        <v>Public Elementary</v>
      </c>
      <c r="AA840" t="str">
        <f t="shared" si="60"/>
        <v>1</v>
      </c>
    </row>
    <row r="841" spans="1:27" ht="15.75" customHeight="1" x14ac:dyDescent="0.25">
      <c r="A841" s="162">
        <v>714</v>
      </c>
      <c r="B841" s="162">
        <v>122492</v>
      </c>
      <c r="C841" s="163" t="s">
        <v>1520</v>
      </c>
      <c r="D841" s="163" t="s">
        <v>638</v>
      </c>
      <c r="E841" s="163" t="s">
        <v>918</v>
      </c>
      <c r="F841" s="163" t="s">
        <v>918</v>
      </c>
      <c r="G841" s="163" t="s">
        <v>1513</v>
      </c>
      <c r="H841" s="163" t="s">
        <v>1513</v>
      </c>
      <c r="I841" s="163" t="s">
        <v>643</v>
      </c>
      <c r="J841" s="166">
        <v>11.335000000000001</v>
      </c>
      <c r="K841" s="166">
        <v>125.6127778</v>
      </c>
      <c r="L841" s="163" t="s">
        <v>644</v>
      </c>
      <c r="M841" s="162">
        <v>14</v>
      </c>
      <c r="N841" s="162">
        <v>33</v>
      </c>
      <c r="O841" s="162">
        <v>192</v>
      </c>
      <c r="P841" s="162">
        <v>1360</v>
      </c>
      <c r="Q841" s="162">
        <v>2536</v>
      </c>
      <c r="R841" s="164">
        <v>1</v>
      </c>
      <c r="S841" s="164" t="s">
        <v>644</v>
      </c>
      <c r="T841" s="164"/>
      <c r="U841" s="164" t="s">
        <v>644</v>
      </c>
      <c r="V841" s="164" t="s">
        <v>644</v>
      </c>
      <c r="W841" s="162">
        <f t="shared" si="61"/>
        <v>1</v>
      </c>
      <c r="X841" s="162">
        <v>1</v>
      </c>
      <c r="Y841" t="str">
        <f t="shared" si="59"/>
        <v>Public Elementary</v>
      </c>
      <c r="AA841" t="str">
        <f t="shared" si="60"/>
        <v>1</v>
      </c>
    </row>
    <row r="842" spans="1:27" ht="15.75" customHeight="1" x14ac:dyDescent="0.25">
      <c r="A842" s="162">
        <v>720</v>
      </c>
      <c r="B842" s="162">
        <v>122498</v>
      </c>
      <c r="C842" s="163" t="s">
        <v>657</v>
      </c>
      <c r="D842" s="163" t="s">
        <v>638</v>
      </c>
      <c r="E842" s="163" t="s">
        <v>918</v>
      </c>
      <c r="F842" s="163" t="s">
        <v>918</v>
      </c>
      <c r="G842" s="167" t="s">
        <v>1513</v>
      </c>
      <c r="H842" s="167" t="s">
        <v>1513</v>
      </c>
      <c r="I842" s="163" t="s">
        <v>643</v>
      </c>
      <c r="J842" s="162">
        <v>11.32472222</v>
      </c>
      <c r="K842" s="162">
        <v>125.59833329999999</v>
      </c>
      <c r="L842" s="163" t="s">
        <v>644</v>
      </c>
      <c r="M842" s="162">
        <v>14</v>
      </c>
      <c r="N842" s="162">
        <v>33</v>
      </c>
      <c r="O842" s="162">
        <v>192</v>
      </c>
      <c r="P842" s="162">
        <v>1360</v>
      </c>
      <c r="Q842" s="162">
        <v>2536</v>
      </c>
      <c r="R842" s="164">
        <v>1</v>
      </c>
      <c r="S842" s="164" t="s">
        <v>644</v>
      </c>
      <c r="T842" s="164"/>
      <c r="U842" s="164" t="s">
        <v>644</v>
      </c>
      <c r="V842" s="164" t="s">
        <v>644</v>
      </c>
      <c r="W842" s="162">
        <f t="shared" si="61"/>
        <v>1</v>
      </c>
      <c r="X842" s="162">
        <v>1</v>
      </c>
      <c r="Y842" t="str">
        <f t="shared" si="59"/>
        <v>Public Elementary</v>
      </c>
      <c r="AA842" t="str">
        <f t="shared" si="60"/>
        <v>1</v>
      </c>
    </row>
    <row r="843" spans="1:27" ht="15.75" customHeight="1" x14ac:dyDescent="0.25">
      <c r="A843" s="162">
        <v>721</v>
      </c>
      <c r="B843" s="162">
        <v>122499</v>
      </c>
      <c r="C843" s="163" t="s">
        <v>1320</v>
      </c>
      <c r="D843" s="163" t="s">
        <v>638</v>
      </c>
      <c r="E843" s="163" t="s">
        <v>918</v>
      </c>
      <c r="F843" s="163" t="s">
        <v>918</v>
      </c>
      <c r="G843" s="163" t="s">
        <v>1513</v>
      </c>
      <c r="H843" s="163" t="s">
        <v>1513</v>
      </c>
      <c r="I843" s="163" t="s">
        <v>643</v>
      </c>
      <c r="J843" s="162">
        <v>11.2925</v>
      </c>
      <c r="K843" s="162">
        <v>125.5788889</v>
      </c>
      <c r="L843" s="163" t="s">
        <v>644</v>
      </c>
      <c r="M843" s="162">
        <v>14</v>
      </c>
      <c r="N843" s="162">
        <v>33</v>
      </c>
      <c r="O843" s="162">
        <v>192</v>
      </c>
      <c r="P843" s="162">
        <v>1360</v>
      </c>
      <c r="Q843" s="162">
        <v>2536</v>
      </c>
      <c r="R843" s="164">
        <v>1</v>
      </c>
      <c r="S843" s="164" t="s">
        <v>644</v>
      </c>
      <c r="T843" s="164"/>
      <c r="U843" s="164" t="s">
        <v>644</v>
      </c>
      <c r="V843" s="164" t="s">
        <v>644</v>
      </c>
      <c r="W843" s="162">
        <f t="shared" si="61"/>
        <v>1</v>
      </c>
      <c r="X843" s="162">
        <v>1</v>
      </c>
      <c r="Y843" t="str">
        <f t="shared" si="59"/>
        <v>Public Elementary</v>
      </c>
      <c r="AA843" t="str">
        <f t="shared" si="60"/>
        <v>1</v>
      </c>
    </row>
    <row r="844" spans="1:27" ht="15.75" customHeight="1" x14ac:dyDescent="0.25">
      <c r="A844" s="162">
        <v>1019</v>
      </c>
      <c r="B844" s="162">
        <v>303505</v>
      </c>
      <c r="C844" s="163" t="s">
        <v>1521</v>
      </c>
      <c r="D844" s="163" t="s">
        <v>638</v>
      </c>
      <c r="E844" s="163" t="s">
        <v>918</v>
      </c>
      <c r="F844" s="163" t="s">
        <v>918</v>
      </c>
      <c r="G844" s="163" t="s">
        <v>1513</v>
      </c>
      <c r="H844" s="163" t="s">
        <v>1513</v>
      </c>
      <c r="I844" s="163" t="s">
        <v>716</v>
      </c>
      <c r="J844" s="162">
        <v>11.331946</v>
      </c>
      <c r="K844" s="162">
        <v>125.609436</v>
      </c>
      <c r="L844" s="163" t="s">
        <v>644</v>
      </c>
      <c r="M844" s="162">
        <v>14</v>
      </c>
      <c r="N844" s="162">
        <v>33</v>
      </c>
      <c r="O844" s="162">
        <v>192</v>
      </c>
      <c r="P844" s="162">
        <v>1360</v>
      </c>
      <c r="Q844" s="162">
        <v>2536</v>
      </c>
      <c r="R844" s="164" t="s">
        <v>644</v>
      </c>
      <c r="S844" s="164">
        <v>1</v>
      </c>
      <c r="T844" s="164">
        <v>1</v>
      </c>
      <c r="U844" s="164" t="s">
        <v>644</v>
      </c>
      <c r="V844" s="164" t="s">
        <v>644</v>
      </c>
      <c r="W844" s="162">
        <f t="shared" si="61"/>
        <v>5</v>
      </c>
      <c r="X844" s="162">
        <v>1</v>
      </c>
      <c r="Y844" t="str">
        <f t="shared" si="59"/>
        <v>Public Secondary</v>
      </c>
      <c r="AA844" t="str">
        <f t="shared" si="60"/>
        <v>23</v>
      </c>
    </row>
    <row r="845" spans="1:27" ht="15.75" customHeight="1" x14ac:dyDescent="0.25">
      <c r="A845" s="162">
        <v>1093</v>
      </c>
      <c r="B845" s="178" t="s">
        <v>1513</v>
      </c>
      <c r="C845" s="178" t="s">
        <v>1522</v>
      </c>
      <c r="D845" s="163" t="s">
        <v>638</v>
      </c>
      <c r="E845" s="163" t="s">
        <v>918</v>
      </c>
      <c r="F845" s="163" t="s">
        <v>918</v>
      </c>
      <c r="G845" s="178" t="s">
        <v>1513</v>
      </c>
      <c r="H845" s="178" t="s">
        <v>1513</v>
      </c>
      <c r="I845" s="163" t="s">
        <v>8</v>
      </c>
      <c r="J845" s="162"/>
      <c r="K845" s="162"/>
      <c r="L845" s="163"/>
      <c r="M845" s="162"/>
      <c r="N845" s="162"/>
      <c r="O845" s="162"/>
      <c r="P845" s="162"/>
      <c r="Q845" s="162"/>
      <c r="R845" s="164" t="s">
        <v>644</v>
      </c>
      <c r="S845" s="164" t="s">
        <v>644</v>
      </c>
      <c r="T845" s="164"/>
      <c r="U845" s="164">
        <v>1</v>
      </c>
      <c r="V845" s="164" t="s">
        <v>644</v>
      </c>
      <c r="W845" s="162">
        <f t="shared" si="61"/>
        <v>7</v>
      </c>
      <c r="X845" s="162">
        <v>1</v>
      </c>
      <c r="Y845" t="str">
        <f t="shared" si="59"/>
        <v>Public ALS</v>
      </c>
      <c r="AA845" t="str">
        <f t="shared" si="60"/>
        <v>4</v>
      </c>
    </row>
    <row r="846" spans="1:27" ht="15.75" customHeight="1" x14ac:dyDescent="0.25">
      <c r="A846" s="162">
        <v>791</v>
      </c>
      <c r="B846" s="162">
        <v>122571</v>
      </c>
      <c r="C846" s="163" t="s">
        <v>1523</v>
      </c>
      <c r="D846" s="163" t="s">
        <v>638</v>
      </c>
      <c r="E846" s="163" t="s">
        <v>918</v>
      </c>
      <c r="F846" s="163" t="s">
        <v>918</v>
      </c>
      <c r="G846" s="163" t="s">
        <v>1524</v>
      </c>
      <c r="H846" s="163" t="s">
        <v>1524</v>
      </c>
      <c r="I846" s="163" t="s">
        <v>643</v>
      </c>
      <c r="J846" s="166">
        <v>12.3353</v>
      </c>
      <c r="K846" s="166">
        <v>125.1862</v>
      </c>
      <c r="L846" s="163" t="s">
        <v>644</v>
      </c>
      <c r="M846" s="162">
        <v>14</v>
      </c>
      <c r="N846" s="162">
        <v>33</v>
      </c>
      <c r="O846" s="162">
        <v>192</v>
      </c>
      <c r="P846" s="162">
        <v>1361</v>
      </c>
      <c r="Q846" s="162">
        <v>2537</v>
      </c>
      <c r="R846" s="164">
        <v>1</v>
      </c>
      <c r="S846" s="164" t="s">
        <v>644</v>
      </c>
      <c r="T846" s="164"/>
      <c r="U846" s="164" t="s">
        <v>644</v>
      </c>
      <c r="V846" s="164" t="s">
        <v>644</v>
      </c>
      <c r="W846" s="162">
        <f t="shared" si="61"/>
        <v>1</v>
      </c>
      <c r="X846" s="162">
        <v>1</v>
      </c>
      <c r="Y846" t="str">
        <f t="shared" si="59"/>
        <v>Public Elementary</v>
      </c>
      <c r="AA846" t="str">
        <f t="shared" si="60"/>
        <v>1</v>
      </c>
    </row>
    <row r="847" spans="1:27" ht="15.75" customHeight="1" x14ac:dyDescent="0.25">
      <c r="A847" s="162">
        <v>792</v>
      </c>
      <c r="B847" s="162">
        <v>122572</v>
      </c>
      <c r="C847" s="163" t="s">
        <v>1525</v>
      </c>
      <c r="D847" s="163" t="s">
        <v>638</v>
      </c>
      <c r="E847" s="163" t="s">
        <v>918</v>
      </c>
      <c r="F847" s="163" t="s">
        <v>918</v>
      </c>
      <c r="G847" s="163" t="s">
        <v>1524</v>
      </c>
      <c r="H847" s="163" t="s">
        <v>1524</v>
      </c>
      <c r="I847" s="163" t="s">
        <v>643</v>
      </c>
      <c r="J847" s="162">
        <v>12.2636</v>
      </c>
      <c r="K847" s="162">
        <v>125.1658</v>
      </c>
      <c r="L847" s="163" t="s">
        <v>644</v>
      </c>
      <c r="M847" s="162">
        <v>14</v>
      </c>
      <c r="N847" s="162">
        <v>33</v>
      </c>
      <c r="O847" s="162">
        <v>192</v>
      </c>
      <c r="P847" s="162">
        <v>1361</v>
      </c>
      <c r="Q847" s="162">
        <v>2537</v>
      </c>
      <c r="R847" s="164">
        <v>1</v>
      </c>
      <c r="S847" s="164" t="s">
        <v>644</v>
      </c>
      <c r="T847" s="164"/>
      <c r="U847" s="164" t="s">
        <v>644</v>
      </c>
      <c r="V847" s="164" t="s">
        <v>644</v>
      </c>
      <c r="W847" s="162">
        <f t="shared" si="61"/>
        <v>1</v>
      </c>
      <c r="X847" s="162">
        <v>1</v>
      </c>
      <c r="Y847" t="str">
        <f t="shared" ref="Y847:Y910" si="62">IF(X847=1,"Public","Private")&amp;" "&amp;IF(W847=1,"Elementary",IF(W847=2,"JHS",IF(W847=3,"SHS (Stand-alone)",IF(W847=4,"Integrated",IF(W847=5,"Secondary",IF(W847=6,"Complete K to 12",IF(W847=7,"ALS",IF(W847=8,"SHS SUC",""))))))))</f>
        <v>Public Elementary</v>
      </c>
      <c r="AA847" t="str">
        <f t="shared" ref="AA847:AA910" si="63">IF(R847=1,1,"")&amp;IF(S847=1,2,"")&amp;IF(T847=1,3,"")&amp;IF(U847=1,4,"")&amp;IF(V847=1,5,"")</f>
        <v>1</v>
      </c>
    </row>
    <row r="848" spans="1:27" ht="15.75" customHeight="1" x14ac:dyDescent="0.25">
      <c r="A848" s="162">
        <v>793</v>
      </c>
      <c r="B848" s="162">
        <v>122573</v>
      </c>
      <c r="C848" s="163" t="s">
        <v>1526</v>
      </c>
      <c r="D848" s="163" t="s">
        <v>638</v>
      </c>
      <c r="E848" s="163" t="s">
        <v>918</v>
      </c>
      <c r="F848" s="163" t="s">
        <v>918</v>
      </c>
      <c r="G848" s="163" t="s">
        <v>1524</v>
      </c>
      <c r="H848" s="163" t="s">
        <v>1524</v>
      </c>
      <c r="I848" s="163" t="s">
        <v>643</v>
      </c>
      <c r="J848" s="162">
        <v>12.28944444</v>
      </c>
      <c r="K848" s="162">
        <v>125.2102778</v>
      </c>
      <c r="L848" s="163" t="s">
        <v>644</v>
      </c>
      <c r="M848" s="162">
        <v>14</v>
      </c>
      <c r="N848" s="162">
        <v>33</v>
      </c>
      <c r="O848" s="162">
        <v>192</v>
      </c>
      <c r="P848" s="162">
        <v>1361</v>
      </c>
      <c r="Q848" s="162">
        <v>2537</v>
      </c>
      <c r="R848" s="164">
        <v>1</v>
      </c>
      <c r="S848" s="164" t="s">
        <v>644</v>
      </c>
      <c r="T848" s="164"/>
      <c r="U848" s="164" t="s">
        <v>644</v>
      </c>
      <c r="V848" s="164" t="s">
        <v>644</v>
      </c>
      <c r="W848" s="162">
        <f t="shared" si="61"/>
        <v>1</v>
      </c>
      <c r="X848" s="162">
        <v>1</v>
      </c>
      <c r="Y848" t="str">
        <f t="shared" si="62"/>
        <v>Public Elementary</v>
      </c>
      <c r="AA848" t="str">
        <f t="shared" si="63"/>
        <v>1</v>
      </c>
    </row>
    <row r="849" spans="1:27" ht="15.75" customHeight="1" x14ac:dyDescent="0.25">
      <c r="A849" s="162">
        <v>794</v>
      </c>
      <c r="B849" s="162">
        <v>122574</v>
      </c>
      <c r="C849" s="163" t="s">
        <v>1527</v>
      </c>
      <c r="D849" s="163" t="s">
        <v>638</v>
      </c>
      <c r="E849" s="163" t="s">
        <v>918</v>
      </c>
      <c r="F849" s="163" t="s">
        <v>918</v>
      </c>
      <c r="G849" s="163" t="s">
        <v>1524</v>
      </c>
      <c r="H849" s="163" t="s">
        <v>1524</v>
      </c>
      <c r="I849" s="163" t="s">
        <v>643</v>
      </c>
      <c r="J849" s="162">
        <v>12.245936</v>
      </c>
      <c r="K849" s="162">
        <v>125.201859</v>
      </c>
      <c r="L849" s="163" t="s">
        <v>644</v>
      </c>
      <c r="M849" s="162">
        <v>14</v>
      </c>
      <c r="N849" s="162">
        <v>33</v>
      </c>
      <c r="O849" s="162">
        <v>192</v>
      </c>
      <c r="P849" s="162">
        <v>1361</v>
      </c>
      <c r="Q849" s="162">
        <v>2537</v>
      </c>
      <c r="R849" s="164">
        <v>1</v>
      </c>
      <c r="S849" s="164" t="s">
        <v>644</v>
      </c>
      <c r="T849" s="164"/>
      <c r="U849" s="164" t="s">
        <v>644</v>
      </c>
      <c r="V849" s="164" t="s">
        <v>644</v>
      </c>
      <c r="W849" s="162">
        <f t="shared" si="61"/>
        <v>1</v>
      </c>
      <c r="X849" s="162">
        <v>1</v>
      </c>
      <c r="Y849" t="str">
        <f t="shared" si="62"/>
        <v>Public Elementary</v>
      </c>
      <c r="AA849" t="str">
        <f t="shared" si="63"/>
        <v>1</v>
      </c>
    </row>
    <row r="850" spans="1:27" ht="15.75" customHeight="1" x14ac:dyDescent="0.25">
      <c r="A850" s="162">
        <v>795</v>
      </c>
      <c r="B850" s="162">
        <v>122575</v>
      </c>
      <c r="C850" s="163" t="s">
        <v>1528</v>
      </c>
      <c r="D850" s="163" t="s">
        <v>638</v>
      </c>
      <c r="E850" s="163" t="s">
        <v>918</v>
      </c>
      <c r="F850" s="163" t="s">
        <v>918</v>
      </c>
      <c r="G850" s="163" t="s">
        <v>1524</v>
      </c>
      <c r="H850" s="163" t="s">
        <v>1524</v>
      </c>
      <c r="I850" s="163" t="s">
        <v>643</v>
      </c>
      <c r="J850" s="162">
        <v>12.2883</v>
      </c>
      <c r="K850" s="162">
        <v>125.21510000000001</v>
      </c>
      <c r="L850" s="163" t="s">
        <v>644</v>
      </c>
      <c r="M850" s="162">
        <v>14</v>
      </c>
      <c r="N850" s="162">
        <v>33</v>
      </c>
      <c r="O850" s="162">
        <v>192</v>
      </c>
      <c r="P850" s="162">
        <v>1361</v>
      </c>
      <c r="Q850" s="162">
        <v>2537</v>
      </c>
      <c r="R850" s="164">
        <v>1</v>
      </c>
      <c r="S850" s="164" t="s">
        <v>644</v>
      </c>
      <c r="T850" s="164"/>
      <c r="U850" s="164" t="s">
        <v>644</v>
      </c>
      <c r="V850" s="164" t="s">
        <v>644</v>
      </c>
      <c r="W850" s="162">
        <f t="shared" si="61"/>
        <v>1</v>
      </c>
      <c r="X850" s="162">
        <v>1</v>
      </c>
      <c r="Y850" t="str">
        <f t="shared" si="62"/>
        <v>Public Elementary</v>
      </c>
      <c r="AA850" t="str">
        <f t="shared" si="63"/>
        <v>1</v>
      </c>
    </row>
    <row r="851" spans="1:27" ht="15.75" customHeight="1" x14ac:dyDescent="0.25">
      <c r="A851" s="162">
        <v>796</v>
      </c>
      <c r="B851" s="162">
        <v>122576</v>
      </c>
      <c r="C851" s="163" t="s">
        <v>1529</v>
      </c>
      <c r="D851" s="163" t="s">
        <v>638</v>
      </c>
      <c r="E851" s="163" t="s">
        <v>918</v>
      </c>
      <c r="F851" s="163" t="s">
        <v>918</v>
      </c>
      <c r="G851" s="163" t="s">
        <v>1524</v>
      </c>
      <c r="H851" s="163" t="s">
        <v>1524</v>
      </c>
      <c r="I851" s="163" t="s">
        <v>643</v>
      </c>
      <c r="J851" s="166">
        <v>12.310555559999999</v>
      </c>
      <c r="K851" s="166">
        <v>125.25</v>
      </c>
      <c r="L851" s="163" t="s">
        <v>644</v>
      </c>
      <c r="M851" s="162">
        <v>14</v>
      </c>
      <c r="N851" s="162">
        <v>33</v>
      </c>
      <c r="O851" s="162">
        <v>192</v>
      </c>
      <c r="P851" s="162">
        <v>1361</v>
      </c>
      <c r="Q851" s="162">
        <v>2537</v>
      </c>
      <c r="R851" s="164">
        <v>1</v>
      </c>
      <c r="S851" s="164" t="s">
        <v>644</v>
      </c>
      <c r="T851" s="164"/>
      <c r="U851" s="164" t="s">
        <v>644</v>
      </c>
      <c r="V851" s="164" t="s">
        <v>644</v>
      </c>
      <c r="W851" s="162">
        <f t="shared" si="61"/>
        <v>1</v>
      </c>
      <c r="X851" s="162">
        <v>1</v>
      </c>
      <c r="Y851" t="str">
        <f t="shared" si="62"/>
        <v>Public Elementary</v>
      </c>
      <c r="AA851" t="str">
        <f t="shared" si="63"/>
        <v>1</v>
      </c>
    </row>
    <row r="852" spans="1:27" ht="15.75" customHeight="1" x14ac:dyDescent="0.25">
      <c r="A852" s="162">
        <v>797</v>
      </c>
      <c r="B852" s="162">
        <v>122577</v>
      </c>
      <c r="C852" s="163" t="s">
        <v>1354</v>
      </c>
      <c r="D852" s="163" t="s">
        <v>638</v>
      </c>
      <c r="E852" s="163" t="s">
        <v>918</v>
      </c>
      <c r="F852" s="163" t="s">
        <v>918</v>
      </c>
      <c r="G852" s="163" t="s">
        <v>1524</v>
      </c>
      <c r="H852" s="163" t="s">
        <v>1524</v>
      </c>
      <c r="I852" s="163" t="s">
        <v>643</v>
      </c>
      <c r="J852" s="162">
        <v>12.304166670000001</v>
      </c>
      <c r="K852" s="162">
        <v>125.2013889</v>
      </c>
      <c r="L852" s="163" t="s">
        <v>644</v>
      </c>
      <c r="M852" s="162">
        <v>14</v>
      </c>
      <c r="N852" s="162">
        <v>33</v>
      </c>
      <c r="O852" s="162">
        <v>192</v>
      </c>
      <c r="P852" s="162">
        <v>1361</v>
      </c>
      <c r="Q852" s="162">
        <v>2537</v>
      </c>
      <c r="R852" s="164">
        <v>1</v>
      </c>
      <c r="S852" s="164" t="s">
        <v>644</v>
      </c>
      <c r="T852" s="164"/>
      <c r="U852" s="164" t="s">
        <v>644</v>
      </c>
      <c r="V852" s="164" t="s">
        <v>644</v>
      </c>
      <c r="W852" s="162">
        <f t="shared" si="61"/>
        <v>1</v>
      </c>
      <c r="X852" s="162">
        <v>1</v>
      </c>
      <c r="Y852" t="str">
        <f t="shared" si="62"/>
        <v>Public Elementary</v>
      </c>
      <c r="AA852" t="str">
        <f t="shared" si="63"/>
        <v>1</v>
      </c>
    </row>
    <row r="853" spans="1:27" ht="15.75" customHeight="1" x14ac:dyDescent="0.25">
      <c r="A853" s="162">
        <v>798</v>
      </c>
      <c r="B853" s="162">
        <v>122578</v>
      </c>
      <c r="C853" s="163" t="s">
        <v>1395</v>
      </c>
      <c r="D853" s="163" t="s">
        <v>638</v>
      </c>
      <c r="E853" s="163" t="s">
        <v>918</v>
      </c>
      <c r="F853" s="163" t="s">
        <v>918</v>
      </c>
      <c r="G853" s="163" t="s">
        <v>1524</v>
      </c>
      <c r="H853" s="163" t="s">
        <v>1524</v>
      </c>
      <c r="I853" s="163" t="s">
        <v>643</v>
      </c>
      <c r="J853" s="162">
        <v>12.3368</v>
      </c>
      <c r="K853" s="162">
        <v>125.21769999999999</v>
      </c>
      <c r="L853" s="163" t="s">
        <v>644</v>
      </c>
      <c r="M853" s="162">
        <v>14</v>
      </c>
      <c r="N853" s="162">
        <v>33</v>
      </c>
      <c r="O853" s="162">
        <v>192</v>
      </c>
      <c r="P853" s="162">
        <v>1361</v>
      </c>
      <c r="Q853" s="162">
        <v>2537</v>
      </c>
      <c r="R853" s="164">
        <v>1</v>
      </c>
      <c r="S853" s="164" t="s">
        <v>644</v>
      </c>
      <c r="T853" s="164"/>
      <c r="U853" s="164" t="s">
        <v>644</v>
      </c>
      <c r="V853" s="164" t="s">
        <v>644</v>
      </c>
      <c r="W853" s="162">
        <f t="shared" si="61"/>
        <v>1</v>
      </c>
      <c r="X853" s="162">
        <v>1</v>
      </c>
      <c r="Y853" t="str">
        <f t="shared" si="62"/>
        <v>Public Elementary</v>
      </c>
      <c r="AA853" t="str">
        <f t="shared" si="63"/>
        <v>1</v>
      </c>
    </row>
    <row r="854" spans="1:27" ht="15.75" customHeight="1" x14ac:dyDescent="0.25">
      <c r="A854" s="162">
        <v>799</v>
      </c>
      <c r="B854" s="162">
        <v>122579</v>
      </c>
      <c r="C854" s="163" t="s">
        <v>1530</v>
      </c>
      <c r="D854" s="163" t="s">
        <v>638</v>
      </c>
      <c r="E854" s="163" t="s">
        <v>918</v>
      </c>
      <c r="F854" s="163" t="s">
        <v>918</v>
      </c>
      <c r="G854" s="163" t="s">
        <v>1524</v>
      </c>
      <c r="H854" s="163" t="s">
        <v>1524</v>
      </c>
      <c r="I854" s="163" t="s">
        <v>643</v>
      </c>
      <c r="J854" s="170"/>
      <c r="K854" s="170"/>
      <c r="L854" s="163" t="s">
        <v>644</v>
      </c>
      <c r="M854" s="162">
        <v>14</v>
      </c>
      <c r="N854" s="162">
        <v>33</v>
      </c>
      <c r="O854" s="162">
        <v>192</v>
      </c>
      <c r="P854" s="162">
        <v>1361</v>
      </c>
      <c r="Q854" s="162">
        <v>2537</v>
      </c>
      <c r="R854" s="164">
        <v>1</v>
      </c>
      <c r="S854" s="164" t="s">
        <v>644</v>
      </c>
      <c r="T854" s="164"/>
      <c r="U854" s="164" t="s">
        <v>644</v>
      </c>
      <c r="V854" s="164" t="s">
        <v>644</v>
      </c>
      <c r="W854" s="162">
        <f t="shared" si="61"/>
        <v>1</v>
      </c>
      <c r="X854" s="162">
        <v>1</v>
      </c>
      <c r="Y854" t="str">
        <f t="shared" si="62"/>
        <v>Public Elementary</v>
      </c>
      <c r="AA854" t="str">
        <f t="shared" si="63"/>
        <v>1</v>
      </c>
    </row>
    <row r="855" spans="1:27" ht="15.75" customHeight="1" x14ac:dyDescent="0.25">
      <c r="A855" s="162">
        <v>800</v>
      </c>
      <c r="B855" s="162">
        <v>122580</v>
      </c>
      <c r="C855" s="163" t="s">
        <v>1531</v>
      </c>
      <c r="D855" s="163" t="s">
        <v>638</v>
      </c>
      <c r="E855" s="163" t="s">
        <v>918</v>
      </c>
      <c r="F855" s="163" t="s">
        <v>918</v>
      </c>
      <c r="G855" s="163" t="s">
        <v>1524</v>
      </c>
      <c r="H855" s="163" t="s">
        <v>1524</v>
      </c>
      <c r="I855" s="163" t="s">
        <v>643</v>
      </c>
      <c r="J855" s="162">
        <v>12.2658</v>
      </c>
      <c r="K855" s="162">
        <v>125.18770000000001</v>
      </c>
      <c r="L855" s="163" t="s">
        <v>644</v>
      </c>
      <c r="M855" s="162">
        <v>14</v>
      </c>
      <c r="N855" s="162">
        <v>33</v>
      </c>
      <c r="O855" s="162">
        <v>192</v>
      </c>
      <c r="P855" s="162">
        <v>1361</v>
      </c>
      <c r="Q855" s="162">
        <v>2537</v>
      </c>
      <c r="R855" s="164">
        <v>1</v>
      </c>
      <c r="S855" s="164" t="s">
        <v>644</v>
      </c>
      <c r="T855" s="164"/>
      <c r="U855" s="164" t="s">
        <v>644</v>
      </c>
      <c r="V855" s="164" t="s">
        <v>644</v>
      </c>
      <c r="W855" s="162">
        <f t="shared" si="61"/>
        <v>1</v>
      </c>
      <c r="X855" s="162">
        <v>1</v>
      </c>
      <c r="Y855" t="str">
        <f t="shared" si="62"/>
        <v>Public Elementary</v>
      </c>
      <c r="AA855" t="str">
        <f t="shared" si="63"/>
        <v>1</v>
      </c>
    </row>
    <row r="856" spans="1:27" ht="15.75" customHeight="1" x14ac:dyDescent="0.25">
      <c r="A856" s="162">
        <v>801</v>
      </c>
      <c r="B856" s="162">
        <v>122581</v>
      </c>
      <c r="C856" s="163" t="s">
        <v>1532</v>
      </c>
      <c r="D856" s="163" t="s">
        <v>638</v>
      </c>
      <c r="E856" s="163" t="s">
        <v>918</v>
      </c>
      <c r="F856" s="163" t="s">
        <v>918</v>
      </c>
      <c r="G856" s="163" t="s">
        <v>1524</v>
      </c>
      <c r="H856" s="163" t="s">
        <v>1524</v>
      </c>
      <c r="I856" s="163" t="s">
        <v>643</v>
      </c>
      <c r="J856" s="162">
        <v>12.269299999999999</v>
      </c>
      <c r="K856" s="162">
        <v>125.255</v>
      </c>
      <c r="L856" s="163" t="s">
        <v>644</v>
      </c>
      <c r="M856" s="162">
        <v>14</v>
      </c>
      <c r="N856" s="162">
        <v>33</v>
      </c>
      <c r="O856" s="162">
        <v>192</v>
      </c>
      <c r="P856" s="162">
        <v>1361</v>
      </c>
      <c r="Q856" s="162">
        <v>2537</v>
      </c>
      <c r="R856" s="164">
        <v>1</v>
      </c>
      <c r="S856" s="164" t="s">
        <v>644</v>
      </c>
      <c r="T856" s="164"/>
      <c r="U856" s="164" t="s">
        <v>644</v>
      </c>
      <c r="V856" s="164" t="s">
        <v>644</v>
      </c>
      <c r="W856" s="162">
        <f t="shared" si="61"/>
        <v>1</v>
      </c>
      <c r="X856" s="162">
        <v>1</v>
      </c>
      <c r="Y856" t="str">
        <f t="shared" si="62"/>
        <v>Public Elementary</v>
      </c>
      <c r="AA856" t="str">
        <f t="shared" si="63"/>
        <v>1</v>
      </c>
    </row>
    <row r="857" spans="1:27" ht="15.75" customHeight="1" x14ac:dyDescent="0.25">
      <c r="A857" s="162">
        <v>802</v>
      </c>
      <c r="B857" s="162">
        <v>122582</v>
      </c>
      <c r="C857" s="163" t="s">
        <v>831</v>
      </c>
      <c r="D857" s="163" t="s">
        <v>638</v>
      </c>
      <c r="E857" s="163" t="s">
        <v>918</v>
      </c>
      <c r="F857" s="163" t="s">
        <v>918</v>
      </c>
      <c r="G857" s="167" t="s">
        <v>1524</v>
      </c>
      <c r="H857" s="167" t="s">
        <v>1524</v>
      </c>
      <c r="I857" s="163" t="s">
        <v>643</v>
      </c>
      <c r="J857" s="162">
        <v>12.27638889</v>
      </c>
      <c r="K857" s="162">
        <v>125.19916670000001</v>
      </c>
      <c r="L857" s="163" t="s">
        <v>644</v>
      </c>
      <c r="M857" s="162">
        <v>14</v>
      </c>
      <c r="N857" s="162">
        <v>33</v>
      </c>
      <c r="O857" s="162">
        <v>192</v>
      </c>
      <c r="P857" s="162">
        <v>1361</v>
      </c>
      <c r="Q857" s="162">
        <v>2537</v>
      </c>
      <c r="R857" s="164">
        <v>1</v>
      </c>
      <c r="S857" s="164" t="s">
        <v>644</v>
      </c>
      <c r="T857" s="164"/>
      <c r="U857" s="164" t="s">
        <v>644</v>
      </c>
      <c r="V857" s="164" t="s">
        <v>644</v>
      </c>
      <c r="W857" s="162">
        <f t="shared" si="61"/>
        <v>1</v>
      </c>
      <c r="X857" s="162">
        <v>1</v>
      </c>
      <c r="Y857" t="str">
        <f t="shared" si="62"/>
        <v>Public Elementary</v>
      </c>
      <c r="AA857" t="str">
        <f t="shared" si="63"/>
        <v>1</v>
      </c>
    </row>
    <row r="858" spans="1:27" ht="15.75" customHeight="1" x14ac:dyDescent="0.25">
      <c r="A858" s="162">
        <v>1024</v>
      </c>
      <c r="B858" s="162">
        <v>303510</v>
      </c>
      <c r="C858" s="163" t="s">
        <v>1533</v>
      </c>
      <c r="D858" s="163" t="s">
        <v>638</v>
      </c>
      <c r="E858" s="163" t="s">
        <v>918</v>
      </c>
      <c r="F858" s="163" t="s">
        <v>918</v>
      </c>
      <c r="G858" s="163" t="s">
        <v>1524</v>
      </c>
      <c r="H858" s="163" t="s">
        <v>1524</v>
      </c>
      <c r="I858" s="163" t="s">
        <v>716</v>
      </c>
      <c r="J858" s="170"/>
      <c r="K858" s="170"/>
      <c r="L858" s="163" t="s">
        <v>644</v>
      </c>
      <c r="M858" s="162">
        <v>14</v>
      </c>
      <c r="N858" s="162">
        <v>33</v>
      </c>
      <c r="O858" s="162">
        <v>192</v>
      </c>
      <c r="P858" s="162">
        <v>1361</v>
      </c>
      <c r="Q858" s="162">
        <v>2537</v>
      </c>
      <c r="R858" s="164" t="s">
        <v>644</v>
      </c>
      <c r="S858" s="164">
        <v>1</v>
      </c>
      <c r="T858" s="164">
        <v>1</v>
      </c>
      <c r="U858" s="164" t="s">
        <v>644</v>
      </c>
      <c r="V858" s="164" t="s">
        <v>644</v>
      </c>
      <c r="W858" s="162">
        <f t="shared" si="61"/>
        <v>5</v>
      </c>
      <c r="X858" s="162">
        <v>1</v>
      </c>
      <c r="Y858" t="str">
        <f t="shared" si="62"/>
        <v>Public Secondary</v>
      </c>
      <c r="AA858" t="str">
        <f t="shared" si="63"/>
        <v>23</v>
      </c>
    </row>
    <row r="859" spans="1:27" ht="15.75" customHeight="1" x14ac:dyDescent="0.25">
      <c r="A859" s="162">
        <v>1094</v>
      </c>
      <c r="B859" s="178" t="s">
        <v>1524</v>
      </c>
      <c r="C859" s="178" t="s">
        <v>1534</v>
      </c>
      <c r="D859" s="163" t="s">
        <v>638</v>
      </c>
      <c r="E859" s="163" t="s">
        <v>918</v>
      </c>
      <c r="F859" s="163" t="s">
        <v>918</v>
      </c>
      <c r="G859" s="178" t="s">
        <v>1524</v>
      </c>
      <c r="H859" s="178" t="s">
        <v>1524</v>
      </c>
      <c r="I859" s="163" t="s">
        <v>8</v>
      </c>
      <c r="J859" s="162"/>
      <c r="K859" s="162"/>
      <c r="L859" s="163"/>
      <c r="M859" s="162"/>
      <c r="N859" s="162"/>
      <c r="O859" s="162"/>
      <c r="P859" s="162"/>
      <c r="Q859" s="162"/>
      <c r="R859" s="164" t="s">
        <v>644</v>
      </c>
      <c r="S859" s="164" t="s">
        <v>644</v>
      </c>
      <c r="T859" s="164"/>
      <c r="U859" s="164">
        <v>1</v>
      </c>
      <c r="V859" s="164" t="s">
        <v>644</v>
      </c>
      <c r="W859" s="162">
        <f t="shared" si="61"/>
        <v>7</v>
      </c>
      <c r="X859" s="162">
        <v>1</v>
      </c>
      <c r="Y859" t="str">
        <f t="shared" si="62"/>
        <v>Public ALS</v>
      </c>
      <c r="AA859" t="str">
        <f t="shared" si="63"/>
        <v>4</v>
      </c>
    </row>
    <row r="860" spans="1:27" ht="15.75" customHeight="1" x14ac:dyDescent="0.25">
      <c r="A860" s="162">
        <v>618</v>
      </c>
      <c r="B860" s="162">
        <v>122343</v>
      </c>
      <c r="C860" s="163" t="s">
        <v>1535</v>
      </c>
      <c r="D860" s="163" t="s">
        <v>638</v>
      </c>
      <c r="E860" s="163" t="s">
        <v>918</v>
      </c>
      <c r="F860" s="163" t="s">
        <v>918</v>
      </c>
      <c r="G860" s="163" t="s">
        <v>1536</v>
      </c>
      <c r="H860" s="163" t="s">
        <v>1536</v>
      </c>
      <c r="I860" s="163" t="s">
        <v>643</v>
      </c>
      <c r="J860" s="162">
        <v>11.140959000000001</v>
      </c>
      <c r="K860" s="162">
        <v>125.28282299999999</v>
      </c>
      <c r="L860" s="163" t="s">
        <v>644</v>
      </c>
      <c r="M860" s="162">
        <v>14</v>
      </c>
      <c r="N860" s="162">
        <v>33</v>
      </c>
      <c r="O860" s="162">
        <v>192</v>
      </c>
      <c r="P860" s="162">
        <v>1362</v>
      </c>
      <c r="Q860" s="162">
        <v>2538</v>
      </c>
      <c r="R860" s="164">
        <v>1</v>
      </c>
      <c r="S860" s="164" t="s">
        <v>644</v>
      </c>
      <c r="T860" s="164"/>
      <c r="U860" s="164" t="s">
        <v>644</v>
      </c>
      <c r="V860" s="164" t="s">
        <v>644</v>
      </c>
      <c r="W860" s="162">
        <f t="shared" si="61"/>
        <v>1</v>
      </c>
      <c r="X860" s="162">
        <v>1</v>
      </c>
      <c r="Y860" t="str">
        <f t="shared" si="62"/>
        <v>Public Elementary</v>
      </c>
      <c r="AA860" t="str">
        <f t="shared" si="63"/>
        <v>1</v>
      </c>
    </row>
    <row r="861" spans="1:27" ht="15.75" customHeight="1" x14ac:dyDescent="0.25">
      <c r="A861" s="162">
        <v>619</v>
      </c>
      <c r="B861" s="162">
        <v>122344</v>
      </c>
      <c r="C861" s="163" t="s">
        <v>1537</v>
      </c>
      <c r="D861" s="163" t="s">
        <v>638</v>
      </c>
      <c r="E861" s="163" t="s">
        <v>918</v>
      </c>
      <c r="F861" s="163" t="s">
        <v>918</v>
      </c>
      <c r="G861" s="163" t="s">
        <v>1536</v>
      </c>
      <c r="H861" s="163" t="s">
        <v>1536</v>
      </c>
      <c r="I861" s="163" t="s">
        <v>643</v>
      </c>
      <c r="J861" s="162">
        <v>11.130824</v>
      </c>
      <c r="K861" s="162">
        <v>125.259135</v>
      </c>
      <c r="L861" s="163" t="s">
        <v>644</v>
      </c>
      <c r="M861" s="162">
        <v>14</v>
      </c>
      <c r="N861" s="162">
        <v>33</v>
      </c>
      <c r="O861" s="162">
        <v>192</v>
      </c>
      <c r="P861" s="162">
        <v>1362</v>
      </c>
      <c r="Q861" s="162">
        <v>2538</v>
      </c>
      <c r="R861" s="164">
        <v>1</v>
      </c>
      <c r="S861" s="164" t="s">
        <v>644</v>
      </c>
      <c r="T861" s="164"/>
      <c r="U861" s="164" t="s">
        <v>644</v>
      </c>
      <c r="V861" s="164" t="s">
        <v>644</v>
      </c>
      <c r="W861" s="162">
        <f t="shared" si="61"/>
        <v>1</v>
      </c>
      <c r="X861" s="162">
        <v>1</v>
      </c>
      <c r="Y861" t="str">
        <f t="shared" si="62"/>
        <v>Public Elementary</v>
      </c>
      <c r="AA861" t="str">
        <f t="shared" si="63"/>
        <v>1</v>
      </c>
    </row>
    <row r="862" spans="1:27" ht="15.75" customHeight="1" x14ac:dyDescent="0.25">
      <c r="A862" s="162">
        <v>623</v>
      </c>
      <c r="B862" s="162">
        <v>122348</v>
      </c>
      <c r="C862" s="163" t="s">
        <v>1538</v>
      </c>
      <c r="D862" s="163" t="s">
        <v>638</v>
      </c>
      <c r="E862" s="163" t="s">
        <v>918</v>
      </c>
      <c r="F862" s="163" t="s">
        <v>918</v>
      </c>
      <c r="G862" s="167" t="s">
        <v>1536</v>
      </c>
      <c r="H862" s="167" t="s">
        <v>1536</v>
      </c>
      <c r="I862" s="163" t="s">
        <v>643</v>
      </c>
      <c r="J862" s="162">
        <v>11.139722219999999</v>
      </c>
      <c r="K862" s="162">
        <v>125.27083330000001</v>
      </c>
      <c r="L862" s="163" t="s">
        <v>644</v>
      </c>
      <c r="M862" s="162">
        <v>14</v>
      </c>
      <c r="N862" s="162">
        <v>33</v>
      </c>
      <c r="O862" s="162">
        <v>192</v>
      </c>
      <c r="P862" s="162">
        <v>1362</v>
      </c>
      <c r="Q862" s="162">
        <v>2538</v>
      </c>
      <c r="R862" s="164">
        <v>1</v>
      </c>
      <c r="S862" s="164" t="s">
        <v>644</v>
      </c>
      <c r="T862" s="164"/>
      <c r="U862" s="164" t="s">
        <v>644</v>
      </c>
      <c r="V862" s="164" t="s">
        <v>644</v>
      </c>
      <c r="W862" s="162">
        <f t="shared" si="61"/>
        <v>1</v>
      </c>
      <c r="X862" s="162">
        <v>1</v>
      </c>
      <c r="Y862" t="str">
        <f t="shared" si="62"/>
        <v>Public Elementary</v>
      </c>
      <c r="AA862" t="str">
        <f t="shared" si="63"/>
        <v>1</v>
      </c>
    </row>
    <row r="863" spans="1:27" ht="15.75" customHeight="1" x14ac:dyDescent="0.25">
      <c r="A863" s="162">
        <v>624</v>
      </c>
      <c r="B863" s="162">
        <v>122349</v>
      </c>
      <c r="C863" s="163" t="s">
        <v>1539</v>
      </c>
      <c r="D863" s="163" t="s">
        <v>638</v>
      </c>
      <c r="E863" s="163" t="s">
        <v>918</v>
      </c>
      <c r="F863" s="163" t="s">
        <v>918</v>
      </c>
      <c r="G863" s="163" t="s">
        <v>1536</v>
      </c>
      <c r="H863" s="163" t="s">
        <v>1536</v>
      </c>
      <c r="I863" s="163" t="s">
        <v>643</v>
      </c>
      <c r="J863" s="162">
        <v>11.140555559999999</v>
      </c>
      <c r="K863" s="162">
        <v>125.3</v>
      </c>
      <c r="L863" s="163" t="s">
        <v>644</v>
      </c>
      <c r="M863" s="162">
        <v>14</v>
      </c>
      <c r="N863" s="162">
        <v>33</v>
      </c>
      <c r="O863" s="162">
        <v>192</v>
      </c>
      <c r="P863" s="162">
        <v>1362</v>
      </c>
      <c r="Q863" s="162">
        <v>2538</v>
      </c>
      <c r="R863" s="164">
        <v>1</v>
      </c>
      <c r="S863" s="164" t="s">
        <v>644</v>
      </c>
      <c r="T863" s="164"/>
      <c r="U863" s="164" t="s">
        <v>644</v>
      </c>
      <c r="V863" s="164" t="s">
        <v>644</v>
      </c>
      <c r="W863" s="162">
        <f t="shared" ref="W863:W926" si="64">IF(AA863="1",1,IF(AA863="2",2,IF(AA863="12",4,IF(AA863="123",6,IF(AA863="23",5,IF(AA863="3",3,IF(AA863="4",7,IF(AA863="35",8,""))))))))</f>
        <v>1</v>
      </c>
      <c r="X863" s="162">
        <v>1</v>
      </c>
      <c r="Y863" t="str">
        <f t="shared" si="62"/>
        <v>Public Elementary</v>
      </c>
      <c r="AA863" t="str">
        <f t="shared" si="63"/>
        <v>1</v>
      </c>
    </row>
    <row r="864" spans="1:27" ht="15.75" customHeight="1" x14ac:dyDescent="0.25">
      <c r="A864" s="162">
        <v>625</v>
      </c>
      <c r="B864" s="162">
        <v>122350</v>
      </c>
      <c r="C864" s="163" t="s">
        <v>1540</v>
      </c>
      <c r="D864" s="163" t="s">
        <v>638</v>
      </c>
      <c r="E864" s="163" t="s">
        <v>918</v>
      </c>
      <c r="F864" s="163" t="s">
        <v>918</v>
      </c>
      <c r="G864" s="163" t="s">
        <v>1536</v>
      </c>
      <c r="H864" s="163" t="s">
        <v>1536</v>
      </c>
      <c r="I864" s="163" t="s">
        <v>643</v>
      </c>
      <c r="J864" s="162">
        <v>11.12555556</v>
      </c>
      <c r="K864" s="162">
        <v>125.33499999999999</v>
      </c>
      <c r="L864" s="163" t="s">
        <v>644</v>
      </c>
      <c r="M864" s="162">
        <v>14</v>
      </c>
      <c r="N864" s="162">
        <v>33</v>
      </c>
      <c r="O864" s="162">
        <v>192</v>
      </c>
      <c r="P864" s="162">
        <v>1362</v>
      </c>
      <c r="Q864" s="162">
        <v>2538</v>
      </c>
      <c r="R864" s="164">
        <v>1</v>
      </c>
      <c r="S864" s="164" t="s">
        <v>644</v>
      </c>
      <c r="T864" s="164"/>
      <c r="U864" s="164" t="s">
        <v>644</v>
      </c>
      <c r="V864" s="164" t="s">
        <v>644</v>
      </c>
      <c r="W864" s="162">
        <f t="shared" si="64"/>
        <v>1</v>
      </c>
      <c r="X864" s="162">
        <v>1</v>
      </c>
      <c r="Y864" t="str">
        <f t="shared" si="62"/>
        <v>Public Elementary</v>
      </c>
      <c r="AA864" t="str">
        <f t="shared" si="63"/>
        <v>1</v>
      </c>
    </row>
    <row r="865" spans="1:27" ht="15.75" customHeight="1" x14ac:dyDescent="0.25">
      <c r="A865" s="162">
        <v>627</v>
      </c>
      <c r="B865" s="162">
        <v>122352</v>
      </c>
      <c r="C865" s="163" t="s">
        <v>1541</v>
      </c>
      <c r="D865" s="163" t="s">
        <v>638</v>
      </c>
      <c r="E865" s="163" t="s">
        <v>918</v>
      </c>
      <c r="F865" s="163" t="s">
        <v>918</v>
      </c>
      <c r="G865" s="163" t="s">
        <v>1536</v>
      </c>
      <c r="H865" s="163" t="s">
        <v>1536</v>
      </c>
      <c r="I865" s="163" t="s">
        <v>643</v>
      </c>
      <c r="J865" s="162">
        <v>11.18638889</v>
      </c>
      <c r="K865" s="162">
        <v>125.32194440000001</v>
      </c>
      <c r="L865" s="163" t="s">
        <v>644</v>
      </c>
      <c r="M865" s="162">
        <v>14</v>
      </c>
      <c r="N865" s="162">
        <v>33</v>
      </c>
      <c r="O865" s="162">
        <v>192</v>
      </c>
      <c r="P865" s="162">
        <v>1362</v>
      </c>
      <c r="Q865" s="162">
        <v>2538</v>
      </c>
      <c r="R865" s="164">
        <v>1</v>
      </c>
      <c r="S865" s="164" t="s">
        <v>644</v>
      </c>
      <c r="T865" s="164"/>
      <c r="U865" s="164" t="s">
        <v>644</v>
      </c>
      <c r="V865" s="164" t="s">
        <v>644</v>
      </c>
      <c r="W865" s="162">
        <f t="shared" si="64"/>
        <v>1</v>
      </c>
      <c r="X865" s="162">
        <v>1</v>
      </c>
      <c r="Y865" t="str">
        <f t="shared" si="62"/>
        <v>Public Elementary</v>
      </c>
      <c r="AA865" t="str">
        <f t="shared" si="63"/>
        <v>1</v>
      </c>
    </row>
    <row r="866" spans="1:27" ht="15.75" customHeight="1" x14ac:dyDescent="0.25">
      <c r="A866" s="162">
        <v>630</v>
      </c>
      <c r="B866" s="162">
        <v>122355</v>
      </c>
      <c r="C866" s="163" t="s">
        <v>1542</v>
      </c>
      <c r="D866" s="163" t="s">
        <v>638</v>
      </c>
      <c r="E866" s="163" t="s">
        <v>918</v>
      </c>
      <c r="F866" s="163" t="s">
        <v>918</v>
      </c>
      <c r="G866" s="163" t="s">
        <v>1536</v>
      </c>
      <c r="H866" s="163" t="s">
        <v>1536</v>
      </c>
      <c r="I866" s="163" t="s">
        <v>643</v>
      </c>
      <c r="J866" s="162">
        <v>11.130922</v>
      </c>
      <c r="K866" s="162">
        <v>125.320103</v>
      </c>
      <c r="L866" s="163" t="s">
        <v>644</v>
      </c>
      <c r="M866" s="162">
        <v>14</v>
      </c>
      <c r="N866" s="162">
        <v>33</v>
      </c>
      <c r="O866" s="162">
        <v>192</v>
      </c>
      <c r="P866" s="162">
        <v>1362</v>
      </c>
      <c r="Q866" s="162">
        <v>2538</v>
      </c>
      <c r="R866" s="164">
        <v>1</v>
      </c>
      <c r="S866" s="164" t="s">
        <v>644</v>
      </c>
      <c r="T866" s="164"/>
      <c r="U866" s="164" t="s">
        <v>644</v>
      </c>
      <c r="V866" s="164" t="s">
        <v>644</v>
      </c>
      <c r="W866" s="162">
        <f t="shared" si="64"/>
        <v>1</v>
      </c>
      <c r="X866" s="162">
        <v>1</v>
      </c>
      <c r="Y866" t="str">
        <f t="shared" si="62"/>
        <v>Public Elementary</v>
      </c>
      <c r="AA866" t="str">
        <f t="shared" si="63"/>
        <v>1</v>
      </c>
    </row>
    <row r="867" spans="1:27" ht="15.75" customHeight="1" x14ac:dyDescent="0.25">
      <c r="A867" s="162">
        <v>1013</v>
      </c>
      <c r="B867" s="162">
        <v>303497</v>
      </c>
      <c r="C867" s="163" t="s">
        <v>1543</v>
      </c>
      <c r="D867" s="163" t="s">
        <v>638</v>
      </c>
      <c r="E867" s="163" t="s">
        <v>918</v>
      </c>
      <c r="F867" s="163" t="s">
        <v>918</v>
      </c>
      <c r="G867" s="163" t="s">
        <v>1536</v>
      </c>
      <c r="H867" s="163" t="s">
        <v>1536</v>
      </c>
      <c r="I867" s="163" t="s">
        <v>716</v>
      </c>
      <c r="J867" s="162">
        <v>11.133096999999999</v>
      </c>
      <c r="K867" s="162">
        <v>125.260193</v>
      </c>
      <c r="L867" s="163" t="s">
        <v>644</v>
      </c>
      <c r="M867" s="162">
        <v>14</v>
      </c>
      <c r="N867" s="162">
        <v>33</v>
      </c>
      <c r="O867" s="162">
        <v>192</v>
      </c>
      <c r="P867" s="162">
        <v>1362</v>
      </c>
      <c r="Q867" s="162">
        <v>2538</v>
      </c>
      <c r="R867" s="164" t="s">
        <v>644</v>
      </c>
      <c r="S867" s="164">
        <v>1</v>
      </c>
      <c r="T867" s="164"/>
      <c r="U867" s="164" t="s">
        <v>644</v>
      </c>
      <c r="V867" s="164" t="s">
        <v>644</v>
      </c>
      <c r="W867" s="162">
        <f t="shared" si="64"/>
        <v>2</v>
      </c>
      <c r="X867" s="162">
        <v>1</v>
      </c>
      <c r="Y867" t="str">
        <f t="shared" si="62"/>
        <v>Public JHS</v>
      </c>
      <c r="AA867" t="str">
        <f t="shared" si="63"/>
        <v>2</v>
      </c>
    </row>
    <row r="868" spans="1:27" ht="15.75" customHeight="1" x14ac:dyDescent="0.25">
      <c r="A868" s="162">
        <v>1025</v>
      </c>
      <c r="B868" s="162">
        <v>303512</v>
      </c>
      <c r="C868" s="163" t="s">
        <v>1544</v>
      </c>
      <c r="D868" s="163" t="s">
        <v>638</v>
      </c>
      <c r="E868" s="163" t="s">
        <v>918</v>
      </c>
      <c r="F868" s="163" t="s">
        <v>918</v>
      </c>
      <c r="G868" s="163" t="s">
        <v>1536</v>
      </c>
      <c r="H868" s="163" t="s">
        <v>1536</v>
      </c>
      <c r="I868" s="163" t="s">
        <v>716</v>
      </c>
      <c r="J868" s="162">
        <v>11.864831000000001</v>
      </c>
      <c r="K868" s="162">
        <v>125.081406</v>
      </c>
      <c r="L868" s="163" t="s">
        <v>644</v>
      </c>
      <c r="M868" s="162">
        <v>14</v>
      </c>
      <c r="N868" s="162">
        <v>33</v>
      </c>
      <c r="O868" s="162">
        <v>192</v>
      </c>
      <c r="P868" s="162">
        <v>1362</v>
      </c>
      <c r="Q868" s="162">
        <v>2538</v>
      </c>
      <c r="R868" s="164" t="s">
        <v>644</v>
      </c>
      <c r="S868" s="164">
        <v>1</v>
      </c>
      <c r="T868" s="164">
        <v>1</v>
      </c>
      <c r="U868" s="164" t="s">
        <v>644</v>
      </c>
      <c r="V868" s="164" t="s">
        <v>644</v>
      </c>
      <c r="W868" s="162">
        <f t="shared" si="64"/>
        <v>5</v>
      </c>
      <c r="X868" s="162">
        <v>1</v>
      </c>
      <c r="Y868" t="str">
        <f t="shared" si="62"/>
        <v>Public Secondary</v>
      </c>
      <c r="AA868" t="str">
        <f t="shared" si="63"/>
        <v>23</v>
      </c>
    </row>
    <row r="869" spans="1:27" ht="15.75" customHeight="1" x14ac:dyDescent="0.25">
      <c r="A869" s="162">
        <v>1064</v>
      </c>
      <c r="B869" s="162">
        <v>404743</v>
      </c>
      <c r="C869" s="163" t="s">
        <v>1545</v>
      </c>
      <c r="D869" s="163" t="s">
        <v>638</v>
      </c>
      <c r="E869" s="163" t="s">
        <v>918</v>
      </c>
      <c r="F869" s="163" t="s">
        <v>918</v>
      </c>
      <c r="G869" s="163" t="s">
        <v>1536</v>
      </c>
      <c r="H869" s="163" t="s">
        <v>1536</v>
      </c>
      <c r="I869" s="163" t="s">
        <v>716</v>
      </c>
      <c r="J869" s="162">
        <v>11.142951</v>
      </c>
      <c r="K869" s="162">
        <v>125.29924800000001</v>
      </c>
      <c r="L869" s="163" t="s">
        <v>1546</v>
      </c>
      <c r="M869" s="162">
        <v>14</v>
      </c>
      <c r="N869" s="162">
        <v>33</v>
      </c>
      <c r="O869" s="162">
        <v>192</v>
      </c>
      <c r="P869" s="162">
        <v>1362</v>
      </c>
      <c r="Q869" s="162">
        <v>2538</v>
      </c>
      <c r="R869" s="164" t="s">
        <v>644</v>
      </c>
      <c r="S869" s="164">
        <v>1</v>
      </c>
      <c r="T869" s="164">
        <v>1</v>
      </c>
      <c r="U869" s="164" t="s">
        <v>644</v>
      </c>
      <c r="V869" s="164" t="s">
        <v>644</v>
      </c>
      <c r="W869" s="162">
        <f t="shared" si="64"/>
        <v>5</v>
      </c>
      <c r="X869" s="162">
        <v>2</v>
      </c>
      <c r="Y869" t="str">
        <f t="shared" si="62"/>
        <v>Private Secondary</v>
      </c>
      <c r="AA869" t="str">
        <f t="shared" si="63"/>
        <v>23</v>
      </c>
    </row>
    <row r="870" spans="1:27" ht="15.75" customHeight="1" x14ac:dyDescent="0.25">
      <c r="A870" s="162">
        <v>1095</v>
      </c>
      <c r="B870" s="180" t="s">
        <v>1536</v>
      </c>
      <c r="C870" s="178" t="s">
        <v>1547</v>
      </c>
      <c r="D870" s="163" t="s">
        <v>638</v>
      </c>
      <c r="E870" s="163" t="s">
        <v>918</v>
      </c>
      <c r="F870" s="163" t="s">
        <v>918</v>
      </c>
      <c r="G870" s="178" t="s">
        <v>1536</v>
      </c>
      <c r="H870" s="178" t="s">
        <v>1536</v>
      </c>
      <c r="I870" s="163" t="s">
        <v>8</v>
      </c>
      <c r="J870" s="162"/>
      <c r="K870" s="162"/>
      <c r="L870" s="163"/>
      <c r="M870" s="162"/>
      <c r="N870" s="162"/>
      <c r="O870" s="162"/>
      <c r="P870" s="162"/>
      <c r="Q870" s="162"/>
      <c r="R870" s="164" t="s">
        <v>644</v>
      </c>
      <c r="S870" s="164" t="s">
        <v>644</v>
      </c>
      <c r="T870" s="164"/>
      <c r="U870" s="164">
        <v>1</v>
      </c>
      <c r="V870" s="164" t="s">
        <v>644</v>
      </c>
      <c r="W870" s="162">
        <f t="shared" si="64"/>
        <v>7</v>
      </c>
      <c r="X870" s="162">
        <v>1</v>
      </c>
      <c r="Y870" t="str">
        <f t="shared" si="62"/>
        <v>Public ALS</v>
      </c>
      <c r="AA870" t="str">
        <f t="shared" si="63"/>
        <v>4</v>
      </c>
    </row>
    <row r="871" spans="1:27" ht="15.75" customHeight="1" x14ac:dyDescent="0.25">
      <c r="A871" s="162">
        <v>803</v>
      </c>
      <c r="B871" s="162">
        <v>122583</v>
      </c>
      <c r="C871" s="163" t="s">
        <v>1548</v>
      </c>
      <c r="D871" s="163" t="s">
        <v>638</v>
      </c>
      <c r="E871" s="163" t="s">
        <v>918</v>
      </c>
      <c r="F871" s="163" t="s">
        <v>918</v>
      </c>
      <c r="G871" s="163" t="s">
        <v>1549</v>
      </c>
      <c r="H871" s="163" t="s">
        <v>1549</v>
      </c>
      <c r="I871" s="163" t="s">
        <v>643</v>
      </c>
      <c r="J871" s="162">
        <v>11.3833</v>
      </c>
      <c r="K871" s="162">
        <v>125.52119999999999</v>
      </c>
      <c r="L871" s="163" t="s">
        <v>644</v>
      </c>
      <c r="M871" s="162">
        <v>14</v>
      </c>
      <c r="N871" s="162">
        <v>33</v>
      </c>
      <c r="O871" s="162">
        <v>192</v>
      </c>
      <c r="P871" s="162">
        <v>1363</v>
      </c>
      <c r="Q871" s="162">
        <v>2539</v>
      </c>
      <c r="R871" s="164">
        <v>1</v>
      </c>
      <c r="S871" s="164" t="s">
        <v>644</v>
      </c>
      <c r="T871" s="164"/>
      <c r="U871" s="164" t="s">
        <v>644</v>
      </c>
      <c r="V871" s="164" t="s">
        <v>644</v>
      </c>
      <c r="W871" s="162">
        <f t="shared" si="64"/>
        <v>1</v>
      </c>
      <c r="X871" s="162">
        <v>1</v>
      </c>
      <c r="Y871" t="str">
        <f t="shared" si="62"/>
        <v>Public Elementary</v>
      </c>
      <c r="AA871" t="str">
        <f t="shared" si="63"/>
        <v>1</v>
      </c>
    </row>
    <row r="872" spans="1:27" ht="15.75" customHeight="1" x14ac:dyDescent="0.25">
      <c r="A872" s="162">
        <v>804</v>
      </c>
      <c r="B872" s="162">
        <v>122585</v>
      </c>
      <c r="C872" s="163" t="s">
        <v>1550</v>
      </c>
      <c r="D872" s="163" t="s">
        <v>638</v>
      </c>
      <c r="E872" s="163" t="s">
        <v>918</v>
      </c>
      <c r="F872" s="163" t="s">
        <v>918</v>
      </c>
      <c r="G872" s="163" t="s">
        <v>1549</v>
      </c>
      <c r="H872" s="163" t="s">
        <v>1549</v>
      </c>
      <c r="I872" s="163" t="s">
        <v>643</v>
      </c>
      <c r="J872" s="162">
        <v>11.36194444</v>
      </c>
      <c r="K872" s="162">
        <v>125.5801</v>
      </c>
      <c r="L872" s="163" t="s">
        <v>644</v>
      </c>
      <c r="M872" s="162">
        <v>14</v>
      </c>
      <c r="N872" s="162">
        <v>33</v>
      </c>
      <c r="O872" s="162">
        <v>192</v>
      </c>
      <c r="P872" s="162">
        <v>1363</v>
      </c>
      <c r="Q872" s="162">
        <v>2539</v>
      </c>
      <c r="R872" s="164">
        <v>1</v>
      </c>
      <c r="S872" s="164" t="s">
        <v>644</v>
      </c>
      <c r="T872" s="164"/>
      <c r="U872" s="164" t="s">
        <v>644</v>
      </c>
      <c r="V872" s="164" t="s">
        <v>644</v>
      </c>
      <c r="W872" s="162">
        <f t="shared" si="64"/>
        <v>1</v>
      </c>
      <c r="X872" s="162">
        <v>1</v>
      </c>
      <c r="Y872" t="str">
        <f t="shared" si="62"/>
        <v>Public Elementary</v>
      </c>
      <c r="AA872" t="str">
        <f t="shared" si="63"/>
        <v>1</v>
      </c>
    </row>
    <row r="873" spans="1:27" ht="15.75" customHeight="1" x14ac:dyDescent="0.25">
      <c r="A873" s="162">
        <v>805</v>
      </c>
      <c r="B873" s="162">
        <v>122586</v>
      </c>
      <c r="C873" s="163" t="s">
        <v>1551</v>
      </c>
      <c r="D873" s="163" t="s">
        <v>638</v>
      </c>
      <c r="E873" s="163" t="s">
        <v>918</v>
      </c>
      <c r="F873" s="163" t="s">
        <v>918</v>
      </c>
      <c r="G873" s="163" t="s">
        <v>1549</v>
      </c>
      <c r="H873" s="163" t="s">
        <v>1549</v>
      </c>
      <c r="I873" s="163" t="s">
        <v>643</v>
      </c>
      <c r="J873" s="162">
        <v>11.41138889</v>
      </c>
      <c r="K873" s="162">
        <v>125.54166669999999</v>
      </c>
      <c r="L873" s="163" t="s">
        <v>644</v>
      </c>
      <c r="M873" s="162">
        <v>14</v>
      </c>
      <c r="N873" s="162">
        <v>33</v>
      </c>
      <c r="O873" s="162">
        <v>192</v>
      </c>
      <c r="P873" s="162">
        <v>1363</v>
      </c>
      <c r="Q873" s="162">
        <v>2539</v>
      </c>
      <c r="R873" s="164">
        <v>1</v>
      </c>
      <c r="S873" s="164" t="s">
        <v>644</v>
      </c>
      <c r="T873" s="164"/>
      <c r="U873" s="164" t="s">
        <v>644</v>
      </c>
      <c r="V873" s="164" t="s">
        <v>644</v>
      </c>
      <c r="W873" s="162">
        <f t="shared" si="64"/>
        <v>1</v>
      </c>
      <c r="X873" s="162">
        <v>1</v>
      </c>
      <c r="Y873" t="str">
        <f t="shared" si="62"/>
        <v>Public Elementary</v>
      </c>
      <c r="AA873" t="str">
        <f t="shared" si="63"/>
        <v>1</v>
      </c>
    </row>
    <row r="874" spans="1:27" ht="15.75" customHeight="1" x14ac:dyDescent="0.25">
      <c r="A874" s="162">
        <v>806</v>
      </c>
      <c r="B874" s="162">
        <v>122587</v>
      </c>
      <c r="C874" s="163" t="s">
        <v>1552</v>
      </c>
      <c r="D874" s="163" t="s">
        <v>638</v>
      </c>
      <c r="E874" s="163" t="s">
        <v>918</v>
      </c>
      <c r="F874" s="163" t="s">
        <v>918</v>
      </c>
      <c r="G874" s="163" t="s">
        <v>1549</v>
      </c>
      <c r="H874" s="163" t="s">
        <v>1549</v>
      </c>
      <c r="I874" s="163" t="s">
        <v>643</v>
      </c>
      <c r="J874" s="162">
        <v>11.3597</v>
      </c>
      <c r="K874" s="162">
        <v>125.4421</v>
      </c>
      <c r="L874" s="163" t="s">
        <v>644</v>
      </c>
      <c r="M874" s="162">
        <v>14</v>
      </c>
      <c r="N874" s="162">
        <v>33</v>
      </c>
      <c r="O874" s="162">
        <v>192</v>
      </c>
      <c r="P874" s="162">
        <v>1363</v>
      </c>
      <c r="Q874" s="162">
        <v>2539</v>
      </c>
      <c r="R874" s="164">
        <v>1</v>
      </c>
      <c r="S874" s="164" t="s">
        <v>644</v>
      </c>
      <c r="T874" s="164"/>
      <c r="U874" s="164" t="s">
        <v>644</v>
      </c>
      <c r="V874" s="164" t="s">
        <v>644</v>
      </c>
      <c r="W874" s="162">
        <f t="shared" si="64"/>
        <v>1</v>
      </c>
      <c r="X874" s="162">
        <v>1</v>
      </c>
      <c r="Y874" t="str">
        <f t="shared" si="62"/>
        <v>Public Elementary</v>
      </c>
      <c r="AA874" t="str">
        <f t="shared" si="63"/>
        <v>1</v>
      </c>
    </row>
    <row r="875" spans="1:27" ht="15.75" customHeight="1" x14ac:dyDescent="0.25">
      <c r="A875" s="162">
        <v>807</v>
      </c>
      <c r="B875" s="162">
        <v>122588</v>
      </c>
      <c r="C875" s="163" t="s">
        <v>1553</v>
      </c>
      <c r="D875" s="163" t="s">
        <v>638</v>
      </c>
      <c r="E875" s="163" t="s">
        <v>918</v>
      </c>
      <c r="F875" s="163" t="s">
        <v>918</v>
      </c>
      <c r="G875" s="163" t="s">
        <v>1549</v>
      </c>
      <c r="H875" s="163" t="s">
        <v>1549</v>
      </c>
      <c r="I875" s="163" t="s">
        <v>643</v>
      </c>
      <c r="J875" s="162">
        <v>11.3232</v>
      </c>
      <c r="K875" s="162">
        <v>125.3811</v>
      </c>
      <c r="L875" s="163" t="s">
        <v>644</v>
      </c>
      <c r="M875" s="162">
        <v>14</v>
      </c>
      <c r="N875" s="162">
        <v>33</v>
      </c>
      <c r="O875" s="162">
        <v>192</v>
      </c>
      <c r="P875" s="162">
        <v>1363</v>
      </c>
      <c r="Q875" s="162">
        <v>2539</v>
      </c>
      <c r="R875" s="164">
        <v>1</v>
      </c>
      <c r="S875" s="164" t="s">
        <v>644</v>
      </c>
      <c r="T875" s="164"/>
      <c r="U875" s="164" t="s">
        <v>644</v>
      </c>
      <c r="V875" s="164" t="s">
        <v>644</v>
      </c>
      <c r="W875" s="162">
        <f t="shared" si="64"/>
        <v>1</v>
      </c>
      <c r="X875" s="162">
        <v>1</v>
      </c>
      <c r="Y875" t="str">
        <f t="shared" si="62"/>
        <v>Public Elementary</v>
      </c>
      <c r="AA875" t="str">
        <f t="shared" si="63"/>
        <v>1</v>
      </c>
    </row>
    <row r="876" spans="1:27" ht="15.75" customHeight="1" x14ac:dyDescent="0.25">
      <c r="A876" s="162">
        <v>808</v>
      </c>
      <c r="B876" s="162">
        <v>122589</v>
      </c>
      <c r="C876" s="163" t="s">
        <v>1554</v>
      </c>
      <c r="D876" s="163" t="s">
        <v>638</v>
      </c>
      <c r="E876" s="163" t="s">
        <v>918</v>
      </c>
      <c r="F876" s="163" t="s">
        <v>918</v>
      </c>
      <c r="G876" s="163" t="s">
        <v>1549</v>
      </c>
      <c r="H876" s="163" t="s">
        <v>1549</v>
      </c>
      <c r="I876" s="163" t="s">
        <v>643</v>
      </c>
      <c r="J876" s="162">
        <v>11.3147</v>
      </c>
      <c r="K876" s="162">
        <v>125.4431</v>
      </c>
      <c r="L876" s="163" t="s">
        <v>644</v>
      </c>
      <c r="M876" s="162">
        <v>14</v>
      </c>
      <c r="N876" s="162">
        <v>33</v>
      </c>
      <c r="O876" s="162">
        <v>192</v>
      </c>
      <c r="P876" s="162">
        <v>1363</v>
      </c>
      <c r="Q876" s="162">
        <v>2539</v>
      </c>
      <c r="R876" s="164">
        <v>1</v>
      </c>
      <c r="S876" s="164" t="s">
        <v>644</v>
      </c>
      <c r="T876" s="164"/>
      <c r="U876" s="164" t="s">
        <v>644</v>
      </c>
      <c r="V876" s="164" t="s">
        <v>644</v>
      </c>
      <c r="W876" s="162">
        <f t="shared" si="64"/>
        <v>1</v>
      </c>
      <c r="X876" s="162">
        <v>1</v>
      </c>
      <c r="Y876" t="str">
        <f t="shared" si="62"/>
        <v>Public Elementary</v>
      </c>
      <c r="AA876" t="str">
        <f t="shared" si="63"/>
        <v>1</v>
      </c>
    </row>
    <row r="877" spans="1:27" ht="15.75" customHeight="1" x14ac:dyDescent="0.25">
      <c r="A877" s="162">
        <v>809</v>
      </c>
      <c r="B877" s="162">
        <v>122590</v>
      </c>
      <c r="C877" s="163" t="s">
        <v>1555</v>
      </c>
      <c r="D877" s="163" t="s">
        <v>638</v>
      </c>
      <c r="E877" s="163" t="s">
        <v>918</v>
      </c>
      <c r="F877" s="163" t="s">
        <v>918</v>
      </c>
      <c r="G877" s="163" t="s">
        <v>1549</v>
      </c>
      <c r="H877" s="163" t="s">
        <v>1549</v>
      </c>
      <c r="I877" s="163" t="s">
        <v>643</v>
      </c>
      <c r="J877" s="162">
        <v>11.2837</v>
      </c>
      <c r="K877" s="162">
        <v>125.4134</v>
      </c>
      <c r="L877" s="163" t="s">
        <v>644</v>
      </c>
      <c r="M877" s="162">
        <v>14</v>
      </c>
      <c r="N877" s="162">
        <v>33</v>
      </c>
      <c r="O877" s="162">
        <v>192</v>
      </c>
      <c r="P877" s="162">
        <v>1363</v>
      </c>
      <c r="Q877" s="162">
        <v>2539</v>
      </c>
      <c r="R877" s="164">
        <v>1</v>
      </c>
      <c r="S877" s="164" t="s">
        <v>644</v>
      </c>
      <c r="T877" s="164"/>
      <c r="U877" s="164" t="s">
        <v>644</v>
      </c>
      <c r="V877" s="164" t="s">
        <v>644</v>
      </c>
      <c r="W877" s="162">
        <f t="shared" si="64"/>
        <v>1</v>
      </c>
      <c r="X877" s="162">
        <v>1</v>
      </c>
      <c r="Y877" t="str">
        <f t="shared" si="62"/>
        <v>Public Elementary</v>
      </c>
      <c r="AA877" t="str">
        <f t="shared" si="63"/>
        <v>1</v>
      </c>
    </row>
    <row r="878" spans="1:27" ht="15.75" customHeight="1" x14ac:dyDescent="0.25">
      <c r="A878" s="162">
        <v>810</v>
      </c>
      <c r="B878" s="162">
        <v>122591</v>
      </c>
      <c r="C878" s="163" t="s">
        <v>1556</v>
      </c>
      <c r="D878" s="163" t="s">
        <v>638</v>
      </c>
      <c r="E878" s="163" t="s">
        <v>918</v>
      </c>
      <c r="F878" s="163" t="s">
        <v>918</v>
      </c>
      <c r="G878" s="163" t="s">
        <v>1549</v>
      </c>
      <c r="H878" s="163" t="s">
        <v>1549</v>
      </c>
      <c r="I878" s="163" t="s">
        <v>643</v>
      </c>
      <c r="J878" s="162">
        <v>11.38777778</v>
      </c>
      <c r="K878" s="162">
        <v>125.58305559999999</v>
      </c>
      <c r="L878" s="163" t="s">
        <v>644</v>
      </c>
      <c r="M878" s="162">
        <v>14</v>
      </c>
      <c r="N878" s="162">
        <v>33</v>
      </c>
      <c r="O878" s="162">
        <v>192</v>
      </c>
      <c r="P878" s="162">
        <v>1363</v>
      </c>
      <c r="Q878" s="162">
        <v>2539</v>
      </c>
      <c r="R878" s="164">
        <v>1</v>
      </c>
      <c r="S878" s="164" t="s">
        <v>644</v>
      </c>
      <c r="T878" s="164"/>
      <c r="U878" s="164" t="s">
        <v>644</v>
      </c>
      <c r="V878" s="164" t="s">
        <v>644</v>
      </c>
      <c r="W878" s="162">
        <f t="shared" si="64"/>
        <v>1</v>
      </c>
      <c r="X878" s="162">
        <v>1</v>
      </c>
      <c r="Y878" t="str">
        <f t="shared" si="62"/>
        <v>Public Elementary</v>
      </c>
      <c r="AA878" t="str">
        <f t="shared" si="63"/>
        <v>1</v>
      </c>
    </row>
    <row r="879" spans="1:27" ht="15.75" customHeight="1" x14ac:dyDescent="0.25">
      <c r="A879" s="162">
        <v>811</v>
      </c>
      <c r="B879" s="162">
        <v>122592</v>
      </c>
      <c r="C879" s="163" t="s">
        <v>1557</v>
      </c>
      <c r="D879" s="163" t="s">
        <v>638</v>
      </c>
      <c r="E879" s="163" t="s">
        <v>918</v>
      </c>
      <c r="F879" s="163" t="s">
        <v>918</v>
      </c>
      <c r="G879" s="163" t="s">
        <v>1549</v>
      </c>
      <c r="H879" s="163" t="s">
        <v>1549</v>
      </c>
      <c r="I879" s="163" t="s">
        <v>643</v>
      </c>
      <c r="J879" s="162">
        <v>11.376300000000001</v>
      </c>
      <c r="K879" s="162">
        <v>125.48860000000001</v>
      </c>
      <c r="L879" s="163" t="s">
        <v>644</v>
      </c>
      <c r="M879" s="162">
        <v>14</v>
      </c>
      <c r="N879" s="162">
        <v>33</v>
      </c>
      <c r="O879" s="162">
        <v>192</v>
      </c>
      <c r="P879" s="162">
        <v>1363</v>
      </c>
      <c r="Q879" s="162">
        <v>2539</v>
      </c>
      <c r="R879" s="164">
        <v>1</v>
      </c>
      <c r="S879" s="164" t="s">
        <v>644</v>
      </c>
      <c r="T879" s="164"/>
      <c r="U879" s="164" t="s">
        <v>644</v>
      </c>
      <c r="V879" s="164" t="s">
        <v>644</v>
      </c>
      <c r="W879" s="162">
        <f t="shared" si="64"/>
        <v>1</v>
      </c>
      <c r="X879" s="162">
        <v>1</v>
      </c>
      <c r="Y879" t="str">
        <f t="shared" si="62"/>
        <v>Public Elementary</v>
      </c>
      <c r="AA879" t="str">
        <f t="shared" si="63"/>
        <v>1</v>
      </c>
    </row>
    <row r="880" spans="1:27" ht="15.75" customHeight="1" x14ac:dyDescent="0.25">
      <c r="A880" s="162">
        <v>812</v>
      </c>
      <c r="B880" s="162">
        <v>122593</v>
      </c>
      <c r="C880" s="163" t="s">
        <v>1558</v>
      </c>
      <c r="D880" s="163" t="s">
        <v>638</v>
      </c>
      <c r="E880" s="163" t="s">
        <v>918</v>
      </c>
      <c r="F880" s="163" t="s">
        <v>918</v>
      </c>
      <c r="G880" s="163" t="s">
        <v>1549</v>
      </c>
      <c r="H880" s="163" t="s">
        <v>1549</v>
      </c>
      <c r="I880" s="163" t="s">
        <v>643</v>
      </c>
      <c r="J880" s="162">
        <v>11.3741</v>
      </c>
      <c r="K880" s="162">
        <v>125.54859999999999</v>
      </c>
      <c r="L880" s="163" t="s">
        <v>644</v>
      </c>
      <c r="M880" s="162">
        <v>14</v>
      </c>
      <c r="N880" s="162">
        <v>33</v>
      </c>
      <c r="O880" s="162">
        <v>192</v>
      </c>
      <c r="P880" s="162">
        <v>1363</v>
      </c>
      <c r="Q880" s="162">
        <v>2539</v>
      </c>
      <c r="R880" s="164">
        <v>1</v>
      </c>
      <c r="S880" s="164" t="s">
        <v>644</v>
      </c>
      <c r="T880" s="164"/>
      <c r="U880" s="164" t="s">
        <v>644</v>
      </c>
      <c r="V880" s="164" t="s">
        <v>644</v>
      </c>
      <c r="W880" s="162">
        <f t="shared" si="64"/>
        <v>1</v>
      </c>
      <c r="X880" s="162">
        <v>1</v>
      </c>
      <c r="Y880" t="str">
        <f t="shared" si="62"/>
        <v>Public Elementary</v>
      </c>
      <c r="AA880" t="str">
        <f t="shared" si="63"/>
        <v>1</v>
      </c>
    </row>
    <row r="881" spans="1:27" ht="15.75" customHeight="1" x14ac:dyDescent="0.25">
      <c r="A881" s="162">
        <v>813</v>
      </c>
      <c r="B881" s="162">
        <v>122594</v>
      </c>
      <c r="C881" s="163" t="s">
        <v>1559</v>
      </c>
      <c r="D881" s="163" t="s">
        <v>638</v>
      </c>
      <c r="E881" s="163" t="s">
        <v>918</v>
      </c>
      <c r="F881" s="163" t="s">
        <v>918</v>
      </c>
      <c r="G881" s="163" t="s">
        <v>1549</v>
      </c>
      <c r="H881" s="163" t="s">
        <v>1549</v>
      </c>
      <c r="I881" s="163" t="s">
        <v>643</v>
      </c>
      <c r="J881" s="162">
        <v>11.4375</v>
      </c>
      <c r="K881" s="162">
        <v>125.52972219999999</v>
      </c>
      <c r="L881" s="163" t="s">
        <v>644</v>
      </c>
      <c r="M881" s="162">
        <v>14</v>
      </c>
      <c r="N881" s="162">
        <v>33</v>
      </c>
      <c r="O881" s="162">
        <v>192</v>
      </c>
      <c r="P881" s="162">
        <v>1363</v>
      </c>
      <c r="Q881" s="162">
        <v>2539</v>
      </c>
      <c r="R881" s="164">
        <v>1</v>
      </c>
      <c r="S881" s="164" t="s">
        <v>644</v>
      </c>
      <c r="T881" s="164"/>
      <c r="U881" s="164" t="s">
        <v>644</v>
      </c>
      <c r="V881" s="164" t="s">
        <v>644</v>
      </c>
      <c r="W881" s="162">
        <f t="shared" si="64"/>
        <v>1</v>
      </c>
      <c r="X881" s="162">
        <v>1</v>
      </c>
      <c r="Y881" t="str">
        <f t="shared" si="62"/>
        <v>Public Elementary</v>
      </c>
      <c r="AA881" t="str">
        <f t="shared" si="63"/>
        <v>1</v>
      </c>
    </row>
    <row r="882" spans="1:27" ht="15.75" customHeight="1" x14ac:dyDescent="0.25">
      <c r="A882" s="162">
        <v>814</v>
      </c>
      <c r="B882" s="162">
        <v>122595</v>
      </c>
      <c r="C882" s="163" t="s">
        <v>1560</v>
      </c>
      <c r="D882" s="163" t="s">
        <v>638</v>
      </c>
      <c r="E882" s="163" t="s">
        <v>918</v>
      </c>
      <c r="F882" s="163" t="s">
        <v>918</v>
      </c>
      <c r="G882" s="163" t="s">
        <v>1549</v>
      </c>
      <c r="H882" s="163" t="s">
        <v>1549</v>
      </c>
      <c r="I882" s="163" t="s">
        <v>643</v>
      </c>
      <c r="J882" s="162">
        <v>11.38888889</v>
      </c>
      <c r="K882" s="162">
        <v>125.4802778</v>
      </c>
      <c r="L882" s="163" t="s">
        <v>644</v>
      </c>
      <c r="M882" s="162">
        <v>14</v>
      </c>
      <c r="N882" s="162">
        <v>33</v>
      </c>
      <c r="O882" s="162">
        <v>192</v>
      </c>
      <c r="P882" s="162">
        <v>1363</v>
      </c>
      <c r="Q882" s="162">
        <v>2539</v>
      </c>
      <c r="R882" s="164">
        <v>1</v>
      </c>
      <c r="S882" s="164" t="s">
        <v>644</v>
      </c>
      <c r="T882" s="164"/>
      <c r="U882" s="164" t="s">
        <v>644</v>
      </c>
      <c r="V882" s="164" t="s">
        <v>644</v>
      </c>
      <c r="W882" s="162">
        <f t="shared" si="64"/>
        <v>1</v>
      </c>
      <c r="X882" s="162">
        <v>1</v>
      </c>
      <c r="Y882" t="str">
        <f t="shared" si="62"/>
        <v>Public Elementary</v>
      </c>
      <c r="AA882" t="str">
        <f t="shared" si="63"/>
        <v>1</v>
      </c>
    </row>
    <row r="883" spans="1:27" ht="15.75" customHeight="1" x14ac:dyDescent="0.25">
      <c r="A883" s="162">
        <v>815</v>
      </c>
      <c r="B883" s="162">
        <v>122596</v>
      </c>
      <c r="C883" s="163" t="s">
        <v>1561</v>
      </c>
      <c r="D883" s="163" t="s">
        <v>638</v>
      </c>
      <c r="E883" s="163" t="s">
        <v>918</v>
      </c>
      <c r="F883" s="163" t="s">
        <v>918</v>
      </c>
      <c r="G883" s="163" t="s">
        <v>1549</v>
      </c>
      <c r="H883" s="163" t="s">
        <v>1549</v>
      </c>
      <c r="I883" s="163" t="s">
        <v>643</v>
      </c>
      <c r="J883" s="162">
        <v>11.3725</v>
      </c>
      <c r="K883" s="162">
        <v>125.4211</v>
      </c>
      <c r="L883" s="163" t="s">
        <v>644</v>
      </c>
      <c r="M883" s="162">
        <v>14</v>
      </c>
      <c r="N883" s="162">
        <v>33</v>
      </c>
      <c r="O883" s="162">
        <v>192</v>
      </c>
      <c r="P883" s="162">
        <v>1363</v>
      </c>
      <c r="Q883" s="162">
        <v>2539</v>
      </c>
      <c r="R883" s="164">
        <v>1</v>
      </c>
      <c r="S883" s="164" t="s">
        <v>644</v>
      </c>
      <c r="T883" s="164"/>
      <c r="U883" s="164" t="s">
        <v>644</v>
      </c>
      <c r="V883" s="164" t="s">
        <v>644</v>
      </c>
      <c r="W883" s="162">
        <f t="shared" si="64"/>
        <v>1</v>
      </c>
      <c r="X883" s="162">
        <v>1</v>
      </c>
      <c r="Y883" t="str">
        <f t="shared" si="62"/>
        <v>Public Elementary</v>
      </c>
      <c r="AA883" t="str">
        <f t="shared" si="63"/>
        <v>1</v>
      </c>
    </row>
    <row r="884" spans="1:27" ht="15.75" customHeight="1" x14ac:dyDescent="0.25">
      <c r="A884" s="162">
        <v>816</v>
      </c>
      <c r="B884" s="162">
        <v>122597</v>
      </c>
      <c r="C884" s="163" t="s">
        <v>1562</v>
      </c>
      <c r="D884" s="163" t="s">
        <v>638</v>
      </c>
      <c r="E884" s="163" t="s">
        <v>918</v>
      </c>
      <c r="F884" s="163" t="s">
        <v>918</v>
      </c>
      <c r="G884" s="163" t="s">
        <v>1549</v>
      </c>
      <c r="H884" s="163" t="s">
        <v>1549</v>
      </c>
      <c r="I884" s="163" t="s">
        <v>643</v>
      </c>
      <c r="J884" s="162">
        <v>11.433897</v>
      </c>
      <c r="K884" s="162">
        <v>125.548942</v>
      </c>
      <c r="L884" s="163" t="s">
        <v>644</v>
      </c>
      <c r="M884" s="162">
        <v>14</v>
      </c>
      <c r="N884" s="162">
        <v>33</v>
      </c>
      <c r="O884" s="162">
        <v>192</v>
      </c>
      <c r="P884" s="162">
        <v>1363</v>
      </c>
      <c r="Q884" s="162">
        <v>2539</v>
      </c>
      <c r="R884" s="164">
        <v>1</v>
      </c>
      <c r="S884" s="164" t="s">
        <v>644</v>
      </c>
      <c r="T884" s="164"/>
      <c r="U884" s="164" t="s">
        <v>644</v>
      </c>
      <c r="V884" s="164" t="s">
        <v>644</v>
      </c>
      <c r="W884" s="162">
        <f t="shared" si="64"/>
        <v>1</v>
      </c>
      <c r="X884" s="162">
        <v>1</v>
      </c>
      <c r="Y884" t="str">
        <f t="shared" si="62"/>
        <v>Public Elementary</v>
      </c>
      <c r="AA884" t="str">
        <f t="shared" si="63"/>
        <v>1</v>
      </c>
    </row>
    <row r="885" spans="1:27" ht="15.75" customHeight="1" x14ac:dyDescent="0.25">
      <c r="A885" s="162">
        <v>817</v>
      </c>
      <c r="B885" s="162">
        <v>122598</v>
      </c>
      <c r="C885" s="163" t="s">
        <v>1563</v>
      </c>
      <c r="D885" s="163" t="s">
        <v>638</v>
      </c>
      <c r="E885" s="163" t="s">
        <v>918</v>
      </c>
      <c r="F885" s="163" t="s">
        <v>918</v>
      </c>
      <c r="G885" s="163" t="s">
        <v>1549</v>
      </c>
      <c r="H885" s="163" t="s">
        <v>1549</v>
      </c>
      <c r="I885" s="163" t="s">
        <v>643</v>
      </c>
      <c r="J885" s="162">
        <v>11.391666669999999</v>
      </c>
      <c r="K885" s="162">
        <v>125.55861109999999</v>
      </c>
      <c r="L885" s="163" t="s">
        <v>644</v>
      </c>
      <c r="M885" s="162">
        <v>14</v>
      </c>
      <c r="N885" s="162">
        <v>33</v>
      </c>
      <c r="O885" s="162">
        <v>192</v>
      </c>
      <c r="P885" s="162">
        <v>1363</v>
      </c>
      <c r="Q885" s="162">
        <v>2539</v>
      </c>
      <c r="R885" s="164">
        <v>1</v>
      </c>
      <c r="S885" s="164" t="s">
        <v>644</v>
      </c>
      <c r="T885" s="164"/>
      <c r="U885" s="164" t="s">
        <v>644</v>
      </c>
      <c r="V885" s="164" t="s">
        <v>644</v>
      </c>
      <c r="W885" s="162">
        <f t="shared" si="64"/>
        <v>1</v>
      </c>
      <c r="X885" s="162">
        <v>1</v>
      </c>
      <c r="Y885" t="str">
        <f t="shared" si="62"/>
        <v>Public Elementary</v>
      </c>
      <c r="AA885" t="str">
        <f t="shared" si="63"/>
        <v>1</v>
      </c>
    </row>
    <row r="886" spans="1:27" ht="15.75" customHeight="1" x14ac:dyDescent="0.25">
      <c r="A886" s="162">
        <v>818</v>
      </c>
      <c r="B886" s="162">
        <v>122599</v>
      </c>
      <c r="C886" s="163" t="s">
        <v>1564</v>
      </c>
      <c r="D886" s="163" t="s">
        <v>638</v>
      </c>
      <c r="E886" s="163" t="s">
        <v>918</v>
      </c>
      <c r="F886" s="163" t="s">
        <v>918</v>
      </c>
      <c r="G886" s="163" t="s">
        <v>1549</v>
      </c>
      <c r="H886" s="163" t="s">
        <v>1549</v>
      </c>
      <c r="I886" s="163" t="s">
        <v>643</v>
      </c>
      <c r="J886" s="162">
        <v>11.38277778</v>
      </c>
      <c r="K886" s="162">
        <v>125.5880556</v>
      </c>
      <c r="L886" s="163" t="s">
        <v>644</v>
      </c>
      <c r="M886" s="162">
        <v>14</v>
      </c>
      <c r="N886" s="162">
        <v>33</v>
      </c>
      <c r="O886" s="162">
        <v>192</v>
      </c>
      <c r="P886" s="162">
        <v>1363</v>
      </c>
      <c r="Q886" s="162">
        <v>2539</v>
      </c>
      <c r="R886" s="164">
        <v>1</v>
      </c>
      <c r="S886" s="164" t="s">
        <v>644</v>
      </c>
      <c r="T886" s="164"/>
      <c r="U886" s="164" t="s">
        <v>644</v>
      </c>
      <c r="V886" s="164" t="s">
        <v>644</v>
      </c>
      <c r="W886" s="162">
        <f t="shared" si="64"/>
        <v>1</v>
      </c>
      <c r="X886" s="162">
        <v>1</v>
      </c>
      <c r="Y886" t="str">
        <f t="shared" si="62"/>
        <v>Public Elementary</v>
      </c>
      <c r="AA886" t="str">
        <f t="shared" si="63"/>
        <v>1</v>
      </c>
    </row>
    <row r="887" spans="1:27" ht="15.75" customHeight="1" x14ac:dyDescent="0.25">
      <c r="A887" s="162">
        <v>819</v>
      </c>
      <c r="B887" s="162">
        <v>122600</v>
      </c>
      <c r="C887" s="163" t="s">
        <v>928</v>
      </c>
      <c r="D887" s="163" t="s">
        <v>638</v>
      </c>
      <c r="E887" s="163" t="s">
        <v>918</v>
      </c>
      <c r="F887" s="163" t="s">
        <v>918</v>
      </c>
      <c r="G887" s="163" t="s">
        <v>1549</v>
      </c>
      <c r="H887" s="163" t="s">
        <v>1549</v>
      </c>
      <c r="I887" s="163" t="s">
        <v>643</v>
      </c>
      <c r="J887" s="162">
        <v>11.36106</v>
      </c>
      <c r="K887" s="162">
        <v>125.59128699999999</v>
      </c>
      <c r="L887" s="163" t="s">
        <v>644</v>
      </c>
      <c r="M887" s="162">
        <v>14</v>
      </c>
      <c r="N887" s="162">
        <v>33</v>
      </c>
      <c r="O887" s="162">
        <v>192</v>
      </c>
      <c r="P887" s="162">
        <v>1363</v>
      </c>
      <c r="Q887" s="162">
        <v>2539</v>
      </c>
      <c r="R887" s="164">
        <v>1</v>
      </c>
      <c r="S887" s="164" t="s">
        <v>644</v>
      </c>
      <c r="T887" s="164"/>
      <c r="U887" s="164" t="s">
        <v>644</v>
      </c>
      <c r="V887" s="164" t="s">
        <v>644</v>
      </c>
      <c r="W887" s="162">
        <f t="shared" si="64"/>
        <v>1</v>
      </c>
      <c r="X887" s="162">
        <v>1</v>
      </c>
      <c r="Y887" t="str">
        <f t="shared" si="62"/>
        <v>Public Elementary</v>
      </c>
      <c r="AA887" t="str">
        <f t="shared" si="63"/>
        <v>1</v>
      </c>
    </row>
    <row r="888" spans="1:27" ht="15.75" customHeight="1" x14ac:dyDescent="0.25">
      <c r="A888" s="162">
        <v>820</v>
      </c>
      <c r="B888" s="162">
        <v>122601</v>
      </c>
      <c r="C888" s="163" t="s">
        <v>1320</v>
      </c>
      <c r="D888" s="163" t="s">
        <v>638</v>
      </c>
      <c r="E888" s="163" t="s">
        <v>918</v>
      </c>
      <c r="F888" s="163" t="s">
        <v>918</v>
      </c>
      <c r="G888" s="163" t="s">
        <v>1549</v>
      </c>
      <c r="H888" s="163" t="s">
        <v>1549</v>
      </c>
      <c r="I888" s="163" t="s">
        <v>643</v>
      </c>
      <c r="J888" s="162">
        <v>11.4375</v>
      </c>
      <c r="K888" s="162">
        <v>125.52972219999999</v>
      </c>
      <c r="L888" s="163" t="s">
        <v>644</v>
      </c>
      <c r="M888" s="162">
        <v>14</v>
      </c>
      <c r="N888" s="162">
        <v>33</v>
      </c>
      <c r="O888" s="162">
        <v>192</v>
      </c>
      <c r="P888" s="162">
        <v>1363</v>
      </c>
      <c r="Q888" s="162">
        <v>2539</v>
      </c>
      <c r="R888" s="164">
        <v>1</v>
      </c>
      <c r="S888" s="164" t="s">
        <v>644</v>
      </c>
      <c r="T888" s="164"/>
      <c r="U888" s="164" t="s">
        <v>644</v>
      </c>
      <c r="V888" s="164" t="s">
        <v>644</v>
      </c>
      <c r="W888" s="162">
        <f t="shared" si="64"/>
        <v>1</v>
      </c>
      <c r="X888" s="162">
        <v>1</v>
      </c>
      <c r="Y888" t="str">
        <f t="shared" si="62"/>
        <v>Public Elementary</v>
      </c>
      <c r="AA888" t="str">
        <f t="shared" si="63"/>
        <v>1</v>
      </c>
    </row>
    <row r="889" spans="1:27" ht="15.75" customHeight="1" x14ac:dyDescent="0.25">
      <c r="A889" s="162">
        <v>821</v>
      </c>
      <c r="B889" s="162">
        <v>122602</v>
      </c>
      <c r="C889" s="163" t="s">
        <v>831</v>
      </c>
      <c r="D889" s="163" t="s">
        <v>638</v>
      </c>
      <c r="E889" s="163" t="s">
        <v>918</v>
      </c>
      <c r="F889" s="163" t="s">
        <v>918</v>
      </c>
      <c r="G889" s="163" t="s">
        <v>1549</v>
      </c>
      <c r="H889" s="163" t="s">
        <v>1549</v>
      </c>
      <c r="I889" s="163" t="s">
        <v>643</v>
      </c>
      <c r="J889" s="162">
        <v>11.3911</v>
      </c>
      <c r="K889" s="162">
        <v>125.5621</v>
      </c>
      <c r="L889" s="163" t="s">
        <v>644</v>
      </c>
      <c r="M889" s="162">
        <v>14</v>
      </c>
      <c r="N889" s="162">
        <v>33</v>
      </c>
      <c r="O889" s="162">
        <v>192</v>
      </c>
      <c r="P889" s="162">
        <v>1363</v>
      </c>
      <c r="Q889" s="162">
        <v>2539</v>
      </c>
      <c r="R889" s="164">
        <v>1</v>
      </c>
      <c r="S889" s="164" t="s">
        <v>644</v>
      </c>
      <c r="T889" s="164"/>
      <c r="U889" s="164" t="s">
        <v>644</v>
      </c>
      <c r="V889" s="164" t="s">
        <v>644</v>
      </c>
      <c r="W889" s="162">
        <f t="shared" si="64"/>
        <v>1</v>
      </c>
      <c r="X889" s="162">
        <v>1</v>
      </c>
      <c r="Y889" t="str">
        <f t="shared" si="62"/>
        <v>Public Elementary</v>
      </c>
      <c r="AA889" t="str">
        <f t="shared" si="63"/>
        <v>1</v>
      </c>
    </row>
    <row r="890" spans="1:27" ht="15.75" customHeight="1" x14ac:dyDescent="0.25">
      <c r="A890" s="162">
        <v>822</v>
      </c>
      <c r="B890" s="162">
        <v>122603</v>
      </c>
      <c r="C890" s="163" t="s">
        <v>1565</v>
      </c>
      <c r="D890" s="163" t="s">
        <v>638</v>
      </c>
      <c r="E890" s="163" t="s">
        <v>918</v>
      </c>
      <c r="F890" s="163" t="s">
        <v>918</v>
      </c>
      <c r="G890" s="163" t="s">
        <v>1549</v>
      </c>
      <c r="H890" s="163" t="s">
        <v>1549</v>
      </c>
      <c r="I890" s="163" t="s">
        <v>643</v>
      </c>
      <c r="J890" s="166">
        <v>11.433608</v>
      </c>
      <c r="K890" s="166">
        <v>125.53243000000001</v>
      </c>
      <c r="L890" s="163" t="s">
        <v>644</v>
      </c>
      <c r="M890" s="162">
        <v>14</v>
      </c>
      <c r="N890" s="162">
        <v>33</v>
      </c>
      <c r="O890" s="162">
        <v>192</v>
      </c>
      <c r="P890" s="162">
        <v>1363</v>
      </c>
      <c r="Q890" s="162">
        <v>2539</v>
      </c>
      <c r="R890" s="164">
        <v>1</v>
      </c>
      <c r="S890" s="164" t="s">
        <v>644</v>
      </c>
      <c r="T890" s="164"/>
      <c r="U890" s="164" t="s">
        <v>644</v>
      </c>
      <c r="V890" s="164" t="s">
        <v>644</v>
      </c>
      <c r="W890" s="162">
        <f t="shared" si="64"/>
        <v>1</v>
      </c>
      <c r="X890" s="162">
        <v>1</v>
      </c>
      <c r="Y890" t="str">
        <f t="shared" si="62"/>
        <v>Public Elementary</v>
      </c>
      <c r="AA890" t="str">
        <f t="shared" si="63"/>
        <v>1</v>
      </c>
    </row>
    <row r="891" spans="1:27" ht="15.75" customHeight="1" x14ac:dyDescent="0.25">
      <c r="A891" s="162">
        <v>823</v>
      </c>
      <c r="B891" s="162">
        <v>122604</v>
      </c>
      <c r="C891" s="163" t="s">
        <v>1566</v>
      </c>
      <c r="D891" s="163" t="s">
        <v>638</v>
      </c>
      <c r="E891" s="163" t="s">
        <v>918</v>
      </c>
      <c r="F891" s="163" t="s">
        <v>918</v>
      </c>
      <c r="G891" s="163" t="s">
        <v>1549</v>
      </c>
      <c r="H891" s="163" t="s">
        <v>1549</v>
      </c>
      <c r="I891" s="163" t="s">
        <v>643</v>
      </c>
      <c r="J891" s="162">
        <v>11.418611110000001</v>
      </c>
      <c r="K891" s="162">
        <v>125.54194440000001</v>
      </c>
      <c r="L891" s="163" t="s">
        <v>644</v>
      </c>
      <c r="M891" s="162">
        <v>14</v>
      </c>
      <c r="N891" s="162">
        <v>33</v>
      </c>
      <c r="O891" s="162">
        <v>192</v>
      </c>
      <c r="P891" s="162">
        <v>1363</v>
      </c>
      <c r="Q891" s="162">
        <v>2539</v>
      </c>
      <c r="R891" s="164">
        <v>1</v>
      </c>
      <c r="S891" s="164" t="s">
        <v>644</v>
      </c>
      <c r="T891" s="164"/>
      <c r="U891" s="164" t="s">
        <v>644</v>
      </c>
      <c r="V891" s="164" t="s">
        <v>644</v>
      </c>
      <c r="W891" s="162">
        <f t="shared" si="64"/>
        <v>1</v>
      </c>
      <c r="X891" s="162">
        <v>1</v>
      </c>
      <c r="Y891" t="str">
        <f t="shared" si="62"/>
        <v>Public Elementary</v>
      </c>
      <c r="AA891" t="str">
        <f t="shared" si="63"/>
        <v>1</v>
      </c>
    </row>
    <row r="892" spans="1:27" ht="15.75" customHeight="1" x14ac:dyDescent="0.25">
      <c r="A892" s="162">
        <v>824</v>
      </c>
      <c r="B892" s="162">
        <v>122605</v>
      </c>
      <c r="C892" s="163" t="s">
        <v>1567</v>
      </c>
      <c r="D892" s="163" t="s">
        <v>638</v>
      </c>
      <c r="E892" s="163" t="s">
        <v>918</v>
      </c>
      <c r="F892" s="163" t="s">
        <v>918</v>
      </c>
      <c r="G892" s="163" t="s">
        <v>1549</v>
      </c>
      <c r="H892" s="163" t="s">
        <v>1549</v>
      </c>
      <c r="I892" s="163" t="s">
        <v>643</v>
      </c>
      <c r="J892" s="162">
        <v>11.348699999999999</v>
      </c>
      <c r="K892" s="162">
        <v>125.4832</v>
      </c>
      <c r="L892" s="163" t="s">
        <v>644</v>
      </c>
      <c r="M892" s="162">
        <v>14</v>
      </c>
      <c r="N892" s="162">
        <v>33</v>
      </c>
      <c r="O892" s="162">
        <v>192</v>
      </c>
      <c r="P892" s="162">
        <v>1363</v>
      </c>
      <c r="Q892" s="162">
        <v>2539</v>
      </c>
      <c r="R892" s="164">
        <v>1</v>
      </c>
      <c r="S892" s="164" t="s">
        <v>644</v>
      </c>
      <c r="T892" s="164"/>
      <c r="U892" s="164" t="s">
        <v>644</v>
      </c>
      <c r="V892" s="164" t="s">
        <v>644</v>
      </c>
      <c r="W892" s="162">
        <f t="shared" si="64"/>
        <v>1</v>
      </c>
      <c r="X892" s="162">
        <v>1</v>
      </c>
      <c r="Y892" t="str">
        <f t="shared" si="62"/>
        <v>Public Elementary</v>
      </c>
      <c r="AA892" t="str">
        <f t="shared" si="63"/>
        <v>1</v>
      </c>
    </row>
    <row r="893" spans="1:27" ht="15.75" customHeight="1" x14ac:dyDescent="0.25">
      <c r="A893" s="162">
        <v>1026</v>
      </c>
      <c r="B893" s="162">
        <v>303513</v>
      </c>
      <c r="C893" s="163" t="s">
        <v>1568</v>
      </c>
      <c r="D893" s="163" t="s">
        <v>638</v>
      </c>
      <c r="E893" s="163" t="s">
        <v>918</v>
      </c>
      <c r="F893" s="163" t="s">
        <v>918</v>
      </c>
      <c r="G893" s="163" t="s">
        <v>1549</v>
      </c>
      <c r="H893" s="163" t="s">
        <v>1549</v>
      </c>
      <c r="I893" s="163" t="s">
        <v>716</v>
      </c>
      <c r="J893" s="162">
        <v>11.411274000000001</v>
      </c>
      <c r="K893" s="162">
        <v>125.541702</v>
      </c>
      <c r="L893" s="163" t="s">
        <v>644</v>
      </c>
      <c r="M893" s="162">
        <v>14</v>
      </c>
      <c r="N893" s="162">
        <v>33</v>
      </c>
      <c r="O893" s="162">
        <v>192</v>
      </c>
      <c r="P893" s="162">
        <v>1363</v>
      </c>
      <c r="Q893" s="162">
        <v>2539</v>
      </c>
      <c r="R893" s="164" t="s">
        <v>644</v>
      </c>
      <c r="S893" s="164">
        <v>1</v>
      </c>
      <c r="T893" s="164">
        <v>1</v>
      </c>
      <c r="U893" s="164" t="s">
        <v>644</v>
      </c>
      <c r="V893" s="164" t="s">
        <v>644</v>
      </c>
      <c r="W893" s="162">
        <f t="shared" si="64"/>
        <v>5</v>
      </c>
      <c r="X893" s="162">
        <v>1</v>
      </c>
      <c r="Y893" t="str">
        <f t="shared" si="62"/>
        <v>Public Secondary</v>
      </c>
      <c r="AA893" t="str">
        <f t="shared" si="63"/>
        <v>23</v>
      </c>
    </row>
    <row r="894" spans="1:27" ht="15.75" customHeight="1" x14ac:dyDescent="0.25">
      <c r="A894" s="162">
        <v>1048</v>
      </c>
      <c r="B894" s="162">
        <v>313513</v>
      </c>
      <c r="C894" s="163" t="s">
        <v>1569</v>
      </c>
      <c r="D894" s="163" t="s">
        <v>638</v>
      </c>
      <c r="E894" s="163" t="s">
        <v>918</v>
      </c>
      <c r="F894" s="163" t="s">
        <v>918</v>
      </c>
      <c r="G894" s="163" t="s">
        <v>1549</v>
      </c>
      <c r="H894" s="163" t="s">
        <v>1549</v>
      </c>
      <c r="I894" s="163" t="s">
        <v>716</v>
      </c>
      <c r="J894" s="162">
        <v>11.374863</v>
      </c>
      <c r="K894" s="162">
        <v>125.513649</v>
      </c>
      <c r="L894" s="163" t="s">
        <v>644</v>
      </c>
      <c r="M894" s="162">
        <v>14</v>
      </c>
      <c r="N894" s="162">
        <v>33</v>
      </c>
      <c r="O894" s="162">
        <v>192</v>
      </c>
      <c r="P894" s="162">
        <v>1363</v>
      </c>
      <c r="Q894" s="162">
        <v>2539</v>
      </c>
      <c r="R894" s="164" t="s">
        <v>644</v>
      </c>
      <c r="S894" s="164">
        <v>1</v>
      </c>
      <c r="T894" s="164"/>
      <c r="U894" s="164" t="s">
        <v>644</v>
      </c>
      <c r="V894" s="164" t="s">
        <v>644</v>
      </c>
      <c r="W894" s="162">
        <f t="shared" si="64"/>
        <v>2</v>
      </c>
      <c r="X894" s="162">
        <v>1</v>
      </c>
      <c r="Y894" t="str">
        <f t="shared" si="62"/>
        <v>Public JHS</v>
      </c>
      <c r="AA894" t="str">
        <f t="shared" si="63"/>
        <v>2</v>
      </c>
    </row>
    <row r="895" spans="1:27" ht="15.75" customHeight="1" x14ac:dyDescent="0.25">
      <c r="A895" s="162">
        <v>1065</v>
      </c>
      <c r="B895" s="162">
        <v>404744</v>
      </c>
      <c r="C895" s="163" t="s">
        <v>1570</v>
      </c>
      <c r="D895" s="163" t="s">
        <v>638</v>
      </c>
      <c r="E895" s="163" t="s">
        <v>918</v>
      </c>
      <c r="F895" s="163" t="s">
        <v>918</v>
      </c>
      <c r="G895" s="163" t="s">
        <v>1549</v>
      </c>
      <c r="H895" s="163" t="s">
        <v>1549</v>
      </c>
      <c r="I895" s="163" t="s">
        <v>716</v>
      </c>
      <c r="J895" s="162">
        <v>11.410707</v>
      </c>
      <c r="K895" s="162">
        <v>125.54557800000001</v>
      </c>
      <c r="L895" s="163" t="s">
        <v>1571</v>
      </c>
      <c r="M895" s="162">
        <v>14</v>
      </c>
      <c r="N895" s="162">
        <v>33</v>
      </c>
      <c r="O895" s="162">
        <v>192</v>
      </c>
      <c r="P895" s="162">
        <v>1363</v>
      </c>
      <c r="Q895" s="162">
        <v>2539</v>
      </c>
      <c r="R895" s="164" t="s">
        <v>644</v>
      </c>
      <c r="S895" s="164">
        <v>1</v>
      </c>
      <c r="T895" s="164"/>
      <c r="U895" s="164" t="s">
        <v>644</v>
      </c>
      <c r="V895" s="164" t="s">
        <v>644</v>
      </c>
      <c r="W895" s="162">
        <f t="shared" si="64"/>
        <v>2</v>
      </c>
      <c r="X895" s="162">
        <v>2</v>
      </c>
      <c r="Y895" t="str">
        <f t="shared" si="62"/>
        <v>Private JHS</v>
      </c>
      <c r="AA895" t="str">
        <f t="shared" si="63"/>
        <v>2</v>
      </c>
    </row>
    <row r="896" spans="1:27" ht="15.75" customHeight="1" x14ac:dyDescent="0.25">
      <c r="A896" s="162">
        <v>1096</v>
      </c>
      <c r="B896" s="178" t="s">
        <v>1549</v>
      </c>
      <c r="C896" s="178" t="s">
        <v>1572</v>
      </c>
      <c r="D896" s="163" t="s">
        <v>638</v>
      </c>
      <c r="E896" s="163" t="s">
        <v>918</v>
      </c>
      <c r="F896" s="163" t="s">
        <v>918</v>
      </c>
      <c r="G896" s="178" t="s">
        <v>1549</v>
      </c>
      <c r="H896" s="178" t="s">
        <v>1549</v>
      </c>
      <c r="I896" s="163" t="s">
        <v>8</v>
      </c>
      <c r="J896" s="162"/>
      <c r="K896" s="162"/>
      <c r="L896" s="163"/>
      <c r="M896" s="162"/>
      <c r="N896" s="162"/>
      <c r="O896" s="162"/>
      <c r="P896" s="162"/>
      <c r="Q896" s="162"/>
      <c r="R896" s="164" t="s">
        <v>644</v>
      </c>
      <c r="S896" s="164" t="s">
        <v>644</v>
      </c>
      <c r="T896" s="164"/>
      <c r="U896" s="164">
        <v>1</v>
      </c>
      <c r="V896" s="164" t="s">
        <v>644</v>
      </c>
      <c r="W896" s="162">
        <f t="shared" si="64"/>
        <v>7</v>
      </c>
      <c r="X896" s="162">
        <v>1</v>
      </c>
      <c r="Y896" t="str">
        <f t="shared" si="62"/>
        <v>Public ALS</v>
      </c>
      <c r="AA896" t="str">
        <f t="shared" si="63"/>
        <v>4</v>
      </c>
    </row>
    <row r="897" spans="1:27" ht="15.75" customHeight="1" x14ac:dyDescent="0.25">
      <c r="A897" s="162">
        <v>669</v>
      </c>
      <c r="B897" s="162">
        <v>122446</v>
      </c>
      <c r="C897" s="163" t="s">
        <v>1573</v>
      </c>
      <c r="D897" s="163" t="s">
        <v>638</v>
      </c>
      <c r="E897" s="163" t="s">
        <v>918</v>
      </c>
      <c r="F897" s="163" t="s">
        <v>918</v>
      </c>
      <c r="G897" s="163" t="s">
        <v>1574</v>
      </c>
      <c r="H897" s="163" t="s">
        <v>1574</v>
      </c>
      <c r="I897" s="163" t="s">
        <v>643</v>
      </c>
      <c r="J897" s="162">
        <v>12.0867</v>
      </c>
      <c r="K897" s="162">
        <v>125.1841</v>
      </c>
      <c r="L897" s="163" t="s">
        <v>644</v>
      </c>
      <c r="M897" s="162">
        <v>14</v>
      </c>
      <c r="N897" s="162">
        <v>33</v>
      </c>
      <c r="O897" s="162">
        <v>192</v>
      </c>
      <c r="P897" s="162">
        <v>1364</v>
      </c>
      <c r="Q897" s="162">
        <v>2540</v>
      </c>
      <c r="R897" s="164">
        <v>1</v>
      </c>
      <c r="S897" s="164" t="s">
        <v>644</v>
      </c>
      <c r="T897" s="164"/>
      <c r="U897" s="164" t="s">
        <v>644</v>
      </c>
      <c r="V897" s="164" t="s">
        <v>644</v>
      </c>
      <c r="W897" s="162">
        <f t="shared" si="64"/>
        <v>1</v>
      </c>
      <c r="X897" s="162">
        <v>1</v>
      </c>
      <c r="Y897" t="str">
        <f t="shared" si="62"/>
        <v>Public Elementary</v>
      </c>
      <c r="AA897" t="str">
        <f t="shared" si="63"/>
        <v>1</v>
      </c>
    </row>
    <row r="898" spans="1:27" ht="15.75" customHeight="1" x14ac:dyDescent="0.25">
      <c r="A898" s="162">
        <v>672</v>
      </c>
      <c r="B898" s="162">
        <v>122449</v>
      </c>
      <c r="C898" s="163" t="s">
        <v>1575</v>
      </c>
      <c r="D898" s="163" t="s">
        <v>638</v>
      </c>
      <c r="E898" s="163" t="s">
        <v>918</v>
      </c>
      <c r="F898" s="163" t="s">
        <v>918</v>
      </c>
      <c r="G898" s="163" t="s">
        <v>1574</v>
      </c>
      <c r="H898" s="163" t="s">
        <v>1574</v>
      </c>
      <c r="I898" s="163" t="s">
        <v>643</v>
      </c>
      <c r="J898" s="162">
        <v>12.101100000000001</v>
      </c>
      <c r="K898" s="162">
        <v>125.1421</v>
      </c>
      <c r="L898" s="163" t="s">
        <v>644</v>
      </c>
      <c r="M898" s="162">
        <v>14</v>
      </c>
      <c r="N898" s="162">
        <v>33</v>
      </c>
      <c r="O898" s="162">
        <v>192</v>
      </c>
      <c r="P898" s="162">
        <v>1364</v>
      </c>
      <c r="Q898" s="162">
        <v>2540</v>
      </c>
      <c r="R898" s="164">
        <v>1</v>
      </c>
      <c r="S898" s="164" t="s">
        <v>644</v>
      </c>
      <c r="T898" s="164"/>
      <c r="U898" s="164" t="s">
        <v>644</v>
      </c>
      <c r="V898" s="164" t="s">
        <v>644</v>
      </c>
      <c r="W898" s="162">
        <f t="shared" si="64"/>
        <v>1</v>
      </c>
      <c r="X898" s="162">
        <v>1</v>
      </c>
      <c r="Y898" t="str">
        <f t="shared" si="62"/>
        <v>Public Elementary</v>
      </c>
      <c r="AA898" t="str">
        <f t="shared" si="63"/>
        <v>1</v>
      </c>
    </row>
    <row r="899" spans="1:27" ht="15.75" customHeight="1" x14ac:dyDescent="0.25">
      <c r="A899" s="162">
        <v>683</v>
      </c>
      <c r="B899" s="162">
        <v>122461</v>
      </c>
      <c r="C899" s="163" t="s">
        <v>1576</v>
      </c>
      <c r="D899" s="163" t="s">
        <v>638</v>
      </c>
      <c r="E899" s="163" t="s">
        <v>918</v>
      </c>
      <c r="F899" s="163" t="s">
        <v>918</v>
      </c>
      <c r="G899" s="163" t="s">
        <v>1574</v>
      </c>
      <c r="H899" s="163" t="s">
        <v>1574</v>
      </c>
      <c r="I899" s="163" t="s">
        <v>643</v>
      </c>
      <c r="J899" s="162">
        <v>12.1334</v>
      </c>
      <c r="K899" s="162">
        <v>125.2243</v>
      </c>
      <c r="L899" s="163" t="s">
        <v>644</v>
      </c>
      <c r="M899" s="162">
        <v>14</v>
      </c>
      <c r="N899" s="162">
        <v>33</v>
      </c>
      <c r="O899" s="162">
        <v>192</v>
      </c>
      <c r="P899" s="162">
        <v>1364</v>
      </c>
      <c r="Q899" s="162">
        <v>2540</v>
      </c>
      <c r="R899" s="164">
        <v>1</v>
      </c>
      <c r="S899" s="164" t="s">
        <v>644</v>
      </c>
      <c r="T899" s="164"/>
      <c r="U899" s="164" t="s">
        <v>644</v>
      </c>
      <c r="V899" s="164" t="s">
        <v>644</v>
      </c>
      <c r="W899" s="162">
        <f t="shared" si="64"/>
        <v>1</v>
      </c>
      <c r="X899" s="162">
        <v>1</v>
      </c>
      <c r="Y899" t="str">
        <f t="shared" si="62"/>
        <v>Public Elementary</v>
      </c>
      <c r="AA899" t="str">
        <f t="shared" si="63"/>
        <v>1</v>
      </c>
    </row>
    <row r="900" spans="1:27" ht="15.75" customHeight="1" x14ac:dyDescent="0.25">
      <c r="A900" s="162">
        <v>684</v>
      </c>
      <c r="B900" s="162">
        <v>122462</v>
      </c>
      <c r="C900" s="163" t="s">
        <v>1577</v>
      </c>
      <c r="D900" s="163" t="s">
        <v>638</v>
      </c>
      <c r="E900" s="163" t="s">
        <v>918</v>
      </c>
      <c r="F900" s="163" t="s">
        <v>918</v>
      </c>
      <c r="G900" s="163" t="s">
        <v>1574</v>
      </c>
      <c r="H900" s="163" t="s">
        <v>1574</v>
      </c>
      <c r="I900" s="163" t="s">
        <v>643</v>
      </c>
      <c r="J900" s="162">
        <v>12.170128</v>
      </c>
      <c r="K900" s="162">
        <v>125.255154</v>
      </c>
      <c r="L900" s="163" t="s">
        <v>644</v>
      </c>
      <c r="M900" s="162">
        <v>14</v>
      </c>
      <c r="N900" s="162">
        <v>33</v>
      </c>
      <c r="O900" s="162">
        <v>192</v>
      </c>
      <c r="P900" s="162">
        <v>1364</v>
      </c>
      <c r="Q900" s="162">
        <v>2540</v>
      </c>
      <c r="R900" s="164">
        <v>1</v>
      </c>
      <c r="S900" s="164" t="s">
        <v>644</v>
      </c>
      <c r="T900" s="164"/>
      <c r="U900" s="164" t="s">
        <v>644</v>
      </c>
      <c r="V900" s="164" t="s">
        <v>644</v>
      </c>
      <c r="W900" s="162">
        <f t="shared" si="64"/>
        <v>1</v>
      </c>
      <c r="X900" s="162">
        <v>1</v>
      </c>
      <c r="Y900" t="str">
        <f t="shared" si="62"/>
        <v>Public Elementary</v>
      </c>
      <c r="AA900" t="str">
        <f t="shared" si="63"/>
        <v>1</v>
      </c>
    </row>
    <row r="901" spans="1:27" ht="15.75" customHeight="1" x14ac:dyDescent="0.25">
      <c r="A901" s="162">
        <v>685</v>
      </c>
      <c r="B901" s="162">
        <v>122463</v>
      </c>
      <c r="C901" s="163" t="s">
        <v>1578</v>
      </c>
      <c r="D901" s="163" t="s">
        <v>638</v>
      </c>
      <c r="E901" s="163" t="s">
        <v>918</v>
      </c>
      <c r="F901" s="163" t="s">
        <v>918</v>
      </c>
      <c r="G901" s="163" t="s">
        <v>1574</v>
      </c>
      <c r="H901" s="163" t="s">
        <v>1574</v>
      </c>
      <c r="I901" s="163" t="s">
        <v>643</v>
      </c>
      <c r="J901" s="162">
        <v>12.124700000000001</v>
      </c>
      <c r="K901" s="162">
        <v>125.1653</v>
      </c>
      <c r="L901" s="163" t="s">
        <v>644</v>
      </c>
      <c r="M901" s="162">
        <v>14</v>
      </c>
      <c r="N901" s="162">
        <v>33</v>
      </c>
      <c r="O901" s="162">
        <v>192</v>
      </c>
      <c r="P901" s="162">
        <v>1364</v>
      </c>
      <c r="Q901" s="162">
        <v>2540</v>
      </c>
      <c r="R901" s="164">
        <v>1</v>
      </c>
      <c r="S901" s="164" t="s">
        <v>644</v>
      </c>
      <c r="T901" s="164"/>
      <c r="U901" s="164" t="s">
        <v>644</v>
      </c>
      <c r="V901" s="164" t="s">
        <v>644</v>
      </c>
      <c r="W901" s="162">
        <f t="shared" si="64"/>
        <v>1</v>
      </c>
      <c r="X901" s="162">
        <v>1</v>
      </c>
      <c r="Y901" t="str">
        <f t="shared" si="62"/>
        <v>Public Elementary</v>
      </c>
      <c r="AA901" t="str">
        <f t="shared" si="63"/>
        <v>1</v>
      </c>
    </row>
    <row r="902" spans="1:27" ht="15.75" customHeight="1" x14ac:dyDescent="0.25">
      <c r="A902" s="162">
        <v>688</v>
      </c>
      <c r="B902" s="162">
        <v>122466</v>
      </c>
      <c r="C902" s="163" t="s">
        <v>1320</v>
      </c>
      <c r="D902" s="163" t="s">
        <v>638</v>
      </c>
      <c r="E902" s="163" t="s">
        <v>918</v>
      </c>
      <c r="F902" s="163" t="s">
        <v>918</v>
      </c>
      <c r="G902" s="163" t="s">
        <v>1574</v>
      </c>
      <c r="H902" s="163" t="s">
        <v>1574</v>
      </c>
      <c r="I902" s="163" t="s">
        <v>643</v>
      </c>
      <c r="J902" s="162">
        <v>12.0243</v>
      </c>
      <c r="K902" s="162">
        <v>125.15560000000001</v>
      </c>
      <c r="L902" s="163" t="s">
        <v>644</v>
      </c>
      <c r="M902" s="162">
        <v>14</v>
      </c>
      <c r="N902" s="162">
        <v>33</v>
      </c>
      <c r="O902" s="162">
        <v>192</v>
      </c>
      <c r="P902" s="162">
        <v>1364</v>
      </c>
      <c r="Q902" s="162">
        <v>2540</v>
      </c>
      <c r="R902" s="164">
        <v>1</v>
      </c>
      <c r="S902" s="164" t="s">
        <v>644</v>
      </c>
      <c r="T902" s="164"/>
      <c r="U902" s="164" t="s">
        <v>644</v>
      </c>
      <c r="V902" s="164" t="s">
        <v>644</v>
      </c>
      <c r="W902" s="162">
        <f t="shared" si="64"/>
        <v>1</v>
      </c>
      <c r="X902" s="162">
        <v>1</v>
      </c>
      <c r="Y902" t="str">
        <f t="shared" si="62"/>
        <v>Public Elementary</v>
      </c>
      <c r="AA902" t="str">
        <f t="shared" si="63"/>
        <v>1</v>
      </c>
    </row>
    <row r="903" spans="1:27" ht="15.75" customHeight="1" x14ac:dyDescent="0.25">
      <c r="A903" s="162">
        <v>689</v>
      </c>
      <c r="B903" s="162">
        <v>122467</v>
      </c>
      <c r="C903" s="163" t="s">
        <v>831</v>
      </c>
      <c r="D903" s="163" t="s">
        <v>638</v>
      </c>
      <c r="E903" s="163" t="s">
        <v>918</v>
      </c>
      <c r="F903" s="163" t="s">
        <v>918</v>
      </c>
      <c r="G903" s="163" t="s">
        <v>1574</v>
      </c>
      <c r="H903" s="163" t="s">
        <v>1574</v>
      </c>
      <c r="I903" s="163" t="s">
        <v>643</v>
      </c>
      <c r="J903" s="162">
        <v>12.214449999999999</v>
      </c>
      <c r="K903" s="162">
        <v>125.2047</v>
      </c>
      <c r="L903" s="163" t="s">
        <v>644</v>
      </c>
      <c r="M903" s="162">
        <v>14</v>
      </c>
      <c r="N903" s="162">
        <v>33</v>
      </c>
      <c r="O903" s="162">
        <v>192</v>
      </c>
      <c r="P903" s="162">
        <v>1364</v>
      </c>
      <c r="Q903" s="162">
        <v>2540</v>
      </c>
      <c r="R903" s="164">
        <v>1</v>
      </c>
      <c r="S903" s="164" t="s">
        <v>644</v>
      </c>
      <c r="T903" s="164"/>
      <c r="U903" s="164" t="s">
        <v>644</v>
      </c>
      <c r="V903" s="164" t="s">
        <v>644</v>
      </c>
      <c r="W903" s="162">
        <f t="shared" si="64"/>
        <v>1</v>
      </c>
      <c r="X903" s="162">
        <v>1</v>
      </c>
      <c r="Y903" t="str">
        <f t="shared" si="62"/>
        <v>Public Elementary</v>
      </c>
      <c r="AA903" t="str">
        <f t="shared" si="63"/>
        <v>1</v>
      </c>
    </row>
    <row r="904" spans="1:27" ht="15.75" customHeight="1" x14ac:dyDescent="0.25">
      <c r="A904" s="162">
        <v>692</v>
      </c>
      <c r="B904" s="162">
        <v>122470</v>
      </c>
      <c r="C904" s="163" t="s">
        <v>1303</v>
      </c>
      <c r="D904" s="163" t="s">
        <v>638</v>
      </c>
      <c r="E904" s="163" t="s">
        <v>918</v>
      </c>
      <c r="F904" s="163" t="s">
        <v>918</v>
      </c>
      <c r="G904" s="163" t="s">
        <v>1574</v>
      </c>
      <c r="H904" s="163" t="s">
        <v>1574</v>
      </c>
      <c r="I904" s="163" t="s">
        <v>643</v>
      </c>
      <c r="J904" s="170"/>
      <c r="K904" s="170"/>
      <c r="L904" s="163" t="s">
        <v>644</v>
      </c>
      <c r="M904" s="162">
        <v>14</v>
      </c>
      <c r="N904" s="162">
        <v>33</v>
      </c>
      <c r="O904" s="162">
        <v>192</v>
      </c>
      <c r="P904" s="162">
        <v>1364</v>
      </c>
      <c r="Q904" s="162">
        <v>2540</v>
      </c>
      <c r="R904" s="164">
        <v>1</v>
      </c>
      <c r="S904" s="164" t="s">
        <v>644</v>
      </c>
      <c r="T904" s="164"/>
      <c r="U904" s="164" t="s">
        <v>644</v>
      </c>
      <c r="V904" s="164" t="s">
        <v>644</v>
      </c>
      <c r="W904" s="162">
        <f t="shared" si="64"/>
        <v>1</v>
      </c>
      <c r="X904" s="162">
        <v>1</v>
      </c>
      <c r="Y904" t="str">
        <f t="shared" si="62"/>
        <v>Public Elementary</v>
      </c>
      <c r="AA904" t="str">
        <f t="shared" si="63"/>
        <v>1</v>
      </c>
    </row>
    <row r="905" spans="1:27" ht="15.75" customHeight="1" x14ac:dyDescent="0.25">
      <c r="A905" s="162">
        <v>693</v>
      </c>
      <c r="B905" s="162">
        <v>122471</v>
      </c>
      <c r="C905" s="163" t="s">
        <v>1579</v>
      </c>
      <c r="D905" s="163" t="s">
        <v>638</v>
      </c>
      <c r="E905" s="163" t="s">
        <v>918</v>
      </c>
      <c r="F905" s="163" t="s">
        <v>918</v>
      </c>
      <c r="G905" s="163" t="s">
        <v>1574</v>
      </c>
      <c r="H905" s="163" t="s">
        <v>1574</v>
      </c>
      <c r="I905" s="163" t="s">
        <v>643</v>
      </c>
      <c r="J905" s="162">
        <v>12.168799999999999</v>
      </c>
      <c r="K905" s="162">
        <v>125.1858</v>
      </c>
      <c r="L905" s="163" t="s">
        <v>644</v>
      </c>
      <c r="M905" s="162">
        <v>14</v>
      </c>
      <c r="N905" s="162">
        <v>33</v>
      </c>
      <c r="O905" s="162">
        <v>192</v>
      </c>
      <c r="P905" s="162">
        <v>1364</v>
      </c>
      <c r="Q905" s="162">
        <v>2540</v>
      </c>
      <c r="R905" s="164">
        <v>1</v>
      </c>
      <c r="S905" s="164" t="s">
        <v>644</v>
      </c>
      <c r="T905" s="164"/>
      <c r="U905" s="164" t="s">
        <v>644</v>
      </c>
      <c r="V905" s="164" t="s">
        <v>644</v>
      </c>
      <c r="W905" s="162">
        <f t="shared" si="64"/>
        <v>1</v>
      </c>
      <c r="X905" s="162">
        <v>1</v>
      </c>
      <c r="Y905" t="str">
        <f t="shared" si="62"/>
        <v>Public Elementary</v>
      </c>
      <c r="AA905" t="str">
        <f t="shared" si="63"/>
        <v>1</v>
      </c>
    </row>
    <row r="906" spans="1:27" ht="15.75" customHeight="1" x14ac:dyDescent="0.25">
      <c r="A906" s="162">
        <v>1002</v>
      </c>
      <c r="B906" s="162">
        <v>192515</v>
      </c>
      <c r="C906" s="163" t="s">
        <v>1580</v>
      </c>
      <c r="D906" s="163" t="s">
        <v>638</v>
      </c>
      <c r="E906" s="163" t="s">
        <v>918</v>
      </c>
      <c r="F906" s="163" t="s">
        <v>918</v>
      </c>
      <c r="G906" s="163" t="s">
        <v>1574</v>
      </c>
      <c r="H906" s="163" t="s">
        <v>1574</v>
      </c>
      <c r="I906" s="163" t="s">
        <v>643</v>
      </c>
      <c r="J906" s="170"/>
      <c r="K906" s="170"/>
      <c r="L906" s="163" t="s">
        <v>644</v>
      </c>
      <c r="M906" s="162">
        <v>14</v>
      </c>
      <c r="N906" s="162">
        <v>33</v>
      </c>
      <c r="O906" s="162">
        <v>192</v>
      </c>
      <c r="P906" s="162">
        <v>1364</v>
      </c>
      <c r="Q906" s="162">
        <v>2540</v>
      </c>
      <c r="R906" s="164">
        <v>1</v>
      </c>
      <c r="S906" s="164" t="s">
        <v>644</v>
      </c>
      <c r="T906" s="164"/>
      <c r="U906" s="164" t="s">
        <v>644</v>
      </c>
      <c r="V906" s="164" t="s">
        <v>644</v>
      </c>
      <c r="W906" s="162">
        <f t="shared" si="64"/>
        <v>1</v>
      </c>
      <c r="X906" s="162">
        <v>1</v>
      </c>
      <c r="Y906" t="str">
        <f t="shared" si="62"/>
        <v>Public Elementary</v>
      </c>
      <c r="AA906" t="str">
        <f t="shared" si="63"/>
        <v>1</v>
      </c>
    </row>
    <row r="907" spans="1:27" ht="15.75" customHeight="1" x14ac:dyDescent="0.25">
      <c r="A907" s="162">
        <v>1003</v>
      </c>
      <c r="B907" s="162">
        <v>192516</v>
      </c>
      <c r="C907" s="163" t="s">
        <v>1581</v>
      </c>
      <c r="D907" s="163" t="s">
        <v>638</v>
      </c>
      <c r="E907" s="163" t="s">
        <v>918</v>
      </c>
      <c r="F907" s="163" t="s">
        <v>918</v>
      </c>
      <c r="G907" s="163" t="s">
        <v>1574</v>
      </c>
      <c r="H907" s="163" t="s">
        <v>1574</v>
      </c>
      <c r="I907" s="163" t="s">
        <v>643</v>
      </c>
      <c r="J907" s="170"/>
      <c r="K907" s="170"/>
      <c r="L907" s="163" t="s">
        <v>644</v>
      </c>
      <c r="M907" s="162">
        <v>14</v>
      </c>
      <c r="N907" s="162">
        <v>33</v>
      </c>
      <c r="O907" s="162">
        <v>192</v>
      </c>
      <c r="P907" s="162">
        <v>1364</v>
      </c>
      <c r="Q907" s="162">
        <v>2540</v>
      </c>
      <c r="R907" s="164">
        <v>1</v>
      </c>
      <c r="S907" s="164" t="s">
        <v>644</v>
      </c>
      <c r="T907" s="164"/>
      <c r="U907" s="164" t="s">
        <v>644</v>
      </c>
      <c r="V907" s="164" t="s">
        <v>644</v>
      </c>
      <c r="W907" s="162">
        <f t="shared" si="64"/>
        <v>1</v>
      </c>
      <c r="X907" s="162">
        <v>1</v>
      </c>
      <c r="Y907" t="str">
        <f t="shared" si="62"/>
        <v>Public Elementary</v>
      </c>
      <c r="AA907" t="str">
        <f t="shared" si="63"/>
        <v>1</v>
      </c>
    </row>
    <row r="908" spans="1:27" ht="15.75" customHeight="1" x14ac:dyDescent="0.25">
      <c r="A908" s="162">
        <v>1028</v>
      </c>
      <c r="B908" s="162">
        <v>303515</v>
      </c>
      <c r="C908" s="163" t="s">
        <v>1582</v>
      </c>
      <c r="D908" s="163" t="s">
        <v>638</v>
      </c>
      <c r="E908" s="163" t="s">
        <v>918</v>
      </c>
      <c r="F908" s="163" t="s">
        <v>918</v>
      </c>
      <c r="G908" s="163" t="s">
        <v>1574</v>
      </c>
      <c r="H908" s="163" t="s">
        <v>1574</v>
      </c>
      <c r="I908" s="163" t="s">
        <v>716</v>
      </c>
      <c r="J908" s="162">
        <v>12.1</v>
      </c>
      <c r="K908" s="162">
        <v>125.167</v>
      </c>
      <c r="L908" s="163" t="s">
        <v>644</v>
      </c>
      <c r="M908" s="162">
        <v>14</v>
      </c>
      <c r="N908" s="162">
        <v>33</v>
      </c>
      <c r="O908" s="162">
        <v>192</v>
      </c>
      <c r="P908" s="162">
        <v>1364</v>
      </c>
      <c r="Q908" s="162">
        <v>2540</v>
      </c>
      <c r="R908" s="164" t="s">
        <v>644</v>
      </c>
      <c r="S908" s="164">
        <v>1</v>
      </c>
      <c r="T908" s="164">
        <v>1</v>
      </c>
      <c r="U908" s="164" t="s">
        <v>644</v>
      </c>
      <c r="V908" s="164" t="s">
        <v>644</v>
      </c>
      <c r="W908" s="162">
        <f t="shared" si="64"/>
        <v>5</v>
      </c>
      <c r="X908" s="162">
        <v>1</v>
      </c>
      <c r="Y908" t="str">
        <f t="shared" si="62"/>
        <v>Public Secondary</v>
      </c>
      <c r="AA908" t="str">
        <f t="shared" si="63"/>
        <v>23</v>
      </c>
    </row>
    <row r="909" spans="1:27" ht="15.75" customHeight="1" x14ac:dyDescent="0.25">
      <c r="A909" s="162">
        <v>1097</v>
      </c>
      <c r="B909" s="178" t="s">
        <v>1574</v>
      </c>
      <c r="C909" s="178" t="s">
        <v>1583</v>
      </c>
      <c r="D909" s="163" t="s">
        <v>638</v>
      </c>
      <c r="E909" s="163" t="s">
        <v>918</v>
      </c>
      <c r="F909" s="163" t="s">
        <v>918</v>
      </c>
      <c r="G909" s="178" t="s">
        <v>1574</v>
      </c>
      <c r="H909" s="178" t="s">
        <v>1574</v>
      </c>
      <c r="I909" s="163" t="s">
        <v>8</v>
      </c>
      <c r="J909" s="162"/>
      <c r="K909" s="162"/>
      <c r="L909" s="163"/>
      <c r="M909" s="162"/>
      <c r="N909" s="162"/>
      <c r="O909" s="162"/>
      <c r="P909" s="162"/>
      <c r="Q909" s="162"/>
      <c r="R909" s="164" t="str">
        <f>IF(B909&lt;200000,1,"")</f>
        <v/>
      </c>
      <c r="S909" s="164" t="s">
        <v>644</v>
      </c>
      <c r="T909" s="164"/>
      <c r="U909" s="164">
        <v>1</v>
      </c>
      <c r="V909" s="164" t="s">
        <v>644</v>
      </c>
      <c r="W909" s="162">
        <f t="shared" si="64"/>
        <v>7</v>
      </c>
      <c r="X909" s="162">
        <v>1</v>
      </c>
      <c r="Y909" t="str">
        <f t="shared" si="62"/>
        <v>Public ALS</v>
      </c>
      <c r="AA909" t="str">
        <f t="shared" si="63"/>
        <v>4</v>
      </c>
    </row>
    <row r="910" spans="1:27" ht="15.75" customHeight="1" x14ac:dyDescent="0.25">
      <c r="A910" s="162">
        <v>830</v>
      </c>
      <c r="B910" s="162">
        <v>122611</v>
      </c>
      <c r="C910" s="163" t="s">
        <v>963</v>
      </c>
      <c r="D910" s="163" t="s">
        <v>638</v>
      </c>
      <c r="E910" s="163" t="s">
        <v>918</v>
      </c>
      <c r="F910" s="163" t="s">
        <v>918</v>
      </c>
      <c r="G910" s="163" t="s">
        <v>1584</v>
      </c>
      <c r="H910" s="163" t="s">
        <v>1584</v>
      </c>
      <c r="I910" s="163" t="s">
        <v>643</v>
      </c>
      <c r="J910" s="166">
        <v>11.53611111</v>
      </c>
      <c r="K910" s="166">
        <v>125.4594444</v>
      </c>
      <c r="L910" s="163" t="s">
        <v>644</v>
      </c>
      <c r="M910" s="162">
        <v>14</v>
      </c>
      <c r="N910" s="162">
        <v>33</v>
      </c>
      <c r="O910" s="162">
        <v>192</v>
      </c>
      <c r="P910" s="162">
        <v>1365</v>
      </c>
      <c r="Q910" s="162">
        <v>2542</v>
      </c>
      <c r="R910" s="164">
        <v>1</v>
      </c>
      <c r="S910" s="164" t="s">
        <v>644</v>
      </c>
      <c r="T910" s="164"/>
      <c r="U910" s="164" t="s">
        <v>644</v>
      </c>
      <c r="V910" s="164" t="s">
        <v>644</v>
      </c>
      <c r="W910" s="162">
        <f t="shared" si="64"/>
        <v>1</v>
      </c>
      <c r="X910" s="162">
        <v>1</v>
      </c>
      <c r="Y910" t="str">
        <f t="shared" si="62"/>
        <v>Public Elementary</v>
      </c>
      <c r="AA910" t="str">
        <f t="shared" si="63"/>
        <v>1</v>
      </c>
    </row>
    <row r="911" spans="1:27" ht="15.75" customHeight="1" x14ac:dyDescent="0.25">
      <c r="A911" s="162">
        <v>831</v>
      </c>
      <c r="B911" s="162">
        <v>122612</v>
      </c>
      <c r="C911" s="163" t="s">
        <v>1585</v>
      </c>
      <c r="D911" s="163" t="s">
        <v>638</v>
      </c>
      <c r="E911" s="163" t="s">
        <v>918</v>
      </c>
      <c r="F911" s="163" t="s">
        <v>918</v>
      </c>
      <c r="G911" s="163" t="s">
        <v>1584</v>
      </c>
      <c r="H911" s="163" t="s">
        <v>1584</v>
      </c>
      <c r="I911" s="163" t="s">
        <v>643</v>
      </c>
      <c r="J911" s="162">
        <v>11.49111111</v>
      </c>
      <c r="K911" s="162">
        <v>125.5083333</v>
      </c>
      <c r="L911" s="163" t="s">
        <v>644</v>
      </c>
      <c r="M911" s="162">
        <v>14</v>
      </c>
      <c r="N911" s="162">
        <v>33</v>
      </c>
      <c r="O911" s="162">
        <v>192</v>
      </c>
      <c r="P911" s="162">
        <v>1365</v>
      </c>
      <c r="Q911" s="162">
        <v>2542</v>
      </c>
      <c r="R911" s="164">
        <v>1</v>
      </c>
      <c r="S911" s="164" t="s">
        <v>644</v>
      </c>
      <c r="T911" s="164"/>
      <c r="U911" s="164" t="s">
        <v>644</v>
      </c>
      <c r="V911" s="164" t="s">
        <v>644</v>
      </c>
      <c r="W911" s="162">
        <f t="shared" si="64"/>
        <v>1</v>
      </c>
      <c r="X911" s="162">
        <v>1</v>
      </c>
      <c r="Y911" t="str">
        <f t="shared" ref="Y911:Y974" si="65">IF(X911=1,"Public","Private")&amp;" "&amp;IF(W911=1,"Elementary",IF(W911=2,"JHS",IF(W911=3,"SHS (Stand-alone)",IF(W911=4,"Integrated",IF(W911=5,"Secondary",IF(W911=6,"Complete K to 12",IF(W911=7,"ALS",IF(W911=8,"SHS SUC",""))))))))</f>
        <v>Public Elementary</v>
      </c>
      <c r="AA911" t="str">
        <f t="shared" ref="AA911:AA974" si="66">IF(R911=1,1,"")&amp;IF(S911=1,2,"")&amp;IF(T911=1,3,"")&amp;IF(U911=1,4,"")&amp;IF(V911=1,5,"")</f>
        <v>1</v>
      </c>
    </row>
    <row r="912" spans="1:27" ht="15.75" customHeight="1" x14ac:dyDescent="0.25">
      <c r="A912" s="162">
        <v>832</v>
      </c>
      <c r="B912" s="162">
        <v>122613</v>
      </c>
      <c r="C912" s="163" t="s">
        <v>1586</v>
      </c>
      <c r="D912" s="163" t="s">
        <v>638</v>
      </c>
      <c r="E912" s="163" t="s">
        <v>918</v>
      </c>
      <c r="F912" s="163" t="s">
        <v>918</v>
      </c>
      <c r="G912" s="163" t="s">
        <v>1584</v>
      </c>
      <c r="H912" s="163" t="s">
        <v>1584</v>
      </c>
      <c r="I912" s="163" t="s">
        <v>643</v>
      </c>
      <c r="J912" s="162">
        <v>11.479100000000001</v>
      </c>
      <c r="K912" s="162">
        <v>125.4021</v>
      </c>
      <c r="L912" s="163" t="s">
        <v>644</v>
      </c>
      <c r="M912" s="162">
        <v>14</v>
      </c>
      <c r="N912" s="162">
        <v>33</v>
      </c>
      <c r="O912" s="162">
        <v>192</v>
      </c>
      <c r="P912" s="162">
        <v>1365</v>
      </c>
      <c r="Q912" s="162">
        <v>2542</v>
      </c>
      <c r="R912" s="164">
        <v>1</v>
      </c>
      <c r="S912" s="164" t="s">
        <v>644</v>
      </c>
      <c r="T912" s="164"/>
      <c r="U912" s="164" t="s">
        <v>644</v>
      </c>
      <c r="V912" s="164" t="s">
        <v>644</v>
      </c>
      <c r="W912" s="162">
        <f t="shared" si="64"/>
        <v>1</v>
      </c>
      <c r="X912" s="162">
        <v>1</v>
      </c>
      <c r="Y912" t="str">
        <f t="shared" si="65"/>
        <v>Public Elementary</v>
      </c>
      <c r="AA912" t="str">
        <f t="shared" si="66"/>
        <v>1</v>
      </c>
    </row>
    <row r="913" spans="1:29" ht="15.75" customHeight="1" x14ac:dyDescent="0.25">
      <c r="A913" s="162">
        <v>834</v>
      </c>
      <c r="B913" s="162">
        <v>122615</v>
      </c>
      <c r="C913" s="163" t="s">
        <v>1368</v>
      </c>
      <c r="D913" s="163" t="s">
        <v>638</v>
      </c>
      <c r="E913" s="163" t="s">
        <v>918</v>
      </c>
      <c r="F913" s="163" t="s">
        <v>918</v>
      </c>
      <c r="G913" s="163" t="s">
        <v>1584</v>
      </c>
      <c r="H913" s="163" t="s">
        <v>1584</v>
      </c>
      <c r="I913" s="163" t="s">
        <v>643</v>
      </c>
      <c r="J913" s="162">
        <v>11.44166667</v>
      </c>
      <c r="K913" s="162">
        <v>125.4005556</v>
      </c>
      <c r="L913" s="163" t="s">
        <v>644</v>
      </c>
      <c r="M913" s="162">
        <v>14</v>
      </c>
      <c r="N913" s="162">
        <v>33</v>
      </c>
      <c r="O913" s="162">
        <v>192</v>
      </c>
      <c r="P913" s="162">
        <v>1365</v>
      </c>
      <c r="Q913" s="162">
        <v>2542</v>
      </c>
      <c r="R913" s="164">
        <v>1</v>
      </c>
      <c r="S913" s="164" t="s">
        <v>644</v>
      </c>
      <c r="T913" s="164"/>
      <c r="U913" s="164" t="s">
        <v>644</v>
      </c>
      <c r="V913" s="164" t="s">
        <v>644</v>
      </c>
      <c r="W913" s="162">
        <f t="shared" si="64"/>
        <v>1</v>
      </c>
      <c r="X913" s="162">
        <v>1</v>
      </c>
      <c r="Y913" t="str">
        <f t="shared" si="65"/>
        <v>Public Elementary</v>
      </c>
      <c r="AA913" t="str">
        <f t="shared" si="66"/>
        <v>1</v>
      </c>
    </row>
    <row r="914" spans="1:29" ht="15.75" customHeight="1" x14ac:dyDescent="0.25">
      <c r="A914" s="162">
        <v>836</v>
      </c>
      <c r="B914" s="162">
        <v>122617</v>
      </c>
      <c r="C914" s="163" t="s">
        <v>1587</v>
      </c>
      <c r="D914" s="163" t="s">
        <v>638</v>
      </c>
      <c r="E914" s="163" t="s">
        <v>918</v>
      </c>
      <c r="F914" s="163" t="s">
        <v>918</v>
      </c>
      <c r="G914" s="163" t="s">
        <v>1584</v>
      </c>
      <c r="H914" s="163" t="s">
        <v>1584</v>
      </c>
      <c r="I914" s="163" t="s">
        <v>643</v>
      </c>
      <c r="J914" s="162">
        <v>11.48361111</v>
      </c>
      <c r="K914" s="162">
        <v>125.4141667</v>
      </c>
      <c r="L914" s="163" t="s">
        <v>644</v>
      </c>
      <c r="M914" s="162">
        <v>14</v>
      </c>
      <c r="N914" s="162">
        <v>33</v>
      </c>
      <c r="O914" s="162">
        <v>192</v>
      </c>
      <c r="P914" s="162">
        <v>1365</v>
      </c>
      <c r="Q914" s="162">
        <v>2542</v>
      </c>
      <c r="R914" s="164">
        <v>1</v>
      </c>
      <c r="S914" s="164" t="s">
        <v>644</v>
      </c>
      <c r="T914" s="164"/>
      <c r="U914" s="164" t="s">
        <v>644</v>
      </c>
      <c r="V914" s="164" t="s">
        <v>644</v>
      </c>
      <c r="W914" s="162">
        <f t="shared" si="64"/>
        <v>1</v>
      </c>
      <c r="X914" s="162">
        <v>1</v>
      </c>
      <c r="Y914" t="str">
        <f t="shared" si="65"/>
        <v>Public Elementary</v>
      </c>
      <c r="AA914" t="str">
        <f t="shared" si="66"/>
        <v>1</v>
      </c>
    </row>
    <row r="915" spans="1:29" ht="15.75" customHeight="1" x14ac:dyDescent="0.25">
      <c r="A915" s="162">
        <v>839</v>
      </c>
      <c r="B915" s="162">
        <v>122620</v>
      </c>
      <c r="C915" s="163" t="s">
        <v>1588</v>
      </c>
      <c r="D915" s="163" t="s">
        <v>638</v>
      </c>
      <c r="E915" s="163" t="s">
        <v>918</v>
      </c>
      <c r="F915" s="163" t="s">
        <v>918</v>
      </c>
      <c r="G915" s="167" t="s">
        <v>1584</v>
      </c>
      <c r="H915" s="167" t="s">
        <v>1584</v>
      </c>
      <c r="I915" s="163" t="s">
        <v>643</v>
      </c>
      <c r="J915" s="162">
        <v>11.4815</v>
      </c>
      <c r="K915" s="162">
        <v>125.4221</v>
      </c>
      <c r="L915" s="163" t="s">
        <v>644</v>
      </c>
      <c r="M915" s="162">
        <v>14</v>
      </c>
      <c r="N915" s="162">
        <v>33</v>
      </c>
      <c r="O915" s="162">
        <v>192</v>
      </c>
      <c r="P915" s="162">
        <v>1365</v>
      </c>
      <c r="Q915" s="162">
        <v>2542</v>
      </c>
      <c r="R915" s="164">
        <v>1</v>
      </c>
      <c r="S915" s="164" t="s">
        <v>644</v>
      </c>
      <c r="T915" s="164"/>
      <c r="U915" s="164" t="s">
        <v>644</v>
      </c>
      <c r="V915" s="164" t="s">
        <v>644</v>
      </c>
      <c r="W915" s="162">
        <f t="shared" si="64"/>
        <v>1</v>
      </c>
      <c r="X915" s="162">
        <v>1</v>
      </c>
      <c r="Y915" t="str">
        <f t="shared" si="65"/>
        <v>Public Elementary</v>
      </c>
      <c r="AA915" t="str">
        <f t="shared" si="66"/>
        <v>1</v>
      </c>
    </row>
    <row r="916" spans="1:29" ht="15.75" customHeight="1" x14ac:dyDescent="0.25">
      <c r="A916" s="162">
        <v>841</v>
      </c>
      <c r="B916" s="162">
        <v>122622</v>
      </c>
      <c r="C916" s="163" t="s">
        <v>1396</v>
      </c>
      <c r="D916" s="163" t="s">
        <v>638</v>
      </c>
      <c r="E916" s="163" t="s">
        <v>918</v>
      </c>
      <c r="F916" s="163" t="s">
        <v>918</v>
      </c>
      <c r="G916" s="163" t="s">
        <v>1584</v>
      </c>
      <c r="H916" s="163" t="s">
        <v>1584</v>
      </c>
      <c r="I916" s="163" t="s">
        <v>643</v>
      </c>
      <c r="J916" s="162">
        <v>11.5025</v>
      </c>
      <c r="K916" s="162">
        <v>125.4197222</v>
      </c>
      <c r="L916" s="163" t="s">
        <v>644</v>
      </c>
      <c r="M916" s="162">
        <v>14</v>
      </c>
      <c r="N916" s="162">
        <v>33</v>
      </c>
      <c r="O916" s="162">
        <v>192</v>
      </c>
      <c r="P916" s="162">
        <v>1365</v>
      </c>
      <c r="Q916" s="162">
        <v>2542</v>
      </c>
      <c r="R916" s="164">
        <v>1</v>
      </c>
      <c r="S916" s="164" t="s">
        <v>644</v>
      </c>
      <c r="T916" s="164"/>
      <c r="U916" s="164" t="s">
        <v>644</v>
      </c>
      <c r="V916" s="164" t="s">
        <v>644</v>
      </c>
      <c r="W916" s="162">
        <f t="shared" si="64"/>
        <v>1</v>
      </c>
      <c r="X916" s="162">
        <v>1</v>
      </c>
      <c r="Y916" t="str">
        <f t="shared" si="65"/>
        <v>Public Elementary</v>
      </c>
      <c r="AA916" t="str">
        <f t="shared" si="66"/>
        <v>1</v>
      </c>
    </row>
    <row r="917" spans="1:29" ht="15.75" customHeight="1" x14ac:dyDescent="0.25">
      <c r="A917" s="162">
        <v>843</v>
      </c>
      <c r="B917" s="162">
        <v>122624</v>
      </c>
      <c r="C917" s="163" t="s">
        <v>1589</v>
      </c>
      <c r="D917" s="163" t="s">
        <v>638</v>
      </c>
      <c r="E917" s="163" t="s">
        <v>918</v>
      </c>
      <c r="F917" s="163" t="s">
        <v>918</v>
      </c>
      <c r="G917" s="163" t="s">
        <v>1584</v>
      </c>
      <c r="H917" s="163" t="s">
        <v>1584</v>
      </c>
      <c r="I917" s="163" t="s">
        <v>643</v>
      </c>
      <c r="J917" s="162">
        <v>11.511944440000001</v>
      </c>
      <c r="K917" s="162">
        <v>125.4911111</v>
      </c>
      <c r="L917" s="163" t="s">
        <v>644</v>
      </c>
      <c r="M917" s="162">
        <v>14</v>
      </c>
      <c r="N917" s="162">
        <v>33</v>
      </c>
      <c r="O917" s="162">
        <v>192</v>
      </c>
      <c r="P917" s="162">
        <v>1365</v>
      </c>
      <c r="Q917" s="162">
        <v>2542</v>
      </c>
      <c r="R917" s="164">
        <v>1</v>
      </c>
      <c r="S917" s="164" t="s">
        <v>644</v>
      </c>
      <c r="T917" s="164"/>
      <c r="U917" s="164" t="s">
        <v>644</v>
      </c>
      <c r="V917" s="164" t="s">
        <v>644</v>
      </c>
      <c r="W917" s="162">
        <f t="shared" si="64"/>
        <v>1</v>
      </c>
      <c r="X917" s="162">
        <v>1</v>
      </c>
      <c r="Y917" t="str">
        <f t="shared" si="65"/>
        <v>Public Elementary</v>
      </c>
      <c r="AA917" t="str">
        <f t="shared" si="66"/>
        <v>1</v>
      </c>
    </row>
    <row r="918" spans="1:29" ht="15.75" customHeight="1" x14ac:dyDescent="0.25">
      <c r="A918" s="162">
        <v>844</v>
      </c>
      <c r="B918" s="162">
        <v>122625</v>
      </c>
      <c r="C918" s="163" t="s">
        <v>1590</v>
      </c>
      <c r="D918" s="163" t="s">
        <v>638</v>
      </c>
      <c r="E918" s="163" t="s">
        <v>918</v>
      </c>
      <c r="F918" s="163" t="s">
        <v>918</v>
      </c>
      <c r="G918" s="163" t="s">
        <v>1584</v>
      </c>
      <c r="H918" s="163" t="s">
        <v>1584</v>
      </c>
      <c r="I918" s="163" t="s">
        <v>643</v>
      </c>
      <c r="J918" s="162">
        <v>11.498611110000001</v>
      </c>
      <c r="K918" s="162">
        <v>125.5025</v>
      </c>
      <c r="L918" s="163" t="s">
        <v>644</v>
      </c>
      <c r="M918" s="162">
        <v>14</v>
      </c>
      <c r="N918" s="162">
        <v>33</v>
      </c>
      <c r="O918" s="162">
        <v>192</v>
      </c>
      <c r="P918" s="162">
        <v>1365</v>
      </c>
      <c r="Q918" s="162">
        <v>2542</v>
      </c>
      <c r="R918" s="164">
        <v>1</v>
      </c>
      <c r="S918" s="164" t="s">
        <v>644</v>
      </c>
      <c r="T918" s="164"/>
      <c r="U918" s="164" t="s">
        <v>644</v>
      </c>
      <c r="V918" s="164" t="s">
        <v>644</v>
      </c>
      <c r="W918" s="162">
        <f t="shared" si="64"/>
        <v>1</v>
      </c>
      <c r="X918" s="162">
        <v>1</v>
      </c>
      <c r="Y918" t="str">
        <f t="shared" si="65"/>
        <v>Public Elementary</v>
      </c>
      <c r="AA918" t="str">
        <f t="shared" si="66"/>
        <v>1</v>
      </c>
    </row>
    <row r="919" spans="1:29" ht="15.75" customHeight="1" x14ac:dyDescent="0.25">
      <c r="A919" s="162">
        <v>845</v>
      </c>
      <c r="B919" s="162">
        <v>122626</v>
      </c>
      <c r="C919" s="163" t="s">
        <v>1591</v>
      </c>
      <c r="D919" s="163" t="s">
        <v>638</v>
      </c>
      <c r="E919" s="163" t="s">
        <v>918</v>
      </c>
      <c r="F919" s="163" t="s">
        <v>918</v>
      </c>
      <c r="G919" s="163" t="s">
        <v>1584</v>
      </c>
      <c r="H919" s="163" t="s">
        <v>1584</v>
      </c>
      <c r="I919" s="163" t="s">
        <v>643</v>
      </c>
      <c r="J919" s="162">
        <v>11.482100000000001</v>
      </c>
      <c r="K919" s="162">
        <v>125.45529999999999</v>
      </c>
      <c r="L919" s="163" t="s">
        <v>644</v>
      </c>
      <c r="M919" s="162">
        <v>14</v>
      </c>
      <c r="N919" s="162">
        <v>33</v>
      </c>
      <c r="O919" s="162">
        <v>192</v>
      </c>
      <c r="P919" s="162">
        <v>1365</v>
      </c>
      <c r="Q919" s="162">
        <v>2542</v>
      </c>
      <c r="R919" s="164">
        <v>1</v>
      </c>
      <c r="S919" s="164" t="s">
        <v>644</v>
      </c>
      <c r="T919" s="164"/>
      <c r="U919" s="164" t="s">
        <v>644</v>
      </c>
      <c r="V919" s="164" t="s">
        <v>644</v>
      </c>
      <c r="W919" s="162">
        <f t="shared" si="64"/>
        <v>1</v>
      </c>
      <c r="X919" s="162">
        <v>1</v>
      </c>
      <c r="Y919" t="str">
        <f t="shared" si="65"/>
        <v>Public Elementary</v>
      </c>
      <c r="AA919" t="str">
        <f t="shared" si="66"/>
        <v>1</v>
      </c>
    </row>
    <row r="920" spans="1:29" ht="15.75" customHeight="1" x14ac:dyDescent="0.25">
      <c r="A920" s="162">
        <v>846</v>
      </c>
      <c r="B920" s="162">
        <v>122627</v>
      </c>
      <c r="C920" s="163" t="s">
        <v>1592</v>
      </c>
      <c r="D920" s="163" t="s">
        <v>638</v>
      </c>
      <c r="E920" s="163" t="s">
        <v>918</v>
      </c>
      <c r="F920" s="163" t="s">
        <v>918</v>
      </c>
      <c r="G920" s="163" t="s">
        <v>1584</v>
      </c>
      <c r="H920" s="163" t="s">
        <v>1584</v>
      </c>
      <c r="I920" s="163" t="s">
        <v>643</v>
      </c>
      <c r="J920" s="162">
        <v>11.53166667</v>
      </c>
      <c r="K920" s="162">
        <v>125.4741667</v>
      </c>
      <c r="L920" s="163" t="s">
        <v>644</v>
      </c>
      <c r="M920" s="162">
        <v>14</v>
      </c>
      <c r="N920" s="162">
        <v>33</v>
      </c>
      <c r="O920" s="162">
        <v>192</v>
      </c>
      <c r="P920" s="162">
        <v>1365</v>
      </c>
      <c r="Q920" s="162">
        <v>2542</v>
      </c>
      <c r="R920" s="164">
        <v>1</v>
      </c>
      <c r="S920" s="164" t="s">
        <v>644</v>
      </c>
      <c r="T920" s="164"/>
      <c r="U920" s="164" t="s">
        <v>644</v>
      </c>
      <c r="V920" s="164" t="s">
        <v>644</v>
      </c>
      <c r="W920" s="162">
        <f t="shared" si="64"/>
        <v>1</v>
      </c>
      <c r="X920" s="162">
        <v>1</v>
      </c>
      <c r="Y920" t="str">
        <f t="shared" si="65"/>
        <v>Public Elementary</v>
      </c>
      <c r="AA920" t="str">
        <f t="shared" si="66"/>
        <v>1</v>
      </c>
      <c r="AC920">
        <v>2</v>
      </c>
    </row>
    <row r="921" spans="1:29" ht="15.75" customHeight="1" x14ac:dyDescent="0.25">
      <c r="A921" s="162">
        <v>847</v>
      </c>
      <c r="B921" s="162">
        <v>122628</v>
      </c>
      <c r="C921" s="163" t="s">
        <v>713</v>
      </c>
      <c r="D921" s="163" t="s">
        <v>638</v>
      </c>
      <c r="E921" s="163" t="s">
        <v>918</v>
      </c>
      <c r="F921" s="163" t="s">
        <v>918</v>
      </c>
      <c r="G921" s="163" t="s">
        <v>1584</v>
      </c>
      <c r="H921" s="163" t="s">
        <v>1584</v>
      </c>
      <c r="I921" s="163" t="s">
        <v>643</v>
      </c>
      <c r="J921" s="162">
        <v>11.477499999999999</v>
      </c>
      <c r="K921" s="162">
        <v>125.31950000000001</v>
      </c>
      <c r="L921" s="163" t="s">
        <v>644</v>
      </c>
      <c r="M921" s="162">
        <v>14</v>
      </c>
      <c r="N921" s="162">
        <v>33</v>
      </c>
      <c r="O921" s="162">
        <v>192</v>
      </c>
      <c r="P921" s="162">
        <v>1365</v>
      </c>
      <c r="Q921" s="162">
        <v>2542</v>
      </c>
      <c r="R921" s="164">
        <v>1</v>
      </c>
      <c r="S921" s="164" t="s">
        <v>644</v>
      </c>
      <c r="T921" s="164"/>
      <c r="U921" s="164" t="s">
        <v>644</v>
      </c>
      <c r="V921" s="164" t="s">
        <v>644</v>
      </c>
      <c r="W921" s="162">
        <f t="shared" si="64"/>
        <v>1</v>
      </c>
      <c r="X921" s="162">
        <v>1</v>
      </c>
      <c r="Y921" t="str">
        <f t="shared" si="65"/>
        <v>Public Elementary</v>
      </c>
      <c r="AA921" t="str">
        <f t="shared" si="66"/>
        <v>1</v>
      </c>
      <c r="AC921">
        <v>8</v>
      </c>
    </row>
    <row r="922" spans="1:29" ht="15.75" customHeight="1" x14ac:dyDescent="0.25">
      <c r="A922" s="162">
        <v>848</v>
      </c>
      <c r="B922" s="162">
        <v>122629</v>
      </c>
      <c r="C922" s="163" t="s">
        <v>1593</v>
      </c>
      <c r="D922" s="163" t="s">
        <v>638</v>
      </c>
      <c r="E922" s="163" t="s">
        <v>918</v>
      </c>
      <c r="F922" s="163" t="s">
        <v>918</v>
      </c>
      <c r="G922" s="163" t="s">
        <v>1584</v>
      </c>
      <c r="H922" s="163" t="s">
        <v>1584</v>
      </c>
      <c r="I922" s="163" t="s">
        <v>643</v>
      </c>
      <c r="J922" s="162">
        <v>11.4581</v>
      </c>
      <c r="K922" s="162">
        <v>125.40730000000001</v>
      </c>
      <c r="L922" s="163" t="s">
        <v>644</v>
      </c>
      <c r="M922" s="162">
        <v>14</v>
      </c>
      <c r="N922" s="162">
        <v>33</v>
      </c>
      <c r="O922" s="162">
        <v>192</v>
      </c>
      <c r="P922" s="162">
        <v>1365</v>
      </c>
      <c r="Q922" s="162">
        <v>2542</v>
      </c>
      <c r="R922" s="164">
        <v>1</v>
      </c>
      <c r="S922" s="164" t="s">
        <v>644</v>
      </c>
      <c r="T922" s="164"/>
      <c r="U922" s="164" t="s">
        <v>644</v>
      </c>
      <c r="V922" s="164" t="s">
        <v>644</v>
      </c>
      <c r="W922" s="162">
        <f t="shared" si="64"/>
        <v>1</v>
      </c>
      <c r="X922" s="162">
        <v>1</v>
      </c>
      <c r="Y922" t="str">
        <f t="shared" si="65"/>
        <v>Public Elementary</v>
      </c>
      <c r="AA922" t="str">
        <f t="shared" si="66"/>
        <v>1</v>
      </c>
    </row>
    <row r="923" spans="1:29" ht="15.75" customHeight="1" x14ac:dyDescent="0.25">
      <c r="A923" s="162">
        <v>849</v>
      </c>
      <c r="B923" s="162">
        <v>122630</v>
      </c>
      <c r="C923" s="163" t="s">
        <v>1594</v>
      </c>
      <c r="D923" s="163" t="s">
        <v>638</v>
      </c>
      <c r="E923" s="163" t="s">
        <v>918</v>
      </c>
      <c r="F923" s="163" t="s">
        <v>918</v>
      </c>
      <c r="G923" s="163" t="s">
        <v>1584</v>
      </c>
      <c r="H923" s="163" t="s">
        <v>1584</v>
      </c>
      <c r="I923" s="163" t="s">
        <v>643</v>
      </c>
      <c r="J923" s="162">
        <v>11.455299999999999</v>
      </c>
      <c r="K923" s="162">
        <v>125.3942</v>
      </c>
      <c r="L923" s="163" t="s">
        <v>644</v>
      </c>
      <c r="M923" s="162">
        <v>14</v>
      </c>
      <c r="N923" s="162">
        <v>33</v>
      </c>
      <c r="O923" s="162">
        <v>192</v>
      </c>
      <c r="P923" s="162">
        <v>1365</v>
      </c>
      <c r="Q923" s="162">
        <v>2542</v>
      </c>
      <c r="R923" s="164">
        <v>1</v>
      </c>
      <c r="S923" s="164" t="s">
        <v>644</v>
      </c>
      <c r="T923" s="164"/>
      <c r="U923" s="164" t="s">
        <v>644</v>
      </c>
      <c r="V923" s="164" t="s">
        <v>644</v>
      </c>
      <c r="W923" s="162">
        <f t="shared" si="64"/>
        <v>1</v>
      </c>
      <c r="X923" s="162">
        <v>1</v>
      </c>
      <c r="Y923" t="str">
        <f t="shared" si="65"/>
        <v>Public Elementary</v>
      </c>
      <c r="AA923" t="str">
        <f t="shared" si="66"/>
        <v>1</v>
      </c>
    </row>
    <row r="924" spans="1:29" ht="15.75" customHeight="1" x14ac:dyDescent="0.25">
      <c r="A924" s="162">
        <v>1049</v>
      </c>
      <c r="B924" s="162">
        <v>313514</v>
      </c>
      <c r="C924" s="163" t="s">
        <v>1595</v>
      </c>
      <c r="D924" s="163" t="s">
        <v>638</v>
      </c>
      <c r="E924" s="163" t="s">
        <v>918</v>
      </c>
      <c r="F924" s="163" t="s">
        <v>918</v>
      </c>
      <c r="G924" s="163" t="s">
        <v>1584</v>
      </c>
      <c r="H924" s="163" t="s">
        <v>1584</v>
      </c>
      <c r="I924" s="163" t="s">
        <v>716</v>
      </c>
      <c r="J924" s="162">
        <v>11.50379444</v>
      </c>
      <c r="K924" s="162">
        <v>125.49751670000001</v>
      </c>
      <c r="L924" s="163" t="s">
        <v>644</v>
      </c>
      <c r="M924" s="162">
        <v>14</v>
      </c>
      <c r="N924" s="162">
        <v>33</v>
      </c>
      <c r="O924" s="162">
        <v>192</v>
      </c>
      <c r="P924" s="162">
        <v>1365</v>
      </c>
      <c r="Q924" s="162">
        <v>2542</v>
      </c>
      <c r="R924" s="164" t="s">
        <v>644</v>
      </c>
      <c r="S924" s="164">
        <v>1</v>
      </c>
      <c r="T924" s="164">
        <v>1</v>
      </c>
      <c r="U924" s="164" t="s">
        <v>644</v>
      </c>
      <c r="V924" s="164" t="s">
        <v>644</v>
      </c>
      <c r="W924" s="162">
        <f t="shared" si="64"/>
        <v>5</v>
      </c>
      <c r="X924" s="162">
        <v>1</v>
      </c>
      <c r="Y924" t="str">
        <f t="shared" si="65"/>
        <v>Public Secondary</v>
      </c>
      <c r="AA924" t="str">
        <f t="shared" si="66"/>
        <v>23</v>
      </c>
    </row>
    <row r="925" spans="1:29" ht="15.75" customHeight="1" x14ac:dyDescent="0.25">
      <c r="A925" s="162">
        <v>1055</v>
      </c>
      <c r="B925" s="162">
        <v>313523</v>
      </c>
      <c r="C925" s="163" t="s">
        <v>1596</v>
      </c>
      <c r="D925" s="163" t="s">
        <v>638</v>
      </c>
      <c r="E925" s="163" t="s">
        <v>918</v>
      </c>
      <c r="F925" s="163" t="s">
        <v>918</v>
      </c>
      <c r="G925" s="163" t="s">
        <v>1584</v>
      </c>
      <c r="H925" s="163" t="s">
        <v>1584</v>
      </c>
      <c r="I925" s="163" t="s">
        <v>716</v>
      </c>
      <c r="J925" s="162">
        <v>12.285600000000001</v>
      </c>
      <c r="K925" s="162">
        <v>125.23793000000001</v>
      </c>
      <c r="L925" s="163" t="s">
        <v>644</v>
      </c>
      <c r="M925" s="162">
        <v>14</v>
      </c>
      <c r="N925" s="162">
        <v>33</v>
      </c>
      <c r="O925" s="162">
        <v>192</v>
      </c>
      <c r="P925" s="162">
        <v>1365</v>
      </c>
      <c r="Q925" s="162">
        <v>2542</v>
      </c>
      <c r="R925" s="164" t="s">
        <v>644</v>
      </c>
      <c r="S925" s="164">
        <v>1</v>
      </c>
      <c r="T925" s="164"/>
      <c r="U925" s="164" t="s">
        <v>644</v>
      </c>
      <c r="V925" s="164" t="s">
        <v>644</v>
      </c>
      <c r="W925" s="162">
        <f t="shared" si="64"/>
        <v>2</v>
      </c>
      <c r="X925" s="162">
        <v>1</v>
      </c>
      <c r="Y925" t="str">
        <f t="shared" si="65"/>
        <v>Public JHS</v>
      </c>
      <c r="AA925" t="str">
        <f t="shared" si="66"/>
        <v>2</v>
      </c>
    </row>
    <row r="926" spans="1:29" ht="15.75" customHeight="1" x14ac:dyDescent="0.25">
      <c r="A926" s="162">
        <v>1070</v>
      </c>
      <c r="B926" s="162">
        <v>452505</v>
      </c>
      <c r="C926" s="163" t="s">
        <v>1597</v>
      </c>
      <c r="D926" s="163" t="s">
        <v>638</v>
      </c>
      <c r="E926" s="163" t="s">
        <v>918</v>
      </c>
      <c r="F926" s="163" t="s">
        <v>918</v>
      </c>
      <c r="G926" s="163" t="s">
        <v>1584</v>
      </c>
      <c r="H926" s="163" t="s">
        <v>1584</v>
      </c>
      <c r="I926" s="163" t="s">
        <v>643</v>
      </c>
      <c r="J926" s="162">
        <v>11.500883999999999</v>
      </c>
      <c r="K926" s="162">
        <v>125.497513</v>
      </c>
      <c r="L926" s="163" t="s">
        <v>1598</v>
      </c>
      <c r="M926" s="162">
        <v>14</v>
      </c>
      <c r="N926" s="162">
        <v>33</v>
      </c>
      <c r="O926" s="162">
        <v>192</v>
      </c>
      <c r="P926" s="162">
        <v>1365</v>
      </c>
      <c r="Q926" s="170"/>
      <c r="R926" s="164">
        <v>1</v>
      </c>
      <c r="S926" s="164" t="s">
        <v>644</v>
      </c>
      <c r="T926" s="181"/>
      <c r="U926" s="164" t="s">
        <v>644</v>
      </c>
      <c r="V926" s="164" t="s">
        <v>644</v>
      </c>
      <c r="W926" s="162">
        <f t="shared" si="64"/>
        <v>1</v>
      </c>
      <c r="X926" s="162">
        <v>2</v>
      </c>
      <c r="Y926" t="str">
        <f t="shared" si="65"/>
        <v>Private Elementary</v>
      </c>
      <c r="AA926" t="str">
        <f t="shared" si="66"/>
        <v>1</v>
      </c>
    </row>
    <row r="927" spans="1:29" ht="15.75" customHeight="1" x14ac:dyDescent="0.25">
      <c r="A927" s="162">
        <v>1098</v>
      </c>
      <c r="B927" s="178" t="s">
        <v>1584</v>
      </c>
      <c r="C927" s="178" t="s">
        <v>1599</v>
      </c>
      <c r="D927" s="163" t="s">
        <v>638</v>
      </c>
      <c r="E927" s="163" t="s">
        <v>918</v>
      </c>
      <c r="F927" s="163" t="s">
        <v>918</v>
      </c>
      <c r="G927" s="178" t="s">
        <v>1584</v>
      </c>
      <c r="H927" s="178" t="s">
        <v>1584</v>
      </c>
      <c r="I927" s="163" t="s">
        <v>8</v>
      </c>
      <c r="J927" s="162"/>
      <c r="K927" s="162"/>
      <c r="L927" s="163"/>
      <c r="M927" s="162"/>
      <c r="N927" s="162"/>
      <c r="O927" s="162"/>
      <c r="P927" s="162"/>
      <c r="Q927" s="162"/>
      <c r="R927" s="164" t="str">
        <f>IF(B927&lt;200000,1,"")</f>
        <v/>
      </c>
      <c r="S927" s="164" t="s">
        <v>644</v>
      </c>
      <c r="T927" s="164"/>
      <c r="U927" s="164">
        <v>1</v>
      </c>
      <c r="V927" s="164" t="s">
        <v>644</v>
      </c>
      <c r="W927" s="162">
        <f t="shared" ref="W927:W990" si="67">IF(AA927="1",1,IF(AA927="2",2,IF(AA927="12",4,IF(AA927="123",6,IF(AA927="23",5,IF(AA927="3",3,IF(AA927="4",7,IF(AA927="35",8,""))))))))</f>
        <v>7</v>
      </c>
      <c r="X927" s="162">
        <v>1</v>
      </c>
      <c r="Y927" t="str">
        <f t="shared" si="65"/>
        <v>Public ALS</v>
      </c>
      <c r="AA927" t="str">
        <f t="shared" si="66"/>
        <v>4</v>
      </c>
    </row>
    <row r="928" spans="1:29" ht="15.75" customHeight="1" x14ac:dyDescent="0.25">
      <c r="A928" s="162">
        <v>754</v>
      </c>
      <c r="B928" s="162">
        <v>122532</v>
      </c>
      <c r="C928" s="163" t="s">
        <v>1600</v>
      </c>
      <c r="D928" s="163" t="s">
        <v>638</v>
      </c>
      <c r="E928" s="163" t="s">
        <v>918</v>
      </c>
      <c r="F928" s="163" t="s">
        <v>918</v>
      </c>
      <c r="G928" s="163" t="s">
        <v>1601</v>
      </c>
      <c r="H928" s="163" t="s">
        <v>1601</v>
      </c>
      <c r="I928" s="163" t="s">
        <v>643</v>
      </c>
      <c r="J928" s="162">
        <v>11.0914</v>
      </c>
      <c r="K928" s="162">
        <v>125.7188</v>
      </c>
      <c r="L928" s="163" t="s">
        <v>644</v>
      </c>
      <c r="M928" s="162">
        <v>14</v>
      </c>
      <c r="N928" s="162">
        <v>33</v>
      </c>
      <c r="O928" s="162">
        <v>192</v>
      </c>
      <c r="P928" s="162">
        <v>1366</v>
      </c>
      <c r="Q928" s="162">
        <v>2543</v>
      </c>
      <c r="R928" s="164">
        <v>1</v>
      </c>
      <c r="S928" s="164" t="s">
        <v>644</v>
      </c>
      <c r="T928" s="164"/>
      <c r="U928" s="164" t="s">
        <v>644</v>
      </c>
      <c r="V928" s="164" t="s">
        <v>644</v>
      </c>
      <c r="W928" s="162">
        <f t="shared" si="67"/>
        <v>1</v>
      </c>
      <c r="X928" s="162">
        <v>1</v>
      </c>
      <c r="Y928" t="str">
        <f t="shared" si="65"/>
        <v>Public Elementary</v>
      </c>
      <c r="AA928" t="str">
        <f t="shared" si="66"/>
        <v>1</v>
      </c>
    </row>
    <row r="929" spans="1:27" ht="15.75" customHeight="1" x14ac:dyDescent="0.25">
      <c r="A929" s="162">
        <v>757</v>
      </c>
      <c r="B929" s="162">
        <v>122535</v>
      </c>
      <c r="C929" s="163" t="s">
        <v>958</v>
      </c>
      <c r="D929" s="163" t="s">
        <v>638</v>
      </c>
      <c r="E929" s="163" t="s">
        <v>918</v>
      </c>
      <c r="F929" s="163" t="s">
        <v>918</v>
      </c>
      <c r="G929" s="163" t="s">
        <v>1601</v>
      </c>
      <c r="H929" s="163" t="s">
        <v>1601</v>
      </c>
      <c r="I929" s="163" t="s">
        <v>643</v>
      </c>
      <c r="J929" s="162">
        <v>11.0975</v>
      </c>
      <c r="K929" s="162">
        <v>125.6938889</v>
      </c>
      <c r="L929" s="163" t="s">
        <v>644</v>
      </c>
      <c r="M929" s="162">
        <v>14</v>
      </c>
      <c r="N929" s="162">
        <v>33</v>
      </c>
      <c r="O929" s="162">
        <v>192</v>
      </c>
      <c r="P929" s="162">
        <v>1366</v>
      </c>
      <c r="Q929" s="162">
        <v>2543</v>
      </c>
      <c r="R929" s="164">
        <v>1</v>
      </c>
      <c r="S929" s="164" t="s">
        <v>644</v>
      </c>
      <c r="T929" s="164"/>
      <c r="U929" s="164" t="s">
        <v>644</v>
      </c>
      <c r="V929" s="164" t="s">
        <v>644</v>
      </c>
      <c r="W929" s="162">
        <f t="shared" si="67"/>
        <v>1</v>
      </c>
      <c r="X929" s="162">
        <v>1</v>
      </c>
      <c r="Y929" t="str">
        <f t="shared" si="65"/>
        <v>Public Elementary</v>
      </c>
      <c r="AA929" t="str">
        <f t="shared" si="66"/>
        <v>1</v>
      </c>
    </row>
    <row r="930" spans="1:27" ht="15.75" customHeight="1" x14ac:dyDescent="0.25">
      <c r="A930" s="162">
        <v>758</v>
      </c>
      <c r="B930" s="162">
        <v>122536</v>
      </c>
      <c r="C930" s="163" t="s">
        <v>1602</v>
      </c>
      <c r="D930" s="163" t="s">
        <v>638</v>
      </c>
      <c r="E930" s="163" t="s">
        <v>918</v>
      </c>
      <c r="F930" s="163" t="s">
        <v>918</v>
      </c>
      <c r="G930" s="163" t="s">
        <v>1601</v>
      </c>
      <c r="H930" s="163" t="s">
        <v>1601</v>
      </c>
      <c r="I930" s="163" t="s">
        <v>643</v>
      </c>
      <c r="J930" s="162">
        <v>11.08304</v>
      </c>
      <c r="K930" s="162">
        <v>125.67533299999999</v>
      </c>
      <c r="L930" s="163" t="s">
        <v>644</v>
      </c>
      <c r="M930" s="162">
        <v>14</v>
      </c>
      <c r="N930" s="162">
        <v>33</v>
      </c>
      <c r="O930" s="162">
        <v>192</v>
      </c>
      <c r="P930" s="162">
        <v>1366</v>
      </c>
      <c r="Q930" s="162">
        <v>2543</v>
      </c>
      <c r="R930" s="164">
        <v>1</v>
      </c>
      <c r="S930" s="164" t="s">
        <v>644</v>
      </c>
      <c r="T930" s="164"/>
      <c r="U930" s="164" t="s">
        <v>644</v>
      </c>
      <c r="V930" s="164" t="s">
        <v>644</v>
      </c>
      <c r="W930" s="162">
        <f t="shared" si="67"/>
        <v>1</v>
      </c>
      <c r="X930" s="162">
        <v>1</v>
      </c>
      <c r="Y930" t="str">
        <f t="shared" si="65"/>
        <v>Public Elementary</v>
      </c>
      <c r="AA930" t="str">
        <f t="shared" si="66"/>
        <v>1</v>
      </c>
    </row>
    <row r="931" spans="1:27" ht="15.75" customHeight="1" x14ac:dyDescent="0.25">
      <c r="A931" s="162">
        <v>760</v>
      </c>
      <c r="B931" s="162">
        <v>122538</v>
      </c>
      <c r="C931" s="163" t="s">
        <v>1603</v>
      </c>
      <c r="D931" s="163" t="s">
        <v>638</v>
      </c>
      <c r="E931" s="163" t="s">
        <v>918</v>
      </c>
      <c r="F931" s="163" t="s">
        <v>918</v>
      </c>
      <c r="G931" s="163" t="s">
        <v>1601</v>
      </c>
      <c r="H931" s="163" t="s">
        <v>1601</v>
      </c>
      <c r="I931" s="163" t="s">
        <v>643</v>
      </c>
      <c r="J931" s="162">
        <v>11.09</v>
      </c>
      <c r="K931" s="162">
        <v>125.7061111</v>
      </c>
      <c r="L931" s="163" t="s">
        <v>644</v>
      </c>
      <c r="M931" s="162">
        <v>14</v>
      </c>
      <c r="N931" s="162">
        <v>33</v>
      </c>
      <c r="O931" s="162">
        <v>192</v>
      </c>
      <c r="P931" s="162">
        <v>1366</v>
      </c>
      <c r="Q931" s="162">
        <v>2543</v>
      </c>
      <c r="R931" s="164">
        <v>1</v>
      </c>
      <c r="S931" s="164" t="s">
        <v>644</v>
      </c>
      <c r="T931" s="164"/>
      <c r="U931" s="164" t="s">
        <v>644</v>
      </c>
      <c r="V931" s="164" t="s">
        <v>644</v>
      </c>
      <c r="W931" s="162">
        <f t="shared" si="67"/>
        <v>1</v>
      </c>
      <c r="X931" s="162">
        <v>1</v>
      </c>
      <c r="Y931" t="str">
        <f t="shared" si="65"/>
        <v>Public Elementary</v>
      </c>
      <c r="AA931" t="str">
        <f t="shared" si="66"/>
        <v>1</v>
      </c>
    </row>
    <row r="932" spans="1:27" ht="15.75" customHeight="1" x14ac:dyDescent="0.25">
      <c r="A932" s="162">
        <v>761</v>
      </c>
      <c r="B932" s="162">
        <v>122539</v>
      </c>
      <c r="C932" s="163" t="s">
        <v>1604</v>
      </c>
      <c r="D932" s="163" t="s">
        <v>638</v>
      </c>
      <c r="E932" s="163" t="s">
        <v>918</v>
      </c>
      <c r="F932" s="163" t="s">
        <v>918</v>
      </c>
      <c r="G932" s="167" t="s">
        <v>1601</v>
      </c>
      <c r="H932" s="167" t="s">
        <v>1601</v>
      </c>
      <c r="I932" s="163" t="s">
        <v>643</v>
      </c>
      <c r="J932" s="162">
        <v>11.082777780000001</v>
      </c>
      <c r="K932" s="162">
        <v>125.6844444</v>
      </c>
      <c r="L932" s="163" t="s">
        <v>644</v>
      </c>
      <c r="M932" s="162">
        <v>14</v>
      </c>
      <c r="N932" s="162">
        <v>33</v>
      </c>
      <c r="O932" s="162">
        <v>192</v>
      </c>
      <c r="P932" s="162">
        <v>1366</v>
      </c>
      <c r="Q932" s="162">
        <v>2543</v>
      </c>
      <c r="R932" s="164">
        <v>1</v>
      </c>
      <c r="S932" s="164" t="s">
        <v>644</v>
      </c>
      <c r="T932" s="164"/>
      <c r="U932" s="164" t="s">
        <v>644</v>
      </c>
      <c r="V932" s="164" t="s">
        <v>644</v>
      </c>
      <c r="W932" s="162">
        <f t="shared" si="67"/>
        <v>1</v>
      </c>
      <c r="X932" s="162">
        <v>1</v>
      </c>
      <c r="Y932" t="str">
        <f t="shared" si="65"/>
        <v>Public Elementary</v>
      </c>
      <c r="AA932" t="str">
        <f t="shared" si="66"/>
        <v>1</v>
      </c>
    </row>
    <row r="933" spans="1:27" ht="15.75" customHeight="1" x14ac:dyDescent="0.25">
      <c r="A933" s="162">
        <v>766</v>
      </c>
      <c r="B933" s="162">
        <v>122544</v>
      </c>
      <c r="C933" s="163" t="s">
        <v>1605</v>
      </c>
      <c r="D933" s="163" t="s">
        <v>638</v>
      </c>
      <c r="E933" s="163" t="s">
        <v>918</v>
      </c>
      <c r="F933" s="163" t="s">
        <v>918</v>
      </c>
      <c r="G933" s="163" t="s">
        <v>1601</v>
      </c>
      <c r="H933" s="163" t="s">
        <v>1601</v>
      </c>
      <c r="I933" s="163" t="s">
        <v>643</v>
      </c>
      <c r="J933" s="162">
        <v>11.098055560000001</v>
      </c>
      <c r="K933" s="162">
        <v>125.7108333</v>
      </c>
      <c r="L933" s="163" t="s">
        <v>644</v>
      </c>
      <c r="M933" s="162">
        <v>14</v>
      </c>
      <c r="N933" s="162">
        <v>33</v>
      </c>
      <c r="O933" s="162">
        <v>192</v>
      </c>
      <c r="P933" s="162">
        <v>1366</v>
      </c>
      <c r="Q933" s="162">
        <v>2543</v>
      </c>
      <c r="R933" s="164">
        <v>1</v>
      </c>
      <c r="S933" s="164" t="s">
        <v>644</v>
      </c>
      <c r="T933" s="164"/>
      <c r="U933" s="164" t="s">
        <v>644</v>
      </c>
      <c r="V933" s="164" t="s">
        <v>644</v>
      </c>
      <c r="W933" s="162">
        <f t="shared" si="67"/>
        <v>1</v>
      </c>
      <c r="X933" s="162">
        <v>1</v>
      </c>
      <c r="Y933" t="str">
        <f t="shared" si="65"/>
        <v>Public Elementary</v>
      </c>
      <c r="AA933" t="str">
        <f t="shared" si="66"/>
        <v>1</v>
      </c>
    </row>
    <row r="934" spans="1:27" ht="15.75" customHeight="1" x14ac:dyDescent="0.25">
      <c r="A934" s="162">
        <v>767</v>
      </c>
      <c r="B934" s="162">
        <v>122545</v>
      </c>
      <c r="C934" s="163" t="s">
        <v>1606</v>
      </c>
      <c r="D934" s="163" t="s">
        <v>638</v>
      </c>
      <c r="E934" s="163" t="s">
        <v>918</v>
      </c>
      <c r="F934" s="163" t="s">
        <v>918</v>
      </c>
      <c r="G934" s="163" t="s">
        <v>1601</v>
      </c>
      <c r="H934" s="163" t="s">
        <v>1601</v>
      </c>
      <c r="I934" s="163" t="s">
        <v>643</v>
      </c>
      <c r="J934" s="170"/>
      <c r="K934" s="170"/>
      <c r="L934" s="163" t="s">
        <v>644</v>
      </c>
      <c r="M934" s="162">
        <v>14</v>
      </c>
      <c r="N934" s="162">
        <v>33</v>
      </c>
      <c r="O934" s="162">
        <v>192</v>
      </c>
      <c r="P934" s="162">
        <v>1366</v>
      </c>
      <c r="Q934" s="162">
        <v>2543</v>
      </c>
      <c r="R934" s="164">
        <v>1</v>
      </c>
      <c r="S934" s="164" t="s">
        <v>644</v>
      </c>
      <c r="T934" s="164"/>
      <c r="U934" s="164" t="s">
        <v>644</v>
      </c>
      <c r="V934" s="164" t="s">
        <v>644</v>
      </c>
      <c r="W934" s="162">
        <f t="shared" si="67"/>
        <v>1</v>
      </c>
      <c r="X934" s="162">
        <v>1</v>
      </c>
      <c r="Y934" t="str">
        <f t="shared" si="65"/>
        <v>Public Elementary</v>
      </c>
      <c r="AA934" t="str">
        <f t="shared" si="66"/>
        <v>1</v>
      </c>
    </row>
    <row r="935" spans="1:27" ht="15.75" customHeight="1" x14ac:dyDescent="0.25">
      <c r="A935" s="162">
        <v>768</v>
      </c>
      <c r="B935" s="162">
        <v>122546</v>
      </c>
      <c r="C935" s="163" t="s">
        <v>1607</v>
      </c>
      <c r="D935" s="163" t="s">
        <v>638</v>
      </c>
      <c r="E935" s="163" t="s">
        <v>918</v>
      </c>
      <c r="F935" s="163" t="s">
        <v>918</v>
      </c>
      <c r="G935" s="163" t="s">
        <v>1601</v>
      </c>
      <c r="H935" s="163" t="s">
        <v>1601</v>
      </c>
      <c r="I935" s="163" t="s">
        <v>643</v>
      </c>
      <c r="J935" s="162">
        <v>11.10805556</v>
      </c>
      <c r="K935" s="162">
        <v>125.6997222</v>
      </c>
      <c r="L935" s="163" t="s">
        <v>644</v>
      </c>
      <c r="M935" s="162">
        <v>14</v>
      </c>
      <c r="N935" s="162">
        <v>33</v>
      </c>
      <c r="O935" s="162">
        <v>192</v>
      </c>
      <c r="P935" s="162">
        <v>1366</v>
      </c>
      <c r="Q935" s="162">
        <v>2543</v>
      </c>
      <c r="R935" s="164">
        <v>1</v>
      </c>
      <c r="S935" s="164" t="s">
        <v>644</v>
      </c>
      <c r="T935" s="164"/>
      <c r="U935" s="164" t="s">
        <v>644</v>
      </c>
      <c r="V935" s="164" t="s">
        <v>644</v>
      </c>
      <c r="W935" s="162">
        <f t="shared" si="67"/>
        <v>1</v>
      </c>
      <c r="X935" s="162">
        <v>1</v>
      </c>
      <c r="Y935" t="str">
        <f t="shared" si="65"/>
        <v>Public Elementary</v>
      </c>
      <c r="AA935" t="str">
        <f t="shared" si="66"/>
        <v>1</v>
      </c>
    </row>
    <row r="936" spans="1:27" ht="15.75" customHeight="1" x14ac:dyDescent="0.25">
      <c r="A936" s="162">
        <v>770</v>
      </c>
      <c r="B936" s="162">
        <v>122548</v>
      </c>
      <c r="C936" s="163" t="s">
        <v>1608</v>
      </c>
      <c r="D936" s="163" t="s">
        <v>638</v>
      </c>
      <c r="E936" s="163" t="s">
        <v>918</v>
      </c>
      <c r="F936" s="163" t="s">
        <v>918</v>
      </c>
      <c r="G936" s="167" t="s">
        <v>1601</v>
      </c>
      <c r="H936" s="167" t="s">
        <v>1601</v>
      </c>
      <c r="I936" s="163" t="s">
        <v>643</v>
      </c>
      <c r="J936" s="162">
        <v>11.089166669999999</v>
      </c>
      <c r="K936" s="162">
        <v>125.6941667</v>
      </c>
      <c r="L936" s="163" t="s">
        <v>644</v>
      </c>
      <c r="M936" s="162">
        <v>14</v>
      </c>
      <c r="N936" s="162">
        <v>33</v>
      </c>
      <c r="O936" s="162">
        <v>192</v>
      </c>
      <c r="P936" s="162">
        <v>1366</v>
      </c>
      <c r="Q936" s="162">
        <v>2543</v>
      </c>
      <c r="R936" s="164">
        <v>1</v>
      </c>
      <c r="S936" s="164" t="s">
        <v>644</v>
      </c>
      <c r="T936" s="164"/>
      <c r="U936" s="164" t="s">
        <v>644</v>
      </c>
      <c r="V936" s="164" t="s">
        <v>644</v>
      </c>
      <c r="W936" s="162">
        <f t="shared" si="67"/>
        <v>1</v>
      </c>
      <c r="X936" s="162">
        <v>1</v>
      </c>
      <c r="Y936" t="str">
        <f t="shared" si="65"/>
        <v>Public Elementary</v>
      </c>
      <c r="AA936" t="str">
        <f t="shared" si="66"/>
        <v>1</v>
      </c>
    </row>
    <row r="937" spans="1:27" ht="15.75" customHeight="1" x14ac:dyDescent="0.25">
      <c r="A937" s="162">
        <v>772</v>
      </c>
      <c r="B937" s="162">
        <v>122550</v>
      </c>
      <c r="C937" s="163" t="s">
        <v>1426</v>
      </c>
      <c r="D937" s="163" t="s">
        <v>638</v>
      </c>
      <c r="E937" s="163" t="s">
        <v>918</v>
      </c>
      <c r="F937" s="163" t="s">
        <v>918</v>
      </c>
      <c r="G937" s="163" t="s">
        <v>1601</v>
      </c>
      <c r="H937" s="163" t="s">
        <v>1601</v>
      </c>
      <c r="I937" s="163" t="s">
        <v>643</v>
      </c>
      <c r="J937" s="177"/>
      <c r="K937" s="177"/>
      <c r="L937" s="163" t="s">
        <v>644</v>
      </c>
      <c r="M937" s="162">
        <v>14</v>
      </c>
      <c r="N937" s="162">
        <v>33</v>
      </c>
      <c r="O937" s="162">
        <v>192</v>
      </c>
      <c r="P937" s="162">
        <v>1366</v>
      </c>
      <c r="Q937" s="162">
        <v>2543</v>
      </c>
      <c r="R937" s="164">
        <v>1</v>
      </c>
      <c r="S937" s="164" t="s">
        <v>644</v>
      </c>
      <c r="T937" s="164"/>
      <c r="U937" s="164" t="s">
        <v>644</v>
      </c>
      <c r="V937" s="164" t="s">
        <v>644</v>
      </c>
      <c r="W937" s="162">
        <f t="shared" si="67"/>
        <v>1</v>
      </c>
      <c r="X937" s="162">
        <v>1</v>
      </c>
      <c r="Y937" t="str">
        <f t="shared" si="65"/>
        <v>Public Elementary</v>
      </c>
      <c r="AA937" t="str">
        <f t="shared" si="66"/>
        <v>1</v>
      </c>
    </row>
    <row r="938" spans="1:27" ht="15.75" customHeight="1" x14ac:dyDescent="0.25">
      <c r="A938" s="162">
        <v>773</v>
      </c>
      <c r="B938" s="162">
        <v>122551</v>
      </c>
      <c r="C938" s="163" t="s">
        <v>1609</v>
      </c>
      <c r="D938" s="163" t="s">
        <v>638</v>
      </c>
      <c r="E938" s="163" t="s">
        <v>918</v>
      </c>
      <c r="F938" s="163" t="s">
        <v>918</v>
      </c>
      <c r="G938" s="163" t="s">
        <v>1601</v>
      </c>
      <c r="H938" s="163" t="s">
        <v>1601</v>
      </c>
      <c r="I938" s="163" t="s">
        <v>643</v>
      </c>
      <c r="J938" s="162">
        <v>11.07555556</v>
      </c>
      <c r="K938" s="162">
        <v>125.6922222</v>
      </c>
      <c r="L938" s="163" t="s">
        <v>644</v>
      </c>
      <c r="M938" s="162">
        <v>14</v>
      </c>
      <c r="N938" s="162">
        <v>33</v>
      </c>
      <c r="O938" s="162">
        <v>192</v>
      </c>
      <c r="P938" s="162">
        <v>1366</v>
      </c>
      <c r="Q938" s="162">
        <v>2543</v>
      </c>
      <c r="R938" s="164">
        <v>1</v>
      </c>
      <c r="S938" s="164" t="s">
        <v>644</v>
      </c>
      <c r="T938" s="164"/>
      <c r="U938" s="164" t="s">
        <v>644</v>
      </c>
      <c r="V938" s="164" t="s">
        <v>644</v>
      </c>
      <c r="W938" s="162">
        <f t="shared" si="67"/>
        <v>1</v>
      </c>
      <c r="X938" s="162">
        <v>1</v>
      </c>
      <c r="Y938" t="str">
        <f t="shared" si="65"/>
        <v>Public Elementary</v>
      </c>
      <c r="AA938" t="str">
        <f t="shared" si="66"/>
        <v>1</v>
      </c>
    </row>
    <row r="939" spans="1:27" ht="15.75" customHeight="1" x14ac:dyDescent="0.25">
      <c r="A939" s="162">
        <v>1012</v>
      </c>
      <c r="B939" s="162">
        <v>303496</v>
      </c>
      <c r="C939" s="163" t="s">
        <v>1610</v>
      </c>
      <c r="D939" s="163" t="s">
        <v>638</v>
      </c>
      <c r="E939" s="163" t="s">
        <v>918</v>
      </c>
      <c r="F939" s="163" t="s">
        <v>918</v>
      </c>
      <c r="G939" s="163" t="s">
        <v>1601</v>
      </c>
      <c r="H939" s="163" t="s">
        <v>1601</v>
      </c>
      <c r="I939" s="163" t="s">
        <v>716</v>
      </c>
      <c r="J939" s="162">
        <v>11.089344000000001</v>
      </c>
      <c r="K939" s="162">
        <v>125.677757</v>
      </c>
      <c r="L939" s="163" t="s">
        <v>644</v>
      </c>
      <c r="M939" s="162">
        <v>14</v>
      </c>
      <c r="N939" s="162">
        <v>33</v>
      </c>
      <c r="O939" s="162">
        <v>192</v>
      </c>
      <c r="P939" s="162">
        <v>1366</v>
      </c>
      <c r="Q939" s="162">
        <v>2543</v>
      </c>
      <c r="R939" s="164" t="s">
        <v>644</v>
      </c>
      <c r="S939" s="164">
        <v>1</v>
      </c>
      <c r="T939" s="164"/>
      <c r="U939" s="164" t="s">
        <v>644</v>
      </c>
      <c r="V939" s="164" t="s">
        <v>644</v>
      </c>
      <c r="W939" s="162">
        <f t="shared" si="67"/>
        <v>2</v>
      </c>
      <c r="X939" s="162">
        <v>1</v>
      </c>
      <c r="Y939" t="str">
        <f t="shared" si="65"/>
        <v>Public JHS</v>
      </c>
      <c r="AA939" t="str">
        <f t="shared" si="66"/>
        <v>2</v>
      </c>
    </row>
    <row r="940" spans="1:27" ht="15.75" customHeight="1" x14ac:dyDescent="0.25">
      <c r="A940" s="162">
        <v>1030</v>
      </c>
      <c r="B940" s="162">
        <v>303518</v>
      </c>
      <c r="C940" s="163" t="s">
        <v>1611</v>
      </c>
      <c r="D940" s="163" t="s">
        <v>638</v>
      </c>
      <c r="E940" s="163" t="s">
        <v>918</v>
      </c>
      <c r="F940" s="163" t="s">
        <v>918</v>
      </c>
      <c r="G940" s="163" t="s">
        <v>1601</v>
      </c>
      <c r="H940" s="163" t="s">
        <v>1601</v>
      </c>
      <c r="I940" s="163" t="s">
        <v>716</v>
      </c>
      <c r="J940" s="162">
        <v>11.098988</v>
      </c>
      <c r="K940" s="162">
        <v>125.712746</v>
      </c>
      <c r="L940" s="163" t="s">
        <v>644</v>
      </c>
      <c r="M940" s="162">
        <v>14</v>
      </c>
      <c r="N940" s="162">
        <v>33</v>
      </c>
      <c r="O940" s="162">
        <v>192</v>
      </c>
      <c r="P940" s="162">
        <v>1366</v>
      </c>
      <c r="Q940" s="162">
        <v>2543</v>
      </c>
      <c r="R940" s="164" t="s">
        <v>644</v>
      </c>
      <c r="S940" s="164">
        <v>1</v>
      </c>
      <c r="T940" s="164">
        <v>1</v>
      </c>
      <c r="U940" s="164" t="s">
        <v>644</v>
      </c>
      <c r="V940" s="164" t="s">
        <v>644</v>
      </c>
      <c r="W940" s="162">
        <f t="shared" si="67"/>
        <v>5</v>
      </c>
      <c r="X940" s="162">
        <v>1</v>
      </c>
      <c r="Y940" t="str">
        <f t="shared" si="65"/>
        <v>Public Secondary</v>
      </c>
      <c r="AA940" t="str">
        <f t="shared" si="66"/>
        <v>23</v>
      </c>
    </row>
    <row r="941" spans="1:27" ht="15.75" customHeight="1" x14ac:dyDescent="0.25">
      <c r="A941" s="162">
        <v>1099</v>
      </c>
      <c r="B941" s="178" t="s">
        <v>1601</v>
      </c>
      <c r="C941" s="178" t="s">
        <v>1612</v>
      </c>
      <c r="D941" s="163" t="s">
        <v>638</v>
      </c>
      <c r="E941" s="163" t="s">
        <v>918</v>
      </c>
      <c r="F941" s="163" t="s">
        <v>918</v>
      </c>
      <c r="G941" s="182" t="s">
        <v>1601</v>
      </c>
      <c r="H941" s="182" t="s">
        <v>1601</v>
      </c>
      <c r="I941" s="163" t="s">
        <v>8</v>
      </c>
      <c r="J941" s="162"/>
      <c r="K941" s="162"/>
      <c r="L941" s="163"/>
      <c r="M941" s="162"/>
      <c r="N941" s="162"/>
      <c r="O941" s="162"/>
      <c r="P941" s="162"/>
      <c r="Q941" s="162"/>
      <c r="R941" s="164" t="str">
        <f>IF(B941&lt;200000,1,"")</f>
        <v/>
      </c>
      <c r="S941" s="164" t="s">
        <v>644</v>
      </c>
      <c r="T941" s="164"/>
      <c r="U941" s="164">
        <v>1</v>
      </c>
      <c r="V941" s="164" t="s">
        <v>644</v>
      </c>
      <c r="W941" s="162">
        <f t="shared" si="67"/>
        <v>7</v>
      </c>
      <c r="X941" s="162">
        <v>1</v>
      </c>
      <c r="Y941" t="str">
        <f t="shared" si="65"/>
        <v>Public ALS</v>
      </c>
      <c r="AA941" t="str">
        <f t="shared" si="66"/>
        <v>4</v>
      </c>
    </row>
    <row r="942" spans="1:27" ht="15.75" customHeight="1" x14ac:dyDescent="0.25">
      <c r="A942" s="162">
        <v>851</v>
      </c>
      <c r="B942" s="162">
        <v>122632</v>
      </c>
      <c r="C942" s="163" t="s">
        <v>1613</v>
      </c>
      <c r="D942" s="163" t="s">
        <v>638</v>
      </c>
      <c r="E942" s="163" t="s">
        <v>918</v>
      </c>
      <c r="F942" s="163" t="s">
        <v>918</v>
      </c>
      <c r="G942" s="163" t="s">
        <v>1614</v>
      </c>
      <c r="H942" s="163" t="s">
        <v>1615</v>
      </c>
      <c r="I942" s="163" t="s">
        <v>643</v>
      </c>
      <c r="J942" s="162">
        <v>12.0877</v>
      </c>
      <c r="K942" s="162">
        <v>125.4336</v>
      </c>
      <c r="L942" s="163" t="s">
        <v>644</v>
      </c>
      <c r="M942" s="162">
        <v>14</v>
      </c>
      <c r="N942" s="162">
        <v>33</v>
      </c>
      <c r="O942" s="162">
        <v>192</v>
      </c>
      <c r="P942" s="162">
        <v>1367</v>
      </c>
      <c r="Q942" s="162">
        <v>2544</v>
      </c>
      <c r="R942" s="164">
        <v>1</v>
      </c>
      <c r="S942" s="164" t="s">
        <v>644</v>
      </c>
      <c r="T942" s="164"/>
      <c r="U942" s="164" t="s">
        <v>644</v>
      </c>
      <c r="V942" s="164" t="s">
        <v>644</v>
      </c>
      <c r="W942" s="162">
        <f t="shared" si="67"/>
        <v>1</v>
      </c>
      <c r="X942" s="162">
        <v>1</v>
      </c>
      <c r="Y942" t="str">
        <f t="shared" si="65"/>
        <v>Public Elementary</v>
      </c>
      <c r="AA942" t="str">
        <f t="shared" si="66"/>
        <v>1</v>
      </c>
    </row>
    <row r="943" spans="1:27" ht="15.75" customHeight="1" x14ac:dyDescent="0.25">
      <c r="A943" s="162">
        <v>852</v>
      </c>
      <c r="B943" s="162">
        <v>122633</v>
      </c>
      <c r="C943" s="163" t="s">
        <v>1616</v>
      </c>
      <c r="D943" s="163" t="s">
        <v>638</v>
      </c>
      <c r="E943" s="163" t="s">
        <v>918</v>
      </c>
      <c r="F943" s="163" t="s">
        <v>918</v>
      </c>
      <c r="G943" s="163" t="s">
        <v>1614</v>
      </c>
      <c r="H943" s="163" t="s">
        <v>1615</v>
      </c>
      <c r="I943" s="163" t="s">
        <v>643</v>
      </c>
      <c r="J943" s="170"/>
      <c r="K943" s="170"/>
      <c r="L943" s="163" t="s">
        <v>644</v>
      </c>
      <c r="M943" s="162">
        <v>14</v>
      </c>
      <c r="N943" s="162">
        <v>33</v>
      </c>
      <c r="O943" s="162">
        <v>192</v>
      </c>
      <c r="P943" s="162">
        <v>1367</v>
      </c>
      <c r="Q943" s="162">
        <v>2544</v>
      </c>
      <c r="R943" s="164">
        <v>1</v>
      </c>
      <c r="S943" s="164" t="s">
        <v>644</v>
      </c>
      <c r="T943" s="164"/>
      <c r="U943" s="164" t="s">
        <v>644</v>
      </c>
      <c r="V943" s="164" t="s">
        <v>644</v>
      </c>
      <c r="W943" s="162">
        <f t="shared" si="67"/>
        <v>1</v>
      </c>
      <c r="X943" s="162">
        <v>1</v>
      </c>
      <c r="Y943" t="str">
        <f t="shared" si="65"/>
        <v>Public Elementary</v>
      </c>
      <c r="AA943" t="str">
        <f t="shared" si="66"/>
        <v>1</v>
      </c>
    </row>
    <row r="944" spans="1:27" ht="15.75" customHeight="1" x14ac:dyDescent="0.25">
      <c r="A944" s="162">
        <v>853</v>
      </c>
      <c r="B944" s="162">
        <v>122634</v>
      </c>
      <c r="C944" s="163" t="s">
        <v>1617</v>
      </c>
      <c r="D944" s="163" t="s">
        <v>638</v>
      </c>
      <c r="E944" s="163" t="s">
        <v>918</v>
      </c>
      <c r="F944" s="163" t="s">
        <v>918</v>
      </c>
      <c r="G944" s="163" t="s">
        <v>1614</v>
      </c>
      <c r="H944" s="163" t="s">
        <v>1615</v>
      </c>
      <c r="I944" s="163" t="s">
        <v>643</v>
      </c>
      <c r="J944" s="162">
        <v>12.114100000000001</v>
      </c>
      <c r="K944" s="162">
        <v>125.4194</v>
      </c>
      <c r="L944" s="163" t="s">
        <v>644</v>
      </c>
      <c r="M944" s="162">
        <v>14</v>
      </c>
      <c r="N944" s="162">
        <v>33</v>
      </c>
      <c r="O944" s="162">
        <v>192</v>
      </c>
      <c r="P944" s="162">
        <v>1367</v>
      </c>
      <c r="Q944" s="162">
        <v>2544</v>
      </c>
      <c r="R944" s="164">
        <v>1</v>
      </c>
      <c r="S944" s="164" t="s">
        <v>644</v>
      </c>
      <c r="T944" s="164"/>
      <c r="U944" s="164" t="s">
        <v>644</v>
      </c>
      <c r="V944" s="164" t="s">
        <v>644</v>
      </c>
      <c r="W944" s="162">
        <f t="shared" si="67"/>
        <v>1</v>
      </c>
      <c r="X944" s="162">
        <v>1</v>
      </c>
      <c r="Y944" t="str">
        <f t="shared" si="65"/>
        <v>Public Elementary</v>
      </c>
      <c r="AA944" t="str">
        <f t="shared" si="66"/>
        <v>1</v>
      </c>
    </row>
    <row r="945" spans="1:29" ht="15.75" customHeight="1" x14ac:dyDescent="0.25">
      <c r="A945" s="162">
        <v>854</v>
      </c>
      <c r="B945" s="162">
        <v>122635</v>
      </c>
      <c r="C945" s="163" t="s">
        <v>1618</v>
      </c>
      <c r="D945" s="163" t="s">
        <v>638</v>
      </c>
      <c r="E945" s="163" t="s">
        <v>918</v>
      </c>
      <c r="F945" s="163" t="s">
        <v>918</v>
      </c>
      <c r="G945" s="163" t="s">
        <v>1614</v>
      </c>
      <c r="H945" s="163" t="s">
        <v>1615</v>
      </c>
      <c r="I945" s="163" t="s">
        <v>643</v>
      </c>
      <c r="J945" s="162">
        <v>12.124700000000001</v>
      </c>
      <c r="K945" s="162">
        <v>125.43380000000001</v>
      </c>
      <c r="L945" s="163" t="s">
        <v>644</v>
      </c>
      <c r="M945" s="162">
        <v>14</v>
      </c>
      <c r="N945" s="162">
        <v>33</v>
      </c>
      <c r="O945" s="162">
        <v>192</v>
      </c>
      <c r="P945" s="162">
        <v>1367</v>
      </c>
      <c r="Q945" s="162">
        <v>2544</v>
      </c>
      <c r="R945" s="164">
        <v>1</v>
      </c>
      <c r="S945" s="164" t="s">
        <v>644</v>
      </c>
      <c r="T945" s="164"/>
      <c r="U945" s="164" t="s">
        <v>644</v>
      </c>
      <c r="V945" s="164" t="s">
        <v>644</v>
      </c>
      <c r="W945" s="162">
        <f t="shared" si="67"/>
        <v>1</v>
      </c>
      <c r="X945" s="162">
        <v>1</v>
      </c>
      <c r="Y945" t="str">
        <f t="shared" si="65"/>
        <v>Public Elementary</v>
      </c>
      <c r="AA945" t="str">
        <f t="shared" si="66"/>
        <v>1</v>
      </c>
      <c r="AC945">
        <v>6</v>
      </c>
    </row>
    <row r="946" spans="1:29" ht="15.75" customHeight="1" x14ac:dyDescent="0.25">
      <c r="A946" s="162">
        <v>855</v>
      </c>
      <c r="B946" s="162">
        <v>122636</v>
      </c>
      <c r="C946" s="163" t="s">
        <v>1619</v>
      </c>
      <c r="D946" s="163" t="s">
        <v>638</v>
      </c>
      <c r="E946" s="163" t="s">
        <v>918</v>
      </c>
      <c r="F946" s="163" t="s">
        <v>918</v>
      </c>
      <c r="G946" s="163" t="s">
        <v>1614</v>
      </c>
      <c r="H946" s="163" t="s">
        <v>1615</v>
      </c>
      <c r="I946" s="163" t="s">
        <v>643</v>
      </c>
      <c r="J946" s="162">
        <v>12.085000000000001</v>
      </c>
      <c r="K946" s="162">
        <v>125.4494</v>
      </c>
      <c r="L946" s="163" t="s">
        <v>644</v>
      </c>
      <c r="M946" s="162">
        <v>14</v>
      </c>
      <c r="N946" s="162">
        <v>33</v>
      </c>
      <c r="O946" s="162">
        <v>192</v>
      </c>
      <c r="P946" s="162">
        <v>1367</v>
      </c>
      <c r="Q946" s="162">
        <v>2544</v>
      </c>
      <c r="R946" s="164">
        <v>1</v>
      </c>
      <c r="S946" s="164" t="s">
        <v>644</v>
      </c>
      <c r="T946" s="164"/>
      <c r="U946" s="164" t="s">
        <v>644</v>
      </c>
      <c r="V946" s="164" t="s">
        <v>644</v>
      </c>
      <c r="W946" s="162">
        <f t="shared" si="67"/>
        <v>1</v>
      </c>
      <c r="X946" s="162">
        <v>1</v>
      </c>
      <c r="Y946" t="str">
        <f t="shared" si="65"/>
        <v>Public Elementary</v>
      </c>
      <c r="AA946" t="str">
        <f t="shared" si="66"/>
        <v>1</v>
      </c>
    </row>
    <row r="947" spans="1:29" ht="15.75" customHeight="1" x14ac:dyDescent="0.25">
      <c r="A947" s="162">
        <v>856</v>
      </c>
      <c r="B947" s="162">
        <v>122638</v>
      </c>
      <c r="C947" s="163" t="s">
        <v>1620</v>
      </c>
      <c r="D947" s="163" t="s">
        <v>638</v>
      </c>
      <c r="E947" s="163" t="s">
        <v>918</v>
      </c>
      <c r="F947" s="163" t="s">
        <v>918</v>
      </c>
      <c r="G947" s="163" t="s">
        <v>1614</v>
      </c>
      <c r="H947" s="163" t="s">
        <v>1615</v>
      </c>
      <c r="I947" s="163" t="s">
        <v>643</v>
      </c>
      <c r="J947" s="162">
        <v>12.083888890000001</v>
      </c>
      <c r="K947" s="162">
        <v>125.46777779999999</v>
      </c>
      <c r="L947" s="163" t="s">
        <v>644</v>
      </c>
      <c r="M947" s="162">
        <v>14</v>
      </c>
      <c r="N947" s="162">
        <v>33</v>
      </c>
      <c r="O947" s="162">
        <v>192</v>
      </c>
      <c r="P947" s="162">
        <v>1367</v>
      </c>
      <c r="Q947" s="162">
        <v>2544</v>
      </c>
      <c r="R947" s="164">
        <v>1</v>
      </c>
      <c r="S947" s="164" t="s">
        <v>644</v>
      </c>
      <c r="T947" s="164"/>
      <c r="U947" s="164" t="s">
        <v>644</v>
      </c>
      <c r="V947" s="164" t="s">
        <v>644</v>
      </c>
      <c r="W947" s="162">
        <f t="shared" si="67"/>
        <v>1</v>
      </c>
      <c r="X947" s="162">
        <v>1</v>
      </c>
      <c r="Y947" t="str">
        <f t="shared" si="65"/>
        <v>Public Elementary</v>
      </c>
      <c r="AA947" t="str">
        <f t="shared" si="66"/>
        <v>1</v>
      </c>
    </row>
    <row r="948" spans="1:29" ht="15.75" customHeight="1" x14ac:dyDescent="0.25">
      <c r="A948" s="162">
        <v>857</v>
      </c>
      <c r="B948" s="162">
        <v>122639</v>
      </c>
      <c r="C948" s="163" t="s">
        <v>1621</v>
      </c>
      <c r="D948" s="163" t="s">
        <v>638</v>
      </c>
      <c r="E948" s="163" t="s">
        <v>918</v>
      </c>
      <c r="F948" s="163" t="s">
        <v>918</v>
      </c>
      <c r="G948" s="167" t="s">
        <v>1614</v>
      </c>
      <c r="H948" s="167" t="s">
        <v>1615</v>
      </c>
      <c r="I948" s="163" t="s">
        <v>643</v>
      </c>
      <c r="J948" s="162">
        <v>12.0991</v>
      </c>
      <c r="K948" s="162">
        <v>125.4177</v>
      </c>
      <c r="L948" s="163" t="s">
        <v>644</v>
      </c>
      <c r="M948" s="162">
        <v>14</v>
      </c>
      <c r="N948" s="162">
        <v>33</v>
      </c>
      <c r="O948" s="162">
        <v>192</v>
      </c>
      <c r="P948" s="162">
        <v>1367</v>
      </c>
      <c r="Q948" s="162">
        <v>2544</v>
      </c>
      <c r="R948" s="164">
        <v>1</v>
      </c>
      <c r="S948" s="164" t="s">
        <v>644</v>
      </c>
      <c r="T948" s="164"/>
      <c r="U948" s="164" t="s">
        <v>644</v>
      </c>
      <c r="V948" s="164" t="s">
        <v>644</v>
      </c>
      <c r="W948" s="162">
        <f t="shared" si="67"/>
        <v>1</v>
      </c>
      <c r="X948" s="162">
        <v>1</v>
      </c>
      <c r="Y948" t="str">
        <f t="shared" si="65"/>
        <v>Public Elementary</v>
      </c>
      <c r="AA948" t="str">
        <f t="shared" si="66"/>
        <v>1</v>
      </c>
    </row>
    <row r="949" spans="1:29" ht="15.75" customHeight="1" x14ac:dyDescent="0.25">
      <c r="A949" s="162">
        <v>858</v>
      </c>
      <c r="B949" s="162">
        <v>122640</v>
      </c>
      <c r="C949" s="163" t="s">
        <v>1622</v>
      </c>
      <c r="D949" s="163" t="s">
        <v>638</v>
      </c>
      <c r="E949" s="163" t="s">
        <v>918</v>
      </c>
      <c r="F949" s="163" t="s">
        <v>918</v>
      </c>
      <c r="G949" s="163" t="s">
        <v>1614</v>
      </c>
      <c r="H949" s="163" t="s">
        <v>1615</v>
      </c>
      <c r="I949" s="163" t="s">
        <v>643</v>
      </c>
      <c r="J949" s="162">
        <v>12.11</v>
      </c>
      <c r="K949" s="162">
        <v>125.4055</v>
      </c>
      <c r="L949" s="163" t="s">
        <v>644</v>
      </c>
      <c r="M949" s="162">
        <v>14</v>
      </c>
      <c r="N949" s="162">
        <v>33</v>
      </c>
      <c r="O949" s="162">
        <v>192</v>
      </c>
      <c r="P949" s="162">
        <v>1367</v>
      </c>
      <c r="Q949" s="162">
        <v>2544</v>
      </c>
      <c r="R949" s="164">
        <v>1</v>
      </c>
      <c r="S949" s="164" t="s">
        <v>644</v>
      </c>
      <c r="T949" s="164"/>
      <c r="U949" s="164" t="s">
        <v>644</v>
      </c>
      <c r="V949" s="164" t="s">
        <v>644</v>
      </c>
      <c r="W949" s="162">
        <f t="shared" si="67"/>
        <v>1</v>
      </c>
      <c r="X949" s="162">
        <v>1</v>
      </c>
      <c r="Y949" t="str">
        <f t="shared" si="65"/>
        <v>Public Elementary</v>
      </c>
      <c r="AA949" t="str">
        <f t="shared" si="66"/>
        <v>1</v>
      </c>
    </row>
    <row r="950" spans="1:29" ht="15.75" customHeight="1" x14ac:dyDescent="0.25">
      <c r="A950" s="162">
        <v>859</v>
      </c>
      <c r="B950" s="162">
        <v>122641</v>
      </c>
      <c r="C950" s="163" t="s">
        <v>1354</v>
      </c>
      <c r="D950" s="163" t="s">
        <v>638</v>
      </c>
      <c r="E950" s="163" t="s">
        <v>918</v>
      </c>
      <c r="F950" s="163" t="s">
        <v>918</v>
      </c>
      <c r="G950" s="163" t="s">
        <v>1614</v>
      </c>
      <c r="H950" s="163" t="s">
        <v>1615</v>
      </c>
      <c r="I950" s="163" t="s">
        <v>643</v>
      </c>
      <c r="J950" s="162">
        <v>12.1241</v>
      </c>
      <c r="K950" s="162">
        <v>125.40940000000001</v>
      </c>
      <c r="L950" s="163" t="s">
        <v>644</v>
      </c>
      <c r="M950" s="162">
        <v>14</v>
      </c>
      <c r="N950" s="162">
        <v>33</v>
      </c>
      <c r="O950" s="162">
        <v>192</v>
      </c>
      <c r="P950" s="162">
        <v>1367</v>
      </c>
      <c r="Q950" s="162">
        <v>2544</v>
      </c>
      <c r="R950" s="164">
        <v>1</v>
      </c>
      <c r="S950" s="164" t="s">
        <v>644</v>
      </c>
      <c r="T950" s="164"/>
      <c r="U950" s="164" t="s">
        <v>644</v>
      </c>
      <c r="V950" s="164" t="s">
        <v>644</v>
      </c>
      <c r="W950" s="162">
        <f t="shared" si="67"/>
        <v>1</v>
      </c>
      <c r="X950" s="162">
        <v>1</v>
      </c>
      <c r="Y950" t="str">
        <f t="shared" si="65"/>
        <v>Public Elementary</v>
      </c>
      <c r="AA950" t="str">
        <f t="shared" si="66"/>
        <v>1</v>
      </c>
    </row>
    <row r="951" spans="1:29" ht="15.75" customHeight="1" x14ac:dyDescent="0.25">
      <c r="A951" s="162">
        <v>860</v>
      </c>
      <c r="B951" s="162">
        <v>122642</v>
      </c>
      <c r="C951" s="163" t="s">
        <v>1623</v>
      </c>
      <c r="D951" s="163" t="s">
        <v>638</v>
      </c>
      <c r="E951" s="163" t="s">
        <v>918</v>
      </c>
      <c r="F951" s="163" t="s">
        <v>918</v>
      </c>
      <c r="G951" s="163" t="s">
        <v>1614</v>
      </c>
      <c r="H951" s="163" t="s">
        <v>1615</v>
      </c>
      <c r="I951" s="163" t="s">
        <v>643</v>
      </c>
      <c r="J951" s="162">
        <v>12.142777779999999</v>
      </c>
      <c r="K951" s="162">
        <v>125.46250000000001</v>
      </c>
      <c r="L951" s="163" t="s">
        <v>644</v>
      </c>
      <c r="M951" s="162">
        <v>14</v>
      </c>
      <c r="N951" s="162">
        <v>33</v>
      </c>
      <c r="O951" s="162">
        <v>192</v>
      </c>
      <c r="P951" s="162">
        <v>1367</v>
      </c>
      <c r="Q951" s="162">
        <v>2544</v>
      </c>
      <c r="R951" s="164">
        <v>1</v>
      </c>
      <c r="S951" s="164" t="s">
        <v>644</v>
      </c>
      <c r="T951" s="164"/>
      <c r="U951" s="164" t="s">
        <v>644</v>
      </c>
      <c r="V951" s="164" t="s">
        <v>644</v>
      </c>
      <c r="W951" s="162">
        <f t="shared" si="67"/>
        <v>1</v>
      </c>
      <c r="X951" s="162">
        <v>1</v>
      </c>
      <c r="Y951" t="str">
        <f t="shared" si="65"/>
        <v>Public Elementary</v>
      </c>
      <c r="AA951" t="str">
        <f t="shared" si="66"/>
        <v>1</v>
      </c>
    </row>
    <row r="952" spans="1:29" ht="15.75" customHeight="1" x14ac:dyDescent="0.25">
      <c r="A952" s="162">
        <v>861</v>
      </c>
      <c r="B952" s="162">
        <v>122643</v>
      </c>
      <c r="C952" s="163" t="s">
        <v>1624</v>
      </c>
      <c r="D952" s="163" t="s">
        <v>638</v>
      </c>
      <c r="E952" s="163" t="s">
        <v>918</v>
      </c>
      <c r="F952" s="163" t="s">
        <v>918</v>
      </c>
      <c r="G952" s="163" t="s">
        <v>1614</v>
      </c>
      <c r="H952" s="163" t="s">
        <v>1615</v>
      </c>
      <c r="I952" s="163" t="s">
        <v>643</v>
      </c>
      <c r="J952" s="162">
        <v>12.186299999999999</v>
      </c>
      <c r="K952" s="162">
        <v>125.4153</v>
      </c>
      <c r="L952" s="163" t="s">
        <v>644</v>
      </c>
      <c r="M952" s="162">
        <v>14</v>
      </c>
      <c r="N952" s="162">
        <v>33</v>
      </c>
      <c r="O952" s="162">
        <v>192</v>
      </c>
      <c r="P952" s="162">
        <v>1367</v>
      </c>
      <c r="Q952" s="162">
        <v>2544</v>
      </c>
      <c r="R952" s="164">
        <v>1</v>
      </c>
      <c r="S952" s="164" t="s">
        <v>644</v>
      </c>
      <c r="T952" s="164"/>
      <c r="U952" s="164" t="s">
        <v>644</v>
      </c>
      <c r="V952" s="164" t="s">
        <v>644</v>
      </c>
      <c r="W952" s="162">
        <f t="shared" si="67"/>
        <v>1</v>
      </c>
      <c r="X952" s="162">
        <v>1</v>
      </c>
      <c r="Y952" t="str">
        <f t="shared" si="65"/>
        <v>Public Elementary</v>
      </c>
      <c r="AA952" t="str">
        <f t="shared" si="66"/>
        <v>1</v>
      </c>
    </row>
    <row r="953" spans="1:29" ht="15.75" customHeight="1" x14ac:dyDescent="0.25">
      <c r="A953" s="162">
        <v>862</v>
      </c>
      <c r="B953" s="162">
        <v>122644</v>
      </c>
      <c r="C953" s="163" t="s">
        <v>1625</v>
      </c>
      <c r="D953" s="163" t="s">
        <v>638</v>
      </c>
      <c r="E953" s="163" t="s">
        <v>918</v>
      </c>
      <c r="F953" s="163" t="s">
        <v>918</v>
      </c>
      <c r="G953" s="163" t="s">
        <v>1614</v>
      </c>
      <c r="H953" s="163" t="s">
        <v>1615</v>
      </c>
      <c r="I953" s="163" t="s">
        <v>643</v>
      </c>
      <c r="J953" s="170"/>
      <c r="K953" s="170"/>
      <c r="L953" s="163" t="s">
        <v>644</v>
      </c>
      <c r="M953" s="162">
        <v>14</v>
      </c>
      <c r="N953" s="162">
        <v>33</v>
      </c>
      <c r="O953" s="162">
        <v>192</v>
      </c>
      <c r="P953" s="162">
        <v>1367</v>
      </c>
      <c r="Q953" s="162">
        <v>2544</v>
      </c>
      <c r="R953" s="164">
        <v>1</v>
      </c>
      <c r="S953" s="164" t="s">
        <v>644</v>
      </c>
      <c r="T953" s="164"/>
      <c r="U953" s="164" t="s">
        <v>644</v>
      </c>
      <c r="V953" s="164" t="s">
        <v>644</v>
      </c>
      <c r="W953" s="162">
        <f t="shared" si="67"/>
        <v>1</v>
      </c>
      <c r="X953" s="162">
        <v>1</v>
      </c>
      <c r="Y953" t="str">
        <f t="shared" si="65"/>
        <v>Public Elementary</v>
      </c>
      <c r="AA953" t="str">
        <f t="shared" si="66"/>
        <v>1</v>
      </c>
    </row>
    <row r="954" spans="1:29" ht="15.75" customHeight="1" x14ac:dyDescent="0.25">
      <c r="A954" s="162">
        <v>863</v>
      </c>
      <c r="B954" s="162">
        <v>122645</v>
      </c>
      <c r="C954" s="163" t="s">
        <v>1626</v>
      </c>
      <c r="D954" s="163" t="s">
        <v>638</v>
      </c>
      <c r="E954" s="163" t="s">
        <v>918</v>
      </c>
      <c r="F954" s="163" t="s">
        <v>918</v>
      </c>
      <c r="G954" s="163" t="s">
        <v>1614</v>
      </c>
      <c r="H954" s="163" t="s">
        <v>1615</v>
      </c>
      <c r="I954" s="163" t="s">
        <v>643</v>
      </c>
      <c r="J954" s="162">
        <v>12.153600000000001</v>
      </c>
      <c r="K954" s="162">
        <v>125.45359999999999</v>
      </c>
      <c r="L954" s="163" t="s">
        <v>644</v>
      </c>
      <c r="M954" s="162">
        <v>14</v>
      </c>
      <c r="N954" s="162">
        <v>33</v>
      </c>
      <c r="O954" s="162">
        <v>192</v>
      </c>
      <c r="P954" s="162">
        <v>1367</v>
      </c>
      <c r="Q954" s="162">
        <v>2544</v>
      </c>
      <c r="R954" s="164">
        <v>1</v>
      </c>
      <c r="S954" s="164" t="s">
        <v>644</v>
      </c>
      <c r="T954" s="164"/>
      <c r="U954" s="164" t="s">
        <v>644</v>
      </c>
      <c r="V954" s="164" t="s">
        <v>644</v>
      </c>
      <c r="W954" s="162">
        <f t="shared" si="67"/>
        <v>1</v>
      </c>
      <c r="X954" s="162">
        <v>1</v>
      </c>
      <c r="Y954" t="str">
        <f t="shared" si="65"/>
        <v>Public Elementary</v>
      </c>
      <c r="AA954" t="str">
        <f t="shared" si="66"/>
        <v>1</v>
      </c>
    </row>
    <row r="955" spans="1:29" ht="15.75" customHeight="1" x14ac:dyDescent="0.25">
      <c r="A955" s="162">
        <v>864</v>
      </c>
      <c r="B955" s="162">
        <v>122646</v>
      </c>
      <c r="C955" s="163" t="s">
        <v>1627</v>
      </c>
      <c r="D955" s="163" t="s">
        <v>638</v>
      </c>
      <c r="E955" s="163" t="s">
        <v>918</v>
      </c>
      <c r="F955" s="163" t="s">
        <v>918</v>
      </c>
      <c r="G955" s="163" t="s">
        <v>1614</v>
      </c>
      <c r="H955" s="163" t="s">
        <v>1615</v>
      </c>
      <c r="I955" s="163" t="s">
        <v>643</v>
      </c>
      <c r="J955" s="162">
        <v>12.164099999999999</v>
      </c>
      <c r="K955" s="162">
        <v>125.4516</v>
      </c>
      <c r="L955" s="163" t="s">
        <v>644</v>
      </c>
      <c r="M955" s="162">
        <v>14</v>
      </c>
      <c r="N955" s="162">
        <v>33</v>
      </c>
      <c r="O955" s="162">
        <v>192</v>
      </c>
      <c r="P955" s="162">
        <v>1367</v>
      </c>
      <c r="Q955" s="162">
        <v>2544</v>
      </c>
      <c r="R955" s="164">
        <v>1</v>
      </c>
      <c r="S955" s="164" t="s">
        <v>644</v>
      </c>
      <c r="T955" s="164"/>
      <c r="U955" s="164" t="s">
        <v>644</v>
      </c>
      <c r="V955" s="164" t="s">
        <v>644</v>
      </c>
      <c r="W955" s="162">
        <f t="shared" si="67"/>
        <v>1</v>
      </c>
      <c r="X955" s="162">
        <v>1</v>
      </c>
      <c r="Y955" t="str">
        <f t="shared" si="65"/>
        <v>Public Elementary</v>
      </c>
      <c r="AA955" t="str">
        <f t="shared" si="66"/>
        <v>1</v>
      </c>
    </row>
    <row r="956" spans="1:29" ht="15.75" customHeight="1" x14ac:dyDescent="0.25">
      <c r="A956" s="162">
        <v>865</v>
      </c>
      <c r="B956" s="162">
        <v>122647</v>
      </c>
      <c r="C956" s="163" t="s">
        <v>1628</v>
      </c>
      <c r="D956" s="163" t="s">
        <v>638</v>
      </c>
      <c r="E956" s="163" t="s">
        <v>918</v>
      </c>
      <c r="F956" s="163" t="s">
        <v>918</v>
      </c>
      <c r="G956" s="163" t="s">
        <v>1614</v>
      </c>
      <c r="H956" s="163" t="s">
        <v>1615</v>
      </c>
      <c r="I956" s="163" t="s">
        <v>643</v>
      </c>
      <c r="J956" s="162">
        <v>12.16</v>
      </c>
      <c r="K956" s="162">
        <v>125.45</v>
      </c>
      <c r="L956" s="163" t="s">
        <v>644</v>
      </c>
      <c r="M956" s="162">
        <v>14</v>
      </c>
      <c r="N956" s="162">
        <v>33</v>
      </c>
      <c r="O956" s="162">
        <v>192</v>
      </c>
      <c r="P956" s="162">
        <v>1367</v>
      </c>
      <c r="Q956" s="162">
        <v>2544</v>
      </c>
      <c r="R956" s="164">
        <v>1</v>
      </c>
      <c r="S956" s="164" t="s">
        <v>644</v>
      </c>
      <c r="T956" s="164"/>
      <c r="U956" s="164" t="s">
        <v>644</v>
      </c>
      <c r="V956" s="164" t="s">
        <v>644</v>
      </c>
      <c r="W956" s="162">
        <f t="shared" si="67"/>
        <v>1</v>
      </c>
      <c r="X956" s="162">
        <v>1</v>
      </c>
      <c r="Y956" t="str">
        <f t="shared" si="65"/>
        <v>Public Elementary</v>
      </c>
      <c r="AA956" t="str">
        <f t="shared" si="66"/>
        <v>1</v>
      </c>
    </row>
    <row r="957" spans="1:29" ht="15.75" customHeight="1" x14ac:dyDescent="0.25">
      <c r="A957" s="162">
        <v>866</v>
      </c>
      <c r="B957" s="162">
        <v>122648</v>
      </c>
      <c r="C957" s="163" t="s">
        <v>1629</v>
      </c>
      <c r="D957" s="163" t="s">
        <v>638</v>
      </c>
      <c r="E957" s="163" t="s">
        <v>918</v>
      </c>
      <c r="F957" s="163" t="s">
        <v>918</v>
      </c>
      <c r="G957" s="163" t="s">
        <v>1614</v>
      </c>
      <c r="H957" s="163" t="s">
        <v>1615</v>
      </c>
      <c r="I957" s="163" t="s">
        <v>643</v>
      </c>
      <c r="J957" s="162">
        <v>12.099444439999999</v>
      </c>
      <c r="K957" s="162">
        <v>125.4688889</v>
      </c>
      <c r="L957" s="163" t="s">
        <v>644</v>
      </c>
      <c r="M957" s="162">
        <v>14</v>
      </c>
      <c r="N957" s="162">
        <v>33</v>
      </c>
      <c r="O957" s="162">
        <v>192</v>
      </c>
      <c r="P957" s="162">
        <v>1367</v>
      </c>
      <c r="Q957" s="162">
        <v>2544</v>
      </c>
      <c r="R957" s="164">
        <v>1</v>
      </c>
      <c r="S957" s="164" t="s">
        <v>644</v>
      </c>
      <c r="T957" s="164"/>
      <c r="U957" s="164" t="s">
        <v>644</v>
      </c>
      <c r="V957" s="164" t="s">
        <v>644</v>
      </c>
      <c r="W957" s="162">
        <f t="shared" si="67"/>
        <v>1</v>
      </c>
      <c r="X957" s="162">
        <v>1</v>
      </c>
      <c r="Y957" t="str">
        <f t="shared" si="65"/>
        <v>Public Elementary</v>
      </c>
      <c r="AA957" t="str">
        <f t="shared" si="66"/>
        <v>1</v>
      </c>
    </row>
    <row r="958" spans="1:29" ht="15.75" customHeight="1" x14ac:dyDescent="0.25">
      <c r="A958" s="162">
        <v>867</v>
      </c>
      <c r="B958" s="162">
        <v>122649</v>
      </c>
      <c r="C958" s="163" t="s">
        <v>1630</v>
      </c>
      <c r="D958" s="163" t="s">
        <v>638</v>
      </c>
      <c r="E958" s="163" t="s">
        <v>918</v>
      </c>
      <c r="F958" s="163" t="s">
        <v>918</v>
      </c>
      <c r="G958" s="163" t="s">
        <v>1614</v>
      </c>
      <c r="H958" s="163" t="s">
        <v>1615</v>
      </c>
      <c r="I958" s="163" t="s">
        <v>643</v>
      </c>
      <c r="J958" s="162">
        <v>12.17777778</v>
      </c>
      <c r="K958" s="162">
        <v>125.4327778</v>
      </c>
      <c r="L958" s="163" t="s">
        <v>644</v>
      </c>
      <c r="M958" s="162">
        <v>14</v>
      </c>
      <c r="N958" s="162">
        <v>33</v>
      </c>
      <c r="O958" s="162">
        <v>192</v>
      </c>
      <c r="P958" s="162">
        <v>1367</v>
      </c>
      <c r="Q958" s="162">
        <v>2544</v>
      </c>
      <c r="R958" s="164">
        <v>1</v>
      </c>
      <c r="S958" s="164" t="s">
        <v>644</v>
      </c>
      <c r="T958" s="164"/>
      <c r="U958" s="164" t="s">
        <v>644</v>
      </c>
      <c r="V958" s="164" t="s">
        <v>644</v>
      </c>
      <c r="W958" s="162">
        <f t="shared" si="67"/>
        <v>1</v>
      </c>
      <c r="X958" s="162">
        <v>1</v>
      </c>
      <c r="Y958" t="str">
        <f t="shared" si="65"/>
        <v>Public Elementary</v>
      </c>
      <c r="AA958" t="str">
        <f t="shared" si="66"/>
        <v>1</v>
      </c>
    </row>
    <row r="959" spans="1:29" ht="15.75" customHeight="1" x14ac:dyDescent="0.25">
      <c r="A959" s="162">
        <v>868</v>
      </c>
      <c r="B959" s="162">
        <v>122651</v>
      </c>
      <c r="C959" s="163" t="s">
        <v>1304</v>
      </c>
      <c r="D959" s="163" t="s">
        <v>638</v>
      </c>
      <c r="E959" s="163" t="s">
        <v>918</v>
      </c>
      <c r="F959" s="163" t="s">
        <v>918</v>
      </c>
      <c r="G959" s="163" t="s">
        <v>1614</v>
      </c>
      <c r="H959" s="163" t="s">
        <v>1615</v>
      </c>
      <c r="I959" s="163" t="s">
        <v>643</v>
      </c>
      <c r="J959" s="162">
        <v>12.1347</v>
      </c>
      <c r="K959" s="162">
        <v>125.4358</v>
      </c>
      <c r="L959" s="163" t="s">
        <v>644</v>
      </c>
      <c r="M959" s="162">
        <v>14</v>
      </c>
      <c r="N959" s="162">
        <v>33</v>
      </c>
      <c r="O959" s="162">
        <v>192</v>
      </c>
      <c r="P959" s="162">
        <v>1367</v>
      </c>
      <c r="Q959" s="162">
        <v>2544</v>
      </c>
      <c r="R959" s="164">
        <v>1</v>
      </c>
      <c r="S959" s="164" t="s">
        <v>644</v>
      </c>
      <c r="T959" s="164"/>
      <c r="U959" s="164" t="s">
        <v>644</v>
      </c>
      <c r="V959" s="164" t="s">
        <v>644</v>
      </c>
      <c r="W959" s="162">
        <f t="shared" si="67"/>
        <v>1</v>
      </c>
      <c r="X959" s="162">
        <v>1</v>
      </c>
      <c r="Y959" t="str">
        <f t="shared" si="65"/>
        <v>Public Elementary</v>
      </c>
      <c r="AA959" t="str">
        <f t="shared" si="66"/>
        <v>1</v>
      </c>
    </row>
    <row r="960" spans="1:29" ht="15.75" customHeight="1" x14ac:dyDescent="0.25">
      <c r="A960" s="162">
        <v>1031</v>
      </c>
      <c r="B960" s="162">
        <v>303519</v>
      </c>
      <c r="C960" s="163" t="s">
        <v>1631</v>
      </c>
      <c r="D960" s="163" t="s">
        <v>638</v>
      </c>
      <c r="E960" s="163" t="s">
        <v>918</v>
      </c>
      <c r="F960" s="163" t="s">
        <v>918</v>
      </c>
      <c r="G960" s="163" t="s">
        <v>1614</v>
      </c>
      <c r="H960" s="163" t="s">
        <v>1615</v>
      </c>
      <c r="I960" s="163" t="s">
        <v>716</v>
      </c>
      <c r="J960" s="162">
        <v>12.165373000000001</v>
      </c>
      <c r="K960" s="162">
        <v>125.450478</v>
      </c>
      <c r="L960" s="163" t="s">
        <v>644</v>
      </c>
      <c r="M960" s="162">
        <v>14</v>
      </c>
      <c r="N960" s="162">
        <v>33</v>
      </c>
      <c r="O960" s="162">
        <v>192</v>
      </c>
      <c r="P960" s="162">
        <v>1367</v>
      </c>
      <c r="Q960" s="162">
        <v>2544</v>
      </c>
      <c r="R960" s="164" t="s">
        <v>644</v>
      </c>
      <c r="S960" s="164">
        <v>1</v>
      </c>
      <c r="T960" s="164"/>
      <c r="U960" s="164" t="s">
        <v>644</v>
      </c>
      <c r="V960" s="164" t="s">
        <v>644</v>
      </c>
      <c r="W960" s="162">
        <f t="shared" si="67"/>
        <v>2</v>
      </c>
      <c r="X960" s="162">
        <v>1</v>
      </c>
      <c r="Y960" t="str">
        <f t="shared" si="65"/>
        <v>Public JHS</v>
      </c>
      <c r="AA960" t="str">
        <f t="shared" si="66"/>
        <v>2</v>
      </c>
    </row>
    <row r="961" spans="1:27" ht="15.75" customHeight="1" x14ac:dyDescent="0.25">
      <c r="A961" s="162">
        <v>1066</v>
      </c>
      <c r="B961" s="162">
        <v>404745</v>
      </c>
      <c r="C961" s="163" t="s">
        <v>1632</v>
      </c>
      <c r="D961" s="163" t="s">
        <v>638</v>
      </c>
      <c r="E961" s="163" t="s">
        <v>918</v>
      </c>
      <c r="F961" s="163" t="s">
        <v>918</v>
      </c>
      <c r="G961" s="163" t="s">
        <v>1614</v>
      </c>
      <c r="H961" s="163" t="s">
        <v>1615</v>
      </c>
      <c r="I961" s="163" t="s">
        <v>716</v>
      </c>
      <c r="J961" s="162">
        <v>12.142383000000001</v>
      </c>
      <c r="K961" s="162">
        <v>125.442238</v>
      </c>
      <c r="L961" s="163" t="s">
        <v>1633</v>
      </c>
      <c r="M961" s="162">
        <v>14</v>
      </c>
      <c r="N961" s="162">
        <v>33</v>
      </c>
      <c r="O961" s="162">
        <v>192</v>
      </c>
      <c r="P961" s="162">
        <v>1367</v>
      </c>
      <c r="Q961" s="162">
        <v>2544</v>
      </c>
      <c r="R961" s="164" t="s">
        <v>644</v>
      </c>
      <c r="S961" s="164">
        <v>1</v>
      </c>
      <c r="T961" s="164"/>
      <c r="U961" s="164" t="s">
        <v>644</v>
      </c>
      <c r="V961" s="164" t="s">
        <v>644</v>
      </c>
      <c r="W961" s="162">
        <f t="shared" si="67"/>
        <v>2</v>
      </c>
      <c r="X961" s="162">
        <v>2</v>
      </c>
      <c r="Y961" t="str">
        <f t="shared" si="65"/>
        <v>Private JHS</v>
      </c>
      <c r="AA961" t="str">
        <f t="shared" si="66"/>
        <v>2</v>
      </c>
    </row>
    <row r="962" spans="1:27" ht="15.75" customHeight="1" x14ac:dyDescent="0.25">
      <c r="A962" s="162">
        <v>1074</v>
      </c>
      <c r="B962" s="162">
        <v>500235</v>
      </c>
      <c r="C962" s="163" t="s">
        <v>1634</v>
      </c>
      <c r="D962" s="163" t="s">
        <v>638</v>
      </c>
      <c r="E962" s="163" t="s">
        <v>918</v>
      </c>
      <c r="F962" s="163" t="s">
        <v>918</v>
      </c>
      <c r="G962" s="167" t="s">
        <v>1614</v>
      </c>
      <c r="H962" s="167" t="s">
        <v>1615</v>
      </c>
      <c r="I962" s="163" t="s">
        <v>1509</v>
      </c>
      <c r="J962" s="162">
        <v>12.099836</v>
      </c>
      <c r="K962" s="162">
        <v>125.436317</v>
      </c>
      <c r="L962" s="163" t="s">
        <v>644</v>
      </c>
      <c r="M962" s="162">
        <v>14</v>
      </c>
      <c r="N962" s="162">
        <v>33</v>
      </c>
      <c r="O962" s="162">
        <v>192</v>
      </c>
      <c r="P962" s="162">
        <v>1367</v>
      </c>
      <c r="Q962" s="162">
        <v>2544</v>
      </c>
      <c r="R962" s="164">
        <v>1</v>
      </c>
      <c r="S962" s="164">
        <v>1</v>
      </c>
      <c r="T962" s="164"/>
      <c r="U962" s="164" t="s">
        <v>644</v>
      </c>
      <c r="V962" s="164" t="s">
        <v>644</v>
      </c>
      <c r="W962" s="162">
        <f t="shared" si="67"/>
        <v>4</v>
      </c>
      <c r="X962" s="162">
        <v>1</v>
      </c>
      <c r="Y962" t="str">
        <f t="shared" si="65"/>
        <v>Public Integrated</v>
      </c>
      <c r="AA962" t="str">
        <f t="shared" si="66"/>
        <v>12</v>
      </c>
    </row>
    <row r="963" spans="1:27" ht="15.75" customHeight="1" x14ac:dyDescent="0.25">
      <c r="A963" s="162">
        <v>1076</v>
      </c>
      <c r="B963" s="162">
        <v>500693</v>
      </c>
      <c r="C963" s="163" t="s">
        <v>1635</v>
      </c>
      <c r="D963" s="163" t="s">
        <v>638</v>
      </c>
      <c r="E963" s="163" t="s">
        <v>918</v>
      </c>
      <c r="F963" s="163" t="s">
        <v>918</v>
      </c>
      <c r="G963" s="163" t="s">
        <v>1614</v>
      </c>
      <c r="H963" s="163" t="s">
        <v>1615</v>
      </c>
      <c r="I963" s="163" t="s">
        <v>1509</v>
      </c>
      <c r="J963" s="162">
        <v>12.103781</v>
      </c>
      <c r="K963" s="162">
        <v>125.56171399999999</v>
      </c>
      <c r="L963" s="163" t="s">
        <v>644</v>
      </c>
      <c r="M963" s="162">
        <v>14</v>
      </c>
      <c r="N963" s="162">
        <v>33</v>
      </c>
      <c r="O963" s="162">
        <v>192</v>
      </c>
      <c r="P963" s="162">
        <v>1367</v>
      </c>
      <c r="Q963" s="162">
        <v>2544</v>
      </c>
      <c r="R963" s="164">
        <v>1</v>
      </c>
      <c r="S963" s="164">
        <v>1</v>
      </c>
      <c r="T963" s="164"/>
      <c r="U963" s="164" t="s">
        <v>644</v>
      </c>
      <c r="V963" s="164" t="s">
        <v>644</v>
      </c>
      <c r="W963" s="162">
        <f t="shared" si="67"/>
        <v>4</v>
      </c>
      <c r="X963" s="162">
        <v>1</v>
      </c>
      <c r="Y963" t="str">
        <f t="shared" si="65"/>
        <v>Public Integrated</v>
      </c>
      <c r="AA963" t="str">
        <f t="shared" si="66"/>
        <v>12</v>
      </c>
    </row>
    <row r="964" spans="1:27" ht="15.75" customHeight="1" x14ac:dyDescent="0.25">
      <c r="A964" s="162">
        <v>1100</v>
      </c>
      <c r="B964" s="178" t="s">
        <v>1615</v>
      </c>
      <c r="C964" s="178" t="s">
        <v>1636</v>
      </c>
      <c r="D964" s="163" t="s">
        <v>638</v>
      </c>
      <c r="E964" s="163" t="s">
        <v>918</v>
      </c>
      <c r="F964" s="163" t="s">
        <v>918</v>
      </c>
      <c r="G964" s="178" t="s">
        <v>1614</v>
      </c>
      <c r="H964" s="178" t="s">
        <v>1615</v>
      </c>
      <c r="I964" s="163" t="s">
        <v>8</v>
      </c>
      <c r="J964" s="162"/>
      <c r="K964" s="162"/>
      <c r="L964" s="163"/>
      <c r="M964" s="162"/>
      <c r="N964" s="162"/>
      <c r="O964" s="162"/>
      <c r="P964" s="162"/>
      <c r="Q964" s="162"/>
      <c r="R964" s="164" t="str">
        <f>IF(B964&lt;200000,1,"")</f>
        <v/>
      </c>
      <c r="S964" s="164" t="s">
        <v>644</v>
      </c>
      <c r="T964" s="164"/>
      <c r="U964" s="164">
        <v>1</v>
      </c>
      <c r="V964" s="164" t="s">
        <v>644</v>
      </c>
      <c r="W964" s="162">
        <f t="shared" si="67"/>
        <v>7</v>
      </c>
      <c r="X964" s="162">
        <v>1</v>
      </c>
      <c r="Y964" t="str">
        <f t="shared" si="65"/>
        <v>Public ALS</v>
      </c>
      <c r="AA964" t="str">
        <f t="shared" si="66"/>
        <v>4</v>
      </c>
    </row>
    <row r="965" spans="1:27" ht="15.75" customHeight="1" x14ac:dyDescent="0.25">
      <c r="A965" s="162">
        <v>869</v>
      </c>
      <c r="B965" s="162">
        <v>122653</v>
      </c>
      <c r="C965" s="163" t="s">
        <v>1412</v>
      </c>
      <c r="D965" s="163" t="s">
        <v>638</v>
      </c>
      <c r="E965" s="163" t="s">
        <v>918</v>
      </c>
      <c r="F965" s="163" t="s">
        <v>918</v>
      </c>
      <c r="G965" s="163" t="s">
        <v>1614</v>
      </c>
      <c r="H965" s="163" t="s">
        <v>1637</v>
      </c>
      <c r="I965" s="163" t="s">
        <v>643</v>
      </c>
      <c r="J965" s="162">
        <v>12.192500000000001</v>
      </c>
      <c r="K965" s="162">
        <v>125.38777779999999</v>
      </c>
      <c r="L965" s="163" t="s">
        <v>644</v>
      </c>
      <c r="M965" s="162">
        <v>14</v>
      </c>
      <c r="N965" s="162">
        <v>33</v>
      </c>
      <c r="O965" s="162">
        <v>192</v>
      </c>
      <c r="P965" s="162">
        <v>1367</v>
      </c>
      <c r="Q965" s="162">
        <v>2545</v>
      </c>
      <c r="R965" s="164">
        <v>1</v>
      </c>
      <c r="S965" s="164" t="s">
        <v>644</v>
      </c>
      <c r="T965" s="164"/>
      <c r="U965" s="164" t="s">
        <v>644</v>
      </c>
      <c r="V965" s="164" t="s">
        <v>644</v>
      </c>
      <c r="W965" s="162">
        <f t="shared" si="67"/>
        <v>1</v>
      </c>
      <c r="X965" s="162">
        <v>1</v>
      </c>
      <c r="Y965" t="str">
        <f t="shared" si="65"/>
        <v>Public Elementary</v>
      </c>
      <c r="AA965" t="str">
        <f t="shared" si="66"/>
        <v>1</v>
      </c>
    </row>
    <row r="966" spans="1:27" ht="15.75" customHeight="1" x14ac:dyDescent="0.25">
      <c r="A966" s="162">
        <v>870</v>
      </c>
      <c r="B966" s="162">
        <v>122654</v>
      </c>
      <c r="C966" s="163" t="s">
        <v>1638</v>
      </c>
      <c r="D966" s="163" t="s">
        <v>638</v>
      </c>
      <c r="E966" s="163" t="s">
        <v>918</v>
      </c>
      <c r="F966" s="163" t="s">
        <v>918</v>
      </c>
      <c r="G966" s="163" t="s">
        <v>1614</v>
      </c>
      <c r="H966" s="163" t="s">
        <v>1637</v>
      </c>
      <c r="I966" s="163" t="s">
        <v>643</v>
      </c>
      <c r="J966" s="166">
        <v>12.12944444</v>
      </c>
      <c r="K966" s="166">
        <v>125.3686111</v>
      </c>
      <c r="L966" s="163" t="s">
        <v>644</v>
      </c>
      <c r="M966" s="162">
        <v>14</v>
      </c>
      <c r="N966" s="162">
        <v>33</v>
      </c>
      <c r="O966" s="162">
        <v>192</v>
      </c>
      <c r="P966" s="162">
        <v>1367</v>
      </c>
      <c r="Q966" s="162">
        <v>2545</v>
      </c>
      <c r="R966" s="164">
        <v>1</v>
      </c>
      <c r="S966" s="164" t="s">
        <v>644</v>
      </c>
      <c r="T966" s="164"/>
      <c r="U966" s="164" t="s">
        <v>644</v>
      </c>
      <c r="V966" s="164" t="s">
        <v>644</v>
      </c>
      <c r="W966" s="162">
        <f t="shared" si="67"/>
        <v>1</v>
      </c>
      <c r="X966" s="162">
        <v>1</v>
      </c>
      <c r="Y966" t="str">
        <f t="shared" si="65"/>
        <v>Public Elementary</v>
      </c>
      <c r="AA966" t="str">
        <f t="shared" si="66"/>
        <v>1</v>
      </c>
    </row>
    <row r="967" spans="1:27" ht="15.75" customHeight="1" x14ac:dyDescent="0.25">
      <c r="A967" s="162">
        <v>871</v>
      </c>
      <c r="B967" s="162">
        <v>122655</v>
      </c>
      <c r="C967" s="163" t="s">
        <v>1639</v>
      </c>
      <c r="D967" s="163" t="s">
        <v>638</v>
      </c>
      <c r="E967" s="163" t="s">
        <v>918</v>
      </c>
      <c r="F967" s="163" t="s">
        <v>918</v>
      </c>
      <c r="G967" s="163" t="s">
        <v>1614</v>
      </c>
      <c r="H967" s="163" t="s">
        <v>1637</v>
      </c>
      <c r="I967" s="163" t="s">
        <v>643</v>
      </c>
      <c r="J967" s="162">
        <v>12.1723</v>
      </c>
      <c r="K967" s="162">
        <v>125.3447</v>
      </c>
      <c r="L967" s="163" t="s">
        <v>644</v>
      </c>
      <c r="M967" s="162">
        <v>14</v>
      </c>
      <c r="N967" s="162">
        <v>33</v>
      </c>
      <c r="O967" s="162">
        <v>192</v>
      </c>
      <c r="P967" s="162">
        <v>1367</v>
      </c>
      <c r="Q967" s="162">
        <v>2545</v>
      </c>
      <c r="R967" s="164">
        <v>1</v>
      </c>
      <c r="S967" s="164" t="s">
        <v>644</v>
      </c>
      <c r="T967" s="164"/>
      <c r="U967" s="164" t="s">
        <v>644</v>
      </c>
      <c r="V967" s="164" t="s">
        <v>644</v>
      </c>
      <c r="W967" s="162">
        <f t="shared" si="67"/>
        <v>1</v>
      </c>
      <c r="X967" s="162">
        <v>1</v>
      </c>
      <c r="Y967" t="str">
        <f t="shared" si="65"/>
        <v>Public Elementary</v>
      </c>
      <c r="AA967" t="str">
        <f t="shared" si="66"/>
        <v>1</v>
      </c>
    </row>
    <row r="968" spans="1:27" ht="15.75" customHeight="1" x14ac:dyDescent="0.25">
      <c r="A968" s="162">
        <v>872</v>
      </c>
      <c r="B968" s="162">
        <v>122656</v>
      </c>
      <c r="C968" s="163" t="s">
        <v>1512</v>
      </c>
      <c r="D968" s="163" t="s">
        <v>638</v>
      </c>
      <c r="E968" s="163" t="s">
        <v>918</v>
      </c>
      <c r="F968" s="163" t="s">
        <v>918</v>
      </c>
      <c r="G968" s="163" t="s">
        <v>1614</v>
      </c>
      <c r="H968" s="163" t="s">
        <v>1637</v>
      </c>
      <c r="I968" s="163" t="s">
        <v>643</v>
      </c>
      <c r="J968" s="162">
        <v>12.196099999999999</v>
      </c>
      <c r="K968" s="162">
        <v>125.363</v>
      </c>
      <c r="L968" s="163" t="s">
        <v>644</v>
      </c>
      <c r="M968" s="162">
        <v>14</v>
      </c>
      <c r="N968" s="162">
        <v>33</v>
      </c>
      <c r="O968" s="162">
        <v>192</v>
      </c>
      <c r="P968" s="162">
        <v>1367</v>
      </c>
      <c r="Q968" s="162">
        <v>2545</v>
      </c>
      <c r="R968" s="164">
        <v>1</v>
      </c>
      <c r="S968" s="164" t="s">
        <v>644</v>
      </c>
      <c r="T968" s="164"/>
      <c r="U968" s="164" t="s">
        <v>644</v>
      </c>
      <c r="V968" s="164" t="s">
        <v>644</v>
      </c>
      <c r="W968" s="162">
        <f t="shared" si="67"/>
        <v>1</v>
      </c>
      <c r="X968" s="162">
        <v>1</v>
      </c>
      <c r="Y968" t="str">
        <f t="shared" si="65"/>
        <v>Public Elementary</v>
      </c>
      <c r="AA968" t="str">
        <f t="shared" si="66"/>
        <v>1</v>
      </c>
    </row>
    <row r="969" spans="1:27" ht="15.75" customHeight="1" x14ac:dyDescent="0.25">
      <c r="A969" s="162">
        <v>873</v>
      </c>
      <c r="B969" s="162">
        <v>122657</v>
      </c>
      <c r="C969" s="163" t="s">
        <v>1640</v>
      </c>
      <c r="D969" s="163" t="s">
        <v>638</v>
      </c>
      <c r="E969" s="163" t="s">
        <v>918</v>
      </c>
      <c r="F969" s="163" t="s">
        <v>918</v>
      </c>
      <c r="G969" s="163" t="s">
        <v>1614</v>
      </c>
      <c r="H969" s="163" t="s">
        <v>1637</v>
      </c>
      <c r="I969" s="163" t="s">
        <v>643</v>
      </c>
      <c r="J969" s="162">
        <v>12.1136</v>
      </c>
      <c r="K969" s="162">
        <v>125.3925</v>
      </c>
      <c r="L969" s="163" t="s">
        <v>644</v>
      </c>
      <c r="M969" s="162">
        <v>14</v>
      </c>
      <c r="N969" s="162">
        <v>33</v>
      </c>
      <c r="O969" s="162">
        <v>192</v>
      </c>
      <c r="P969" s="162">
        <v>1367</v>
      </c>
      <c r="Q969" s="162">
        <v>2545</v>
      </c>
      <c r="R969" s="164">
        <v>1</v>
      </c>
      <c r="S969" s="164" t="s">
        <v>644</v>
      </c>
      <c r="T969" s="164"/>
      <c r="U969" s="164" t="s">
        <v>644</v>
      </c>
      <c r="V969" s="164" t="s">
        <v>644</v>
      </c>
      <c r="W969" s="162">
        <f t="shared" si="67"/>
        <v>1</v>
      </c>
      <c r="X969" s="162">
        <v>1</v>
      </c>
      <c r="Y969" t="str">
        <f t="shared" si="65"/>
        <v>Public Elementary</v>
      </c>
      <c r="AA969" t="str">
        <f t="shared" si="66"/>
        <v>1</v>
      </c>
    </row>
    <row r="970" spans="1:27" ht="15.75" customHeight="1" x14ac:dyDescent="0.25">
      <c r="A970" s="162">
        <v>874</v>
      </c>
      <c r="B970" s="162">
        <v>122658</v>
      </c>
      <c r="C970" s="163" t="s">
        <v>853</v>
      </c>
      <c r="D970" s="163" t="s">
        <v>638</v>
      </c>
      <c r="E970" s="163" t="s">
        <v>918</v>
      </c>
      <c r="F970" s="163" t="s">
        <v>918</v>
      </c>
      <c r="G970" s="163" t="s">
        <v>1614</v>
      </c>
      <c r="H970" s="163" t="s">
        <v>1637</v>
      </c>
      <c r="I970" s="163" t="s">
        <v>643</v>
      </c>
      <c r="J970" s="166">
        <v>12.14472222</v>
      </c>
      <c r="K970" s="166">
        <v>125.4102778</v>
      </c>
      <c r="L970" s="163" t="s">
        <v>644</v>
      </c>
      <c r="M970" s="162">
        <v>14</v>
      </c>
      <c r="N970" s="162">
        <v>33</v>
      </c>
      <c r="O970" s="162">
        <v>192</v>
      </c>
      <c r="P970" s="162">
        <v>1367</v>
      </c>
      <c r="Q970" s="162">
        <v>2545</v>
      </c>
      <c r="R970" s="164">
        <v>1</v>
      </c>
      <c r="S970" s="164" t="s">
        <v>644</v>
      </c>
      <c r="T970" s="164"/>
      <c r="U970" s="164" t="s">
        <v>644</v>
      </c>
      <c r="V970" s="164" t="s">
        <v>644</v>
      </c>
      <c r="W970" s="162">
        <f t="shared" si="67"/>
        <v>1</v>
      </c>
      <c r="X970" s="162">
        <v>1</v>
      </c>
      <c r="Y970" t="str">
        <f t="shared" si="65"/>
        <v>Public Elementary</v>
      </c>
      <c r="AA970" t="str">
        <f t="shared" si="66"/>
        <v>1</v>
      </c>
    </row>
    <row r="971" spans="1:27" ht="15.75" customHeight="1" x14ac:dyDescent="0.25">
      <c r="A971" s="162">
        <v>875</v>
      </c>
      <c r="B971" s="162">
        <v>122659</v>
      </c>
      <c r="C971" s="163" t="s">
        <v>1641</v>
      </c>
      <c r="D971" s="163" t="s">
        <v>638</v>
      </c>
      <c r="E971" s="163" t="s">
        <v>918</v>
      </c>
      <c r="F971" s="163" t="s">
        <v>918</v>
      </c>
      <c r="G971" s="163" t="s">
        <v>1614</v>
      </c>
      <c r="H971" s="163" t="s">
        <v>1637</v>
      </c>
      <c r="I971" s="163" t="s">
        <v>643</v>
      </c>
      <c r="J971" s="162">
        <v>12.2155</v>
      </c>
      <c r="K971" s="162">
        <v>125.395</v>
      </c>
      <c r="L971" s="163" t="s">
        <v>644</v>
      </c>
      <c r="M971" s="162">
        <v>14</v>
      </c>
      <c r="N971" s="162">
        <v>33</v>
      </c>
      <c r="O971" s="162">
        <v>192</v>
      </c>
      <c r="P971" s="162">
        <v>1367</v>
      </c>
      <c r="Q971" s="162">
        <v>2545</v>
      </c>
      <c r="R971" s="164">
        <v>1</v>
      </c>
      <c r="S971" s="164" t="s">
        <v>644</v>
      </c>
      <c r="T971" s="164"/>
      <c r="U971" s="164" t="s">
        <v>644</v>
      </c>
      <c r="V971" s="164" t="s">
        <v>644</v>
      </c>
      <c r="W971" s="162">
        <f t="shared" si="67"/>
        <v>1</v>
      </c>
      <c r="X971" s="162">
        <v>1</v>
      </c>
      <c r="Y971" t="str">
        <f t="shared" si="65"/>
        <v>Public Elementary</v>
      </c>
      <c r="AA971" t="str">
        <f t="shared" si="66"/>
        <v>1</v>
      </c>
    </row>
    <row r="972" spans="1:27" ht="15.75" customHeight="1" x14ac:dyDescent="0.25">
      <c r="A972" s="162">
        <v>876</v>
      </c>
      <c r="B972" s="162">
        <v>122660</v>
      </c>
      <c r="C972" s="163" t="s">
        <v>1642</v>
      </c>
      <c r="D972" s="163" t="s">
        <v>638</v>
      </c>
      <c r="E972" s="163" t="s">
        <v>918</v>
      </c>
      <c r="F972" s="163" t="s">
        <v>918</v>
      </c>
      <c r="G972" s="163" t="s">
        <v>1614</v>
      </c>
      <c r="H972" s="163" t="s">
        <v>1637</v>
      </c>
      <c r="I972" s="163" t="s">
        <v>643</v>
      </c>
      <c r="J972" s="162">
        <v>12.20611111</v>
      </c>
      <c r="K972" s="162">
        <v>125.38777779999999</v>
      </c>
      <c r="L972" s="163" t="s">
        <v>644</v>
      </c>
      <c r="M972" s="162">
        <v>14</v>
      </c>
      <c r="N972" s="162">
        <v>33</v>
      </c>
      <c r="O972" s="162">
        <v>192</v>
      </c>
      <c r="P972" s="162">
        <v>1367</v>
      </c>
      <c r="Q972" s="162">
        <v>2545</v>
      </c>
      <c r="R972" s="164">
        <v>1</v>
      </c>
      <c r="S972" s="164" t="s">
        <v>644</v>
      </c>
      <c r="T972" s="164"/>
      <c r="U972" s="164" t="s">
        <v>644</v>
      </c>
      <c r="V972" s="164" t="s">
        <v>644</v>
      </c>
      <c r="W972" s="162">
        <f t="shared" si="67"/>
        <v>1</v>
      </c>
      <c r="X972" s="162">
        <v>1</v>
      </c>
      <c r="Y972" t="str">
        <f t="shared" si="65"/>
        <v>Public Elementary</v>
      </c>
      <c r="AA972" t="str">
        <f t="shared" si="66"/>
        <v>1</v>
      </c>
    </row>
    <row r="973" spans="1:27" ht="15.75" customHeight="1" x14ac:dyDescent="0.25">
      <c r="A973" s="162">
        <v>877</v>
      </c>
      <c r="B973" s="162">
        <v>122661</v>
      </c>
      <c r="C973" s="163" t="s">
        <v>1643</v>
      </c>
      <c r="D973" s="163" t="s">
        <v>638</v>
      </c>
      <c r="E973" s="163" t="s">
        <v>918</v>
      </c>
      <c r="F973" s="163" t="s">
        <v>918</v>
      </c>
      <c r="G973" s="163" t="s">
        <v>1614</v>
      </c>
      <c r="H973" s="163" t="s">
        <v>1637</v>
      </c>
      <c r="I973" s="163" t="s">
        <v>643</v>
      </c>
      <c r="J973" s="162">
        <v>12.201111109999999</v>
      </c>
      <c r="K973" s="162">
        <v>125.38379999999999</v>
      </c>
      <c r="L973" s="163" t="s">
        <v>644</v>
      </c>
      <c r="M973" s="162">
        <v>14</v>
      </c>
      <c r="N973" s="162">
        <v>33</v>
      </c>
      <c r="O973" s="162">
        <v>192</v>
      </c>
      <c r="P973" s="162">
        <v>1367</v>
      </c>
      <c r="Q973" s="162">
        <v>2545</v>
      </c>
      <c r="R973" s="164">
        <v>1</v>
      </c>
      <c r="S973" s="164" t="s">
        <v>644</v>
      </c>
      <c r="T973" s="164"/>
      <c r="U973" s="164" t="s">
        <v>644</v>
      </c>
      <c r="V973" s="164" t="s">
        <v>644</v>
      </c>
      <c r="W973" s="162">
        <f t="shared" si="67"/>
        <v>1</v>
      </c>
      <c r="X973" s="162">
        <v>1</v>
      </c>
      <c r="Y973" t="str">
        <f t="shared" si="65"/>
        <v>Public Elementary</v>
      </c>
      <c r="AA973" t="str">
        <f t="shared" si="66"/>
        <v>1</v>
      </c>
    </row>
    <row r="974" spans="1:27" ht="15.75" customHeight="1" x14ac:dyDescent="0.25">
      <c r="A974" s="162">
        <v>878</v>
      </c>
      <c r="B974" s="162">
        <v>122662</v>
      </c>
      <c r="C974" s="163" t="s">
        <v>1644</v>
      </c>
      <c r="D974" s="163" t="s">
        <v>638</v>
      </c>
      <c r="E974" s="163" t="s">
        <v>918</v>
      </c>
      <c r="F974" s="163" t="s">
        <v>918</v>
      </c>
      <c r="G974" s="163" t="s">
        <v>1614</v>
      </c>
      <c r="H974" s="163" t="s">
        <v>1637</v>
      </c>
      <c r="I974" s="163" t="s">
        <v>643</v>
      </c>
      <c r="J974" s="162">
        <v>12.2</v>
      </c>
      <c r="K974" s="162">
        <v>125.3502</v>
      </c>
      <c r="L974" s="163" t="s">
        <v>644</v>
      </c>
      <c r="M974" s="162">
        <v>14</v>
      </c>
      <c r="N974" s="162">
        <v>33</v>
      </c>
      <c r="O974" s="162">
        <v>192</v>
      </c>
      <c r="P974" s="162">
        <v>1367</v>
      </c>
      <c r="Q974" s="162">
        <v>2545</v>
      </c>
      <c r="R974" s="164">
        <v>1</v>
      </c>
      <c r="S974" s="164" t="s">
        <v>644</v>
      </c>
      <c r="T974" s="164"/>
      <c r="U974" s="164" t="s">
        <v>644</v>
      </c>
      <c r="V974" s="164" t="s">
        <v>644</v>
      </c>
      <c r="W974" s="162">
        <f t="shared" si="67"/>
        <v>1</v>
      </c>
      <c r="X974" s="162">
        <v>1</v>
      </c>
      <c r="Y974" t="str">
        <f t="shared" si="65"/>
        <v>Public Elementary</v>
      </c>
      <c r="AA974" t="str">
        <f t="shared" si="66"/>
        <v>1</v>
      </c>
    </row>
    <row r="975" spans="1:27" ht="15.75" customHeight="1" x14ac:dyDescent="0.25">
      <c r="A975" s="162">
        <v>879</v>
      </c>
      <c r="B975" s="162">
        <v>122663</v>
      </c>
      <c r="C975" s="163" t="s">
        <v>1645</v>
      </c>
      <c r="D975" s="163" t="s">
        <v>638</v>
      </c>
      <c r="E975" s="163" t="s">
        <v>918</v>
      </c>
      <c r="F975" s="163" t="s">
        <v>918</v>
      </c>
      <c r="G975" s="163" t="s">
        <v>1614</v>
      </c>
      <c r="H975" s="163" t="s">
        <v>1637</v>
      </c>
      <c r="I975" s="163" t="s">
        <v>643</v>
      </c>
      <c r="J975" s="162">
        <v>12.192399999999999</v>
      </c>
      <c r="K975" s="162">
        <v>125.36109999999999</v>
      </c>
      <c r="L975" s="163" t="s">
        <v>644</v>
      </c>
      <c r="M975" s="162">
        <v>14</v>
      </c>
      <c r="N975" s="162">
        <v>33</v>
      </c>
      <c r="O975" s="162">
        <v>192</v>
      </c>
      <c r="P975" s="162">
        <v>1367</v>
      </c>
      <c r="Q975" s="162">
        <v>2545</v>
      </c>
      <c r="R975" s="164">
        <v>1</v>
      </c>
      <c r="S975" s="164" t="s">
        <v>644</v>
      </c>
      <c r="T975" s="164"/>
      <c r="U975" s="164" t="s">
        <v>644</v>
      </c>
      <c r="V975" s="164" t="s">
        <v>644</v>
      </c>
      <c r="W975" s="162">
        <f t="shared" si="67"/>
        <v>1</v>
      </c>
      <c r="X975" s="162">
        <v>1</v>
      </c>
      <c r="Y975" t="str">
        <f t="shared" ref="Y975:Y1038" si="68">IF(X975=1,"Public","Private")&amp;" "&amp;IF(W975=1,"Elementary",IF(W975=2,"JHS",IF(W975=3,"SHS (Stand-alone)",IF(W975=4,"Integrated",IF(W975=5,"Secondary",IF(W975=6,"Complete K to 12",IF(W975=7,"ALS",IF(W975=8,"SHS SUC",""))))))))</f>
        <v>Public Elementary</v>
      </c>
      <c r="AA975" t="str">
        <f t="shared" ref="AA975:AA1038" si="69">IF(R975=1,1,"")&amp;IF(S975=1,2,"")&amp;IF(T975=1,3,"")&amp;IF(U975=1,4,"")&amp;IF(V975=1,5,"")</f>
        <v>1</v>
      </c>
    </row>
    <row r="976" spans="1:27" ht="15.75" customHeight="1" x14ac:dyDescent="0.25">
      <c r="A976" s="162">
        <v>880</v>
      </c>
      <c r="B976" s="162">
        <v>122664</v>
      </c>
      <c r="C976" s="163" t="s">
        <v>1646</v>
      </c>
      <c r="D976" s="163" t="s">
        <v>638</v>
      </c>
      <c r="E976" s="163" t="s">
        <v>918</v>
      </c>
      <c r="F976" s="163" t="s">
        <v>918</v>
      </c>
      <c r="G976" s="163" t="s">
        <v>1614</v>
      </c>
      <c r="H976" s="163" t="s">
        <v>1637</v>
      </c>
      <c r="I976" s="163" t="s">
        <v>643</v>
      </c>
      <c r="J976" s="170"/>
      <c r="K976" s="170"/>
      <c r="L976" s="163" t="s">
        <v>644</v>
      </c>
      <c r="M976" s="162">
        <v>14</v>
      </c>
      <c r="N976" s="162">
        <v>33</v>
      </c>
      <c r="O976" s="162">
        <v>192</v>
      </c>
      <c r="P976" s="162">
        <v>1367</v>
      </c>
      <c r="Q976" s="162">
        <v>2545</v>
      </c>
      <c r="R976" s="164">
        <v>1</v>
      </c>
      <c r="S976" s="164" t="s">
        <v>644</v>
      </c>
      <c r="T976" s="164"/>
      <c r="U976" s="164" t="s">
        <v>644</v>
      </c>
      <c r="V976" s="164" t="s">
        <v>644</v>
      </c>
      <c r="W976" s="162">
        <f t="shared" si="67"/>
        <v>1</v>
      </c>
      <c r="X976" s="162">
        <v>1</v>
      </c>
      <c r="Y976" t="str">
        <f t="shared" si="68"/>
        <v>Public Elementary</v>
      </c>
      <c r="AA976" t="str">
        <f t="shared" si="69"/>
        <v>1</v>
      </c>
    </row>
    <row r="977" spans="1:27" ht="15.75" customHeight="1" x14ac:dyDescent="0.25">
      <c r="A977" s="162">
        <v>881</v>
      </c>
      <c r="B977" s="162">
        <v>122665</v>
      </c>
      <c r="C977" s="163" t="s">
        <v>1647</v>
      </c>
      <c r="D977" s="163" t="s">
        <v>638</v>
      </c>
      <c r="E977" s="163" t="s">
        <v>918</v>
      </c>
      <c r="F977" s="163" t="s">
        <v>918</v>
      </c>
      <c r="G977" s="163" t="s">
        <v>1614</v>
      </c>
      <c r="H977" s="163" t="s">
        <v>1637</v>
      </c>
      <c r="I977" s="163" t="s">
        <v>643</v>
      </c>
      <c r="J977" s="162">
        <v>12.18861111</v>
      </c>
      <c r="K977" s="162">
        <v>125.4033333</v>
      </c>
      <c r="L977" s="163" t="s">
        <v>644</v>
      </c>
      <c r="M977" s="162">
        <v>14</v>
      </c>
      <c r="N977" s="162">
        <v>33</v>
      </c>
      <c r="O977" s="162">
        <v>192</v>
      </c>
      <c r="P977" s="162">
        <v>1367</v>
      </c>
      <c r="Q977" s="162">
        <v>2545</v>
      </c>
      <c r="R977" s="164">
        <v>1</v>
      </c>
      <c r="S977" s="164" t="s">
        <v>644</v>
      </c>
      <c r="T977" s="164"/>
      <c r="U977" s="164" t="s">
        <v>644</v>
      </c>
      <c r="V977" s="164" t="s">
        <v>644</v>
      </c>
      <c r="W977" s="162">
        <f t="shared" si="67"/>
        <v>1</v>
      </c>
      <c r="X977" s="162">
        <v>1</v>
      </c>
      <c r="Y977" t="str">
        <f t="shared" si="68"/>
        <v>Public Elementary</v>
      </c>
      <c r="AA977" t="str">
        <f t="shared" si="69"/>
        <v>1</v>
      </c>
    </row>
    <row r="978" spans="1:27" ht="15.75" customHeight="1" x14ac:dyDescent="0.25">
      <c r="A978" s="162">
        <v>882</v>
      </c>
      <c r="B978" s="162">
        <v>122666</v>
      </c>
      <c r="C978" s="163" t="s">
        <v>1648</v>
      </c>
      <c r="D978" s="163" t="s">
        <v>638</v>
      </c>
      <c r="E978" s="163" t="s">
        <v>918</v>
      </c>
      <c r="F978" s="163" t="s">
        <v>918</v>
      </c>
      <c r="G978" s="163" t="s">
        <v>1614</v>
      </c>
      <c r="H978" s="163" t="s">
        <v>1637</v>
      </c>
      <c r="I978" s="163" t="s">
        <v>643</v>
      </c>
      <c r="J978" s="162">
        <v>12.1777</v>
      </c>
      <c r="K978" s="162">
        <v>125.3797</v>
      </c>
      <c r="L978" s="163" t="s">
        <v>644</v>
      </c>
      <c r="M978" s="162">
        <v>14</v>
      </c>
      <c r="N978" s="162">
        <v>33</v>
      </c>
      <c r="O978" s="162">
        <v>192</v>
      </c>
      <c r="P978" s="162">
        <v>1367</v>
      </c>
      <c r="Q978" s="162">
        <v>2545</v>
      </c>
      <c r="R978" s="164">
        <v>1</v>
      </c>
      <c r="S978" s="164" t="s">
        <v>644</v>
      </c>
      <c r="T978" s="164"/>
      <c r="U978" s="164" t="s">
        <v>644</v>
      </c>
      <c r="V978" s="164" t="s">
        <v>644</v>
      </c>
      <c r="W978" s="162">
        <f t="shared" si="67"/>
        <v>1</v>
      </c>
      <c r="X978" s="162">
        <v>1</v>
      </c>
      <c r="Y978" t="str">
        <f t="shared" si="68"/>
        <v>Public Elementary</v>
      </c>
      <c r="AA978" t="str">
        <f t="shared" si="69"/>
        <v>1</v>
      </c>
    </row>
    <row r="979" spans="1:27" ht="15.75" customHeight="1" x14ac:dyDescent="0.25">
      <c r="A979" s="162">
        <v>883</v>
      </c>
      <c r="B979" s="162">
        <v>122667</v>
      </c>
      <c r="C979" s="163" t="s">
        <v>1649</v>
      </c>
      <c r="D979" s="163" t="s">
        <v>638</v>
      </c>
      <c r="E979" s="163" t="s">
        <v>918</v>
      </c>
      <c r="F979" s="163" t="s">
        <v>918</v>
      </c>
      <c r="G979" s="163" t="s">
        <v>1614</v>
      </c>
      <c r="H979" s="163" t="s">
        <v>1637</v>
      </c>
      <c r="I979" s="163" t="s">
        <v>643</v>
      </c>
      <c r="J979" s="162">
        <v>12.143599999999999</v>
      </c>
      <c r="K979" s="162">
        <v>125.3686</v>
      </c>
      <c r="L979" s="163" t="s">
        <v>644</v>
      </c>
      <c r="M979" s="162">
        <v>14</v>
      </c>
      <c r="N979" s="162">
        <v>33</v>
      </c>
      <c r="O979" s="162">
        <v>192</v>
      </c>
      <c r="P979" s="162">
        <v>1367</v>
      </c>
      <c r="Q979" s="162">
        <v>2545</v>
      </c>
      <c r="R979" s="164">
        <v>1</v>
      </c>
      <c r="S979" s="164" t="s">
        <v>644</v>
      </c>
      <c r="T979" s="164"/>
      <c r="U979" s="164" t="s">
        <v>644</v>
      </c>
      <c r="V979" s="164" t="s">
        <v>644</v>
      </c>
      <c r="W979" s="162">
        <f t="shared" si="67"/>
        <v>1</v>
      </c>
      <c r="X979" s="162">
        <v>1</v>
      </c>
      <c r="Y979" t="str">
        <f t="shared" si="68"/>
        <v>Public Elementary</v>
      </c>
      <c r="AA979" t="str">
        <f t="shared" si="69"/>
        <v>1</v>
      </c>
    </row>
    <row r="980" spans="1:27" ht="15.75" customHeight="1" x14ac:dyDescent="0.25">
      <c r="A980" s="162">
        <v>884</v>
      </c>
      <c r="B980" s="162">
        <v>122668</v>
      </c>
      <c r="C980" s="163" t="s">
        <v>1650</v>
      </c>
      <c r="D980" s="163" t="s">
        <v>638</v>
      </c>
      <c r="E980" s="163" t="s">
        <v>918</v>
      </c>
      <c r="F980" s="163" t="s">
        <v>918</v>
      </c>
      <c r="G980" s="163" t="s">
        <v>1614</v>
      </c>
      <c r="H980" s="163" t="s">
        <v>1637</v>
      </c>
      <c r="I980" s="163" t="s">
        <v>643</v>
      </c>
      <c r="J980" s="162">
        <v>12.14361111</v>
      </c>
      <c r="K980" s="162">
        <v>125.4358333</v>
      </c>
      <c r="L980" s="163" t="s">
        <v>644</v>
      </c>
      <c r="M980" s="162">
        <v>14</v>
      </c>
      <c r="N980" s="162">
        <v>33</v>
      </c>
      <c r="O980" s="162">
        <v>192</v>
      </c>
      <c r="P980" s="162">
        <v>1367</v>
      </c>
      <c r="Q980" s="162">
        <v>2545</v>
      </c>
      <c r="R980" s="164">
        <v>1</v>
      </c>
      <c r="S980" s="164" t="s">
        <v>644</v>
      </c>
      <c r="T980" s="164"/>
      <c r="U980" s="164" t="s">
        <v>644</v>
      </c>
      <c r="V980" s="164" t="s">
        <v>644</v>
      </c>
      <c r="W980" s="162">
        <f t="shared" si="67"/>
        <v>1</v>
      </c>
      <c r="X980" s="162">
        <v>1</v>
      </c>
      <c r="Y980" t="str">
        <f t="shared" si="68"/>
        <v>Public Elementary</v>
      </c>
      <c r="AA980" t="str">
        <f t="shared" si="69"/>
        <v>1</v>
      </c>
    </row>
    <row r="981" spans="1:27" ht="15.75" customHeight="1" x14ac:dyDescent="0.25">
      <c r="A981" s="162">
        <v>885</v>
      </c>
      <c r="B981" s="162">
        <v>122669</v>
      </c>
      <c r="C981" s="163" t="s">
        <v>1373</v>
      </c>
      <c r="D981" s="163" t="s">
        <v>638</v>
      </c>
      <c r="E981" s="163" t="s">
        <v>918</v>
      </c>
      <c r="F981" s="163" t="s">
        <v>918</v>
      </c>
      <c r="G981" s="163" t="s">
        <v>1614</v>
      </c>
      <c r="H981" s="163" t="s">
        <v>1637</v>
      </c>
      <c r="I981" s="163" t="s">
        <v>643</v>
      </c>
      <c r="J981" s="162">
        <v>12.2211</v>
      </c>
      <c r="K981" s="162">
        <v>125.3877</v>
      </c>
      <c r="L981" s="163" t="s">
        <v>644</v>
      </c>
      <c r="M981" s="162">
        <v>14</v>
      </c>
      <c r="N981" s="162">
        <v>33</v>
      </c>
      <c r="O981" s="162">
        <v>192</v>
      </c>
      <c r="P981" s="162">
        <v>1367</v>
      </c>
      <c r="Q981" s="162">
        <v>2545</v>
      </c>
      <c r="R981" s="164">
        <v>1</v>
      </c>
      <c r="S981" s="164" t="s">
        <v>644</v>
      </c>
      <c r="T981" s="164"/>
      <c r="U981" s="164" t="s">
        <v>644</v>
      </c>
      <c r="V981" s="164" t="s">
        <v>644</v>
      </c>
      <c r="W981" s="162">
        <f t="shared" si="67"/>
        <v>1</v>
      </c>
      <c r="X981" s="162">
        <v>1</v>
      </c>
      <c r="Y981" t="str">
        <f t="shared" si="68"/>
        <v>Public Elementary</v>
      </c>
      <c r="AA981" t="str">
        <f t="shared" si="69"/>
        <v>1</v>
      </c>
    </row>
    <row r="982" spans="1:27" ht="15.75" customHeight="1" x14ac:dyDescent="0.25">
      <c r="A982" s="162">
        <v>886</v>
      </c>
      <c r="B982" s="162">
        <v>122670</v>
      </c>
      <c r="C982" s="163" t="s">
        <v>1484</v>
      </c>
      <c r="D982" s="163" t="s">
        <v>638</v>
      </c>
      <c r="E982" s="163" t="s">
        <v>918</v>
      </c>
      <c r="F982" s="163" t="s">
        <v>918</v>
      </c>
      <c r="G982" s="163" t="s">
        <v>1614</v>
      </c>
      <c r="H982" s="163" t="s">
        <v>1637</v>
      </c>
      <c r="I982" s="163" t="s">
        <v>643</v>
      </c>
      <c r="J982" s="162">
        <v>12.118600000000001</v>
      </c>
      <c r="K982" s="162">
        <v>125.38549999999999</v>
      </c>
      <c r="L982" s="163" t="s">
        <v>644</v>
      </c>
      <c r="M982" s="162">
        <v>14</v>
      </c>
      <c r="N982" s="162">
        <v>33</v>
      </c>
      <c r="O982" s="162">
        <v>192</v>
      </c>
      <c r="P982" s="162">
        <v>1367</v>
      </c>
      <c r="Q982" s="162">
        <v>2545</v>
      </c>
      <c r="R982" s="164">
        <v>1</v>
      </c>
      <c r="S982" s="164" t="s">
        <v>644</v>
      </c>
      <c r="T982" s="164"/>
      <c r="U982" s="164" t="s">
        <v>644</v>
      </c>
      <c r="V982" s="164" t="s">
        <v>644</v>
      </c>
      <c r="W982" s="162">
        <f t="shared" si="67"/>
        <v>1</v>
      </c>
      <c r="X982" s="162">
        <v>1</v>
      </c>
      <c r="Y982" t="str">
        <f t="shared" si="68"/>
        <v>Public Elementary</v>
      </c>
      <c r="AA982" t="str">
        <f t="shared" si="69"/>
        <v>1</v>
      </c>
    </row>
    <row r="983" spans="1:27" ht="15.75" customHeight="1" x14ac:dyDescent="0.25">
      <c r="A983" s="162">
        <v>1032</v>
      </c>
      <c r="B983" s="162">
        <v>303520</v>
      </c>
      <c r="C983" s="163" t="s">
        <v>1651</v>
      </c>
      <c r="D983" s="163" t="s">
        <v>638</v>
      </c>
      <c r="E983" s="163" t="s">
        <v>918</v>
      </c>
      <c r="F983" s="163" t="s">
        <v>918</v>
      </c>
      <c r="G983" s="163" t="s">
        <v>1614</v>
      </c>
      <c r="H983" s="163" t="s">
        <v>1637</v>
      </c>
      <c r="I983" s="163" t="s">
        <v>716</v>
      </c>
      <c r="J983" s="162">
        <v>12.145403</v>
      </c>
      <c r="K983" s="162">
        <v>125.430481</v>
      </c>
      <c r="L983" s="163" t="s">
        <v>644</v>
      </c>
      <c r="M983" s="162">
        <v>14</v>
      </c>
      <c r="N983" s="162">
        <v>33</v>
      </c>
      <c r="O983" s="162">
        <v>192</v>
      </c>
      <c r="P983" s="162">
        <v>1367</v>
      </c>
      <c r="Q983" s="162">
        <v>2544</v>
      </c>
      <c r="R983" s="164" t="s">
        <v>644</v>
      </c>
      <c r="S983" s="164">
        <v>1</v>
      </c>
      <c r="T983" s="164">
        <v>1</v>
      </c>
      <c r="U983" s="164" t="s">
        <v>644</v>
      </c>
      <c r="V983" s="164" t="s">
        <v>644</v>
      </c>
      <c r="W983" s="162">
        <f t="shared" si="67"/>
        <v>5</v>
      </c>
      <c r="X983" s="162">
        <v>1</v>
      </c>
      <c r="Y983" t="str">
        <f t="shared" si="68"/>
        <v>Public Secondary</v>
      </c>
      <c r="AA983" t="str">
        <f t="shared" si="69"/>
        <v>23</v>
      </c>
    </row>
    <row r="984" spans="1:27" ht="15.75" customHeight="1" x14ac:dyDescent="0.25">
      <c r="A984" s="162">
        <v>1044</v>
      </c>
      <c r="B984" s="162">
        <v>313506</v>
      </c>
      <c r="C984" s="163" t="s">
        <v>1652</v>
      </c>
      <c r="D984" s="163" t="s">
        <v>638</v>
      </c>
      <c r="E984" s="163" t="s">
        <v>918</v>
      </c>
      <c r="F984" s="163" t="s">
        <v>918</v>
      </c>
      <c r="G984" s="163" t="s">
        <v>1614</v>
      </c>
      <c r="H984" s="163" t="s">
        <v>1637</v>
      </c>
      <c r="I984" s="163" t="s">
        <v>716</v>
      </c>
      <c r="J984" s="162">
        <v>12.163024</v>
      </c>
      <c r="K984" s="162">
        <v>125.37803599999999</v>
      </c>
      <c r="L984" s="163" t="s">
        <v>644</v>
      </c>
      <c r="M984" s="162">
        <v>14</v>
      </c>
      <c r="N984" s="162">
        <v>33</v>
      </c>
      <c r="O984" s="162">
        <v>192</v>
      </c>
      <c r="P984" s="162">
        <v>1367</v>
      </c>
      <c r="Q984" s="162">
        <v>2545</v>
      </c>
      <c r="R984" s="164" t="s">
        <v>644</v>
      </c>
      <c r="S984" s="164">
        <v>1</v>
      </c>
      <c r="T984" s="164"/>
      <c r="U984" s="164" t="s">
        <v>644</v>
      </c>
      <c r="V984" s="164" t="s">
        <v>644</v>
      </c>
      <c r="W984" s="162">
        <f t="shared" si="67"/>
        <v>2</v>
      </c>
      <c r="X984" s="162">
        <v>1</v>
      </c>
      <c r="Y984" t="str">
        <f t="shared" si="68"/>
        <v>Public JHS</v>
      </c>
      <c r="AA984" t="str">
        <f t="shared" si="69"/>
        <v>2</v>
      </c>
    </row>
    <row r="985" spans="1:27" ht="15.75" customHeight="1" x14ac:dyDescent="0.25">
      <c r="A985" s="162">
        <v>1077</v>
      </c>
      <c r="B985" s="162">
        <v>500809</v>
      </c>
      <c r="C985" s="163" t="s">
        <v>1653</v>
      </c>
      <c r="D985" s="163" t="s">
        <v>638</v>
      </c>
      <c r="E985" s="163" t="s">
        <v>918</v>
      </c>
      <c r="F985" s="163" t="s">
        <v>918</v>
      </c>
      <c r="G985" s="163" t="s">
        <v>1614</v>
      </c>
      <c r="H985" s="163" t="s">
        <v>1637</v>
      </c>
      <c r="I985" s="163" t="s">
        <v>1509</v>
      </c>
      <c r="J985" s="162">
        <v>12.165717000000001</v>
      </c>
      <c r="K985" s="162">
        <v>125.389459</v>
      </c>
      <c r="L985" s="163" t="s">
        <v>644</v>
      </c>
      <c r="M985" s="162">
        <v>14</v>
      </c>
      <c r="N985" s="162">
        <v>33</v>
      </c>
      <c r="O985" s="162">
        <v>192</v>
      </c>
      <c r="P985" s="162">
        <v>1367</v>
      </c>
      <c r="Q985" s="162">
        <v>2545</v>
      </c>
      <c r="R985" s="164">
        <v>1</v>
      </c>
      <c r="S985" s="164">
        <v>1</v>
      </c>
      <c r="T985" s="164"/>
      <c r="U985" s="164" t="s">
        <v>644</v>
      </c>
      <c r="V985" s="164" t="s">
        <v>644</v>
      </c>
      <c r="W985" s="162">
        <f t="shared" si="67"/>
        <v>4</v>
      </c>
      <c r="X985" s="162">
        <v>1</v>
      </c>
      <c r="Y985" t="str">
        <f t="shared" si="68"/>
        <v>Public Integrated</v>
      </c>
      <c r="AA985" t="str">
        <f t="shared" si="69"/>
        <v>12</v>
      </c>
    </row>
    <row r="986" spans="1:27" ht="15.75" customHeight="1" x14ac:dyDescent="0.25">
      <c r="A986" s="162">
        <v>1101</v>
      </c>
      <c r="B986" s="178" t="s">
        <v>1637</v>
      </c>
      <c r="C986" s="178" t="s">
        <v>1654</v>
      </c>
      <c r="D986" s="163" t="s">
        <v>638</v>
      </c>
      <c r="E986" s="163" t="s">
        <v>918</v>
      </c>
      <c r="F986" s="163" t="s">
        <v>918</v>
      </c>
      <c r="G986" s="178" t="s">
        <v>1614</v>
      </c>
      <c r="H986" s="178" t="s">
        <v>1637</v>
      </c>
      <c r="I986" s="163" t="s">
        <v>8</v>
      </c>
      <c r="J986" s="162"/>
      <c r="K986" s="162"/>
      <c r="L986" s="163"/>
      <c r="M986" s="162"/>
      <c r="N986" s="162"/>
      <c r="O986" s="162"/>
      <c r="P986" s="162"/>
      <c r="Q986" s="162"/>
      <c r="R986" s="164" t="str">
        <f>IF(B986&lt;200000,1,"")</f>
        <v/>
      </c>
      <c r="S986" s="164" t="s">
        <v>644</v>
      </c>
      <c r="T986" s="164"/>
      <c r="U986" s="164">
        <v>1</v>
      </c>
      <c r="V986" s="164" t="s">
        <v>644</v>
      </c>
      <c r="W986" s="162">
        <f t="shared" si="67"/>
        <v>7</v>
      </c>
      <c r="X986" s="162">
        <v>1</v>
      </c>
      <c r="Y986" t="str">
        <f t="shared" si="68"/>
        <v>Public ALS</v>
      </c>
      <c r="AA986" t="str">
        <f t="shared" si="69"/>
        <v>4</v>
      </c>
    </row>
    <row r="987" spans="1:27" ht="15.75" customHeight="1" x14ac:dyDescent="0.25">
      <c r="A987" s="162">
        <v>887</v>
      </c>
      <c r="B987" s="162">
        <v>122671</v>
      </c>
      <c r="C987" s="163" t="s">
        <v>1655</v>
      </c>
      <c r="D987" s="163" t="s">
        <v>638</v>
      </c>
      <c r="E987" s="163" t="s">
        <v>918</v>
      </c>
      <c r="F987" s="163" t="s">
        <v>918</v>
      </c>
      <c r="G987" s="163" t="s">
        <v>1656</v>
      </c>
      <c r="H987" s="163" t="s">
        <v>1656</v>
      </c>
      <c r="I987" s="163" t="s">
        <v>643</v>
      </c>
      <c r="J987" s="162">
        <v>11.170833330000001</v>
      </c>
      <c r="K987" s="162">
        <v>125.5608333</v>
      </c>
      <c r="L987" s="163" t="s">
        <v>644</v>
      </c>
      <c r="M987" s="162">
        <v>14</v>
      </c>
      <c r="N987" s="162">
        <v>33</v>
      </c>
      <c r="O987" s="162">
        <v>192</v>
      </c>
      <c r="P987" s="162">
        <v>1368</v>
      </c>
      <c r="Q987" s="162">
        <v>2546</v>
      </c>
      <c r="R987" s="164">
        <v>1</v>
      </c>
      <c r="S987" s="164" t="s">
        <v>644</v>
      </c>
      <c r="T987" s="164"/>
      <c r="U987" s="164" t="s">
        <v>644</v>
      </c>
      <c r="V987" s="164" t="s">
        <v>644</v>
      </c>
      <c r="W987" s="162">
        <f t="shared" si="67"/>
        <v>1</v>
      </c>
      <c r="X987" s="162">
        <v>1</v>
      </c>
      <c r="Y987" t="str">
        <f t="shared" si="68"/>
        <v>Public Elementary</v>
      </c>
      <c r="AA987" t="str">
        <f t="shared" si="69"/>
        <v>1</v>
      </c>
    </row>
    <row r="988" spans="1:27" ht="15.75" customHeight="1" x14ac:dyDescent="0.25">
      <c r="A988" s="162">
        <v>888</v>
      </c>
      <c r="B988" s="162">
        <v>122672</v>
      </c>
      <c r="C988" s="163" t="s">
        <v>1657</v>
      </c>
      <c r="D988" s="163" t="s">
        <v>638</v>
      </c>
      <c r="E988" s="163" t="s">
        <v>918</v>
      </c>
      <c r="F988" s="163" t="s">
        <v>918</v>
      </c>
      <c r="G988" s="163" t="s">
        <v>1656</v>
      </c>
      <c r="H988" s="163" t="s">
        <v>1656</v>
      </c>
      <c r="I988" s="163" t="s">
        <v>643</v>
      </c>
      <c r="J988" s="162">
        <v>11.208299999999999</v>
      </c>
      <c r="K988" s="162">
        <v>125.45440000000001</v>
      </c>
      <c r="L988" s="163" t="s">
        <v>644</v>
      </c>
      <c r="M988" s="162">
        <v>14</v>
      </c>
      <c r="N988" s="162">
        <v>33</v>
      </c>
      <c r="O988" s="162">
        <v>192</v>
      </c>
      <c r="P988" s="162">
        <v>1368</v>
      </c>
      <c r="Q988" s="162">
        <v>2546</v>
      </c>
      <c r="R988" s="164">
        <v>1</v>
      </c>
      <c r="S988" s="164" t="s">
        <v>644</v>
      </c>
      <c r="T988" s="164"/>
      <c r="U988" s="164" t="s">
        <v>644</v>
      </c>
      <c r="V988" s="164" t="s">
        <v>644</v>
      </c>
      <c r="W988" s="162">
        <f t="shared" si="67"/>
        <v>1</v>
      </c>
      <c r="X988" s="162">
        <v>1</v>
      </c>
      <c r="Y988" t="str">
        <f t="shared" si="68"/>
        <v>Public Elementary</v>
      </c>
      <c r="AA988" t="str">
        <f t="shared" si="69"/>
        <v>1</v>
      </c>
    </row>
    <row r="989" spans="1:27" ht="15.75" customHeight="1" x14ac:dyDescent="0.25">
      <c r="A989" s="162">
        <v>889</v>
      </c>
      <c r="B989" s="162">
        <v>122673</v>
      </c>
      <c r="C989" s="163" t="s">
        <v>1658</v>
      </c>
      <c r="D989" s="163" t="s">
        <v>638</v>
      </c>
      <c r="E989" s="163" t="s">
        <v>918</v>
      </c>
      <c r="F989" s="163" t="s">
        <v>918</v>
      </c>
      <c r="G989" s="163" t="s">
        <v>1656</v>
      </c>
      <c r="H989" s="163" t="s">
        <v>1656</v>
      </c>
      <c r="I989" s="163" t="s">
        <v>643</v>
      </c>
      <c r="J989" s="162">
        <v>11.206666670000001</v>
      </c>
      <c r="K989" s="162">
        <v>125.53</v>
      </c>
      <c r="L989" s="163" t="s">
        <v>644</v>
      </c>
      <c r="M989" s="162">
        <v>14</v>
      </c>
      <c r="N989" s="162">
        <v>33</v>
      </c>
      <c r="O989" s="162">
        <v>192</v>
      </c>
      <c r="P989" s="162">
        <v>1368</v>
      </c>
      <c r="Q989" s="162">
        <v>2546</v>
      </c>
      <c r="R989" s="164">
        <v>1</v>
      </c>
      <c r="S989" s="164" t="s">
        <v>644</v>
      </c>
      <c r="T989" s="164"/>
      <c r="U989" s="164" t="s">
        <v>644</v>
      </c>
      <c r="V989" s="164" t="s">
        <v>644</v>
      </c>
      <c r="W989" s="162">
        <f t="shared" si="67"/>
        <v>1</v>
      </c>
      <c r="X989" s="162">
        <v>1</v>
      </c>
      <c r="Y989" t="str">
        <f t="shared" si="68"/>
        <v>Public Elementary</v>
      </c>
      <c r="AA989" t="str">
        <f t="shared" si="69"/>
        <v>1</v>
      </c>
    </row>
    <row r="990" spans="1:27" ht="15.75" customHeight="1" x14ac:dyDescent="0.25">
      <c r="A990" s="162">
        <v>890</v>
      </c>
      <c r="B990" s="162">
        <v>122674</v>
      </c>
      <c r="C990" s="163" t="s">
        <v>645</v>
      </c>
      <c r="D990" s="163" t="s">
        <v>638</v>
      </c>
      <c r="E990" s="163" t="s">
        <v>918</v>
      </c>
      <c r="F990" s="163" t="s">
        <v>918</v>
      </c>
      <c r="G990" s="163" t="s">
        <v>1656</v>
      </c>
      <c r="H990" s="163" t="s">
        <v>1656</v>
      </c>
      <c r="I990" s="163" t="s">
        <v>643</v>
      </c>
      <c r="J990" s="162">
        <v>11.188333330000001</v>
      </c>
      <c r="K990" s="162">
        <v>125.5391667</v>
      </c>
      <c r="L990" s="163" t="s">
        <v>644</v>
      </c>
      <c r="M990" s="162">
        <v>14</v>
      </c>
      <c r="N990" s="162">
        <v>33</v>
      </c>
      <c r="O990" s="162">
        <v>192</v>
      </c>
      <c r="P990" s="162">
        <v>1368</v>
      </c>
      <c r="Q990" s="162">
        <v>2546</v>
      </c>
      <c r="R990" s="164">
        <v>1</v>
      </c>
      <c r="S990" s="164" t="s">
        <v>644</v>
      </c>
      <c r="T990" s="164"/>
      <c r="U990" s="164" t="s">
        <v>644</v>
      </c>
      <c r="V990" s="164" t="s">
        <v>644</v>
      </c>
      <c r="W990" s="162">
        <f t="shared" si="67"/>
        <v>1</v>
      </c>
      <c r="X990" s="162">
        <v>1</v>
      </c>
      <c r="Y990" t="str">
        <f t="shared" si="68"/>
        <v>Public Elementary</v>
      </c>
      <c r="AA990" t="str">
        <f t="shared" si="69"/>
        <v>1</v>
      </c>
    </row>
    <row r="991" spans="1:27" ht="15.75" customHeight="1" x14ac:dyDescent="0.25">
      <c r="A991" s="162">
        <v>891</v>
      </c>
      <c r="B991" s="162">
        <v>122676</v>
      </c>
      <c r="C991" s="163" t="s">
        <v>1659</v>
      </c>
      <c r="D991" s="163" t="s">
        <v>638</v>
      </c>
      <c r="E991" s="163" t="s">
        <v>918</v>
      </c>
      <c r="F991" s="163" t="s">
        <v>918</v>
      </c>
      <c r="G991" s="163" t="s">
        <v>1656</v>
      </c>
      <c r="H991" s="163" t="s">
        <v>1656</v>
      </c>
      <c r="I991" s="163" t="s">
        <v>643</v>
      </c>
      <c r="J991" s="162">
        <v>11.229100000000001</v>
      </c>
      <c r="K991" s="162">
        <v>125.4319</v>
      </c>
      <c r="L991" s="163" t="s">
        <v>644</v>
      </c>
      <c r="M991" s="162">
        <v>14</v>
      </c>
      <c r="N991" s="162">
        <v>33</v>
      </c>
      <c r="O991" s="162">
        <v>192</v>
      </c>
      <c r="P991" s="162">
        <v>1368</v>
      </c>
      <c r="Q991" s="162">
        <v>2546</v>
      </c>
      <c r="R991" s="164">
        <v>1</v>
      </c>
      <c r="S991" s="164" t="s">
        <v>644</v>
      </c>
      <c r="T991" s="164"/>
      <c r="U991" s="164" t="s">
        <v>644</v>
      </c>
      <c r="V991" s="164" t="s">
        <v>644</v>
      </c>
      <c r="W991" s="162">
        <f t="shared" ref="W991:W1054" si="70">IF(AA991="1",1,IF(AA991="2",2,IF(AA991="12",4,IF(AA991="123",6,IF(AA991="23",5,IF(AA991="3",3,IF(AA991="4",7,IF(AA991="35",8,""))))))))</f>
        <v>1</v>
      </c>
      <c r="X991" s="162">
        <v>1</v>
      </c>
      <c r="Y991" t="str">
        <f t="shared" si="68"/>
        <v>Public Elementary</v>
      </c>
      <c r="AA991" t="str">
        <f t="shared" si="69"/>
        <v>1</v>
      </c>
    </row>
    <row r="992" spans="1:27" ht="15.75" customHeight="1" x14ac:dyDescent="0.25">
      <c r="A992" s="162">
        <v>892</v>
      </c>
      <c r="B992" s="162">
        <v>122677</v>
      </c>
      <c r="C992" s="163" t="s">
        <v>1660</v>
      </c>
      <c r="D992" s="163" t="s">
        <v>638</v>
      </c>
      <c r="E992" s="163" t="s">
        <v>918</v>
      </c>
      <c r="F992" s="163" t="s">
        <v>918</v>
      </c>
      <c r="G992" s="163" t="s">
        <v>1656</v>
      </c>
      <c r="H992" s="163" t="s">
        <v>1656</v>
      </c>
      <c r="I992" s="163" t="s">
        <v>643</v>
      </c>
      <c r="J992" s="166">
        <v>11.20166667</v>
      </c>
      <c r="K992" s="166">
        <v>125.49777779999999</v>
      </c>
      <c r="L992" s="163" t="s">
        <v>644</v>
      </c>
      <c r="M992" s="162">
        <v>14</v>
      </c>
      <c r="N992" s="162">
        <v>33</v>
      </c>
      <c r="O992" s="162">
        <v>192</v>
      </c>
      <c r="P992" s="162">
        <v>1368</v>
      </c>
      <c r="Q992" s="162">
        <v>2546</v>
      </c>
      <c r="R992" s="164">
        <v>1</v>
      </c>
      <c r="S992" s="164" t="s">
        <v>644</v>
      </c>
      <c r="T992" s="164"/>
      <c r="U992" s="164" t="s">
        <v>644</v>
      </c>
      <c r="V992" s="164" t="s">
        <v>644</v>
      </c>
      <c r="W992" s="162">
        <f t="shared" si="70"/>
        <v>1</v>
      </c>
      <c r="X992" s="162">
        <v>1</v>
      </c>
      <c r="Y992" t="str">
        <f t="shared" si="68"/>
        <v>Public Elementary</v>
      </c>
      <c r="AA992" t="str">
        <f t="shared" si="69"/>
        <v>1</v>
      </c>
    </row>
    <row r="993" spans="1:27" ht="15.75" customHeight="1" x14ac:dyDescent="0.25">
      <c r="A993" s="162">
        <v>893</v>
      </c>
      <c r="B993" s="162">
        <v>122678</v>
      </c>
      <c r="C993" s="163" t="s">
        <v>1661</v>
      </c>
      <c r="D993" s="163" t="s">
        <v>638</v>
      </c>
      <c r="E993" s="163" t="s">
        <v>918</v>
      </c>
      <c r="F993" s="163" t="s">
        <v>918</v>
      </c>
      <c r="G993" s="163" t="s">
        <v>1656</v>
      </c>
      <c r="H993" s="163" t="s">
        <v>1656</v>
      </c>
      <c r="I993" s="163" t="s">
        <v>643</v>
      </c>
      <c r="J993" s="166">
        <v>11.183299999999999</v>
      </c>
      <c r="K993" s="166">
        <v>125.4444</v>
      </c>
      <c r="L993" s="163" t="s">
        <v>644</v>
      </c>
      <c r="M993" s="162">
        <v>14</v>
      </c>
      <c r="N993" s="162">
        <v>33</v>
      </c>
      <c r="O993" s="162">
        <v>192</v>
      </c>
      <c r="P993" s="162">
        <v>1368</v>
      </c>
      <c r="Q993" s="162">
        <v>2546</v>
      </c>
      <c r="R993" s="164">
        <v>1</v>
      </c>
      <c r="S993" s="164" t="s">
        <v>644</v>
      </c>
      <c r="T993" s="164"/>
      <c r="U993" s="164" t="s">
        <v>644</v>
      </c>
      <c r="V993" s="164" t="s">
        <v>644</v>
      </c>
      <c r="W993" s="162">
        <f t="shared" si="70"/>
        <v>1</v>
      </c>
      <c r="X993" s="162">
        <v>1</v>
      </c>
      <c r="Y993" t="str">
        <f t="shared" si="68"/>
        <v>Public Elementary</v>
      </c>
      <c r="AA993" t="str">
        <f t="shared" si="69"/>
        <v>1</v>
      </c>
    </row>
    <row r="994" spans="1:27" ht="15.75" customHeight="1" x14ac:dyDescent="0.25">
      <c r="A994" s="162">
        <v>894</v>
      </c>
      <c r="B994" s="162">
        <v>122679</v>
      </c>
      <c r="C994" s="163" t="s">
        <v>658</v>
      </c>
      <c r="D994" s="163" t="s">
        <v>638</v>
      </c>
      <c r="E994" s="163" t="s">
        <v>918</v>
      </c>
      <c r="F994" s="163" t="s">
        <v>918</v>
      </c>
      <c r="G994" s="163" t="s">
        <v>1656</v>
      </c>
      <c r="H994" s="163" t="s">
        <v>1656</v>
      </c>
      <c r="I994" s="163" t="s">
        <v>643</v>
      </c>
      <c r="J994" s="162">
        <v>11.161899999999999</v>
      </c>
      <c r="K994" s="162">
        <v>125.50579999999999</v>
      </c>
      <c r="L994" s="163" t="s">
        <v>644</v>
      </c>
      <c r="M994" s="162">
        <v>14</v>
      </c>
      <c r="N994" s="162">
        <v>33</v>
      </c>
      <c r="O994" s="162">
        <v>192</v>
      </c>
      <c r="P994" s="162">
        <v>1368</v>
      </c>
      <c r="Q994" s="162">
        <v>2546</v>
      </c>
      <c r="R994" s="164">
        <v>1</v>
      </c>
      <c r="S994" s="164" t="s">
        <v>644</v>
      </c>
      <c r="T994" s="164"/>
      <c r="U994" s="164" t="s">
        <v>644</v>
      </c>
      <c r="V994" s="164" t="s">
        <v>644</v>
      </c>
      <c r="W994" s="162">
        <f t="shared" si="70"/>
        <v>1</v>
      </c>
      <c r="X994" s="162">
        <v>1</v>
      </c>
      <c r="Y994" t="str">
        <f t="shared" si="68"/>
        <v>Public Elementary</v>
      </c>
      <c r="AA994" t="str">
        <f t="shared" si="69"/>
        <v>1</v>
      </c>
    </row>
    <row r="995" spans="1:27" ht="15.75" customHeight="1" x14ac:dyDescent="0.25">
      <c r="A995" s="162">
        <v>895</v>
      </c>
      <c r="B995" s="162">
        <v>122680</v>
      </c>
      <c r="C995" s="163" t="s">
        <v>1662</v>
      </c>
      <c r="D995" s="163" t="s">
        <v>638</v>
      </c>
      <c r="E995" s="163" t="s">
        <v>918</v>
      </c>
      <c r="F995" s="163" t="s">
        <v>918</v>
      </c>
      <c r="G995" s="163" t="s">
        <v>1656</v>
      </c>
      <c r="H995" s="163" t="s">
        <v>1656</v>
      </c>
      <c r="I995" s="163" t="s">
        <v>643</v>
      </c>
      <c r="J995" s="170"/>
      <c r="K995" s="170"/>
      <c r="L995" s="163" t="s">
        <v>644</v>
      </c>
      <c r="M995" s="162">
        <v>14</v>
      </c>
      <c r="N995" s="162">
        <v>33</v>
      </c>
      <c r="O995" s="162">
        <v>192</v>
      </c>
      <c r="P995" s="162">
        <v>1368</v>
      </c>
      <c r="Q995" s="162">
        <v>2546</v>
      </c>
      <c r="R995" s="164">
        <v>1</v>
      </c>
      <c r="S995" s="164" t="s">
        <v>644</v>
      </c>
      <c r="T995" s="164"/>
      <c r="U995" s="164" t="s">
        <v>644</v>
      </c>
      <c r="V995" s="164" t="s">
        <v>644</v>
      </c>
      <c r="W995" s="162">
        <f t="shared" si="70"/>
        <v>1</v>
      </c>
      <c r="X995" s="162">
        <v>1</v>
      </c>
      <c r="Y995" t="str">
        <f t="shared" si="68"/>
        <v>Public Elementary</v>
      </c>
      <c r="AA995" t="str">
        <f t="shared" si="69"/>
        <v>1</v>
      </c>
    </row>
    <row r="996" spans="1:27" ht="15.75" customHeight="1" x14ac:dyDescent="0.25">
      <c r="A996" s="162">
        <v>896</v>
      </c>
      <c r="B996" s="162">
        <v>122681</v>
      </c>
      <c r="C996" s="163" t="s">
        <v>1649</v>
      </c>
      <c r="D996" s="163" t="s">
        <v>638</v>
      </c>
      <c r="E996" s="163" t="s">
        <v>918</v>
      </c>
      <c r="F996" s="163" t="s">
        <v>918</v>
      </c>
      <c r="G996" s="163" t="s">
        <v>1656</v>
      </c>
      <c r="H996" s="163" t="s">
        <v>1656</v>
      </c>
      <c r="I996" s="163" t="s">
        <v>643</v>
      </c>
      <c r="J996" s="162">
        <v>11.18</v>
      </c>
      <c r="K996" s="162">
        <v>125.5580556</v>
      </c>
      <c r="L996" s="163" t="s">
        <v>644</v>
      </c>
      <c r="M996" s="162">
        <v>14</v>
      </c>
      <c r="N996" s="162">
        <v>33</v>
      </c>
      <c r="O996" s="162">
        <v>192</v>
      </c>
      <c r="P996" s="162">
        <v>1368</v>
      </c>
      <c r="Q996" s="162">
        <v>2546</v>
      </c>
      <c r="R996" s="164">
        <v>1</v>
      </c>
      <c r="S996" s="164" t="s">
        <v>644</v>
      </c>
      <c r="T996" s="164"/>
      <c r="U996" s="164" t="s">
        <v>644</v>
      </c>
      <c r="V996" s="164" t="s">
        <v>644</v>
      </c>
      <c r="W996" s="162">
        <f t="shared" si="70"/>
        <v>1</v>
      </c>
      <c r="X996" s="162">
        <v>1</v>
      </c>
      <c r="Y996" t="str">
        <f t="shared" si="68"/>
        <v>Public Elementary</v>
      </c>
      <c r="AA996" t="str">
        <f t="shared" si="69"/>
        <v>1</v>
      </c>
    </row>
    <row r="997" spans="1:27" ht="15.75" customHeight="1" x14ac:dyDescent="0.25">
      <c r="A997" s="162">
        <v>897</v>
      </c>
      <c r="B997" s="162">
        <v>122682</v>
      </c>
      <c r="C997" s="163" t="s">
        <v>1663</v>
      </c>
      <c r="D997" s="163" t="s">
        <v>638</v>
      </c>
      <c r="E997" s="163" t="s">
        <v>918</v>
      </c>
      <c r="F997" s="163" t="s">
        <v>918</v>
      </c>
      <c r="G997" s="163" t="s">
        <v>1656</v>
      </c>
      <c r="H997" s="163" t="s">
        <v>1656</v>
      </c>
      <c r="I997" s="163" t="s">
        <v>643</v>
      </c>
      <c r="J997" s="162">
        <v>11.141444999999999</v>
      </c>
      <c r="K997" s="162">
        <v>125.52800000000001</v>
      </c>
      <c r="L997" s="163" t="s">
        <v>644</v>
      </c>
      <c r="M997" s="162">
        <v>14</v>
      </c>
      <c r="N997" s="162">
        <v>33</v>
      </c>
      <c r="O997" s="162">
        <v>192</v>
      </c>
      <c r="P997" s="162">
        <v>1368</v>
      </c>
      <c r="Q997" s="162">
        <v>2546</v>
      </c>
      <c r="R997" s="164">
        <v>1</v>
      </c>
      <c r="S997" s="164" t="s">
        <v>644</v>
      </c>
      <c r="T997" s="164"/>
      <c r="U997" s="164" t="s">
        <v>644</v>
      </c>
      <c r="V997" s="164" t="s">
        <v>644</v>
      </c>
      <c r="W997" s="162">
        <f t="shared" si="70"/>
        <v>1</v>
      </c>
      <c r="X997" s="162">
        <v>1</v>
      </c>
      <c r="Y997" t="str">
        <f t="shared" si="68"/>
        <v>Public Elementary</v>
      </c>
      <c r="AA997" t="str">
        <f t="shared" si="69"/>
        <v>1</v>
      </c>
    </row>
    <row r="998" spans="1:27" ht="15.75" customHeight="1" x14ac:dyDescent="0.25">
      <c r="A998" s="162">
        <v>898</v>
      </c>
      <c r="B998" s="162">
        <v>122683</v>
      </c>
      <c r="C998" s="163" t="s">
        <v>1664</v>
      </c>
      <c r="D998" s="163" t="s">
        <v>638</v>
      </c>
      <c r="E998" s="163" t="s">
        <v>918</v>
      </c>
      <c r="F998" s="163" t="s">
        <v>918</v>
      </c>
      <c r="G998" s="163" t="s">
        <v>1656</v>
      </c>
      <c r="H998" s="163" t="s">
        <v>1656</v>
      </c>
      <c r="I998" s="163" t="s">
        <v>643</v>
      </c>
      <c r="J998" s="162">
        <v>11.161666670000001</v>
      </c>
      <c r="K998" s="162">
        <v>125.54416670000001</v>
      </c>
      <c r="L998" s="163" t="s">
        <v>644</v>
      </c>
      <c r="M998" s="162">
        <v>14</v>
      </c>
      <c r="N998" s="162">
        <v>33</v>
      </c>
      <c r="O998" s="162">
        <v>192</v>
      </c>
      <c r="P998" s="162">
        <v>1368</v>
      </c>
      <c r="Q998" s="162">
        <v>2546</v>
      </c>
      <c r="R998" s="164">
        <v>1</v>
      </c>
      <c r="S998" s="164" t="s">
        <v>644</v>
      </c>
      <c r="T998" s="164"/>
      <c r="U998" s="164" t="s">
        <v>644</v>
      </c>
      <c r="V998" s="164" t="s">
        <v>644</v>
      </c>
      <c r="W998" s="162">
        <f t="shared" si="70"/>
        <v>1</v>
      </c>
      <c r="X998" s="162">
        <v>1</v>
      </c>
      <c r="Y998" t="str">
        <f t="shared" si="68"/>
        <v>Public Elementary</v>
      </c>
      <c r="AA998" t="str">
        <f t="shared" si="69"/>
        <v>1</v>
      </c>
    </row>
    <row r="999" spans="1:27" ht="15.75" customHeight="1" x14ac:dyDescent="0.25">
      <c r="A999" s="162">
        <v>899</v>
      </c>
      <c r="B999" s="162">
        <v>122684</v>
      </c>
      <c r="C999" s="163" t="s">
        <v>1373</v>
      </c>
      <c r="D999" s="163" t="s">
        <v>638</v>
      </c>
      <c r="E999" s="163" t="s">
        <v>918</v>
      </c>
      <c r="F999" s="163" t="s">
        <v>918</v>
      </c>
      <c r="G999" s="163" t="s">
        <v>1656</v>
      </c>
      <c r="H999" s="163" t="s">
        <v>1656</v>
      </c>
      <c r="I999" s="163" t="s">
        <v>643</v>
      </c>
      <c r="J999" s="162">
        <v>11.16333333</v>
      </c>
      <c r="K999" s="162">
        <v>125.5361111</v>
      </c>
      <c r="L999" s="163" t="s">
        <v>644</v>
      </c>
      <c r="M999" s="162">
        <v>14</v>
      </c>
      <c r="N999" s="162">
        <v>33</v>
      </c>
      <c r="O999" s="162">
        <v>192</v>
      </c>
      <c r="P999" s="162">
        <v>1368</v>
      </c>
      <c r="Q999" s="162">
        <v>2546</v>
      </c>
      <c r="R999" s="164">
        <v>1</v>
      </c>
      <c r="S999" s="164" t="s">
        <v>644</v>
      </c>
      <c r="T999" s="164"/>
      <c r="U999" s="164" t="s">
        <v>644</v>
      </c>
      <c r="V999" s="164" t="s">
        <v>644</v>
      </c>
      <c r="W999" s="162">
        <f t="shared" si="70"/>
        <v>1</v>
      </c>
      <c r="X999" s="162">
        <v>1</v>
      </c>
      <c r="Y999" t="str">
        <f t="shared" si="68"/>
        <v>Public Elementary</v>
      </c>
      <c r="AA999" t="str">
        <f t="shared" si="69"/>
        <v>1</v>
      </c>
    </row>
    <row r="1000" spans="1:27" ht="15.75" customHeight="1" x14ac:dyDescent="0.25">
      <c r="A1000" s="162">
        <v>900</v>
      </c>
      <c r="B1000" s="162">
        <v>122685</v>
      </c>
      <c r="C1000" s="163" t="s">
        <v>1665</v>
      </c>
      <c r="D1000" s="163" t="s">
        <v>638</v>
      </c>
      <c r="E1000" s="163" t="s">
        <v>918</v>
      </c>
      <c r="F1000" s="163" t="s">
        <v>918</v>
      </c>
      <c r="G1000" s="163" t="s">
        <v>1656</v>
      </c>
      <c r="H1000" s="163" t="s">
        <v>1656</v>
      </c>
      <c r="I1000" s="163" t="s">
        <v>643</v>
      </c>
      <c r="J1000" s="162">
        <v>11.173500000000001</v>
      </c>
      <c r="K1000" s="162">
        <v>125.5219</v>
      </c>
      <c r="L1000" s="163" t="s">
        <v>644</v>
      </c>
      <c r="M1000" s="162">
        <v>14</v>
      </c>
      <c r="N1000" s="162">
        <v>33</v>
      </c>
      <c r="O1000" s="162">
        <v>192</v>
      </c>
      <c r="P1000" s="162">
        <v>1368</v>
      </c>
      <c r="Q1000" s="162">
        <v>2546</v>
      </c>
      <c r="R1000" s="164">
        <v>1</v>
      </c>
      <c r="S1000" s="164" t="s">
        <v>644</v>
      </c>
      <c r="T1000" s="164"/>
      <c r="U1000" s="164" t="s">
        <v>644</v>
      </c>
      <c r="V1000" s="164" t="s">
        <v>644</v>
      </c>
      <c r="W1000" s="162">
        <f t="shared" si="70"/>
        <v>1</v>
      </c>
      <c r="X1000" s="162">
        <v>1</v>
      </c>
      <c r="Y1000" t="str">
        <f t="shared" si="68"/>
        <v>Public Elementary</v>
      </c>
      <c r="AA1000" t="str">
        <f t="shared" si="69"/>
        <v>1</v>
      </c>
    </row>
    <row r="1001" spans="1:27" ht="15.75" customHeight="1" x14ac:dyDescent="0.25">
      <c r="A1001" s="162">
        <v>901</v>
      </c>
      <c r="B1001" s="162">
        <v>122686</v>
      </c>
      <c r="C1001" s="163" t="s">
        <v>1482</v>
      </c>
      <c r="D1001" s="163" t="s">
        <v>638</v>
      </c>
      <c r="E1001" s="163" t="s">
        <v>918</v>
      </c>
      <c r="F1001" s="163" t="s">
        <v>918</v>
      </c>
      <c r="G1001" s="163" t="s">
        <v>1656</v>
      </c>
      <c r="H1001" s="163" t="s">
        <v>1656</v>
      </c>
      <c r="I1001" s="163" t="s">
        <v>643</v>
      </c>
      <c r="J1001" s="162">
        <v>11.179662</v>
      </c>
      <c r="K1001" s="162">
        <v>125.529066</v>
      </c>
      <c r="L1001" s="163" t="s">
        <v>644</v>
      </c>
      <c r="M1001" s="162">
        <v>14</v>
      </c>
      <c r="N1001" s="162">
        <v>33</v>
      </c>
      <c r="O1001" s="162">
        <v>192</v>
      </c>
      <c r="P1001" s="162">
        <v>1368</v>
      </c>
      <c r="Q1001" s="162">
        <v>2546</v>
      </c>
      <c r="R1001" s="164">
        <v>1</v>
      </c>
      <c r="S1001" s="164" t="s">
        <v>644</v>
      </c>
      <c r="T1001" s="164"/>
      <c r="U1001" s="164" t="s">
        <v>644</v>
      </c>
      <c r="V1001" s="164" t="s">
        <v>644</v>
      </c>
      <c r="W1001" s="162">
        <f t="shared" si="70"/>
        <v>1</v>
      </c>
      <c r="X1001" s="162">
        <v>1</v>
      </c>
      <c r="Y1001" t="str">
        <f t="shared" si="68"/>
        <v>Public Elementary</v>
      </c>
      <c r="AA1001" t="str">
        <f t="shared" si="69"/>
        <v>1</v>
      </c>
    </row>
    <row r="1002" spans="1:27" ht="15.75" customHeight="1" x14ac:dyDescent="0.25">
      <c r="A1002" s="162">
        <v>902</v>
      </c>
      <c r="B1002" s="162">
        <v>122687</v>
      </c>
      <c r="C1002" s="163" t="s">
        <v>1263</v>
      </c>
      <c r="D1002" s="163" t="s">
        <v>638</v>
      </c>
      <c r="E1002" s="163" t="s">
        <v>918</v>
      </c>
      <c r="F1002" s="163" t="s">
        <v>918</v>
      </c>
      <c r="G1002" s="163" t="s">
        <v>1656</v>
      </c>
      <c r="H1002" s="163" t="s">
        <v>1656</v>
      </c>
      <c r="I1002" s="163" t="s">
        <v>643</v>
      </c>
      <c r="J1002" s="162">
        <v>11.179399999999999</v>
      </c>
      <c r="K1002" s="162">
        <v>125.30329999999999</v>
      </c>
      <c r="L1002" s="163" t="s">
        <v>644</v>
      </c>
      <c r="M1002" s="162">
        <v>14</v>
      </c>
      <c r="N1002" s="162">
        <v>33</v>
      </c>
      <c r="O1002" s="162">
        <v>192</v>
      </c>
      <c r="P1002" s="162">
        <v>1368</v>
      </c>
      <c r="Q1002" s="162">
        <v>2546</v>
      </c>
      <c r="R1002" s="164">
        <v>1</v>
      </c>
      <c r="S1002" s="164" t="s">
        <v>644</v>
      </c>
      <c r="T1002" s="164"/>
      <c r="U1002" s="164" t="s">
        <v>644</v>
      </c>
      <c r="V1002" s="164" t="s">
        <v>644</v>
      </c>
      <c r="W1002" s="162">
        <f t="shared" si="70"/>
        <v>1</v>
      </c>
      <c r="X1002" s="162">
        <v>1</v>
      </c>
      <c r="Y1002" t="str">
        <f t="shared" si="68"/>
        <v>Public Elementary</v>
      </c>
      <c r="AA1002" t="str">
        <f t="shared" si="69"/>
        <v>1</v>
      </c>
    </row>
    <row r="1003" spans="1:27" ht="15.75" customHeight="1" x14ac:dyDescent="0.25">
      <c r="A1003" s="162">
        <v>903</v>
      </c>
      <c r="B1003" s="162">
        <v>122688</v>
      </c>
      <c r="C1003" s="163" t="s">
        <v>1666</v>
      </c>
      <c r="D1003" s="163" t="s">
        <v>638</v>
      </c>
      <c r="E1003" s="163" t="s">
        <v>918</v>
      </c>
      <c r="F1003" s="163" t="s">
        <v>918</v>
      </c>
      <c r="G1003" s="163" t="s">
        <v>1656</v>
      </c>
      <c r="H1003" s="163" t="s">
        <v>1656</v>
      </c>
      <c r="I1003" s="163" t="s">
        <v>643</v>
      </c>
      <c r="J1003" s="162">
        <v>11.157222000000001</v>
      </c>
      <c r="K1003" s="162">
        <v>125.562048</v>
      </c>
      <c r="L1003" s="163" t="s">
        <v>644</v>
      </c>
      <c r="M1003" s="162">
        <v>14</v>
      </c>
      <c r="N1003" s="162">
        <v>33</v>
      </c>
      <c r="O1003" s="162">
        <v>192</v>
      </c>
      <c r="P1003" s="162">
        <v>1368</v>
      </c>
      <c r="Q1003" s="162">
        <v>2546</v>
      </c>
      <c r="R1003" s="164">
        <v>1</v>
      </c>
      <c r="S1003" s="164" t="s">
        <v>644</v>
      </c>
      <c r="T1003" s="164"/>
      <c r="U1003" s="164" t="s">
        <v>644</v>
      </c>
      <c r="V1003" s="164" t="s">
        <v>644</v>
      </c>
      <c r="W1003" s="162">
        <f t="shared" si="70"/>
        <v>1</v>
      </c>
      <c r="X1003" s="162">
        <v>1</v>
      </c>
      <c r="Y1003" t="str">
        <f t="shared" si="68"/>
        <v>Public Elementary</v>
      </c>
      <c r="AA1003" t="str">
        <f t="shared" si="69"/>
        <v>1</v>
      </c>
    </row>
    <row r="1004" spans="1:27" ht="15.75" customHeight="1" x14ac:dyDescent="0.25">
      <c r="A1004" s="162">
        <v>904</v>
      </c>
      <c r="B1004" s="162">
        <v>122689</v>
      </c>
      <c r="C1004" s="163" t="s">
        <v>1375</v>
      </c>
      <c r="D1004" s="163" t="s">
        <v>638</v>
      </c>
      <c r="E1004" s="163" t="s">
        <v>918</v>
      </c>
      <c r="F1004" s="163" t="s">
        <v>918</v>
      </c>
      <c r="G1004" s="163" t="s">
        <v>1656</v>
      </c>
      <c r="H1004" s="163" t="s">
        <v>1656</v>
      </c>
      <c r="I1004" s="163" t="s">
        <v>643</v>
      </c>
      <c r="J1004" s="162">
        <v>11.15</v>
      </c>
      <c r="K1004" s="162">
        <v>125.5158</v>
      </c>
      <c r="L1004" s="163" t="s">
        <v>644</v>
      </c>
      <c r="M1004" s="162">
        <v>14</v>
      </c>
      <c r="N1004" s="162">
        <v>33</v>
      </c>
      <c r="O1004" s="162">
        <v>192</v>
      </c>
      <c r="P1004" s="162">
        <v>1368</v>
      </c>
      <c r="Q1004" s="162">
        <v>2546</v>
      </c>
      <c r="R1004" s="164">
        <v>1</v>
      </c>
      <c r="S1004" s="164" t="s">
        <v>644</v>
      </c>
      <c r="T1004" s="164"/>
      <c r="U1004" s="164" t="s">
        <v>644</v>
      </c>
      <c r="V1004" s="164" t="s">
        <v>644</v>
      </c>
      <c r="W1004" s="162">
        <f t="shared" si="70"/>
        <v>1</v>
      </c>
      <c r="X1004" s="162">
        <v>1</v>
      </c>
      <c r="Y1004" t="str">
        <f t="shared" si="68"/>
        <v>Public Elementary</v>
      </c>
      <c r="AA1004" t="str">
        <f t="shared" si="69"/>
        <v>1</v>
      </c>
    </row>
    <row r="1005" spans="1:27" ht="15.75" customHeight="1" x14ac:dyDescent="0.25">
      <c r="A1005" s="162">
        <v>991</v>
      </c>
      <c r="B1005" s="162">
        <v>192503</v>
      </c>
      <c r="C1005" s="163" t="s">
        <v>1541</v>
      </c>
      <c r="D1005" s="163" t="s">
        <v>638</v>
      </c>
      <c r="E1005" s="163" t="s">
        <v>918</v>
      </c>
      <c r="F1005" s="163" t="s">
        <v>918</v>
      </c>
      <c r="G1005" s="163" t="s">
        <v>1656</v>
      </c>
      <c r="H1005" s="163" t="s">
        <v>1656</v>
      </c>
      <c r="I1005" s="163" t="s">
        <v>643</v>
      </c>
      <c r="J1005" s="170"/>
      <c r="K1005" s="170"/>
      <c r="L1005" s="163" t="s">
        <v>644</v>
      </c>
      <c r="M1005" s="162">
        <v>14</v>
      </c>
      <c r="N1005" s="162">
        <v>33</v>
      </c>
      <c r="O1005" s="162">
        <v>192</v>
      </c>
      <c r="P1005" s="162">
        <v>1368</v>
      </c>
      <c r="Q1005" s="162">
        <v>2546</v>
      </c>
      <c r="R1005" s="164">
        <v>1</v>
      </c>
      <c r="S1005" s="164" t="s">
        <v>644</v>
      </c>
      <c r="T1005" s="164"/>
      <c r="U1005" s="164" t="s">
        <v>644</v>
      </c>
      <c r="V1005" s="164" t="s">
        <v>644</v>
      </c>
      <c r="W1005" s="162">
        <f t="shared" si="70"/>
        <v>1</v>
      </c>
      <c r="X1005" s="162">
        <v>1</v>
      </c>
      <c r="Y1005" t="str">
        <f t="shared" si="68"/>
        <v>Public Elementary</v>
      </c>
      <c r="AA1005" t="str">
        <f t="shared" si="69"/>
        <v>1</v>
      </c>
    </row>
    <row r="1006" spans="1:27" ht="15.75" customHeight="1" x14ac:dyDescent="0.25">
      <c r="A1006" s="162">
        <v>993</v>
      </c>
      <c r="B1006" s="162">
        <v>192506</v>
      </c>
      <c r="C1006" s="163" t="s">
        <v>1667</v>
      </c>
      <c r="D1006" s="163" t="s">
        <v>638</v>
      </c>
      <c r="E1006" s="163" t="s">
        <v>918</v>
      </c>
      <c r="F1006" s="163" t="s">
        <v>918</v>
      </c>
      <c r="G1006" s="163" t="s">
        <v>1656</v>
      </c>
      <c r="H1006" s="163" t="s">
        <v>1656</v>
      </c>
      <c r="I1006" s="163" t="s">
        <v>643</v>
      </c>
      <c r="J1006" s="170"/>
      <c r="K1006" s="170"/>
      <c r="L1006" s="163" t="s">
        <v>644</v>
      </c>
      <c r="M1006" s="162">
        <v>14</v>
      </c>
      <c r="N1006" s="162">
        <v>33</v>
      </c>
      <c r="O1006" s="162">
        <v>192</v>
      </c>
      <c r="P1006" s="162">
        <v>1368</v>
      </c>
      <c r="Q1006" s="162">
        <v>2546</v>
      </c>
      <c r="R1006" s="164">
        <v>1</v>
      </c>
      <c r="S1006" s="164" t="s">
        <v>644</v>
      </c>
      <c r="T1006" s="164"/>
      <c r="U1006" s="164" t="s">
        <v>644</v>
      </c>
      <c r="V1006" s="164" t="s">
        <v>644</v>
      </c>
      <c r="W1006" s="162">
        <f t="shared" si="70"/>
        <v>1</v>
      </c>
      <c r="X1006" s="162">
        <v>1</v>
      </c>
      <c r="Y1006" t="str">
        <f t="shared" si="68"/>
        <v>Public Elementary</v>
      </c>
      <c r="AA1006" t="str">
        <f t="shared" si="69"/>
        <v>1</v>
      </c>
    </row>
    <row r="1007" spans="1:27" ht="15.75" customHeight="1" x14ac:dyDescent="0.25">
      <c r="A1007" s="162">
        <v>1033</v>
      </c>
      <c r="B1007" s="162">
        <v>303521</v>
      </c>
      <c r="C1007" s="163" t="s">
        <v>1668</v>
      </c>
      <c r="D1007" s="163" t="s">
        <v>638</v>
      </c>
      <c r="E1007" s="163" t="s">
        <v>918</v>
      </c>
      <c r="F1007" s="163" t="s">
        <v>918</v>
      </c>
      <c r="G1007" s="167" t="s">
        <v>1656</v>
      </c>
      <c r="H1007" s="167" t="s">
        <v>1656</v>
      </c>
      <c r="I1007" s="163" t="s">
        <v>716</v>
      </c>
      <c r="J1007" s="162">
        <v>11.16104444</v>
      </c>
      <c r="K1007" s="162">
        <v>125.5190917</v>
      </c>
      <c r="L1007" s="163" t="s">
        <v>644</v>
      </c>
      <c r="M1007" s="162">
        <v>14</v>
      </c>
      <c r="N1007" s="162">
        <v>33</v>
      </c>
      <c r="O1007" s="162">
        <v>192</v>
      </c>
      <c r="P1007" s="162">
        <v>1368</v>
      </c>
      <c r="Q1007" s="162">
        <v>2546</v>
      </c>
      <c r="R1007" s="164" t="s">
        <v>644</v>
      </c>
      <c r="S1007" s="164">
        <v>1</v>
      </c>
      <c r="T1007" s="164">
        <v>1</v>
      </c>
      <c r="U1007" s="164" t="s">
        <v>644</v>
      </c>
      <c r="V1007" s="164" t="s">
        <v>644</v>
      </c>
      <c r="W1007" s="162">
        <f t="shared" si="70"/>
        <v>5</v>
      </c>
      <c r="X1007" s="162">
        <v>1</v>
      </c>
      <c r="Y1007" t="str">
        <f t="shared" si="68"/>
        <v>Public Secondary</v>
      </c>
      <c r="AA1007" t="str">
        <f t="shared" si="69"/>
        <v>23</v>
      </c>
    </row>
    <row r="1008" spans="1:27" ht="15.75" customHeight="1" x14ac:dyDescent="0.25">
      <c r="A1008" s="162">
        <v>1047</v>
      </c>
      <c r="B1008" s="162">
        <v>313512</v>
      </c>
      <c r="C1008" s="163" t="s">
        <v>1669</v>
      </c>
      <c r="D1008" s="163" t="s">
        <v>638</v>
      </c>
      <c r="E1008" s="163" t="s">
        <v>918</v>
      </c>
      <c r="F1008" s="163" t="s">
        <v>918</v>
      </c>
      <c r="G1008" s="163" t="s">
        <v>1656</v>
      </c>
      <c r="H1008" s="163" t="s">
        <v>1656</v>
      </c>
      <c r="I1008" s="163" t="s">
        <v>716</v>
      </c>
      <c r="J1008" s="162">
        <v>11.177897</v>
      </c>
      <c r="K1008" s="162">
        <v>125.497169</v>
      </c>
      <c r="L1008" s="163" t="s">
        <v>644</v>
      </c>
      <c r="M1008" s="162">
        <v>14</v>
      </c>
      <c r="N1008" s="162">
        <v>33</v>
      </c>
      <c r="O1008" s="162">
        <v>192</v>
      </c>
      <c r="P1008" s="162">
        <v>1368</v>
      </c>
      <c r="Q1008" s="162">
        <v>2546</v>
      </c>
      <c r="R1008" s="164" t="s">
        <v>644</v>
      </c>
      <c r="S1008" s="164">
        <v>1</v>
      </c>
      <c r="T1008" s="164"/>
      <c r="U1008" s="164" t="s">
        <v>644</v>
      </c>
      <c r="V1008" s="164" t="s">
        <v>644</v>
      </c>
      <c r="W1008" s="162">
        <f t="shared" si="70"/>
        <v>2</v>
      </c>
      <c r="X1008" s="162">
        <v>1</v>
      </c>
      <c r="Y1008" t="str">
        <f t="shared" si="68"/>
        <v>Public JHS</v>
      </c>
      <c r="AA1008" t="str">
        <f t="shared" si="69"/>
        <v>2</v>
      </c>
    </row>
    <row r="1009" spans="1:27" ht="15.75" customHeight="1" x14ac:dyDescent="0.25">
      <c r="A1009" s="162">
        <v>1102</v>
      </c>
      <c r="B1009" s="178" t="s">
        <v>1670</v>
      </c>
      <c r="C1009" s="178" t="s">
        <v>1671</v>
      </c>
      <c r="D1009" s="163" t="s">
        <v>638</v>
      </c>
      <c r="E1009" s="163" t="s">
        <v>918</v>
      </c>
      <c r="F1009" s="163" t="s">
        <v>918</v>
      </c>
      <c r="G1009" s="178" t="s">
        <v>1656</v>
      </c>
      <c r="H1009" s="178" t="s">
        <v>1656</v>
      </c>
      <c r="I1009" s="163" t="s">
        <v>8</v>
      </c>
      <c r="J1009" s="162"/>
      <c r="K1009" s="162"/>
      <c r="L1009" s="163"/>
      <c r="M1009" s="162"/>
      <c r="N1009" s="162"/>
      <c r="O1009" s="162"/>
      <c r="P1009" s="162"/>
      <c r="Q1009" s="162"/>
      <c r="R1009" s="164" t="str">
        <f>IF(B1009&lt;200000,1,"")</f>
        <v/>
      </c>
      <c r="S1009" s="164" t="s">
        <v>644</v>
      </c>
      <c r="T1009" s="164"/>
      <c r="U1009" s="164">
        <v>1</v>
      </c>
      <c r="V1009" s="164" t="s">
        <v>644</v>
      </c>
      <c r="W1009" s="162">
        <f t="shared" si="70"/>
        <v>7</v>
      </c>
      <c r="X1009" s="162">
        <v>1</v>
      </c>
      <c r="Y1009" t="str">
        <f t="shared" si="68"/>
        <v>Public ALS</v>
      </c>
      <c r="AA1009" t="str">
        <f t="shared" si="69"/>
        <v>4</v>
      </c>
    </row>
    <row r="1010" spans="1:27" ht="15.75" customHeight="1" x14ac:dyDescent="0.25">
      <c r="A1010" s="162">
        <v>905</v>
      </c>
      <c r="B1010" s="162">
        <v>122690</v>
      </c>
      <c r="C1010" s="163" t="s">
        <v>1672</v>
      </c>
      <c r="D1010" s="163" t="s">
        <v>638</v>
      </c>
      <c r="E1010" s="163" t="s">
        <v>918</v>
      </c>
      <c r="F1010" s="163" t="s">
        <v>918</v>
      </c>
      <c r="G1010" s="163" t="s">
        <v>1673</v>
      </c>
      <c r="H1010" s="163" t="s">
        <v>1674</v>
      </c>
      <c r="I1010" s="163" t="s">
        <v>643</v>
      </c>
      <c r="J1010" s="162">
        <v>11.188333330000001</v>
      </c>
      <c r="K1010" s="162">
        <v>125.61694439999999</v>
      </c>
      <c r="L1010" s="163" t="s">
        <v>644</v>
      </c>
      <c r="M1010" s="162">
        <v>14</v>
      </c>
      <c r="N1010" s="162">
        <v>33</v>
      </c>
      <c r="O1010" s="162">
        <v>192</v>
      </c>
      <c r="P1010" s="162">
        <v>1369</v>
      </c>
      <c r="Q1010" s="162">
        <v>2547</v>
      </c>
      <c r="R1010" s="164">
        <v>1</v>
      </c>
      <c r="S1010" s="164" t="s">
        <v>644</v>
      </c>
      <c r="T1010" s="164"/>
      <c r="U1010" s="164" t="s">
        <v>644</v>
      </c>
      <c r="V1010" s="164" t="s">
        <v>644</v>
      </c>
      <c r="W1010" s="162">
        <f t="shared" si="70"/>
        <v>1</v>
      </c>
      <c r="X1010" s="162">
        <v>1</v>
      </c>
      <c r="Y1010" t="str">
        <f t="shared" si="68"/>
        <v>Public Elementary</v>
      </c>
      <c r="AA1010" t="str">
        <f t="shared" si="69"/>
        <v>1</v>
      </c>
    </row>
    <row r="1011" spans="1:27" ht="15.75" customHeight="1" x14ac:dyDescent="0.25">
      <c r="A1011" s="162">
        <v>906</v>
      </c>
      <c r="B1011" s="162">
        <v>122691</v>
      </c>
      <c r="C1011" s="163" t="s">
        <v>700</v>
      </c>
      <c r="D1011" s="163" t="s">
        <v>638</v>
      </c>
      <c r="E1011" s="163" t="s">
        <v>918</v>
      </c>
      <c r="F1011" s="163" t="s">
        <v>918</v>
      </c>
      <c r="G1011" s="167" t="s">
        <v>1673</v>
      </c>
      <c r="H1011" s="167" t="s">
        <v>1674</v>
      </c>
      <c r="I1011" s="163" t="s">
        <v>643</v>
      </c>
      <c r="J1011" s="162">
        <v>11.17583333</v>
      </c>
      <c r="K1011" s="162">
        <v>125.58333330000001</v>
      </c>
      <c r="L1011" s="163" t="s">
        <v>644</v>
      </c>
      <c r="M1011" s="162">
        <v>14</v>
      </c>
      <c r="N1011" s="162">
        <v>33</v>
      </c>
      <c r="O1011" s="162">
        <v>192</v>
      </c>
      <c r="P1011" s="162">
        <v>1369</v>
      </c>
      <c r="Q1011" s="162">
        <v>2547</v>
      </c>
      <c r="R1011" s="164">
        <v>1</v>
      </c>
      <c r="S1011" s="164" t="s">
        <v>644</v>
      </c>
      <c r="T1011" s="164"/>
      <c r="U1011" s="164" t="s">
        <v>644</v>
      </c>
      <c r="V1011" s="164" t="s">
        <v>644</v>
      </c>
      <c r="W1011" s="162">
        <f t="shared" si="70"/>
        <v>1</v>
      </c>
      <c r="X1011" s="162">
        <v>1</v>
      </c>
      <c r="Y1011" t="str">
        <f t="shared" si="68"/>
        <v>Public Elementary</v>
      </c>
      <c r="AA1011" t="str">
        <f t="shared" si="69"/>
        <v>1</v>
      </c>
    </row>
    <row r="1012" spans="1:27" ht="15.75" customHeight="1" x14ac:dyDescent="0.25">
      <c r="A1012" s="162">
        <v>907</v>
      </c>
      <c r="B1012" s="162">
        <v>122692</v>
      </c>
      <c r="C1012" s="163" t="s">
        <v>1675</v>
      </c>
      <c r="D1012" s="163" t="s">
        <v>638</v>
      </c>
      <c r="E1012" s="163" t="s">
        <v>918</v>
      </c>
      <c r="F1012" s="163" t="s">
        <v>918</v>
      </c>
      <c r="G1012" s="163" t="s">
        <v>1673</v>
      </c>
      <c r="H1012" s="163" t="s">
        <v>1674</v>
      </c>
      <c r="I1012" s="163" t="s">
        <v>643</v>
      </c>
      <c r="J1012" s="162">
        <v>11.162777780000001</v>
      </c>
      <c r="K1012" s="162">
        <v>125.5758333</v>
      </c>
      <c r="L1012" s="163" t="s">
        <v>644</v>
      </c>
      <c r="M1012" s="162">
        <v>14</v>
      </c>
      <c r="N1012" s="162">
        <v>33</v>
      </c>
      <c r="O1012" s="162">
        <v>192</v>
      </c>
      <c r="P1012" s="162">
        <v>1369</v>
      </c>
      <c r="Q1012" s="162">
        <v>2547</v>
      </c>
      <c r="R1012" s="164">
        <v>1</v>
      </c>
      <c r="S1012" s="164" t="s">
        <v>644</v>
      </c>
      <c r="T1012" s="164"/>
      <c r="U1012" s="164" t="s">
        <v>644</v>
      </c>
      <c r="V1012" s="164" t="s">
        <v>644</v>
      </c>
      <c r="W1012" s="162">
        <f t="shared" si="70"/>
        <v>1</v>
      </c>
      <c r="X1012" s="162">
        <v>1</v>
      </c>
      <c r="Y1012" t="str">
        <f t="shared" si="68"/>
        <v>Public Elementary</v>
      </c>
      <c r="AA1012" t="str">
        <f t="shared" si="69"/>
        <v>1</v>
      </c>
    </row>
    <row r="1013" spans="1:27" ht="15.75" customHeight="1" x14ac:dyDescent="0.25">
      <c r="A1013" s="162">
        <v>908</v>
      </c>
      <c r="B1013" s="162">
        <v>122693</v>
      </c>
      <c r="C1013" s="163" t="s">
        <v>1676</v>
      </c>
      <c r="D1013" s="163" t="s">
        <v>638</v>
      </c>
      <c r="E1013" s="163" t="s">
        <v>918</v>
      </c>
      <c r="F1013" s="163" t="s">
        <v>918</v>
      </c>
      <c r="G1013" s="163" t="s">
        <v>1673</v>
      </c>
      <c r="H1013" s="163" t="s">
        <v>1674</v>
      </c>
      <c r="I1013" s="163" t="s">
        <v>643</v>
      </c>
      <c r="J1013" s="162">
        <v>11.14944444</v>
      </c>
      <c r="K1013" s="162">
        <v>125.64</v>
      </c>
      <c r="L1013" s="163" t="s">
        <v>644</v>
      </c>
      <c r="M1013" s="162">
        <v>14</v>
      </c>
      <c r="N1013" s="162">
        <v>33</v>
      </c>
      <c r="O1013" s="162">
        <v>192</v>
      </c>
      <c r="P1013" s="162">
        <v>1369</v>
      </c>
      <c r="Q1013" s="162">
        <v>2547</v>
      </c>
      <c r="R1013" s="164">
        <v>1</v>
      </c>
      <c r="S1013" s="164" t="s">
        <v>644</v>
      </c>
      <c r="T1013" s="164"/>
      <c r="U1013" s="164" t="s">
        <v>644</v>
      </c>
      <c r="V1013" s="164" t="s">
        <v>644</v>
      </c>
      <c r="W1013" s="162">
        <f t="shared" si="70"/>
        <v>1</v>
      </c>
      <c r="X1013" s="162">
        <v>1</v>
      </c>
      <c r="Y1013" t="str">
        <f t="shared" si="68"/>
        <v>Public Elementary</v>
      </c>
      <c r="AA1013" t="str">
        <f t="shared" si="69"/>
        <v>1</v>
      </c>
    </row>
    <row r="1014" spans="1:27" ht="15.75" customHeight="1" x14ac:dyDescent="0.25">
      <c r="A1014" s="162">
        <v>909</v>
      </c>
      <c r="B1014" s="162">
        <v>122694</v>
      </c>
      <c r="C1014" s="163" t="s">
        <v>1677</v>
      </c>
      <c r="D1014" s="163" t="s">
        <v>638</v>
      </c>
      <c r="E1014" s="163" t="s">
        <v>918</v>
      </c>
      <c r="F1014" s="163" t="s">
        <v>918</v>
      </c>
      <c r="G1014" s="163" t="s">
        <v>1673</v>
      </c>
      <c r="H1014" s="163" t="s">
        <v>1674</v>
      </c>
      <c r="I1014" s="163" t="s">
        <v>643</v>
      </c>
      <c r="J1014" s="162">
        <v>11.1805</v>
      </c>
      <c r="K1014" s="162">
        <v>125.6306</v>
      </c>
      <c r="L1014" s="163" t="s">
        <v>644</v>
      </c>
      <c r="M1014" s="162">
        <v>14</v>
      </c>
      <c r="N1014" s="162">
        <v>33</v>
      </c>
      <c r="O1014" s="162">
        <v>192</v>
      </c>
      <c r="P1014" s="162">
        <v>1369</v>
      </c>
      <c r="Q1014" s="162">
        <v>2547</v>
      </c>
      <c r="R1014" s="164">
        <v>1</v>
      </c>
      <c r="S1014" s="164" t="s">
        <v>644</v>
      </c>
      <c r="T1014" s="164"/>
      <c r="U1014" s="164" t="s">
        <v>644</v>
      </c>
      <c r="V1014" s="164" t="s">
        <v>644</v>
      </c>
      <c r="W1014" s="162">
        <f t="shared" si="70"/>
        <v>1</v>
      </c>
      <c r="X1014" s="162">
        <v>1</v>
      </c>
      <c r="Y1014" t="str">
        <f t="shared" si="68"/>
        <v>Public Elementary</v>
      </c>
      <c r="AA1014" t="str">
        <f t="shared" si="69"/>
        <v>1</v>
      </c>
    </row>
    <row r="1015" spans="1:27" ht="15.75" customHeight="1" x14ac:dyDescent="0.25">
      <c r="A1015" s="162">
        <v>910</v>
      </c>
      <c r="B1015" s="162">
        <v>122695</v>
      </c>
      <c r="C1015" s="163" t="s">
        <v>1678</v>
      </c>
      <c r="D1015" s="163" t="s">
        <v>638</v>
      </c>
      <c r="E1015" s="163" t="s">
        <v>918</v>
      </c>
      <c r="F1015" s="163" t="s">
        <v>918</v>
      </c>
      <c r="G1015" s="163" t="s">
        <v>1673</v>
      </c>
      <c r="H1015" s="163" t="s">
        <v>1674</v>
      </c>
      <c r="I1015" s="163" t="s">
        <v>643</v>
      </c>
      <c r="J1015" s="162">
        <v>11.1342</v>
      </c>
      <c r="K1015" s="162">
        <v>125.6238</v>
      </c>
      <c r="L1015" s="163" t="s">
        <v>644</v>
      </c>
      <c r="M1015" s="162">
        <v>14</v>
      </c>
      <c r="N1015" s="162">
        <v>33</v>
      </c>
      <c r="O1015" s="162">
        <v>192</v>
      </c>
      <c r="P1015" s="162">
        <v>1369</v>
      </c>
      <c r="Q1015" s="162">
        <v>2547</v>
      </c>
      <c r="R1015" s="164">
        <v>1</v>
      </c>
      <c r="S1015" s="164" t="s">
        <v>644</v>
      </c>
      <c r="T1015" s="164"/>
      <c r="U1015" s="164" t="s">
        <v>644</v>
      </c>
      <c r="V1015" s="164" t="s">
        <v>644</v>
      </c>
      <c r="W1015" s="162">
        <f t="shared" si="70"/>
        <v>1</v>
      </c>
      <c r="X1015" s="162">
        <v>1</v>
      </c>
      <c r="Y1015" t="str">
        <f t="shared" si="68"/>
        <v>Public Elementary</v>
      </c>
      <c r="AA1015" t="str">
        <f t="shared" si="69"/>
        <v>1</v>
      </c>
    </row>
    <row r="1016" spans="1:27" ht="15.75" customHeight="1" x14ac:dyDescent="0.25">
      <c r="A1016" s="162">
        <v>911</v>
      </c>
      <c r="B1016" s="162">
        <v>122696</v>
      </c>
      <c r="C1016" s="163" t="s">
        <v>1679</v>
      </c>
      <c r="D1016" s="163" t="s">
        <v>638</v>
      </c>
      <c r="E1016" s="163" t="s">
        <v>918</v>
      </c>
      <c r="F1016" s="163" t="s">
        <v>918</v>
      </c>
      <c r="G1016" s="163" t="s">
        <v>1673</v>
      </c>
      <c r="H1016" s="163" t="s">
        <v>1674</v>
      </c>
      <c r="I1016" s="163" t="s">
        <v>643</v>
      </c>
      <c r="J1016" s="162">
        <v>11.2075</v>
      </c>
      <c r="K1016" s="162">
        <v>125.6225</v>
      </c>
      <c r="L1016" s="163" t="s">
        <v>644</v>
      </c>
      <c r="M1016" s="162">
        <v>14</v>
      </c>
      <c r="N1016" s="162">
        <v>33</v>
      </c>
      <c r="O1016" s="162">
        <v>192</v>
      </c>
      <c r="P1016" s="162">
        <v>1369</v>
      </c>
      <c r="Q1016" s="162">
        <v>2547</v>
      </c>
      <c r="R1016" s="164">
        <v>1</v>
      </c>
      <c r="S1016" s="164" t="s">
        <v>644</v>
      </c>
      <c r="T1016" s="164"/>
      <c r="U1016" s="164" t="s">
        <v>644</v>
      </c>
      <c r="V1016" s="164" t="s">
        <v>644</v>
      </c>
      <c r="W1016" s="162">
        <f t="shared" si="70"/>
        <v>1</v>
      </c>
      <c r="X1016" s="162">
        <v>1</v>
      </c>
      <c r="Y1016" t="str">
        <f t="shared" si="68"/>
        <v>Public Elementary</v>
      </c>
      <c r="AA1016" t="str">
        <f t="shared" si="69"/>
        <v>1</v>
      </c>
    </row>
    <row r="1017" spans="1:27" ht="15.75" customHeight="1" x14ac:dyDescent="0.25">
      <c r="A1017" s="162">
        <v>912</v>
      </c>
      <c r="B1017" s="162">
        <v>122697</v>
      </c>
      <c r="C1017" s="163" t="s">
        <v>1680</v>
      </c>
      <c r="D1017" s="163" t="s">
        <v>638</v>
      </c>
      <c r="E1017" s="163" t="s">
        <v>918</v>
      </c>
      <c r="F1017" s="163" t="s">
        <v>918</v>
      </c>
      <c r="G1017" s="163" t="s">
        <v>1673</v>
      </c>
      <c r="H1017" s="163" t="s">
        <v>1674</v>
      </c>
      <c r="I1017" s="163" t="s">
        <v>643</v>
      </c>
      <c r="J1017" s="162">
        <v>11.172777780000001</v>
      </c>
      <c r="K1017" s="162">
        <v>125.6530556</v>
      </c>
      <c r="L1017" s="163" t="s">
        <v>644</v>
      </c>
      <c r="M1017" s="162">
        <v>14</v>
      </c>
      <c r="N1017" s="162">
        <v>33</v>
      </c>
      <c r="O1017" s="162">
        <v>192</v>
      </c>
      <c r="P1017" s="162">
        <v>1369</v>
      </c>
      <c r="Q1017" s="162">
        <v>2547</v>
      </c>
      <c r="R1017" s="164">
        <v>1</v>
      </c>
      <c r="S1017" s="164" t="s">
        <v>644</v>
      </c>
      <c r="T1017" s="164"/>
      <c r="U1017" s="164" t="s">
        <v>644</v>
      </c>
      <c r="V1017" s="164" t="s">
        <v>644</v>
      </c>
      <c r="W1017" s="162">
        <f t="shared" si="70"/>
        <v>1</v>
      </c>
      <c r="X1017" s="162">
        <v>1</v>
      </c>
      <c r="Y1017" t="str">
        <f t="shared" si="68"/>
        <v>Public Elementary</v>
      </c>
      <c r="AA1017" t="str">
        <f t="shared" si="69"/>
        <v>1</v>
      </c>
    </row>
    <row r="1018" spans="1:27" ht="15.75" customHeight="1" x14ac:dyDescent="0.25">
      <c r="A1018" s="162">
        <v>913</v>
      </c>
      <c r="B1018" s="162">
        <v>122698</v>
      </c>
      <c r="C1018" s="163" t="s">
        <v>1681</v>
      </c>
      <c r="D1018" s="163" t="s">
        <v>638</v>
      </c>
      <c r="E1018" s="163" t="s">
        <v>918</v>
      </c>
      <c r="F1018" s="163" t="s">
        <v>918</v>
      </c>
      <c r="G1018" s="163" t="s">
        <v>1673</v>
      </c>
      <c r="H1018" s="163" t="s">
        <v>1674</v>
      </c>
      <c r="I1018" s="163" t="s">
        <v>643</v>
      </c>
      <c r="J1018" s="162">
        <v>11.159722220000001</v>
      </c>
      <c r="K1018" s="162">
        <v>125.63055559999999</v>
      </c>
      <c r="L1018" s="163" t="s">
        <v>644</v>
      </c>
      <c r="M1018" s="162">
        <v>14</v>
      </c>
      <c r="N1018" s="162">
        <v>33</v>
      </c>
      <c r="O1018" s="162">
        <v>192</v>
      </c>
      <c r="P1018" s="162">
        <v>1369</v>
      </c>
      <c r="Q1018" s="162">
        <v>2547</v>
      </c>
      <c r="R1018" s="164">
        <v>1</v>
      </c>
      <c r="S1018" s="164" t="s">
        <v>644</v>
      </c>
      <c r="T1018" s="164"/>
      <c r="U1018" s="164" t="s">
        <v>644</v>
      </c>
      <c r="V1018" s="164" t="s">
        <v>644</v>
      </c>
      <c r="W1018" s="162">
        <f t="shared" si="70"/>
        <v>1</v>
      </c>
      <c r="X1018" s="162">
        <v>1</v>
      </c>
      <c r="Y1018" t="str">
        <f t="shared" si="68"/>
        <v>Public Elementary</v>
      </c>
      <c r="AA1018" t="str">
        <f t="shared" si="69"/>
        <v>1</v>
      </c>
    </row>
    <row r="1019" spans="1:27" ht="15.75" customHeight="1" x14ac:dyDescent="0.25">
      <c r="A1019" s="162">
        <v>914</v>
      </c>
      <c r="B1019" s="162">
        <v>122699</v>
      </c>
      <c r="C1019" s="163" t="s">
        <v>1682</v>
      </c>
      <c r="D1019" s="163" t="s">
        <v>638</v>
      </c>
      <c r="E1019" s="163" t="s">
        <v>918</v>
      </c>
      <c r="F1019" s="163" t="s">
        <v>918</v>
      </c>
      <c r="G1019" s="163" t="s">
        <v>1673</v>
      </c>
      <c r="H1019" s="163" t="s">
        <v>1674</v>
      </c>
      <c r="I1019" s="163" t="s">
        <v>643</v>
      </c>
      <c r="J1019" s="162">
        <v>11.139799999999999</v>
      </c>
      <c r="K1019" s="162">
        <v>125.64</v>
      </c>
      <c r="L1019" s="163" t="s">
        <v>644</v>
      </c>
      <c r="M1019" s="162">
        <v>14</v>
      </c>
      <c r="N1019" s="162">
        <v>33</v>
      </c>
      <c r="O1019" s="162">
        <v>192</v>
      </c>
      <c r="P1019" s="162">
        <v>1369</v>
      </c>
      <c r="Q1019" s="162">
        <v>2547</v>
      </c>
      <c r="R1019" s="164">
        <v>1</v>
      </c>
      <c r="S1019" s="164" t="s">
        <v>644</v>
      </c>
      <c r="T1019" s="164"/>
      <c r="U1019" s="164" t="s">
        <v>644</v>
      </c>
      <c r="V1019" s="164" t="s">
        <v>644</v>
      </c>
      <c r="W1019" s="162">
        <f t="shared" si="70"/>
        <v>1</v>
      </c>
      <c r="X1019" s="162">
        <v>1</v>
      </c>
      <c r="Y1019" t="str">
        <f t="shared" si="68"/>
        <v>Public Elementary</v>
      </c>
      <c r="AA1019" t="str">
        <f t="shared" si="69"/>
        <v>1</v>
      </c>
    </row>
    <row r="1020" spans="1:27" ht="15.75" customHeight="1" x14ac:dyDescent="0.25">
      <c r="A1020" s="162">
        <v>915</v>
      </c>
      <c r="B1020" s="162">
        <v>122700</v>
      </c>
      <c r="C1020" s="163" t="s">
        <v>1683</v>
      </c>
      <c r="D1020" s="163" t="s">
        <v>638</v>
      </c>
      <c r="E1020" s="163" t="s">
        <v>918</v>
      </c>
      <c r="F1020" s="163" t="s">
        <v>918</v>
      </c>
      <c r="G1020" s="163" t="s">
        <v>1673</v>
      </c>
      <c r="H1020" s="163" t="s">
        <v>1674</v>
      </c>
      <c r="I1020" s="163" t="s">
        <v>643</v>
      </c>
      <c r="J1020" s="162">
        <v>11.152222220000001</v>
      </c>
      <c r="K1020" s="162">
        <v>125.66500000000001</v>
      </c>
      <c r="L1020" s="163" t="s">
        <v>644</v>
      </c>
      <c r="M1020" s="162">
        <v>14</v>
      </c>
      <c r="N1020" s="162">
        <v>33</v>
      </c>
      <c r="O1020" s="162">
        <v>192</v>
      </c>
      <c r="P1020" s="162">
        <v>1369</v>
      </c>
      <c r="Q1020" s="162">
        <v>2547</v>
      </c>
      <c r="R1020" s="164">
        <v>1</v>
      </c>
      <c r="S1020" s="164" t="s">
        <v>644</v>
      </c>
      <c r="T1020" s="164"/>
      <c r="U1020" s="164" t="s">
        <v>644</v>
      </c>
      <c r="V1020" s="164" t="s">
        <v>644</v>
      </c>
      <c r="W1020" s="162">
        <f t="shared" si="70"/>
        <v>1</v>
      </c>
      <c r="X1020" s="162">
        <v>1</v>
      </c>
      <c r="Y1020" t="str">
        <f t="shared" si="68"/>
        <v>Public Elementary</v>
      </c>
      <c r="AA1020" t="str">
        <f t="shared" si="69"/>
        <v>1</v>
      </c>
    </row>
    <row r="1021" spans="1:27" ht="15.75" customHeight="1" x14ac:dyDescent="0.25">
      <c r="A1021" s="162">
        <v>916</v>
      </c>
      <c r="B1021" s="162">
        <v>122701</v>
      </c>
      <c r="C1021" s="163" t="s">
        <v>1684</v>
      </c>
      <c r="D1021" s="163" t="s">
        <v>638</v>
      </c>
      <c r="E1021" s="163" t="s">
        <v>918</v>
      </c>
      <c r="F1021" s="163" t="s">
        <v>918</v>
      </c>
      <c r="G1021" s="163" t="s">
        <v>1673</v>
      </c>
      <c r="H1021" s="163" t="s">
        <v>1674</v>
      </c>
      <c r="I1021" s="163" t="s">
        <v>643</v>
      </c>
      <c r="J1021" s="162">
        <v>11.171944440000001</v>
      </c>
      <c r="K1021" s="162">
        <v>125.6094444</v>
      </c>
      <c r="L1021" s="163" t="s">
        <v>644</v>
      </c>
      <c r="M1021" s="162">
        <v>14</v>
      </c>
      <c r="N1021" s="162">
        <v>33</v>
      </c>
      <c r="O1021" s="162">
        <v>192</v>
      </c>
      <c r="P1021" s="162">
        <v>1369</v>
      </c>
      <c r="Q1021" s="162">
        <v>2547</v>
      </c>
      <c r="R1021" s="164">
        <v>1</v>
      </c>
      <c r="S1021" s="164" t="s">
        <v>644</v>
      </c>
      <c r="T1021" s="164"/>
      <c r="U1021" s="164" t="s">
        <v>644</v>
      </c>
      <c r="V1021" s="164" t="s">
        <v>644</v>
      </c>
      <c r="W1021" s="162">
        <f t="shared" si="70"/>
        <v>1</v>
      </c>
      <c r="X1021" s="162">
        <v>1</v>
      </c>
      <c r="Y1021" t="str">
        <f t="shared" si="68"/>
        <v>Public Elementary</v>
      </c>
      <c r="AA1021" t="str">
        <f t="shared" si="69"/>
        <v>1</v>
      </c>
    </row>
    <row r="1022" spans="1:27" ht="15.75" customHeight="1" x14ac:dyDescent="0.25">
      <c r="A1022" s="162">
        <v>917</v>
      </c>
      <c r="B1022" s="162">
        <v>122702</v>
      </c>
      <c r="C1022" s="163" t="s">
        <v>1685</v>
      </c>
      <c r="D1022" s="163" t="s">
        <v>638</v>
      </c>
      <c r="E1022" s="163" t="s">
        <v>918</v>
      </c>
      <c r="F1022" s="163" t="s">
        <v>918</v>
      </c>
      <c r="G1022" s="163" t="s">
        <v>1673</v>
      </c>
      <c r="H1022" s="163" t="s">
        <v>1674</v>
      </c>
      <c r="I1022" s="163" t="s">
        <v>643</v>
      </c>
      <c r="J1022" s="162">
        <v>11.15472222</v>
      </c>
      <c r="K1022" s="162">
        <v>125.5780556</v>
      </c>
      <c r="L1022" s="163" t="s">
        <v>644</v>
      </c>
      <c r="M1022" s="162">
        <v>14</v>
      </c>
      <c r="N1022" s="162">
        <v>33</v>
      </c>
      <c r="O1022" s="162">
        <v>192</v>
      </c>
      <c r="P1022" s="162">
        <v>1369</v>
      </c>
      <c r="Q1022" s="162">
        <v>2547</v>
      </c>
      <c r="R1022" s="164">
        <v>1</v>
      </c>
      <c r="S1022" s="164" t="s">
        <v>644</v>
      </c>
      <c r="T1022" s="164"/>
      <c r="U1022" s="164" t="s">
        <v>644</v>
      </c>
      <c r="V1022" s="164" t="s">
        <v>644</v>
      </c>
      <c r="W1022" s="162">
        <f t="shared" si="70"/>
        <v>1</v>
      </c>
      <c r="X1022" s="162">
        <v>1</v>
      </c>
      <c r="Y1022" t="str">
        <f t="shared" si="68"/>
        <v>Public Elementary</v>
      </c>
      <c r="AA1022" t="str">
        <f t="shared" si="69"/>
        <v>1</v>
      </c>
    </row>
    <row r="1023" spans="1:27" ht="15.75" customHeight="1" x14ac:dyDescent="0.25">
      <c r="A1023" s="162">
        <v>918</v>
      </c>
      <c r="B1023" s="162">
        <v>122703</v>
      </c>
      <c r="C1023" s="163" t="s">
        <v>1686</v>
      </c>
      <c r="D1023" s="163" t="s">
        <v>638</v>
      </c>
      <c r="E1023" s="163" t="s">
        <v>918</v>
      </c>
      <c r="F1023" s="163" t="s">
        <v>918</v>
      </c>
      <c r="G1023" s="163" t="s">
        <v>1673</v>
      </c>
      <c r="H1023" s="163" t="s">
        <v>1674</v>
      </c>
      <c r="I1023" s="163" t="s">
        <v>643</v>
      </c>
      <c r="J1023" s="162">
        <v>11.15888889</v>
      </c>
      <c r="K1023" s="162">
        <v>125.6011111</v>
      </c>
      <c r="L1023" s="163" t="s">
        <v>644</v>
      </c>
      <c r="M1023" s="162">
        <v>14</v>
      </c>
      <c r="N1023" s="162">
        <v>33</v>
      </c>
      <c r="O1023" s="162">
        <v>192</v>
      </c>
      <c r="P1023" s="162">
        <v>1369</v>
      </c>
      <c r="Q1023" s="162">
        <v>2547</v>
      </c>
      <c r="R1023" s="164">
        <v>1</v>
      </c>
      <c r="S1023" s="164" t="s">
        <v>644</v>
      </c>
      <c r="T1023" s="164"/>
      <c r="U1023" s="164" t="s">
        <v>644</v>
      </c>
      <c r="V1023" s="164" t="s">
        <v>644</v>
      </c>
      <c r="W1023" s="162">
        <f t="shared" si="70"/>
        <v>1</v>
      </c>
      <c r="X1023" s="162">
        <v>1</v>
      </c>
      <c r="Y1023" t="str">
        <f t="shared" si="68"/>
        <v>Public Elementary</v>
      </c>
      <c r="AA1023" t="str">
        <f t="shared" si="69"/>
        <v>1</v>
      </c>
    </row>
    <row r="1024" spans="1:27" ht="15.75" customHeight="1" x14ac:dyDescent="0.25">
      <c r="A1024" s="162">
        <v>1034</v>
      </c>
      <c r="B1024" s="162">
        <v>303522</v>
      </c>
      <c r="C1024" s="163" t="s">
        <v>1687</v>
      </c>
      <c r="D1024" s="163" t="s">
        <v>638</v>
      </c>
      <c r="E1024" s="163" t="s">
        <v>918</v>
      </c>
      <c r="F1024" s="163" t="s">
        <v>918</v>
      </c>
      <c r="G1024" s="163" t="s">
        <v>1673</v>
      </c>
      <c r="H1024" s="163" t="s">
        <v>1674</v>
      </c>
      <c r="I1024" s="163" t="s">
        <v>716</v>
      </c>
      <c r="J1024" s="162">
        <v>11.149056</v>
      </c>
      <c r="K1024" s="162">
        <v>125.663979</v>
      </c>
      <c r="L1024" s="163" t="s">
        <v>644</v>
      </c>
      <c r="M1024" s="162">
        <v>14</v>
      </c>
      <c r="N1024" s="162">
        <v>33</v>
      </c>
      <c r="O1024" s="162">
        <v>192</v>
      </c>
      <c r="P1024" s="162">
        <v>1369</v>
      </c>
      <c r="Q1024" s="162">
        <v>2547</v>
      </c>
      <c r="R1024" s="164" t="s">
        <v>644</v>
      </c>
      <c r="S1024" s="164">
        <v>1</v>
      </c>
      <c r="T1024" s="164"/>
      <c r="U1024" s="164" t="s">
        <v>644</v>
      </c>
      <c r="V1024" s="164" t="s">
        <v>644</v>
      </c>
      <c r="W1024" s="162">
        <f t="shared" si="70"/>
        <v>2</v>
      </c>
      <c r="X1024" s="162">
        <v>1</v>
      </c>
      <c r="Y1024" t="str">
        <f t="shared" si="68"/>
        <v>Public JHS</v>
      </c>
      <c r="AA1024" t="str">
        <f t="shared" si="69"/>
        <v>2</v>
      </c>
    </row>
    <row r="1025" spans="1:29" ht="15.75" customHeight="1" x14ac:dyDescent="0.25">
      <c r="A1025" s="162">
        <v>1043</v>
      </c>
      <c r="B1025" s="162">
        <v>313503</v>
      </c>
      <c r="C1025" s="163" t="s">
        <v>1688</v>
      </c>
      <c r="D1025" s="163" t="s">
        <v>638</v>
      </c>
      <c r="E1025" s="163" t="s">
        <v>918</v>
      </c>
      <c r="F1025" s="163" t="s">
        <v>918</v>
      </c>
      <c r="G1025" s="163" t="s">
        <v>1673</v>
      </c>
      <c r="H1025" s="163" t="s">
        <v>1674</v>
      </c>
      <c r="I1025" s="163" t="s">
        <v>716</v>
      </c>
      <c r="J1025" s="162">
        <v>11.146402999999999</v>
      </c>
      <c r="K1025" s="162">
        <v>125.641876</v>
      </c>
      <c r="L1025" s="163" t="s">
        <v>644</v>
      </c>
      <c r="M1025" s="162">
        <v>14</v>
      </c>
      <c r="N1025" s="162">
        <v>33</v>
      </c>
      <c r="O1025" s="162">
        <v>192</v>
      </c>
      <c r="P1025" s="162">
        <v>1369</v>
      </c>
      <c r="Q1025" s="162">
        <v>2547</v>
      </c>
      <c r="R1025" s="164" t="s">
        <v>644</v>
      </c>
      <c r="S1025" s="164">
        <v>1</v>
      </c>
      <c r="T1025" s="164"/>
      <c r="U1025" s="164" t="s">
        <v>644</v>
      </c>
      <c r="V1025" s="164" t="s">
        <v>644</v>
      </c>
      <c r="W1025" s="162">
        <f t="shared" si="70"/>
        <v>2</v>
      </c>
      <c r="X1025" s="162">
        <v>1</v>
      </c>
      <c r="Y1025" t="str">
        <f t="shared" si="68"/>
        <v>Public JHS</v>
      </c>
      <c r="AA1025" t="str">
        <f t="shared" si="69"/>
        <v>2</v>
      </c>
    </row>
    <row r="1026" spans="1:29" ht="15.75" customHeight="1" x14ac:dyDescent="0.25">
      <c r="A1026" s="162">
        <v>1046</v>
      </c>
      <c r="B1026" s="162">
        <v>313509</v>
      </c>
      <c r="C1026" s="163" t="s">
        <v>1689</v>
      </c>
      <c r="D1026" s="163" t="s">
        <v>638</v>
      </c>
      <c r="E1026" s="163" t="s">
        <v>918</v>
      </c>
      <c r="F1026" s="163" t="s">
        <v>918</v>
      </c>
      <c r="G1026" s="163" t="s">
        <v>1673</v>
      </c>
      <c r="H1026" s="163" t="s">
        <v>1674</v>
      </c>
      <c r="I1026" s="163" t="s">
        <v>716</v>
      </c>
      <c r="J1026" s="162">
        <v>11.147</v>
      </c>
      <c r="K1026" s="162">
        <v>125.665001</v>
      </c>
      <c r="L1026" s="163" t="s">
        <v>644</v>
      </c>
      <c r="M1026" s="162">
        <v>14</v>
      </c>
      <c r="N1026" s="162">
        <v>33</v>
      </c>
      <c r="O1026" s="162">
        <v>192</v>
      </c>
      <c r="P1026" s="162">
        <v>1369</v>
      </c>
      <c r="Q1026" s="162">
        <v>2547</v>
      </c>
      <c r="R1026" s="164" t="s">
        <v>644</v>
      </c>
      <c r="S1026" s="164">
        <v>1</v>
      </c>
      <c r="T1026" s="164">
        <v>1</v>
      </c>
      <c r="U1026" s="164" t="s">
        <v>644</v>
      </c>
      <c r="V1026" s="164" t="s">
        <v>644</v>
      </c>
      <c r="W1026" s="162">
        <f t="shared" si="70"/>
        <v>5</v>
      </c>
      <c r="X1026" s="162">
        <v>1</v>
      </c>
      <c r="Y1026" t="str">
        <f t="shared" si="68"/>
        <v>Public Secondary</v>
      </c>
      <c r="AA1026" t="str">
        <f t="shared" si="69"/>
        <v>23</v>
      </c>
    </row>
    <row r="1027" spans="1:29" ht="15.75" customHeight="1" x14ac:dyDescent="0.25">
      <c r="A1027" s="162">
        <v>1067</v>
      </c>
      <c r="B1027" s="162">
        <v>404746</v>
      </c>
      <c r="C1027" s="163" t="s">
        <v>1690</v>
      </c>
      <c r="D1027" s="163" t="s">
        <v>638</v>
      </c>
      <c r="E1027" s="163" t="s">
        <v>918</v>
      </c>
      <c r="F1027" s="163" t="s">
        <v>918</v>
      </c>
      <c r="G1027" s="163" t="s">
        <v>1673</v>
      </c>
      <c r="H1027" s="163" t="s">
        <v>1674</v>
      </c>
      <c r="I1027" s="163" t="s">
        <v>643</v>
      </c>
      <c r="J1027" s="162">
        <v>11.139329</v>
      </c>
      <c r="K1027" s="162">
        <v>125.667114</v>
      </c>
      <c r="L1027" s="163" t="s">
        <v>1691</v>
      </c>
      <c r="M1027" s="162">
        <v>14</v>
      </c>
      <c r="N1027" s="162">
        <v>33</v>
      </c>
      <c r="O1027" s="162">
        <v>192</v>
      </c>
      <c r="P1027" s="162">
        <v>1369</v>
      </c>
      <c r="Q1027" s="162">
        <v>2547</v>
      </c>
      <c r="R1027" s="164">
        <v>1</v>
      </c>
      <c r="S1027" s="164" t="s">
        <v>644</v>
      </c>
      <c r="T1027" s="164"/>
      <c r="U1027" s="164" t="s">
        <v>644</v>
      </c>
      <c r="V1027" s="164" t="s">
        <v>644</v>
      </c>
      <c r="W1027" s="162">
        <f t="shared" si="70"/>
        <v>1</v>
      </c>
      <c r="X1027" s="162">
        <v>2</v>
      </c>
      <c r="Y1027" t="str">
        <f t="shared" si="68"/>
        <v>Private Elementary</v>
      </c>
      <c r="AA1027" t="str">
        <f t="shared" si="69"/>
        <v>1</v>
      </c>
    </row>
    <row r="1028" spans="1:29" ht="15.75" customHeight="1" x14ac:dyDescent="0.25">
      <c r="A1028" s="162">
        <v>1081</v>
      </c>
      <c r="B1028" s="162">
        <v>600205</v>
      </c>
      <c r="C1028" s="163" t="s">
        <v>1692</v>
      </c>
      <c r="D1028" s="163" t="s">
        <v>638</v>
      </c>
      <c r="E1028" s="163" t="s">
        <v>918</v>
      </c>
      <c r="F1028" s="163" t="s">
        <v>918</v>
      </c>
      <c r="G1028" s="163" t="s">
        <v>1673</v>
      </c>
      <c r="H1028" s="163" t="s">
        <v>1674</v>
      </c>
      <c r="I1028" s="163" t="s">
        <v>5</v>
      </c>
      <c r="J1028" s="162"/>
      <c r="K1028" s="162"/>
      <c r="L1028" s="163"/>
      <c r="M1028" s="162"/>
      <c r="N1028" s="162"/>
      <c r="O1028" s="162"/>
      <c r="P1028" s="162"/>
      <c r="Q1028" s="162"/>
      <c r="R1028" s="164" t="s">
        <v>644</v>
      </c>
      <c r="S1028" s="164" t="s">
        <v>644</v>
      </c>
      <c r="T1028" s="164">
        <v>1</v>
      </c>
      <c r="U1028" s="164" t="s">
        <v>644</v>
      </c>
      <c r="V1028" s="164">
        <v>1</v>
      </c>
      <c r="W1028" s="162">
        <f t="shared" si="70"/>
        <v>8</v>
      </c>
      <c r="X1028" s="162">
        <v>1</v>
      </c>
      <c r="Y1028" t="str">
        <f t="shared" si="68"/>
        <v>Public SHS SUC</v>
      </c>
      <c r="AA1028" t="str">
        <f t="shared" si="69"/>
        <v>35</v>
      </c>
    </row>
    <row r="1029" spans="1:29" ht="15.75" customHeight="1" x14ac:dyDescent="0.25">
      <c r="A1029" s="162">
        <v>1103</v>
      </c>
      <c r="B1029" s="178" t="s">
        <v>1674</v>
      </c>
      <c r="C1029" s="178" t="s">
        <v>1693</v>
      </c>
      <c r="D1029" s="163" t="s">
        <v>638</v>
      </c>
      <c r="E1029" s="163" t="s">
        <v>918</v>
      </c>
      <c r="F1029" s="163" t="s">
        <v>918</v>
      </c>
      <c r="G1029" s="178" t="s">
        <v>1673</v>
      </c>
      <c r="H1029" s="178" t="s">
        <v>1674</v>
      </c>
      <c r="I1029" s="163" t="s">
        <v>8</v>
      </c>
      <c r="J1029" s="162"/>
      <c r="K1029" s="162"/>
      <c r="L1029" s="163"/>
      <c r="M1029" s="162"/>
      <c r="N1029" s="162"/>
      <c r="O1029" s="162"/>
      <c r="P1029" s="162"/>
      <c r="Q1029" s="162"/>
      <c r="R1029" s="164" t="str">
        <f>IF(B1029&lt;200000,1,"")</f>
        <v/>
      </c>
      <c r="S1029" s="164" t="s">
        <v>644</v>
      </c>
      <c r="T1029" s="164"/>
      <c r="U1029" s="164">
        <v>1</v>
      </c>
      <c r="V1029" s="164" t="s">
        <v>644</v>
      </c>
      <c r="W1029" s="162">
        <f t="shared" si="70"/>
        <v>7</v>
      </c>
      <c r="X1029" s="162">
        <v>1</v>
      </c>
      <c r="Y1029" t="str">
        <f t="shared" si="68"/>
        <v>Public ALS</v>
      </c>
      <c r="AA1029" t="str">
        <f t="shared" si="69"/>
        <v>4</v>
      </c>
    </row>
    <row r="1030" spans="1:29" ht="15.75" customHeight="1" x14ac:dyDescent="0.25">
      <c r="A1030" s="162">
        <v>919</v>
      </c>
      <c r="B1030" s="162">
        <v>122704</v>
      </c>
      <c r="C1030" s="163" t="s">
        <v>1694</v>
      </c>
      <c r="D1030" s="163" t="s">
        <v>638</v>
      </c>
      <c r="E1030" s="163" t="s">
        <v>918</v>
      </c>
      <c r="F1030" s="163" t="s">
        <v>918</v>
      </c>
      <c r="G1030" s="163" t="s">
        <v>1673</v>
      </c>
      <c r="H1030" s="163" t="s">
        <v>1695</v>
      </c>
      <c r="I1030" s="163" t="s">
        <v>643</v>
      </c>
      <c r="J1030" s="162">
        <v>11.134166670000001</v>
      </c>
      <c r="K1030" s="162">
        <v>125.6886111</v>
      </c>
      <c r="L1030" s="163" t="s">
        <v>644</v>
      </c>
      <c r="M1030" s="162">
        <v>14</v>
      </c>
      <c r="N1030" s="162">
        <v>33</v>
      </c>
      <c r="O1030" s="162">
        <v>192</v>
      </c>
      <c r="P1030" s="162">
        <v>1369</v>
      </c>
      <c r="Q1030" s="162">
        <v>2548</v>
      </c>
      <c r="R1030" s="164">
        <v>1</v>
      </c>
      <c r="S1030" s="164" t="s">
        <v>644</v>
      </c>
      <c r="T1030" s="164"/>
      <c r="U1030" s="164" t="s">
        <v>644</v>
      </c>
      <c r="V1030" s="164" t="s">
        <v>644</v>
      </c>
      <c r="W1030" s="162">
        <f t="shared" si="70"/>
        <v>1</v>
      </c>
      <c r="X1030" s="162">
        <v>1</v>
      </c>
      <c r="Y1030" t="str">
        <f t="shared" si="68"/>
        <v>Public Elementary</v>
      </c>
      <c r="AA1030" t="str">
        <f t="shared" si="69"/>
        <v>1</v>
      </c>
    </row>
    <row r="1031" spans="1:29" ht="15.75" customHeight="1" x14ac:dyDescent="0.25">
      <c r="A1031" s="162">
        <v>920</v>
      </c>
      <c r="B1031" s="162">
        <v>122705</v>
      </c>
      <c r="C1031" s="163" t="s">
        <v>1696</v>
      </c>
      <c r="D1031" s="163" t="s">
        <v>638</v>
      </c>
      <c r="E1031" s="163" t="s">
        <v>918</v>
      </c>
      <c r="F1031" s="163" t="s">
        <v>918</v>
      </c>
      <c r="G1031" s="163" t="s">
        <v>1673</v>
      </c>
      <c r="H1031" s="163" t="s">
        <v>1695</v>
      </c>
      <c r="I1031" s="163" t="s">
        <v>643</v>
      </c>
      <c r="J1031" s="162">
        <v>11.192500000000001</v>
      </c>
      <c r="K1031" s="162">
        <v>125.6602</v>
      </c>
      <c r="L1031" s="163" t="s">
        <v>644</v>
      </c>
      <c r="M1031" s="162">
        <v>14</v>
      </c>
      <c r="N1031" s="162">
        <v>33</v>
      </c>
      <c r="O1031" s="162">
        <v>192</v>
      </c>
      <c r="P1031" s="162">
        <v>1369</v>
      </c>
      <c r="Q1031" s="162">
        <v>2548</v>
      </c>
      <c r="R1031" s="164">
        <v>1</v>
      </c>
      <c r="S1031" s="164" t="s">
        <v>644</v>
      </c>
      <c r="T1031" s="164"/>
      <c r="U1031" s="164" t="s">
        <v>644</v>
      </c>
      <c r="V1031" s="164" t="s">
        <v>644</v>
      </c>
      <c r="W1031" s="162">
        <f t="shared" si="70"/>
        <v>1</v>
      </c>
      <c r="X1031" s="162">
        <v>1</v>
      </c>
      <c r="Y1031" t="str">
        <f t="shared" si="68"/>
        <v>Public Elementary</v>
      </c>
      <c r="AA1031" t="str">
        <f t="shared" si="69"/>
        <v>1</v>
      </c>
    </row>
    <row r="1032" spans="1:29" ht="15.75" customHeight="1" x14ac:dyDescent="0.25">
      <c r="A1032" s="162">
        <v>921</v>
      </c>
      <c r="B1032" s="162">
        <v>122706</v>
      </c>
      <c r="C1032" s="163" t="s">
        <v>1697</v>
      </c>
      <c r="D1032" s="163" t="s">
        <v>638</v>
      </c>
      <c r="E1032" s="163" t="s">
        <v>918</v>
      </c>
      <c r="F1032" s="163" t="s">
        <v>918</v>
      </c>
      <c r="G1032" s="163" t="s">
        <v>1673</v>
      </c>
      <c r="H1032" s="163" t="s">
        <v>1695</v>
      </c>
      <c r="I1032" s="163" t="s">
        <v>643</v>
      </c>
      <c r="J1032" s="162">
        <v>11.135833330000001</v>
      </c>
      <c r="K1032" s="162">
        <v>125.67805559999999</v>
      </c>
      <c r="L1032" s="163" t="s">
        <v>644</v>
      </c>
      <c r="M1032" s="162">
        <v>14</v>
      </c>
      <c r="N1032" s="162">
        <v>33</v>
      </c>
      <c r="O1032" s="162">
        <v>192</v>
      </c>
      <c r="P1032" s="162">
        <v>1369</v>
      </c>
      <c r="Q1032" s="162">
        <v>2548</v>
      </c>
      <c r="R1032" s="164">
        <v>1</v>
      </c>
      <c r="S1032" s="164" t="s">
        <v>644</v>
      </c>
      <c r="T1032" s="164"/>
      <c r="U1032" s="164" t="s">
        <v>644</v>
      </c>
      <c r="V1032" s="164" t="s">
        <v>644</v>
      </c>
      <c r="W1032" s="162">
        <f t="shared" si="70"/>
        <v>1</v>
      </c>
      <c r="X1032" s="162">
        <v>1</v>
      </c>
      <c r="Y1032" t="str">
        <f t="shared" si="68"/>
        <v>Public Elementary</v>
      </c>
      <c r="AA1032" t="str">
        <f t="shared" si="69"/>
        <v>1</v>
      </c>
    </row>
    <row r="1033" spans="1:29" ht="15.75" customHeight="1" x14ac:dyDescent="0.25">
      <c r="A1033" s="162">
        <v>922</v>
      </c>
      <c r="B1033" s="162">
        <v>122707</v>
      </c>
      <c r="C1033" s="163" t="s">
        <v>1698</v>
      </c>
      <c r="D1033" s="163" t="s">
        <v>638</v>
      </c>
      <c r="E1033" s="163" t="s">
        <v>918</v>
      </c>
      <c r="F1033" s="163" t="s">
        <v>918</v>
      </c>
      <c r="G1033" s="163" t="s">
        <v>1673</v>
      </c>
      <c r="H1033" s="163" t="s">
        <v>1695</v>
      </c>
      <c r="I1033" s="163" t="s">
        <v>643</v>
      </c>
      <c r="J1033" s="162">
        <v>11.119042</v>
      </c>
      <c r="K1033" s="162">
        <v>125.66815200000001</v>
      </c>
      <c r="L1033" s="163" t="s">
        <v>644</v>
      </c>
      <c r="M1033" s="162">
        <v>14</v>
      </c>
      <c r="N1033" s="162">
        <v>33</v>
      </c>
      <c r="O1033" s="162">
        <v>192</v>
      </c>
      <c r="P1033" s="162">
        <v>1369</v>
      </c>
      <c r="Q1033" s="162">
        <v>2548</v>
      </c>
      <c r="R1033" s="164">
        <v>1</v>
      </c>
      <c r="S1033" s="164" t="s">
        <v>644</v>
      </c>
      <c r="T1033" s="164"/>
      <c r="U1033" s="164" t="s">
        <v>644</v>
      </c>
      <c r="V1033" s="164" t="s">
        <v>644</v>
      </c>
      <c r="W1033" s="162">
        <f t="shared" si="70"/>
        <v>1</v>
      </c>
      <c r="X1033" s="162">
        <v>1</v>
      </c>
      <c r="Y1033" t="str">
        <f t="shared" si="68"/>
        <v>Public Elementary</v>
      </c>
      <c r="AA1033" t="str">
        <f t="shared" si="69"/>
        <v>1</v>
      </c>
    </row>
    <row r="1034" spans="1:29" ht="15.75" customHeight="1" x14ac:dyDescent="0.25">
      <c r="A1034" s="162">
        <v>923</v>
      </c>
      <c r="B1034" s="162">
        <v>122708</v>
      </c>
      <c r="C1034" s="163" t="s">
        <v>1699</v>
      </c>
      <c r="D1034" s="163" t="s">
        <v>638</v>
      </c>
      <c r="E1034" s="163" t="s">
        <v>918</v>
      </c>
      <c r="F1034" s="163" t="s">
        <v>918</v>
      </c>
      <c r="G1034" s="163" t="s">
        <v>1673</v>
      </c>
      <c r="H1034" s="163" t="s">
        <v>1695</v>
      </c>
      <c r="I1034" s="163" t="s">
        <v>643</v>
      </c>
      <c r="J1034" s="162">
        <v>11.110583</v>
      </c>
      <c r="K1034" s="162">
        <v>125.691389</v>
      </c>
      <c r="L1034" s="163" t="s">
        <v>644</v>
      </c>
      <c r="M1034" s="162">
        <v>14</v>
      </c>
      <c r="N1034" s="162">
        <v>33</v>
      </c>
      <c r="O1034" s="162">
        <v>192</v>
      </c>
      <c r="P1034" s="162">
        <v>1369</v>
      </c>
      <c r="Q1034" s="162">
        <v>2548</v>
      </c>
      <c r="R1034" s="164">
        <v>1</v>
      </c>
      <c r="S1034" s="164" t="s">
        <v>644</v>
      </c>
      <c r="T1034" s="164"/>
      <c r="U1034" s="164" t="s">
        <v>644</v>
      </c>
      <c r="V1034" s="164" t="s">
        <v>644</v>
      </c>
      <c r="W1034" s="162">
        <f t="shared" si="70"/>
        <v>1</v>
      </c>
      <c r="X1034" s="162">
        <v>1</v>
      </c>
      <c r="Y1034" t="str">
        <f t="shared" si="68"/>
        <v>Public Elementary</v>
      </c>
      <c r="AA1034" t="str">
        <f t="shared" si="69"/>
        <v>1</v>
      </c>
    </row>
    <row r="1035" spans="1:29" ht="15.75" customHeight="1" x14ac:dyDescent="0.25">
      <c r="A1035" s="162">
        <v>924</v>
      </c>
      <c r="B1035" s="162">
        <v>122709</v>
      </c>
      <c r="C1035" s="163" t="s">
        <v>1700</v>
      </c>
      <c r="D1035" s="163" t="s">
        <v>638</v>
      </c>
      <c r="E1035" s="163" t="s">
        <v>918</v>
      </c>
      <c r="F1035" s="163" t="s">
        <v>918</v>
      </c>
      <c r="G1035" s="163" t="s">
        <v>1673</v>
      </c>
      <c r="H1035" s="163" t="s">
        <v>1695</v>
      </c>
      <c r="I1035" s="163" t="s">
        <v>643</v>
      </c>
      <c r="J1035" s="162">
        <v>11.203799999999999</v>
      </c>
      <c r="K1035" s="162">
        <v>125.64</v>
      </c>
      <c r="L1035" s="163" t="s">
        <v>644</v>
      </c>
      <c r="M1035" s="162">
        <v>14</v>
      </c>
      <c r="N1035" s="162">
        <v>33</v>
      </c>
      <c r="O1035" s="162">
        <v>192</v>
      </c>
      <c r="P1035" s="162">
        <v>1369</v>
      </c>
      <c r="Q1035" s="162">
        <v>2548</v>
      </c>
      <c r="R1035" s="164">
        <v>1</v>
      </c>
      <c r="S1035" s="164" t="s">
        <v>644</v>
      </c>
      <c r="T1035" s="164"/>
      <c r="U1035" s="164" t="s">
        <v>644</v>
      </c>
      <c r="V1035" s="164" t="s">
        <v>644</v>
      </c>
      <c r="W1035" s="162">
        <f t="shared" si="70"/>
        <v>1</v>
      </c>
      <c r="X1035" s="162">
        <v>1</v>
      </c>
      <c r="Y1035" t="str">
        <f t="shared" si="68"/>
        <v>Public Elementary</v>
      </c>
      <c r="AA1035" t="str">
        <f t="shared" si="69"/>
        <v>1</v>
      </c>
    </row>
    <row r="1036" spans="1:29" ht="15.75" customHeight="1" x14ac:dyDescent="0.25">
      <c r="A1036" s="162">
        <v>925</v>
      </c>
      <c r="B1036" s="162">
        <v>122710</v>
      </c>
      <c r="C1036" s="163" t="s">
        <v>1618</v>
      </c>
      <c r="D1036" s="163" t="s">
        <v>638</v>
      </c>
      <c r="E1036" s="163" t="s">
        <v>918</v>
      </c>
      <c r="F1036" s="163" t="s">
        <v>918</v>
      </c>
      <c r="G1036" s="163" t="s">
        <v>1673</v>
      </c>
      <c r="H1036" s="163" t="s">
        <v>1695</v>
      </c>
      <c r="I1036" s="163" t="s">
        <v>643</v>
      </c>
      <c r="J1036" s="162">
        <v>11.22</v>
      </c>
      <c r="K1036" s="162">
        <v>125.62</v>
      </c>
      <c r="L1036" s="163" t="s">
        <v>644</v>
      </c>
      <c r="M1036" s="162">
        <v>14</v>
      </c>
      <c r="N1036" s="162">
        <v>33</v>
      </c>
      <c r="O1036" s="162">
        <v>192</v>
      </c>
      <c r="P1036" s="162">
        <v>1369</v>
      </c>
      <c r="Q1036" s="162">
        <v>2548</v>
      </c>
      <c r="R1036" s="164">
        <v>1</v>
      </c>
      <c r="S1036" s="164" t="s">
        <v>644</v>
      </c>
      <c r="T1036" s="164"/>
      <c r="U1036" s="164" t="s">
        <v>644</v>
      </c>
      <c r="V1036" s="164" t="s">
        <v>644</v>
      </c>
      <c r="W1036" s="162">
        <f t="shared" si="70"/>
        <v>1</v>
      </c>
      <c r="X1036" s="162">
        <v>1</v>
      </c>
      <c r="Y1036" t="str">
        <f t="shared" si="68"/>
        <v>Public Elementary</v>
      </c>
      <c r="AA1036" t="str">
        <f t="shared" si="69"/>
        <v>1</v>
      </c>
    </row>
    <row r="1037" spans="1:29" ht="15.75" customHeight="1" x14ac:dyDescent="0.25">
      <c r="A1037" s="162">
        <v>926</v>
      </c>
      <c r="B1037" s="162">
        <v>122711</v>
      </c>
      <c r="C1037" s="163" t="s">
        <v>1701</v>
      </c>
      <c r="D1037" s="163" t="s">
        <v>638</v>
      </c>
      <c r="E1037" s="163" t="s">
        <v>918</v>
      </c>
      <c r="F1037" s="163" t="s">
        <v>918</v>
      </c>
      <c r="G1037" s="163" t="s">
        <v>1673</v>
      </c>
      <c r="H1037" s="163" t="s">
        <v>1695</v>
      </c>
      <c r="I1037" s="163" t="s">
        <v>643</v>
      </c>
      <c r="J1037" s="162">
        <v>11.101470000000001</v>
      </c>
      <c r="K1037" s="162">
        <v>125.674741</v>
      </c>
      <c r="L1037" s="163" t="s">
        <v>644</v>
      </c>
      <c r="M1037" s="162">
        <v>14</v>
      </c>
      <c r="N1037" s="162">
        <v>33</v>
      </c>
      <c r="O1037" s="162">
        <v>192</v>
      </c>
      <c r="P1037" s="162">
        <v>1369</v>
      </c>
      <c r="Q1037" s="162">
        <v>2548</v>
      </c>
      <c r="R1037" s="164">
        <v>1</v>
      </c>
      <c r="S1037" s="164" t="s">
        <v>644</v>
      </c>
      <c r="T1037" s="164"/>
      <c r="U1037" s="164" t="s">
        <v>644</v>
      </c>
      <c r="V1037" s="164" t="s">
        <v>644</v>
      </c>
      <c r="W1037" s="162">
        <f t="shared" si="70"/>
        <v>1</v>
      </c>
      <c r="X1037" s="162">
        <v>1</v>
      </c>
      <c r="Y1037" t="str">
        <f t="shared" si="68"/>
        <v>Public Elementary</v>
      </c>
      <c r="AA1037" t="str">
        <f t="shared" si="69"/>
        <v>1</v>
      </c>
    </row>
    <row r="1038" spans="1:29" ht="15.75" customHeight="1" x14ac:dyDescent="0.25">
      <c r="A1038" s="162">
        <v>927</v>
      </c>
      <c r="B1038" s="162">
        <v>122712</v>
      </c>
      <c r="C1038" s="163" t="s">
        <v>1702</v>
      </c>
      <c r="D1038" s="163" t="s">
        <v>638</v>
      </c>
      <c r="E1038" s="163" t="s">
        <v>918</v>
      </c>
      <c r="F1038" s="163" t="s">
        <v>918</v>
      </c>
      <c r="G1038" s="163" t="s">
        <v>1673</v>
      </c>
      <c r="H1038" s="163" t="s">
        <v>1695</v>
      </c>
      <c r="I1038" s="163" t="s">
        <v>643</v>
      </c>
      <c r="J1038" s="162">
        <v>11.119300000000001</v>
      </c>
      <c r="K1038" s="162">
        <v>125.5802</v>
      </c>
      <c r="L1038" s="163" t="s">
        <v>644</v>
      </c>
      <c r="M1038" s="162">
        <v>14</v>
      </c>
      <c r="N1038" s="162">
        <v>33</v>
      </c>
      <c r="O1038" s="162">
        <v>192</v>
      </c>
      <c r="P1038" s="162">
        <v>1369</v>
      </c>
      <c r="Q1038" s="162">
        <v>2548</v>
      </c>
      <c r="R1038" s="164">
        <v>1</v>
      </c>
      <c r="S1038" s="164" t="s">
        <v>644</v>
      </c>
      <c r="T1038" s="164"/>
      <c r="U1038" s="164" t="s">
        <v>644</v>
      </c>
      <c r="V1038" s="164" t="s">
        <v>644</v>
      </c>
      <c r="W1038" s="162">
        <f t="shared" si="70"/>
        <v>1</v>
      </c>
      <c r="X1038" s="162">
        <v>1</v>
      </c>
      <c r="Y1038" t="str">
        <f t="shared" si="68"/>
        <v>Public Elementary</v>
      </c>
      <c r="AA1038" t="str">
        <f t="shared" si="69"/>
        <v>1</v>
      </c>
    </row>
    <row r="1039" spans="1:29" ht="15.75" customHeight="1" x14ac:dyDescent="0.25">
      <c r="A1039" s="162">
        <v>928</v>
      </c>
      <c r="B1039" s="162">
        <v>122713</v>
      </c>
      <c r="C1039" s="163" t="s">
        <v>1703</v>
      </c>
      <c r="D1039" s="163" t="s">
        <v>638</v>
      </c>
      <c r="E1039" s="163" t="s">
        <v>918</v>
      </c>
      <c r="F1039" s="163" t="s">
        <v>918</v>
      </c>
      <c r="G1039" s="163" t="s">
        <v>1673</v>
      </c>
      <c r="H1039" s="163" t="s">
        <v>1695</v>
      </c>
      <c r="I1039" s="163" t="s">
        <v>643</v>
      </c>
      <c r="J1039" s="166">
        <v>11.124167</v>
      </c>
      <c r="K1039" s="166">
        <v>125.604167</v>
      </c>
      <c r="L1039" s="163" t="s">
        <v>644</v>
      </c>
      <c r="M1039" s="162">
        <v>14</v>
      </c>
      <c r="N1039" s="162">
        <v>33</v>
      </c>
      <c r="O1039" s="162">
        <v>192</v>
      </c>
      <c r="P1039" s="162">
        <v>1369</v>
      </c>
      <c r="Q1039" s="162">
        <v>2548</v>
      </c>
      <c r="R1039" s="164">
        <v>1</v>
      </c>
      <c r="S1039" s="164" t="s">
        <v>644</v>
      </c>
      <c r="T1039" s="164"/>
      <c r="U1039" s="164" t="s">
        <v>644</v>
      </c>
      <c r="V1039" s="164" t="s">
        <v>644</v>
      </c>
      <c r="W1039" s="162">
        <f t="shared" si="70"/>
        <v>1</v>
      </c>
      <c r="X1039" s="162">
        <v>1</v>
      </c>
      <c r="Y1039" t="str">
        <f t="shared" ref="Y1039:Y1102" si="71">IF(X1039=1,"Public","Private")&amp;" "&amp;IF(W1039=1,"Elementary",IF(W1039=2,"JHS",IF(W1039=3,"SHS (Stand-alone)",IF(W1039=4,"Integrated",IF(W1039=5,"Secondary",IF(W1039=6,"Complete K to 12",IF(W1039=7,"ALS",IF(W1039=8,"SHS SUC",""))))))))</f>
        <v>Public Elementary</v>
      </c>
      <c r="AA1039" t="str">
        <f t="shared" ref="AA1039:AA1102" si="72">IF(R1039=1,1,"")&amp;IF(S1039=1,2,"")&amp;IF(T1039=1,3,"")&amp;IF(U1039=1,4,"")&amp;IF(V1039=1,5,"")</f>
        <v>1</v>
      </c>
    </row>
    <row r="1040" spans="1:29" ht="15.75" customHeight="1" x14ac:dyDescent="0.25">
      <c r="A1040" s="162">
        <v>929</v>
      </c>
      <c r="B1040" s="162">
        <v>122714</v>
      </c>
      <c r="C1040" s="163" t="s">
        <v>1704</v>
      </c>
      <c r="D1040" s="163" t="s">
        <v>638</v>
      </c>
      <c r="E1040" s="163" t="s">
        <v>918</v>
      </c>
      <c r="F1040" s="163" t="s">
        <v>918</v>
      </c>
      <c r="G1040" s="163" t="s">
        <v>1673</v>
      </c>
      <c r="H1040" s="163" t="s">
        <v>1695</v>
      </c>
      <c r="I1040" s="163" t="s">
        <v>643</v>
      </c>
      <c r="J1040" s="166">
        <v>11.123056</v>
      </c>
      <c r="K1040" s="166">
        <v>125.59222200000001</v>
      </c>
      <c r="L1040" s="163" t="s">
        <v>644</v>
      </c>
      <c r="M1040" s="162">
        <v>14</v>
      </c>
      <c r="N1040" s="162">
        <v>33</v>
      </c>
      <c r="O1040" s="162">
        <v>192</v>
      </c>
      <c r="P1040" s="162">
        <v>1369</v>
      </c>
      <c r="Q1040" s="162">
        <v>2548</v>
      </c>
      <c r="R1040" s="164">
        <v>1</v>
      </c>
      <c r="S1040" s="164" t="s">
        <v>644</v>
      </c>
      <c r="T1040" s="164"/>
      <c r="U1040" s="164" t="s">
        <v>644</v>
      </c>
      <c r="V1040" s="164" t="s">
        <v>644</v>
      </c>
      <c r="W1040" s="162">
        <f t="shared" si="70"/>
        <v>1</v>
      </c>
      <c r="X1040" s="162">
        <v>1</v>
      </c>
      <c r="Y1040" t="str">
        <f t="shared" si="71"/>
        <v>Public Elementary</v>
      </c>
      <c r="AA1040" t="str">
        <f t="shared" si="72"/>
        <v>1</v>
      </c>
      <c r="AC1040">
        <v>1</v>
      </c>
    </row>
    <row r="1041" spans="1:27" ht="15.75" customHeight="1" x14ac:dyDescent="0.25">
      <c r="A1041" s="162">
        <v>930</v>
      </c>
      <c r="B1041" s="162">
        <v>122715</v>
      </c>
      <c r="C1041" s="163" t="s">
        <v>1705</v>
      </c>
      <c r="D1041" s="163" t="s">
        <v>638</v>
      </c>
      <c r="E1041" s="163" t="s">
        <v>918</v>
      </c>
      <c r="F1041" s="163" t="s">
        <v>918</v>
      </c>
      <c r="G1041" s="163" t="s">
        <v>1673</v>
      </c>
      <c r="H1041" s="163" t="s">
        <v>1695</v>
      </c>
      <c r="I1041" s="163" t="s">
        <v>643</v>
      </c>
      <c r="J1041" s="162">
        <v>11.1275</v>
      </c>
      <c r="K1041" s="162">
        <v>125.6741667</v>
      </c>
      <c r="L1041" s="163" t="s">
        <v>644</v>
      </c>
      <c r="M1041" s="162">
        <v>14</v>
      </c>
      <c r="N1041" s="162">
        <v>33</v>
      </c>
      <c r="O1041" s="162">
        <v>192</v>
      </c>
      <c r="P1041" s="162">
        <v>1369</v>
      </c>
      <c r="Q1041" s="162">
        <v>2548</v>
      </c>
      <c r="R1041" s="164">
        <v>1</v>
      </c>
      <c r="S1041" s="164" t="s">
        <v>644</v>
      </c>
      <c r="T1041" s="164"/>
      <c r="U1041" s="164" t="s">
        <v>644</v>
      </c>
      <c r="V1041" s="164" t="s">
        <v>644</v>
      </c>
      <c r="W1041" s="162">
        <f t="shared" si="70"/>
        <v>1</v>
      </c>
      <c r="X1041" s="162">
        <v>1</v>
      </c>
      <c r="Y1041" t="str">
        <f t="shared" si="71"/>
        <v>Public Elementary</v>
      </c>
      <c r="AA1041" t="str">
        <f t="shared" si="72"/>
        <v>1</v>
      </c>
    </row>
    <row r="1042" spans="1:27" ht="15.75" customHeight="1" x14ac:dyDescent="0.25">
      <c r="A1042" s="162">
        <v>931</v>
      </c>
      <c r="B1042" s="162">
        <v>122716</v>
      </c>
      <c r="C1042" s="163" t="s">
        <v>1706</v>
      </c>
      <c r="D1042" s="163" t="s">
        <v>638</v>
      </c>
      <c r="E1042" s="163" t="s">
        <v>918</v>
      </c>
      <c r="F1042" s="163" t="s">
        <v>918</v>
      </c>
      <c r="G1042" s="163" t="s">
        <v>1673</v>
      </c>
      <c r="H1042" s="163" t="s">
        <v>1695</v>
      </c>
      <c r="I1042" s="163" t="s">
        <v>643</v>
      </c>
      <c r="J1042" s="162">
        <v>11.156656</v>
      </c>
      <c r="K1042" s="162">
        <v>125.68429999999999</v>
      </c>
      <c r="L1042" s="163" t="s">
        <v>644</v>
      </c>
      <c r="M1042" s="162">
        <v>14</v>
      </c>
      <c r="N1042" s="162">
        <v>33</v>
      </c>
      <c r="O1042" s="162">
        <v>192</v>
      </c>
      <c r="P1042" s="162">
        <v>1369</v>
      </c>
      <c r="Q1042" s="162">
        <v>2548</v>
      </c>
      <c r="R1042" s="164">
        <v>1</v>
      </c>
      <c r="S1042" s="164" t="s">
        <v>644</v>
      </c>
      <c r="T1042" s="164"/>
      <c r="U1042" s="164" t="s">
        <v>644</v>
      </c>
      <c r="V1042" s="164" t="s">
        <v>644</v>
      </c>
      <c r="W1042" s="162">
        <f t="shared" si="70"/>
        <v>1</v>
      </c>
      <c r="X1042" s="162">
        <v>1</v>
      </c>
      <c r="Y1042" t="str">
        <f t="shared" si="71"/>
        <v>Public Elementary</v>
      </c>
      <c r="AA1042" t="str">
        <f t="shared" si="72"/>
        <v>1</v>
      </c>
    </row>
    <row r="1043" spans="1:27" ht="15.75" customHeight="1" x14ac:dyDescent="0.25">
      <c r="A1043" s="162">
        <v>932</v>
      </c>
      <c r="B1043" s="162">
        <v>122717</v>
      </c>
      <c r="C1043" s="163" t="s">
        <v>1707</v>
      </c>
      <c r="D1043" s="163" t="s">
        <v>638</v>
      </c>
      <c r="E1043" s="163" t="s">
        <v>918</v>
      </c>
      <c r="F1043" s="163" t="s">
        <v>918</v>
      </c>
      <c r="G1043" s="167" t="s">
        <v>1673</v>
      </c>
      <c r="H1043" s="167" t="s">
        <v>1695</v>
      </c>
      <c r="I1043" s="163" t="s">
        <v>643</v>
      </c>
      <c r="J1043" s="162">
        <v>11.098055560000001</v>
      </c>
      <c r="K1043" s="162">
        <v>125.57777780000001</v>
      </c>
      <c r="L1043" s="163" t="s">
        <v>644</v>
      </c>
      <c r="M1043" s="162">
        <v>14</v>
      </c>
      <c r="N1043" s="162">
        <v>33</v>
      </c>
      <c r="O1043" s="162">
        <v>192</v>
      </c>
      <c r="P1043" s="162">
        <v>1369</v>
      </c>
      <c r="Q1043" s="162">
        <v>2548</v>
      </c>
      <c r="R1043" s="164">
        <v>1</v>
      </c>
      <c r="S1043" s="164" t="s">
        <v>644</v>
      </c>
      <c r="T1043" s="164"/>
      <c r="U1043" s="164" t="s">
        <v>644</v>
      </c>
      <c r="V1043" s="164" t="s">
        <v>644</v>
      </c>
      <c r="W1043" s="162">
        <f t="shared" si="70"/>
        <v>1</v>
      </c>
      <c r="X1043" s="162">
        <v>1</v>
      </c>
      <c r="Y1043" t="str">
        <f t="shared" si="71"/>
        <v>Public Elementary</v>
      </c>
      <c r="AA1043" t="str">
        <f t="shared" si="72"/>
        <v>1</v>
      </c>
    </row>
    <row r="1044" spans="1:27" ht="15.75" customHeight="1" x14ac:dyDescent="0.25">
      <c r="A1044" s="162">
        <v>933</v>
      </c>
      <c r="B1044" s="162">
        <v>122718</v>
      </c>
      <c r="C1044" s="163" t="s">
        <v>1708</v>
      </c>
      <c r="D1044" s="163" t="s">
        <v>638</v>
      </c>
      <c r="E1044" s="163" t="s">
        <v>918</v>
      </c>
      <c r="F1044" s="163" t="s">
        <v>918</v>
      </c>
      <c r="G1044" s="163" t="s">
        <v>1673</v>
      </c>
      <c r="H1044" s="163" t="s">
        <v>1695</v>
      </c>
      <c r="I1044" s="163" t="s">
        <v>643</v>
      </c>
      <c r="J1044" s="162">
        <v>11.22944444</v>
      </c>
      <c r="K1044" s="162">
        <v>125.5955556</v>
      </c>
      <c r="L1044" s="163" t="s">
        <v>644</v>
      </c>
      <c r="M1044" s="162">
        <v>14</v>
      </c>
      <c r="N1044" s="162">
        <v>33</v>
      </c>
      <c r="O1044" s="162">
        <v>192</v>
      </c>
      <c r="P1044" s="162">
        <v>1369</v>
      </c>
      <c r="Q1044" s="162">
        <v>2548</v>
      </c>
      <c r="R1044" s="164">
        <v>1</v>
      </c>
      <c r="S1044" s="164" t="s">
        <v>644</v>
      </c>
      <c r="T1044" s="164"/>
      <c r="U1044" s="164" t="s">
        <v>644</v>
      </c>
      <c r="V1044" s="164" t="s">
        <v>644</v>
      </c>
      <c r="W1044" s="162">
        <f t="shared" si="70"/>
        <v>1</v>
      </c>
      <c r="X1044" s="162">
        <v>1</v>
      </c>
      <c r="Y1044" t="str">
        <f t="shared" si="71"/>
        <v>Public Elementary</v>
      </c>
      <c r="AA1044" t="str">
        <f t="shared" si="72"/>
        <v>1</v>
      </c>
    </row>
    <row r="1045" spans="1:27" ht="15.75" customHeight="1" x14ac:dyDescent="0.25">
      <c r="A1045" s="162">
        <v>934</v>
      </c>
      <c r="B1045" s="162">
        <v>122719</v>
      </c>
      <c r="C1045" s="163" t="s">
        <v>1709</v>
      </c>
      <c r="D1045" s="163" t="s">
        <v>638</v>
      </c>
      <c r="E1045" s="163" t="s">
        <v>918</v>
      </c>
      <c r="F1045" s="163" t="s">
        <v>918</v>
      </c>
      <c r="G1045" s="163" t="s">
        <v>1673</v>
      </c>
      <c r="H1045" s="163" t="s">
        <v>1695</v>
      </c>
      <c r="I1045" s="163" t="s">
        <v>643</v>
      </c>
      <c r="J1045" s="166">
        <v>11.138</v>
      </c>
      <c r="K1045" s="166">
        <v>125.6</v>
      </c>
      <c r="L1045" s="163" t="s">
        <v>644</v>
      </c>
      <c r="M1045" s="162">
        <v>14</v>
      </c>
      <c r="N1045" s="162">
        <v>33</v>
      </c>
      <c r="O1045" s="162">
        <v>192</v>
      </c>
      <c r="P1045" s="162">
        <v>1369</v>
      </c>
      <c r="Q1045" s="162">
        <v>2548</v>
      </c>
      <c r="R1045" s="164">
        <v>1</v>
      </c>
      <c r="S1045" s="164" t="s">
        <v>644</v>
      </c>
      <c r="T1045" s="164"/>
      <c r="U1045" s="164" t="s">
        <v>644</v>
      </c>
      <c r="V1045" s="164" t="s">
        <v>644</v>
      </c>
      <c r="W1045" s="162">
        <f t="shared" si="70"/>
        <v>1</v>
      </c>
      <c r="X1045" s="162">
        <v>1</v>
      </c>
      <c r="Y1045" t="str">
        <f t="shared" si="71"/>
        <v>Public Elementary</v>
      </c>
      <c r="AA1045" t="str">
        <f t="shared" si="72"/>
        <v>1</v>
      </c>
    </row>
    <row r="1046" spans="1:27" ht="15.75" customHeight="1" x14ac:dyDescent="0.25">
      <c r="A1046" s="162">
        <v>935</v>
      </c>
      <c r="B1046" s="162">
        <v>122720</v>
      </c>
      <c r="C1046" s="163" t="s">
        <v>1710</v>
      </c>
      <c r="D1046" s="163" t="s">
        <v>638</v>
      </c>
      <c r="E1046" s="163" t="s">
        <v>918</v>
      </c>
      <c r="F1046" s="163" t="s">
        <v>918</v>
      </c>
      <c r="G1046" s="163" t="s">
        <v>1673</v>
      </c>
      <c r="H1046" s="163" t="s">
        <v>1695</v>
      </c>
      <c r="I1046" s="163" t="s">
        <v>643</v>
      </c>
      <c r="J1046" s="162">
        <v>11.143333330000001</v>
      </c>
      <c r="K1046" s="162">
        <v>125.58138889999999</v>
      </c>
      <c r="L1046" s="163" t="s">
        <v>644</v>
      </c>
      <c r="M1046" s="162">
        <v>14</v>
      </c>
      <c r="N1046" s="162">
        <v>33</v>
      </c>
      <c r="O1046" s="162">
        <v>192</v>
      </c>
      <c r="P1046" s="162">
        <v>1369</v>
      </c>
      <c r="Q1046" s="162">
        <v>2548</v>
      </c>
      <c r="R1046" s="164">
        <v>1</v>
      </c>
      <c r="S1046" s="164" t="s">
        <v>644</v>
      </c>
      <c r="T1046" s="164"/>
      <c r="U1046" s="164" t="s">
        <v>644</v>
      </c>
      <c r="V1046" s="164" t="s">
        <v>644</v>
      </c>
      <c r="W1046" s="162">
        <f t="shared" si="70"/>
        <v>1</v>
      </c>
      <c r="X1046" s="162">
        <v>1</v>
      </c>
      <c r="Y1046" t="str">
        <f t="shared" si="71"/>
        <v>Public Elementary</v>
      </c>
      <c r="AA1046" t="str">
        <f t="shared" si="72"/>
        <v>1</v>
      </c>
    </row>
    <row r="1047" spans="1:27" ht="15.75" customHeight="1" x14ac:dyDescent="0.25">
      <c r="A1047" s="162">
        <v>1000</v>
      </c>
      <c r="B1047" s="162">
        <v>192513</v>
      </c>
      <c r="C1047" s="163" t="s">
        <v>1711</v>
      </c>
      <c r="D1047" s="163" t="s">
        <v>638</v>
      </c>
      <c r="E1047" s="163" t="s">
        <v>918</v>
      </c>
      <c r="F1047" s="163" t="s">
        <v>918</v>
      </c>
      <c r="G1047" s="163" t="s">
        <v>1673</v>
      </c>
      <c r="H1047" s="163" t="s">
        <v>1695</v>
      </c>
      <c r="I1047" s="163" t="s">
        <v>643</v>
      </c>
      <c r="J1047" s="170"/>
      <c r="K1047" s="170"/>
      <c r="L1047" s="163" t="s">
        <v>644</v>
      </c>
      <c r="M1047" s="162">
        <v>14</v>
      </c>
      <c r="N1047" s="162">
        <v>33</v>
      </c>
      <c r="O1047" s="162">
        <v>192</v>
      </c>
      <c r="P1047" s="162">
        <v>1369</v>
      </c>
      <c r="Q1047" s="162">
        <v>2548</v>
      </c>
      <c r="R1047" s="164">
        <v>1</v>
      </c>
      <c r="S1047" s="164" t="s">
        <v>644</v>
      </c>
      <c r="T1047" s="164"/>
      <c r="U1047" s="164" t="s">
        <v>644</v>
      </c>
      <c r="V1047" s="164" t="s">
        <v>644</v>
      </c>
      <c r="W1047" s="162">
        <f t="shared" si="70"/>
        <v>1</v>
      </c>
      <c r="X1047" s="162">
        <v>1</v>
      </c>
      <c r="Y1047" t="str">
        <f t="shared" si="71"/>
        <v>Public Elementary</v>
      </c>
      <c r="AA1047" t="str">
        <f t="shared" si="72"/>
        <v>1</v>
      </c>
    </row>
    <row r="1048" spans="1:27" ht="15.75" customHeight="1" x14ac:dyDescent="0.25">
      <c r="A1048" s="162">
        <v>1029</v>
      </c>
      <c r="B1048" s="162">
        <v>303516</v>
      </c>
      <c r="C1048" s="163" t="s">
        <v>1712</v>
      </c>
      <c r="D1048" s="163" t="s">
        <v>638</v>
      </c>
      <c r="E1048" s="163" t="s">
        <v>918</v>
      </c>
      <c r="F1048" s="163" t="s">
        <v>918</v>
      </c>
      <c r="G1048" s="163" t="s">
        <v>1673</v>
      </c>
      <c r="H1048" s="163" t="s">
        <v>1695</v>
      </c>
      <c r="I1048" s="163" t="s">
        <v>716</v>
      </c>
      <c r="J1048" s="162">
        <v>11.148256</v>
      </c>
      <c r="K1048" s="162">
        <v>125.664711</v>
      </c>
      <c r="L1048" s="163" t="s">
        <v>644</v>
      </c>
      <c r="M1048" s="162">
        <v>14</v>
      </c>
      <c r="N1048" s="162">
        <v>33</v>
      </c>
      <c r="O1048" s="162">
        <v>192</v>
      </c>
      <c r="P1048" s="162">
        <v>1369</v>
      </c>
      <c r="Q1048" s="162">
        <v>2548</v>
      </c>
      <c r="R1048" s="164" t="s">
        <v>644</v>
      </c>
      <c r="S1048" s="164">
        <v>1</v>
      </c>
      <c r="T1048" s="164">
        <v>1</v>
      </c>
      <c r="U1048" s="164" t="s">
        <v>644</v>
      </c>
      <c r="V1048" s="164" t="s">
        <v>644</v>
      </c>
      <c r="W1048" s="162">
        <f t="shared" si="70"/>
        <v>5</v>
      </c>
      <c r="X1048" s="162">
        <v>1</v>
      </c>
      <c r="Y1048" t="str">
        <f t="shared" si="71"/>
        <v>Public Secondary</v>
      </c>
      <c r="AA1048" t="str">
        <f t="shared" si="72"/>
        <v>23</v>
      </c>
    </row>
    <row r="1049" spans="1:27" ht="15.75" customHeight="1" x14ac:dyDescent="0.25">
      <c r="A1049" s="162">
        <v>1104</v>
      </c>
      <c r="B1049" s="180" t="s">
        <v>1695</v>
      </c>
      <c r="C1049" s="178" t="s">
        <v>1713</v>
      </c>
      <c r="D1049" s="163" t="s">
        <v>638</v>
      </c>
      <c r="E1049" s="163" t="s">
        <v>918</v>
      </c>
      <c r="F1049" s="163" t="s">
        <v>918</v>
      </c>
      <c r="G1049" s="178" t="s">
        <v>1673</v>
      </c>
      <c r="H1049" s="178" t="s">
        <v>1695</v>
      </c>
      <c r="I1049" s="163" t="s">
        <v>8</v>
      </c>
      <c r="J1049" s="162"/>
      <c r="K1049" s="162"/>
      <c r="L1049" s="163"/>
      <c r="M1049" s="162"/>
      <c r="N1049" s="162"/>
      <c r="O1049" s="162"/>
      <c r="P1049" s="162"/>
      <c r="Q1049" s="162"/>
      <c r="R1049" s="164" t="str">
        <f>IF(B1049&lt;200000,1,"")</f>
        <v/>
      </c>
      <c r="S1049" s="164" t="s">
        <v>644</v>
      </c>
      <c r="T1049" s="164"/>
      <c r="U1049" s="164">
        <v>1</v>
      </c>
      <c r="V1049" s="164" t="s">
        <v>644</v>
      </c>
      <c r="W1049" s="162">
        <f t="shared" si="70"/>
        <v>7</v>
      </c>
      <c r="X1049" s="162">
        <v>1</v>
      </c>
      <c r="Y1049" t="str">
        <f t="shared" si="71"/>
        <v>Public ALS</v>
      </c>
      <c r="AA1049" t="str">
        <f t="shared" si="72"/>
        <v>4</v>
      </c>
    </row>
    <row r="1050" spans="1:27" ht="15.75" customHeight="1" x14ac:dyDescent="0.25">
      <c r="A1050" s="162">
        <v>936</v>
      </c>
      <c r="B1050" s="162">
        <v>122721</v>
      </c>
      <c r="C1050" s="163" t="s">
        <v>1714</v>
      </c>
      <c r="D1050" s="163" t="s">
        <v>638</v>
      </c>
      <c r="E1050" s="163" t="s">
        <v>918</v>
      </c>
      <c r="F1050" s="163" t="s">
        <v>918</v>
      </c>
      <c r="G1050" s="163" t="s">
        <v>1715</v>
      </c>
      <c r="H1050" s="163" t="s">
        <v>1715</v>
      </c>
      <c r="I1050" s="163" t="s">
        <v>643</v>
      </c>
      <c r="J1050" s="166">
        <v>11.719099999999999</v>
      </c>
      <c r="K1050" s="166">
        <v>125.42230000000001</v>
      </c>
      <c r="L1050" s="163" t="s">
        <v>644</v>
      </c>
      <c r="M1050" s="162">
        <v>14</v>
      </c>
      <c r="N1050" s="162">
        <v>33</v>
      </c>
      <c r="O1050" s="162">
        <v>192</v>
      </c>
      <c r="P1050" s="162">
        <v>1370</v>
      </c>
      <c r="Q1050" s="162">
        <v>2549</v>
      </c>
      <c r="R1050" s="164">
        <v>1</v>
      </c>
      <c r="S1050" s="164" t="s">
        <v>644</v>
      </c>
      <c r="T1050" s="164"/>
      <c r="U1050" s="164" t="s">
        <v>644</v>
      </c>
      <c r="V1050" s="164" t="s">
        <v>644</v>
      </c>
      <c r="W1050" s="162">
        <f t="shared" si="70"/>
        <v>1</v>
      </c>
      <c r="X1050" s="162">
        <v>1</v>
      </c>
      <c r="Y1050" t="str">
        <f t="shared" si="71"/>
        <v>Public Elementary</v>
      </c>
      <c r="AA1050" t="str">
        <f t="shared" si="72"/>
        <v>1</v>
      </c>
    </row>
    <row r="1051" spans="1:27" ht="15.75" customHeight="1" x14ac:dyDescent="0.25">
      <c r="A1051" s="162">
        <v>937</v>
      </c>
      <c r="B1051" s="162">
        <v>122722</v>
      </c>
      <c r="C1051" s="163" t="s">
        <v>1716</v>
      </c>
      <c r="D1051" s="163" t="s">
        <v>638</v>
      </c>
      <c r="E1051" s="163" t="s">
        <v>918</v>
      </c>
      <c r="F1051" s="163" t="s">
        <v>918</v>
      </c>
      <c r="G1051" s="163" t="s">
        <v>1715</v>
      </c>
      <c r="H1051" s="163" t="s">
        <v>1715</v>
      </c>
      <c r="I1051" s="163" t="s">
        <v>643</v>
      </c>
      <c r="J1051" s="162">
        <v>11.75527778</v>
      </c>
      <c r="K1051" s="162">
        <v>125.4122222</v>
      </c>
      <c r="L1051" s="163" t="s">
        <v>644</v>
      </c>
      <c r="M1051" s="162">
        <v>14</v>
      </c>
      <c r="N1051" s="162">
        <v>33</v>
      </c>
      <c r="O1051" s="162">
        <v>192</v>
      </c>
      <c r="P1051" s="162">
        <v>1370</v>
      </c>
      <c r="Q1051" s="162">
        <v>2549</v>
      </c>
      <c r="R1051" s="164">
        <v>1</v>
      </c>
      <c r="S1051" s="164" t="s">
        <v>644</v>
      </c>
      <c r="T1051" s="164"/>
      <c r="U1051" s="164" t="s">
        <v>644</v>
      </c>
      <c r="V1051" s="164" t="s">
        <v>644</v>
      </c>
      <c r="W1051" s="162">
        <f t="shared" si="70"/>
        <v>1</v>
      </c>
      <c r="X1051" s="162">
        <v>1</v>
      </c>
      <c r="Y1051" t="str">
        <f t="shared" si="71"/>
        <v>Public Elementary</v>
      </c>
      <c r="AA1051" t="str">
        <f t="shared" si="72"/>
        <v>1</v>
      </c>
    </row>
    <row r="1052" spans="1:27" ht="15.75" customHeight="1" x14ac:dyDescent="0.25">
      <c r="A1052" s="162">
        <v>938</v>
      </c>
      <c r="B1052" s="162">
        <v>122723</v>
      </c>
      <c r="C1052" s="163" t="s">
        <v>1717</v>
      </c>
      <c r="D1052" s="163" t="s">
        <v>638</v>
      </c>
      <c r="E1052" s="163" t="s">
        <v>918</v>
      </c>
      <c r="F1052" s="163" t="s">
        <v>918</v>
      </c>
      <c r="G1052" s="163" t="s">
        <v>1715</v>
      </c>
      <c r="H1052" s="163" t="s">
        <v>1715</v>
      </c>
      <c r="I1052" s="163" t="s">
        <v>643</v>
      </c>
      <c r="J1052" s="166">
        <v>11.73138889</v>
      </c>
      <c r="K1052" s="166">
        <v>125.3766667</v>
      </c>
      <c r="L1052" s="163" t="s">
        <v>644</v>
      </c>
      <c r="M1052" s="162">
        <v>14</v>
      </c>
      <c r="N1052" s="162">
        <v>33</v>
      </c>
      <c r="O1052" s="162">
        <v>192</v>
      </c>
      <c r="P1052" s="162">
        <v>1370</v>
      </c>
      <c r="Q1052" s="162">
        <v>2549</v>
      </c>
      <c r="R1052" s="164">
        <v>1</v>
      </c>
      <c r="S1052" s="164" t="s">
        <v>644</v>
      </c>
      <c r="T1052" s="164"/>
      <c r="U1052" s="164" t="s">
        <v>644</v>
      </c>
      <c r="V1052" s="164" t="s">
        <v>644</v>
      </c>
      <c r="W1052" s="162">
        <f t="shared" si="70"/>
        <v>1</v>
      </c>
      <c r="X1052" s="162">
        <v>1</v>
      </c>
      <c r="Y1052" t="str">
        <f t="shared" si="71"/>
        <v>Public Elementary</v>
      </c>
      <c r="AA1052" t="str">
        <f t="shared" si="72"/>
        <v>1</v>
      </c>
    </row>
    <row r="1053" spans="1:27" ht="15.75" customHeight="1" x14ac:dyDescent="0.25">
      <c r="A1053" s="162">
        <v>939</v>
      </c>
      <c r="B1053" s="162">
        <v>122724</v>
      </c>
      <c r="C1053" s="163" t="s">
        <v>1718</v>
      </c>
      <c r="D1053" s="163" t="s">
        <v>638</v>
      </c>
      <c r="E1053" s="163" t="s">
        <v>918</v>
      </c>
      <c r="F1053" s="163" t="s">
        <v>918</v>
      </c>
      <c r="G1053" s="163" t="s">
        <v>1715</v>
      </c>
      <c r="H1053" s="163" t="s">
        <v>1715</v>
      </c>
      <c r="I1053" s="163" t="s">
        <v>643</v>
      </c>
      <c r="J1053" s="162">
        <v>11.78</v>
      </c>
      <c r="K1053" s="162">
        <v>125.4243</v>
      </c>
      <c r="L1053" s="163" t="s">
        <v>644</v>
      </c>
      <c r="M1053" s="162">
        <v>14</v>
      </c>
      <c r="N1053" s="162">
        <v>33</v>
      </c>
      <c r="O1053" s="162">
        <v>192</v>
      </c>
      <c r="P1053" s="162">
        <v>1370</v>
      </c>
      <c r="Q1053" s="162">
        <v>2549</v>
      </c>
      <c r="R1053" s="164">
        <v>1</v>
      </c>
      <c r="S1053" s="164" t="s">
        <v>644</v>
      </c>
      <c r="T1053" s="164"/>
      <c r="U1053" s="164" t="s">
        <v>644</v>
      </c>
      <c r="V1053" s="164" t="s">
        <v>644</v>
      </c>
      <c r="W1053" s="162">
        <f t="shared" si="70"/>
        <v>1</v>
      </c>
      <c r="X1053" s="162">
        <v>1</v>
      </c>
      <c r="Y1053" t="str">
        <f t="shared" si="71"/>
        <v>Public Elementary</v>
      </c>
      <c r="AA1053" t="str">
        <f t="shared" si="72"/>
        <v>1</v>
      </c>
    </row>
    <row r="1054" spans="1:27" ht="15.75" customHeight="1" x14ac:dyDescent="0.25">
      <c r="A1054" s="162">
        <v>940</v>
      </c>
      <c r="B1054" s="162">
        <v>122725</v>
      </c>
      <c r="C1054" s="163" t="s">
        <v>1719</v>
      </c>
      <c r="D1054" s="163" t="s">
        <v>638</v>
      </c>
      <c r="E1054" s="163" t="s">
        <v>918</v>
      </c>
      <c r="F1054" s="163" t="s">
        <v>918</v>
      </c>
      <c r="G1054" s="163" t="s">
        <v>1715</v>
      </c>
      <c r="H1054" s="163" t="s">
        <v>1715</v>
      </c>
      <c r="I1054" s="163" t="s">
        <v>643</v>
      </c>
      <c r="J1054" s="166">
        <v>11.79</v>
      </c>
      <c r="K1054" s="166">
        <v>125.41083329999999</v>
      </c>
      <c r="L1054" s="163" t="s">
        <v>644</v>
      </c>
      <c r="M1054" s="162">
        <v>14</v>
      </c>
      <c r="N1054" s="162">
        <v>33</v>
      </c>
      <c r="O1054" s="162">
        <v>192</v>
      </c>
      <c r="P1054" s="162">
        <v>1370</v>
      </c>
      <c r="Q1054" s="162">
        <v>2549</v>
      </c>
      <c r="R1054" s="164">
        <v>1</v>
      </c>
      <c r="S1054" s="164" t="s">
        <v>644</v>
      </c>
      <c r="T1054" s="164"/>
      <c r="U1054" s="164" t="s">
        <v>644</v>
      </c>
      <c r="V1054" s="164" t="s">
        <v>644</v>
      </c>
      <c r="W1054" s="162">
        <f t="shared" si="70"/>
        <v>1</v>
      </c>
      <c r="X1054" s="162">
        <v>1</v>
      </c>
      <c r="Y1054" t="str">
        <f t="shared" si="71"/>
        <v>Public Elementary</v>
      </c>
      <c r="AA1054" t="str">
        <f t="shared" si="72"/>
        <v>1</v>
      </c>
    </row>
    <row r="1055" spans="1:27" ht="15.75" customHeight="1" x14ac:dyDescent="0.25">
      <c r="A1055" s="162">
        <v>941</v>
      </c>
      <c r="B1055" s="162">
        <v>122726</v>
      </c>
      <c r="C1055" s="163" t="s">
        <v>1720</v>
      </c>
      <c r="D1055" s="163" t="s">
        <v>638</v>
      </c>
      <c r="E1055" s="163" t="s">
        <v>918</v>
      </c>
      <c r="F1055" s="163" t="s">
        <v>918</v>
      </c>
      <c r="G1055" s="163" t="s">
        <v>1715</v>
      </c>
      <c r="H1055" s="163" t="s">
        <v>1715</v>
      </c>
      <c r="I1055" s="163" t="s">
        <v>643</v>
      </c>
      <c r="J1055" s="162">
        <v>11.74555556</v>
      </c>
      <c r="K1055" s="162">
        <v>125.4272222</v>
      </c>
      <c r="L1055" s="163" t="s">
        <v>644</v>
      </c>
      <c r="M1055" s="162">
        <v>14</v>
      </c>
      <c r="N1055" s="162">
        <v>33</v>
      </c>
      <c r="O1055" s="162">
        <v>192</v>
      </c>
      <c r="P1055" s="162">
        <v>1370</v>
      </c>
      <c r="Q1055" s="162">
        <v>2549</v>
      </c>
      <c r="R1055" s="164">
        <v>1</v>
      </c>
      <c r="S1055" s="164" t="s">
        <v>644</v>
      </c>
      <c r="T1055" s="164"/>
      <c r="U1055" s="164" t="s">
        <v>644</v>
      </c>
      <c r="V1055" s="164" t="s">
        <v>644</v>
      </c>
      <c r="W1055" s="162">
        <f t="shared" ref="W1055:W1118" si="73">IF(AA1055="1",1,IF(AA1055="2",2,IF(AA1055="12",4,IF(AA1055="123",6,IF(AA1055="23",5,IF(AA1055="3",3,IF(AA1055="4",7,IF(AA1055="35",8,""))))))))</f>
        <v>1</v>
      </c>
      <c r="X1055" s="162">
        <v>1</v>
      </c>
      <c r="Y1055" t="str">
        <f t="shared" si="71"/>
        <v>Public Elementary</v>
      </c>
      <c r="AA1055" t="str">
        <f t="shared" si="72"/>
        <v>1</v>
      </c>
    </row>
    <row r="1056" spans="1:27" ht="15.75" customHeight="1" x14ac:dyDescent="0.25">
      <c r="A1056" s="162">
        <v>942</v>
      </c>
      <c r="B1056" s="162">
        <v>122727</v>
      </c>
      <c r="C1056" s="163" t="s">
        <v>1721</v>
      </c>
      <c r="D1056" s="163" t="s">
        <v>638</v>
      </c>
      <c r="E1056" s="163" t="s">
        <v>918</v>
      </c>
      <c r="F1056" s="163" t="s">
        <v>918</v>
      </c>
      <c r="G1056" s="163" t="s">
        <v>1715</v>
      </c>
      <c r="H1056" s="163" t="s">
        <v>1715</v>
      </c>
      <c r="I1056" s="163" t="s">
        <v>643</v>
      </c>
      <c r="J1056" s="162">
        <v>11.767777779999999</v>
      </c>
      <c r="K1056" s="162">
        <v>125.42</v>
      </c>
      <c r="L1056" s="163" t="s">
        <v>644</v>
      </c>
      <c r="M1056" s="162">
        <v>14</v>
      </c>
      <c r="N1056" s="162">
        <v>33</v>
      </c>
      <c r="O1056" s="162">
        <v>192</v>
      </c>
      <c r="P1056" s="162">
        <v>1370</v>
      </c>
      <c r="Q1056" s="162">
        <v>2549</v>
      </c>
      <c r="R1056" s="164">
        <v>1</v>
      </c>
      <c r="S1056" s="164" t="s">
        <v>644</v>
      </c>
      <c r="T1056" s="164"/>
      <c r="U1056" s="164" t="s">
        <v>644</v>
      </c>
      <c r="V1056" s="164" t="s">
        <v>644</v>
      </c>
      <c r="W1056" s="162">
        <f t="shared" si="73"/>
        <v>1</v>
      </c>
      <c r="X1056" s="162">
        <v>1</v>
      </c>
      <c r="Y1056" t="str">
        <f t="shared" si="71"/>
        <v>Public Elementary</v>
      </c>
      <c r="AA1056" t="str">
        <f t="shared" si="72"/>
        <v>1</v>
      </c>
    </row>
    <row r="1057" spans="1:27" ht="15.75" customHeight="1" x14ac:dyDescent="0.25">
      <c r="A1057" s="162">
        <v>943</v>
      </c>
      <c r="B1057" s="162">
        <v>122728</v>
      </c>
      <c r="C1057" s="163" t="s">
        <v>1502</v>
      </c>
      <c r="D1057" s="163" t="s">
        <v>638</v>
      </c>
      <c r="E1057" s="163" t="s">
        <v>918</v>
      </c>
      <c r="F1057" s="163" t="s">
        <v>918</v>
      </c>
      <c r="G1057" s="163" t="s">
        <v>1715</v>
      </c>
      <c r="H1057" s="163" t="s">
        <v>1715</v>
      </c>
      <c r="I1057" s="163" t="s">
        <v>643</v>
      </c>
      <c r="J1057" s="162">
        <v>11.738255000000001</v>
      </c>
      <c r="K1057" s="162">
        <v>125.46357</v>
      </c>
      <c r="L1057" s="163" t="s">
        <v>644</v>
      </c>
      <c r="M1057" s="162">
        <v>14</v>
      </c>
      <c r="N1057" s="162">
        <v>33</v>
      </c>
      <c r="O1057" s="162">
        <v>192</v>
      </c>
      <c r="P1057" s="162">
        <v>1370</v>
      </c>
      <c r="Q1057" s="162">
        <v>2549</v>
      </c>
      <c r="R1057" s="164">
        <v>1</v>
      </c>
      <c r="S1057" s="164" t="s">
        <v>644</v>
      </c>
      <c r="T1057" s="164"/>
      <c r="U1057" s="164" t="s">
        <v>644</v>
      </c>
      <c r="V1057" s="164" t="s">
        <v>644</v>
      </c>
      <c r="W1057" s="162">
        <f t="shared" si="73"/>
        <v>1</v>
      </c>
      <c r="X1057" s="162">
        <v>1</v>
      </c>
      <c r="Y1057" t="str">
        <f t="shared" si="71"/>
        <v>Public Elementary</v>
      </c>
      <c r="AA1057" t="str">
        <f t="shared" si="72"/>
        <v>1</v>
      </c>
    </row>
    <row r="1058" spans="1:27" ht="15.75" customHeight="1" x14ac:dyDescent="0.25">
      <c r="A1058" s="162">
        <v>944</v>
      </c>
      <c r="B1058" s="162">
        <v>122729</v>
      </c>
      <c r="C1058" s="163" t="s">
        <v>1722</v>
      </c>
      <c r="D1058" s="163" t="s">
        <v>638</v>
      </c>
      <c r="E1058" s="163" t="s">
        <v>918</v>
      </c>
      <c r="F1058" s="163" t="s">
        <v>918</v>
      </c>
      <c r="G1058" s="163" t="s">
        <v>1715</v>
      </c>
      <c r="H1058" s="163" t="s">
        <v>1715</v>
      </c>
      <c r="I1058" s="163" t="s">
        <v>643</v>
      </c>
      <c r="J1058" s="166">
        <v>11.75472222</v>
      </c>
      <c r="K1058" s="166">
        <v>125.3685</v>
      </c>
      <c r="L1058" s="163" t="s">
        <v>644</v>
      </c>
      <c r="M1058" s="162">
        <v>14</v>
      </c>
      <c r="N1058" s="162">
        <v>33</v>
      </c>
      <c r="O1058" s="162">
        <v>192</v>
      </c>
      <c r="P1058" s="162">
        <v>1370</v>
      </c>
      <c r="Q1058" s="162">
        <v>2549</v>
      </c>
      <c r="R1058" s="164">
        <v>1</v>
      </c>
      <c r="S1058" s="164" t="s">
        <v>644</v>
      </c>
      <c r="T1058" s="164"/>
      <c r="U1058" s="164" t="s">
        <v>644</v>
      </c>
      <c r="V1058" s="164" t="s">
        <v>644</v>
      </c>
      <c r="W1058" s="162">
        <f t="shared" si="73"/>
        <v>1</v>
      </c>
      <c r="X1058" s="162">
        <v>1</v>
      </c>
      <c r="Y1058" t="str">
        <f t="shared" si="71"/>
        <v>Public Elementary</v>
      </c>
      <c r="AA1058" t="str">
        <f t="shared" si="72"/>
        <v>1</v>
      </c>
    </row>
    <row r="1059" spans="1:27" ht="15.75" customHeight="1" x14ac:dyDescent="0.25">
      <c r="A1059" s="162">
        <v>945</v>
      </c>
      <c r="B1059" s="162">
        <v>122730</v>
      </c>
      <c r="C1059" s="163" t="s">
        <v>657</v>
      </c>
      <c r="D1059" s="163" t="s">
        <v>638</v>
      </c>
      <c r="E1059" s="163" t="s">
        <v>918</v>
      </c>
      <c r="F1059" s="163" t="s">
        <v>918</v>
      </c>
      <c r="G1059" s="163" t="s">
        <v>1715</v>
      </c>
      <c r="H1059" s="163" t="s">
        <v>1715</v>
      </c>
      <c r="I1059" s="163" t="s">
        <v>643</v>
      </c>
      <c r="J1059" s="162">
        <v>11.72</v>
      </c>
      <c r="K1059" s="162">
        <v>125.46361109999999</v>
      </c>
      <c r="L1059" s="163" t="s">
        <v>644</v>
      </c>
      <c r="M1059" s="162">
        <v>14</v>
      </c>
      <c r="N1059" s="162">
        <v>33</v>
      </c>
      <c r="O1059" s="162">
        <v>192</v>
      </c>
      <c r="P1059" s="162">
        <v>1370</v>
      </c>
      <c r="Q1059" s="162">
        <v>2549</v>
      </c>
      <c r="R1059" s="164">
        <v>1</v>
      </c>
      <c r="S1059" s="164" t="s">
        <v>644</v>
      </c>
      <c r="T1059" s="164"/>
      <c r="U1059" s="164" t="s">
        <v>644</v>
      </c>
      <c r="V1059" s="164" t="s">
        <v>644</v>
      </c>
      <c r="W1059" s="162">
        <f t="shared" si="73"/>
        <v>1</v>
      </c>
      <c r="X1059" s="162">
        <v>1</v>
      </c>
      <c r="Y1059" t="str">
        <f t="shared" si="71"/>
        <v>Public Elementary</v>
      </c>
      <c r="AA1059" t="str">
        <f t="shared" si="72"/>
        <v>1</v>
      </c>
    </row>
    <row r="1060" spans="1:27" ht="15.75" customHeight="1" x14ac:dyDescent="0.25">
      <c r="A1060" s="162">
        <v>946</v>
      </c>
      <c r="B1060" s="162">
        <v>122731</v>
      </c>
      <c r="C1060" s="163" t="s">
        <v>1723</v>
      </c>
      <c r="D1060" s="163" t="s">
        <v>638</v>
      </c>
      <c r="E1060" s="163" t="s">
        <v>918</v>
      </c>
      <c r="F1060" s="163" t="s">
        <v>918</v>
      </c>
      <c r="G1060" s="167" t="s">
        <v>1715</v>
      </c>
      <c r="H1060" s="167" t="s">
        <v>1715</v>
      </c>
      <c r="I1060" s="163" t="s">
        <v>643</v>
      </c>
      <c r="J1060" s="162">
        <v>11.749790000000001</v>
      </c>
      <c r="K1060" s="162">
        <v>125.45792</v>
      </c>
      <c r="L1060" s="163" t="s">
        <v>644</v>
      </c>
      <c r="M1060" s="162">
        <v>14</v>
      </c>
      <c r="N1060" s="162">
        <v>33</v>
      </c>
      <c r="O1060" s="162">
        <v>192</v>
      </c>
      <c r="P1060" s="162">
        <v>1370</v>
      </c>
      <c r="Q1060" s="162">
        <v>2549</v>
      </c>
      <c r="R1060" s="164">
        <v>1</v>
      </c>
      <c r="S1060" s="164" t="s">
        <v>644</v>
      </c>
      <c r="T1060" s="164"/>
      <c r="U1060" s="164" t="s">
        <v>644</v>
      </c>
      <c r="V1060" s="164" t="s">
        <v>644</v>
      </c>
      <c r="W1060" s="162">
        <f t="shared" si="73"/>
        <v>1</v>
      </c>
      <c r="X1060" s="162">
        <v>1</v>
      </c>
      <c r="Y1060" t="str">
        <f t="shared" si="71"/>
        <v>Public Elementary</v>
      </c>
      <c r="AA1060" t="str">
        <f t="shared" si="72"/>
        <v>1</v>
      </c>
    </row>
    <row r="1061" spans="1:27" ht="15.75" customHeight="1" x14ac:dyDescent="0.25">
      <c r="A1061" s="162">
        <v>947</v>
      </c>
      <c r="B1061" s="162">
        <v>122732</v>
      </c>
      <c r="C1061" s="163" t="s">
        <v>1320</v>
      </c>
      <c r="D1061" s="163" t="s">
        <v>638</v>
      </c>
      <c r="E1061" s="163" t="s">
        <v>918</v>
      </c>
      <c r="F1061" s="163" t="s">
        <v>918</v>
      </c>
      <c r="G1061" s="163" t="s">
        <v>1715</v>
      </c>
      <c r="H1061" s="163" t="s">
        <v>1715</v>
      </c>
      <c r="I1061" s="163" t="s">
        <v>643</v>
      </c>
      <c r="J1061" s="162">
        <v>11.729028</v>
      </c>
      <c r="K1061" s="162">
        <v>125.435911</v>
      </c>
      <c r="L1061" s="163" t="s">
        <v>644</v>
      </c>
      <c r="M1061" s="162">
        <v>14</v>
      </c>
      <c r="N1061" s="162">
        <v>33</v>
      </c>
      <c r="O1061" s="162">
        <v>192</v>
      </c>
      <c r="P1061" s="162">
        <v>1370</v>
      </c>
      <c r="Q1061" s="162">
        <v>2549</v>
      </c>
      <c r="R1061" s="164">
        <v>1</v>
      </c>
      <c r="S1061" s="164" t="s">
        <v>644</v>
      </c>
      <c r="T1061" s="164"/>
      <c r="U1061" s="164" t="s">
        <v>644</v>
      </c>
      <c r="V1061" s="164" t="s">
        <v>644</v>
      </c>
      <c r="W1061" s="162">
        <f t="shared" si="73"/>
        <v>1</v>
      </c>
      <c r="X1061" s="162">
        <v>1</v>
      </c>
      <c r="Y1061" t="str">
        <f t="shared" si="71"/>
        <v>Public Elementary</v>
      </c>
      <c r="AA1061" t="str">
        <f t="shared" si="72"/>
        <v>1</v>
      </c>
    </row>
    <row r="1062" spans="1:27" ht="15.75" customHeight="1" x14ac:dyDescent="0.25">
      <c r="A1062" s="162">
        <v>994</v>
      </c>
      <c r="B1062" s="162">
        <v>192507</v>
      </c>
      <c r="C1062" s="163" t="s">
        <v>1724</v>
      </c>
      <c r="D1062" s="163" t="s">
        <v>638</v>
      </c>
      <c r="E1062" s="163" t="s">
        <v>918</v>
      </c>
      <c r="F1062" s="163" t="s">
        <v>918</v>
      </c>
      <c r="G1062" s="163" t="s">
        <v>1715</v>
      </c>
      <c r="H1062" s="163" t="s">
        <v>1715</v>
      </c>
      <c r="I1062" s="163" t="s">
        <v>643</v>
      </c>
      <c r="J1062" s="166">
        <v>11.749226999999999</v>
      </c>
      <c r="K1062" s="166">
        <v>125.45803100000001</v>
      </c>
      <c r="L1062" s="163" t="s">
        <v>644</v>
      </c>
      <c r="M1062" s="162">
        <v>14</v>
      </c>
      <c r="N1062" s="162">
        <v>33</v>
      </c>
      <c r="O1062" s="162">
        <v>192</v>
      </c>
      <c r="P1062" s="162">
        <v>1370</v>
      </c>
      <c r="Q1062" s="162">
        <v>2549</v>
      </c>
      <c r="R1062" s="164">
        <v>1</v>
      </c>
      <c r="S1062" s="164" t="s">
        <v>644</v>
      </c>
      <c r="T1062" s="164"/>
      <c r="U1062" s="164" t="s">
        <v>644</v>
      </c>
      <c r="V1062" s="164" t="s">
        <v>644</v>
      </c>
      <c r="W1062" s="162">
        <f t="shared" si="73"/>
        <v>1</v>
      </c>
      <c r="X1062" s="162">
        <v>1</v>
      </c>
      <c r="Y1062" t="str">
        <f t="shared" si="71"/>
        <v>Public Elementary</v>
      </c>
      <c r="AA1062" t="str">
        <f t="shared" si="72"/>
        <v>1</v>
      </c>
    </row>
    <row r="1063" spans="1:27" ht="15.75" customHeight="1" x14ac:dyDescent="0.25">
      <c r="A1063" s="162">
        <v>1036</v>
      </c>
      <c r="B1063" s="162">
        <v>303524</v>
      </c>
      <c r="C1063" s="163" t="s">
        <v>1725</v>
      </c>
      <c r="D1063" s="163" t="s">
        <v>638</v>
      </c>
      <c r="E1063" s="163" t="s">
        <v>918</v>
      </c>
      <c r="F1063" s="163" t="s">
        <v>918</v>
      </c>
      <c r="G1063" s="167" t="s">
        <v>1715</v>
      </c>
      <c r="H1063" s="167" t="s">
        <v>1715</v>
      </c>
      <c r="I1063" s="163" t="s">
        <v>716</v>
      </c>
      <c r="J1063" s="162">
        <v>11.748134</v>
      </c>
      <c r="K1063" s="162">
        <v>125.447472</v>
      </c>
      <c r="L1063" s="163" t="s">
        <v>644</v>
      </c>
      <c r="M1063" s="162">
        <v>14</v>
      </c>
      <c r="N1063" s="162">
        <v>33</v>
      </c>
      <c r="O1063" s="162">
        <v>192</v>
      </c>
      <c r="P1063" s="162">
        <v>1370</v>
      </c>
      <c r="Q1063" s="162">
        <v>2549</v>
      </c>
      <c r="R1063" s="164" t="s">
        <v>644</v>
      </c>
      <c r="S1063" s="164">
        <v>1</v>
      </c>
      <c r="T1063" s="164">
        <v>1</v>
      </c>
      <c r="U1063" s="164" t="s">
        <v>644</v>
      </c>
      <c r="V1063" s="164" t="s">
        <v>644</v>
      </c>
      <c r="W1063" s="162">
        <f t="shared" si="73"/>
        <v>5</v>
      </c>
      <c r="X1063" s="162">
        <v>1</v>
      </c>
      <c r="Y1063" t="str">
        <f t="shared" si="71"/>
        <v>Public Secondary</v>
      </c>
      <c r="AA1063" t="str">
        <f t="shared" si="72"/>
        <v>23</v>
      </c>
    </row>
    <row r="1064" spans="1:27" ht="15.75" customHeight="1" x14ac:dyDescent="0.25">
      <c r="A1064" s="162">
        <v>1045</v>
      </c>
      <c r="B1064" s="162">
        <v>313507</v>
      </c>
      <c r="C1064" s="163" t="s">
        <v>1726</v>
      </c>
      <c r="D1064" s="163" t="s">
        <v>638</v>
      </c>
      <c r="E1064" s="163" t="s">
        <v>918</v>
      </c>
      <c r="F1064" s="163" t="s">
        <v>918</v>
      </c>
      <c r="G1064" s="163" t="s">
        <v>1715</v>
      </c>
      <c r="H1064" s="163" t="s">
        <v>1715</v>
      </c>
      <c r="I1064" s="163" t="s">
        <v>716</v>
      </c>
      <c r="J1064" s="162">
        <v>11.754</v>
      </c>
      <c r="K1064" s="162">
        <v>125.456001</v>
      </c>
      <c r="L1064" s="163" t="s">
        <v>644</v>
      </c>
      <c r="M1064" s="162">
        <v>14</v>
      </c>
      <c r="N1064" s="162">
        <v>33</v>
      </c>
      <c r="O1064" s="162">
        <v>192</v>
      </c>
      <c r="P1064" s="162">
        <v>1370</v>
      </c>
      <c r="Q1064" s="162">
        <v>2549</v>
      </c>
      <c r="R1064" s="164" t="s">
        <v>644</v>
      </c>
      <c r="S1064" s="164">
        <v>1</v>
      </c>
      <c r="T1064" s="164"/>
      <c r="U1064" s="164" t="s">
        <v>644</v>
      </c>
      <c r="V1064" s="164" t="s">
        <v>644</v>
      </c>
      <c r="W1064" s="162">
        <f t="shared" si="73"/>
        <v>2</v>
      </c>
      <c r="X1064" s="162">
        <v>1</v>
      </c>
      <c r="Y1064" t="str">
        <f t="shared" si="71"/>
        <v>Public JHS</v>
      </c>
      <c r="AA1064" t="str">
        <f t="shared" si="72"/>
        <v>2</v>
      </c>
    </row>
    <row r="1065" spans="1:27" ht="15.75" customHeight="1" x14ac:dyDescent="0.25">
      <c r="A1065" s="162">
        <v>1072</v>
      </c>
      <c r="B1065" s="168">
        <v>452509</v>
      </c>
      <c r="C1065" s="168" t="s">
        <v>1727</v>
      </c>
      <c r="D1065" s="163" t="s">
        <v>638</v>
      </c>
      <c r="E1065" s="163" t="s">
        <v>918</v>
      </c>
      <c r="F1065" s="163" t="s">
        <v>918</v>
      </c>
      <c r="G1065" s="163" t="s">
        <v>1715</v>
      </c>
      <c r="H1065" s="163" t="s">
        <v>1715</v>
      </c>
      <c r="I1065" s="163" t="s">
        <v>716</v>
      </c>
      <c r="J1065" s="162"/>
      <c r="K1065" s="162"/>
      <c r="L1065" s="163" t="s">
        <v>644</v>
      </c>
      <c r="M1065" s="162">
        <v>14</v>
      </c>
      <c r="N1065" s="162">
        <v>33</v>
      </c>
      <c r="O1065" s="162">
        <v>192</v>
      </c>
      <c r="P1065" s="162">
        <v>1370</v>
      </c>
      <c r="Q1065" s="162">
        <v>2549</v>
      </c>
      <c r="R1065" s="164" t="s">
        <v>644</v>
      </c>
      <c r="S1065" s="164">
        <v>1</v>
      </c>
      <c r="T1065" s="164"/>
      <c r="U1065" s="164" t="s">
        <v>644</v>
      </c>
      <c r="V1065" s="164" t="s">
        <v>644</v>
      </c>
      <c r="W1065" s="162">
        <f t="shared" si="73"/>
        <v>2</v>
      </c>
      <c r="X1065" s="162">
        <v>2</v>
      </c>
      <c r="Y1065" t="str">
        <f t="shared" si="71"/>
        <v>Private JHS</v>
      </c>
      <c r="AA1065" t="str">
        <f t="shared" si="72"/>
        <v>2</v>
      </c>
    </row>
    <row r="1066" spans="1:27" ht="15.75" customHeight="1" x14ac:dyDescent="0.25">
      <c r="A1066" s="162">
        <v>1105</v>
      </c>
      <c r="B1066" s="178" t="s">
        <v>1715</v>
      </c>
      <c r="C1066" s="178" t="s">
        <v>1728</v>
      </c>
      <c r="D1066" s="163" t="s">
        <v>638</v>
      </c>
      <c r="E1066" s="163" t="s">
        <v>918</v>
      </c>
      <c r="F1066" s="163" t="s">
        <v>918</v>
      </c>
      <c r="G1066" s="178" t="s">
        <v>1715</v>
      </c>
      <c r="H1066" s="178" t="s">
        <v>1715</v>
      </c>
      <c r="I1066" s="163" t="s">
        <v>8</v>
      </c>
      <c r="J1066" s="162"/>
      <c r="K1066" s="162"/>
      <c r="L1066" s="163"/>
      <c r="M1066" s="162"/>
      <c r="N1066" s="162"/>
      <c r="O1066" s="162"/>
      <c r="P1066" s="162"/>
      <c r="Q1066" s="162"/>
      <c r="R1066" s="164" t="str">
        <f>IF(B1066&lt;200000,1,"")</f>
        <v/>
      </c>
      <c r="S1066" s="164" t="s">
        <v>644</v>
      </c>
      <c r="T1066" s="164"/>
      <c r="U1066" s="164">
        <v>1</v>
      </c>
      <c r="V1066" s="164" t="s">
        <v>644</v>
      </c>
      <c r="W1066" s="162">
        <f t="shared" si="73"/>
        <v>7</v>
      </c>
      <c r="X1066" s="162">
        <v>1</v>
      </c>
      <c r="Y1066" t="str">
        <f t="shared" si="71"/>
        <v>Public ALS</v>
      </c>
      <c r="AA1066" t="str">
        <f t="shared" si="72"/>
        <v>4</v>
      </c>
    </row>
    <row r="1067" spans="1:27" ht="15.75" customHeight="1" x14ac:dyDescent="0.25">
      <c r="A1067" s="162">
        <v>948</v>
      </c>
      <c r="B1067" s="162">
        <v>122733</v>
      </c>
      <c r="C1067" s="163" t="s">
        <v>1729</v>
      </c>
      <c r="D1067" s="163" t="s">
        <v>638</v>
      </c>
      <c r="E1067" s="163" t="s">
        <v>918</v>
      </c>
      <c r="F1067" s="163" t="s">
        <v>918</v>
      </c>
      <c r="G1067" s="163" t="s">
        <v>1730</v>
      </c>
      <c r="H1067" s="163" t="s">
        <v>1730</v>
      </c>
      <c r="I1067" s="163" t="s">
        <v>643</v>
      </c>
      <c r="J1067" s="162">
        <v>12.220555559999999</v>
      </c>
      <c r="K1067" s="162">
        <v>125.47944440000001</v>
      </c>
      <c r="L1067" s="163" t="s">
        <v>644</v>
      </c>
      <c r="M1067" s="162">
        <v>14</v>
      </c>
      <c r="N1067" s="162">
        <v>33</v>
      </c>
      <c r="O1067" s="162">
        <v>192</v>
      </c>
      <c r="P1067" s="162">
        <v>1371</v>
      </c>
      <c r="Q1067" s="162">
        <v>2550</v>
      </c>
      <c r="R1067" s="164">
        <v>1</v>
      </c>
      <c r="S1067" s="164" t="s">
        <v>644</v>
      </c>
      <c r="T1067" s="164"/>
      <c r="U1067" s="164" t="s">
        <v>644</v>
      </c>
      <c r="V1067" s="164" t="s">
        <v>644</v>
      </c>
      <c r="W1067" s="162">
        <f t="shared" si="73"/>
        <v>1</v>
      </c>
      <c r="X1067" s="162">
        <v>1</v>
      </c>
      <c r="Y1067" t="str">
        <f t="shared" si="71"/>
        <v>Public Elementary</v>
      </c>
      <c r="AA1067" t="str">
        <f t="shared" si="72"/>
        <v>1</v>
      </c>
    </row>
    <row r="1068" spans="1:27" ht="15.75" customHeight="1" x14ac:dyDescent="0.25">
      <c r="A1068" s="162">
        <v>949</v>
      </c>
      <c r="B1068" s="162">
        <v>122734</v>
      </c>
      <c r="C1068" s="163" t="s">
        <v>1731</v>
      </c>
      <c r="D1068" s="163" t="s">
        <v>638</v>
      </c>
      <c r="E1068" s="163" t="s">
        <v>918</v>
      </c>
      <c r="F1068" s="163" t="s">
        <v>918</v>
      </c>
      <c r="G1068" s="163" t="s">
        <v>1730</v>
      </c>
      <c r="H1068" s="163" t="s">
        <v>1730</v>
      </c>
      <c r="I1068" s="163" t="s">
        <v>643</v>
      </c>
      <c r="J1068" s="162">
        <v>12.202222219999999</v>
      </c>
      <c r="K1068" s="162">
        <v>125.4844444</v>
      </c>
      <c r="L1068" s="163" t="s">
        <v>644</v>
      </c>
      <c r="M1068" s="162">
        <v>14</v>
      </c>
      <c r="N1068" s="162">
        <v>33</v>
      </c>
      <c r="O1068" s="162">
        <v>192</v>
      </c>
      <c r="P1068" s="162">
        <v>1371</v>
      </c>
      <c r="Q1068" s="162">
        <v>2550</v>
      </c>
      <c r="R1068" s="164">
        <v>1</v>
      </c>
      <c r="S1068" s="164" t="s">
        <v>644</v>
      </c>
      <c r="T1068" s="164"/>
      <c r="U1068" s="164" t="s">
        <v>644</v>
      </c>
      <c r="V1068" s="164" t="s">
        <v>644</v>
      </c>
      <c r="W1068" s="162">
        <f t="shared" si="73"/>
        <v>1</v>
      </c>
      <c r="X1068" s="162">
        <v>1</v>
      </c>
      <c r="Y1068" t="str">
        <f t="shared" si="71"/>
        <v>Public Elementary</v>
      </c>
      <c r="AA1068" t="str">
        <f t="shared" si="72"/>
        <v>1</v>
      </c>
    </row>
    <row r="1069" spans="1:27" ht="15.75" customHeight="1" x14ac:dyDescent="0.25">
      <c r="A1069" s="162">
        <v>950</v>
      </c>
      <c r="B1069" s="162">
        <v>122735</v>
      </c>
      <c r="C1069" s="163" t="s">
        <v>1732</v>
      </c>
      <c r="D1069" s="163" t="s">
        <v>638</v>
      </c>
      <c r="E1069" s="163" t="s">
        <v>918</v>
      </c>
      <c r="F1069" s="163" t="s">
        <v>918</v>
      </c>
      <c r="G1069" s="163" t="s">
        <v>1730</v>
      </c>
      <c r="H1069" s="163" t="s">
        <v>1730</v>
      </c>
      <c r="I1069" s="163" t="s">
        <v>643</v>
      </c>
      <c r="J1069" s="170"/>
      <c r="K1069" s="170"/>
      <c r="L1069" s="163" t="s">
        <v>644</v>
      </c>
      <c r="M1069" s="162">
        <v>14</v>
      </c>
      <c r="N1069" s="162">
        <v>33</v>
      </c>
      <c r="O1069" s="162">
        <v>192</v>
      </c>
      <c r="P1069" s="162">
        <v>1371</v>
      </c>
      <c r="Q1069" s="162">
        <v>2550</v>
      </c>
      <c r="R1069" s="164">
        <v>1</v>
      </c>
      <c r="S1069" s="164" t="s">
        <v>644</v>
      </c>
      <c r="T1069" s="164"/>
      <c r="U1069" s="164" t="s">
        <v>644</v>
      </c>
      <c r="V1069" s="164" t="s">
        <v>644</v>
      </c>
      <c r="W1069" s="162">
        <f t="shared" si="73"/>
        <v>1</v>
      </c>
      <c r="X1069" s="162">
        <v>1</v>
      </c>
      <c r="Y1069" t="str">
        <f t="shared" si="71"/>
        <v>Public Elementary</v>
      </c>
      <c r="AA1069" t="str">
        <f t="shared" si="72"/>
        <v>1</v>
      </c>
    </row>
    <row r="1070" spans="1:27" ht="15.75" customHeight="1" x14ac:dyDescent="0.25">
      <c r="A1070" s="162">
        <v>951</v>
      </c>
      <c r="B1070" s="166">
        <v>122736</v>
      </c>
      <c r="C1070" s="167" t="s">
        <v>959</v>
      </c>
      <c r="D1070" s="163" t="s">
        <v>638</v>
      </c>
      <c r="E1070" s="163" t="s">
        <v>918</v>
      </c>
      <c r="F1070" s="163" t="s">
        <v>918</v>
      </c>
      <c r="G1070" s="167" t="s">
        <v>1730</v>
      </c>
      <c r="H1070" s="167" t="s">
        <v>1730</v>
      </c>
      <c r="I1070" s="163" t="s">
        <v>643</v>
      </c>
      <c r="J1070" s="162">
        <v>12.1869</v>
      </c>
      <c r="K1070" s="162">
        <v>125.49379999999999</v>
      </c>
      <c r="L1070" s="163" t="s">
        <v>644</v>
      </c>
      <c r="M1070" s="162">
        <v>14</v>
      </c>
      <c r="N1070" s="162">
        <v>33</v>
      </c>
      <c r="O1070" s="162">
        <v>192</v>
      </c>
      <c r="P1070" s="162">
        <v>1371</v>
      </c>
      <c r="Q1070" s="162">
        <v>2550</v>
      </c>
      <c r="R1070" s="164">
        <v>1</v>
      </c>
      <c r="S1070" s="164" t="s">
        <v>644</v>
      </c>
      <c r="T1070" s="164"/>
      <c r="U1070" s="164" t="s">
        <v>644</v>
      </c>
      <c r="V1070" s="164" t="s">
        <v>644</v>
      </c>
      <c r="W1070" s="162">
        <f t="shared" si="73"/>
        <v>1</v>
      </c>
      <c r="X1070" s="162">
        <v>1</v>
      </c>
      <c r="Y1070" t="str">
        <f t="shared" si="71"/>
        <v>Public Elementary</v>
      </c>
      <c r="AA1070" t="str">
        <f t="shared" si="72"/>
        <v>1</v>
      </c>
    </row>
    <row r="1071" spans="1:27" ht="15.75" customHeight="1" x14ac:dyDescent="0.25">
      <c r="A1071" s="162">
        <v>952</v>
      </c>
      <c r="B1071" s="166">
        <v>122737</v>
      </c>
      <c r="C1071" s="167" t="s">
        <v>1733</v>
      </c>
      <c r="D1071" s="163" t="s">
        <v>638</v>
      </c>
      <c r="E1071" s="163" t="s">
        <v>918</v>
      </c>
      <c r="F1071" s="163" t="s">
        <v>918</v>
      </c>
      <c r="G1071" s="167" t="s">
        <v>1730</v>
      </c>
      <c r="H1071" s="167" t="s">
        <v>1730</v>
      </c>
      <c r="I1071" s="163" t="s">
        <v>643</v>
      </c>
      <c r="J1071" s="162">
        <v>12.177222220000001</v>
      </c>
      <c r="K1071" s="162">
        <v>125.4838889</v>
      </c>
      <c r="L1071" s="163" t="s">
        <v>644</v>
      </c>
      <c r="M1071" s="162">
        <v>14</v>
      </c>
      <c r="N1071" s="162">
        <v>33</v>
      </c>
      <c r="O1071" s="162">
        <v>192</v>
      </c>
      <c r="P1071" s="162">
        <v>1371</v>
      </c>
      <c r="Q1071" s="162">
        <v>2550</v>
      </c>
      <c r="R1071" s="164">
        <v>1</v>
      </c>
      <c r="S1071" s="164" t="s">
        <v>644</v>
      </c>
      <c r="T1071" s="164"/>
      <c r="U1071" s="164" t="s">
        <v>644</v>
      </c>
      <c r="V1071" s="164" t="s">
        <v>644</v>
      </c>
      <c r="W1071" s="162">
        <f t="shared" si="73"/>
        <v>1</v>
      </c>
      <c r="X1071" s="162">
        <v>1</v>
      </c>
      <c r="Y1071" t="str">
        <f t="shared" si="71"/>
        <v>Public Elementary</v>
      </c>
      <c r="AA1071" t="str">
        <f t="shared" si="72"/>
        <v>1</v>
      </c>
    </row>
    <row r="1072" spans="1:27" ht="15.75" customHeight="1" x14ac:dyDescent="0.25">
      <c r="A1072" s="162">
        <v>953</v>
      </c>
      <c r="B1072" s="166">
        <v>122738</v>
      </c>
      <c r="C1072" s="167" t="s">
        <v>1734</v>
      </c>
      <c r="D1072" s="163" t="s">
        <v>638</v>
      </c>
      <c r="E1072" s="163" t="s">
        <v>918</v>
      </c>
      <c r="F1072" s="163" t="s">
        <v>918</v>
      </c>
      <c r="G1072" s="167" t="s">
        <v>1730</v>
      </c>
      <c r="H1072" s="167" t="s">
        <v>1730</v>
      </c>
      <c r="I1072" s="163" t="s">
        <v>643</v>
      </c>
      <c r="J1072" s="162">
        <v>12.22833333</v>
      </c>
      <c r="K1072" s="162">
        <v>125.4613889</v>
      </c>
      <c r="L1072" s="163" t="s">
        <v>644</v>
      </c>
      <c r="M1072" s="162">
        <v>14</v>
      </c>
      <c r="N1072" s="162">
        <v>33</v>
      </c>
      <c r="O1072" s="162">
        <v>192</v>
      </c>
      <c r="P1072" s="162">
        <v>1371</v>
      </c>
      <c r="Q1072" s="162">
        <v>2550</v>
      </c>
      <c r="R1072" s="164">
        <v>1</v>
      </c>
      <c r="S1072" s="164" t="s">
        <v>644</v>
      </c>
      <c r="T1072" s="164"/>
      <c r="U1072" s="164" t="s">
        <v>644</v>
      </c>
      <c r="V1072" s="164" t="s">
        <v>644</v>
      </c>
      <c r="W1072" s="162">
        <f t="shared" si="73"/>
        <v>1</v>
      </c>
      <c r="X1072" s="162">
        <v>1</v>
      </c>
      <c r="Y1072" t="str">
        <f t="shared" si="71"/>
        <v>Public Elementary</v>
      </c>
      <c r="AA1072" t="str">
        <f t="shared" si="72"/>
        <v>1</v>
      </c>
    </row>
    <row r="1073" spans="1:27" ht="15.75" customHeight="1" x14ac:dyDescent="0.25">
      <c r="A1073" s="162">
        <v>954</v>
      </c>
      <c r="B1073" s="166">
        <v>122739</v>
      </c>
      <c r="C1073" s="167" t="s">
        <v>1735</v>
      </c>
      <c r="D1073" s="163" t="s">
        <v>638</v>
      </c>
      <c r="E1073" s="163" t="s">
        <v>918</v>
      </c>
      <c r="F1073" s="163" t="s">
        <v>918</v>
      </c>
      <c r="G1073" s="167" t="s">
        <v>1730</v>
      </c>
      <c r="H1073" s="167" t="s">
        <v>1730</v>
      </c>
      <c r="I1073" s="163" t="s">
        <v>643</v>
      </c>
      <c r="J1073" s="162">
        <v>12.24555556</v>
      </c>
      <c r="K1073" s="162">
        <v>125.4577778</v>
      </c>
      <c r="L1073" s="163" t="s">
        <v>644</v>
      </c>
      <c r="M1073" s="162">
        <v>14</v>
      </c>
      <c r="N1073" s="162">
        <v>33</v>
      </c>
      <c r="O1073" s="162">
        <v>192</v>
      </c>
      <c r="P1073" s="162">
        <v>1371</v>
      </c>
      <c r="Q1073" s="162">
        <v>2550</v>
      </c>
      <c r="R1073" s="164">
        <v>1</v>
      </c>
      <c r="S1073" s="164" t="s">
        <v>644</v>
      </c>
      <c r="T1073" s="164"/>
      <c r="U1073" s="164" t="s">
        <v>644</v>
      </c>
      <c r="V1073" s="164" t="s">
        <v>644</v>
      </c>
      <c r="W1073" s="162">
        <f t="shared" si="73"/>
        <v>1</v>
      </c>
      <c r="X1073" s="162">
        <v>1</v>
      </c>
      <c r="Y1073" t="str">
        <f t="shared" si="71"/>
        <v>Public Elementary</v>
      </c>
      <c r="AA1073" t="str">
        <f t="shared" si="72"/>
        <v>1</v>
      </c>
    </row>
    <row r="1074" spans="1:27" ht="15.75" customHeight="1" x14ac:dyDescent="0.25">
      <c r="A1074" s="162">
        <v>955</v>
      </c>
      <c r="B1074" s="166">
        <v>122740</v>
      </c>
      <c r="C1074" s="167" t="s">
        <v>1736</v>
      </c>
      <c r="D1074" s="163" t="s">
        <v>638</v>
      </c>
      <c r="E1074" s="163" t="s">
        <v>918</v>
      </c>
      <c r="F1074" s="163" t="s">
        <v>918</v>
      </c>
      <c r="G1074" s="167" t="s">
        <v>1730</v>
      </c>
      <c r="H1074" s="167" t="s">
        <v>1730</v>
      </c>
      <c r="I1074" s="163" t="s">
        <v>643</v>
      </c>
      <c r="J1074" s="162">
        <v>12.2521</v>
      </c>
      <c r="K1074" s="162">
        <v>125.4495</v>
      </c>
      <c r="L1074" s="163" t="s">
        <v>644</v>
      </c>
      <c r="M1074" s="162">
        <v>14</v>
      </c>
      <c r="N1074" s="162">
        <v>33</v>
      </c>
      <c r="O1074" s="162">
        <v>192</v>
      </c>
      <c r="P1074" s="162">
        <v>1371</v>
      </c>
      <c r="Q1074" s="162">
        <v>2550</v>
      </c>
      <c r="R1074" s="164">
        <v>1</v>
      </c>
      <c r="S1074" s="164" t="s">
        <v>644</v>
      </c>
      <c r="T1074" s="164"/>
      <c r="U1074" s="164" t="s">
        <v>644</v>
      </c>
      <c r="V1074" s="164" t="s">
        <v>644</v>
      </c>
      <c r="W1074" s="162">
        <f t="shared" si="73"/>
        <v>1</v>
      </c>
      <c r="X1074" s="162">
        <v>1</v>
      </c>
      <c r="Y1074" t="str">
        <f t="shared" si="71"/>
        <v>Public Elementary</v>
      </c>
      <c r="AA1074" t="str">
        <f t="shared" si="72"/>
        <v>1</v>
      </c>
    </row>
    <row r="1075" spans="1:27" ht="15.75" customHeight="1" x14ac:dyDescent="0.25">
      <c r="A1075" s="162">
        <v>956</v>
      </c>
      <c r="B1075" s="166">
        <v>122741</v>
      </c>
      <c r="C1075" s="167" t="s">
        <v>1737</v>
      </c>
      <c r="D1075" s="163" t="s">
        <v>638</v>
      </c>
      <c r="E1075" s="163" t="s">
        <v>918</v>
      </c>
      <c r="F1075" s="163" t="s">
        <v>918</v>
      </c>
      <c r="G1075" s="167" t="s">
        <v>1730</v>
      </c>
      <c r="H1075" s="167" t="s">
        <v>1730</v>
      </c>
      <c r="I1075" s="163" t="s">
        <v>643</v>
      </c>
      <c r="J1075" s="162">
        <v>12.2288</v>
      </c>
      <c r="K1075" s="162">
        <v>125.4528</v>
      </c>
      <c r="L1075" s="163" t="s">
        <v>644</v>
      </c>
      <c r="M1075" s="162">
        <v>14</v>
      </c>
      <c r="N1075" s="162">
        <v>33</v>
      </c>
      <c r="O1075" s="162">
        <v>192</v>
      </c>
      <c r="P1075" s="162">
        <v>1371</v>
      </c>
      <c r="Q1075" s="162">
        <v>2550</v>
      </c>
      <c r="R1075" s="164">
        <v>1</v>
      </c>
      <c r="S1075" s="164" t="s">
        <v>644</v>
      </c>
      <c r="T1075" s="164"/>
      <c r="U1075" s="164" t="s">
        <v>644</v>
      </c>
      <c r="V1075" s="164" t="s">
        <v>644</v>
      </c>
      <c r="W1075" s="162">
        <f t="shared" si="73"/>
        <v>1</v>
      </c>
      <c r="X1075" s="162">
        <v>1</v>
      </c>
      <c r="Y1075" t="str">
        <f t="shared" si="71"/>
        <v>Public Elementary</v>
      </c>
      <c r="AA1075" t="str">
        <f t="shared" si="72"/>
        <v>1</v>
      </c>
    </row>
    <row r="1076" spans="1:27" ht="15.75" customHeight="1" x14ac:dyDescent="0.25">
      <c r="A1076" s="162">
        <v>957</v>
      </c>
      <c r="B1076" s="166">
        <v>122742</v>
      </c>
      <c r="C1076" s="167" t="s">
        <v>1738</v>
      </c>
      <c r="D1076" s="163" t="s">
        <v>638</v>
      </c>
      <c r="E1076" s="163" t="s">
        <v>918</v>
      </c>
      <c r="F1076" s="163" t="s">
        <v>918</v>
      </c>
      <c r="G1076" s="167" t="s">
        <v>1730</v>
      </c>
      <c r="H1076" s="167" t="s">
        <v>1730</v>
      </c>
      <c r="I1076" s="163" t="s">
        <v>643</v>
      </c>
      <c r="J1076" s="162">
        <v>12.1839</v>
      </c>
      <c r="K1076" s="162">
        <v>125.50490000000001</v>
      </c>
      <c r="L1076" s="163" t="s">
        <v>644</v>
      </c>
      <c r="M1076" s="162">
        <v>14</v>
      </c>
      <c r="N1076" s="162">
        <v>33</v>
      </c>
      <c r="O1076" s="162">
        <v>192</v>
      </c>
      <c r="P1076" s="162">
        <v>1371</v>
      </c>
      <c r="Q1076" s="162">
        <v>2550</v>
      </c>
      <c r="R1076" s="164">
        <v>1</v>
      </c>
      <c r="S1076" s="164" t="s">
        <v>644</v>
      </c>
      <c r="T1076" s="164"/>
      <c r="U1076" s="164" t="s">
        <v>644</v>
      </c>
      <c r="V1076" s="164" t="s">
        <v>644</v>
      </c>
      <c r="W1076" s="162">
        <f t="shared" si="73"/>
        <v>1</v>
      </c>
      <c r="X1076" s="162">
        <v>1</v>
      </c>
      <c r="Y1076" t="str">
        <f t="shared" si="71"/>
        <v>Public Elementary</v>
      </c>
      <c r="AA1076" t="str">
        <f t="shared" si="72"/>
        <v>1</v>
      </c>
    </row>
    <row r="1077" spans="1:27" ht="15.75" customHeight="1" x14ac:dyDescent="0.25">
      <c r="A1077" s="162">
        <v>958</v>
      </c>
      <c r="B1077" s="166">
        <v>122743</v>
      </c>
      <c r="C1077" s="167" t="s">
        <v>658</v>
      </c>
      <c r="D1077" s="163" t="s">
        <v>638</v>
      </c>
      <c r="E1077" s="163" t="s">
        <v>918</v>
      </c>
      <c r="F1077" s="163" t="s">
        <v>918</v>
      </c>
      <c r="G1077" s="167" t="s">
        <v>1730</v>
      </c>
      <c r="H1077" s="167" t="s">
        <v>1730</v>
      </c>
      <c r="I1077" s="163" t="s">
        <v>643</v>
      </c>
      <c r="J1077" s="162">
        <v>12.214211000000001</v>
      </c>
      <c r="K1077" s="162">
        <v>125.42612800000001</v>
      </c>
      <c r="L1077" s="163" t="s">
        <v>644</v>
      </c>
      <c r="M1077" s="162">
        <v>14</v>
      </c>
      <c r="N1077" s="162">
        <v>33</v>
      </c>
      <c r="O1077" s="162">
        <v>192</v>
      </c>
      <c r="P1077" s="162">
        <v>1371</v>
      </c>
      <c r="Q1077" s="162">
        <v>2550</v>
      </c>
      <c r="R1077" s="164">
        <v>1</v>
      </c>
      <c r="S1077" s="164" t="s">
        <v>644</v>
      </c>
      <c r="T1077" s="164"/>
      <c r="U1077" s="164" t="s">
        <v>644</v>
      </c>
      <c r="V1077" s="164" t="s">
        <v>644</v>
      </c>
      <c r="W1077" s="162">
        <f t="shared" si="73"/>
        <v>1</v>
      </c>
      <c r="X1077" s="162">
        <v>1</v>
      </c>
      <c r="Y1077" t="str">
        <f t="shared" si="71"/>
        <v>Public Elementary</v>
      </c>
      <c r="AA1077" t="str">
        <f t="shared" si="72"/>
        <v>1</v>
      </c>
    </row>
    <row r="1078" spans="1:27" ht="15.75" customHeight="1" x14ac:dyDescent="0.25">
      <c r="A1078" s="162">
        <v>959</v>
      </c>
      <c r="B1078" s="166">
        <v>122744</v>
      </c>
      <c r="C1078" s="167" t="s">
        <v>1739</v>
      </c>
      <c r="D1078" s="163" t="s">
        <v>638</v>
      </c>
      <c r="E1078" s="163" t="s">
        <v>918</v>
      </c>
      <c r="F1078" s="163" t="s">
        <v>918</v>
      </c>
      <c r="G1078" s="167" t="s">
        <v>1730</v>
      </c>
      <c r="H1078" s="167" t="s">
        <v>1730</v>
      </c>
      <c r="I1078" s="163" t="s">
        <v>643</v>
      </c>
      <c r="J1078" s="162">
        <v>12.2433</v>
      </c>
      <c r="K1078" s="162">
        <v>125.4268</v>
      </c>
      <c r="L1078" s="163" t="s">
        <v>644</v>
      </c>
      <c r="M1078" s="162">
        <v>14</v>
      </c>
      <c r="N1078" s="162">
        <v>33</v>
      </c>
      <c r="O1078" s="162">
        <v>192</v>
      </c>
      <c r="P1078" s="162">
        <v>1371</v>
      </c>
      <c r="Q1078" s="162">
        <v>2550</v>
      </c>
      <c r="R1078" s="164">
        <v>1</v>
      </c>
      <c r="S1078" s="164" t="s">
        <v>644</v>
      </c>
      <c r="T1078" s="164"/>
      <c r="U1078" s="164" t="s">
        <v>644</v>
      </c>
      <c r="V1078" s="164" t="s">
        <v>644</v>
      </c>
      <c r="W1078" s="162">
        <f t="shared" si="73"/>
        <v>1</v>
      </c>
      <c r="X1078" s="162">
        <v>1</v>
      </c>
      <c r="Y1078" t="str">
        <f t="shared" si="71"/>
        <v>Public Elementary</v>
      </c>
      <c r="AA1078" t="str">
        <f t="shared" si="72"/>
        <v>1</v>
      </c>
    </row>
    <row r="1079" spans="1:27" ht="15.75" customHeight="1" x14ac:dyDescent="0.25">
      <c r="A1079" s="162">
        <v>960</v>
      </c>
      <c r="B1079" s="166">
        <v>122745</v>
      </c>
      <c r="C1079" s="167" t="s">
        <v>1740</v>
      </c>
      <c r="D1079" s="163" t="s">
        <v>638</v>
      </c>
      <c r="E1079" s="163" t="s">
        <v>918</v>
      </c>
      <c r="F1079" s="163" t="s">
        <v>918</v>
      </c>
      <c r="G1079" s="167" t="s">
        <v>1730</v>
      </c>
      <c r="H1079" s="167" t="s">
        <v>1730</v>
      </c>
      <c r="I1079" s="163" t="s">
        <v>643</v>
      </c>
      <c r="J1079" s="162">
        <v>12.2361</v>
      </c>
      <c r="K1079" s="162">
        <v>125.4263</v>
      </c>
      <c r="L1079" s="163" t="s">
        <v>644</v>
      </c>
      <c r="M1079" s="162">
        <v>14</v>
      </c>
      <c r="N1079" s="162">
        <v>33</v>
      </c>
      <c r="O1079" s="162">
        <v>192</v>
      </c>
      <c r="P1079" s="162">
        <v>1371</v>
      </c>
      <c r="Q1079" s="162">
        <v>2550</v>
      </c>
      <c r="R1079" s="164">
        <v>1</v>
      </c>
      <c r="S1079" s="164" t="s">
        <v>644</v>
      </c>
      <c r="T1079" s="164"/>
      <c r="U1079" s="164" t="s">
        <v>644</v>
      </c>
      <c r="V1079" s="164" t="s">
        <v>644</v>
      </c>
      <c r="W1079" s="162">
        <f t="shared" si="73"/>
        <v>1</v>
      </c>
      <c r="X1079" s="162">
        <v>1</v>
      </c>
      <c r="Y1079" t="str">
        <f t="shared" si="71"/>
        <v>Public Elementary</v>
      </c>
      <c r="AA1079" t="str">
        <f t="shared" si="72"/>
        <v>1</v>
      </c>
    </row>
    <row r="1080" spans="1:27" ht="15.75" customHeight="1" x14ac:dyDescent="0.25">
      <c r="A1080" s="162">
        <v>1009</v>
      </c>
      <c r="B1080" s="166">
        <v>303493</v>
      </c>
      <c r="C1080" s="167" t="s">
        <v>1741</v>
      </c>
      <c r="D1080" s="163" t="s">
        <v>638</v>
      </c>
      <c r="E1080" s="163" t="s">
        <v>918</v>
      </c>
      <c r="F1080" s="163" t="s">
        <v>918</v>
      </c>
      <c r="G1080" s="167" t="s">
        <v>1730</v>
      </c>
      <c r="H1080" s="167" t="s">
        <v>1730</v>
      </c>
      <c r="I1080" s="163" t="s">
        <v>716</v>
      </c>
      <c r="J1080" s="162">
        <v>12.221456</v>
      </c>
      <c r="K1080" s="162">
        <v>125.480217</v>
      </c>
      <c r="L1080" s="163" t="s">
        <v>644</v>
      </c>
      <c r="M1080" s="162">
        <v>14</v>
      </c>
      <c r="N1080" s="162">
        <v>33</v>
      </c>
      <c r="O1080" s="162">
        <v>192</v>
      </c>
      <c r="P1080" s="162">
        <v>1371</v>
      </c>
      <c r="Q1080" s="162">
        <v>2550</v>
      </c>
      <c r="R1080" s="164" t="s">
        <v>644</v>
      </c>
      <c r="S1080" s="164">
        <v>1</v>
      </c>
      <c r="T1080" s="164"/>
      <c r="U1080" s="164" t="s">
        <v>644</v>
      </c>
      <c r="V1080" s="164" t="s">
        <v>644</v>
      </c>
      <c r="W1080" s="162">
        <f t="shared" si="73"/>
        <v>2</v>
      </c>
      <c r="X1080" s="162">
        <v>1</v>
      </c>
      <c r="Y1080" t="str">
        <f t="shared" si="71"/>
        <v>Public JHS</v>
      </c>
      <c r="AA1080" t="str">
        <f t="shared" si="72"/>
        <v>2</v>
      </c>
    </row>
    <row r="1081" spans="1:27" ht="15.75" customHeight="1" x14ac:dyDescent="0.25">
      <c r="A1081" s="162">
        <v>1035</v>
      </c>
      <c r="B1081" s="166">
        <v>303523</v>
      </c>
      <c r="C1081" s="167" t="s">
        <v>1742</v>
      </c>
      <c r="D1081" s="163" t="s">
        <v>638</v>
      </c>
      <c r="E1081" s="163" t="s">
        <v>918</v>
      </c>
      <c r="F1081" s="163" t="s">
        <v>918</v>
      </c>
      <c r="G1081" s="167" t="s">
        <v>1730</v>
      </c>
      <c r="H1081" s="167" t="s">
        <v>1730</v>
      </c>
      <c r="I1081" s="163" t="s">
        <v>716</v>
      </c>
      <c r="J1081" s="162">
        <v>11.155498</v>
      </c>
      <c r="K1081" s="162">
        <v>125.620422</v>
      </c>
      <c r="L1081" s="163" t="s">
        <v>644</v>
      </c>
      <c r="M1081" s="162">
        <v>14</v>
      </c>
      <c r="N1081" s="162">
        <v>33</v>
      </c>
      <c r="O1081" s="162">
        <v>192</v>
      </c>
      <c r="P1081" s="162">
        <v>1371</v>
      </c>
      <c r="Q1081" s="162">
        <v>2550</v>
      </c>
      <c r="R1081" s="164" t="s">
        <v>644</v>
      </c>
      <c r="S1081" s="164">
        <v>1</v>
      </c>
      <c r="T1081" s="164">
        <v>1</v>
      </c>
      <c r="U1081" s="164" t="s">
        <v>644</v>
      </c>
      <c r="V1081" s="164" t="s">
        <v>644</v>
      </c>
      <c r="W1081" s="162">
        <f t="shared" si="73"/>
        <v>5</v>
      </c>
      <c r="X1081" s="162">
        <v>1</v>
      </c>
      <c r="Y1081" t="str">
        <f t="shared" si="71"/>
        <v>Public Secondary</v>
      </c>
      <c r="AA1081" t="str">
        <f t="shared" si="72"/>
        <v>23</v>
      </c>
    </row>
    <row r="1082" spans="1:27" ht="15.75" customHeight="1" x14ac:dyDescent="0.25">
      <c r="A1082" s="162">
        <v>1068</v>
      </c>
      <c r="B1082" s="166">
        <v>404748</v>
      </c>
      <c r="C1082" s="167" t="s">
        <v>1743</v>
      </c>
      <c r="D1082" s="163" t="s">
        <v>638</v>
      </c>
      <c r="E1082" s="163" t="s">
        <v>918</v>
      </c>
      <c r="F1082" s="163" t="s">
        <v>918</v>
      </c>
      <c r="G1082" s="167" t="s">
        <v>1730</v>
      </c>
      <c r="H1082" s="167" t="s">
        <v>1730</v>
      </c>
      <c r="I1082" s="163" t="s">
        <v>716</v>
      </c>
      <c r="J1082" s="162">
        <v>12.220743000000001</v>
      </c>
      <c r="K1082" s="162">
        <v>125.48069</v>
      </c>
      <c r="L1082" s="163" t="s">
        <v>1744</v>
      </c>
      <c r="M1082" s="162">
        <v>14</v>
      </c>
      <c r="N1082" s="162">
        <v>33</v>
      </c>
      <c r="O1082" s="162">
        <v>192</v>
      </c>
      <c r="P1082" s="162">
        <v>1371</v>
      </c>
      <c r="Q1082" s="162">
        <v>2550</v>
      </c>
      <c r="R1082" s="164" t="s">
        <v>644</v>
      </c>
      <c r="S1082" s="164">
        <v>1</v>
      </c>
      <c r="T1082" s="164"/>
      <c r="U1082" s="164" t="s">
        <v>644</v>
      </c>
      <c r="V1082" s="164" t="s">
        <v>644</v>
      </c>
      <c r="W1082" s="162">
        <f t="shared" si="73"/>
        <v>2</v>
      </c>
      <c r="X1082" s="162">
        <v>2</v>
      </c>
      <c r="Y1082" t="str">
        <f t="shared" si="71"/>
        <v>Private JHS</v>
      </c>
      <c r="AA1082" t="str">
        <f t="shared" si="72"/>
        <v>2</v>
      </c>
    </row>
    <row r="1083" spans="1:27" ht="15.75" customHeight="1" x14ac:dyDescent="0.25">
      <c r="A1083" s="162">
        <v>1106</v>
      </c>
      <c r="B1083" s="182" t="s">
        <v>1730</v>
      </c>
      <c r="C1083" s="182" t="s">
        <v>1745</v>
      </c>
      <c r="D1083" s="163" t="s">
        <v>638</v>
      </c>
      <c r="E1083" s="163" t="s">
        <v>918</v>
      </c>
      <c r="F1083" s="163" t="s">
        <v>918</v>
      </c>
      <c r="G1083" s="182" t="s">
        <v>1730</v>
      </c>
      <c r="H1083" s="182" t="s">
        <v>1730</v>
      </c>
      <c r="I1083" s="163" t="s">
        <v>8</v>
      </c>
      <c r="J1083" s="162"/>
      <c r="K1083" s="162"/>
      <c r="L1083" s="163"/>
      <c r="M1083" s="162"/>
      <c r="N1083" s="162"/>
      <c r="O1083" s="162"/>
      <c r="P1083" s="162"/>
      <c r="Q1083" s="162"/>
      <c r="R1083" s="164" t="str">
        <f>IF(B1083&lt;200000,1,"")</f>
        <v/>
      </c>
      <c r="S1083" s="164" t="s">
        <v>644</v>
      </c>
      <c r="T1083" s="164"/>
      <c r="U1083" s="164">
        <v>1</v>
      </c>
      <c r="V1083" s="164" t="s">
        <v>644</v>
      </c>
      <c r="W1083" s="162">
        <f t="shared" si="73"/>
        <v>7</v>
      </c>
      <c r="X1083" s="162">
        <v>1</v>
      </c>
      <c r="Y1083" t="str">
        <f t="shared" si="71"/>
        <v>Public ALS</v>
      </c>
      <c r="AA1083" t="str">
        <f t="shared" si="72"/>
        <v>4</v>
      </c>
    </row>
    <row r="1084" spans="1:27" ht="15.75" customHeight="1" x14ac:dyDescent="0.25">
      <c r="A1084" s="162">
        <v>961</v>
      </c>
      <c r="B1084" s="166">
        <v>122746</v>
      </c>
      <c r="C1084" s="167" t="s">
        <v>1746</v>
      </c>
      <c r="D1084" s="163" t="s">
        <v>638</v>
      </c>
      <c r="E1084" s="163" t="s">
        <v>918</v>
      </c>
      <c r="F1084" s="163" t="s">
        <v>918</v>
      </c>
      <c r="G1084" s="167" t="s">
        <v>1747</v>
      </c>
      <c r="H1084" s="167" t="s">
        <v>1747</v>
      </c>
      <c r="I1084" s="163" t="s">
        <v>643</v>
      </c>
      <c r="J1084" s="162">
        <v>11.811572</v>
      </c>
      <c r="K1084" s="162">
        <v>125.414772</v>
      </c>
      <c r="L1084" s="163" t="s">
        <v>644</v>
      </c>
      <c r="M1084" s="162">
        <v>14</v>
      </c>
      <c r="N1084" s="162">
        <v>33</v>
      </c>
      <c r="O1084" s="162">
        <v>192</v>
      </c>
      <c r="P1084" s="162">
        <v>1372</v>
      </c>
      <c r="Q1084" s="162">
        <v>2551</v>
      </c>
      <c r="R1084" s="164">
        <v>1</v>
      </c>
      <c r="S1084" s="164" t="s">
        <v>644</v>
      </c>
      <c r="T1084" s="164"/>
      <c r="U1084" s="164" t="s">
        <v>644</v>
      </c>
      <c r="V1084" s="164" t="s">
        <v>644</v>
      </c>
      <c r="W1084" s="162">
        <f t="shared" si="73"/>
        <v>1</v>
      </c>
      <c r="X1084" s="162">
        <v>1</v>
      </c>
      <c r="Y1084" t="str">
        <f t="shared" si="71"/>
        <v>Public Elementary</v>
      </c>
      <c r="AA1084" t="str">
        <f t="shared" si="72"/>
        <v>1</v>
      </c>
    </row>
    <row r="1085" spans="1:27" ht="15.75" customHeight="1" x14ac:dyDescent="0.25">
      <c r="A1085" s="162">
        <v>962</v>
      </c>
      <c r="B1085" s="166">
        <v>122747</v>
      </c>
      <c r="C1085" s="167" t="s">
        <v>1748</v>
      </c>
      <c r="D1085" s="163" t="s">
        <v>638</v>
      </c>
      <c r="E1085" s="163" t="s">
        <v>918</v>
      </c>
      <c r="F1085" s="163" t="s">
        <v>918</v>
      </c>
      <c r="G1085" s="167" t="s">
        <v>1747</v>
      </c>
      <c r="H1085" s="167" t="s">
        <v>1747</v>
      </c>
      <c r="I1085" s="163" t="s">
        <v>643</v>
      </c>
      <c r="J1085" s="162">
        <v>11.786666670000001</v>
      </c>
      <c r="K1085" s="162">
        <v>125.4441667</v>
      </c>
      <c r="L1085" s="163" t="s">
        <v>644</v>
      </c>
      <c r="M1085" s="162">
        <v>14</v>
      </c>
      <c r="N1085" s="162">
        <v>33</v>
      </c>
      <c r="O1085" s="162">
        <v>192</v>
      </c>
      <c r="P1085" s="162">
        <v>1372</v>
      </c>
      <c r="Q1085" s="162">
        <v>2551</v>
      </c>
      <c r="R1085" s="164">
        <v>1</v>
      </c>
      <c r="S1085" s="164" t="s">
        <v>644</v>
      </c>
      <c r="T1085" s="164"/>
      <c r="U1085" s="164" t="s">
        <v>644</v>
      </c>
      <c r="V1085" s="164" t="s">
        <v>644</v>
      </c>
      <c r="W1085" s="162">
        <f t="shared" si="73"/>
        <v>1</v>
      </c>
      <c r="X1085" s="162">
        <v>1</v>
      </c>
      <c r="Y1085" t="str">
        <f t="shared" si="71"/>
        <v>Public Elementary</v>
      </c>
      <c r="AA1085" t="str">
        <f t="shared" si="72"/>
        <v>1</v>
      </c>
    </row>
    <row r="1086" spans="1:27" ht="15.75" customHeight="1" x14ac:dyDescent="0.25">
      <c r="A1086" s="162">
        <v>963</v>
      </c>
      <c r="B1086" s="166">
        <v>122748</v>
      </c>
      <c r="C1086" s="167" t="s">
        <v>1749</v>
      </c>
      <c r="D1086" s="163" t="s">
        <v>638</v>
      </c>
      <c r="E1086" s="163" t="s">
        <v>918</v>
      </c>
      <c r="F1086" s="163" t="s">
        <v>918</v>
      </c>
      <c r="G1086" s="167" t="s">
        <v>1747</v>
      </c>
      <c r="H1086" s="167" t="s">
        <v>1747</v>
      </c>
      <c r="I1086" s="163" t="s">
        <v>643</v>
      </c>
      <c r="J1086" s="162">
        <v>11.830277779999999</v>
      </c>
      <c r="K1086" s="162">
        <v>125.3852778</v>
      </c>
      <c r="L1086" s="163" t="s">
        <v>644</v>
      </c>
      <c r="M1086" s="162">
        <v>14</v>
      </c>
      <c r="N1086" s="162">
        <v>33</v>
      </c>
      <c r="O1086" s="162">
        <v>192</v>
      </c>
      <c r="P1086" s="162">
        <v>1372</v>
      </c>
      <c r="Q1086" s="162">
        <v>2551</v>
      </c>
      <c r="R1086" s="164">
        <v>1</v>
      </c>
      <c r="S1086" s="164" t="s">
        <v>644</v>
      </c>
      <c r="T1086" s="164"/>
      <c r="U1086" s="164" t="s">
        <v>644</v>
      </c>
      <c r="V1086" s="164" t="s">
        <v>644</v>
      </c>
      <c r="W1086" s="162">
        <f t="shared" si="73"/>
        <v>1</v>
      </c>
      <c r="X1086" s="162">
        <v>1</v>
      </c>
      <c r="Y1086" t="str">
        <f t="shared" si="71"/>
        <v>Public Elementary</v>
      </c>
      <c r="AA1086" t="str">
        <f t="shared" si="72"/>
        <v>1</v>
      </c>
    </row>
    <row r="1087" spans="1:27" ht="15.75" customHeight="1" x14ac:dyDescent="0.25">
      <c r="A1087" s="162">
        <v>964</v>
      </c>
      <c r="B1087" s="166">
        <v>122749</v>
      </c>
      <c r="C1087" s="167" t="s">
        <v>1750</v>
      </c>
      <c r="D1087" s="163" t="s">
        <v>638</v>
      </c>
      <c r="E1087" s="163" t="s">
        <v>918</v>
      </c>
      <c r="F1087" s="163" t="s">
        <v>918</v>
      </c>
      <c r="G1087" s="167" t="s">
        <v>1747</v>
      </c>
      <c r="H1087" s="167" t="s">
        <v>1747</v>
      </c>
      <c r="I1087" s="163" t="s">
        <v>643</v>
      </c>
      <c r="J1087" s="162">
        <v>11.788307</v>
      </c>
      <c r="K1087" s="162">
        <v>125.368511</v>
      </c>
      <c r="L1087" s="163" t="s">
        <v>644</v>
      </c>
      <c r="M1087" s="162">
        <v>14</v>
      </c>
      <c r="N1087" s="162">
        <v>33</v>
      </c>
      <c r="O1087" s="162">
        <v>192</v>
      </c>
      <c r="P1087" s="162">
        <v>1372</v>
      </c>
      <c r="Q1087" s="162">
        <v>2551</v>
      </c>
      <c r="R1087" s="164">
        <v>1</v>
      </c>
      <c r="S1087" s="164" t="s">
        <v>644</v>
      </c>
      <c r="T1087" s="164"/>
      <c r="U1087" s="164" t="s">
        <v>644</v>
      </c>
      <c r="V1087" s="164" t="s">
        <v>644</v>
      </c>
      <c r="W1087" s="162">
        <f t="shared" si="73"/>
        <v>1</v>
      </c>
      <c r="X1087" s="162">
        <v>1</v>
      </c>
      <c r="Y1087" t="str">
        <f t="shared" si="71"/>
        <v>Public Elementary</v>
      </c>
      <c r="AA1087" t="str">
        <f t="shared" si="72"/>
        <v>1</v>
      </c>
    </row>
    <row r="1088" spans="1:27" ht="15.75" customHeight="1" x14ac:dyDescent="0.25">
      <c r="A1088" s="162">
        <v>965</v>
      </c>
      <c r="B1088" s="166">
        <v>122750</v>
      </c>
      <c r="C1088" s="167" t="s">
        <v>1751</v>
      </c>
      <c r="D1088" s="163" t="s">
        <v>638</v>
      </c>
      <c r="E1088" s="163" t="s">
        <v>918</v>
      </c>
      <c r="F1088" s="163" t="s">
        <v>918</v>
      </c>
      <c r="G1088" s="167" t="s">
        <v>1747</v>
      </c>
      <c r="H1088" s="167" t="s">
        <v>1747</v>
      </c>
      <c r="I1088" s="163" t="s">
        <v>643</v>
      </c>
      <c r="J1088" s="162">
        <v>11.815277780000001</v>
      </c>
      <c r="K1088" s="162">
        <v>125.44666669999999</v>
      </c>
      <c r="L1088" s="163" t="s">
        <v>644</v>
      </c>
      <c r="M1088" s="162">
        <v>14</v>
      </c>
      <c r="N1088" s="162">
        <v>33</v>
      </c>
      <c r="O1088" s="162">
        <v>192</v>
      </c>
      <c r="P1088" s="162">
        <v>1372</v>
      </c>
      <c r="Q1088" s="162">
        <v>2551</v>
      </c>
      <c r="R1088" s="164">
        <v>1</v>
      </c>
      <c r="S1088" s="164" t="s">
        <v>644</v>
      </c>
      <c r="T1088" s="164"/>
      <c r="U1088" s="164" t="s">
        <v>644</v>
      </c>
      <c r="V1088" s="164" t="s">
        <v>644</v>
      </c>
      <c r="W1088" s="162">
        <f t="shared" si="73"/>
        <v>1</v>
      </c>
      <c r="X1088" s="162">
        <v>1</v>
      </c>
      <c r="Y1088" t="str">
        <f t="shared" si="71"/>
        <v>Public Elementary</v>
      </c>
      <c r="AA1088" t="str">
        <f t="shared" si="72"/>
        <v>1</v>
      </c>
    </row>
    <row r="1089" spans="1:27" ht="15.75" customHeight="1" x14ac:dyDescent="0.25">
      <c r="A1089" s="162">
        <v>966</v>
      </c>
      <c r="B1089" s="166">
        <v>122751</v>
      </c>
      <c r="C1089" s="167" t="s">
        <v>1752</v>
      </c>
      <c r="D1089" s="163" t="s">
        <v>638</v>
      </c>
      <c r="E1089" s="163" t="s">
        <v>918</v>
      </c>
      <c r="F1089" s="163" t="s">
        <v>918</v>
      </c>
      <c r="G1089" s="167" t="s">
        <v>1747</v>
      </c>
      <c r="H1089" s="167" t="s">
        <v>1747</v>
      </c>
      <c r="I1089" s="163" t="s">
        <v>643</v>
      </c>
      <c r="J1089" s="162">
        <v>11.786944439999999</v>
      </c>
      <c r="K1089" s="162">
        <v>125.46777779999999</v>
      </c>
      <c r="L1089" s="163" t="s">
        <v>644</v>
      </c>
      <c r="M1089" s="162">
        <v>14</v>
      </c>
      <c r="N1089" s="162">
        <v>33</v>
      </c>
      <c r="O1089" s="162">
        <v>192</v>
      </c>
      <c r="P1089" s="162">
        <v>1372</v>
      </c>
      <c r="Q1089" s="162">
        <v>2551</v>
      </c>
      <c r="R1089" s="164">
        <v>1</v>
      </c>
      <c r="S1089" s="164" t="s">
        <v>644</v>
      </c>
      <c r="T1089" s="164"/>
      <c r="U1089" s="164" t="s">
        <v>644</v>
      </c>
      <c r="V1089" s="164" t="s">
        <v>644</v>
      </c>
      <c r="W1089" s="162">
        <f t="shared" si="73"/>
        <v>1</v>
      </c>
      <c r="X1089" s="162">
        <v>1</v>
      </c>
      <c r="Y1089" t="str">
        <f t="shared" si="71"/>
        <v>Public Elementary</v>
      </c>
      <c r="AA1089" t="str">
        <f t="shared" si="72"/>
        <v>1</v>
      </c>
    </row>
    <row r="1090" spans="1:27" ht="15.75" customHeight="1" x14ac:dyDescent="0.25">
      <c r="A1090" s="162">
        <v>967</v>
      </c>
      <c r="B1090" s="166">
        <v>122752</v>
      </c>
      <c r="C1090" s="167" t="s">
        <v>657</v>
      </c>
      <c r="D1090" s="163" t="s">
        <v>638</v>
      </c>
      <c r="E1090" s="163" t="s">
        <v>918</v>
      </c>
      <c r="F1090" s="163" t="s">
        <v>918</v>
      </c>
      <c r="G1090" s="167" t="s">
        <v>1747</v>
      </c>
      <c r="H1090" s="167" t="s">
        <v>1747</v>
      </c>
      <c r="I1090" s="163" t="s">
        <v>643</v>
      </c>
      <c r="J1090" s="162">
        <v>11.855833329999999</v>
      </c>
      <c r="K1090" s="162">
        <v>125.4344444</v>
      </c>
      <c r="L1090" s="163" t="s">
        <v>644</v>
      </c>
      <c r="M1090" s="162">
        <v>14</v>
      </c>
      <c r="N1090" s="162">
        <v>33</v>
      </c>
      <c r="O1090" s="162">
        <v>192</v>
      </c>
      <c r="P1090" s="162">
        <v>1372</v>
      </c>
      <c r="Q1090" s="162">
        <v>2551</v>
      </c>
      <c r="R1090" s="164">
        <v>1</v>
      </c>
      <c r="S1090" s="164" t="s">
        <v>644</v>
      </c>
      <c r="T1090" s="164"/>
      <c r="U1090" s="164" t="s">
        <v>644</v>
      </c>
      <c r="V1090" s="164" t="s">
        <v>644</v>
      </c>
      <c r="W1090" s="162">
        <f t="shared" si="73"/>
        <v>1</v>
      </c>
      <c r="X1090" s="162">
        <v>1</v>
      </c>
      <c r="Y1090" t="str">
        <f t="shared" si="71"/>
        <v>Public Elementary</v>
      </c>
      <c r="AA1090" t="str">
        <f t="shared" si="72"/>
        <v>1</v>
      </c>
    </row>
    <row r="1091" spans="1:27" ht="15.75" customHeight="1" x14ac:dyDescent="0.25">
      <c r="A1091" s="162">
        <v>968</v>
      </c>
      <c r="B1091" s="166">
        <v>122753</v>
      </c>
      <c r="C1091" s="167" t="s">
        <v>677</v>
      </c>
      <c r="D1091" s="163" t="s">
        <v>638</v>
      </c>
      <c r="E1091" s="163" t="s">
        <v>918</v>
      </c>
      <c r="F1091" s="163" t="s">
        <v>918</v>
      </c>
      <c r="G1091" s="167" t="s">
        <v>1747</v>
      </c>
      <c r="H1091" s="167" t="s">
        <v>1747</v>
      </c>
      <c r="I1091" s="163" t="s">
        <v>643</v>
      </c>
      <c r="J1091" s="162">
        <v>11.81888889</v>
      </c>
      <c r="K1091" s="162">
        <v>125.4188889</v>
      </c>
      <c r="L1091" s="163" t="s">
        <v>644</v>
      </c>
      <c r="M1091" s="162">
        <v>14</v>
      </c>
      <c r="N1091" s="162">
        <v>33</v>
      </c>
      <c r="O1091" s="162">
        <v>192</v>
      </c>
      <c r="P1091" s="162">
        <v>1372</v>
      </c>
      <c r="Q1091" s="162">
        <v>2551</v>
      </c>
      <c r="R1091" s="164">
        <v>1</v>
      </c>
      <c r="S1091" s="164" t="s">
        <v>644</v>
      </c>
      <c r="T1091" s="164"/>
      <c r="U1091" s="164" t="s">
        <v>644</v>
      </c>
      <c r="V1091" s="164" t="s">
        <v>644</v>
      </c>
      <c r="W1091" s="162">
        <f t="shared" si="73"/>
        <v>1</v>
      </c>
      <c r="X1091" s="162">
        <v>1</v>
      </c>
      <c r="Y1091" t="str">
        <f t="shared" si="71"/>
        <v>Public Elementary</v>
      </c>
      <c r="AA1091" t="str">
        <f t="shared" si="72"/>
        <v>1</v>
      </c>
    </row>
    <row r="1092" spans="1:27" ht="15.75" customHeight="1" x14ac:dyDescent="0.25">
      <c r="A1092" s="162">
        <v>969</v>
      </c>
      <c r="B1092" s="166">
        <v>122754</v>
      </c>
      <c r="C1092" s="167" t="s">
        <v>950</v>
      </c>
      <c r="D1092" s="163" t="s">
        <v>638</v>
      </c>
      <c r="E1092" s="163" t="s">
        <v>918</v>
      </c>
      <c r="F1092" s="163" t="s">
        <v>918</v>
      </c>
      <c r="G1092" s="167" t="s">
        <v>1747</v>
      </c>
      <c r="H1092" s="167" t="s">
        <v>1747</v>
      </c>
      <c r="I1092" s="163" t="s">
        <v>643</v>
      </c>
      <c r="J1092" s="162">
        <v>11.806388889999999</v>
      </c>
      <c r="K1092" s="162">
        <v>125.4363889</v>
      </c>
      <c r="L1092" s="163" t="s">
        <v>644</v>
      </c>
      <c r="M1092" s="162">
        <v>14</v>
      </c>
      <c r="N1092" s="162">
        <v>33</v>
      </c>
      <c r="O1092" s="162">
        <v>192</v>
      </c>
      <c r="P1092" s="162">
        <v>1372</v>
      </c>
      <c r="Q1092" s="162">
        <v>2551</v>
      </c>
      <c r="R1092" s="164">
        <v>1</v>
      </c>
      <c r="S1092" s="164" t="s">
        <v>644</v>
      </c>
      <c r="T1092" s="164"/>
      <c r="U1092" s="164" t="s">
        <v>644</v>
      </c>
      <c r="V1092" s="164" t="s">
        <v>644</v>
      </c>
      <c r="W1092" s="162">
        <f t="shared" si="73"/>
        <v>1</v>
      </c>
      <c r="X1092" s="162">
        <v>1</v>
      </c>
      <c r="Y1092" t="str">
        <f t="shared" si="71"/>
        <v>Public Elementary</v>
      </c>
      <c r="AA1092" t="str">
        <f t="shared" si="72"/>
        <v>1</v>
      </c>
    </row>
    <row r="1093" spans="1:27" ht="15.75" customHeight="1" x14ac:dyDescent="0.25">
      <c r="A1093" s="162">
        <v>970</v>
      </c>
      <c r="B1093" s="166">
        <v>122756</v>
      </c>
      <c r="C1093" s="167" t="s">
        <v>867</v>
      </c>
      <c r="D1093" s="163" t="s">
        <v>638</v>
      </c>
      <c r="E1093" s="163" t="s">
        <v>918</v>
      </c>
      <c r="F1093" s="163" t="s">
        <v>918</v>
      </c>
      <c r="G1093" s="167" t="s">
        <v>1747</v>
      </c>
      <c r="H1093" s="167" t="s">
        <v>1747</v>
      </c>
      <c r="I1093" s="163" t="s">
        <v>643</v>
      </c>
      <c r="J1093" s="162">
        <v>11.835800000000001</v>
      </c>
      <c r="K1093" s="162">
        <v>125.4318</v>
      </c>
      <c r="L1093" s="163" t="s">
        <v>644</v>
      </c>
      <c r="M1093" s="162">
        <v>14</v>
      </c>
      <c r="N1093" s="162">
        <v>33</v>
      </c>
      <c r="O1093" s="162">
        <v>192</v>
      </c>
      <c r="P1093" s="162">
        <v>1372</v>
      </c>
      <c r="Q1093" s="162">
        <v>2551</v>
      </c>
      <c r="R1093" s="164">
        <v>1</v>
      </c>
      <c r="S1093" s="164" t="s">
        <v>644</v>
      </c>
      <c r="T1093" s="164"/>
      <c r="U1093" s="164" t="s">
        <v>644</v>
      </c>
      <c r="V1093" s="164" t="s">
        <v>644</v>
      </c>
      <c r="W1093" s="162">
        <f t="shared" si="73"/>
        <v>1</v>
      </c>
      <c r="X1093" s="162">
        <v>1</v>
      </c>
      <c r="Y1093" t="str">
        <f t="shared" si="71"/>
        <v>Public Elementary</v>
      </c>
      <c r="AA1093" t="str">
        <f t="shared" si="72"/>
        <v>1</v>
      </c>
    </row>
    <row r="1094" spans="1:27" ht="15.75" customHeight="1" x14ac:dyDescent="0.25">
      <c r="A1094" s="162">
        <v>971</v>
      </c>
      <c r="B1094" s="166">
        <v>122757</v>
      </c>
      <c r="C1094" s="167" t="s">
        <v>1753</v>
      </c>
      <c r="D1094" s="163" t="s">
        <v>638</v>
      </c>
      <c r="E1094" s="163" t="s">
        <v>918</v>
      </c>
      <c r="F1094" s="163" t="s">
        <v>918</v>
      </c>
      <c r="G1094" s="167" t="s">
        <v>1747</v>
      </c>
      <c r="H1094" s="167" t="s">
        <v>1747</v>
      </c>
      <c r="I1094" s="163" t="s">
        <v>643</v>
      </c>
      <c r="J1094" s="162">
        <v>11.84972222</v>
      </c>
      <c r="K1094" s="162">
        <v>125.4183333</v>
      </c>
      <c r="L1094" s="163" t="s">
        <v>644</v>
      </c>
      <c r="M1094" s="162">
        <v>14</v>
      </c>
      <c r="N1094" s="162">
        <v>33</v>
      </c>
      <c r="O1094" s="162">
        <v>192</v>
      </c>
      <c r="P1094" s="162">
        <v>1372</v>
      </c>
      <c r="Q1094" s="162">
        <v>2551</v>
      </c>
      <c r="R1094" s="164">
        <v>1</v>
      </c>
      <c r="S1094" s="164" t="s">
        <v>644</v>
      </c>
      <c r="T1094" s="164"/>
      <c r="U1094" s="164" t="s">
        <v>644</v>
      </c>
      <c r="V1094" s="164" t="s">
        <v>644</v>
      </c>
      <c r="W1094" s="162">
        <f t="shared" si="73"/>
        <v>1</v>
      </c>
      <c r="X1094" s="162">
        <v>1</v>
      </c>
      <c r="Y1094" t="str">
        <f t="shared" si="71"/>
        <v>Public Elementary</v>
      </c>
      <c r="AA1094" t="str">
        <f t="shared" si="72"/>
        <v>1</v>
      </c>
    </row>
    <row r="1095" spans="1:27" ht="15.75" customHeight="1" x14ac:dyDescent="0.25">
      <c r="A1095" s="162">
        <v>972</v>
      </c>
      <c r="B1095" s="166">
        <v>122758</v>
      </c>
      <c r="C1095" s="167" t="s">
        <v>1754</v>
      </c>
      <c r="D1095" s="163" t="s">
        <v>638</v>
      </c>
      <c r="E1095" s="163" t="s">
        <v>918</v>
      </c>
      <c r="F1095" s="163" t="s">
        <v>918</v>
      </c>
      <c r="G1095" s="167" t="s">
        <v>1747</v>
      </c>
      <c r="H1095" s="167" t="s">
        <v>1747</v>
      </c>
      <c r="I1095" s="163" t="s">
        <v>643</v>
      </c>
      <c r="J1095" s="162">
        <v>11.812777779999999</v>
      </c>
      <c r="K1095" s="162">
        <v>125.4538889</v>
      </c>
      <c r="L1095" s="163" t="s">
        <v>644</v>
      </c>
      <c r="M1095" s="162">
        <v>14</v>
      </c>
      <c r="N1095" s="162">
        <v>33</v>
      </c>
      <c r="O1095" s="162">
        <v>192</v>
      </c>
      <c r="P1095" s="162">
        <v>1372</v>
      </c>
      <c r="Q1095" s="162">
        <v>2551</v>
      </c>
      <c r="R1095" s="164">
        <v>1</v>
      </c>
      <c r="S1095" s="164" t="s">
        <v>644</v>
      </c>
      <c r="T1095" s="164"/>
      <c r="U1095" s="164" t="s">
        <v>644</v>
      </c>
      <c r="V1095" s="164" t="s">
        <v>644</v>
      </c>
      <c r="W1095" s="162">
        <f t="shared" si="73"/>
        <v>1</v>
      </c>
      <c r="X1095" s="162">
        <v>1</v>
      </c>
      <c r="Y1095" t="str">
        <f t="shared" si="71"/>
        <v>Public Elementary</v>
      </c>
      <c r="AA1095" t="str">
        <f t="shared" si="72"/>
        <v>1</v>
      </c>
    </row>
    <row r="1096" spans="1:27" ht="15.75" customHeight="1" x14ac:dyDescent="0.25">
      <c r="A1096" s="162">
        <v>997</v>
      </c>
      <c r="B1096" s="166">
        <v>192510</v>
      </c>
      <c r="C1096" s="167" t="s">
        <v>1460</v>
      </c>
      <c r="D1096" s="163" t="s">
        <v>638</v>
      </c>
      <c r="E1096" s="163" t="s">
        <v>918</v>
      </c>
      <c r="F1096" s="163" t="s">
        <v>918</v>
      </c>
      <c r="G1096" s="167" t="s">
        <v>1747</v>
      </c>
      <c r="H1096" s="167" t="s">
        <v>1747</v>
      </c>
      <c r="I1096" s="163" t="s">
        <v>643</v>
      </c>
      <c r="J1096" s="162">
        <v>11.820309</v>
      </c>
      <c r="K1096" s="162">
        <v>125.430222</v>
      </c>
      <c r="L1096" s="163" t="s">
        <v>644</v>
      </c>
      <c r="M1096" s="162">
        <v>14</v>
      </c>
      <c r="N1096" s="162">
        <v>33</v>
      </c>
      <c r="O1096" s="162">
        <v>192</v>
      </c>
      <c r="P1096" s="162">
        <v>1372</v>
      </c>
      <c r="Q1096" s="162">
        <v>2551</v>
      </c>
      <c r="R1096" s="164">
        <v>1</v>
      </c>
      <c r="S1096" s="164" t="s">
        <v>644</v>
      </c>
      <c r="T1096" s="164"/>
      <c r="U1096" s="164" t="s">
        <v>644</v>
      </c>
      <c r="V1096" s="164" t="s">
        <v>644</v>
      </c>
      <c r="W1096" s="162">
        <f t="shared" si="73"/>
        <v>1</v>
      </c>
      <c r="X1096" s="162">
        <v>1</v>
      </c>
      <c r="Y1096" t="str">
        <f t="shared" si="71"/>
        <v>Public Elementary</v>
      </c>
      <c r="AA1096" t="str">
        <f t="shared" si="72"/>
        <v>1</v>
      </c>
    </row>
    <row r="1097" spans="1:27" ht="15.75" customHeight="1" x14ac:dyDescent="0.25">
      <c r="A1097" s="162">
        <v>1037</v>
      </c>
      <c r="B1097" s="166">
        <v>303527</v>
      </c>
      <c r="C1097" s="167" t="s">
        <v>1755</v>
      </c>
      <c r="D1097" s="163" t="s">
        <v>638</v>
      </c>
      <c r="E1097" s="163" t="s">
        <v>918</v>
      </c>
      <c r="F1097" s="163" t="s">
        <v>918</v>
      </c>
      <c r="G1097" s="167" t="s">
        <v>1747</v>
      </c>
      <c r="H1097" s="167" t="s">
        <v>1747</v>
      </c>
      <c r="I1097" s="163" t="s">
        <v>716</v>
      </c>
      <c r="J1097" s="162">
        <v>11.811235999999999</v>
      </c>
      <c r="K1097" s="162">
        <v>125.45700100000001</v>
      </c>
      <c r="L1097" s="163" t="s">
        <v>644</v>
      </c>
      <c r="M1097" s="162">
        <v>14</v>
      </c>
      <c r="N1097" s="162">
        <v>33</v>
      </c>
      <c r="O1097" s="162">
        <v>192</v>
      </c>
      <c r="P1097" s="162">
        <v>1372</v>
      </c>
      <c r="Q1097" s="162">
        <v>2551</v>
      </c>
      <c r="R1097" s="164" t="s">
        <v>644</v>
      </c>
      <c r="S1097" s="164">
        <v>1</v>
      </c>
      <c r="T1097" s="164">
        <v>1</v>
      </c>
      <c r="U1097" s="164" t="s">
        <v>644</v>
      </c>
      <c r="V1097" s="164" t="s">
        <v>644</v>
      </c>
      <c r="W1097" s="162">
        <f t="shared" si="73"/>
        <v>5</v>
      </c>
      <c r="X1097" s="162">
        <v>1</v>
      </c>
      <c r="Y1097" t="str">
        <f t="shared" si="71"/>
        <v>Public Secondary</v>
      </c>
      <c r="AA1097" t="str">
        <f t="shared" si="72"/>
        <v>23</v>
      </c>
    </row>
    <row r="1098" spans="1:27" ht="15.75" customHeight="1" x14ac:dyDescent="0.25">
      <c r="A1098" s="162">
        <v>1038</v>
      </c>
      <c r="B1098" s="166">
        <v>303528</v>
      </c>
      <c r="C1098" s="167" t="s">
        <v>1756</v>
      </c>
      <c r="D1098" s="163" t="s">
        <v>638</v>
      </c>
      <c r="E1098" s="163" t="s">
        <v>918</v>
      </c>
      <c r="F1098" s="163" t="s">
        <v>918</v>
      </c>
      <c r="G1098" s="167" t="s">
        <v>1747</v>
      </c>
      <c r="H1098" s="167" t="s">
        <v>1747</v>
      </c>
      <c r="I1098" s="163" t="s">
        <v>716</v>
      </c>
      <c r="J1098" s="162">
        <v>11.839127</v>
      </c>
      <c r="K1098" s="162">
        <v>125.435715</v>
      </c>
      <c r="L1098" s="163" t="s">
        <v>644</v>
      </c>
      <c r="M1098" s="162">
        <v>14</v>
      </c>
      <c r="N1098" s="162">
        <v>33</v>
      </c>
      <c r="O1098" s="162">
        <v>192</v>
      </c>
      <c r="P1098" s="162">
        <v>1372</v>
      </c>
      <c r="Q1098" s="162">
        <v>2551</v>
      </c>
      <c r="R1098" s="164" t="s">
        <v>644</v>
      </c>
      <c r="S1098" s="164">
        <v>1</v>
      </c>
      <c r="T1098" s="164"/>
      <c r="U1098" s="164" t="s">
        <v>644</v>
      </c>
      <c r="V1098" s="164" t="s">
        <v>644</v>
      </c>
      <c r="W1098" s="162">
        <f t="shared" si="73"/>
        <v>2</v>
      </c>
      <c r="X1098" s="162">
        <v>1</v>
      </c>
      <c r="Y1098" t="str">
        <f t="shared" si="71"/>
        <v>Public JHS</v>
      </c>
      <c r="AA1098" t="str">
        <f t="shared" si="72"/>
        <v>2</v>
      </c>
    </row>
    <row r="1099" spans="1:27" ht="15.75" customHeight="1" x14ac:dyDescent="0.25">
      <c r="A1099" s="162">
        <v>1069</v>
      </c>
      <c r="B1099" s="166">
        <v>404749</v>
      </c>
      <c r="C1099" s="167" t="s">
        <v>1757</v>
      </c>
      <c r="D1099" s="163" t="s">
        <v>638</v>
      </c>
      <c r="E1099" s="163" t="s">
        <v>918</v>
      </c>
      <c r="F1099" s="163" t="s">
        <v>918</v>
      </c>
      <c r="G1099" s="167" t="s">
        <v>1747</v>
      </c>
      <c r="H1099" s="167" t="s">
        <v>1747</v>
      </c>
      <c r="I1099" s="163" t="s">
        <v>716</v>
      </c>
      <c r="J1099" s="162">
        <v>11.808883</v>
      </c>
      <c r="K1099" s="162">
        <v>125.45665700000001</v>
      </c>
      <c r="L1099" s="163" t="s">
        <v>1758</v>
      </c>
      <c r="M1099" s="162">
        <v>14</v>
      </c>
      <c r="N1099" s="162">
        <v>33</v>
      </c>
      <c r="O1099" s="162">
        <v>192</v>
      </c>
      <c r="P1099" s="162">
        <v>1372</v>
      </c>
      <c r="Q1099" s="162">
        <v>2551</v>
      </c>
      <c r="R1099" s="164" t="s">
        <v>644</v>
      </c>
      <c r="S1099" s="164">
        <v>1</v>
      </c>
      <c r="T1099" s="164"/>
      <c r="U1099" s="164" t="s">
        <v>644</v>
      </c>
      <c r="V1099" s="164" t="s">
        <v>644</v>
      </c>
      <c r="W1099" s="162">
        <f t="shared" si="73"/>
        <v>2</v>
      </c>
      <c r="X1099" s="162">
        <v>2</v>
      </c>
      <c r="Y1099" t="str">
        <f t="shared" si="71"/>
        <v>Private JHS</v>
      </c>
      <c r="AA1099" t="str">
        <f t="shared" si="72"/>
        <v>2</v>
      </c>
    </row>
    <row r="1100" spans="1:27" ht="15.75" customHeight="1" x14ac:dyDescent="0.25">
      <c r="A1100" s="162">
        <v>1075</v>
      </c>
      <c r="B1100" s="166">
        <v>500504</v>
      </c>
      <c r="C1100" s="167" t="s">
        <v>1759</v>
      </c>
      <c r="D1100" s="163" t="s">
        <v>638</v>
      </c>
      <c r="E1100" s="163" t="s">
        <v>918</v>
      </c>
      <c r="F1100" s="163" t="s">
        <v>918</v>
      </c>
      <c r="G1100" s="167" t="s">
        <v>1747</v>
      </c>
      <c r="H1100" s="167" t="s">
        <v>1747</v>
      </c>
      <c r="I1100" s="163" t="s">
        <v>1509</v>
      </c>
      <c r="J1100" s="162">
        <v>11.856935</v>
      </c>
      <c r="K1100" s="162">
        <v>125.466103</v>
      </c>
      <c r="L1100" s="163" t="s">
        <v>644</v>
      </c>
      <c r="M1100" s="162">
        <v>14</v>
      </c>
      <c r="N1100" s="162">
        <v>33</v>
      </c>
      <c r="O1100" s="162">
        <v>192</v>
      </c>
      <c r="P1100" s="162">
        <v>1372</v>
      </c>
      <c r="Q1100" s="162">
        <v>2551</v>
      </c>
      <c r="R1100" s="164">
        <v>1</v>
      </c>
      <c r="S1100" s="164">
        <v>1</v>
      </c>
      <c r="T1100" s="164"/>
      <c r="U1100" s="164" t="s">
        <v>644</v>
      </c>
      <c r="V1100" s="164" t="s">
        <v>644</v>
      </c>
      <c r="W1100" s="162">
        <f t="shared" si="73"/>
        <v>4</v>
      </c>
      <c r="X1100" s="162">
        <v>1</v>
      </c>
      <c r="Y1100" t="str">
        <f t="shared" si="71"/>
        <v>Public Integrated</v>
      </c>
      <c r="AA1100" t="str">
        <f t="shared" si="72"/>
        <v>12</v>
      </c>
    </row>
    <row r="1101" spans="1:27" ht="15.75" customHeight="1" x14ac:dyDescent="0.25">
      <c r="A1101" s="162">
        <v>1107</v>
      </c>
      <c r="B1101" s="182" t="s">
        <v>1747</v>
      </c>
      <c r="C1101" s="182" t="s">
        <v>1760</v>
      </c>
      <c r="D1101" s="163" t="s">
        <v>638</v>
      </c>
      <c r="E1101" s="163" t="s">
        <v>918</v>
      </c>
      <c r="F1101" s="163" t="s">
        <v>918</v>
      </c>
      <c r="G1101" s="182" t="s">
        <v>1747</v>
      </c>
      <c r="H1101" s="182" t="s">
        <v>1747</v>
      </c>
      <c r="I1101" s="163" t="s">
        <v>8</v>
      </c>
      <c r="J1101" s="162"/>
      <c r="K1101" s="162"/>
      <c r="L1101" s="163"/>
      <c r="M1101" s="162"/>
      <c r="N1101" s="162"/>
      <c r="O1101" s="162"/>
      <c r="P1101" s="162"/>
      <c r="Q1101" s="162"/>
      <c r="R1101" s="164" t="str">
        <f>IF(B1101&lt;200000,1,"")</f>
        <v/>
      </c>
      <c r="S1101" s="164" t="s">
        <v>644</v>
      </c>
      <c r="T1101" s="164"/>
      <c r="U1101" s="164">
        <v>1</v>
      </c>
      <c r="V1101" s="164" t="s">
        <v>644</v>
      </c>
      <c r="W1101" s="162">
        <f t="shared" si="73"/>
        <v>7</v>
      </c>
      <c r="X1101" s="162">
        <v>1</v>
      </c>
      <c r="Y1101" t="str">
        <f t="shared" si="71"/>
        <v>Public ALS</v>
      </c>
      <c r="AA1101" t="str">
        <f t="shared" si="72"/>
        <v>4</v>
      </c>
    </row>
    <row r="1102" spans="1:27" ht="15.75" customHeight="1" x14ac:dyDescent="0.25">
      <c r="A1102" s="162">
        <v>973</v>
      </c>
      <c r="B1102" s="166">
        <v>122759</v>
      </c>
      <c r="C1102" s="167" t="s">
        <v>1761</v>
      </c>
      <c r="D1102" s="163" t="s">
        <v>638</v>
      </c>
      <c r="E1102" s="163" t="s">
        <v>918</v>
      </c>
      <c r="F1102" s="163" t="s">
        <v>918</v>
      </c>
      <c r="G1102" s="167" t="s">
        <v>1762</v>
      </c>
      <c r="H1102" s="167" t="s">
        <v>1762</v>
      </c>
      <c r="I1102" s="163" t="s">
        <v>643</v>
      </c>
      <c r="J1102" s="162">
        <v>11.955399999999999</v>
      </c>
      <c r="K1102" s="162">
        <v>125.42425</v>
      </c>
      <c r="L1102" s="163" t="s">
        <v>644</v>
      </c>
      <c r="M1102" s="162">
        <v>14</v>
      </c>
      <c r="N1102" s="162">
        <v>33</v>
      </c>
      <c r="O1102" s="162">
        <v>192</v>
      </c>
      <c r="P1102" s="162">
        <v>1373</v>
      </c>
      <c r="Q1102" s="162">
        <v>2552</v>
      </c>
      <c r="R1102" s="164">
        <v>1</v>
      </c>
      <c r="S1102" s="164" t="s">
        <v>644</v>
      </c>
      <c r="T1102" s="164"/>
      <c r="U1102" s="164" t="s">
        <v>644</v>
      </c>
      <c r="V1102" s="164" t="s">
        <v>644</v>
      </c>
      <c r="W1102" s="162">
        <f t="shared" si="73"/>
        <v>1</v>
      </c>
      <c r="X1102" s="162">
        <v>1</v>
      </c>
      <c r="Y1102" t="str">
        <f t="shared" si="71"/>
        <v>Public Elementary</v>
      </c>
      <c r="AA1102" t="str">
        <f t="shared" si="72"/>
        <v>1</v>
      </c>
    </row>
    <row r="1103" spans="1:27" ht="15.75" customHeight="1" x14ac:dyDescent="0.25">
      <c r="A1103" s="162">
        <v>974</v>
      </c>
      <c r="B1103" s="166">
        <v>122760</v>
      </c>
      <c r="C1103" s="167" t="s">
        <v>1763</v>
      </c>
      <c r="D1103" s="163" t="s">
        <v>638</v>
      </c>
      <c r="E1103" s="163" t="s">
        <v>918</v>
      </c>
      <c r="F1103" s="163" t="s">
        <v>918</v>
      </c>
      <c r="G1103" s="167" t="s">
        <v>1762</v>
      </c>
      <c r="H1103" s="167" t="s">
        <v>1762</v>
      </c>
      <c r="I1103" s="163" t="s">
        <v>643</v>
      </c>
      <c r="J1103" s="162">
        <v>11.94916667</v>
      </c>
      <c r="K1103" s="162">
        <v>125.3833333</v>
      </c>
      <c r="L1103" s="163" t="s">
        <v>644</v>
      </c>
      <c r="M1103" s="162">
        <v>14</v>
      </c>
      <c r="N1103" s="162">
        <v>33</v>
      </c>
      <c r="O1103" s="162">
        <v>192</v>
      </c>
      <c r="P1103" s="162">
        <v>1373</v>
      </c>
      <c r="Q1103" s="162">
        <v>2552</v>
      </c>
      <c r="R1103" s="164">
        <v>1</v>
      </c>
      <c r="S1103" s="164" t="s">
        <v>644</v>
      </c>
      <c r="T1103" s="164"/>
      <c r="U1103" s="164" t="s">
        <v>644</v>
      </c>
      <c r="V1103" s="164" t="s">
        <v>644</v>
      </c>
      <c r="W1103" s="162">
        <f t="shared" si="73"/>
        <v>1</v>
      </c>
      <c r="X1103" s="162">
        <v>1</v>
      </c>
      <c r="Y1103" t="str">
        <f t="shared" ref="Y1103:Y1122" si="74">IF(X1103=1,"Public","Private")&amp;" "&amp;IF(W1103=1,"Elementary",IF(W1103=2,"JHS",IF(W1103=3,"SHS (Stand-alone)",IF(W1103=4,"Integrated",IF(W1103=5,"Secondary",IF(W1103=6,"Complete K to 12",IF(W1103=7,"ALS",IF(W1103=8,"SHS SUC",""))))))))</f>
        <v>Public Elementary</v>
      </c>
      <c r="AA1103" t="str">
        <f t="shared" ref="AA1103:AA1122" si="75">IF(R1103=1,1,"")&amp;IF(S1103=1,2,"")&amp;IF(T1103=1,3,"")&amp;IF(U1103=1,4,"")&amp;IF(V1103=1,5,"")</f>
        <v>1</v>
      </c>
    </row>
    <row r="1104" spans="1:27" ht="15.75" customHeight="1" x14ac:dyDescent="0.25">
      <c r="A1104" s="162">
        <v>975</v>
      </c>
      <c r="B1104" s="166">
        <v>122761</v>
      </c>
      <c r="C1104" s="167" t="s">
        <v>1764</v>
      </c>
      <c r="D1104" s="163" t="s">
        <v>638</v>
      </c>
      <c r="E1104" s="163" t="s">
        <v>918</v>
      </c>
      <c r="F1104" s="163" t="s">
        <v>918</v>
      </c>
      <c r="G1104" s="167" t="s">
        <v>1762</v>
      </c>
      <c r="H1104" s="167" t="s">
        <v>1762</v>
      </c>
      <c r="I1104" s="163" t="s">
        <v>643</v>
      </c>
      <c r="J1104" s="162">
        <v>11.85305556</v>
      </c>
      <c r="K1104" s="162">
        <v>125.3238889</v>
      </c>
      <c r="L1104" s="163" t="s">
        <v>644</v>
      </c>
      <c r="M1104" s="162">
        <v>14</v>
      </c>
      <c r="N1104" s="162">
        <v>33</v>
      </c>
      <c r="O1104" s="162">
        <v>192</v>
      </c>
      <c r="P1104" s="162">
        <v>1373</v>
      </c>
      <c r="Q1104" s="162">
        <v>2552</v>
      </c>
      <c r="R1104" s="164">
        <v>1</v>
      </c>
      <c r="S1104" s="164" t="s">
        <v>644</v>
      </c>
      <c r="T1104" s="164"/>
      <c r="U1104" s="164" t="s">
        <v>644</v>
      </c>
      <c r="V1104" s="164" t="s">
        <v>644</v>
      </c>
      <c r="W1104" s="162">
        <f t="shared" si="73"/>
        <v>1</v>
      </c>
      <c r="X1104" s="162">
        <v>1</v>
      </c>
      <c r="Y1104" t="str">
        <f t="shared" si="74"/>
        <v>Public Elementary</v>
      </c>
      <c r="AA1104" t="str">
        <f t="shared" si="75"/>
        <v>1</v>
      </c>
    </row>
    <row r="1105" spans="1:27" ht="15.75" customHeight="1" x14ac:dyDescent="0.25">
      <c r="A1105" s="162">
        <v>976</v>
      </c>
      <c r="B1105" s="166">
        <v>122762</v>
      </c>
      <c r="C1105" s="167" t="s">
        <v>1765</v>
      </c>
      <c r="D1105" s="163" t="s">
        <v>638</v>
      </c>
      <c r="E1105" s="163" t="s">
        <v>918</v>
      </c>
      <c r="F1105" s="163" t="s">
        <v>918</v>
      </c>
      <c r="G1105" s="167" t="s">
        <v>1762</v>
      </c>
      <c r="H1105" s="167" t="s">
        <v>1762</v>
      </c>
      <c r="I1105" s="163" t="s">
        <v>643</v>
      </c>
      <c r="J1105" s="162">
        <v>11.919</v>
      </c>
      <c r="K1105" s="162">
        <v>125.4002</v>
      </c>
      <c r="L1105" s="163" t="s">
        <v>644</v>
      </c>
      <c r="M1105" s="162">
        <v>14</v>
      </c>
      <c r="N1105" s="162">
        <v>33</v>
      </c>
      <c r="O1105" s="162">
        <v>192</v>
      </c>
      <c r="P1105" s="162">
        <v>1373</v>
      </c>
      <c r="Q1105" s="162">
        <v>2552</v>
      </c>
      <c r="R1105" s="164">
        <v>1</v>
      </c>
      <c r="S1105" s="164" t="s">
        <v>644</v>
      </c>
      <c r="T1105" s="164"/>
      <c r="U1105" s="164" t="s">
        <v>644</v>
      </c>
      <c r="V1105" s="164" t="s">
        <v>644</v>
      </c>
      <c r="W1105" s="162">
        <f t="shared" si="73"/>
        <v>1</v>
      </c>
      <c r="X1105" s="162">
        <v>1</v>
      </c>
      <c r="Y1105" t="str">
        <f t="shared" si="74"/>
        <v>Public Elementary</v>
      </c>
      <c r="AA1105" t="str">
        <f t="shared" si="75"/>
        <v>1</v>
      </c>
    </row>
    <row r="1106" spans="1:27" ht="15.75" customHeight="1" x14ac:dyDescent="0.25">
      <c r="A1106" s="162">
        <v>977</v>
      </c>
      <c r="B1106" s="166">
        <v>122763</v>
      </c>
      <c r="C1106" s="167" t="s">
        <v>1618</v>
      </c>
      <c r="D1106" s="163" t="s">
        <v>638</v>
      </c>
      <c r="E1106" s="163" t="s">
        <v>918</v>
      </c>
      <c r="F1106" s="163" t="s">
        <v>918</v>
      </c>
      <c r="G1106" s="167" t="s">
        <v>1762</v>
      </c>
      <c r="H1106" s="167" t="s">
        <v>1762</v>
      </c>
      <c r="I1106" s="163" t="s">
        <v>643</v>
      </c>
      <c r="J1106" s="162">
        <v>11.90833333</v>
      </c>
      <c r="K1106" s="162">
        <v>125.3916667</v>
      </c>
      <c r="L1106" s="163" t="s">
        <v>644</v>
      </c>
      <c r="M1106" s="162">
        <v>14</v>
      </c>
      <c r="N1106" s="162">
        <v>33</v>
      </c>
      <c r="O1106" s="162">
        <v>192</v>
      </c>
      <c r="P1106" s="162">
        <v>1373</v>
      </c>
      <c r="Q1106" s="162">
        <v>2552</v>
      </c>
      <c r="R1106" s="164">
        <v>1</v>
      </c>
      <c r="S1106" s="164" t="s">
        <v>644</v>
      </c>
      <c r="T1106" s="164"/>
      <c r="U1106" s="164" t="s">
        <v>644</v>
      </c>
      <c r="V1106" s="164" t="s">
        <v>644</v>
      </c>
      <c r="W1106" s="162">
        <f t="shared" si="73"/>
        <v>1</v>
      </c>
      <c r="X1106" s="162">
        <v>1</v>
      </c>
      <c r="Y1106" t="str">
        <f t="shared" si="74"/>
        <v>Public Elementary</v>
      </c>
      <c r="AA1106" t="str">
        <f t="shared" si="75"/>
        <v>1</v>
      </c>
    </row>
    <row r="1107" spans="1:27" ht="15.75" customHeight="1" x14ac:dyDescent="0.25">
      <c r="A1107" s="162">
        <v>978</v>
      </c>
      <c r="B1107" s="166">
        <v>122764</v>
      </c>
      <c r="C1107" s="167" t="s">
        <v>857</v>
      </c>
      <c r="D1107" s="163" t="s">
        <v>638</v>
      </c>
      <c r="E1107" s="163" t="s">
        <v>918</v>
      </c>
      <c r="F1107" s="163" t="s">
        <v>918</v>
      </c>
      <c r="G1107" s="167" t="s">
        <v>1762</v>
      </c>
      <c r="H1107" s="167" t="s">
        <v>1762</v>
      </c>
      <c r="I1107" s="163" t="s">
        <v>643</v>
      </c>
      <c r="J1107" s="162">
        <v>11.918100000000001</v>
      </c>
      <c r="K1107" s="162">
        <v>125.37309999999999</v>
      </c>
      <c r="L1107" s="163" t="s">
        <v>644</v>
      </c>
      <c r="M1107" s="162">
        <v>14</v>
      </c>
      <c r="N1107" s="162">
        <v>33</v>
      </c>
      <c r="O1107" s="162">
        <v>192</v>
      </c>
      <c r="P1107" s="162">
        <v>1373</v>
      </c>
      <c r="Q1107" s="162">
        <v>2552</v>
      </c>
      <c r="R1107" s="164">
        <v>1</v>
      </c>
      <c r="S1107" s="164" t="s">
        <v>644</v>
      </c>
      <c r="T1107" s="164"/>
      <c r="U1107" s="164" t="s">
        <v>644</v>
      </c>
      <c r="V1107" s="164" t="s">
        <v>644</v>
      </c>
      <c r="W1107" s="162">
        <f t="shared" si="73"/>
        <v>1</v>
      </c>
      <c r="X1107" s="162">
        <v>1</v>
      </c>
      <c r="Y1107" t="str">
        <f t="shared" si="74"/>
        <v>Public Elementary</v>
      </c>
      <c r="AA1107" t="str">
        <f t="shared" si="75"/>
        <v>1</v>
      </c>
    </row>
    <row r="1108" spans="1:27" ht="15.75" customHeight="1" x14ac:dyDescent="0.25">
      <c r="A1108" s="162">
        <v>979</v>
      </c>
      <c r="B1108" s="166">
        <v>122765</v>
      </c>
      <c r="C1108" s="167" t="s">
        <v>1766</v>
      </c>
      <c r="D1108" s="163" t="s">
        <v>638</v>
      </c>
      <c r="E1108" s="163" t="s">
        <v>918</v>
      </c>
      <c r="F1108" s="163" t="s">
        <v>918</v>
      </c>
      <c r="G1108" s="167" t="s">
        <v>1762</v>
      </c>
      <c r="H1108" s="167" t="s">
        <v>1762</v>
      </c>
      <c r="I1108" s="163" t="s">
        <v>643</v>
      </c>
      <c r="J1108" s="162">
        <v>11.9277</v>
      </c>
      <c r="K1108" s="162">
        <v>125.3595</v>
      </c>
      <c r="L1108" s="163" t="s">
        <v>644</v>
      </c>
      <c r="M1108" s="162">
        <v>14</v>
      </c>
      <c r="N1108" s="162">
        <v>33</v>
      </c>
      <c r="O1108" s="162">
        <v>192</v>
      </c>
      <c r="P1108" s="162">
        <v>1373</v>
      </c>
      <c r="Q1108" s="162">
        <v>2552</v>
      </c>
      <c r="R1108" s="164">
        <v>1</v>
      </c>
      <c r="S1108" s="164" t="s">
        <v>644</v>
      </c>
      <c r="T1108" s="164"/>
      <c r="U1108" s="164" t="s">
        <v>644</v>
      </c>
      <c r="V1108" s="164" t="s">
        <v>644</v>
      </c>
      <c r="W1108" s="162">
        <f t="shared" si="73"/>
        <v>1</v>
      </c>
      <c r="X1108" s="162">
        <v>1</v>
      </c>
      <c r="Y1108" t="str">
        <f t="shared" si="74"/>
        <v>Public Elementary</v>
      </c>
      <c r="AA1108" t="str">
        <f t="shared" si="75"/>
        <v>1</v>
      </c>
    </row>
    <row r="1109" spans="1:27" ht="15.75" customHeight="1" x14ac:dyDescent="0.25">
      <c r="A1109" s="162">
        <v>980</v>
      </c>
      <c r="B1109" s="166">
        <v>122766</v>
      </c>
      <c r="C1109" s="167" t="s">
        <v>1767</v>
      </c>
      <c r="D1109" s="163" t="s">
        <v>638</v>
      </c>
      <c r="E1109" s="163" t="s">
        <v>918</v>
      </c>
      <c r="F1109" s="163" t="s">
        <v>918</v>
      </c>
      <c r="G1109" s="167" t="s">
        <v>1762</v>
      </c>
      <c r="H1109" s="167" t="s">
        <v>1762</v>
      </c>
      <c r="I1109" s="163" t="s">
        <v>643</v>
      </c>
      <c r="J1109" s="162">
        <v>11.884166670000001</v>
      </c>
      <c r="K1109" s="162">
        <v>125.4002778</v>
      </c>
      <c r="L1109" s="163" t="s">
        <v>644</v>
      </c>
      <c r="M1109" s="162">
        <v>14</v>
      </c>
      <c r="N1109" s="162">
        <v>33</v>
      </c>
      <c r="O1109" s="162">
        <v>192</v>
      </c>
      <c r="P1109" s="162">
        <v>1373</v>
      </c>
      <c r="Q1109" s="162">
        <v>2552</v>
      </c>
      <c r="R1109" s="164">
        <v>1</v>
      </c>
      <c r="S1109" s="164" t="s">
        <v>644</v>
      </c>
      <c r="T1109" s="164"/>
      <c r="U1109" s="164" t="s">
        <v>644</v>
      </c>
      <c r="V1109" s="164" t="s">
        <v>644</v>
      </c>
      <c r="W1109" s="162">
        <f t="shared" si="73"/>
        <v>1</v>
      </c>
      <c r="X1109" s="162">
        <v>1</v>
      </c>
      <c r="Y1109" t="str">
        <f t="shared" si="74"/>
        <v>Public Elementary</v>
      </c>
      <c r="AA1109" t="str">
        <f t="shared" si="75"/>
        <v>1</v>
      </c>
    </row>
    <row r="1110" spans="1:27" ht="15.75" customHeight="1" x14ac:dyDescent="0.25">
      <c r="A1110" s="162">
        <v>981</v>
      </c>
      <c r="B1110" s="166">
        <v>122767</v>
      </c>
      <c r="C1110" s="167" t="s">
        <v>1354</v>
      </c>
      <c r="D1110" s="163" t="s">
        <v>638</v>
      </c>
      <c r="E1110" s="163" t="s">
        <v>918</v>
      </c>
      <c r="F1110" s="163" t="s">
        <v>918</v>
      </c>
      <c r="G1110" s="167" t="s">
        <v>1762</v>
      </c>
      <c r="H1110" s="167" t="s">
        <v>1762</v>
      </c>
      <c r="I1110" s="163" t="s">
        <v>643</v>
      </c>
      <c r="J1110" s="162">
        <v>11.8988</v>
      </c>
      <c r="K1110" s="162">
        <v>125.35720000000001</v>
      </c>
      <c r="L1110" s="163" t="s">
        <v>644</v>
      </c>
      <c r="M1110" s="162">
        <v>14</v>
      </c>
      <c r="N1110" s="162">
        <v>33</v>
      </c>
      <c r="O1110" s="162">
        <v>192</v>
      </c>
      <c r="P1110" s="162">
        <v>1373</v>
      </c>
      <c r="Q1110" s="162">
        <v>2552</v>
      </c>
      <c r="R1110" s="164">
        <v>1</v>
      </c>
      <c r="S1110" s="164" t="s">
        <v>644</v>
      </c>
      <c r="T1110" s="164"/>
      <c r="U1110" s="164" t="s">
        <v>644</v>
      </c>
      <c r="V1110" s="164" t="s">
        <v>644</v>
      </c>
      <c r="W1110" s="162">
        <f t="shared" si="73"/>
        <v>1</v>
      </c>
      <c r="X1110" s="162">
        <v>1</v>
      </c>
      <c r="Y1110" t="str">
        <f t="shared" si="74"/>
        <v>Public Elementary</v>
      </c>
      <c r="AA1110" t="str">
        <f t="shared" si="75"/>
        <v>1</v>
      </c>
    </row>
    <row r="1111" spans="1:27" ht="15.75" customHeight="1" x14ac:dyDescent="0.25">
      <c r="A1111" s="162">
        <v>982</v>
      </c>
      <c r="B1111" s="166">
        <v>122769</v>
      </c>
      <c r="C1111" s="167" t="s">
        <v>1768</v>
      </c>
      <c r="D1111" s="163" t="s">
        <v>638</v>
      </c>
      <c r="E1111" s="163" t="s">
        <v>918</v>
      </c>
      <c r="F1111" s="163" t="s">
        <v>918</v>
      </c>
      <c r="G1111" s="167" t="s">
        <v>1762</v>
      </c>
      <c r="H1111" s="167" t="s">
        <v>1762</v>
      </c>
      <c r="I1111" s="163" t="s">
        <v>643</v>
      </c>
      <c r="J1111" s="162">
        <v>11.87166667</v>
      </c>
      <c r="K1111" s="162">
        <v>125.42833330000001</v>
      </c>
      <c r="L1111" s="163" t="s">
        <v>644</v>
      </c>
      <c r="M1111" s="162">
        <v>14</v>
      </c>
      <c r="N1111" s="162">
        <v>33</v>
      </c>
      <c r="O1111" s="162">
        <v>192</v>
      </c>
      <c r="P1111" s="162">
        <v>1373</v>
      </c>
      <c r="Q1111" s="162">
        <v>2552</v>
      </c>
      <c r="R1111" s="164">
        <v>1</v>
      </c>
      <c r="S1111" s="164" t="s">
        <v>644</v>
      </c>
      <c r="T1111" s="164"/>
      <c r="U1111" s="164" t="s">
        <v>644</v>
      </c>
      <c r="V1111" s="164" t="s">
        <v>644</v>
      </c>
      <c r="W1111" s="162">
        <f t="shared" si="73"/>
        <v>1</v>
      </c>
      <c r="X1111" s="162">
        <v>1</v>
      </c>
      <c r="Y1111" t="str">
        <f t="shared" si="74"/>
        <v>Public Elementary</v>
      </c>
      <c r="AA1111" t="str">
        <f t="shared" si="75"/>
        <v>1</v>
      </c>
    </row>
    <row r="1112" spans="1:27" ht="15.75" customHeight="1" x14ac:dyDescent="0.25">
      <c r="A1112" s="162">
        <v>983</v>
      </c>
      <c r="B1112" s="166">
        <v>122770</v>
      </c>
      <c r="C1112" s="167" t="s">
        <v>1769</v>
      </c>
      <c r="D1112" s="163" t="s">
        <v>638</v>
      </c>
      <c r="E1112" s="163" t="s">
        <v>918</v>
      </c>
      <c r="F1112" s="163" t="s">
        <v>918</v>
      </c>
      <c r="G1112" s="167" t="s">
        <v>1762</v>
      </c>
      <c r="H1112" s="167" t="s">
        <v>1762</v>
      </c>
      <c r="I1112" s="163" t="s">
        <v>643</v>
      </c>
      <c r="J1112" s="162">
        <v>11.914199999999999</v>
      </c>
      <c r="K1112" s="162">
        <v>125.4162</v>
      </c>
      <c r="L1112" s="163" t="s">
        <v>644</v>
      </c>
      <c r="M1112" s="162">
        <v>14</v>
      </c>
      <c r="N1112" s="162">
        <v>33</v>
      </c>
      <c r="O1112" s="162">
        <v>192</v>
      </c>
      <c r="P1112" s="162">
        <v>1373</v>
      </c>
      <c r="Q1112" s="162">
        <v>2552</v>
      </c>
      <c r="R1112" s="164">
        <v>1</v>
      </c>
      <c r="S1112" s="164" t="s">
        <v>644</v>
      </c>
      <c r="T1112" s="164"/>
      <c r="U1112" s="164" t="s">
        <v>644</v>
      </c>
      <c r="V1112" s="164" t="s">
        <v>644</v>
      </c>
      <c r="W1112" s="162">
        <f t="shared" si="73"/>
        <v>1</v>
      </c>
      <c r="X1112" s="162">
        <v>1</v>
      </c>
      <c r="Y1112" t="str">
        <f t="shared" si="74"/>
        <v>Public Elementary</v>
      </c>
      <c r="AA1112" t="str">
        <f t="shared" si="75"/>
        <v>1</v>
      </c>
    </row>
    <row r="1113" spans="1:27" ht="15.75" customHeight="1" x14ac:dyDescent="0.25">
      <c r="A1113" s="162">
        <v>984</v>
      </c>
      <c r="B1113" s="166">
        <v>122771</v>
      </c>
      <c r="C1113" s="167" t="s">
        <v>1770</v>
      </c>
      <c r="D1113" s="163" t="s">
        <v>638</v>
      </c>
      <c r="E1113" s="163" t="s">
        <v>918</v>
      </c>
      <c r="F1113" s="163" t="s">
        <v>918</v>
      </c>
      <c r="G1113" s="167" t="s">
        <v>1762</v>
      </c>
      <c r="H1113" s="167" t="s">
        <v>1762</v>
      </c>
      <c r="I1113" s="163" t="s">
        <v>643</v>
      </c>
      <c r="J1113" s="162">
        <v>11.894564000000001</v>
      </c>
      <c r="K1113" s="162">
        <v>125.417519</v>
      </c>
      <c r="L1113" s="163" t="s">
        <v>644</v>
      </c>
      <c r="M1113" s="162">
        <v>14</v>
      </c>
      <c r="N1113" s="162">
        <v>33</v>
      </c>
      <c r="O1113" s="162">
        <v>192</v>
      </c>
      <c r="P1113" s="162">
        <v>1373</v>
      </c>
      <c r="Q1113" s="162">
        <v>2552</v>
      </c>
      <c r="R1113" s="164">
        <v>1</v>
      </c>
      <c r="S1113" s="164" t="s">
        <v>644</v>
      </c>
      <c r="T1113" s="164"/>
      <c r="U1113" s="164" t="s">
        <v>644</v>
      </c>
      <c r="V1113" s="164" t="s">
        <v>644</v>
      </c>
      <c r="W1113" s="162">
        <f t="shared" si="73"/>
        <v>1</v>
      </c>
      <c r="X1113" s="162">
        <v>1</v>
      </c>
      <c r="Y1113" t="str">
        <f t="shared" si="74"/>
        <v>Public Elementary</v>
      </c>
      <c r="AA1113" t="str">
        <f t="shared" si="75"/>
        <v>1</v>
      </c>
    </row>
    <row r="1114" spans="1:27" ht="15.75" customHeight="1" x14ac:dyDescent="0.25">
      <c r="A1114" s="162">
        <v>985</v>
      </c>
      <c r="B1114" s="166">
        <v>122772</v>
      </c>
      <c r="C1114" s="167" t="s">
        <v>1771</v>
      </c>
      <c r="D1114" s="163" t="s">
        <v>638</v>
      </c>
      <c r="E1114" s="163" t="s">
        <v>918</v>
      </c>
      <c r="F1114" s="163" t="s">
        <v>918</v>
      </c>
      <c r="G1114" s="167" t="s">
        <v>1762</v>
      </c>
      <c r="H1114" s="167" t="s">
        <v>1762</v>
      </c>
      <c r="I1114" s="163" t="s">
        <v>643</v>
      </c>
      <c r="J1114" s="162">
        <v>11.937799999999999</v>
      </c>
      <c r="K1114" s="162">
        <v>125.4247</v>
      </c>
      <c r="L1114" s="163" t="s">
        <v>644</v>
      </c>
      <c r="M1114" s="162">
        <v>14</v>
      </c>
      <c r="N1114" s="162">
        <v>33</v>
      </c>
      <c r="O1114" s="162">
        <v>192</v>
      </c>
      <c r="P1114" s="162">
        <v>1373</v>
      </c>
      <c r="Q1114" s="162">
        <v>2552</v>
      </c>
      <c r="R1114" s="164">
        <v>1</v>
      </c>
      <c r="S1114" s="164" t="s">
        <v>644</v>
      </c>
      <c r="T1114" s="164"/>
      <c r="U1114" s="164" t="s">
        <v>644</v>
      </c>
      <c r="V1114" s="164" t="s">
        <v>644</v>
      </c>
      <c r="W1114" s="162">
        <f t="shared" si="73"/>
        <v>1</v>
      </c>
      <c r="X1114" s="162">
        <v>1</v>
      </c>
      <c r="Y1114" t="str">
        <f t="shared" si="74"/>
        <v>Public Elementary</v>
      </c>
      <c r="AA1114" t="str">
        <f t="shared" si="75"/>
        <v>1</v>
      </c>
    </row>
    <row r="1115" spans="1:27" ht="15.75" customHeight="1" x14ac:dyDescent="0.25">
      <c r="A1115" s="162">
        <v>986</v>
      </c>
      <c r="B1115" s="166">
        <v>122773</v>
      </c>
      <c r="C1115" s="167" t="s">
        <v>882</v>
      </c>
      <c r="D1115" s="163" t="s">
        <v>638</v>
      </c>
      <c r="E1115" s="163" t="s">
        <v>918</v>
      </c>
      <c r="F1115" s="163" t="s">
        <v>918</v>
      </c>
      <c r="G1115" s="167" t="s">
        <v>1762</v>
      </c>
      <c r="H1115" s="167" t="s">
        <v>1762</v>
      </c>
      <c r="I1115" s="163" t="s">
        <v>643</v>
      </c>
      <c r="J1115" s="162">
        <v>11.883699999999999</v>
      </c>
      <c r="K1115" s="162">
        <v>125.34220000000001</v>
      </c>
      <c r="L1115" s="163" t="s">
        <v>644</v>
      </c>
      <c r="M1115" s="162">
        <v>14</v>
      </c>
      <c r="N1115" s="162">
        <v>33</v>
      </c>
      <c r="O1115" s="162">
        <v>192</v>
      </c>
      <c r="P1115" s="162">
        <v>1373</v>
      </c>
      <c r="Q1115" s="162">
        <v>2552</v>
      </c>
      <c r="R1115" s="164">
        <v>1</v>
      </c>
      <c r="S1115" s="164" t="s">
        <v>644</v>
      </c>
      <c r="T1115" s="164"/>
      <c r="U1115" s="164" t="s">
        <v>644</v>
      </c>
      <c r="V1115" s="164" t="s">
        <v>644</v>
      </c>
      <c r="W1115" s="162">
        <f t="shared" si="73"/>
        <v>1</v>
      </c>
      <c r="X1115" s="162">
        <v>1</v>
      </c>
      <c r="Y1115" t="str">
        <f t="shared" si="74"/>
        <v>Public Elementary</v>
      </c>
      <c r="AA1115" t="str">
        <f t="shared" si="75"/>
        <v>1</v>
      </c>
    </row>
    <row r="1116" spans="1:27" ht="15.75" customHeight="1" x14ac:dyDescent="0.25">
      <c r="A1116" s="162">
        <v>987</v>
      </c>
      <c r="B1116" s="166">
        <v>122774</v>
      </c>
      <c r="C1116" s="167" t="s">
        <v>1772</v>
      </c>
      <c r="D1116" s="163" t="s">
        <v>638</v>
      </c>
      <c r="E1116" s="163" t="s">
        <v>918</v>
      </c>
      <c r="F1116" s="163" t="s">
        <v>918</v>
      </c>
      <c r="G1116" s="167" t="s">
        <v>1762</v>
      </c>
      <c r="H1116" s="167" t="s">
        <v>1762</v>
      </c>
      <c r="I1116" s="163" t="s">
        <v>643</v>
      </c>
      <c r="J1116" s="162">
        <v>11.82833333</v>
      </c>
      <c r="K1116" s="162">
        <v>125.2772222</v>
      </c>
      <c r="L1116" s="163" t="s">
        <v>644</v>
      </c>
      <c r="M1116" s="162">
        <v>14</v>
      </c>
      <c r="N1116" s="162">
        <v>33</v>
      </c>
      <c r="O1116" s="162">
        <v>192</v>
      </c>
      <c r="P1116" s="162">
        <v>1373</v>
      </c>
      <c r="Q1116" s="162">
        <v>2552</v>
      </c>
      <c r="R1116" s="164">
        <v>1</v>
      </c>
      <c r="S1116" s="164" t="s">
        <v>644</v>
      </c>
      <c r="T1116" s="164"/>
      <c r="U1116" s="164" t="s">
        <v>644</v>
      </c>
      <c r="V1116" s="164" t="s">
        <v>644</v>
      </c>
      <c r="W1116" s="162">
        <f t="shared" si="73"/>
        <v>1</v>
      </c>
      <c r="X1116" s="162">
        <v>1</v>
      </c>
      <c r="Y1116" t="str">
        <f t="shared" si="74"/>
        <v>Public Elementary</v>
      </c>
      <c r="AA1116" t="str">
        <f t="shared" si="75"/>
        <v>1</v>
      </c>
    </row>
    <row r="1117" spans="1:27" ht="15.75" customHeight="1" x14ac:dyDescent="0.25">
      <c r="A1117" s="162">
        <v>988</v>
      </c>
      <c r="B1117" s="166">
        <v>122775</v>
      </c>
      <c r="C1117" s="167" t="s">
        <v>1773</v>
      </c>
      <c r="D1117" s="163" t="s">
        <v>638</v>
      </c>
      <c r="E1117" s="163" t="s">
        <v>918</v>
      </c>
      <c r="F1117" s="163" t="s">
        <v>918</v>
      </c>
      <c r="G1117" s="167" t="s">
        <v>1762</v>
      </c>
      <c r="H1117" s="167" t="s">
        <v>1762</v>
      </c>
      <c r="I1117" s="163" t="s">
        <v>643</v>
      </c>
      <c r="J1117" s="162">
        <v>11.900551</v>
      </c>
      <c r="K1117" s="162">
        <v>125.419028</v>
      </c>
      <c r="L1117" s="163" t="s">
        <v>644</v>
      </c>
      <c r="M1117" s="162">
        <v>14</v>
      </c>
      <c r="N1117" s="162">
        <v>33</v>
      </c>
      <c r="O1117" s="162">
        <v>192</v>
      </c>
      <c r="P1117" s="162">
        <v>1373</v>
      </c>
      <c r="Q1117" s="162">
        <v>2552</v>
      </c>
      <c r="R1117" s="164">
        <v>1</v>
      </c>
      <c r="S1117" s="164" t="s">
        <v>644</v>
      </c>
      <c r="T1117" s="164"/>
      <c r="U1117" s="164" t="s">
        <v>644</v>
      </c>
      <c r="V1117" s="164" t="s">
        <v>644</v>
      </c>
      <c r="W1117" s="162">
        <f t="shared" si="73"/>
        <v>1</v>
      </c>
      <c r="X1117" s="162">
        <v>1</v>
      </c>
      <c r="Y1117" t="str">
        <f t="shared" si="74"/>
        <v>Public Elementary</v>
      </c>
      <c r="AA1117" t="str">
        <f t="shared" si="75"/>
        <v>1</v>
      </c>
    </row>
    <row r="1118" spans="1:27" ht="15.75" customHeight="1" x14ac:dyDescent="0.25">
      <c r="A1118" s="162">
        <v>995</v>
      </c>
      <c r="B1118" s="166">
        <v>192508</v>
      </c>
      <c r="C1118" s="167" t="s">
        <v>1774</v>
      </c>
      <c r="D1118" s="163" t="s">
        <v>638</v>
      </c>
      <c r="E1118" s="163" t="s">
        <v>918</v>
      </c>
      <c r="F1118" s="163" t="s">
        <v>918</v>
      </c>
      <c r="G1118" s="167" t="s">
        <v>1762</v>
      </c>
      <c r="H1118" s="167" t="s">
        <v>1762</v>
      </c>
      <c r="I1118" s="163" t="s">
        <v>643</v>
      </c>
      <c r="J1118" s="162">
        <v>11.872223</v>
      </c>
      <c r="K1118" s="162">
        <v>125.425591</v>
      </c>
      <c r="L1118" s="163" t="s">
        <v>644</v>
      </c>
      <c r="M1118" s="162">
        <v>14</v>
      </c>
      <c r="N1118" s="162">
        <v>33</v>
      </c>
      <c r="O1118" s="162">
        <v>192</v>
      </c>
      <c r="P1118" s="162">
        <v>1373</v>
      </c>
      <c r="Q1118" s="162">
        <v>2552</v>
      </c>
      <c r="R1118" s="164">
        <v>1</v>
      </c>
      <c r="S1118" s="164" t="s">
        <v>644</v>
      </c>
      <c r="T1118" s="164"/>
      <c r="U1118" s="164" t="s">
        <v>644</v>
      </c>
      <c r="V1118" s="164" t="s">
        <v>644</v>
      </c>
      <c r="W1118" s="162">
        <f t="shared" si="73"/>
        <v>1</v>
      </c>
      <c r="X1118" s="162">
        <v>1</v>
      </c>
      <c r="Y1118" t="str">
        <f t="shared" si="74"/>
        <v>Public Elementary</v>
      </c>
      <c r="AA1118" t="str">
        <f t="shared" si="75"/>
        <v>1</v>
      </c>
    </row>
    <row r="1119" spans="1:27" ht="15.75" customHeight="1" x14ac:dyDescent="0.25">
      <c r="A1119" s="162">
        <v>996</v>
      </c>
      <c r="B1119" s="166">
        <v>192509</v>
      </c>
      <c r="C1119" s="167" t="s">
        <v>1775</v>
      </c>
      <c r="D1119" s="163" t="s">
        <v>638</v>
      </c>
      <c r="E1119" s="163" t="s">
        <v>918</v>
      </c>
      <c r="F1119" s="163" t="s">
        <v>918</v>
      </c>
      <c r="G1119" s="167" t="s">
        <v>1762</v>
      </c>
      <c r="H1119" s="167" t="s">
        <v>1762</v>
      </c>
      <c r="I1119" s="163" t="s">
        <v>643</v>
      </c>
      <c r="J1119" s="162">
        <v>11.891666669999999</v>
      </c>
      <c r="K1119" s="162">
        <v>125.4194444</v>
      </c>
      <c r="L1119" s="163" t="s">
        <v>644</v>
      </c>
      <c r="M1119" s="162">
        <v>14</v>
      </c>
      <c r="N1119" s="162">
        <v>33</v>
      </c>
      <c r="O1119" s="162">
        <v>192</v>
      </c>
      <c r="P1119" s="162">
        <v>1373</v>
      </c>
      <c r="Q1119" s="162">
        <v>2552</v>
      </c>
      <c r="R1119" s="164">
        <v>1</v>
      </c>
      <c r="S1119" s="164" t="s">
        <v>644</v>
      </c>
      <c r="T1119" s="164"/>
      <c r="U1119" s="164" t="s">
        <v>644</v>
      </c>
      <c r="V1119" s="164" t="s">
        <v>644</v>
      </c>
      <c r="W1119" s="162">
        <f t="shared" ref="W1119:W1122" si="76">IF(AA1119="1",1,IF(AA1119="2",2,IF(AA1119="12",4,IF(AA1119="123",6,IF(AA1119="23",5,IF(AA1119="3",3,IF(AA1119="4",7,IF(AA1119="35",8,""))))))))</f>
        <v>1</v>
      </c>
      <c r="X1119" s="162">
        <v>1</v>
      </c>
      <c r="Y1119" t="str">
        <f t="shared" si="74"/>
        <v>Public Elementary</v>
      </c>
      <c r="AA1119" t="str">
        <f t="shared" si="75"/>
        <v>1</v>
      </c>
    </row>
    <row r="1120" spans="1:27" ht="15.75" customHeight="1" x14ac:dyDescent="0.25">
      <c r="A1120" s="162">
        <v>1039</v>
      </c>
      <c r="B1120" s="166">
        <v>303529</v>
      </c>
      <c r="C1120" s="167" t="s">
        <v>1776</v>
      </c>
      <c r="D1120" s="163" t="s">
        <v>638</v>
      </c>
      <c r="E1120" s="163" t="s">
        <v>918</v>
      </c>
      <c r="F1120" s="163" t="s">
        <v>918</v>
      </c>
      <c r="G1120" s="167" t="s">
        <v>1762</v>
      </c>
      <c r="H1120" s="167" t="s">
        <v>1762</v>
      </c>
      <c r="I1120" s="163" t="s">
        <v>716</v>
      </c>
      <c r="J1120" s="162">
        <v>11.901</v>
      </c>
      <c r="K1120" s="162">
        <v>125.418999</v>
      </c>
      <c r="L1120" s="163" t="s">
        <v>644</v>
      </c>
      <c r="M1120" s="162">
        <v>14</v>
      </c>
      <c r="N1120" s="162">
        <v>33</v>
      </c>
      <c r="O1120" s="162">
        <v>192</v>
      </c>
      <c r="P1120" s="162">
        <v>1373</v>
      </c>
      <c r="Q1120" s="162">
        <v>2552</v>
      </c>
      <c r="R1120" s="164" t="s">
        <v>644</v>
      </c>
      <c r="S1120" s="164">
        <v>1</v>
      </c>
      <c r="T1120" s="164">
        <v>1</v>
      </c>
      <c r="U1120" s="164" t="s">
        <v>644</v>
      </c>
      <c r="V1120" s="164" t="s">
        <v>644</v>
      </c>
      <c r="W1120" s="162">
        <f t="shared" si="76"/>
        <v>5</v>
      </c>
      <c r="X1120" s="162">
        <v>1</v>
      </c>
      <c r="Y1120" t="str">
        <f t="shared" si="74"/>
        <v>Public Secondary</v>
      </c>
      <c r="AA1120" t="str">
        <f t="shared" si="75"/>
        <v>23</v>
      </c>
    </row>
    <row r="1121" spans="1:27" ht="15.75" customHeight="1" x14ac:dyDescent="0.25">
      <c r="A1121" s="162">
        <v>1078</v>
      </c>
      <c r="B1121" s="166">
        <v>500810</v>
      </c>
      <c r="C1121" s="167" t="s">
        <v>1777</v>
      </c>
      <c r="D1121" s="163" t="s">
        <v>638</v>
      </c>
      <c r="E1121" s="163" t="s">
        <v>918</v>
      </c>
      <c r="F1121" s="163" t="s">
        <v>918</v>
      </c>
      <c r="G1121" s="167" t="s">
        <v>1762</v>
      </c>
      <c r="H1121" s="167" t="s">
        <v>1762</v>
      </c>
      <c r="I1121" s="163" t="s">
        <v>1509</v>
      </c>
      <c r="J1121" s="162">
        <v>11.862647000000001</v>
      </c>
      <c r="K1121" s="162">
        <v>125.34215500000001</v>
      </c>
      <c r="L1121" s="163" t="s">
        <v>644</v>
      </c>
      <c r="M1121" s="162">
        <v>14</v>
      </c>
      <c r="N1121" s="162">
        <v>33</v>
      </c>
      <c r="O1121" s="162">
        <v>192</v>
      </c>
      <c r="P1121" s="162">
        <v>1373</v>
      </c>
      <c r="Q1121" s="162">
        <v>2552</v>
      </c>
      <c r="R1121" s="164">
        <v>1</v>
      </c>
      <c r="S1121" s="164">
        <v>1</v>
      </c>
      <c r="T1121" s="164"/>
      <c r="U1121" s="164" t="s">
        <v>644</v>
      </c>
      <c r="V1121" s="164" t="s">
        <v>644</v>
      </c>
      <c r="W1121" s="162">
        <f t="shared" si="76"/>
        <v>4</v>
      </c>
      <c r="X1121" s="162">
        <v>1</v>
      </c>
      <c r="Y1121" t="str">
        <f t="shared" si="74"/>
        <v>Public Integrated</v>
      </c>
      <c r="AA1121" t="str">
        <f t="shared" si="75"/>
        <v>12</v>
      </c>
    </row>
    <row r="1122" spans="1:27" ht="15.75" customHeight="1" x14ac:dyDescent="0.25">
      <c r="A1122" s="162">
        <v>1108</v>
      </c>
      <c r="B1122" s="182" t="s">
        <v>1762</v>
      </c>
      <c r="C1122" s="182" t="s">
        <v>1778</v>
      </c>
      <c r="D1122" s="163" t="s">
        <v>638</v>
      </c>
      <c r="E1122" s="163" t="s">
        <v>918</v>
      </c>
      <c r="F1122" s="163" t="s">
        <v>918</v>
      </c>
      <c r="G1122" s="182" t="s">
        <v>1762</v>
      </c>
      <c r="H1122" s="182" t="s">
        <v>1762</v>
      </c>
      <c r="I1122" s="163" t="s">
        <v>8</v>
      </c>
      <c r="J1122" s="162"/>
      <c r="K1122" s="162"/>
      <c r="L1122" s="163"/>
      <c r="M1122" s="162"/>
      <c r="N1122" s="162"/>
      <c r="O1122" s="162"/>
      <c r="P1122" s="162"/>
      <c r="Q1122" s="162"/>
      <c r="R1122" s="164" t="str">
        <f>IF(B1122&lt;200000,1,"")</f>
        <v/>
      </c>
      <c r="S1122" s="164" t="s">
        <v>644</v>
      </c>
      <c r="T1122" s="164"/>
      <c r="U1122" s="164">
        <v>1</v>
      </c>
      <c r="V1122" s="164" t="s">
        <v>644</v>
      </c>
      <c r="W1122" s="162">
        <f t="shared" si="76"/>
        <v>7</v>
      </c>
      <c r="X1122" s="162">
        <v>1</v>
      </c>
      <c r="Y1122" t="str">
        <f t="shared" si="74"/>
        <v>Public ALS</v>
      </c>
      <c r="AA1122" t="str">
        <f t="shared" si="75"/>
        <v>4</v>
      </c>
    </row>
    <row r="1123" spans="1:27" ht="15.75" hidden="1" customHeight="1" x14ac:dyDescent="0.25">
      <c r="A1123" s="162">
        <v>2362</v>
      </c>
      <c r="B1123" s="166">
        <v>403592</v>
      </c>
      <c r="C1123" s="167" t="s">
        <v>2940</v>
      </c>
      <c r="D1123" s="163" t="s">
        <v>638</v>
      </c>
      <c r="E1123" s="163" t="s">
        <v>730</v>
      </c>
      <c r="F1123" s="163" t="s">
        <v>639</v>
      </c>
      <c r="G1123" s="167" t="s">
        <v>2936</v>
      </c>
      <c r="H1123" s="167" t="s">
        <v>1780</v>
      </c>
      <c r="I1123" s="163" t="s">
        <v>5</v>
      </c>
      <c r="J1123" s="170"/>
      <c r="K1123" s="170"/>
      <c r="L1123" s="163"/>
      <c r="M1123" s="162"/>
      <c r="N1123" s="162"/>
      <c r="O1123" s="162"/>
      <c r="P1123" s="162"/>
      <c r="Q1123" s="162"/>
      <c r="R1123" s="164" t="str">
        <f>IF(B1123&lt;200000,1,"")</f>
        <v/>
      </c>
      <c r="S1123" s="164" t="s">
        <v>644</v>
      </c>
      <c r="T1123" s="164">
        <v>1</v>
      </c>
      <c r="U1123" s="164" t="s">
        <v>644</v>
      </c>
      <c r="V1123" s="164">
        <v>1</v>
      </c>
      <c r="W1123" s="162">
        <f t="shared" ref="W1123:W1186" si="77">IF(AA1123="1",1,IF(AA1123="2",2,IF(AA1123="12",4,IF(AA1123="123",6,IF(AA1123="23",5,IF(AA1123="3",3,IF(AA1123="4",7,IF(AA1123="35",8,""))))))))</f>
        <v>8</v>
      </c>
      <c r="X1123" s="162">
        <v>2</v>
      </c>
      <c r="Y1123" t="str">
        <f t="shared" ref="Y1123:Y1186" si="78">IF(X1123=1,"Public","Private")&amp;" "&amp;IF(W1123=1,"Elementary",IF(W1123=2,"JHS",IF(W1123=3,"SHS (Stand-alone)",IF(W1123=4,"Integrated",IF(W1123=5,"Secondary",IF(W1123=6,"Complete K to 12",IF(W1123=7,"ALS",IF(W1123=8,"SHS SUC",""))))))))</f>
        <v>Private SHS SUC</v>
      </c>
      <c r="AA1123" t="str">
        <f t="shared" ref="AA1123:AA1186" si="79">IF(R1123=1,1,"")&amp;IF(S1123=1,2,"")&amp;IF(T1123=1,3,"")&amp;IF(U1123=1,4,"")&amp;IF(V1123=1,5,"")</f>
        <v>35</v>
      </c>
    </row>
    <row r="1124" spans="1:27" ht="15.75" hidden="1" customHeight="1" x14ac:dyDescent="0.25">
      <c r="A1124" s="162">
        <v>2360</v>
      </c>
      <c r="B1124" s="166">
        <v>403574</v>
      </c>
      <c r="C1124" s="175" t="s">
        <v>2935</v>
      </c>
      <c r="D1124" s="163" t="s">
        <v>638</v>
      </c>
      <c r="E1124" s="163" t="s">
        <v>730</v>
      </c>
      <c r="F1124" s="163" t="s">
        <v>639</v>
      </c>
      <c r="G1124" s="167" t="s">
        <v>2936</v>
      </c>
      <c r="H1124" s="167" t="s">
        <v>2937</v>
      </c>
      <c r="I1124" s="163" t="s">
        <v>5</v>
      </c>
      <c r="J1124" s="170"/>
      <c r="K1124" s="170"/>
      <c r="L1124" s="163"/>
      <c r="M1124" s="162"/>
      <c r="N1124" s="162"/>
      <c r="O1124" s="162"/>
      <c r="P1124" s="162"/>
      <c r="Q1124" s="162"/>
      <c r="R1124" s="164" t="str">
        <f>IF(B1124&lt;200000,1,"")</f>
        <v/>
      </c>
      <c r="S1124" s="164" t="s">
        <v>644</v>
      </c>
      <c r="T1124" s="164">
        <v>1</v>
      </c>
      <c r="U1124" s="164" t="s">
        <v>644</v>
      </c>
      <c r="V1124" s="164"/>
      <c r="W1124" s="162">
        <f t="shared" si="77"/>
        <v>3</v>
      </c>
      <c r="X1124" s="162">
        <v>2</v>
      </c>
      <c r="Y1124" t="str">
        <f t="shared" si="78"/>
        <v>Private SHS (Stand-alone)</v>
      </c>
      <c r="AA1124" t="str">
        <f t="shared" si="79"/>
        <v>3</v>
      </c>
    </row>
    <row r="1125" spans="1:27" ht="15.75" hidden="1" customHeight="1" x14ac:dyDescent="0.25">
      <c r="A1125" s="162">
        <v>1112</v>
      </c>
      <c r="B1125" s="166">
        <v>120883</v>
      </c>
      <c r="C1125" s="167" t="s">
        <v>1779</v>
      </c>
      <c r="D1125" s="163" t="s">
        <v>638</v>
      </c>
      <c r="E1125" s="163" t="s">
        <v>639</v>
      </c>
      <c r="F1125" s="163" t="s">
        <v>639</v>
      </c>
      <c r="G1125" s="167" t="s">
        <v>1780</v>
      </c>
      <c r="H1125" s="167" t="s">
        <v>1781</v>
      </c>
      <c r="I1125" s="163" t="s">
        <v>643</v>
      </c>
      <c r="J1125" s="162">
        <v>10.598748929999999</v>
      </c>
      <c r="K1125" s="162">
        <v>125.1224989</v>
      </c>
      <c r="L1125" s="163" t="s">
        <v>644</v>
      </c>
      <c r="M1125" s="162">
        <v>14</v>
      </c>
      <c r="N1125" s="162">
        <v>45</v>
      </c>
      <c r="O1125" s="162">
        <v>194</v>
      </c>
      <c r="P1125" s="162">
        <v>1375</v>
      </c>
      <c r="Q1125" s="162">
        <v>2557</v>
      </c>
      <c r="R1125" s="164">
        <v>1</v>
      </c>
      <c r="S1125" s="164" t="s">
        <v>644</v>
      </c>
      <c r="T1125" s="164"/>
      <c r="U1125" s="164" t="s">
        <v>644</v>
      </c>
      <c r="V1125" s="164" t="s">
        <v>644</v>
      </c>
      <c r="W1125" s="162">
        <f t="shared" si="77"/>
        <v>1</v>
      </c>
      <c r="X1125" s="162">
        <v>1</v>
      </c>
      <c r="Y1125" t="str">
        <f t="shared" si="78"/>
        <v>Public Elementary</v>
      </c>
      <c r="AA1125" t="str">
        <f t="shared" si="79"/>
        <v>1</v>
      </c>
    </row>
    <row r="1126" spans="1:27" ht="15.75" hidden="1" customHeight="1" x14ac:dyDescent="0.25">
      <c r="A1126" s="162">
        <v>1113</v>
      </c>
      <c r="B1126" s="166">
        <v>120884</v>
      </c>
      <c r="C1126" s="167" t="s">
        <v>1782</v>
      </c>
      <c r="D1126" s="163" t="s">
        <v>638</v>
      </c>
      <c r="E1126" s="163" t="s">
        <v>639</v>
      </c>
      <c r="F1126" s="163" t="s">
        <v>639</v>
      </c>
      <c r="G1126" s="167" t="s">
        <v>1780</v>
      </c>
      <c r="H1126" s="167" t="s">
        <v>1781</v>
      </c>
      <c r="I1126" s="163" t="s">
        <v>643</v>
      </c>
      <c r="J1126" s="162">
        <v>10.715963049999999</v>
      </c>
      <c r="K1126" s="162">
        <v>125.04195559999999</v>
      </c>
      <c r="L1126" s="163" t="s">
        <v>644</v>
      </c>
      <c r="M1126" s="162">
        <v>14</v>
      </c>
      <c r="N1126" s="162">
        <v>45</v>
      </c>
      <c r="O1126" s="162">
        <v>194</v>
      </c>
      <c r="P1126" s="162">
        <v>1375</v>
      </c>
      <c r="Q1126" s="162">
        <v>2557</v>
      </c>
      <c r="R1126" s="164">
        <v>1</v>
      </c>
      <c r="S1126" s="164" t="s">
        <v>644</v>
      </c>
      <c r="T1126" s="164"/>
      <c r="U1126" s="164" t="s">
        <v>644</v>
      </c>
      <c r="V1126" s="164" t="s">
        <v>644</v>
      </c>
      <c r="W1126" s="162">
        <f t="shared" si="77"/>
        <v>1</v>
      </c>
      <c r="X1126" s="162">
        <v>1</v>
      </c>
      <c r="Y1126" t="str">
        <f t="shared" si="78"/>
        <v>Public Elementary</v>
      </c>
      <c r="AA1126" t="str">
        <f t="shared" si="79"/>
        <v>1</v>
      </c>
    </row>
    <row r="1127" spans="1:27" ht="15.75" hidden="1" customHeight="1" x14ac:dyDescent="0.25">
      <c r="A1127" s="162">
        <v>1114</v>
      </c>
      <c r="B1127" s="166">
        <v>120885</v>
      </c>
      <c r="C1127" s="167" t="s">
        <v>1783</v>
      </c>
      <c r="D1127" s="163" t="s">
        <v>638</v>
      </c>
      <c r="E1127" s="163" t="s">
        <v>639</v>
      </c>
      <c r="F1127" s="163" t="s">
        <v>639</v>
      </c>
      <c r="G1127" s="167" t="s">
        <v>1780</v>
      </c>
      <c r="H1127" s="167" t="s">
        <v>1781</v>
      </c>
      <c r="I1127" s="163" t="s">
        <v>643</v>
      </c>
      <c r="J1127" s="162">
        <v>10.70263078</v>
      </c>
      <c r="K1127" s="162">
        <v>125.0887704</v>
      </c>
      <c r="L1127" s="163" t="s">
        <v>644</v>
      </c>
      <c r="M1127" s="162">
        <v>14</v>
      </c>
      <c r="N1127" s="162">
        <v>45</v>
      </c>
      <c r="O1127" s="162">
        <v>194</v>
      </c>
      <c r="P1127" s="162">
        <v>1375</v>
      </c>
      <c r="Q1127" s="162">
        <v>2557</v>
      </c>
      <c r="R1127" s="164">
        <v>1</v>
      </c>
      <c r="S1127" s="164" t="s">
        <v>644</v>
      </c>
      <c r="T1127" s="164"/>
      <c r="U1127" s="164" t="s">
        <v>644</v>
      </c>
      <c r="V1127" s="164" t="s">
        <v>644</v>
      </c>
      <c r="W1127" s="162">
        <f t="shared" si="77"/>
        <v>1</v>
      </c>
      <c r="X1127" s="162">
        <v>1</v>
      </c>
      <c r="Y1127" t="str">
        <f t="shared" si="78"/>
        <v>Public Elementary</v>
      </c>
      <c r="AA1127" t="str">
        <f t="shared" si="79"/>
        <v>1</v>
      </c>
    </row>
    <row r="1128" spans="1:27" ht="15.75" hidden="1" customHeight="1" x14ac:dyDescent="0.25">
      <c r="A1128" s="162">
        <v>1115</v>
      </c>
      <c r="B1128" s="162">
        <v>120886</v>
      </c>
      <c r="C1128" s="163" t="s">
        <v>1098</v>
      </c>
      <c r="D1128" s="163" t="s">
        <v>638</v>
      </c>
      <c r="E1128" s="163" t="s">
        <v>639</v>
      </c>
      <c r="F1128" s="163" t="s">
        <v>639</v>
      </c>
      <c r="G1128" s="163" t="s">
        <v>1780</v>
      </c>
      <c r="H1128" s="163" t="s">
        <v>1781</v>
      </c>
      <c r="I1128" s="163" t="s">
        <v>643</v>
      </c>
      <c r="J1128" s="162">
        <v>10.73012915</v>
      </c>
      <c r="K1128" s="162">
        <v>125.0208437</v>
      </c>
      <c r="L1128" s="163" t="s">
        <v>644</v>
      </c>
      <c r="M1128" s="162">
        <v>14</v>
      </c>
      <c r="N1128" s="162">
        <v>45</v>
      </c>
      <c r="O1128" s="162">
        <v>194</v>
      </c>
      <c r="P1128" s="162">
        <v>1375</v>
      </c>
      <c r="Q1128" s="162">
        <v>2557</v>
      </c>
      <c r="R1128" s="164">
        <v>1</v>
      </c>
      <c r="S1128" s="164" t="s">
        <v>644</v>
      </c>
      <c r="T1128" s="164"/>
      <c r="U1128" s="164" t="s">
        <v>644</v>
      </c>
      <c r="V1128" s="164" t="s">
        <v>644</v>
      </c>
      <c r="W1128" s="162">
        <f t="shared" si="77"/>
        <v>1</v>
      </c>
      <c r="X1128" s="162">
        <v>1</v>
      </c>
      <c r="Y1128" t="str">
        <f t="shared" si="78"/>
        <v>Public Elementary</v>
      </c>
      <c r="AA1128" t="str">
        <f t="shared" si="79"/>
        <v>1</v>
      </c>
    </row>
    <row r="1129" spans="1:27" ht="15.75" hidden="1" customHeight="1" x14ac:dyDescent="0.25">
      <c r="A1129" s="162">
        <v>1116</v>
      </c>
      <c r="B1129" s="162">
        <v>120887</v>
      </c>
      <c r="C1129" s="163" t="s">
        <v>1784</v>
      </c>
      <c r="D1129" s="163" t="s">
        <v>638</v>
      </c>
      <c r="E1129" s="163" t="s">
        <v>639</v>
      </c>
      <c r="F1129" s="163" t="s">
        <v>639</v>
      </c>
      <c r="G1129" s="163" t="s">
        <v>1780</v>
      </c>
      <c r="H1129" s="163" t="s">
        <v>1781</v>
      </c>
      <c r="I1129" s="163" t="s">
        <v>643</v>
      </c>
      <c r="J1129" s="162">
        <v>10.612547960000001</v>
      </c>
      <c r="K1129" s="162">
        <v>125.1224989</v>
      </c>
      <c r="L1129" s="163" t="s">
        <v>644</v>
      </c>
      <c r="M1129" s="162">
        <v>14</v>
      </c>
      <c r="N1129" s="162">
        <v>45</v>
      </c>
      <c r="O1129" s="162">
        <v>194</v>
      </c>
      <c r="P1129" s="162">
        <v>1375</v>
      </c>
      <c r="Q1129" s="162">
        <v>2557</v>
      </c>
      <c r="R1129" s="164">
        <v>1</v>
      </c>
      <c r="S1129" s="164" t="s">
        <v>644</v>
      </c>
      <c r="T1129" s="164"/>
      <c r="U1129" s="164" t="s">
        <v>644</v>
      </c>
      <c r="V1129" s="164" t="s">
        <v>644</v>
      </c>
      <c r="W1129" s="162">
        <f t="shared" si="77"/>
        <v>1</v>
      </c>
      <c r="X1129" s="162">
        <v>1</v>
      </c>
      <c r="Y1129" t="str">
        <f t="shared" si="78"/>
        <v>Public Elementary</v>
      </c>
      <c r="AA1129" t="str">
        <f t="shared" si="79"/>
        <v>1</v>
      </c>
    </row>
    <row r="1130" spans="1:27" ht="15.75" hidden="1" customHeight="1" x14ac:dyDescent="0.25">
      <c r="A1130" s="162">
        <v>1117</v>
      </c>
      <c r="B1130" s="162">
        <v>120888</v>
      </c>
      <c r="C1130" s="163" t="s">
        <v>1785</v>
      </c>
      <c r="D1130" s="163" t="s">
        <v>638</v>
      </c>
      <c r="E1130" s="163" t="s">
        <v>639</v>
      </c>
      <c r="F1130" s="163" t="s">
        <v>639</v>
      </c>
      <c r="G1130" s="163" t="s">
        <v>1780</v>
      </c>
      <c r="H1130" s="163" t="s">
        <v>1781</v>
      </c>
      <c r="I1130" s="163" t="s">
        <v>643</v>
      </c>
      <c r="J1130" s="162">
        <v>10.721040840000001</v>
      </c>
      <c r="K1130" s="162">
        <v>125.0088997</v>
      </c>
      <c r="L1130" s="163" t="s">
        <v>644</v>
      </c>
      <c r="M1130" s="162">
        <v>14</v>
      </c>
      <c r="N1130" s="162">
        <v>45</v>
      </c>
      <c r="O1130" s="162">
        <v>194</v>
      </c>
      <c r="P1130" s="162">
        <v>1375</v>
      </c>
      <c r="Q1130" s="162">
        <v>2557</v>
      </c>
      <c r="R1130" s="164">
        <v>1</v>
      </c>
      <c r="S1130" s="164" t="s">
        <v>644</v>
      </c>
      <c r="T1130" s="164"/>
      <c r="U1130" s="164" t="s">
        <v>644</v>
      </c>
      <c r="V1130" s="164" t="s">
        <v>644</v>
      </c>
      <c r="W1130" s="162">
        <f t="shared" si="77"/>
        <v>1</v>
      </c>
      <c r="X1130" s="162">
        <v>1</v>
      </c>
      <c r="Y1130" t="str">
        <f t="shared" si="78"/>
        <v>Public Elementary</v>
      </c>
      <c r="AA1130" t="str">
        <f t="shared" si="79"/>
        <v>1</v>
      </c>
    </row>
    <row r="1131" spans="1:27" ht="15.75" hidden="1" customHeight="1" x14ac:dyDescent="0.25">
      <c r="A1131" s="162">
        <v>1118</v>
      </c>
      <c r="B1131" s="162">
        <v>120889</v>
      </c>
      <c r="C1131" s="163" t="s">
        <v>1786</v>
      </c>
      <c r="D1131" s="163" t="s">
        <v>638</v>
      </c>
      <c r="E1131" s="163" t="s">
        <v>639</v>
      </c>
      <c r="F1131" s="163" t="s">
        <v>639</v>
      </c>
      <c r="G1131" s="163" t="s">
        <v>1780</v>
      </c>
      <c r="H1131" s="163" t="s">
        <v>1781</v>
      </c>
      <c r="I1131" s="163" t="s">
        <v>643</v>
      </c>
      <c r="J1131" s="162">
        <v>10.730407209999999</v>
      </c>
      <c r="K1131" s="162">
        <v>125.0041777</v>
      </c>
      <c r="L1131" s="163" t="s">
        <v>644</v>
      </c>
      <c r="M1131" s="162">
        <v>14</v>
      </c>
      <c r="N1131" s="162">
        <v>45</v>
      </c>
      <c r="O1131" s="162">
        <v>194</v>
      </c>
      <c r="P1131" s="162">
        <v>1375</v>
      </c>
      <c r="Q1131" s="162">
        <v>2557</v>
      </c>
      <c r="R1131" s="164">
        <v>1</v>
      </c>
      <c r="S1131" s="164" t="s">
        <v>644</v>
      </c>
      <c r="T1131" s="164"/>
      <c r="U1131" s="164" t="s">
        <v>644</v>
      </c>
      <c r="V1131" s="164" t="s">
        <v>644</v>
      </c>
      <c r="W1131" s="162">
        <f t="shared" si="77"/>
        <v>1</v>
      </c>
      <c r="X1131" s="162">
        <v>1</v>
      </c>
      <c r="Y1131" t="str">
        <f t="shared" si="78"/>
        <v>Public Elementary</v>
      </c>
      <c r="AA1131" t="str">
        <f t="shared" si="79"/>
        <v>1</v>
      </c>
    </row>
    <row r="1132" spans="1:27" ht="15.75" hidden="1" customHeight="1" x14ac:dyDescent="0.25">
      <c r="A1132" s="162">
        <v>1119</v>
      </c>
      <c r="B1132" s="162">
        <v>120890</v>
      </c>
      <c r="C1132" s="163" t="s">
        <v>1787</v>
      </c>
      <c r="D1132" s="163" t="s">
        <v>638</v>
      </c>
      <c r="E1132" s="163" t="s">
        <v>639</v>
      </c>
      <c r="F1132" s="163" t="s">
        <v>639</v>
      </c>
      <c r="G1132" s="163" t="s">
        <v>1780</v>
      </c>
      <c r="H1132" s="163" t="s">
        <v>1781</v>
      </c>
      <c r="I1132" s="163" t="s">
        <v>643</v>
      </c>
      <c r="J1132" s="166">
        <v>10.72021397</v>
      </c>
      <c r="K1132" s="166">
        <v>124.99305870000001</v>
      </c>
      <c r="L1132" s="163" t="s">
        <v>644</v>
      </c>
      <c r="M1132" s="162">
        <v>14</v>
      </c>
      <c r="N1132" s="162">
        <v>45</v>
      </c>
      <c r="O1132" s="162">
        <v>194</v>
      </c>
      <c r="P1132" s="162">
        <v>1375</v>
      </c>
      <c r="Q1132" s="162">
        <v>2557</v>
      </c>
      <c r="R1132" s="164">
        <v>1</v>
      </c>
      <c r="S1132" s="164" t="s">
        <v>644</v>
      </c>
      <c r="T1132" s="164"/>
      <c r="U1132" s="164" t="s">
        <v>644</v>
      </c>
      <c r="V1132" s="164" t="s">
        <v>644</v>
      </c>
      <c r="W1132" s="162">
        <f t="shared" si="77"/>
        <v>1</v>
      </c>
      <c r="X1132" s="162">
        <v>1</v>
      </c>
      <c r="Y1132" t="str">
        <f t="shared" si="78"/>
        <v>Public Elementary</v>
      </c>
      <c r="AA1132" t="str">
        <f t="shared" si="79"/>
        <v>1</v>
      </c>
    </row>
    <row r="1133" spans="1:27" ht="15.75" hidden="1" customHeight="1" x14ac:dyDescent="0.25">
      <c r="A1133" s="162">
        <v>1120</v>
      </c>
      <c r="B1133" s="162">
        <v>120891</v>
      </c>
      <c r="C1133" s="163" t="s">
        <v>1788</v>
      </c>
      <c r="D1133" s="163" t="s">
        <v>638</v>
      </c>
      <c r="E1133" s="163" t="s">
        <v>639</v>
      </c>
      <c r="F1133" s="163" t="s">
        <v>639</v>
      </c>
      <c r="G1133" s="163" t="s">
        <v>1780</v>
      </c>
      <c r="H1133" s="163" t="s">
        <v>1781</v>
      </c>
      <c r="I1133" s="163" t="s">
        <v>643</v>
      </c>
      <c r="J1133" s="162">
        <v>10.74679502</v>
      </c>
      <c r="K1133" s="162">
        <v>125.0133438</v>
      </c>
      <c r="L1133" s="163" t="s">
        <v>644</v>
      </c>
      <c r="M1133" s="162">
        <v>14</v>
      </c>
      <c r="N1133" s="162">
        <v>45</v>
      </c>
      <c r="O1133" s="162">
        <v>194</v>
      </c>
      <c r="P1133" s="162">
        <v>1375</v>
      </c>
      <c r="Q1133" s="162">
        <v>2557</v>
      </c>
      <c r="R1133" s="164">
        <v>1</v>
      </c>
      <c r="S1133" s="164" t="s">
        <v>644</v>
      </c>
      <c r="T1133" s="164"/>
      <c r="U1133" s="164" t="s">
        <v>644</v>
      </c>
      <c r="V1133" s="164" t="s">
        <v>644</v>
      </c>
      <c r="W1133" s="162">
        <f t="shared" si="77"/>
        <v>1</v>
      </c>
      <c r="X1133" s="162">
        <v>1</v>
      </c>
      <c r="Y1133" t="str">
        <f t="shared" si="78"/>
        <v>Public Elementary</v>
      </c>
      <c r="AA1133" t="str">
        <f t="shared" si="79"/>
        <v>1</v>
      </c>
    </row>
    <row r="1134" spans="1:27" ht="15.75" hidden="1" customHeight="1" x14ac:dyDescent="0.25">
      <c r="A1134" s="162">
        <v>1121</v>
      </c>
      <c r="B1134" s="162">
        <v>120892</v>
      </c>
      <c r="C1134" s="163" t="s">
        <v>1789</v>
      </c>
      <c r="D1134" s="163" t="s">
        <v>638</v>
      </c>
      <c r="E1134" s="163" t="s">
        <v>639</v>
      </c>
      <c r="F1134" s="163" t="s">
        <v>639</v>
      </c>
      <c r="G1134" s="163" t="s">
        <v>1780</v>
      </c>
      <c r="H1134" s="163" t="s">
        <v>1781</v>
      </c>
      <c r="I1134" s="163" t="s">
        <v>643</v>
      </c>
      <c r="J1134" s="162">
        <v>10.63004673</v>
      </c>
      <c r="K1134" s="162">
        <v>125.12259899999999</v>
      </c>
      <c r="L1134" s="163" t="s">
        <v>644</v>
      </c>
      <c r="M1134" s="162">
        <v>14</v>
      </c>
      <c r="N1134" s="162">
        <v>45</v>
      </c>
      <c r="O1134" s="162">
        <v>194</v>
      </c>
      <c r="P1134" s="162">
        <v>1375</v>
      </c>
      <c r="Q1134" s="162">
        <v>2557</v>
      </c>
      <c r="R1134" s="164">
        <v>1</v>
      </c>
      <c r="S1134" s="164" t="s">
        <v>644</v>
      </c>
      <c r="T1134" s="164"/>
      <c r="U1134" s="164" t="s">
        <v>644</v>
      </c>
      <c r="V1134" s="164" t="s">
        <v>644</v>
      </c>
      <c r="W1134" s="162">
        <f t="shared" si="77"/>
        <v>1</v>
      </c>
      <c r="X1134" s="162">
        <v>1</v>
      </c>
      <c r="Y1134" t="str">
        <f t="shared" si="78"/>
        <v>Public Elementary</v>
      </c>
      <c r="AA1134" t="str">
        <f t="shared" si="79"/>
        <v>1</v>
      </c>
    </row>
    <row r="1135" spans="1:27" ht="15.75" hidden="1" customHeight="1" x14ac:dyDescent="0.25">
      <c r="A1135" s="162">
        <v>1122</v>
      </c>
      <c r="B1135" s="162">
        <v>120893</v>
      </c>
      <c r="C1135" s="163" t="s">
        <v>1790</v>
      </c>
      <c r="D1135" s="163" t="s">
        <v>638</v>
      </c>
      <c r="E1135" s="163" t="s">
        <v>639</v>
      </c>
      <c r="F1135" s="163" t="s">
        <v>639</v>
      </c>
      <c r="G1135" s="163" t="s">
        <v>1780</v>
      </c>
      <c r="H1135" s="163" t="s">
        <v>1781</v>
      </c>
      <c r="I1135" s="163" t="s">
        <v>643</v>
      </c>
      <c r="J1135" s="162">
        <v>10.720407789999999</v>
      </c>
      <c r="K1135" s="162">
        <v>125.0297326</v>
      </c>
      <c r="L1135" s="163" t="s">
        <v>644</v>
      </c>
      <c r="M1135" s="162">
        <v>14</v>
      </c>
      <c r="N1135" s="162">
        <v>45</v>
      </c>
      <c r="O1135" s="162">
        <v>194</v>
      </c>
      <c r="P1135" s="162">
        <v>1375</v>
      </c>
      <c r="Q1135" s="162">
        <v>2557</v>
      </c>
      <c r="R1135" s="164">
        <v>1</v>
      </c>
      <c r="S1135" s="164" t="s">
        <v>644</v>
      </c>
      <c r="T1135" s="164"/>
      <c r="U1135" s="164" t="s">
        <v>644</v>
      </c>
      <c r="V1135" s="164" t="s">
        <v>644</v>
      </c>
      <c r="W1135" s="162">
        <f t="shared" si="77"/>
        <v>1</v>
      </c>
      <c r="X1135" s="162">
        <v>1</v>
      </c>
      <c r="Y1135" t="str">
        <f t="shared" si="78"/>
        <v>Public Elementary</v>
      </c>
      <c r="AA1135" t="str">
        <f t="shared" si="79"/>
        <v>1</v>
      </c>
    </row>
    <row r="1136" spans="1:27" ht="15.75" hidden="1" customHeight="1" x14ac:dyDescent="0.25">
      <c r="A1136" s="162">
        <v>1123</v>
      </c>
      <c r="B1136" s="162">
        <v>120894</v>
      </c>
      <c r="C1136" s="163" t="s">
        <v>1791</v>
      </c>
      <c r="D1136" s="163" t="s">
        <v>638</v>
      </c>
      <c r="E1136" s="163" t="s">
        <v>639</v>
      </c>
      <c r="F1136" s="163" t="s">
        <v>639</v>
      </c>
      <c r="G1136" s="163" t="s">
        <v>1780</v>
      </c>
      <c r="H1136" s="163" t="s">
        <v>1781</v>
      </c>
      <c r="I1136" s="163" t="s">
        <v>643</v>
      </c>
      <c r="J1136" s="162">
        <v>10.711797219999999</v>
      </c>
      <c r="K1136" s="162">
        <v>125.06862150000001</v>
      </c>
      <c r="L1136" s="163" t="s">
        <v>644</v>
      </c>
      <c r="M1136" s="162">
        <v>14</v>
      </c>
      <c r="N1136" s="162">
        <v>45</v>
      </c>
      <c r="O1136" s="162">
        <v>194</v>
      </c>
      <c r="P1136" s="162">
        <v>1375</v>
      </c>
      <c r="Q1136" s="162">
        <v>2557</v>
      </c>
      <c r="R1136" s="164">
        <v>1</v>
      </c>
      <c r="S1136" s="164" t="s">
        <v>644</v>
      </c>
      <c r="T1136" s="164"/>
      <c r="U1136" s="164" t="s">
        <v>644</v>
      </c>
      <c r="V1136" s="164" t="s">
        <v>644</v>
      </c>
      <c r="W1136" s="162">
        <f t="shared" si="77"/>
        <v>1</v>
      </c>
      <c r="X1136" s="162">
        <v>1</v>
      </c>
      <c r="Y1136" t="str">
        <f t="shared" si="78"/>
        <v>Public Elementary</v>
      </c>
      <c r="AA1136" t="str">
        <f t="shared" si="79"/>
        <v>1</v>
      </c>
    </row>
    <row r="1137" spans="1:27" ht="15.75" hidden="1" customHeight="1" x14ac:dyDescent="0.25">
      <c r="A1137" s="162">
        <v>1124</v>
      </c>
      <c r="B1137" s="162">
        <v>120895</v>
      </c>
      <c r="C1137" s="163" t="s">
        <v>1792</v>
      </c>
      <c r="D1137" s="163" t="s">
        <v>638</v>
      </c>
      <c r="E1137" s="163" t="s">
        <v>639</v>
      </c>
      <c r="F1137" s="163" t="s">
        <v>639</v>
      </c>
      <c r="G1137" s="163" t="s">
        <v>1780</v>
      </c>
      <c r="H1137" s="163" t="s">
        <v>1781</v>
      </c>
      <c r="I1137" s="163" t="s">
        <v>643</v>
      </c>
      <c r="J1137" s="166">
        <v>10.71290823</v>
      </c>
      <c r="K1137" s="166">
        <v>125.0488996</v>
      </c>
      <c r="L1137" s="163" t="s">
        <v>644</v>
      </c>
      <c r="M1137" s="162">
        <v>14</v>
      </c>
      <c r="N1137" s="162">
        <v>45</v>
      </c>
      <c r="O1137" s="162">
        <v>194</v>
      </c>
      <c r="P1137" s="162">
        <v>1375</v>
      </c>
      <c r="Q1137" s="162">
        <v>2557</v>
      </c>
      <c r="R1137" s="164">
        <v>1</v>
      </c>
      <c r="S1137" s="164" t="s">
        <v>644</v>
      </c>
      <c r="T1137" s="164"/>
      <c r="U1137" s="164" t="s">
        <v>644</v>
      </c>
      <c r="V1137" s="164" t="s">
        <v>644</v>
      </c>
      <c r="W1137" s="162">
        <f t="shared" si="77"/>
        <v>1</v>
      </c>
      <c r="X1137" s="162">
        <v>1</v>
      </c>
      <c r="Y1137" t="str">
        <f t="shared" si="78"/>
        <v>Public Elementary</v>
      </c>
      <c r="AA1137" t="str">
        <f t="shared" si="79"/>
        <v>1</v>
      </c>
    </row>
    <row r="1138" spans="1:27" ht="15.75" hidden="1" customHeight="1" x14ac:dyDescent="0.25">
      <c r="A1138" s="162">
        <v>1125</v>
      </c>
      <c r="B1138" s="162">
        <v>120896</v>
      </c>
      <c r="C1138" s="163" t="s">
        <v>1793</v>
      </c>
      <c r="D1138" s="163" t="s">
        <v>638</v>
      </c>
      <c r="E1138" s="163" t="s">
        <v>639</v>
      </c>
      <c r="F1138" s="163" t="s">
        <v>639</v>
      </c>
      <c r="G1138" s="163" t="s">
        <v>1780</v>
      </c>
      <c r="H1138" s="163" t="s">
        <v>1781</v>
      </c>
      <c r="I1138" s="163" t="s">
        <v>643</v>
      </c>
      <c r="J1138" s="162">
        <v>10.69457525</v>
      </c>
      <c r="K1138" s="162">
        <v>125.10945529999999</v>
      </c>
      <c r="L1138" s="163" t="s">
        <v>644</v>
      </c>
      <c r="M1138" s="162">
        <v>14</v>
      </c>
      <c r="N1138" s="162">
        <v>45</v>
      </c>
      <c r="O1138" s="162">
        <v>194</v>
      </c>
      <c r="P1138" s="162">
        <v>1375</v>
      </c>
      <c r="Q1138" s="162">
        <v>2557</v>
      </c>
      <c r="R1138" s="164">
        <v>1</v>
      </c>
      <c r="S1138" s="164" t="s">
        <v>644</v>
      </c>
      <c r="T1138" s="164"/>
      <c r="U1138" s="164" t="s">
        <v>644</v>
      </c>
      <c r="V1138" s="164" t="s">
        <v>644</v>
      </c>
      <c r="W1138" s="162">
        <f t="shared" si="77"/>
        <v>1</v>
      </c>
      <c r="X1138" s="162">
        <v>1</v>
      </c>
      <c r="Y1138" t="str">
        <f t="shared" si="78"/>
        <v>Public Elementary</v>
      </c>
      <c r="AA1138" t="str">
        <f t="shared" si="79"/>
        <v>1</v>
      </c>
    </row>
    <row r="1139" spans="1:27" ht="15.75" hidden="1" customHeight="1" x14ac:dyDescent="0.25">
      <c r="A1139" s="162">
        <v>1126</v>
      </c>
      <c r="B1139" s="162">
        <v>120897</v>
      </c>
      <c r="C1139" s="163" t="s">
        <v>1794</v>
      </c>
      <c r="D1139" s="163" t="s">
        <v>638</v>
      </c>
      <c r="E1139" s="163" t="s">
        <v>639</v>
      </c>
      <c r="F1139" s="163" t="s">
        <v>639</v>
      </c>
      <c r="G1139" s="163" t="s">
        <v>1780</v>
      </c>
      <c r="H1139" s="163" t="s">
        <v>1781</v>
      </c>
      <c r="I1139" s="163" t="s">
        <v>643</v>
      </c>
      <c r="J1139" s="162">
        <v>10.64514965</v>
      </c>
      <c r="K1139" s="162">
        <v>125.12545609999999</v>
      </c>
      <c r="L1139" s="163" t="s">
        <v>644</v>
      </c>
      <c r="M1139" s="162">
        <v>14</v>
      </c>
      <c r="N1139" s="162">
        <v>45</v>
      </c>
      <c r="O1139" s="162">
        <v>194</v>
      </c>
      <c r="P1139" s="162">
        <v>1375</v>
      </c>
      <c r="Q1139" s="162">
        <v>2557</v>
      </c>
      <c r="R1139" s="164">
        <v>1</v>
      </c>
      <c r="S1139" s="164" t="s">
        <v>644</v>
      </c>
      <c r="T1139" s="164"/>
      <c r="U1139" s="164" t="s">
        <v>644</v>
      </c>
      <c r="V1139" s="164" t="s">
        <v>644</v>
      </c>
      <c r="W1139" s="162">
        <f t="shared" si="77"/>
        <v>1</v>
      </c>
      <c r="X1139" s="162">
        <v>1</v>
      </c>
      <c r="Y1139" t="str">
        <f t="shared" si="78"/>
        <v>Public Elementary</v>
      </c>
      <c r="AA1139" t="str">
        <f t="shared" si="79"/>
        <v>1</v>
      </c>
    </row>
    <row r="1140" spans="1:27" ht="15.75" hidden="1" customHeight="1" x14ac:dyDescent="0.25">
      <c r="A1140" s="162">
        <v>1127</v>
      </c>
      <c r="B1140" s="162">
        <v>120898</v>
      </c>
      <c r="C1140" s="163" t="s">
        <v>1795</v>
      </c>
      <c r="D1140" s="163" t="s">
        <v>638</v>
      </c>
      <c r="E1140" s="163" t="s">
        <v>639</v>
      </c>
      <c r="F1140" s="163" t="s">
        <v>639</v>
      </c>
      <c r="G1140" s="163" t="s">
        <v>1780</v>
      </c>
      <c r="H1140" s="163" t="s">
        <v>1781</v>
      </c>
      <c r="I1140" s="163" t="s">
        <v>643</v>
      </c>
      <c r="J1140" s="162">
        <v>10.65204535</v>
      </c>
      <c r="K1140" s="162">
        <v>125.0845992</v>
      </c>
      <c r="L1140" s="163" t="s">
        <v>644</v>
      </c>
      <c r="M1140" s="162">
        <v>14</v>
      </c>
      <c r="N1140" s="162">
        <v>45</v>
      </c>
      <c r="O1140" s="162">
        <v>194</v>
      </c>
      <c r="P1140" s="162">
        <v>1375</v>
      </c>
      <c r="Q1140" s="162">
        <v>2557</v>
      </c>
      <c r="R1140" s="164">
        <v>1</v>
      </c>
      <c r="S1140" s="164" t="s">
        <v>644</v>
      </c>
      <c r="T1140" s="164"/>
      <c r="U1140" s="164" t="s">
        <v>644</v>
      </c>
      <c r="V1140" s="164" t="s">
        <v>644</v>
      </c>
      <c r="W1140" s="162">
        <f t="shared" si="77"/>
        <v>1</v>
      </c>
      <c r="X1140" s="162">
        <v>1</v>
      </c>
      <c r="Y1140" t="str">
        <f t="shared" si="78"/>
        <v>Public Elementary</v>
      </c>
      <c r="AA1140" t="str">
        <f t="shared" si="79"/>
        <v>1</v>
      </c>
    </row>
    <row r="1141" spans="1:27" ht="15.75" hidden="1" customHeight="1" x14ac:dyDescent="0.25">
      <c r="A1141" s="162">
        <v>1128</v>
      </c>
      <c r="B1141" s="162">
        <v>120899</v>
      </c>
      <c r="C1141" s="163" t="s">
        <v>1796</v>
      </c>
      <c r="D1141" s="163" t="s">
        <v>638</v>
      </c>
      <c r="E1141" s="163" t="s">
        <v>639</v>
      </c>
      <c r="F1141" s="163" t="s">
        <v>639</v>
      </c>
      <c r="G1141" s="163" t="s">
        <v>1780</v>
      </c>
      <c r="H1141" s="163" t="s">
        <v>1781</v>
      </c>
      <c r="I1141" s="163" t="s">
        <v>643</v>
      </c>
      <c r="J1141" s="162">
        <v>10.739369659999999</v>
      </c>
      <c r="K1141" s="162">
        <v>124.9865298</v>
      </c>
      <c r="L1141" s="163" t="s">
        <v>644</v>
      </c>
      <c r="M1141" s="162">
        <v>14</v>
      </c>
      <c r="N1141" s="162">
        <v>45</v>
      </c>
      <c r="O1141" s="162">
        <v>194</v>
      </c>
      <c r="P1141" s="162">
        <v>1375</v>
      </c>
      <c r="Q1141" s="162">
        <v>2557</v>
      </c>
      <c r="R1141" s="164">
        <v>1</v>
      </c>
      <c r="S1141" s="164" t="s">
        <v>644</v>
      </c>
      <c r="T1141" s="164"/>
      <c r="U1141" s="164" t="s">
        <v>644</v>
      </c>
      <c r="V1141" s="164" t="s">
        <v>644</v>
      </c>
      <c r="W1141" s="162">
        <f t="shared" si="77"/>
        <v>1</v>
      </c>
      <c r="X1141" s="162">
        <v>1</v>
      </c>
      <c r="Y1141" t="str">
        <f t="shared" si="78"/>
        <v>Public Elementary</v>
      </c>
      <c r="AA1141" t="str">
        <f t="shared" si="79"/>
        <v>1</v>
      </c>
    </row>
    <row r="1142" spans="1:27" ht="15.75" hidden="1" customHeight="1" x14ac:dyDescent="0.25">
      <c r="A1142" s="162">
        <v>1129</v>
      </c>
      <c r="B1142" s="162">
        <v>120900</v>
      </c>
      <c r="C1142" s="163" t="s">
        <v>1797</v>
      </c>
      <c r="D1142" s="163" t="s">
        <v>638</v>
      </c>
      <c r="E1142" s="163" t="s">
        <v>639</v>
      </c>
      <c r="F1142" s="163" t="s">
        <v>639</v>
      </c>
      <c r="G1142" s="163" t="s">
        <v>1780</v>
      </c>
      <c r="H1142" s="163" t="s">
        <v>1781</v>
      </c>
      <c r="I1142" s="163" t="s">
        <v>643</v>
      </c>
      <c r="J1142" s="162">
        <v>10.677354469999999</v>
      </c>
      <c r="K1142" s="162">
        <v>125.1069553</v>
      </c>
      <c r="L1142" s="163" t="s">
        <v>644</v>
      </c>
      <c r="M1142" s="162">
        <v>14</v>
      </c>
      <c r="N1142" s="162">
        <v>45</v>
      </c>
      <c r="O1142" s="162">
        <v>194</v>
      </c>
      <c r="P1142" s="162">
        <v>1375</v>
      </c>
      <c r="Q1142" s="162">
        <v>2557</v>
      </c>
      <c r="R1142" s="164">
        <v>1</v>
      </c>
      <c r="S1142" s="164" t="s">
        <v>644</v>
      </c>
      <c r="T1142" s="164"/>
      <c r="U1142" s="164" t="s">
        <v>644</v>
      </c>
      <c r="V1142" s="164" t="s">
        <v>644</v>
      </c>
      <c r="W1142" s="162">
        <f t="shared" si="77"/>
        <v>1</v>
      </c>
      <c r="X1142" s="162">
        <v>1</v>
      </c>
      <c r="Y1142" t="str">
        <f t="shared" si="78"/>
        <v>Public Elementary</v>
      </c>
      <c r="AA1142" t="str">
        <f t="shared" si="79"/>
        <v>1</v>
      </c>
    </row>
    <row r="1143" spans="1:27" ht="15.75" hidden="1" customHeight="1" x14ac:dyDescent="0.25">
      <c r="A1143" s="162">
        <v>1130</v>
      </c>
      <c r="B1143" s="162">
        <v>120901</v>
      </c>
      <c r="C1143" s="163" t="s">
        <v>1798</v>
      </c>
      <c r="D1143" s="163" t="s">
        <v>638</v>
      </c>
      <c r="E1143" s="163" t="s">
        <v>639</v>
      </c>
      <c r="F1143" s="163" t="s">
        <v>639</v>
      </c>
      <c r="G1143" s="163" t="s">
        <v>1780</v>
      </c>
      <c r="H1143" s="163" t="s">
        <v>1781</v>
      </c>
      <c r="I1143" s="163" t="s">
        <v>643</v>
      </c>
      <c r="J1143" s="162">
        <v>10.7150412</v>
      </c>
      <c r="K1143" s="162">
        <v>125.02349959999999</v>
      </c>
      <c r="L1143" s="163" t="s">
        <v>644</v>
      </c>
      <c r="M1143" s="162">
        <v>14</v>
      </c>
      <c r="N1143" s="162">
        <v>45</v>
      </c>
      <c r="O1143" s="162">
        <v>194</v>
      </c>
      <c r="P1143" s="162">
        <v>1375</v>
      </c>
      <c r="Q1143" s="162">
        <v>2557</v>
      </c>
      <c r="R1143" s="164">
        <v>1</v>
      </c>
      <c r="S1143" s="164" t="s">
        <v>644</v>
      </c>
      <c r="T1143" s="164"/>
      <c r="U1143" s="164" t="s">
        <v>644</v>
      </c>
      <c r="V1143" s="164" t="s">
        <v>644</v>
      </c>
      <c r="W1143" s="162">
        <f t="shared" si="77"/>
        <v>1</v>
      </c>
      <c r="X1143" s="162">
        <v>1</v>
      </c>
      <c r="Y1143" t="str">
        <f t="shared" si="78"/>
        <v>Public Elementary</v>
      </c>
      <c r="AA1143" t="str">
        <f t="shared" si="79"/>
        <v>1</v>
      </c>
    </row>
    <row r="1144" spans="1:27" ht="15.75" hidden="1" customHeight="1" x14ac:dyDescent="0.25">
      <c r="A1144" s="162">
        <v>2183</v>
      </c>
      <c r="B1144" s="162">
        <v>191542</v>
      </c>
      <c r="C1144" s="163" t="s">
        <v>2770</v>
      </c>
      <c r="D1144" s="163" t="s">
        <v>638</v>
      </c>
      <c r="E1144" s="163" t="s">
        <v>639</v>
      </c>
      <c r="F1144" s="163" t="s">
        <v>639</v>
      </c>
      <c r="G1144" s="163" t="s">
        <v>1780</v>
      </c>
      <c r="H1144" s="163" t="s">
        <v>1781</v>
      </c>
      <c r="I1144" s="163" t="s">
        <v>643</v>
      </c>
      <c r="J1144" s="162">
        <v>10.733477000000001</v>
      </c>
      <c r="K1144" s="162">
        <v>124.99358700000001</v>
      </c>
      <c r="L1144" s="163" t="s">
        <v>644</v>
      </c>
      <c r="M1144" s="162">
        <v>14</v>
      </c>
      <c r="N1144" s="162">
        <v>45</v>
      </c>
      <c r="O1144" s="162">
        <v>194</v>
      </c>
      <c r="P1144" s="162">
        <v>1375</v>
      </c>
      <c r="Q1144" s="162">
        <v>2557</v>
      </c>
      <c r="R1144" s="164">
        <v>1</v>
      </c>
      <c r="S1144" s="164" t="s">
        <v>644</v>
      </c>
      <c r="T1144" s="164"/>
      <c r="U1144" s="164" t="s">
        <v>644</v>
      </c>
      <c r="V1144" s="164" t="s">
        <v>644</v>
      </c>
      <c r="W1144" s="162">
        <f t="shared" si="77"/>
        <v>1</v>
      </c>
      <c r="X1144" s="162">
        <v>1</v>
      </c>
      <c r="Y1144" t="str">
        <f t="shared" si="78"/>
        <v>Public Elementary</v>
      </c>
      <c r="AA1144" t="str">
        <f t="shared" si="79"/>
        <v>1</v>
      </c>
    </row>
    <row r="1145" spans="1:27" ht="15.75" hidden="1" customHeight="1" x14ac:dyDescent="0.25">
      <c r="A1145" s="162">
        <v>2265</v>
      </c>
      <c r="B1145" s="162">
        <v>303385</v>
      </c>
      <c r="C1145" s="163" t="s">
        <v>2845</v>
      </c>
      <c r="D1145" s="163" t="s">
        <v>638</v>
      </c>
      <c r="E1145" s="163" t="s">
        <v>639</v>
      </c>
      <c r="F1145" s="163" t="s">
        <v>639</v>
      </c>
      <c r="G1145" s="163" t="s">
        <v>1780</v>
      </c>
      <c r="H1145" s="163" t="s">
        <v>1781</v>
      </c>
      <c r="I1145" s="163" t="s">
        <v>716</v>
      </c>
      <c r="J1145" s="162">
        <v>10.62731722</v>
      </c>
      <c r="K1145" s="162">
        <v>125.1468471</v>
      </c>
      <c r="L1145" s="163" t="s">
        <v>644</v>
      </c>
      <c r="M1145" s="162">
        <v>14</v>
      </c>
      <c r="N1145" s="162">
        <v>45</v>
      </c>
      <c r="O1145" s="162">
        <v>194</v>
      </c>
      <c r="P1145" s="162">
        <v>1375</v>
      </c>
      <c r="Q1145" s="162">
        <v>2557</v>
      </c>
      <c r="R1145" s="164" t="s">
        <v>644</v>
      </c>
      <c r="S1145" s="164">
        <v>1</v>
      </c>
      <c r="T1145" s="164"/>
      <c r="U1145" s="164" t="s">
        <v>644</v>
      </c>
      <c r="V1145" s="164" t="s">
        <v>644</v>
      </c>
      <c r="W1145" s="162">
        <f t="shared" si="77"/>
        <v>2</v>
      </c>
      <c r="X1145" s="162">
        <v>1</v>
      </c>
      <c r="Y1145" t="str">
        <f t="shared" si="78"/>
        <v>Public JHS</v>
      </c>
      <c r="AA1145" t="str">
        <f t="shared" si="79"/>
        <v>2</v>
      </c>
    </row>
    <row r="1146" spans="1:27" ht="15.75" hidden="1" customHeight="1" x14ac:dyDescent="0.25">
      <c r="A1146" s="162">
        <v>2363</v>
      </c>
      <c r="B1146" s="162">
        <v>404647</v>
      </c>
      <c r="C1146" s="169" t="s">
        <v>2941</v>
      </c>
      <c r="D1146" s="163" t="s">
        <v>638</v>
      </c>
      <c r="E1146" s="163" t="s">
        <v>730</v>
      </c>
      <c r="F1146" s="163" t="s">
        <v>639</v>
      </c>
      <c r="G1146" s="163" t="s">
        <v>2936</v>
      </c>
      <c r="H1146" s="163" t="s">
        <v>1781</v>
      </c>
      <c r="I1146" s="163" t="s">
        <v>439</v>
      </c>
      <c r="J1146" s="170"/>
      <c r="K1146" s="170"/>
      <c r="L1146" s="163" t="s">
        <v>2942</v>
      </c>
      <c r="M1146" s="162">
        <v>14</v>
      </c>
      <c r="N1146" s="162">
        <v>45</v>
      </c>
      <c r="O1146" s="162">
        <v>194</v>
      </c>
      <c r="P1146" s="162">
        <v>1375</v>
      </c>
      <c r="Q1146" s="162">
        <v>2557</v>
      </c>
      <c r="R1146" s="164" t="str">
        <f>IF(B1146&lt;200000,1,"")</f>
        <v/>
      </c>
      <c r="S1146" s="164">
        <v>1</v>
      </c>
      <c r="T1146" s="164"/>
      <c r="U1146" s="164" t="s">
        <v>644</v>
      </c>
      <c r="V1146" s="164" t="s">
        <v>644</v>
      </c>
      <c r="W1146" s="162">
        <f t="shared" si="77"/>
        <v>2</v>
      </c>
      <c r="X1146" s="162">
        <v>2</v>
      </c>
      <c r="Y1146" t="str">
        <f t="shared" si="78"/>
        <v>Private JHS</v>
      </c>
      <c r="AA1146" t="str">
        <f t="shared" si="79"/>
        <v>2</v>
      </c>
    </row>
    <row r="1147" spans="1:27" ht="15.75" hidden="1" customHeight="1" x14ac:dyDescent="0.25">
      <c r="A1147" s="162">
        <v>2365</v>
      </c>
      <c r="B1147" s="162">
        <v>404650</v>
      </c>
      <c r="C1147" s="163" t="s">
        <v>2945</v>
      </c>
      <c r="D1147" s="163" t="s">
        <v>638</v>
      </c>
      <c r="E1147" s="163" t="s">
        <v>730</v>
      </c>
      <c r="F1147" s="163" t="s">
        <v>639</v>
      </c>
      <c r="G1147" s="163" t="s">
        <v>2936</v>
      </c>
      <c r="H1147" s="163" t="s">
        <v>1781</v>
      </c>
      <c r="I1147" s="163" t="s">
        <v>3</v>
      </c>
      <c r="J1147" s="170"/>
      <c r="K1147" s="170"/>
      <c r="L1147" s="163" t="s">
        <v>2946</v>
      </c>
      <c r="M1147" s="162">
        <v>14</v>
      </c>
      <c r="N1147" s="162">
        <v>45</v>
      </c>
      <c r="O1147" s="162">
        <v>194</v>
      </c>
      <c r="P1147" s="162">
        <v>1375</v>
      </c>
      <c r="Q1147" s="162">
        <v>2557</v>
      </c>
      <c r="R1147" s="164">
        <v>1</v>
      </c>
      <c r="S1147" s="164" t="s">
        <v>644</v>
      </c>
      <c r="T1147" s="164"/>
      <c r="U1147" s="164" t="s">
        <v>644</v>
      </c>
      <c r="V1147" s="164" t="s">
        <v>644</v>
      </c>
      <c r="W1147" s="162">
        <f t="shared" si="77"/>
        <v>1</v>
      </c>
      <c r="X1147" s="162">
        <v>2</v>
      </c>
      <c r="Y1147" t="str">
        <f t="shared" si="78"/>
        <v>Private Elementary</v>
      </c>
      <c r="AA1147" t="str">
        <f t="shared" si="79"/>
        <v>1</v>
      </c>
    </row>
    <row r="1148" spans="1:27" ht="15.75" hidden="1" customHeight="1" x14ac:dyDescent="0.25">
      <c r="A1148" s="162">
        <v>2429</v>
      </c>
      <c r="B1148" s="162">
        <v>451534</v>
      </c>
      <c r="C1148" s="163" t="s">
        <v>3070</v>
      </c>
      <c r="D1148" s="163" t="s">
        <v>638</v>
      </c>
      <c r="E1148" s="163" t="s">
        <v>730</v>
      </c>
      <c r="F1148" s="163" t="s">
        <v>639</v>
      </c>
      <c r="G1148" s="163" t="s">
        <v>2936</v>
      </c>
      <c r="H1148" s="163" t="s">
        <v>1781</v>
      </c>
      <c r="I1148" s="163" t="s">
        <v>3</v>
      </c>
      <c r="J1148" s="170"/>
      <c r="K1148" s="170"/>
      <c r="L1148" s="163" t="s">
        <v>3023</v>
      </c>
      <c r="M1148" s="162">
        <v>14</v>
      </c>
      <c r="N1148" s="162">
        <v>45</v>
      </c>
      <c r="O1148" s="162">
        <v>194</v>
      </c>
      <c r="P1148" s="162">
        <v>1375</v>
      </c>
      <c r="Q1148" s="162">
        <v>2557</v>
      </c>
      <c r="R1148" s="164">
        <v>1</v>
      </c>
      <c r="S1148" s="164" t="s">
        <v>644</v>
      </c>
      <c r="T1148" s="164"/>
      <c r="U1148" s="164" t="s">
        <v>644</v>
      </c>
      <c r="V1148" s="164" t="s">
        <v>644</v>
      </c>
      <c r="W1148" s="162">
        <f t="shared" si="77"/>
        <v>1</v>
      </c>
      <c r="X1148" s="162">
        <v>2</v>
      </c>
      <c r="Y1148" t="str">
        <f t="shared" si="78"/>
        <v>Private Elementary</v>
      </c>
      <c r="AA1148" t="str">
        <f t="shared" si="79"/>
        <v>1</v>
      </c>
    </row>
    <row r="1149" spans="1:27" ht="15.75" hidden="1" customHeight="1" x14ac:dyDescent="0.25">
      <c r="A1149" s="162">
        <v>2442</v>
      </c>
      <c r="B1149" s="178" t="s">
        <v>1781</v>
      </c>
      <c r="C1149" s="178" t="s">
        <v>3091</v>
      </c>
      <c r="D1149" s="163" t="s">
        <v>638</v>
      </c>
      <c r="E1149" s="163" t="s">
        <v>639</v>
      </c>
      <c r="F1149" s="163" t="s">
        <v>639</v>
      </c>
      <c r="G1149" s="178" t="s">
        <v>2937</v>
      </c>
      <c r="H1149" s="178" t="s">
        <v>1781</v>
      </c>
      <c r="I1149" s="163" t="s">
        <v>758</v>
      </c>
      <c r="J1149" s="162"/>
      <c r="K1149" s="162"/>
      <c r="L1149" s="163"/>
      <c r="M1149" s="162"/>
      <c r="N1149" s="162"/>
      <c r="O1149" s="162"/>
      <c r="P1149" s="162"/>
      <c r="Q1149" s="162"/>
      <c r="R1149" s="164" t="s">
        <v>644</v>
      </c>
      <c r="S1149" s="164" t="s">
        <v>644</v>
      </c>
      <c r="T1149" s="164"/>
      <c r="U1149" s="164">
        <v>1</v>
      </c>
      <c r="V1149" s="164" t="s">
        <v>644</v>
      </c>
      <c r="W1149" s="162">
        <f t="shared" si="77"/>
        <v>7</v>
      </c>
      <c r="X1149" s="162">
        <v>1</v>
      </c>
      <c r="Y1149" t="str">
        <f t="shared" si="78"/>
        <v>Public ALS</v>
      </c>
      <c r="AA1149" t="str">
        <f t="shared" si="79"/>
        <v>4</v>
      </c>
    </row>
    <row r="1150" spans="1:27" ht="15.75" hidden="1" customHeight="1" x14ac:dyDescent="0.25">
      <c r="A1150" s="162">
        <v>1131</v>
      </c>
      <c r="B1150" s="162">
        <v>120902</v>
      </c>
      <c r="C1150" s="163" t="s">
        <v>1799</v>
      </c>
      <c r="D1150" s="163" t="s">
        <v>638</v>
      </c>
      <c r="E1150" s="163" t="s">
        <v>639</v>
      </c>
      <c r="F1150" s="163" t="s">
        <v>639</v>
      </c>
      <c r="G1150" s="163" t="s">
        <v>1780</v>
      </c>
      <c r="H1150" s="163" t="s">
        <v>1800</v>
      </c>
      <c r="I1150" s="163" t="s">
        <v>643</v>
      </c>
      <c r="J1150" s="162">
        <v>10.64596807</v>
      </c>
      <c r="K1150" s="162">
        <v>125.01862130000001</v>
      </c>
      <c r="L1150" s="163" t="s">
        <v>644</v>
      </c>
      <c r="M1150" s="162">
        <v>14</v>
      </c>
      <c r="N1150" s="162">
        <v>45</v>
      </c>
      <c r="O1150" s="162">
        <v>194</v>
      </c>
      <c r="P1150" s="162">
        <v>1375</v>
      </c>
      <c r="Q1150" s="162">
        <v>2558</v>
      </c>
      <c r="R1150" s="164">
        <v>1</v>
      </c>
      <c r="S1150" s="164" t="s">
        <v>644</v>
      </c>
      <c r="T1150" s="164"/>
      <c r="U1150" s="164" t="s">
        <v>644</v>
      </c>
      <c r="V1150" s="164" t="s">
        <v>644</v>
      </c>
      <c r="W1150" s="162">
        <f t="shared" si="77"/>
        <v>1</v>
      </c>
      <c r="X1150" s="162">
        <v>1</v>
      </c>
      <c r="Y1150" t="str">
        <f t="shared" si="78"/>
        <v>Public Elementary</v>
      </c>
      <c r="AA1150" t="str">
        <f t="shared" si="79"/>
        <v>1</v>
      </c>
    </row>
    <row r="1151" spans="1:27" ht="15.75" hidden="1" customHeight="1" x14ac:dyDescent="0.25">
      <c r="A1151" s="162">
        <v>1132</v>
      </c>
      <c r="B1151" s="162">
        <v>120903</v>
      </c>
      <c r="C1151" s="163" t="s">
        <v>1801</v>
      </c>
      <c r="D1151" s="163" t="s">
        <v>638</v>
      </c>
      <c r="E1151" s="163" t="s">
        <v>639</v>
      </c>
      <c r="F1151" s="163" t="s">
        <v>639</v>
      </c>
      <c r="G1151" s="163" t="s">
        <v>1780</v>
      </c>
      <c r="H1151" s="163" t="s">
        <v>1800</v>
      </c>
      <c r="I1151" s="163" t="s">
        <v>643</v>
      </c>
      <c r="J1151" s="162">
        <v>10.60995849</v>
      </c>
      <c r="K1151" s="162">
        <v>125.0427691</v>
      </c>
      <c r="L1151" s="163" t="s">
        <v>644</v>
      </c>
      <c r="M1151" s="162">
        <v>14</v>
      </c>
      <c r="N1151" s="162">
        <v>45</v>
      </c>
      <c r="O1151" s="162">
        <v>194</v>
      </c>
      <c r="P1151" s="162">
        <v>1375</v>
      </c>
      <c r="Q1151" s="162">
        <v>2558</v>
      </c>
      <c r="R1151" s="164">
        <v>1</v>
      </c>
      <c r="S1151" s="164" t="s">
        <v>644</v>
      </c>
      <c r="T1151" s="164"/>
      <c r="U1151" s="164" t="s">
        <v>644</v>
      </c>
      <c r="V1151" s="164" t="s">
        <v>644</v>
      </c>
      <c r="W1151" s="162">
        <f t="shared" si="77"/>
        <v>1</v>
      </c>
      <c r="X1151" s="162">
        <v>1</v>
      </c>
      <c r="Y1151" t="str">
        <f t="shared" si="78"/>
        <v>Public Elementary</v>
      </c>
      <c r="AA1151" t="str">
        <f t="shared" si="79"/>
        <v>1</v>
      </c>
    </row>
    <row r="1152" spans="1:27" ht="15.75" hidden="1" customHeight="1" x14ac:dyDescent="0.25">
      <c r="A1152" s="162">
        <v>1133</v>
      </c>
      <c r="B1152" s="162">
        <v>120904</v>
      </c>
      <c r="C1152" s="163" t="s">
        <v>1802</v>
      </c>
      <c r="D1152" s="163" t="s">
        <v>638</v>
      </c>
      <c r="E1152" s="163" t="s">
        <v>639</v>
      </c>
      <c r="F1152" s="163" t="s">
        <v>639</v>
      </c>
      <c r="G1152" s="163" t="s">
        <v>1780</v>
      </c>
      <c r="H1152" s="163" t="s">
        <v>1800</v>
      </c>
      <c r="I1152" s="163" t="s">
        <v>643</v>
      </c>
      <c r="J1152" s="162">
        <v>10.750405779999999</v>
      </c>
      <c r="K1152" s="162">
        <v>125.0091778</v>
      </c>
      <c r="L1152" s="163" t="s">
        <v>644</v>
      </c>
      <c r="M1152" s="162">
        <v>14</v>
      </c>
      <c r="N1152" s="162">
        <v>45</v>
      </c>
      <c r="O1152" s="162">
        <v>194</v>
      </c>
      <c r="P1152" s="162">
        <v>1375</v>
      </c>
      <c r="Q1152" s="162">
        <v>2558</v>
      </c>
      <c r="R1152" s="164">
        <v>1</v>
      </c>
      <c r="S1152" s="164" t="s">
        <v>644</v>
      </c>
      <c r="T1152" s="164"/>
      <c r="U1152" s="164" t="s">
        <v>644</v>
      </c>
      <c r="V1152" s="164" t="s">
        <v>644</v>
      </c>
      <c r="W1152" s="162">
        <f t="shared" si="77"/>
        <v>1</v>
      </c>
      <c r="X1152" s="162">
        <v>1</v>
      </c>
      <c r="Y1152" t="str">
        <f t="shared" si="78"/>
        <v>Public Elementary</v>
      </c>
      <c r="AA1152" t="str">
        <f t="shared" si="79"/>
        <v>1</v>
      </c>
    </row>
    <row r="1153" spans="1:27" ht="15.75" hidden="1" customHeight="1" x14ac:dyDescent="0.25">
      <c r="A1153" s="162">
        <v>1134</v>
      </c>
      <c r="B1153" s="162">
        <v>120905</v>
      </c>
      <c r="C1153" s="163" t="s">
        <v>1803</v>
      </c>
      <c r="D1153" s="163" t="s">
        <v>638</v>
      </c>
      <c r="E1153" s="163" t="s">
        <v>639</v>
      </c>
      <c r="F1153" s="163" t="s">
        <v>639</v>
      </c>
      <c r="G1153" s="163" t="s">
        <v>1780</v>
      </c>
      <c r="H1153" s="163" t="s">
        <v>1800</v>
      </c>
      <c r="I1153" s="163" t="s">
        <v>643</v>
      </c>
      <c r="J1153" s="162">
        <v>10.680965860000001</v>
      </c>
      <c r="K1153" s="162">
        <v>124.96223259999999</v>
      </c>
      <c r="L1153" s="163" t="s">
        <v>644</v>
      </c>
      <c r="M1153" s="162">
        <v>14</v>
      </c>
      <c r="N1153" s="162">
        <v>45</v>
      </c>
      <c r="O1153" s="162">
        <v>194</v>
      </c>
      <c r="P1153" s="162">
        <v>1375</v>
      </c>
      <c r="Q1153" s="162">
        <v>2558</v>
      </c>
      <c r="R1153" s="164">
        <v>1</v>
      </c>
      <c r="S1153" s="164" t="s">
        <v>644</v>
      </c>
      <c r="T1153" s="164"/>
      <c r="U1153" s="164" t="s">
        <v>644</v>
      </c>
      <c r="V1153" s="164" t="s">
        <v>644</v>
      </c>
      <c r="W1153" s="162">
        <f t="shared" si="77"/>
        <v>1</v>
      </c>
      <c r="X1153" s="162">
        <v>1</v>
      </c>
      <c r="Y1153" t="str">
        <f t="shared" si="78"/>
        <v>Public Elementary</v>
      </c>
      <c r="AA1153" t="str">
        <f t="shared" si="79"/>
        <v>1</v>
      </c>
    </row>
    <row r="1154" spans="1:27" ht="15.75" hidden="1" customHeight="1" x14ac:dyDescent="0.25">
      <c r="A1154" s="162">
        <v>1135</v>
      </c>
      <c r="B1154" s="162">
        <v>120906</v>
      </c>
      <c r="C1154" s="163" t="s">
        <v>1616</v>
      </c>
      <c r="D1154" s="163" t="s">
        <v>638</v>
      </c>
      <c r="E1154" s="163" t="s">
        <v>639</v>
      </c>
      <c r="F1154" s="163" t="s">
        <v>639</v>
      </c>
      <c r="G1154" s="163" t="s">
        <v>1780</v>
      </c>
      <c r="H1154" s="163" t="s">
        <v>1800</v>
      </c>
      <c r="I1154" s="163" t="s">
        <v>643</v>
      </c>
      <c r="J1154" s="162">
        <v>10.73595795</v>
      </c>
      <c r="K1154" s="162">
        <v>124.9736218</v>
      </c>
      <c r="L1154" s="163" t="s">
        <v>644</v>
      </c>
      <c r="M1154" s="162">
        <v>14</v>
      </c>
      <c r="N1154" s="162">
        <v>45</v>
      </c>
      <c r="O1154" s="162">
        <v>194</v>
      </c>
      <c r="P1154" s="162">
        <v>1375</v>
      </c>
      <c r="Q1154" s="162">
        <v>2558</v>
      </c>
      <c r="R1154" s="164">
        <v>1</v>
      </c>
      <c r="S1154" s="164" t="s">
        <v>644</v>
      </c>
      <c r="T1154" s="164"/>
      <c r="U1154" s="164" t="s">
        <v>644</v>
      </c>
      <c r="V1154" s="164" t="s">
        <v>644</v>
      </c>
      <c r="W1154" s="162">
        <f t="shared" si="77"/>
        <v>1</v>
      </c>
      <c r="X1154" s="162">
        <v>1</v>
      </c>
      <c r="Y1154" t="str">
        <f t="shared" si="78"/>
        <v>Public Elementary</v>
      </c>
      <c r="AA1154" t="str">
        <f t="shared" si="79"/>
        <v>1</v>
      </c>
    </row>
    <row r="1155" spans="1:27" ht="15.75" hidden="1" customHeight="1" x14ac:dyDescent="0.25">
      <c r="A1155" s="162">
        <v>1136</v>
      </c>
      <c r="B1155" s="162">
        <v>120907</v>
      </c>
      <c r="C1155" s="163" t="s">
        <v>1804</v>
      </c>
      <c r="D1155" s="163" t="s">
        <v>638</v>
      </c>
      <c r="E1155" s="163" t="s">
        <v>639</v>
      </c>
      <c r="F1155" s="163" t="s">
        <v>639</v>
      </c>
      <c r="G1155" s="163" t="s">
        <v>1780</v>
      </c>
      <c r="H1155" s="163" t="s">
        <v>1800</v>
      </c>
      <c r="I1155" s="163" t="s">
        <v>643</v>
      </c>
      <c r="J1155" s="162">
        <v>10.71984131</v>
      </c>
      <c r="K1155" s="162">
        <v>124.92249990000001</v>
      </c>
      <c r="L1155" s="163" t="s">
        <v>644</v>
      </c>
      <c r="M1155" s="162">
        <v>14</v>
      </c>
      <c r="N1155" s="162">
        <v>45</v>
      </c>
      <c r="O1155" s="162">
        <v>194</v>
      </c>
      <c r="P1155" s="162">
        <v>1375</v>
      </c>
      <c r="Q1155" s="162">
        <v>2558</v>
      </c>
      <c r="R1155" s="164">
        <v>1</v>
      </c>
      <c r="S1155" s="164" t="s">
        <v>644</v>
      </c>
      <c r="T1155" s="164"/>
      <c r="U1155" s="164" t="s">
        <v>644</v>
      </c>
      <c r="V1155" s="164" t="s">
        <v>644</v>
      </c>
      <c r="W1155" s="162">
        <f t="shared" si="77"/>
        <v>1</v>
      </c>
      <c r="X1155" s="162">
        <v>1</v>
      </c>
      <c r="Y1155" t="str">
        <f t="shared" si="78"/>
        <v>Public Elementary</v>
      </c>
      <c r="AA1155" t="str">
        <f t="shared" si="79"/>
        <v>1</v>
      </c>
    </row>
    <row r="1156" spans="1:27" ht="15.75" hidden="1" customHeight="1" x14ac:dyDescent="0.25">
      <c r="A1156" s="162">
        <v>1137</v>
      </c>
      <c r="B1156" s="162">
        <v>120908</v>
      </c>
      <c r="C1156" s="163" t="s">
        <v>1805</v>
      </c>
      <c r="D1156" s="163" t="s">
        <v>638</v>
      </c>
      <c r="E1156" s="163" t="s">
        <v>639</v>
      </c>
      <c r="F1156" s="163" t="s">
        <v>639</v>
      </c>
      <c r="G1156" s="163" t="s">
        <v>1780</v>
      </c>
      <c r="H1156" s="163" t="s">
        <v>1800</v>
      </c>
      <c r="I1156" s="163" t="s">
        <v>643</v>
      </c>
      <c r="J1156" s="162">
        <v>10.74512825</v>
      </c>
      <c r="K1156" s="162">
        <v>124.9877888</v>
      </c>
      <c r="L1156" s="163" t="s">
        <v>644</v>
      </c>
      <c r="M1156" s="162">
        <v>14</v>
      </c>
      <c r="N1156" s="162">
        <v>45</v>
      </c>
      <c r="O1156" s="162">
        <v>194</v>
      </c>
      <c r="P1156" s="162">
        <v>1375</v>
      </c>
      <c r="Q1156" s="162">
        <v>2558</v>
      </c>
      <c r="R1156" s="164">
        <v>1</v>
      </c>
      <c r="S1156" s="164" t="s">
        <v>644</v>
      </c>
      <c r="T1156" s="164"/>
      <c r="U1156" s="164" t="s">
        <v>644</v>
      </c>
      <c r="V1156" s="164" t="s">
        <v>644</v>
      </c>
      <c r="W1156" s="162">
        <f t="shared" si="77"/>
        <v>1</v>
      </c>
      <c r="X1156" s="162">
        <v>1</v>
      </c>
      <c r="Y1156" t="str">
        <f t="shared" si="78"/>
        <v>Public Elementary</v>
      </c>
      <c r="AA1156" t="str">
        <f t="shared" si="79"/>
        <v>1</v>
      </c>
    </row>
    <row r="1157" spans="1:27" ht="15.75" hidden="1" customHeight="1" x14ac:dyDescent="0.25">
      <c r="A1157" s="162">
        <v>1138</v>
      </c>
      <c r="B1157" s="162">
        <v>120909</v>
      </c>
      <c r="C1157" s="163" t="s">
        <v>1806</v>
      </c>
      <c r="D1157" s="163" t="s">
        <v>638</v>
      </c>
      <c r="E1157" s="163" t="s">
        <v>639</v>
      </c>
      <c r="F1157" s="163" t="s">
        <v>639</v>
      </c>
      <c r="G1157" s="163" t="s">
        <v>1780</v>
      </c>
      <c r="H1157" s="163" t="s">
        <v>1800</v>
      </c>
      <c r="I1157" s="163" t="s">
        <v>643</v>
      </c>
      <c r="J1157" s="162">
        <v>10.66459283</v>
      </c>
      <c r="K1157" s="162">
        <v>125.0037774</v>
      </c>
      <c r="L1157" s="163" t="s">
        <v>644</v>
      </c>
      <c r="M1157" s="162">
        <v>14</v>
      </c>
      <c r="N1157" s="162">
        <v>45</v>
      </c>
      <c r="O1157" s="162">
        <v>194</v>
      </c>
      <c r="P1157" s="162">
        <v>1375</v>
      </c>
      <c r="Q1157" s="162">
        <v>2558</v>
      </c>
      <c r="R1157" s="164">
        <v>1</v>
      </c>
      <c r="S1157" s="164" t="s">
        <v>644</v>
      </c>
      <c r="T1157" s="164"/>
      <c r="U1157" s="164" t="s">
        <v>644</v>
      </c>
      <c r="V1157" s="164" t="s">
        <v>644</v>
      </c>
      <c r="W1157" s="162">
        <f t="shared" si="77"/>
        <v>1</v>
      </c>
      <c r="X1157" s="162">
        <v>1</v>
      </c>
      <c r="Y1157" t="str">
        <f t="shared" si="78"/>
        <v>Public Elementary</v>
      </c>
      <c r="AA1157" t="str">
        <f t="shared" si="79"/>
        <v>1</v>
      </c>
    </row>
    <row r="1158" spans="1:27" ht="15.75" hidden="1" customHeight="1" x14ac:dyDescent="0.25">
      <c r="A1158" s="162">
        <v>1139</v>
      </c>
      <c r="B1158" s="162">
        <v>120910</v>
      </c>
      <c r="C1158" s="163" t="s">
        <v>697</v>
      </c>
      <c r="D1158" s="163" t="s">
        <v>638</v>
      </c>
      <c r="E1158" s="163" t="s">
        <v>639</v>
      </c>
      <c r="F1158" s="163" t="s">
        <v>639</v>
      </c>
      <c r="G1158" s="163" t="s">
        <v>1780</v>
      </c>
      <c r="H1158" s="163" t="s">
        <v>1800</v>
      </c>
      <c r="I1158" s="163" t="s">
        <v>643</v>
      </c>
      <c r="J1158" s="162">
        <v>10.76096008</v>
      </c>
      <c r="K1158" s="162">
        <v>125.0011219</v>
      </c>
      <c r="L1158" s="163" t="s">
        <v>644</v>
      </c>
      <c r="M1158" s="162">
        <v>14</v>
      </c>
      <c r="N1158" s="162">
        <v>45</v>
      </c>
      <c r="O1158" s="162">
        <v>194</v>
      </c>
      <c r="P1158" s="162">
        <v>1375</v>
      </c>
      <c r="Q1158" s="162">
        <v>2558</v>
      </c>
      <c r="R1158" s="164">
        <v>1</v>
      </c>
      <c r="S1158" s="164" t="s">
        <v>644</v>
      </c>
      <c r="T1158" s="164"/>
      <c r="U1158" s="164" t="s">
        <v>644</v>
      </c>
      <c r="V1158" s="164" t="s">
        <v>644</v>
      </c>
      <c r="W1158" s="162">
        <f t="shared" si="77"/>
        <v>1</v>
      </c>
      <c r="X1158" s="162">
        <v>1</v>
      </c>
      <c r="Y1158" t="str">
        <f t="shared" si="78"/>
        <v>Public Elementary</v>
      </c>
      <c r="AA1158" t="str">
        <f t="shared" si="79"/>
        <v>1</v>
      </c>
    </row>
    <row r="1159" spans="1:27" ht="15.75" hidden="1" customHeight="1" x14ac:dyDescent="0.25">
      <c r="A1159" s="162">
        <v>1140</v>
      </c>
      <c r="B1159" s="162">
        <v>120911</v>
      </c>
      <c r="C1159" s="163" t="s">
        <v>1807</v>
      </c>
      <c r="D1159" s="163" t="s">
        <v>638</v>
      </c>
      <c r="E1159" s="163" t="s">
        <v>639</v>
      </c>
      <c r="F1159" s="163" t="s">
        <v>639</v>
      </c>
      <c r="G1159" s="163" t="s">
        <v>1780</v>
      </c>
      <c r="H1159" s="163" t="s">
        <v>1800</v>
      </c>
      <c r="I1159" s="163" t="s">
        <v>643</v>
      </c>
      <c r="J1159" s="162">
        <v>10.651801689999999</v>
      </c>
      <c r="K1159" s="162">
        <v>125.0122324</v>
      </c>
      <c r="L1159" s="163" t="s">
        <v>644</v>
      </c>
      <c r="M1159" s="162">
        <v>14</v>
      </c>
      <c r="N1159" s="162">
        <v>45</v>
      </c>
      <c r="O1159" s="162">
        <v>194</v>
      </c>
      <c r="P1159" s="162">
        <v>1375</v>
      </c>
      <c r="Q1159" s="162">
        <v>2558</v>
      </c>
      <c r="R1159" s="164">
        <v>1</v>
      </c>
      <c r="S1159" s="164" t="s">
        <v>644</v>
      </c>
      <c r="T1159" s="164"/>
      <c r="U1159" s="164" t="s">
        <v>644</v>
      </c>
      <c r="V1159" s="164" t="s">
        <v>644</v>
      </c>
      <c r="W1159" s="162">
        <f t="shared" si="77"/>
        <v>1</v>
      </c>
      <c r="X1159" s="162">
        <v>1</v>
      </c>
      <c r="Y1159" t="str">
        <f t="shared" si="78"/>
        <v>Public Elementary</v>
      </c>
      <c r="AA1159" t="str">
        <f t="shared" si="79"/>
        <v>1</v>
      </c>
    </row>
    <row r="1160" spans="1:27" ht="15.75" hidden="1" customHeight="1" x14ac:dyDescent="0.25">
      <c r="A1160" s="162">
        <v>1141</v>
      </c>
      <c r="B1160" s="162">
        <v>120912</v>
      </c>
      <c r="C1160" s="163" t="s">
        <v>811</v>
      </c>
      <c r="D1160" s="163" t="s">
        <v>638</v>
      </c>
      <c r="E1160" s="163" t="s">
        <v>639</v>
      </c>
      <c r="F1160" s="163" t="s">
        <v>639</v>
      </c>
      <c r="G1160" s="163" t="s">
        <v>1780</v>
      </c>
      <c r="H1160" s="163" t="s">
        <v>1800</v>
      </c>
      <c r="I1160" s="163" t="s">
        <v>643</v>
      </c>
      <c r="J1160" s="162">
        <v>10.722041020000001</v>
      </c>
      <c r="K1160" s="162">
        <v>124.9545998</v>
      </c>
      <c r="L1160" s="163" t="s">
        <v>644</v>
      </c>
      <c r="M1160" s="162">
        <v>14</v>
      </c>
      <c r="N1160" s="162">
        <v>45</v>
      </c>
      <c r="O1160" s="162">
        <v>194</v>
      </c>
      <c r="P1160" s="162">
        <v>1375</v>
      </c>
      <c r="Q1160" s="162">
        <v>2558</v>
      </c>
      <c r="R1160" s="164">
        <v>1</v>
      </c>
      <c r="S1160" s="164" t="s">
        <v>644</v>
      </c>
      <c r="T1160" s="164"/>
      <c r="U1160" s="164" t="s">
        <v>644</v>
      </c>
      <c r="V1160" s="164" t="s">
        <v>644</v>
      </c>
      <c r="W1160" s="162">
        <f t="shared" si="77"/>
        <v>1</v>
      </c>
      <c r="X1160" s="162">
        <v>1</v>
      </c>
      <c r="Y1160" t="str">
        <f t="shared" si="78"/>
        <v>Public Elementary</v>
      </c>
      <c r="AA1160" t="str">
        <f t="shared" si="79"/>
        <v>1</v>
      </c>
    </row>
    <row r="1161" spans="1:27" ht="15.75" hidden="1" customHeight="1" x14ac:dyDescent="0.25">
      <c r="A1161" s="162">
        <v>1142</v>
      </c>
      <c r="B1161" s="162">
        <v>120913</v>
      </c>
      <c r="C1161" s="163" t="s">
        <v>1808</v>
      </c>
      <c r="D1161" s="163" t="s">
        <v>638</v>
      </c>
      <c r="E1161" s="163" t="s">
        <v>639</v>
      </c>
      <c r="F1161" s="163" t="s">
        <v>639</v>
      </c>
      <c r="G1161" s="163" t="s">
        <v>1780</v>
      </c>
      <c r="H1161" s="163" t="s">
        <v>1800</v>
      </c>
      <c r="I1161" s="163" t="s">
        <v>643</v>
      </c>
      <c r="J1161" s="162">
        <v>10.56315171</v>
      </c>
      <c r="K1161" s="162">
        <v>125.06009880000001</v>
      </c>
      <c r="L1161" s="163" t="s">
        <v>644</v>
      </c>
      <c r="M1161" s="162">
        <v>14</v>
      </c>
      <c r="N1161" s="162">
        <v>45</v>
      </c>
      <c r="O1161" s="162">
        <v>194</v>
      </c>
      <c r="P1161" s="162">
        <v>1375</v>
      </c>
      <c r="Q1161" s="162">
        <v>2558</v>
      </c>
      <c r="R1161" s="164">
        <v>1</v>
      </c>
      <c r="S1161" s="164" t="s">
        <v>644</v>
      </c>
      <c r="T1161" s="164"/>
      <c r="U1161" s="164" t="s">
        <v>644</v>
      </c>
      <c r="V1161" s="164" t="s">
        <v>644</v>
      </c>
      <c r="W1161" s="162">
        <f t="shared" si="77"/>
        <v>1</v>
      </c>
      <c r="X1161" s="162">
        <v>1</v>
      </c>
      <c r="Y1161" t="str">
        <f t="shared" si="78"/>
        <v>Public Elementary</v>
      </c>
      <c r="AA1161" t="str">
        <f t="shared" si="79"/>
        <v>1</v>
      </c>
    </row>
    <row r="1162" spans="1:27" ht="15.75" hidden="1" customHeight="1" x14ac:dyDescent="0.25">
      <c r="A1162" s="162">
        <v>1143</v>
      </c>
      <c r="B1162" s="162">
        <v>120914</v>
      </c>
      <c r="C1162" s="163" t="s">
        <v>1809</v>
      </c>
      <c r="D1162" s="163" t="s">
        <v>638</v>
      </c>
      <c r="E1162" s="163" t="s">
        <v>639</v>
      </c>
      <c r="F1162" s="163" t="s">
        <v>639</v>
      </c>
      <c r="G1162" s="163" t="s">
        <v>1780</v>
      </c>
      <c r="H1162" s="163" t="s">
        <v>1800</v>
      </c>
      <c r="I1162" s="163" t="s">
        <v>643</v>
      </c>
      <c r="J1162" s="162">
        <v>10.69846465</v>
      </c>
      <c r="K1162" s="162">
        <v>124.9591777</v>
      </c>
      <c r="L1162" s="163" t="s">
        <v>644</v>
      </c>
      <c r="M1162" s="162">
        <v>14</v>
      </c>
      <c r="N1162" s="162">
        <v>45</v>
      </c>
      <c r="O1162" s="162">
        <v>194</v>
      </c>
      <c r="P1162" s="162">
        <v>1375</v>
      </c>
      <c r="Q1162" s="162">
        <v>2558</v>
      </c>
      <c r="R1162" s="164">
        <v>1</v>
      </c>
      <c r="S1162" s="164" t="s">
        <v>644</v>
      </c>
      <c r="T1162" s="164"/>
      <c r="U1162" s="164" t="s">
        <v>644</v>
      </c>
      <c r="V1162" s="164" t="s">
        <v>644</v>
      </c>
      <c r="W1162" s="162">
        <f t="shared" si="77"/>
        <v>1</v>
      </c>
      <c r="X1162" s="162">
        <v>1</v>
      </c>
      <c r="Y1162" t="str">
        <f t="shared" si="78"/>
        <v>Public Elementary</v>
      </c>
      <c r="AA1162" t="str">
        <f t="shared" si="79"/>
        <v>1</v>
      </c>
    </row>
    <row r="1163" spans="1:27" ht="15.75" hidden="1" customHeight="1" x14ac:dyDescent="0.25">
      <c r="A1163" s="162">
        <v>1144</v>
      </c>
      <c r="B1163" s="162">
        <v>120915</v>
      </c>
      <c r="C1163" s="163" t="s">
        <v>1810</v>
      </c>
      <c r="D1163" s="163" t="s">
        <v>638</v>
      </c>
      <c r="E1163" s="163" t="s">
        <v>639</v>
      </c>
      <c r="F1163" s="163" t="s">
        <v>639</v>
      </c>
      <c r="G1163" s="163" t="s">
        <v>1780</v>
      </c>
      <c r="H1163" s="163" t="s">
        <v>1800</v>
      </c>
      <c r="I1163" s="163" t="s">
        <v>643</v>
      </c>
      <c r="J1163" s="162">
        <v>10.679299779999999</v>
      </c>
      <c r="K1163" s="162">
        <v>125.0075105</v>
      </c>
      <c r="L1163" s="163" t="s">
        <v>644</v>
      </c>
      <c r="M1163" s="162">
        <v>14</v>
      </c>
      <c r="N1163" s="162">
        <v>45</v>
      </c>
      <c r="O1163" s="162">
        <v>194</v>
      </c>
      <c r="P1163" s="162">
        <v>1375</v>
      </c>
      <c r="Q1163" s="162">
        <v>2558</v>
      </c>
      <c r="R1163" s="164">
        <v>1</v>
      </c>
      <c r="S1163" s="164" t="s">
        <v>644</v>
      </c>
      <c r="T1163" s="164"/>
      <c r="U1163" s="164" t="s">
        <v>644</v>
      </c>
      <c r="V1163" s="164" t="s">
        <v>644</v>
      </c>
      <c r="W1163" s="162">
        <f t="shared" si="77"/>
        <v>1</v>
      </c>
      <c r="X1163" s="162">
        <v>1</v>
      </c>
      <c r="Y1163" t="str">
        <f t="shared" si="78"/>
        <v>Public Elementary</v>
      </c>
      <c r="AA1163" t="str">
        <f t="shared" si="79"/>
        <v>1</v>
      </c>
    </row>
    <row r="1164" spans="1:27" ht="15.75" hidden="1" customHeight="1" x14ac:dyDescent="0.25">
      <c r="A1164" s="162">
        <v>1145</v>
      </c>
      <c r="B1164" s="162">
        <v>120916</v>
      </c>
      <c r="C1164" s="163" t="s">
        <v>1811</v>
      </c>
      <c r="D1164" s="163" t="s">
        <v>638</v>
      </c>
      <c r="E1164" s="163" t="s">
        <v>639</v>
      </c>
      <c r="F1164" s="163" t="s">
        <v>639</v>
      </c>
      <c r="G1164" s="163" t="s">
        <v>1780</v>
      </c>
      <c r="H1164" s="163" t="s">
        <v>1800</v>
      </c>
      <c r="I1164" s="163" t="s">
        <v>643</v>
      </c>
      <c r="J1164" s="162">
        <v>10.536927540000001</v>
      </c>
      <c r="K1164" s="162">
        <v>125.0632197</v>
      </c>
      <c r="L1164" s="163" t="s">
        <v>644</v>
      </c>
      <c r="M1164" s="162">
        <v>14</v>
      </c>
      <c r="N1164" s="162">
        <v>45</v>
      </c>
      <c r="O1164" s="162">
        <v>194</v>
      </c>
      <c r="P1164" s="162">
        <v>1375</v>
      </c>
      <c r="Q1164" s="162">
        <v>2558</v>
      </c>
      <c r="R1164" s="164">
        <v>1</v>
      </c>
      <c r="S1164" s="164" t="s">
        <v>644</v>
      </c>
      <c r="T1164" s="164"/>
      <c r="U1164" s="164" t="s">
        <v>644</v>
      </c>
      <c r="V1164" s="164" t="s">
        <v>644</v>
      </c>
      <c r="W1164" s="162">
        <f t="shared" si="77"/>
        <v>1</v>
      </c>
      <c r="X1164" s="162">
        <v>1</v>
      </c>
      <c r="Y1164" t="str">
        <f t="shared" si="78"/>
        <v>Public Elementary</v>
      </c>
      <c r="AA1164" t="str">
        <f t="shared" si="79"/>
        <v>1</v>
      </c>
    </row>
    <row r="1165" spans="1:27" ht="15.75" hidden="1" customHeight="1" x14ac:dyDescent="0.25">
      <c r="A1165" s="162">
        <v>1146</v>
      </c>
      <c r="B1165" s="162">
        <v>120917</v>
      </c>
      <c r="C1165" s="163" t="s">
        <v>1126</v>
      </c>
      <c r="D1165" s="163" t="s">
        <v>638</v>
      </c>
      <c r="E1165" s="163" t="s">
        <v>639</v>
      </c>
      <c r="F1165" s="163" t="s">
        <v>639</v>
      </c>
      <c r="G1165" s="163" t="s">
        <v>1780</v>
      </c>
      <c r="H1165" s="163" t="s">
        <v>1800</v>
      </c>
      <c r="I1165" s="163" t="s">
        <v>643</v>
      </c>
      <c r="J1165" s="162">
        <v>10.765037789999999</v>
      </c>
      <c r="K1165" s="162">
        <v>125.0014999</v>
      </c>
      <c r="L1165" s="163" t="s">
        <v>644</v>
      </c>
      <c r="M1165" s="162">
        <v>14</v>
      </c>
      <c r="N1165" s="162">
        <v>45</v>
      </c>
      <c r="O1165" s="162">
        <v>194</v>
      </c>
      <c r="P1165" s="162">
        <v>1375</v>
      </c>
      <c r="Q1165" s="162">
        <v>2558</v>
      </c>
      <c r="R1165" s="164">
        <v>1</v>
      </c>
      <c r="S1165" s="164" t="s">
        <v>644</v>
      </c>
      <c r="T1165" s="164"/>
      <c r="U1165" s="164" t="s">
        <v>644</v>
      </c>
      <c r="V1165" s="164" t="s">
        <v>644</v>
      </c>
      <c r="W1165" s="162">
        <f t="shared" si="77"/>
        <v>1</v>
      </c>
      <c r="X1165" s="162">
        <v>1</v>
      </c>
      <c r="Y1165" t="str">
        <f t="shared" si="78"/>
        <v>Public Elementary</v>
      </c>
      <c r="AA1165" t="str">
        <f t="shared" si="79"/>
        <v>1</v>
      </c>
    </row>
    <row r="1166" spans="1:27" ht="15.75" hidden="1" customHeight="1" x14ac:dyDescent="0.25">
      <c r="A1166" s="162">
        <v>1147</v>
      </c>
      <c r="B1166" s="162">
        <v>120918</v>
      </c>
      <c r="C1166" s="163" t="s">
        <v>1812</v>
      </c>
      <c r="D1166" s="163" t="s">
        <v>638</v>
      </c>
      <c r="E1166" s="163" t="s">
        <v>639</v>
      </c>
      <c r="F1166" s="163" t="s">
        <v>639</v>
      </c>
      <c r="G1166" s="163" t="s">
        <v>1780</v>
      </c>
      <c r="H1166" s="163" t="s">
        <v>1800</v>
      </c>
      <c r="I1166" s="163" t="s">
        <v>643</v>
      </c>
      <c r="J1166" s="162">
        <v>10.542642109999999</v>
      </c>
      <c r="K1166" s="162">
        <v>125.06889870000001</v>
      </c>
      <c r="L1166" s="163" t="s">
        <v>644</v>
      </c>
      <c r="M1166" s="162">
        <v>14</v>
      </c>
      <c r="N1166" s="162">
        <v>45</v>
      </c>
      <c r="O1166" s="162">
        <v>194</v>
      </c>
      <c r="P1166" s="162">
        <v>1375</v>
      </c>
      <c r="Q1166" s="162">
        <v>2558</v>
      </c>
      <c r="R1166" s="164">
        <v>1</v>
      </c>
      <c r="S1166" s="164" t="s">
        <v>644</v>
      </c>
      <c r="T1166" s="164"/>
      <c r="U1166" s="164" t="s">
        <v>644</v>
      </c>
      <c r="V1166" s="164" t="s">
        <v>644</v>
      </c>
      <c r="W1166" s="162">
        <f t="shared" si="77"/>
        <v>1</v>
      </c>
      <c r="X1166" s="162">
        <v>1</v>
      </c>
      <c r="Y1166" t="str">
        <f t="shared" si="78"/>
        <v>Public Elementary</v>
      </c>
      <c r="AA1166" t="str">
        <f t="shared" si="79"/>
        <v>1</v>
      </c>
    </row>
    <row r="1167" spans="1:27" ht="15.75" hidden="1" customHeight="1" x14ac:dyDescent="0.25">
      <c r="A1167" s="162">
        <v>1148</v>
      </c>
      <c r="B1167" s="162">
        <v>120919</v>
      </c>
      <c r="C1167" s="163" t="s">
        <v>1813</v>
      </c>
      <c r="D1167" s="163" t="s">
        <v>638</v>
      </c>
      <c r="E1167" s="163" t="s">
        <v>639</v>
      </c>
      <c r="F1167" s="163" t="s">
        <v>639</v>
      </c>
      <c r="G1167" s="163" t="s">
        <v>1780</v>
      </c>
      <c r="H1167" s="163" t="s">
        <v>1800</v>
      </c>
      <c r="I1167" s="163" t="s">
        <v>643</v>
      </c>
      <c r="J1167" s="162">
        <v>10.62754726</v>
      </c>
      <c r="K1167" s="162">
        <v>125.0414992</v>
      </c>
      <c r="L1167" s="163" t="s">
        <v>644</v>
      </c>
      <c r="M1167" s="162">
        <v>14</v>
      </c>
      <c r="N1167" s="162">
        <v>45</v>
      </c>
      <c r="O1167" s="162">
        <v>194</v>
      </c>
      <c r="P1167" s="162">
        <v>1375</v>
      </c>
      <c r="Q1167" s="162">
        <v>2558</v>
      </c>
      <c r="R1167" s="164">
        <v>1</v>
      </c>
      <c r="S1167" s="164" t="s">
        <v>644</v>
      </c>
      <c r="T1167" s="164"/>
      <c r="U1167" s="164" t="s">
        <v>644</v>
      </c>
      <c r="V1167" s="164" t="s">
        <v>644</v>
      </c>
      <c r="W1167" s="162">
        <f t="shared" si="77"/>
        <v>1</v>
      </c>
      <c r="X1167" s="162">
        <v>1</v>
      </c>
      <c r="Y1167" t="str">
        <f t="shared" si="78"/>
        <v>Public Elementary</v>
      </c>
      <c r="AA1167" t="str">
        <f t="shared" si="79"/>
        <v>1</v>
      </c>
    </row>
    <row r="1168" spans="1:27" ht="15.75" hidden="1" customHeight="1" x14ac:dyDescent="0.25">
      <c r="A1168" s="162">
        <v>2144</v>
      </c>
      <c r="B1168" s="162">
        <v>191501</v>
      </c>
      <c r="C1168" s="163" t="s">
        <v>671</v>
      </c>
      <c r="D1168" s="163" t="s">
        <v>638</v>
      </c>
      <c r="E1168" s="163" t="s">
        <v>639</v>
      </c>
      <c r="F1168" s="163" t="s">
        <v>639</v>
      </c>
      <c r="G1168" s="163" t="s">
        <v>1780</v>
      </c>
      <c r="H1168" s="163" t="s">
        <v>1800</v>
      </c>
      <c r="I1168" s="163" t="s">
        <v>643</v>
      </c>
      <c r="J1168" s="162">
        <v>10.577597000000001</v>
      </c>
      <c r="K1168" s="162">
        <v>125.072372</v>
      </c>
      <c r="L1168" s="163" t="s">
        <v>644</v>
      </c>
      <c r="M1168" s="162">
        <v>14</v>
      </c>
      <c r="N1168" s="162">
        <v>45</v>
      </c>
      <c r="O1168" s="162">
        <v>194</v>
      </c>
      <c r="P1168" s="162">
        <v>1375</v>
      </c>
      <c r="Q1168" s="162">
        <v>2558</v>
      </c>
      <c r="R1168" s="164">
        <v>1</v>
      </c>
      <c r="S1168" s="164" t="s">
        <v>644</v>
      </c>
      <c r="T1168" s="164"/>
      <c r="U1168" s="164" t="s">
        <v>644</v>
      </c>
      <c r="V1168" s="164" t="s">
        <v>644</v>
      </c>
      <c r="W1168" s="162">
        <f t="shared" si="77"/>
        <v>1</v>
      </c>
      <c r="X1168" s="162">
        <v>1</v>
      </c>
      <c r="Y1168" t="str">
        <f t="shared" si="78"/>
        <v>Public Elementary</v>
      </c>
      <c r="AA1168" t="str">
        <f t="shared" si="79"/>
        <v>1</v>
      </c>
    </row>
    <row r="1169" spans="1:28" ht="15.75" hidden="1" customHeight="1" x14ac:dyDescent="0.25">
      <c r="A1169" s="162">
        <v>2228</v>
      </c>
      <c r="B1169" s="162">
        <v>303344</v>
      </c>
      <c r="C1169" s="163" t="s">
        <v>2809</v>
      </c>
      <c r="D1169" s="163" t="s">
        <v>638</v>
      </c>
      <c r="E1169" s="163" t="s">
        <v>639</v>
      </c>
      <c r="F1169" s="163" t="s">
        <v>639</v>
      </c>
      <c r="G1169" s="163" t="s">
        <v>1780</v>
      </c>
      <c r="H1169" s="163" t="s">
        <v>1800</v>
      </c>
      <c r="I1169" s="163" t="s">
        <v>716</v>
      </c>
      <c r="J1169" s="162">
        <v>10.711155919999999</v>
      </c>
      <c r="K1169" s="162">
        <v>124.957639</v>
      </c>
      <c r="L1169" s="163" t="s">
        <v>644</v>
      </c>
      <c r="M1169" s="162">
        <v>14</v>
      </c>
      <c r="N1169" s="162">
        <v>45</v>
      </c>
      <c r="O1169" s="162">
        <v>194</v>
      </c>
      <c r="P1169" s="162">
        <v>1375</v>
      </c>
      <c r="Q1169" s="162">
        <v>2558</v>
      </c>
      <c r="R1169" s="164" t="s">
        <v>644</v>
      </c>
      <c r="S1169" s="164">
        <v>1</v>
      </c>
      <c r="T1169" s="164"/>
      <c r="U1169" s="164" t="s">
        <v>644</v>
      </c>
      <c r="V1169" s="164" t="s">
        <v>644</v>
      </c>
      <c r="W1169" s="162">
        <f t="shared" si="77"/>
        <v>2</v>
      </c>
      <c r="X1169" s="162">
        <v>1</v>
      </c>
      <c r="Y1169" t="str">
        <f t="shared" si="78"/>
        <v>Public JHS</v>
      </c>
      <c r="AA1169" t="str">
        <f t="shared" si="79"/>
        <v>2</v>
      </c>
    </row>
    <row r="1170" spans="1:28" ht="15.75" hidden="1" customHeight="1" x14ac:dyDescent="0.25">
      <c r="A1170" s="162">
        <v>2443</v>
      </c>
      <c r="B1170" s="178" t="s">
        <v>1800</v>
      </c>
      <c r="C1170" s="178" t="s">
        <v>3092</v>
      </c>
      <c r="D1170" s="163" t="s">
        <v>638</v>
      </c>
      <c r="E1170" s="163" t="s">
        <v>639</v>
      </c>
      <c r="F1170" s="163" t="s">
        <v>639</v>
      </c>
      <c r="G1170" s="178" t="s">
        <v>2937</v>
      </c>
      <c r="H1170" s="178" t="s">
        <v>1800</v>
      </c>
      <c r="I1170" s="163" t="s">
        <v>758</v>
      </c>
      <c r="J1170" s="162"/>
      <c r="K1170" s="162"/>
      <c r="L1170" s="163"/>
      <c r="M1170" s="162"/>
      <c r="N1170" s="162"/>
      <c r="O1170" s="162"/>
      <c r="P1170" s="162"/>
      <c r="Q1170" s="162"/>
      <c r="R1170" s="164" t="s">
        <v>644</v>
      </c>
      <c r="S1170" s="164" t="s">
        <v>644</v>
      </c>
      <c r="T1170" s="164"/>
      <c r="U1170" s="164">
        <v>1</v>
      </c>
      <c r="V1170" s="164" t="s">
        <v>644</v>
      </c>
      <c r="W1170" s="162">
        <f t="shared" si="77"/>
        <v>7</v>
      </c>
      <c r="X1170" s="162">
        <v>1</v>
      </c>
      <c r="Y1170" t="str">
        <f t="shared" si="78"/>
        <v>Public ALS</v>
      </c>
      <c r="AA1170" t="str">
        <f t="shared" si="79"/>
        <v>4</v>
      </c>
    </row>
    <row r="1171" spans="1:28" ht="15.75" hidden="1" customHeight="1" x14ac:dyDescent="0.25">
      <c r="A1171" s="162">
        <v>1149</v>
      </c>
      <c r="B1171" s="162">
        <v>120920</v>
      </c>
      <c r="C1171" s="163" t="s">
        <v>1814</v>
      </c>
      <c r="D1171" s="163" t="s">
        <v>638</v>
      </c>
      <c r="E1171" s="163" t="s">
        <v>639</v>
      </c>
      <c r="F1171" s="163" t="s">
        <v>639</v>
      </c>
      <c r="G1171" s="163" t="s">
        <v>1780</v>
      </c>
      <c r="H1171" s="163" t="s">
        <v>1815</v>
      </c>
      <c r="I1171" s="163" t="s">
        <v>643</v>
      </c>
      <c r="J1171" s="162">
        <v>10.744295190000001</v>
      </c>
      <c r="K1171" s="162">
        <v>125.0138998</v>
      </c>
      <c r="L1171" s="163" t="s">
        <v>644</v>
      </c>
      <c r="M1171" s="162">
        <v>14</v>
      </c>
      <c r="N1171" s="162">
        <v>45</v>
      </c>
      <c r="O1171" s="162">
        <v>194</v>
      </c>
      <c r="P1171" s="162">
        <v>1375</v>
      </c>
      <c r="Q1171" s="162">
        <v>2559</v>
      </c>
      <c r="R1171" s="164">
        <v>1</v>
      </c>
      <c r="S1171" s="164" t="s">
        <v>644</v>
      </c>
      <c r="T1171" s="164"/>
      <c r="U1171" s="164" t="s">
        <v>644</v>
      </c>
      <c r="V1171" s="164" t="s">
        <v>644</v>
      </c>
      <c r="W1171" s="162">
        <f t="shared" si="77"/>
        <v>1</v>
      </c>
      <c r="X1171" s="162">
        <v>1</v>
      </c>
      <c r="Y1171" t="str">
        <f t="shared" si="78"/>
        <v>Public Elementary</v>
      </c>
      <c r="AA1171" t="str">
        <f t="shared" si="79"/>
        <v>1</v>
      </c>
    </row>
    <row r="1172" spans="1:28" ht="15.75" hidden="1" customHeight="1" x14ac:dyDescent="0.25">
      <c r="A1172" s="162">
        <v>1150</v>
      </c>
      <c r="B1172" s="162">
        <v>120921</v>
      </c>
      <c r="C1172" s="163" t="s">
        <v>1816</v>
      </c>
      <c r="D1172" s="163" t="s">
        <v>638</v>
      </c>
      <c r="E1172" s="163" t="s">
        <v>639</v>
      </c>
      <c r="F1172" s="163" t="s">
        <v>639</v>
      </c>
      <c r="G1172" s="163" t="s">
        <v>1780</v>
      </c>
      <c r="H1172" s="163" t="s">
        <v>1815</v>
      </c>
      <c r="I1172" s="163" t="s">
        <v>643</v>
      </c>
      <c r="J1172" s="162">
        <v>10.608192560000001</v>
      </c>
      <c r="K1172" s="162">
        <v>125.0558431</v>
      </c>
      <c r="L1172" s="163" t="s">
        <v>644</v>
      </c>
      <c r="M1172" s="162">
        <v>14</v>
      </c>
      <c r="N1172" s="162">
        <v>45</v>
      </c>
      <c r="O1172" s="162">
        <v>194</v>
      </c>
      <c r="P1172" s="162">
        <v>1375</v>
      </c>
      <c r="Q1172" s="162">
        <v>2559</v>
      </c>
      <c r="R1172" s="164">
        <v>1</v>
      </c>
      <c r="S1172" s="164" t="s">
        <v>644</v>
      </c>
      <c r="T1172" s="164"/>
      <c r="U1172" s="164" t="s">
        <v>644</v>
      </c>
      <c r="V1172" s="164" t="s">
        <v>644</v>
      </c>
      <c r="W1172" s="162">
        <f t="shared" si="77"/>
        <v>1</v>
      </c>
      <c r="X1172" s="162">
        <v>1</v>
      </c>
      <c r="Y1172" t="str">
        <f t="shared" si="78"/>
        <v>Public Elementary</v>
      </c>
      <c r="AA1172" t="str">
        <f t="shared" si="79"/>
        <v>1</v>
      </c>
    </row>
    <row r="1173" spans="1:28" ht="15.75" hidden="1" customHeight="1" x14ac:dyDescent="0.25">
      <c r="A1173" s="162">
        <v>1151</v>
      </c>
      <c r="B1173" s="162">
        <v>120922</v>
      </c>
      <c r="C1173" s="163" t="s">
        <v>1817</v>
      </c>
      <c r="D1173" s="163" t="s">
        <v>638</v>
      </c>
      <c r="E1173" s="163" t="s">
        <v>639</v>
      </c>
      <c r="F1173" s="163" t="s">
        <v>639</v>
      </c>
      <c r="G1173" s="163" t="s">
        <v>1780</v>
      </c>
      <c r="H1173" s="163" t="s">
        <v>1815</v>
      </c>
      <c r="I1173" s="163" t="s">
        <v>643</v>
      </c>
      <c r="J1173" s="162">
        <v>10.69624258</v>
      </c>
      <c r="K1173" s="162">
        <v>125.0086216</v>
      </c>
      <c r="L1173" s="163" t="s">
        <v>644</v>
      </c>
      <c r="M1173" s="162">
        <v>14</v>
      </c>
      <c r="N1173" s="162">
        <v>45</v>
      </c>
      <c r="O1173" s="162">
        <v>194</v>
      </c>
      <c r="P1173" s="162">
        <v>1375</v>
      </c>
      <c r="Q1173" s="162">
        <v>2559</v>
      </c>
      <c r="R1173" s="164">
        <v>1</v>
      </c>
      <c r="S1173" s="164" t="s">
        <v>644</v>
      </c>
      <c r="T1173" s="164"/>
      <c r="U1173" s="164" t="s">
        <v>644</v>
      </c>
      <c r="V1173" s="164" t="s">
        <v>644</v>
      </c>
      <c r="W1173" s="162">
        <f t="shared" si="77"/>
        <v>1</v>
      </c>
      <c r="X1173" s="162">
        <v>1</v>
      </c>
      <c r="Y1173" t="str">
        <f t="shared" si="78"/>
        <v>Public Elementary</v>
      </c>
      <c r="AA1173" t="str">
        <f t="shared" si="79"/>
        <v>1</v>
      </c>
    </row>
    <row r="1174" spans="1:28" ht="15.75" hidden="1" customHeight="1" x14ac:dyDescent="0.25">
      <c r="A1174" s="162">
        <v>1152</v>
      </c>
      <c r="B1174" s="162">
        <v>120923</v>
      </c>
      <c r="C1174" s="163" t="s">
        <v>1818</v>
      </c>
      <c r="D1174" s="163" t="s">
        <v>638</v>
      </c>
      <c r="E1174" s="163" t="s">
        <v>639</v>
      </c>
      <c r="F1174" s="163" t="s">
        <v>639</v>
      </c>
      <c r="G1174" s="163" t="s">
        <v>1780</v>
      </c>
      <c r="H1174" s="163" t="s">
        <v>1815</v>
      </c>
      <c r="I1174" s="163" t="s">
        <v>643</v>
      </c>
      <c r="J1174" s="166">
        <v>10.650967639999999</v>
      </c>
      <c r="K1174" s="166">
        <v>125.0355663</v>
      </c>
      <c r="L1174" s="163" t="s">
        <v>644</v>
      </c>
      <c r="M1174" s="162">
        <v>14</v>
      </c>
      <c r="N1174" s="162">
        <v>45</v>
      </c>
      <c r="O1174" s="162">
        <v>194</v>
      </c>
      <c r="P1174" s="162">
        <v>1375</v>
      </c>
      <c r="Q1174" s="162">
        <v>2559</v>
      </c>
      <c r="R1174" s="164">
        <v>1</v>
      </c>
      <c r="S1174" s="164" t="s">
        <v>644</v>
      </c>
      <c r="T1174" s="164"/>
      <c r="U1174" s="164" t="s">
        <v>644</v>
      </c>
      <c r="V1174" s="164" t="s">
        <v>644</v>
      </c>
      <c r="W1174" s="162">
        <f t="shared" si="77"/>
        <v>1</v>
      </c>
      <c r="X1174" s="162">
        <v>1</v>
      </c>
      <c r="Y1174" t="str">
        <f t="shared" si="78"/>
        <v>Public Elementary</v>
      </c>
      <c r="AA1174" t="str">
        <f t="shared" si="79"/>
        <v>1</v>
      </c>
    </row>
    <row r="1175" spans="1:28" ht="15.75" hidden="1" customHeight="1" x14ac:dyDescent="0.25">
      <c r="A1175" s="162">
        <v>1153</v>
      </c>
      <c r="B1175" s="162">
        <v>120924</v>
      </c>
      <c r="C1175" s="163" t="s">
        <v>1819</v>
      </c>
      <c r="D1175" s="163" t="s">
        <v>638</v>
      </c>
      <c r="E1175" s="163" t="s">
        <v>639</v>
      </c>
      <c r="F1175" s="163" t="s">
        <v>639</v>
      </c>
      <c r="G1175" s="163" t="s">
        <v>1780</v>
      </c>
      <c r="H1175" s="163" t="s">
        <v>1815</v>
      </c>
      <c r="I1175" s="163" t="s">
        <v>643</v>
      </c>
      <c r="J1175" s="162">
        <v>10.699942500000001</v>
      </c>
      <c r="K1175" s="162">
        <v>124.9691997</v>
      </c>
      <c r="L1175" s="163" t="s">
        <v>644</v>
      </c>
      <c r="M1175" s="162">
        <v>14</v>
      </c>
      <c r="N1175" s="162">
        <v>45</v>
      </c>
      <c r="O1175" s="162">
        <v>194</v>
      </c>
      <c r="P1175" s="162">
        <v>1375</v>
      </c>
      <c r="Q1175" s="162">
        <v>2559</v>
      </c>
      <c r="R1175" s="164">
        <v>1</v>
      </c>
      <c r="S1175" s="164" t="s">
        <v>644</v>
      </c>
      <c r="T1175" s="164"/>
      <c r="U1175" s="164" t="s">
        <v>644</v>
      </c>
      <c r="V1175" s="164" t="s">
        <v>644</v>
      </c>
      <c r="W1175" s="162">
        <f t="shared" si="77"/>
        <v>1</v>
      </c>
      <c r="X1175" s="162">
        <v>1</v>
      </c>
      <c r="Y1175" t="str">
        <f t="shared" si="78"/>
        <v>Public Elementary</v>
      </c>
      <c r="AA1175" t="str">
        <f t="shared" si="79"/>
        <v>1</v>
      </c>
    </row>
    <row r="1176" spans="1:28" ht="15.75" hidden="1" customHeight="1" x14ac:dyDescent="0.25">
      <c r="A1176" s="162">
        <v>1154</v>
      </c>
      <c r="B1176" s="162">
        <v>120925</v>
      </c>
      <c r="C1176" s="163" t="s">
        <v>1820</v>
      </c>
      <c r="D1176" s="163" t="s">
        <v>638</v>
      </c>
      <c r="E1176" s="163" t="s">
        <v>639</v>
      </c>
      <c r="F1176" s="163" t="s">
        <v>639</v>
      </c>
      <c r="G1176" s="163" t="s">
        <v>1780</v>
      </c>
      <c r="H1176" s="163" t="s">
        <v>1815</v>
      </c>
      <c r="I1176" s="163" t="s">
        <v>643</v>
      </c>
      <c r="J1176" s="162">
        <v>10.62844715</v>
      </c>
      <c r="K1176" s="162">
        <v>125.0524992</v>
      </c>
      <c r="L1176" s="163" t="s">
        <v>644</v>
      </c>
      <c r="M1176" s="162">
        <v>14</v>
      </c>
      <c r="N1176" s="162">
        <v>45</v>
      </c>
      <c r="O1176" s="162">
        <v>194</v>
      </c>
      <c r="P1176" s="162">
        <v>1375</v>
      </c>
      <c r="Q1176" s="162">
        <v>2559</v>
      </c>
      <c r="R1176" s="164">
        <v>1</v>
      </c>
      <c r="S1176" s="164" t="s">
        <v>644</v>
      </c>
      <c r="T1176" s="164"/>
      <c r="U1176" s="164" t="s">
        <v>644</v>
      </c>
      <c r="V1176" s="164" t="s">
        <v>644</v>
      </c>
      <c r="W1176" s="162">
        <f t="shared" si="77"/>
        <v>1</v>
      </c>
      <c r="X1176" s="162">
        <v>1</v>
      </c>
      <c r="Y1176" t="str">
        <f t="shared" si="78"/>
        <v>Public Elementary</v>
      </c>
      <c r="AA1176" t="str">
        <f t="shared" si="79"/>
        <v>1</v>
      </c>
    </row>
    <row r="1177" spans="1:28" ht="15.75" hidden="1" customHeight="1" x14ac:dyDescent="0.25">
      <c r="A1177" s="162">
        <v>1155</v>
      </c>
      <c r="B1177" s="162">
        <v>120926</v>
      </c>
      <c r="C1177" s="163" t="s">
        <v>1821</v>
      </c>
      <c r="D1177" s="163" t="s">
        <v>638</v>
      </c>
      <c r="E1177" s="163" t="s">
        <v>639</v>
      </c>
      <c r="F1177" s="163" t="s">
        <v>639</v>
      </c>
      <c r="G1177" s="163" t="s">
        <v>1780</v>
      </c>
      <c r="H1177" s="163" t="s">
        <v>1815</v>
      </c>
      <c r="I1177" s="163" t="s">
        <v>643</v>
      </c>
      <c r="J1177" s="162">
        <v>10.66930035</v>
      </c>
      <c r="K1177" s="162">
        <v>125.03556639999999</v>
      </c>
      <c r="L1177" s="163" t="s">
        <v>644</v>
      </c>
      <c r="M1177" s="162">
        <v>14</v>
      </c>
      <c r="N1177" s="162">
        <v>45</v>
      </c>
      <c r="O1177" s="162">
        <v>194</v>
      </c>
      <c r="P1177" s="162">
        <v>1375</v>
      </c>
      <c r="Q1177" s="162">
        <v>2559</v>
      </c>
      <c r="R1177" s="164">
        <v>1</v>
      </c>
      <c r="S1177" s="164" t="s">
        <v>644</v>
      </c>
      <c r="T1177" s="164"/>
      <c r="U1177" s="164" t="s">
        <v>644</v>
      </c>
      <c r="V1177" s="164" t="s">
        <v>644</v>
      </c>
      <c r="W1177" s="162">
        <f t="shared" si="77"/>
        <v>1</v>
      </c>
      <c r="X1177" s="162">
        <v>1</v>
      </c>
      <c r="Y1177" t="str">
        <f t="shared" si="78"/>
        <v>Public Elementary</v>
      </c>
      <c r="AA1177" t="str">
        <f t="shared" si="79"/>
        <v>1</v>
      </c>
    </row>
    <row r="1178" spans="1:28" ht="15.75" hidden="1" customHeight="1" x14ac:dyDescent="0.25">
      <c r="A1178" s="162">
        <v>1156</v>
      </c>
      <c r="B1178" s="162">
        <v>120927</v>
      </c>
      <c r="C1178" s="163" t="s">
        <v>1822</v>
      </c>
      <c r="D1178" s="163" t="s">
        <v>638</v>
      </c>
      <c r="E1178" s="163" t="s">
        <v>639</v>
      </c>
      <c r="F1178" s="163" t="s">
        <v>639</v>
      </c>
      <c r="G1178" s="163" t="s">
        <v>1780</v>
      </c>
      <c r="H1178" s="163" t="s">
        <v>1815</v>
      </c>
      <c r="I1178" s="163" t="s">
        <v>643</v>
      </c>
      <c r="J1178" s="162">
        <v>10.663188870000001</v>
      </c>
      <c r="K1178" s="162">
        <v>125.01584339999999</v>
      </c>
      <c r="L1178" s="163" t="s">
        <v>644</v>
      </c>
      <c r="M1178" s="162">
        <v>14</v>
      </c>
      <c r="N1178" s="162">
        <v>45</v>
      </c>
      <c r="O1178" s="162">
        <v>194</v>
      </c>
      <c r="P1178" s="162">
        <v>1375</v>
      </c>
      <c r="Q1178" s="162">
        <v>2559</v>
      </c>
      <c r="R1178" s="164">
        <v>1</v>
      </c>
      <c r="S1178" s="164" t="s">
        <v>644</v>
      </c>
      <c r="T1178" s="164"/>
      <c r="U1178" s="164" t="s">
        <v>644</v>
      </c>
      <c r="V1178" s="164" t="s">
        <v>644</v>
      </c>
      <c r="W1178" s="162">
        <f t="shared" si="77"/>
        <v>1</v>
      </c>
      <c r="X1178" s="162">
        <v>1</v>
      </c>
      <c r="Y1178" t="str">
        <f t="shared" si="78"/>
        <v>Public Elementary</v>
      </c>
      <c r="AA1178" t="str">
        <f t="shared" si="79"/>
        <v>1</v>
      </c>
    </row>
    <row r="1179" spans="1:28" ht="15.75" hidden="1" customHeight="1" x14ac:dyDescent="0.25">
      <c r="A1179" s="162">
        <v>1157</v>
      </c>
      <c r="B1179" s="162">
        <v>120928</v>
      </c>
      <c r="C1179" s="163" t="s">
        <v>1823</v>
      </c>
      <c r="D1179" s="163" t="s">
        <v>638</v>
      </c>
      <c r="E1179" s="163" t="s">
        <v>639</v>
      </c>
      <c r="F1179" s="163" t="s">
        <v>639</v>
      </c>
      <c r="G1179" s="163" t="s">
        <v>1780</v>
      </c>
      <c r="H1179" s="163" t="s">
        <v>1815</v>
      </c>
      <c r="I1179" s="163" t="s">
        <v>643</v>
      </c>
      <c r="J1179" s="162">
        <v>10.58569417</v>
      </c>
      <c r="K1179" s="162">
        <v>125.049177</v>
      </c>
      <c r="L1179" s="163" t="s">
        <v>644</v>
      </c>
      <c r="M1179" s="162">
        <v>14</v>
      </c>
      <c r="N1179" s="162">
        <v>45</v>
      </c>
      <c r="O1179" s="162">
        <v>194</v>
      </c>
      <c r="P1179" s="162">
        <v>1375</v>
      </c>
      <c r="Q1179" s="162">
        <v>2559</v>
      </c>
      <c r="R1179" s="164">
        <v>1</v>
      </c>
      <c r="S1179" s="164" t="s">
        <v>644</v>
      </c>
      <c r="T1179" s="164"/>
      <c r="U1179" s="164" t="s">
        <v>644</v>
      </c>
      <c r="V1179" s="164" t="s">
        <v>644</v>
      </c>
      <c r="W1179" s="162">
        <f t="shared" si="77"/>
        <v>1</v>
      </c>
      <c r="X1179" s="162">
        <v>1</v>
      </c>
      <c r="Y1179" s="1751" t="str">
        <f t="shared" si="78"/>
        <v>Public Elementary</v>
      </c>
      <c r="Z1179" s="1751"/>
      <c r="AA1179" s="1751" t="str">
        <f t="shared" si="79"/>
        <v>1</v>
      </c>
      <c r="AB1179" s="1751"/>
    </row>
    <row r="1180" spans="1:28" ht="15.75" hidden="1" customHeight="1" x14ac:dyDescent="0.25">
      <c r="A1180" s="162">
        <v>1158</v>
      </c>
      <c r="B1180" s="162">
        <v>120929</v>
      </c>
      <c r="C1180" s="163" t="s">
        <v>1824</v>
      </c>
      <c r="D1180" s="163" t="s">
        <v>638</v>
      </c>
      <c r="E1180" s="163" t="s">
        <v>639</v>
      </c>
      <c r="F1180" s="163" t="s">
        <v>639</v>
      </c>
      <c r="G1180" s="163" t="s">
        <v>1780</v>
      </c>
      <c r="H1180" s="163" t="s">
        <v>1815</v>
      </c>
      <c r="I1180" s="163" t="s">
        <v>643</v>
      </c>
      <c r="J1180" s="162">
        <v>10.645967949999999</v>
      </c>
      <c r="K1180" s="162">
        <v>125.04473230000001</v>
      </c>
      <c r="L1180" s="163" t="s">
        <v>644</v>
      </c>
      <c r="M1180" s="162">
        <v>14</v>
      </c>
      <c r="N1180" s="162">
        <v>45</v>
      </c>
      <c r="O1180" s="162">
        <v>194</v>
      </c>
      <c r="P1180" s="162">
        <v>1375</v>
      </c>
      <c r="Q1180" s="162">
        <v>2559</v>
      </c>
      <c r="R1180" s="164">
        <v>1</v>
      </c>
      <c r="S1180" s="164" t="s">
        <v>644</v>
      </c>
      <c r="T1180" s="164"/>
      <c r="U1180" s="164" t="s">
        <v>644</v>
      </c>
      <c r="V1180" s="164" t="s">
        <v>644</v>
      </c>
      <c r="W1180" s="162">
        <f t="shared" si="77"/>
        <v>1</v>
      </c>
      <c r="X1180" s="162">
        <v>1</v>
      </c>
      <c r="Y1180" s="1751" t="str">
        <f t="shared" si="78"/>
        <v>Public Elementary</v>
      </c>
      <c r="Z1180" s="1751"/>
      <c r="AA1180" s="1751" t="str">
        <f t="shared" si="79"/>
        <v>1</v>
      </c>
      <c r="AB1180" s="1751"/>
    </row>
    <row r="1181" spans="1:28" ht="15.75" hidden="1" customHeight="1" x14ac:dyDescent="0.25">
      <c r="A1181" s="162">
        <v>1159</v>
      </c>
      <c r="B1181" s="162">
        <v>120930</v>
      </c>
      <c r="C1181" s="163" t="s">
        <v>1825</v>
      </c>
      <c r="D1181" s="163" t="s">
        <v>638</v>
      </c>
      <c r="E1181" s="163" t="s">
        <v>639</v>
      </c>
      <c r="F1181" s="163" t="s">
        <v>639</v>
      </c>
      <c r="G1181" s="163" t="s">
        <v>1780</v>
      </c>
      <c r="H1181" s="163" t="s">
        <v>1815</v>
      </c>
      <c r="I1181" s="163" t="s">
        <v>643</v>
      </c>
      <c r="J1181" s="162">
        <v>10.5856505</v>
      </c>
      <c r="K1181" s="162">
        <v>124.9756991</v>
      </c>
      <c r="L1181" s="163" t="s">
        <v>644</v>
      </c>
      <c r="M1181" s="162">
        <v>14</v>
      </c>
      <c r="N1181" s="162">
        <v>45</v>
      </c>
      <c r="O1181" s="162">
        <v>194</v>
      </c>
      <c r="P1181" s="162">
        <v>1375</v>
      </c>
      <c r="Q1181" s="162">
        <v>2559</v>
      </c>
      <c r="R1181" s="164">
        <v>1</v>
      </c>
      <c r="S1181" s="164" t="s">
        <v>644</v>
      </c>
      <c r="T1181" s="164"/>
      <c r="U1181" s="164" t="s">
        <v>644</v>
      </c>
      <c r="V1181" s="164" t="s">
        <v>644</v>
      </c>
      <c r="W1181" s="162">
        <f t="shared" si="77"/>
        <v>1</v>
      </c>
      <c r="X1181" s="162">
        <v>1</v>
      </c>
      <c r="Y1181" s="1751" t="str">
        <f t="shared" si="78"/>
        <v>Public Elementary</v>
      </c>
      <c r="Z1181" s="1751"/>
      <c r="AA1181" s="1751" t="str">
        <f t="shared" si="79"/>
        <v>1</v>
      </c>
      <c r="AB1181" s="1751"/>
    </row>
    <row r="1182" spans="1:28" ht="15.75" hidden="1" customHeight="1" x14ac:dyDescent="0.25">
      <c r="A1182" s="162">
        <v>1160</v>
      </c>
      <c r="B1182" s="162">
        <v>120931</v>
      </c>
      <c r="C1182" s="163" t="s">
        <v>1826</v>
      </c>
      <c r="D1182" s="163" t="s">
        <v>638</v>
      </c>
      <c r="E1182" s="163" t="s">
        <v>639</v>
      </c>
      <c r="F1182" s="163" t="s">
        <v>639</v>
      </c>
      <c r="G1182" s="163" t="s">
        <v>1780</v>
      </c>
      <c r="H1182" s="163" t="s">
        <v>1815</v>
      </c>
      <c r="I1182" s="163" t="s">
        <v>643</v>
      </c>
      <c r="J1182" s="162">
        <v>10.681216600000001</v>
      </c>
      <c r="K1182" s="162">
        <v>125.0170485</v>
      </c>
      <c r="L1182" s="163" t="s">
        <v>644</v>
      </c>
      <c r="M1182" s="162">
        <v>14</v>
      </c>
      <c r="N1182" s="162">
        <v>45</v>
      </c>
      <c r="O1182" s="162">
        <v>194</v>
      </c>
      <c r="P1182" s="162">
        <v>1375</v>
      </c>
      <c r="Q1182" s="162">
        <v>2559</v>
      </c>
      <c r="R1182" s="164">
        <v>1</v>
      </c>
      <c r="S1182" s="164" t="s">
        <v>644</v>
      </c>
      <c r="T1182" s="164"/>
      <c r="U1182" s="164" t="s">
        <v>644</v>
      </c>
      <c r="V1182" s="164" t="s">
        <v>644</v>
      </c>
      <c r="W1182" s="162">
        <f t="shared" si="77"/>
        <v>1</v>
      </c>
      <c r="X1182" s="162">
        <v>1</v>
      </c>
      <c r="Y1182" s="1751" t="str">
        <f t="shared" si="78"/>
        <v>Public Elementary</v>
      </c>
      <c r="Z1182" s="1751"/>
      <c r="AA1182" s="1751" t="str">
        <f t="shared" si="79"/>
        <v>1</v>
      </c>
      <c r="AB1182" s="1751"/>
    </row>
    <row r="1183" spans="1:28" ht="15.75" hidden="1" customHeight="1" x14ac:dyDescent="0.25">
      <c r="A1183" s="162">
        <v>1161</v>
      </c>
      <c r="B1183" s="162">
        <v>120932</v>
      </c>
      <c r="C1183" s="163" t="s">
        <v>1827</v>
      </c>
      <c r="D1183" s="163" t="s">
        <v>638</v>
      </c>
      <c r="E1183" s="163" t="s">
        <v>639</v>
      </c>
      <c r="F1183" s="163" t="s">
        <v>639</v>
      </c>
      <c r="G1183" s="163" t="s">
        <v>1780</v>
      </c>
      <c r="H1183" s="163" t="s">
        <v>1815</v>
      </c>
      <c r="I1183" s="163" t="s">
        <v>643</v>
      </c>
      <c r="J1183" s="162">
        <v>10.63989232</v>
      </c>
      <c r="K1183" s="162">
        <v>125.05722919999999</v>
      </c>
      <c r="L1183" s="163" t="s">
        <v>644</v>
      </c>
      <c r="M1183" s="162">
        <v>14</v>
      </c>
      <c r="N1183" s="162">
        <v>45</v>
      </c>
      <c r="O1183" s="162">
        <v>194</v>
      </c>
      <c r="P1183" s="162">
        <v>1375</v>
      </c>
      <c r="Q1183" s="162">
        <v>2559</v>
      </c>
      <c r="R1183" s="164">
        <v>1</v>
      </c>
      <c r="S1183" s="164" t="s">
        <v>644</v>
      </c>
      <c r="T1183" s="164"/>
      <c r="U1183" s="164" t="s">
        <v>644</v>
      </c>
      <c r="V1183" s="164" t="s">
        <v>644</v>
      </c>
      <c r="W1183" s="162">
        <f t="shared" si="77"/>
        <v>1</v>
      </c>
      <c r="X1183" s="162">
        <v>1</v>
      </c>
      <c r="Y1183" s="1751" t="str">
        <f t="shared" si="78"/>
        <v>Public Elementary</v>
      </c>
      <c r="Z1183" s="1751"/>
      <c r="AA1183" s="1751" t="str">
        <f t="shared" si="79"/>
        <v>1</v>
      </c>
      <c r="AB1183" s="1751"/>
    </row>
    <row r="1184" spans="1:28" ht="15.75" hidden="1" customHeight="1" x14ac:dyDescent="0.25">
      <c r="A1184" s="162">
        <v>1162</v>
      </c>
      <c r="B1184" s="162">
        <v>120933</v>
      </c>
      <c r="C1184" s="163" t="s">
        <v>1828</v>
      </c>
      <c r="D1184" s="163" t="s">
        <v>638</v>
      </c>
      <c r="E1184" s="163" t="s">
        <v>639</v>
      </c>
      <c r="F1184" s="163" t="s">
        <v>639</v>
      </c>
      <c r="G1184" s="163" t="s">
        <v>1780</v>
      </c>
      <c r="H1184" s="163" t="s">
        <v>1815</v>
      </c>
      <c r="I1184" s="163" t="s">
        <v>643</v>
      </c>
      <c r="J1184" s="162">
        <v>10.571529099999999</v>
      </c>
      <c r="K1184" s="162">
        <v>125.06500990000001</v>
      </c>
      <c r="L1184" s="163" t="s">
        <v>644</v>
      </c>
      <c r="M1184" s="162">
        <v>14</v>
      </c>
      <c r="N1184" s="162">
        <v>45</v>
      </c>
      <c r="O1184" s="162">
        <v>194</v>
      </c>
      <c r="P1184" s="162">
        <v>1375</v>
      </c>
      <c r="Q1184" s="162">
        <v>2559</v>
      </c>
      <c r="R1184" s="164">
        <v>1</v>
      </c>
      <c r="S1184" s="164" t="s">
        <v>644</v>
      </c>
      <c r="T1184" s="164"/>
      <c r="U1184" s="164" t="s">
        <v>644</v>
      </c>
      <c r="V1184" s="164" t="s">
        <v>644</v>
      </c>
      <c r="W1184" s="162">
        <f t="shared" si="77"/>
        <v>1</v>
      </c>
      <c r="X1184" s="162">
        <v>1</v>
      </c>
      <c r="Y1184" s="1751" t="str">
        <f t="shared" si="78"/>
        <v>Public Elementary</v>
      </c>
      <c r="Z1184" s="1751"/>
      <c r="AA1184" s="1751" t="str">
        <f t="shared" si="79"/>
        <v>1</v>
      </c>
      <c r="AB1184" s="1751"/>
    </row>
    <row r="1185" spans="1:28" ht="15.75" hidden="1" customHeight="1" x14ac:dyDescent="0.25">
      <c r="A1185" s="162">
        <v>1163</v>
      </c>
      <c r="B1185" s="162">
        <v>120934</v>
      </c>
      <c r="C1185" s="163" t="s">
        <v>1829</v>
      </c>
      <c r="D1185" s="163" t="s">
        <v>638</v>
      </c>
      <c r="E1185" s="163" t="s">
        <v>639</v>
      </c>
      <c r="F1185" s="163" t="s">
        <v>639</v>
      </c>
      <c r="G1185" s="163" t="s">
        <v>1780</v>
      </c>
      <c r="H1185" s="163" t="s">
        <v>1815</v>
      </c>
      <c r="I1185" s="163" t="s">
        <v>643</v>
      </c>
      <c r="J1185" s="162">
        <v>10.70071839</v>
      </c>
      <c r="K1185" s="162">
        <v>124.98268760000001</v>
      </c>
      <c r="L1185" s="163" t="s">
        <v>644</v>
      </c>
      <c r="M1185" s="162">
        <v>14</v>
      </c>
      <c r="N1185" s="162">
        <v>45</v>
      </c>
      <c r="O1185" s="162">
        <v>194</v>
      </c>
      <c r="P1185" s="162">
        <v>1375</v>
      </c>
      <c r="Q1185" s="162">
        <v>2559</v>
      </c>
      <c r="R1185" s="164">
        <v>1</v>
      </c>
      <c r="S1185" s="164" t="s">
        <v>644</v>
      </c>
      <c r="T1185" s="164"/>
      <c r="U1185" s="164" t="s">
        <v>644</v>
      </c>
      <c r="V1185" s="164" t="s">
        <v>644</v>
      </c>
      <c r="W1185" s="162">
        <f t="shared" si="77"/>
        <v>1</v>
      </c>
      <c r="X1185" s="162">
        <v>1</v>
      </c>
      <c r="Y1185" s="1751" t="str">
        <f t="shared" si="78"/>
        <v>Public Elementary</v>
      </c>
      <c r="Z1185" s="1751"/>
      <c r="AA1185" s="1751" t="str">
        <f t="shared" si="79"/>
        <v>1</v>
      </c>
      <c r="AB1185" s="1751"/>
    </row>
    <row r="1186" spans="1:28" ht="15.75" hidden="1" customHeight="1" x14ac:dyDescent="0.25">
      <c r="A1186" s="162">
        <v>1164</v>
      </c>
      <c r="B1186" s="162">
        <v>120935</v>
      </c>
      <c r="C1186" s="163" t="s">
        <v>1830</v>
      </c>
      <c r="D1186" s="163" t="s">
        <v>638</v>
      </c>
      <c r="E1186" s="163" t="s">
        <v>639</v>
      </c>
      <c r="F1186" s="163" t="s">
        <v>639</v>
      </c>
      <c r="G1186" s="163" t="s">
        <v>1780</v>
      </c>
      <c r="H1186" s="163" t="s">
        <v>1815</v>
      </c>
      <c r="I1186" s="163" t="s">
        <v>643</v>
      </c>
      <c r="J1186" s="162">
        <v>10.705686</v>
      </c>
      <c r="K1186" s="162">
        <v>124.99056659999999</v>
      </c>
      <c r="L1186" s="163" t="s">
        <v>644</v>
      </c>
      <c r="M1186" s="162">
        <v>14</v>
      </c>
      <c r="N1186" s="162">
        <v>45</v>
      </c>
      <c r="O1186" s="162">
        <v>194</v>
      </c>
      <c r="P1186" s="162">
        <v>1375</v>
      </c>
      <c r="Q1186" s="162">
        <v>2559</v>
      </c>
      <c r="R1186" s="164">
        <v>1</v>
      </c>
      <c r="S1186" s="164" t="s">
        <v>644</v>
      </c>
      <c r="T1186" s="164"/>
      <c r="U1186" s="164" t="s">
        <v>644</v>
      </c>
      <c r="V1186" s="164" t="s">
        <v>644</v>
      </c>
      <c r="W1186" s="162">
        <f t="shared" si="77"/>
        <v>1</v>
      </c>
      <c r="X1186" s="162">
        <v>1</v>
      </c>
      <c r="Y1186" s="1751" t="str">
        <f t="shared" si="78"/>
        <v>Public Elementary</v>
      </c>
      <c r="Z1186" s="1751"/>
      <c r="AA1186" s="1751" t="str">
        <f t="shared" si="79"/>
        <v>1</v>
      </c>
      <c r="AB1186" s="1751"/>
    </row>
    <row r="1187" spans="1:28" ht="15.75" hidden="1" customHeight="1" x14ac:dyDescent="0.25">
      <c r="A1187" s="162">
        <v>1165</v>
      </c>
      <c r="B1187" s="162">
        <v>120936</v>
      </c>
      <c r="C1187" s="163" t="s">
        <v>1043</v>
      </c>
      <c r="D1187" s="163" t="s">
        <v>638</v>
      </c>
      <c r="E1187" s="163" t="s">
        <v>639</v>
      </c>
      <c r="F1187" s="163" t="s">
        <v>639</v>
      </c>
      <c r="G1187" s="163" t="s">
        <v>1780</v>
      </c>
      <c r="H1187" s="163" t="s">
        <v>1815</v>
      </c>
      <c r="I1187" s="163" t="s">
        <v>643</v>
      </c>
      <c r="J1187" s="162">
        <v>10.68707616</v>
      </c>
      <c r="K1187" s="162">
        <v>125.0247325</v>
      </c>
      <c r="L1187" s="163" t="s">
        <v>644</v>
      </c>
      <c r="M1187" s="162">
        <v>14</v>
      </c>
      <c r="N1187" s="162">
        <v>45</v>
      </c>
      <c r="O1187" s="162">
        <v>194</v>
      </c>
      <c r="P1187" s="162">
        <v>1375</v>
      </c>
      <c r="Q1187" s="162">
        <v>2559</v>
      </c>
      <c r="R1187" s="164">
        <v>1</v>
      </c>
      <c r="S1187" s="164" t="s">
        <v>644</v>
      </c>
      <c r="T1187" s="164"/>
      <c r="U1187" s="164" t="s">
        <v>644</v>
      </c>
      <c r="V1187" s="164" t="s">
        <v>644</v>
      </c>
      <c r="W1187" s="162">
        <f t="shared" ref="W1187:W1250" si="80">IF(AA1187="1",1,IF(AA1187="2",2,IF(AA1187="12",4,IF(AA1187="123",6,IF(AA1187="23",5,IF(AA1187="3",3,IF(AA1187="4",7,IF(AA1187="35",8,""))))))))</f>
        <v>1</v>
      </c>
      <c r="X1187" s="162">
        <v>1</v>
      </c>
      <c r="Y1187" s="1751" t="str">
        <f t="shared" ref="Y1187:Y1250" si="81">IF(X1187=1,"Public","Private")&amp;" "&amp;IF(W1187=1,"Elementary",IF(W1187=2,"JHS",IF(W1187=3,"SHS (Stand-alone)",IF(W1187=4,"Integrated",IF(W1187=5,"Secondary",IF(W1187=6,"Complete K to 12",IF(W1187=7,"ALS",IF(W1187=8,"SHS SUC",""))))))))</f>
        <v>Public Elementary</v>
      </c>
      <c r="Z1187" s="1751"/>
      <c r="AA1187" s="1751" t="str">
        <f t="shared" ref="AA1187:AA1250" si="82">IF(R1187=1,1,"")&amp;IF(S1187=1,2,"")&amp;IF(T1187=1,3,"")&amp;IF(U1187=1,4,"")&amp;IF(V1187=1,5,"")</f>
        <v>1</v>
      </c>
      <c r="AB1187" s="1751"/>
    </row>
    <row r="1188" spans="1:28" ht="15.75" hidden="1" customHeight="1" x14ac:dyDescent="0.25">
      <c r="A1188" s="162">
        <v>1166</v>
      </c>
      <c r="B1188" s="162">
        <v>120937</v>
      </c>
      <c r="C1188" s="163" t="s">
        <v>1831</v>
      </c>
      <c r="D1188" s="163" t="s">
        <v>638</v>
      </c>
      <c r="E1188" s="163" t="s">
        <v>639</v>
      </c>
      <c r="F1188" s="163" t="s">
        <v>639</v>
      </c>
      <c r="G1188" s="163" t="s">
        <v>1780</v>
      </c>
      <c r="H1188" s="163" t="s">
        <v>1815</v>
      </c>
      <c r="I1188" s="163" t="s">
        <v>643</v>
      </c>
      <c r="J1188" s="162">
        <v>10.7395725</v>
      </c>
      <c r="K1188" s="162">
        <v>125.01806670000001</v>
      </c>
      <c r="L1188" s="163" t="s">
        <v>644</v>
      </c>
      <c r="M1188" s="162">
        <v>14</v>
      </c>
      <c r="N1188" s="162">
        <v>45</v>
      </c>
      <c r="O1188" s="162">
        <v>194</v>
      </c>
      <c r="P1188" s="162">
        <v>1375</v>
      </c>
      <c r="Q1188" s="162">
        <v>2559</v>
      </c>
      <c r="R1188" s="164">
        <v>1</v>
      </c>
      <c r="S1188" s="164" t="s">
        <v>644</v>
      </c>
      <c r="T1188" s="164"/>
      <c r="U1188" s="164" t="s">
        <v>644</v>
      </c>
      <c r="V1188" s="164" t="s">
        <v>644</v>
      </c>
      <c r="W1188" s="162">
        <f t="shared" si="80"/>
        <v>1</v>
      </c>
      <c r="X1188" s="162">
        <v>1</v>
      </c>
      <c r="Y1188" s="1751" t="str">
        <f t="shared" si="81"/>
        <v>Public Elementary</v>
      </c>
      <c r="Z1188" s="1751"/>
      <c r="AA1188" s="1751" t="str">
        <f t="shared" si="82"/>
        <v>1</v>
      </c>
      <c r="AB1188" s="1751"/>
    </row>
    <row r="1189" spans="1:28" ht="15.75" hidden="1" customHeight="1" x14ac:dyDescent="0.25">
      <c r="A1189" s="162">
        <v>1167</v>
      </c>
      <c r="B1189" s="162">
        <v>120938</v>
      </c>
      <c r="C1189" s="163" t="s">
        <v>1832</v>
      </c>
      <c r="D1189" s="163" t="s">
        <v>638</v>
      </c>
      <c r="E1189" s="163" t="s">
        <v>639</v>
      </c>
      <c r="F1189" s="163" t="s">
        <v>639</v>
      </c>
      <c r="G1189" s="163" t="s">
        <v>1780</v>
      </c>
      <c r="H1189" s="163" t="s">
        <v>1815</v>
      </c>
      <c r="I1189" s="163" t="s">
        <v>643</v>
      </c>
      <c r="J1189" s="162">
        <v>10.704575</v>
      </c>
      <c r="K1189" s="162">
        <v>125.0075106</v>
      </c>
      <c r="L1189" s="163" t="s">
        <v>644</v>
      </c>
      <c r="M1189" s="162">
        <v>14</v>
      </c>
      <c r="N1189" s="162">
        <v>45</v>
      </c>
      <c r="O1189" s="162">
        <v>194</v>
      </c>
      <c r="P1189" s="162">
        <v>1375</v>
      </c>
      <c r="Q1189" s="162">
        <v>2559</v>
      </c>
      <c r="R1189" s="164">
        <v>1</v>
      </c>
      <c r="S1189" s="164" t="s">
        <v>644</v>
      </c>
      <c r="T1189" s="164"/>
      <c r="U1189" s="164" t="s">
        <v>644</v>
      </c>
      <c r="V1189" s="164" t="s">
        <v>644</v>
      </c>
      <c r="W1189" s="162">
        <f t="shared" si="80"/>
        <v>1</v>
      </c>
      <c r="X1189" s="162">
        <v>1</v>
      </c>
      <c r="Y1189" s="1751" t="str">
        <f t="shared" si="81"/>
        <v>Public Elementary</v>
      </c>
      <c r="Z1189" s="1751"/>
      <c r="AA1189" s="1751" t="str">
        <f t="shared" si="82"/>
        <v>1</v>
      </c>
      <c r="AB1189" s="1751"/>
    </row>
    <row r="1190" spans="1:28" ht="15.75" hidden="1" customHeight="1" x14ac:dyDescent="0.25">
      <c r="A1190" s="162">
        <v>2219</v>
      </c>
      <c r="B1190" s="162">
        <v>303335</v>
      </c>
      <c r="C1190" s="163" t="s">
        <v>2800</v>
      </c>
      <c r="D1190" s="163" t="s">
        <v>638</v>
      </c>
      <c r="E1190" s="163" t="s">
        <v>639</v>
      </c>
      <c r="F1190" s="163" t="s">
        <v>639</v>
      </c>
      <c r="G1190" s="163" t="s">
        <v>1780</v>
      </c>
      <c r="H1190" s="163" t="s">
        <v>1815</v>
      </c>
      <c r="I1190" s="163" t="s">
        <v>716</v>
      </c>
      <c r="J1190" s="170"/>
      <c r="K1190" s="170"/>
      <c r="L1190" s="163" t="s">
        <v>644</v>
      </c>
      <c r="M1190" s="162">
        <v>14</v>
      </c>
      <c r="N1190" s="162">
        <v>45</v>
      </c>
      <c r="O1190" s="162">
        <v>194</v>
      </c>
      <c r="P1190" s="162">
        <v>1375</v>
      </c>
      <c r="Q1190" s="162">
        <v>2559</v>
      </c>
      <c r="R1190" s="164" t="s">
        <v>644</v>
      </c>
      <c r="S1190" s="164">
        <v>1</v>
      </c>
      <c r="T1190" s="164"/>
      <c r="U1190" s="164" t="s">
        <v>644</v>
      </c>
      <c r="V1190" s="164" t="s">
        <v>644</v>
      </c>
      <c r="W1190" s="162">
        <f t="shared" si="80"/>
        <v>2</v>
      </c>
      <c r="X1190" s="162">
        <v>1</v>
      </c>
      <c r="Y1190" s="1751" t="str">
        <f t="shared" si="81"/>
        <v>Public JHS</v>
      </c>
      <c r="Z1190" s="1751"/>
      <c r="AA1190" s="1751" t="str">
        <f t="shared" si="82"/>
        <v>2</v>
      </c>
      <c r="AB1190" s="1751"/>
    </row>
    <row r="1191" spans="1:28" ht="15.75" hidden="1" customHeight="1" x14ac:dyDescent="0.25">
      <c r="A1191" s="162">
        <v>2253</v>
      </c>
      <c r="B1191" s="162">
        <v>303373</v>
      </c>
      <c r="C1191" s="163" t="s">
        <v>2833</v>
      </c>
      <c r="D1191" s="163" t="s">
        <v>638</v>
      </c>
      <c r="E1191" s="163" t="s">
        <v>639</v>
      </c>
      <c r="F1191" s="163" t="s">
        <v>639</v>
      </c>
      <c r="G1191" s="163" t="s">
        <v>1780</v>
      </c>
      <c r="H1191" s="163" t="s">
        <v>1815</v>
      </c>
      <c r="I1191" s="163" t="s">
        <v>716</v>
      </c>
      <c r="J1191" s="162">
        <v>10.66999577</v>
      </c>
      <c r="K1191" s="162">
        <v>125.0361032</v>
      </c>
      <c r="L1191" s="163" t="s">
        <v>644</v>
      </c>
      <c r="M1191" s="162">
        <v>14</v>
      </c>
      <c r="N1191" s="162">
        <v>45</v>
      </c>
      <c r="O1191" s="162">
        <v>194</v>
      </c>
      <c r="P1191" s="162">
        <v>1375</v>
      </c>
      <c r="Q1191" s="162">
        <v>2559</v>
      </c>
      <c r="R1191" s="164" t="s">
        <v>644</v>
      </c>
      <c r="S1191" s="164">
        <v>1</v>
      </c>
      <c r="T1191" s="164"/>
      <c r="U1191" s="164" t="s">
        <v>644</v>
      </c>
      <c r="V1191" s="164" t="s">
        <v>644</v>
      </c>
      <c r="W1191" s="162">
        <f t="shared" si="80"/>
        <v>2</v>
      </c>
      <c r="X1191" s="162">
        <v>1</v>
      </c>
      <c r="Y1191" s="1751" t="str">
        <f t="shared" si="81"/>
        <v>Public JHS</v>
      </c>
      <c r="Z1191" s="1751"/>
      <c r="AA1191" s="1751" t="str">
        <f t="shared" si="82"/>
        <v>2</v>
      </c>
      <c r="AB1191" s="1751"/>
    </row>
    <row r="1192" spans="1:28" ht="15.75" hidden="1" customHeight="1" x14ac:dyDescent="0.25">
      <c r="A1192" s="162">
        <v>2332</v>
      </c>
      <c r="B1192" s="162">
        <v>313313</v>
      </c>
      <c r="C1192" s="163" t="s">
        <v>2854</v>
      </c>
      <c r="D1192" s="163" t="s">
        <v>638</v>
      </c>
      <c r="E1192" s="163" t="s">
        <v>639</v>
      </c>
      <c r="F1192" s="163" t="s">
        <v>639</v>
      </c>
      <c r="G1192" s="163" t="s">
        <v>1780</v>
      </c>
      <c r="H1192" s="163" t="s">
        <v>1815</v>
      </c>
      <c r="I1192" s="163" t="s">
        <v>716</v>
      </c>
      <c r="J1192" s="170"/>
      <c r="K1192" s="170"/>
      <c r="L1192" s="163" t="s">
        <v>644</v>
      </c>
      <c r="M1192" s="162">
        <v>14</v>
      </c>
      <c r="N1192" s="162">
        <v>45</v>
      </c>
      <c r="O1192" s="162">
        <v>194</v>
      </c>
      <c r="P1192" s="162">
        <v>1375</v>
      </c>
      <c r="Q1192" s="162">
        <v>2559</v>
      </c>
      <c r="R1192" s="164" t="s">
        <v>644</v>
      </c>
      <c r="S1192" s="164">
        <v>1</v>
      </c>
      <c r="T1192" s="164"/>
      <c r="U1192" s="164" t="s">
        <v>644</v>
      </c>
      <c r="V1192" s="164" t="s">
        <v>644</v>
      </c>
      <c r="W1192" s="162">
        <f t="shared" si="80"/>
        <v>2</v>
      </c>
      <c r="X1192" s="162">
        <v>1</v>
      </c>
      <c r="Y1192" s="1751" t="str">
        <f t="shared" si="81"/>
        <v>Public JHS</v>
      </c>
      <c r="Z1192" s="1751"/>
      <c r="AA1192" s="1751" t="str">
        <f t="shared" si="82"/>
        <v>2</v>
      </c>
      <c r="AB1192" s="1751"/>
    </row>
    <row r="1193" spans="1:28" ht="15.75" hidden="1" customHeight="1" x14ac:dyDescent="0.25">
      <c r="A1193" s="162">
        <v>2364</v>
      </c>
      <c r="B1193" s="162">
        <v>404649</v>
      </c>
      <c r="C1193" s="169" t="s">
        <v>2943</v>
      </c>
      <c r="D1193" s="163" t="s">
        <v>638</v>
      </c>
      <c r="E1193" s="163" t="s">
        <v>730</v>
      </c>
      <c r="F1193" s="163" t="s">
        <v>639</v>
      </c>
      <c r="G1193" s="163" t="s">
        <v>2936</v>
      </c>
      <c r="H1193" s="163" t="s">
        <v>1815</v>
      </c>
      <c r="I1193" s="163" t="s">
        <v>439</v>
      </c>
      <c r="J1193" s="170"/>
      <c r="K1193" s="170"/>
      <c r="L1193" s="163" t="s">
        <v>2944</v>
      </c>
      <c r="M1193" s="162">
        <v>14</v>
      </c>
      <c r="N1193" s="162">
        <v>45</v>
      </c>
      <c r="O1193" s="162">
        <v>194</v>
      </c>
      <c r="P1193" s="162">
        <v>1375</v>
      </c>
      <c r="Q1193" s="162">
        <v>2559</v>
      </c>
      <c r="R1193" s="164" t="str">
        <f>IF(B1193&lt;200000,1,"")</f>
        <v/>
      </c>
      <c r="S1193" s="164">
        <v>1</v>
      </c>
      <c r="T1193" s="164"/>
      <c r="U1193" s="164" t="s">
        <v>644</v>
      </c>
      <c r="V1193" s="164" t="s">
        <v>644</v>
      </c>
      <c r="W1193" s="162">
        <f t="shared" si="80"/>
        <v>2</v>
      </c>
      <c r="X1193" s="162">
        <v>2</v>
      </c>
      <c r="Y1193" s="1751" t="str">
        <f t="shared" si="81"/>
        <v>Private JHS</v>
      </c>
      <c r="Z1193" s="1751"/>
      <c r="AA1193" s="1751" t="str">
        <f t="shared" si="82"/>
        <v>2</v>
      </c>
      <c r="AB1193" s="1751"/>
    </row>
    <row r="1194" spans="1:28" ht="15.75" hidden="1" customHeight="1" x14ac:dyDescent="0.25">
      <c r="A1194" s="162">
        <v>2444</v>
      </c>
      <c r="B1194" s="178" t="s">
        <v>1815</v>
      </c>
      <c r="C1194" s="178" t="s">
        <v>3093</v>
      </c>
      <c r="D1194" s="163" t="s">
        <v>638</v>
      </c>
      <c r="E1194" s="163" t="s">
        <v>639</v>
      </c>
      <c r="F1194" s="163" t="s">
        <v>639</v>
      </c>
      <c r="G1194" s="178" t="s">
        <v>2937</v>
      </c>
      <c r="H1194" s="178" t="s">
        <v>1815</v>
      </c>
      <c r="I1194" s="163" t="s">
        <v>758</v>
      </c>
      <c r="J1194" s="162"/>
      <c r="K1194" s="162"/>
      <c r="L1194" s="163"/>
      <c r="M1194" s="162"/>
      <c r="N1194" s="162"/>
      <c r="O1194" s="162"/>
      <c r="P1194" s="162"/>
      <c r="Q1194" s="162"/>
      <c r="R1194" s="164" t="s">
        <v>644</v>
      </c>
      <c r="S1194" s="164" t="s">
        <v>644</v>
      </c>
      <c r="T1194" s="164"/>
      <c r="U1194" s="164">
        <v>1</v>
      </c>
      <c r="V1194" s="164" t="s">
        <v>644</v>
      </c>
      <c r="W1194" s="162">
        <f t="shared" si="80"/>
        <v>7</v>
      </c>
      <c r="X1194" s="162">
        <v>1</v>
      </c>
      <c r="Y1194" s="1751" t="str">
        <f t="shared" si="81"/>
        <v>Public ALS</v>
      </c>
      <c r="Z1194" s="1751"/>
      <c r="AA1194" s="1751" t="str">
        <f t="shared" si="82"/>
        <v>4</v>
      </c>
      <c r="AB1194" s="1751"/>
    </row>
    <row r="1195" spans="1:28" s="1757" customFormat="1" ht="15.75" hidden="1" customHeight="1" x14ac:dyDescent="0.25">
      <c r="A1195" s="1754">
        <v>1168</v>
      </c>
      <c r="B1195" s="1754">
        <v>120939</v>
      </c>
      <c r="C1195" s="1755" t="s">
        <v>1833</v>
      </c>
      <c r="D1195" s="1755" t="s">
        <v>638</v>
      </c>
      <c r="E1195" s="1755" t="s">
        <v>639</v>
      </c>
      <c r="F1195" s="1755" t="s">
        <v>639</v>
      </c>
      <c r="G1195" s="1755" t="s">
        <v>1834</v>
      </c>
      <c r="H1195" s="1755" t="s">
        <v>1835</v>
      </c>
      <c r="I1195" s="1755" t="s">
        <v>643</v>
      </c>
      <c r="J1195" s="1754">
        <v>11.20676364</v>
      </c>
      <c r="K1195" s="1754">
        <v>124.8483463</v>
      </c>
      <c r="L1195" s="1755" t="s">
        <v>644</v>
      </c>
      <c r="M1195" s="1754">
        <v>14</v>
      </c>
      <c r="N1195" s="1754">
        <v>45</v>
      </c>
      <c r="O1195" s="1754">
        <v>194</v>
      </c>
      <c r="P1195" s="1754">
        <v>1376</v>
      </c>
      <c r="Q1195" s="1754">
        <v>2560</v>
      </c>
      <c r="R1195" s="1756">
        <v>1</v>
      </c>
      <c r="S1195" s="1756" t="s">
        <v>644</v>
      </c>
      <c r="T1195" s="1756"/>
      <c r="U1195" s="1756" t="s">
        <v>644</v>
      </c>
      <c r="V1195" s="1756" t="s">
        <v>644</v>
      </c>
      <c r="W1195" s="1754">
        <f t="shared" si="80"/>
        <v>1</v>
      </c>
      <c r="X1195" s="1754">
        <v>1</v>
      </c>
      <c r="Y1195" s="1757" t="str">
        <f t="shared" si="81"/>
        <v>Public Elementary</v>
      </c>
      <c r="AA1195" s="1757" t="str">
        <f t="shared" si="82"/>
        <v>1</v>
      </c>
    </row>
    <row r="1196" spans="1:28" s="1757" customFormat="1" ht="15.75" hidden="1" customHeight="1" x14ac:dyDescent="0.25">
      <c r="A1196" s="1754">
        <v>1169</v>
      </c>
      <c r="B1196" s="1754">
        <v>120940</v>
      </c>
      <c r="C1196" s="1755" t="s">
        <v>1836</v>
      </c>
      <c r="D1196" s="1755" t="s">
        <v>638</v>
      </c>
      <c r="E1196" s="1755" t="s">
        <v>639</v>
      </c>
      <c r="F1196" s="1755" t="s">
        <v>639</v>
      </c>
      <c r="G1196" s="1755" t="s">
        <v>1834</v>
      </c>
      <c r="H1196" s="1755" t="s">
        <v>1835</v>
      </c>
      <c r="I1196" s="1755" t="s">
        <v>643</v>
      </c>
      <c r="J1196" s="1754">
        <v>11.16704322</v>
      </c>
      <c r="K1196" s="1754">
        <v>124.887235</v>
      </c>
      <c r="L1196" s="1755" t="s">
        <v>644</v>
      </c>
      <c r="M1196" s="1754">
        <v>14</v>
      </c>
      <c r="N1196" s="1754">
        <v>45</v>
      </c>
      <c r="O1196" s="1754">
        <v>194</v>
      </c>
      <c r="P1196" s="1754">
        <v>1376</v>
      </c>
      <c r="Q1196" s="1754">
        <v>2560</v>
      </c>
      <c r="R1196" s="1756">
        <v>1</v>
      </c>
      <c r="S1196" s="1756" t="s">
        <v>644</v>
      </c>
      <c r="T1196" s="1756"/>
      <c r="U1196" s="1756" t="s">
        <v>644</v>
      </c>
      <c r="V1196" s="1756" t="s">
        <v>644</v>
      </c>
      <c r="W1196" s="1754">
        <f t="shared" si="80"/>
        <v>1</v>
      </c>
      <c r="X1196" s="1754">
        <v>1</v>
      </c>
      <c r="Y1196" s="1757" t="str">
        <f t="shared" si="81"/>
        <v>Public Elementary</v>
      </c>
      <c r="AA1196" s="1757" t="str">
        <f t="shared" si="82"/>
        <v>1</v>
      </c>
    </row>
    <row r="1197" spans="1:28" s="1757" customFormat="1" ht="15.75" hidden="1" customHeight="1" x14ac:dyDescent="0.25">
      <c r="A1197" s="1754">
        <v>1171</v>
      </c>
      <c r="B1197" s="1754">
        <v>120942</v>
      </c>
      <c r="C1197" s="1755" t="s">
        <v>1838</v>
      </c>
      <c r="D1197" s="1755" t="s">
        <v>638</v>
      </c>
      <c r="E1197" s="1755" t="s">
        <v>639</v>
      </c>
      <c r="F1197" s="1755" t="s">
        <v>639</v>
      </c>
      <c r="G1197" s="1755" t="s">
        <v>1834</v>
      </c>
      <c r="H1197" s="1755" t="s">
        <v>1835</v>
      </c>
      <c r="I1197" s="1755" t="s">
        <v>643</v>
      </c>
      <c r="J1197" s="1754">
        <v>11.165410469999999</v>
      </c>
      <c r="K1197" s="1754">
        <v>124.85800209999999</v>
      </c>
      <c r="L1197" s="1755" t="s">
        <v>644</v>
      </c>
      <c r="M1197" s="1754">
        <v>14</v>
      </c>
      <c r="N1197" s="1754">
        <v>45</v>
      </c>
      <c r="O1197" s="1754">
        <v>194</v>
      </c>
      <c r="P1197" s="1754">
        <v>1376</v>
      </c>
      <c r="Q1197" s="1754">
        <v>2560</v>
      </c>
      <c r="R1197" s="1756">
        <v>1</v>
      </c>
      <c r="S1197" s="1756" t="s">
        <v>644</v>
      </c>
      <c r="T1197" s="1756"/>
      <c r="U1197" s="1756" t="s">
        <v>644</v>
      </c>
      <c r="V1197" s="1756" t="s">
        <v>644</v>
      </c>
      <c r="W1197" s="1754">
        <f t="shared" si="80"/>
        <v>1</v>
      </c>
      <c r="X1197" s="1754">
        <v>1</v>
      </c>
      <c r="Y1197" s="1757" t="str">
        <f t="shared" si="81"/>
        <v>Public Elementary</v>
      </c>
      <c r="AA1197" s="1757" t="str">
        <f t="shared" si="82"/>
        <v>1</v>
      </c>
    </row>
    <row r="1198" spans="1:28" s="1757" customFormat="1" ht="15.75" hidden="1" customHeight="1" x14ac:dyDescent="0.25">
      <c r="A1198" s="1754">
        <v>1173</v>
      </c>
      <c r="B1198" s="1754">
        <v>120944</v>
      </c>
      <c r="C1198" s="1755" t="s">
        <v>1478</v>
      </c>
      <c r="D1198" s="1755" t="s">
        <v>638</v>
      </c>
      <c r="E1198" s="1755" t="s">
        <v>639</v>
      </c>
      <c r="F1198" s="1755" t="s">
        <v>639</v>
      </c>
      <c r="G1198" s="1755" t="s">
        <v>1834</v>
      </c>
      <c r="H1198" s="1755" t="s">
        <v>1835</v>
      </c>
      <c r="I1198" s="1755" t="s">
        <v>643</v>
      </c>
      <c r="J1198" s="1754">
        <v>11.18009829</v>
      </c>
      <c r="K1198" s="1754">
        <v>124.8916801</v>
      </c>
      <c r="L1198" s="1755" t="s">
        <v>644</v>
      </c>
      <c r="M1198" s="1754">
        <v>14</v>
      </c>
      <c r="N1198" s="1754">
        <v>45</v>
      </c>
      <c r="O1198" s="1754">
        <v>194</v>
      </c>
      <c r="P1198" s="1754">
        <v>1376</v>
      </c>
      <c r="Q1198" s="1754">
        <v>2560</v>
      </c>
      <c r="R1198" s="1756">
        <v>1</v>
      </c>
      <c r="S1198" s="1756" t="s">
        <v>644</v>
      </c>
      <c r="T1198" s="1756"/>
      <c r="U1198" s="1756" t="s">
        <v>644</v>
      </c>
      <c r="V1198" s="1756" t="s">
        <v>644</v>
      </c>
      <c r="W1198" s="1754">
        <f t="shared" si="80"/>
        <v>1</v>
      </c>
      <c r="X1198" s="1754">
        <v>1</v>
      </c>
      <c r="Y1198" s="1757" t="str">
        <f t="shared" si="81"/>
        <v>Public Elementary</v>
      </c>
      <c r="AA1198" s="1757" t="str">
        <f t="shared" si="82"/>
        <v>1</v>
      </c>
    </row>
    <row r="1199" spans="1:28" s="1757" customFormat="1" ht="15.75" hidden="1" customHeight="1" x14ac:dyDescent="0.25">
      <c r="A1199" s="1754">
        <v>1177</v>
      </c>
      <c r="B1199" s="1754">
        <v>120948</v>
      </c>
      <c r="C1199" s="1755" t="s">
        <v>1843</v>
      </c>
      <c r="D1199" s="1755" t="s">
        <v>638</v>
      </c>
      <c r="E1199" s="1755" t="s">
        <v>639</v>
      </c>
      <c r="F1199" s="1755" t="s">
        <v>639</v>
      </c>
      <c r="G1199" s="1755" t="s">
        <v>1834</v>
      </c>
      <c r="H1199" s="1755" t="s">
        <v>1835</v>
      </c>
      <c r="I1199" s="1755" t="s">
        <v>643</v>
      </c>
      <c r="J1199" s="1754">
        <v>11.22703896</v>
      </c>
      <c r="K1199" s="1754">
        <v>124.9069583</v>
      </c>
      <c r="L1199" s="1755" t="s">
        <v>644</v>
      </c>
      <c r="M1199" s="1754">
        <v>14</v>
      </c>
      <c r="N1199" s="1754">
        <v>45</v>
      </c>
      <c r="O1199" s="1754">
        <v>194</v>
      </c>
      <c r="P1199" s="1754">
        <v>1376</v>
      </c>
      <c r="Q1199" s="1754">
        <v>2560</v>
      </c>
      <c r="R1199" s="1756">
        <v>1</v>
      </c>
      <c r="S1199" s="1756" t="s">
        <v>644</v>
      </c>
      <c r="T1199" s="1756"/>
      <c r="U1199" s="1756" t="s">
        <v>644</v>
      </c>
      <c r="V1199" s="1756" t="s">
        <v>644</v>
      </c>
      <c r="W1199" s="1754">
        <f t="shared" si="80"/>
        <v>1</v>
      </c>
      <c r="X1199" s="1754">
        <v>1</v>
      </c>
      <c r="Y1199" s="1757" t="str">
        <f t="shared" si="81"/>
        <v>Public Elementary</v>
      </c>
      <c r="AA1199" s="1757" t="str">
        <f t="shared" si="82"/>
        <v>1</v>
      </c>
    </row>
    <row r="1200" spans="1:28" s="1757" customFormat="1" ht="15.75" hidden="1" customHeight="1" x14ac:dyDescent="0.25">
      <c r="A1200" s="1754">
        <v>1179</v>
      </c>
      <c r="B1200" s="1754">
        <v>120950</v>
      </c>
      <c r="C1200" s="1755" t="s">
        <v>1845</v>
      </c>
      <c r="D1200" s="1755" t="s">
        <v>638</v>
      </c>
      <c r="E1200" s="1755" t="s">
        <v>639</v>
      </c>
      <c r="F1200" s="1755" t="s">
        <v>639</v>
      </c>
      <c r="G1200" s="1755" t="s">
        <v>1834</v>
      </c>
      <c r="H1200" s="1755" t="s">
        <v>1835</v>
      </c>
      <c r="I1200" s="1755" t="s">
        <v>643</v>
      </c>
      <c r="J1200" s="1754">
        <v>11.206763629999999</v>
      </c>
      <c r="K1200" s="1754">
        <v>124.8505693</v>
      </c>
      <c r="L1200" s="1755" t="s">
        <v>644</v>
      </c>
      <c r="M1200" s="1754">
        <v>14</v>
      </c>
      <c r="N1200" s="1754">
        <v>45</v>
      </c>
      <c r="O1200" s="1754">
        <v>194</v>
      </c>
      <c r="P1200" s="1754">
        <v>1376</v>
      </c>
      <c r="Q1200" s="1754">
        <v>2560</v>
      </c>
      <c r="R1200" s="1756">
        <v>1</v>
      </c>
      <c r="S1200" s="1756" t="s">
        <v>644</v>
      </c>
      <c r="T1200" s="1756"/>
      <c r="U1200" s="1756" t="s">
        <v>644</v>
      </c>
      <c r="V1200" s="1756" t="s">
        <v>644</v>
      </c>
      <c r="W1200" s="1754">
        <f t="shared" si="80"/>
        <v>1</v>
      </c>
      <c r="X1200" s="1754">
        <v>1</v>
      </c>
      <c r="Y1200" s="1757" t="str">
        <f t="shared" si="81"/>
        <v>Public Elementary</v>
      </c>
      <c r="AA1200" s="1757" t="str">
        <f t="shared" si="82"/>
        <v>1</v>
      </c>
    </row>
    <row r="1201" spans="1:27" s="1757" customFormat="1" ht="15.75" hidden="1" customHeight="1" x14ac:dyDescent="0.25">
      <c r="A1201" s="1754">
        <v>1180</v>
      </c>
      <c r="B1201" s="1754">
        <v>120951</v>
      </c>
      <c r="C1201" s="1755" t="s">
        <v>1846</v>
      </c>
      <c r="D1201" s="1755" t="s">
        <v>638</v>
      </c>
      <c r="E1201" s="1755" t="s">
        <v>639</v>
      </c>
      <c r="F1201" s="1755" t="s">
        <v>639</v>
      </c>
      <c r="G1201" s="1755" t="s">
        <v>1834</v>
      </c>
      <c r="H1201" s="1755" t="s">
        <v>1835</v>
      </c>
      <c r="I1201" s="1755" t="s">
        <v>643</v>
      </c>
      <c r="J1201" s="1754">
        <v>11.18810869</v>
      </c>
      <c r="K1201" s="1754">
        <v>124.90120210000001</v>
      </c>
      <c r="L1201" s="1755" t="s">
        <v>644</v>
      </c>
      <c r="M1201" s="1754">
        <v>14</v>
      </c>
      <c r="N1201" s="1754">
        <v>45</v>
      </c>
      <c r="O1201" s="1754">
        <v>194</v>
      </c>
      <c r="P1201" s="1754">
        <v>1376</v>
      </c>
      <c r="Q1201" s="1754">
        <v>2560</v>
      </c>
      <c r="R1201" s="1756">
        <v>1</v>
      </c>
      <c r="S1201" s="1756" t="s">
        <v>644</v>
      </c>
      <c r="T1201" s="1756"/>
      <c r="U1201" s="1756" t="s">
        <v>644</v>
      </c>
      <c r="V1201" s="1756" t="s">
        <v>644</v>
      </c>
      <c r="W1201" s="1754">
        <f t="shared" si="80"/>
        <v>1</v>
      </c>
      <c r="X1201" s="1754">
        <v>1</v>
      </c>
      <c r="Y1201" s="1757" t="str">
        <f t="shared" si="81"/>
        <v>Public Elementary</v>
      </c>
      <c r="AA1201" s="1757" t="str">
        <f t="shared" si="82"/>
        <v>1</v>
      </c>
    </row>
    <row r="1202" spans="1:27" s="1757" customFormat="1" ht="15.75" hidden="1" customHeight="1" x14ac:dyDescent="0.25">
      <c r="A1202" s="1754">
        <v>1181</v>
      </c>
      <c r="B1202" s="1754">
        <v>120952</v>
      </c>
      <c r="C1202" s="1755" t="s">
        <v>1847</v>
      </c>
      <c r="D1202" s="1755" t="s">
        <v>638</v>
      </c>
      <c r="E1202" s="1755" t="s">
        <v>639</v>
      </c>
      <c r="F1202" s="1755" t="s">
        <v>639</v>
      </c>
      <c r="G1202" s="1755" t="s">
        <v>1834</v>
      </c>
      <c r="H1202" s="1755" t="s">
        <v>1835</v>
      </c>
      <c r="I1202" s="1755" t="s">
        <v>643</v>
      </c>
      <c r="J1202" s="1754">
        <v>11.21676289</v>
      </c>
      <c r="K1202" s="1754">
        <v>124.8611243</v>
      </c>
      <c r="L1202" s="1755" t="s">
        <v>644</v>
      </c>
      <c r="M1202" s="1754">
        <v>14</v>
      </c>
      <c r="N1202" s="1754">
        <v>45</v>
      </c>
      <c r="O1202" s="1754">
        <v>194</v>
      </c>
      <c r="P1202" s="1754">
        <v>1376</v>
      </c>
      <c r="Q1202" s="1754">
        <v>2560</v>
      </c>
      <c r="R1202" s="1756">
        <v>1</v>
      </c>
      <c r="S1202" s="1756" t="s">
        <v>644</v>
      </c>
      <c r="T1202" s="1756"/>
      <c r="U1202" s="1756" t="s">
        <v>644</v>
      </c>
      <c r="V1202" s="1756" t="s">
        <v>644</v>
      </c>
      <c r="W1202" s="1754">
        <f t="shared" si="80"/>
        <v>1</v>
      </c>
      <c r="X1202" s="1754">
        <v>1</v>
      </c>
      <c r="Y1202" s="1757" t="str">
        <f t="shared" si="81"/>
        <v>Public Elementary</v>
      </c>
      <c r="AA1202" s="1757" t="str">
        <f t="shared" si="82"/>
        <v>1</v>
      </c>
    </row>
    <row r="1203" spans="1:27" s="1757" customFormat="1" ht="15.75" hidden="1" customHeight="1" x14ac:dyDescent="0.25">
      <c r="A1203" s="1754">
        <v>1183</v>
      </c>
      <c r="B1203" s="1754">
        <v>120954</v>
      </c>
      <c r="C1203" s="1755" t="s">
        <v>1043</v>
      </c>
      <c r="D1203" s="1755" t="s">
        <v>638</v>
      </c>
      <c r="E1203" s="1755" t="s">
        <v>639</v>
      </c>
      <c r="F1203" s="1755" t="s">
        <v>639</v>
      </c>
      <c r="G1203" s="1755" t="s">
        <v>1834</v>
      </c>
      <c r="H1203" s="1755" t="s">
        <v>1835</v>
      </c>
      <c r="I1203" s="1755" t="s">
        <v>643</v>
      </c>
      <c r="J1203" s="1754">
        <v>11.20315167</v>
      </c>
      <c r="K1203" s="1754">
        <v>124.8969582</v>
      </c>
      <c r="L1203" s="1755" t="s">
        <v>644</v>
      </c>
      <c r="M1203" s="1754">
        <v>14</v>
      </c>
      <c r="N1203" s="1754">
        <v>45</v>
      </c>
      <c r="O1203" s="1754">
        <v>194</v>
      </c>
      <c r="P1203" s="1754">
        <v>1376</v>
      </c>
      <c r="Q1203" s="1754">
        <v>2560</v>
      </c>
      <c r="R1203" s="1756">
        <v>1</v>
      </c>
      <c r="S1203" s="1756" t="s">
        <v>644</v>
      </c>
      <c r="T1203" s="1756"/>
      <c r="U1203" s="1756" t="s">
        <v>644</v>
      </c>
      <c r="V1203" s="1756" t="s">
        <v>644</v>
      </c>
      <c r="W1203" s="1754">
        <f t="shared" si="80"/>
        <v>1</v>
      </c>
      <c r="X1203" s="1754">
        <v>1</v>
      </c>
      <c r="Y1203" s="1757" t="str">
        <f t="shared" si="81"/>
        <v>Public Elementary</v>
      </c>
      <c r="AA1203" s="1757" t="str">
        <f t="shared" si="82"/>
        <v>1</v>
      </c>
    </row>
    <row r="1204" spans="1:27" s="1757" customFormat="1" ht="15.75" hidden="1" customHeight="1" x14ac:dyDescent="0.25">
      <c r="A1204" s="1754">
        <v>1184</v>
      </c>
      <c r="B1204" s="1754">
        <v>120955</v>
      </c>
      <c r="C1204" s="1755" t="s">
        <v>1849</v>
      </c>
      <c r="D1204" s="1755" t="s">
        <v>638</v>
      </c>
      <c r="E1204" s="1755" t="s">
        <v>639</v>
      </c>
      <c r="F1204" s="1755" t="s">
        <v>639</v>
      </c>
      <c r="G1204" s="1755" t="s">
        <v>1834</v>
      </c>
      <c r="H1204" s="1755" t="s">
        <v>1835</v>
      </c>
      <c r="I1204" s="1755" t="s">
        <v>643</v>
      </c>
      <c r="J1204" s="1754">
        <v>11.21500689</v>
      </c>
      <c r="K1204" s="1754">
        <v>124.8859023</v>
      </c>
      <c r="L1204" s="1755" t="s">
        <v>644</v>
      </c>
      <c r="M1204" s="1754">
        <v>14</v>
      </c>
      <c r="N1204" s="1754">
        <v>45</v>
      </c>
      <c r="O1204" s="1754">
        <v>194</v>
      </c>
      <c r="P1204" s="1754">
        <v>1376</v>
      </c>
      <c r="Q1204" s="1754">
        <v>2560</v>
      </c>
      <c r="R1204" s="1756">
        <v>1</v>
      </c>
      <c r="S1204" s="1756" t="s">
        <v>644</v>
      </c>
      <c r="T1204" s="1756"/>
      <c r="U1204" s="1756" t="s">
        <v>644</v>
      </c>
      <c r="V1204" s="1756" t="s">
        <v>644</v>
      </c>
      <c r="W1204" s="1754">
        <f t="shared" si="80"/>
        <v>1</v>
      </c>
      <c r="X1204" s="1754">
        <v>1</v>
      </c>
      <c r="Y1204" s="1757" t="str">
        <f t="shared" si="81"/>
        <v>Public Elementary</v>
      </c>
      <c r="AA1204" s="1757" t="str">
        <f t="shared" si="82"/>
        <v>1</v>
      </c>
    </row>
    <row r="1205" spans="1:27" s="1757" customFormat="1" ht="15.75" hidden="1" customHeight="1" x14ac:dyDescent="0.25">
      <c r="A1205" s="1754">
        <v>1185</v>
      </c>
      <c r="B1205" s="1754">
        <v>120956</v>
      </c>
      <c r="C1205" s="1755" t="s">
        <v>1850</v>
      </c>
      <c r="D1205" s="1755" t="s">
        <v>638</v>
      </c>
      <c r="E1205" s="1755" t="s">
        <v>639</v>
      </c>
      <c r="F1205" s="1755" t="s">
        <v>639</v>
      </c>
      <c r="G1205" s="1755" t="s">
        <v>1834</v>
      </c>
      <c r="H1205" s="1755" t="s">
        <v>1835</v>
      </c>
      <c r="I1205" s="1755" t="s">
        <v>643</v>
      </c>
      <c r="J1205" s="1754">
        <v>11.219539640000001</v>
      </c>
      <c r="K1205" s="1754">
        <v>124.8730693</v>
      </c>
      <c r="L1205" s="1755" t="s">
        <v>644</v>
      </c>
      <c r="M1205" s="1754">
        <v>14</v>
      </c>
      <c r="N1205" s="1754">
        <v>45</v>
      </c>
      <c r="O1205" s="1754">
        <v>194</v>
      </c>
      <c r="P1205" s="1754">
        <v>1376</v>
      </c>
      <c r="Q1205" s="1754">
        <v>2560</v>
      </c>
      <c r="R1205" s="1756">
        <v>1</v>
      </c>
      <c r="S1205" s="1756" t="s">
        <v>644</v>
      </c>
      <c r="T1205" s="1756"/>
      <c r="U1205" s="1756" t="s">
        <v>644</v>
      </c>
      <c r="V1205" s="1756" t="s">
        <v>644</v>
      </c>
      <c r="W1205" s="1754">
        <f t="shared" si="80"/>
        <v>1</v>
      </c>
      <c r="X1205" s="1754">
        <v>1</v>
      </c>
      <c r="Y1205" s="1757" t="str">
        <f t="shared" si="81"/>
        <v>Public Elementary</v>
      </c>
      <c r="AA1205" s="1757" t="str">
        <f t="shared" si="82"/>
        <v>1</v>
      </c>
    </row>
    <row r="1206" spans="1:27" s="1757" customFormat="1" ht="15.75" hidden="1" customHeight="1" x14ac:dyDescent="0.25">
      <c r="A1206" s="1754">
        <v>1186</v>
      </c>
      <c r="B1206" s="1754">
        <v>120957</v>
      </c>
      <c r="C1206" s="1755" t="s">
        <v>1851</v>
      </c>
      <c r="D1206" s="1755" t="s">
        <v>638</v>
      </c>
      <c r="E1206" s="1755" t="s">
        <v>639</v>
      </c>
      <c r="F1206" s="1755" t="s">
        <v>639</v>
      </c>
      <c r="G1206" s="1755" t="s">
        <v>1834</v>
      </c>
      <c r="H1206" s="1755" t="s">
        <v>1835</v>
      </c>
      <c r="I1206" s="1755" t="s">
        <v>643</v>
      </c>
      <c r="J1206" s="1754">
        <v>11.21037424</v>
      </c>
      <c r="K1206" s="1754">
        <v>124.8814022</v>
      </c>
      <c r="L1206" s="1755" t="s">
        <v>644</v>
      </c>
      <c r="M1206" s="1754">
        <v>14</v>
      </c>
      <c r="N1206" s="1754">
        <v>45</v>
      </c>
      <c r="O1206" s="1754">
        <v>194</v>
      </c>
      <c r="P1206" s="1754">
        <v>1376</v>
      </c>
      <c r="Q1206" s="1754">
        <v>2560</v>
      </c>
      <c r="R1206" s="1756">
        <v>1</v>
      </c>
      <c r="S1206" s="1756" t="s">
        <v>644</v>
      </c>
      <c r="T1206" s="1756"/>
      <c r="U1206" s="1756" t="s">
        <v>644</v>
      </c>
      <c r="V1206" s="1756" t="s">
        <v>644</v>
      </c>
      <c r="W1206" s="1754">
        <f t="shared" si="80"/>
        <v>1</v>
      </c>
      <c r="X1206" s="1754">
        <v>1</v>
      </c>
      <c r="Y1206" s="1757" t="str">
        <f t="shared" si="81"/>
        <v>Public Elementary</v>
      </c>
      <c r="AA1206" s="1757" t="str">
        <f t="shared" si="82"/>
        <v>1</v>
      </c>
    </row>
    <row r="1207" spans="1:27" s="1757" customFormat="1" ht="15.75" hidden="1" customHeight="1" x14ac:dyDescent="0.25">
      <c r="A1207" s="1754">
        <v>1188</v>
      </c>
      <c r="B1207" s="1754">
        <v>120959</v>
      </c>
      <c r="C1207" s="1755" t="s">
        <v>1853</v>
      </c>
      <c r="D1207" s="1755" t="s">
        <v>638</v>
      </c>
      <c r="E1207" s="1755" t="s">
        <v>639</v>
      </c>
      <c r="F1207" s="1755" t="s">
        <v>639</v>
      </c>
      <c r="G1207" s="1755" t="s">
        <v>1834</v>
      </c>
      <c r="H1207" s="1755" t="s">
        <v>1835</v>
      </c>
      <c r="I1207" s="1755" t="s">
        <v>643</v>
      </c>
      <c r="J1207" s="1754">
        <v>11.235372529999999</v>
      </c>
      <c r="K1207" s="1754">
        <v>124.8736244</v>
      </c>
      <c r="L1207" s="1755" t="s">
        <v>644</v>
      </c>
      <c r="M1207" s="1754">
        <v>14</v>
      </c>
      <c r="N1207" s="1754">
        <v>45</v>
      </c>
      <c r="O1207" s="1754">
        <v>194</v>
      </c>
      <c r="P1207" s="1754">
        <v>1376</v>
      </c>
      <c r="Q1207" s="1754">
        <v>2560</v>
      </c>
      <c r="R1207" s="1756">
        <v>1</v>
      </c>
      <c r="S1207" s="1756" t="s">
        <v>644</v>
      </c>
      <c r="T1207" s="1756"/>
      <c r="U1207" s="1756" t="s">
        <v>644</v>
      </c>
      <c r="V1207" s="1756" t="s">
        <v>644</v>
      </c>
      <c r="W1207" s="1754">
        <f t="shared" si="80"/>
        <v>1</v>
      </c>
      <c r="X1207" s="1754">
        <v>1</v>
      </c>
      <c r="Y1207" s="1757" t="str">
        <f t="shared" si="81"/>
        <v>Public Elementary</v>
      </c>
      <c r="AA1207" s="1757" t="str">
        <f t="shared" si="82"/>
        <v>1</v>
      </c>
    </row>
    <row r="1208" spans="1:27" s="1757" customFormat="1" ht="15.75" hidden="1" customHeight="1" x14ac:dyDescent="0.25">
      <c r="A1208" s="1754">
        <v>1189</v>
      </c>
      <c r="B1208" s="1754">
        <v>120960</v>
      </c>
      <c r="C1208" s="1755" t="s">
        <v>1854</v>
      </c>
      <c r="D1208" s="1755" t="s">
        <v>638</v>
      </c>
      <c r="E1208" s="1755" t="s">
        <v>639</v>
      </c>
      <c r="F1208" s="1755" t="s">
        <v>639</v>
      </c>
      <c r="G1208" s="1755" t="s">
        <v>1834</v>
      </c>
      <c r="H1208" s="1755" t="s">
        <v>1835</v>
      </c>
      <c r="I1208" s="1755" t="s">
        <v>643</v>
      </c>
      <c r="J1208" s="1754">
        <v>11.24090502</v>
      </c>
      <c r="K1208" s="1754">
        <v>124.9002024</v>
      </c>
      <c r="L1208" s="1755" t="s">
        <v>644</v>
      </c>
      <c r="M1208" s="1754">
        <v>14</v>
      </c>
      <c r="N1208" s="1754">
        <v>45</v>
      </c>
      <c r="O1208" s="1754">
        <v>194</v>
      </c>
      <c r="P1208" s="1754">
        <v>1376</v>
      </c>
      <c r="Q1208" s="1754">
        <v>2560</v>
      </c>
      <c r="R1208" s="1756">
        <v>1</v>
      </c>
      <c r="S1208" s="1756" t="s">
        <v>644</v>
      </c>
      <c r="T1208" s="1756"/>
      <c r="U1208" s="1756" t="s">
        <v>644</v>
      </c>
      <c r="V1208" s="1756" t="s">
        <v>644</v>
      </c>
      <c r="W1208" s="1754">
        <f t="shared" si="80"/>
        <v>1</v>
      </c>
      <c r="X1208" s="1754">
        <v>1</v>
      </c>
      <c r="Y1208" s="1757" t="str">
        <f t="shared" si="81"/>
        <v>Public Elementary</v>
      </c>
      <c r="AA1208" s="1757" t="str">
        <f t="shared" si="82"/>
        <v>1</v>
      </c>
    </row>
    <row r="1209" spans="1:27" s="1757" customFormat="1" ht="15.75" hidden="1" customHeight="1" x14ac:dyDescent="0.25">
      <c r="A1209" s="1754">
        <v>2200</v>
      </c>
      <c r="B1209" s="1754">
        <v>191561</v>
      </c>
      <c r="C1209" s="1755" t="s">
        <v>2785</v>
      </c>
      <c r="D1209" s="1755" t="s">
        <v>638</v>
      </c>
      <c r="E1209" s="1755" t="s">
        <v>639</v>
      </c>
      <c r="F1209" s="1755" t="s">
        <v>639</v>
      </c>
      <c r="G1209" s="1755" t="s">
        <v>1834</v>
      </c>
      <c r="H1209" s="1755" t="s">
        <v>1835</v>
      </c>
      <c r="I1209" s="1755" t="s">
        <v>643</v>
      </c>
      <c r="J1209" s="1758"/>
      <c r="K1209" s="1758"/>
      <c r="L1209" s="1755" t="s">
        <v>644</v>
      </c>
      <c r="M1209" s="1754">
        <v>14</v>
      </c>
      <c r="N1209" s="1754">
        <v>45</v>
      </c>
      <c r="O1209" s="1754">
        <v>194</v>
      </c>
      <c r="P1209" s="1754">
        <v>1376</v>
      </c>
      <c r="Q1209" s="1754">
        <v>2560</v>
      </c>
      <c r="R1209" s="1756">
        <v>1</v>
      </c>
      <c r="S1209" s="1756" t="s">
        <v>644</v>
      </c>
      <c r="T1209" s="1756"/>
      <c r="U1209" s="1756" t="s">
        <v>644</v>
      </c>
      <c r="V1209" s="1756" t="s">
        <v>644</v>
      </c>
      <c r="W1209" s="1754">
        <f t="shared" si="80"/>
        <v>1</v>
      </c>
      <c r="X1209" s="1754">
        <v>1</v>
      </c>
      <c r="Y1209" s="1757" t="str">
        <f t="shared" si="81"/>
        <v>Public Elementary</v>
      </c>
      <c r="AA1209" s="1757" t="str">
        <f t="shared" si="82"/>
        <v>1</v>
      </c>
    </row>
    <row r="1210" spans="1:27" s="1757" customFormat="1" ht="15.75" hidden="1" customHeight="1" x14ac:dyDescent="0.25">
      <c r="A1210" s="1754">
        <v>2348</v>
      </c>
      <c r="B1210" s="1754">
        <v>313331</v>
      </c>
      <c r="C1210" s="1755" t="s">
        <v>2923</v>
      </c>
      <c r="D1210" s="1755" t="s">
        <v>638</v>
      </c>
      <c r="E1210" s="1755" t="s">
        <v>639</v>
      </c>
      <c r="F1210" s="1755" t="s">
        <v>639</v>
      </c>
      <c r="G1210" s="1755" t="s">
        <v>1834</v>
      </c>
      <c r="H1210" s="1755" t="s">
        <v>1835</v>
      </c>
      <c r="I1210" s="1755" t="s">
        <v>716</v>
      </c>
      <c r="J1210" s="1754">
        <v>11.204777</v>
      </c>
      <c r="K1210" s="1754">
        <v>124.850196</v>
      </c>
      <c r="L1210" s="1755" t="s">
        <v>644</v>
      </c>
      <c r="M1210" s="1754">
        <v>14</v>
      </c>
      <c r="N1210" s="1754">
        <v>45</v>
      </c>
      <c r="O1210" s="1754">
        <v>194</v>
      </c>
      <c r="P1210" s="1754">
        <v>1376</v>
      </c>
      <c r="Q1210" s="1754">
        <v>2560</v>
      </c>
      <c r="R1210" s="1756" t="s">
        <v>644</v>
      </c>
      <c r="S1210" s="1756">
        <v>1</v>
      </c>
      <c r="T1210" s="1756"/>
      <c r="U1210" s="1756" t="s">
        <v>644</v>
      </c>
      <c r="V1210" s="1756" t="s">
        <v>644</v>
      </c>
      <c r="W1210" s="1754">
        <f t="shared" si="80"/>
        <v>2</v>
      </c>
      <c r="X1210" s="1754">
        <v>1</v>
      </c>
      <c r="Y1210" s="1757" t="str">
        <f t="shared" si="81"/>
        <v>Public JHS</v>
      </c>
      <c r="AA1210" s="1757" t="str">
        <f t="shared" si="82"/>
        <v>2</v>
      </c>
    </row>
    <row r="1211" spans="1:27" s="1757" customFormat="1" ht="15.75" hidden="1" customHeight="1" x14ac:dyDescent="0.25">
      <c r="A1211" s="1754">
        <v>2358</v>
      </c>
      <c r="B1211" s="1754">
        <v>313342</v>
      </c>
      <c r="C1211" s="1755" t="s">
        <v>2933</v>
      </c>
      <c r="D1211" s="1755" t="s">
        <v>638</v>
      </c>
      <c r="E1211" s="1755" t="s">
        <v>639</v>
      </c>
      <c r="F1211" s="1755" t="s">
        <v>639</v>
      </c>
      <c r="G1211" s="1755" t="s">
        <v>1834</v>
      </c>
      <c r="H1211" s="1755" t="s">
        <v>1835</v>
      </c>
      <c r="I1211" s="1755" t="s">
        <v>716</v>
      </c>
      <c r="J1211" s="1759"/>
      <c r="K1211" s="1759"/>
      <c r="L1211" s="1755" t="s">
        <v>644</v>
      </c>
      <c r="M1211" s="1754">
        <v>14</v>
      </c>
      <c r="N1211" s="1754">
        <v>45</v>
      </c>
      <c r="O1211" s="1754">
        <v>194</v>
      </c>
      <c r="P1211" s="1754">
        <v>1376</v>
      </c>
      <c r="Q1211" s="1754">
        <v>2560</v>
      </c>
      <c r="R1211" s="1756" t="s">
        <v>644</v>
      </c>
      <c r="S1211" s="1756">
        <v>1</v>
      </c>
      <c r="T1211" s="1756"/>
      <c r="U1211" s="1756" t="s">
        <v>644</v>
      </c>
      <c r="V1211" s="1756" t="s">
        <v>644</v>
      </c>
      <c r="W1211" s="1754">
        <f t="shared" si="80"/>
        <v>2</v>
      </c>
      <c r="X1211" s="1754">
        <v>1</v>
      </c>
      <c r="Y1211" s="1757" t="str">
        <f t="shared" si="81"/>
        <v>Public JHS</v>
      </c>
      <c r="AA1211" s="1757" t="str">
        <f t="shared" si="82"/>
        <v>2</v>
      </c>
    </row>
    <row r="1212" spans="1:27" s="1757" customFormat="1" ht="15.75" hidden="1" customHeight="1" x14ac:dyDescent="0.25">
      <c r="A1212" s="1754">
        <v>2418</v>
      </c>
      <c r="B1212" s="1754">
        <v>451516</v>
      </c>
      <c r="C1212" s="1760" t="s">
        <v>3053</v>
      </c>
      <c r="D1212" s="1755" t="s">
        <v>638</v>
      </c>
      <c r="E1212" s="1755" t="s">
        <v>639</v>
      </c>
      <c r="F1212" s="1755" t="s">
        <v>639</v>
      </c>
      <c r="G1212" s="1755" t="s">
        <v>1834</v>
      </c>
      <c r="H1212" s="1755" t="s">
        <v>1835</v>
      </c>
      <c r="I1212" s="1755" t="s">
        <v>643</v>
      </c>
      <c r="J1212" s="1759"/>
      <c r="K1212" s="1759"/>
      <c r="L1212" s="1755" t="s">
        <v>2985</v>
      </c>
      <c r="M1212" s="1754">
        <v>14</v>
      </c>
      <c r="N1212" s="1754">
        <v>45</v>
      </c>
      <c r="O1212" s="1754">
        <v>194</v>
      </c>
      <c r="P1212" s="1754">
        <v>1376</v>
      </c>
      <c r="Q1212" s="1754">
        <v>2560</v>
      </c>
      <c r="R1212" s="1756">
        <v>1</v>
      </c>
      <c r="S1212" s="1756" t="s">
        <v>644</v>
      </c>
      <c r="T1212" s="1756"/>
      <c r="U1212" s="1756" t="s">
        <v>644</v>
      </c>
      <c r="V1212" s="1756" t="s">
        <v>644</v>
      </c>
      <c r="W1212" s="1754">
        <f t="shared" si="80"/>
        <v>1</v>
      </c>
      <c r="X1212" s="1754">
        <v>2</v>
      </c>
      <c r="Y1212" s="1757" t="str">
        <f t="shared" si="81"/>
        <v>Private Elementary</v>
      </c>
      <c r="AA1212" s="1757" t="str">
        <f t="shared" si="82"/>
        <v>1</v>
      </c>
    </row>
    <row r="1213" spans="1:27" s="1757" customFormat="1" ht="15.75" hidden="1" customHeight="1" x14ac:dyDescent="0.25">
      <c r="A1213" s="1754">
        <v>2445</v>
      </c>
      <c r="B1213" s="1761" t="s">
        <v>1835</v>
      </c>
      <c r="C1213" s="1761" t="s">
        <v>3094</v>
      </c>
      <c r="D1213" s="1755" t="s">
        <v>638</v>
      </c>
      <c r="E1213" s="1755" t="s">
        <v>639</v>
      </c>
      <c r="F1213" s="1755" t="s">
        <v>639</v>
      </c>
      <c r="G1213" s="1761" t="s">
        <v>1834</v>
      </c>
      <c r="H1213" s="1761" t="s">
        <v>1835</v>
      </c>
      <c r="I1213" s="1755" t="s">
        <v>758</v>
      </c>
      <c r="J1213" s="1754"/>
      <c r="K1213" s="1754"/>
      <c r="L1213" s="1755"/>
      <c r="M1213" s="1754"/>
      <c r="N1213" s="1754"/>
      <c r="O1213" s="1754"/>
      <c r="P1213" s="1754"/>
      <c r="Q1213" s="1754"/>
      <c r="R1213" s="1756" t="s">
        <v>644</v>
      </c>
      <c r="S1213" s="1756" t="s">
        <v>644</v>
      </c>
      <c r="T1213" s="1756"/>
      <c r="U1213" s="1756">
        <v>1</v>
      </c>
      <c r="V1213" s="1756" t="s">
        <v>644</v>
      </c>
      <c r="W1213" s="1754">
        <f t="shared" si="80"/>
        <v>7</v>
      </c>
      <c r="X1213" s="1754">
        <v>1</v>
      </c>
      <c r="Y1213" s="1757" t="str">
        <f t="shared" si="81"/>
        <v>Public ALS</v>
      </c>
      <c r="AA1213" s="1757" t="str">
        <f t="shared" si="82"/>
        <v>4</v>
      </c>
    </row>
    <row r="1214" spans="1:27" s="1757" customFormat="1" ht="15.75" hidden="1" customHeight="1" x14ac:dyDescent="0.25">
      <c r="A1214" s="1754">
        <v>1190</v>
      </c>
      <c r="B1214" s="1754">
        <v>120961</v>
      </c>
      <c r="C1214" s="1755" t="s">
        <v>1855</v>
      </c>
      <c r="D1214" s="1755" t="s">
        <v>638</v>
      </c>
      <c r="E1214" s="1755" t="s">
        <v>639</v>
      </c>
      <c r="F1214" s="1755" t="s">
        <v>639</v>
      </c>
      <c r="G1214" s="1755" t="s">
        <v>1834</v>
      </c>
      <c r="H1214" s="1755" t="s">
        <v>1856</v>
      </c>
      <c r="I1214" s="1755" t="s">
        <v>643</v>
      </c>
      <c r="J1214" s="1754">
        <v>11.25037159</v>
      </c>
      <c r="K1214" s="1754">
        <v>124.8516805</v>
      </c>
      <c r="L1214" s="1755" t="s">
        <v>644</v>
      </c>
      <c r="M1214" s="1754">
        <v>14</v>
      </c>
      <c r="N1214" s="1754">
        <v>45</v>
      </c>
      <c r="O1214" s="1754">
        <v>194</v>
      </c>
      <c r="P1214" s="1754">
        <v>1376</v>
      </c>
      <c r="Q1214" s="1754">
        <v>2561</v>
      </c>
      <c r="R1214" s="1756">
        <v>1</v>
      </c>
      <c r="S1214" s="1756" t="s">
        <v>644</v>
      </c>
      <c r="T1214" s="1756"/>
      <c r="U1214" s="1756" t="s">
        <v>644</v>
      </c>
      <c r="V1214" s="1756" t="s">
        <v>644</v>
      </c>
      <c r="W1214" s="1754">
        <f t="shared" si="80"/>
        <v>1</v>
      </c>
      <c r="X1214" s="1754">
        <v>1</v>
      </c>
      <c r="Y1214" s="1757" t="str">
        <f t="shared" si="81"/>
        <v>Public Elementary</v>
      </c>
      <c r="AA1214" s="1757" t="str">
        <f t="shared" si="82"/>
        <v>1</v>
      </c>
    </row>
    <row r="1215" spans="1:27" s="1757" customFormat="1" ht="15.75" hidden="1" customHeight="1" x14ac:dyDescent="0.25">
      <c r="A1215" s="1754">
        <v>1192</v>
      </c>
      <c r="B1215" s="1754">
        <v>120963</v>
      </c>
      <c r="C1215" s="1755" t="s">
        <v>1858</v>
      </c>
      <c r="D1215" s="1755" t="s">
        <v>638</v>
      </c>
      <c r="E1215" s="1755" t="s">
        <v>639</v>
      </c>
      <c r="F1215" s="1755" t="s">
        <v>639</v>
      </c>
      <c r="G1215" s="1755" t="s">
        <v>1834</v>
      </c>
      <c r="H1215" s="1755" t="s">
        <v>1856</v>
      </c>
      <c r="I1215" s="1755" t="s">
        <v>643</v>
      </c>
      <c r="J1215" s="1754">
        <v>11.21450716</v>
      </c>
      <c r="K1215" s="1754">
        <v>124.83580240000001</v>
      </c>
      <c r="L1215" s="1755" t="s">
        <v>644</v>
      </c>
      <c r="M1215" s="1754">
        <v>14</v>
      </c>
      <c r="N1215" s="1754">
        <v>45</v>
      </c>
      <c r="O1215" s="1754">
        <v>194</v>
      </c>
      <c r="P1215" s="1754">
        <v>1376</v>
      </c>
      <c r="Q1215" s="1754">
        <v>2561</v>
      </c>
      <c r="R1215" s="1756">
        <v>1</v>
      </c>
      <c r="S1215" s="1756" t="s">
        <v>644</v>
      </c>
      <c r="T1215" s="1756"/>
      <c r="U1215" s="1756" t="s">
        <v>644</v>
      </c>
      <c r="V1215" s="1756" t="s">
        <v>644</v>
      </c>
      <c r="W1215" s="1754">
        <f t="shared" si="80"/>
        <v>1</v>
      </c>
      <c r="X1215" s="1754">
        <v>1</v>
      </c>
      <c r="Y1215" s="1757" t="str">
        <f t="shared" si="81"/>
        <v>Public Elementary</v>
      </c>
      <c r="AA1215" s="1757" t="str">
        <f t="shared" si="82"/>
        <v>1</v>
      </c>
    </row>
    <row r="1216" spans="1:27" s="1757" customFormat="1" ht="15.75" hidden="1" customHeight="1" x14ac:dyDescent="0.25">
      <c r="A1216" s="1754">
        <v>1193</v>
      </c>
      <c r="B1216" s="1754">
        <v>120964</v>
      </c>
      <c r="C1216" s="1755" t="s">
        <v>1859</v>
      </c>
      <c r="D1216" s="1755" t="s">
        <v>638</v>
      </c>
      <c r="E1216" s="1755" t="s">
        <v>639</v>
      </c>
      <c r="F1216" s="1755" t="s">
        <v>639</v>
      </c>
      <c r="G1216" s="1755" t="s">
        <v>1834</v>
      </c>
      <c r="H1216" s="1755" t="s">
        <v>1856</v>
      </c>
      <c r="I1216" s="1755" t="s">
        <v>643</v>
      </c>
      <c r="J1216" s="1754">
        <v>11.264203759999999</v>
      </c>
      <c r="K1216" s="1754">
        <v>124.8258026</v>
      </c>
      <c r="L1216" s="1755" t="s">
        <v>644</v>
      </c>
      <c r="M1216" s="1754">
        <v>14</v>
      </c>
      <c r="N1216" s="1754">
        <v>45</v>
      </c>
      <c r="O1216" s="1754">
        <v>194</v>
      </c>
      <c r="P1216" s="1754">
        <v>1376</v>
      </c>
      <c r="Q1216" s="1754">
        <v>2561</v>
      </c>
      <c r="R1216" s="1756">
        <v>1</v>
      </c>
      <c r="S1216" s="1756" t="s">
        <v>644</v>
      </c>
      <c r="T1216" s="1756"/>
      <c r="U1216" s="1756" t="s">
        <v>644</v>
      </c>
      <c r="V1216" s="1756" t="s">
        <v>644</v>
      </c>
      <c r="W1216" s="1754">
        <f t="shared" si="80"/>
        <v>1</v>
      </c>
      <c r="X1216" s="1754">
        <v>1</v>
      </c>
      <c r="Y1216" s="1757" t="str">
        <f t="shared" si="81"/>
        <v>Public Elementary</v>
      </c>
      <c r="AA1216" s="1757" t="str">
        <f t="shared" si="82"/>
        <v>1</v>
      </c>
    </row>
    <row r="1217" spans="1:27" s="1757" customFormat="1" ht="15.75" hidden="1" customHeight="1" x14ac:dyDescent="0.25">
      <c r="A1217" s="1754">
        <v>1195</v>
      </c>
      <c r="B1217" s="1754">
        <v>120966</v>
      </c>
      <c r="C1217" s="1755" t="s">
        <v>1860</v>
      </c>
      <c r="D1217" s="1755" t="s">
        <v>638</v>
      </c>
      <c r="E1217" s="1755" t="s">
        <v>639</v>
      </c>
      <c r="F1217" s="1755" t="s">
        <v>639</v>
      </c>
      <c r="G1217" s="1755" t="s">
        <v>1834</v>
      </c>
      <c r="H1217" s="1755" t="s">
        <v>1856</v>
      </c>
      <c r="I1217" s="1755" t="s">
        <v>643</v>
      </c>
      <c r="J1217" s="1754">
        <v>11.25450425</v>
      </c>
      <c r="K1217" s="1754">
        <v>124.8635025</v>
      </c>
      <c r="L1217" s="1755" t="s">
        <v>644</v>
      </c>
      <c r="M1217" s="1754">
        <v>14</v>
      </c>
      <c r="N1217" s="1754">
        <v>45</v>
      </c>
      <c r="O1217" s="1754">
        <v>194</v>
      </c>
      <c r="P1217" s="1754">
        <v>1376</v>
      </c>
      <c r="Q1217" s="1754">
        <v>2561</v>
      </c>
      <c r="R1217" s="1756">
        <v>1</v>
      </c>
      <c r="S1217" s="1756" t="s">
        <v>644</v>
      </c>
      <c r="T1217" s="1756"/>
      <c r="U1217" s="1756" t="s">
        <v>644</v>
      </c>
      <c r="V1217" s="1756" t="s">
        <v>644</v>
      </c>
      <c r="W1217" s="1754">
        <f t="shared" si="80"/>
        <v>1</v>
      </c>
      <c r="X1217" s="1754">
        <v>1</v>
      </c>
      <c r="Y1217" s="1757" t="str">
        <f t="shared" si="81"/>
        <v>Public Elementary</v>
      </c>
      <c r="AA1217" s="1757" t="str">
        <f t="shared" si="82"/>
        <v>1</v>
      </c>
    </row>
    <row r="1218" spans="1:27" s="1757" customFormat="1" ht="15.75" hidden="1" customHeight="1" x14ac:dyDescent="0.25">
      <c r="A1218" s="1754">
        <v>1196</v>
      </c>
      <c r="B1218" s="1754">
        <v>120967</v>
      </c>
      <c r="C1218" s="1755" t="s">
        <v>1861</v>
      </c>
      <c r="D1218" s="1755" t="s">
        <v>638</v>
      </c>
      <c r="E1218" s="1755" t="s">
        <v>639</v>
      </c>
      <c r="F1218" s="1755" t="s">
        <v>639</v>
      </c>
      <c r="G1218" s="1755" t="s">
        <v>1834</v>
      </c>
      <c r="H1218" s="1755" t="s">
        <v>1856</v>
      </c>
      <c r="I1218" s="1755" t="s">
        <v>643</v>
      </c>
      <c r="J1218" s="1754">
        <v>11.23620554</v>
      </c>
      <c r="K1218" s="1754">
        <v>124.8591804</v>
      </c>
      <c r="L1218" s="1755" t="s">
        <v>644</v>
      </c>
      <c r="M1218" s="1754">
        <v>14</v>
      </c>
      <c r="N1218" s="1754">
        <v>45</v>
      </c>
      <c r="O1218" s="1754">
        <v>194</v>
      </c>
      <c r="P1218" s="1754">
        <v>1376</v>
      </c>
      <c r="Q1218" s="1754">
        <v>2561</v>
      </c>
      <c r="R1218" s="1756">
        <v>1</v>
      </c>
      <c r="S1218" s="1756" t="s">
        <v>644</v>
      </c>
      <c r="T1218" s="1756"/>
      <c r="U1218" s="1756" t="s">
        <v>644</v>
      </c>
      <c r="V1218" s="1756" t="s">
        <v>644</v>
      </c>
      <c r="W1218" s="1754">
        <f t="shared" si="80"/>
        <v>1</v>
      </c>
      <c r="X1218" s="1754">
        <v>1</v>
      </c>
      <c r="Y1218" s="1757" t="str">
        <f t="shared" si="81"/>
        <v>Public Elementary</v>
      </c>
      <c r="AA1218" s="1757" t="str">
        <f t="shared" si="82"/>
        <v>1</v>
      </c>
    </row>
    <row r="1219" spans="1:27" s="1757" customFormat="1" ht="15.75" hidden="1" customHeight="1" x14ac:dyDescent="0.25">
      <c r="A1219" s="1754">
        <v>1198</v>
      </c>
      <c r="B1219" s="1754">
        <v>120969</v>
      </c>
      <c r="C1219" s="1755" t="s">
        <v>1863</v>
      </c>
      <c r="D1219" s="1755" t="s">
        <v>638</v>
      </c>
      <c r="E1219" s="1755" t="s">
        <v>639</v>
      </c>
      <c r="F1219" s="1755" t="s">
        <v>639</v>
      </c>
      <c r="G1219" s="1755" t="s">
        <v>1834</v>
      </c>
      <c r="H1219" s="1755" t="s">
        <v>1856</v>
      </c>
      <c r="I1219" s="1755" t="s">
        <v>643</v>
      </c>
      <c r="J1219" s="1754">
        <v>11.2220066</v>
      </c>
      <c r="K1219" s="1754">
        <v>124.84360239999999</v>
      </c>
      <c r="L1219" s="1755" t="s">
        <v>644</v>
      </c>
      <c r="M1219" s="1754">
        <v>14</v>
      </c>
      <c r="N1219" s="1754">
        <v>45</v>
      </c>
      <c r="O1219" s="1754">
        <v>194</v>
      </c>
      <c r="P1219" s="1754">
        <v>1376</v>
      </c>
      <c r="Q1219" s="1754">
        <v>2561</v>
      </c>
      <c r="R1219" s="1756">
        <v>1</v>
      </c>
      <c r="S1219" s="1756" t="s">
        <v>644</v>
      </c>
      <c r="T1219" s="1756"/>
      <c r="U1219" s="1756" t="s">
        <v>644</v>
      </c>
      <c r="V1219" s="1756" t="s">
        <v>644</v>
      </c>
      <c r="W1219" s="1754">
        <f t="shared" si="80"/>
        <v>1</v>
      </c>
      <c r="X1219" s="1754">
        <v>1</v>
      </c>
      <c r="Y1219" s="1757" t="str">
        <f t="shared" si="81"/>
        <v>Public Elementary</v>
      </c>
      <c r="AA1219" s="1757" t="str">
        <f t="shared" si="82"/>
        <v>1</v>
      </c>
    </row>
    <row r="1220" spans="1:27" s="1757" customFormat="1" ht="15.75" hidden="1" customHeight="1" x14ac:dyDescent="0.25">
      <c r="A1220" s="1754">
        <v>1199</v>
      </c>
      <c r="B1220" s="1754">
        <v>120970</v>
      </c>
      <c r="C1220" s="1755" t="s">
        <v>1864</v>
      </c>
      <c r="D1220" s="1755" t="s">
        <v>638</v>
      </c>
      <c r="E1220" s="1755" t="s">
        <v>639</v>
      </c>
      <c r="F1220" s="1755" t="s">
        <v>639</v>
      </c>
      <c r="G1220" s="1755" t="s">
        <v>1834</v>
      </c>
      <c r="H1220" s="1755" t="s">
        <v>1856</v>
      </c>
      <c r="I1220" s="1755" t="s">
        <v>643</v>
      </c>
      <c r="J1220" s="1754">
        <v>11.2398165</v>
      </c>
      <c r="K1220" s="1754">
        <v>124.8152915</v>
      </c>
      <c r="L1220" s="1755" t="s">
        <v>644</v>
      </c>
      <c r="M1220" s="1754">
        <v>14</v>
      </c>
      <c r="N1220" s="1754">
        <v>45</v>
      </c>
      <c r="O1220" s="1754">
        <v>194</v>
      </c>
      <c r="P1220" s="1754">
        <v>1376</v>
      </c>
      <c r="Q1220" s="1754">
        <v>2561</v>
      </c>
      <c r="R1220" s="1756">
        <v>1</v>
      </c>
      <c r="S1220" s="1756" t="s">
        <v>644</v>
      </c>
      <c r="T1220" s="1756"/>
      <c r="U1220" s="1756" t="s">
        <v>644</v>
      </c>
      <c r="V1220" s="1756" t="s">
        <v>644</v>
      </c>
      <c r="W1220" s="1754">
        <f t="shared" si="80"/>
        <v>1</v>
      </c>
      <c r="X1220" s="1754">
        <v>1</v>
      </c>
      <c r="Y1220" s="1757" t="str">
        <f t="shared" si="81"/>
        <v>Public Elementary</v>
      </c>
      <c r="AA1220" s="1757" t="str">
        <f t="shared" si="82"/>
        <v>1</v>
      </c>
    </row>
    <row r="1221" spans="1:27" s="1757" customFormat="1" ht="15.75" hidden="1" customHeight="1" x14ac:dyDescent="0.25">
      <c r="A1221" s="1754">
        <v>1200</v>
      </c>
      <c r="B1221" s="1754">
        <v>120971</v>
      </c>
      <c r="C1221" s="1755" t="s">
        <v>1865</v>
      </c>
      <c r="D1221" s="1755" t="s">
        <v>638</v>
      </c>
      <c r="E1221" s="1755" t="s">
        <v>639</v>
      </c>
      <c r="F1221" s="1755" t="s">
        <v>639</v>
      </c>
      <c r="G1221" s="1755" t="s">
        <v>1834</v>
      </c>
      <c r="H1221" s="1755" t="s">
        <v>1856</v>
      </c>
      <c r="I1221" s="1755" t="s">
        <v>643</v>
      </c>
      <c r="J1221" s="1754">
        <v>11.232006030000001</v>
      </c>
      <c r="K1221" s="1754">
        <v>124.8177025</v>
      </c>
      <c r="L1221" s="1755" t="s">
        <v>644</v>
      </c>
      <c r="M1221" s="1754">
        <v>14</v>
      </c>
      <c r="N1221" s="1754">
        <v>45</v>
      </c>
      <c r="O1221" s="1754">
        <v>194</v>
      </c>
      <c r="P1221" s="1754">
        <v>1376</v>
      </c>
      <c r="Q1221" s="1754">
        <v>2561</v>
      </c>
      <c r="R1221" s="1756">
        <v>1</v>
      </c>
      <c r="S1221" s="1756" t="s">
        <v>644</v>
      </c>
      <c r="T1221" s="1756"/>
      <c r="U1221" s="1756" t="s">
        <v>644</v>
      </c>
      <c r="V1221" s="1756" t="s">
        <v>644</v>
      </c>
      <c r="W1221" s="1754">
        <f t="shared" si="80"/>
        <v>1</v>
      </c>
      <c r="X1221" s="1754">
        <v>1</v>
      </c>
      <c r="Y1221" s="1757" t="str">
        <f t="shared" si="81"/>
        <v>Public Elementary</v>
      </c>
      <c r="AA1221" s="1757" t="str">
        <f t="shared" si="82"/>
        <v>1</v>
      </c>
    </row>
    <row r="1222" spans="1:27" s="1757" customFormat="1" ht="15.75" hidden="1" customHeight="1" x14ac:dyDescent="0.25">
      <c r="A1222" s="1754">
        <v>1201</v>
      </c>
      <c r="B1222" s="1754">
        <v>120972</v>
      </c>
      <c r="C1222" s="1755" t="s">
        <v>1866</v>
      </c>
      <c r="D1222" s="1755" t="s">
        <v>638</v>
      </c>
      <c r="E1222" s="1755" t="s">
        <v>639</v>
      </c>
      <c r="F1222" s="1755" t="s">
        <v>639</v>
      </c>
      <c r="G1222" s="1755" t="s">
        <v>1834</v>
      </c>
      <c r="H1222" s="1755" t="s">
        <v>1856</v>
      </c>
      <c r="I1222" s="1755" t="s">
        <v>643</v>
      </c>
      <c r="J1222" s="1754">
        <v>11.231761990000001</v>
      </c>
      <c r="K1222" s="1754">
        <v>124.83084650000001</v>
      </c>
      <c r="L1222" s="1755" t="s">
        <v>644</v>
      </c>
      <c r="M1222" s="1754">
        <v>14</v>
      </c>
      <c r="N1222" s="1754">
        <v>45</v>
      </c>
      <c r="O1222" s="1754">
        <v>194</v>
      </c>
      <c r="P1222" s="1754">
        <v>1376</v>
      </c>
      <c r="Q1222" s="1754">
        <v>2561</v>
      </c>
      <c r="R1222" s="1756">
        <v>1</v>
      </c>
      <c r="S1222" s="1756" t="s">
        <v>644</v>
      </c>
      <c r="T1222" s="1756"/>
      <c r="U1222" s="1756" t="s">
        <v>644</v>
      </c>
      <c r="V1222" s="1756" t="s">
        <v>644</v>
      </c>
      <c r="W1222" s="1754">
        <f t="shared" si="80"/>
        <v>1</v>
      </c>
      <c r="X1222" s="1754">
        <v>1</v>
      </c>
      <c r="Y1222" s="1757" t="str">
        <f t="shared" si="81"/>
        <v>Public Elementary</v>
      </c>
      <c r="AA1222" s="1757" t="str">
        <f t="shared" si="82"/>
        <v>1</v>
      </c>
    </row>
    <row r="1223" spans="1:27" s="1757" customFormat="1" ht="15.75" hidden="1" customHeight="1" x14ac:dyDescent="0.25">
      <c r="A1223" s="1754">
        <v>1202</v>
      </c>
      <c r="B1223" s="1754">
        <v>120973</v>
      </c>
      <c r="C1223" s="1755" t="s">
        <v>1867</v>
      </c>
      <c r="D1223" s="1755" t="s">
        <v>638</v>
      </c>
      <c r="E1223" s="1755" t="s">
        <v>639</v>
      </c>
      <c r="F1223" s="1755" t="s">
        <v>639</v>
      </c>
      <c r="G1223" s="1755" t="s">
        <v>1834</v>
      </c>
      <c r="H1223" s="1755" t="s">
        <v>1856</v>
      </c>
      <c r="I1223" s="1755" t="s">
        <v>643</v>
      </c>
      <c r="J1223" s="1754">
        <v>11.23731664</v>
      </c>
      <c r="K1223" s="1754">
        <v>124.82195849999999</v>
      </c>
      <c r="L1223" s="1755" t="s">
        <v>644</v>
      </c>
      <c r="M1223" s="1754">
        <v>14</v>
      </c>
      <c r="N1223" s="1754">
        <v>45</v>
      </c>
      <c r="O1223" s="1754">
        <v>194</v>
      </c>
      <c r="P1223" s="1754">
        <v>1376</v>
      </c>
      <c r="Q1223" s="1754">
        <v>2561</v>
      </c>
      <c r="R1223" s="1756">
        <v>1</v>
      </c>
      <c r="S1223" s="1756" t="s">
        <v>644</v>
      </c>
      <c r="T1223" s="1756"/>
      <c r="U1223" s="1756" t="s">
        <v>644</v>
      </c>
      <c r="V1223" s="1756" t="s">
        <v>644</v>
      </c>
      <c r="W1223" s="1754">
        <f t="shared" si="80"/>
        <v>1</v>
      </c>
      <c r="X1223" s="1754">
        <v>1</v>
      </c>
      <c r="Y1223" s="1757" t="str">
        <f t="shared" si="81"/>
        <v>Public Elementary</v>
      </c>
      <c r="AA1223" s="1757" t="str">
        <f t="shared" si="82"/>
        <v>1</v>
      </c>
    </row>
    <row r="1224" spans="1:27" s="1757" customFormat="1" ht="15.75" hidden="1" customHeight="1" x14ac:dyDescent="0.25">
      <c r="A1224" s="1754">
        <v>1205</v>
      </c>
      <c r="B1224" s="1754">
        <v>120976</v>
      </c>
      <c r="C1224" s="1755" t="s">
        <v>1870</v>
      </c>
      <c r="D1224" s="1755" t="s">
        <v>638</v>
      </c>
      <c r="E1224" s="1755" t="s">
        <v>639</v>
      </c>
      <c r="F1224" s="1755" t="s">
        <v>639</v>
      </c>
      <c r="G1224" s="1755" t="s">
        <v>1834</v>
      </c>
      <c r="H1224" s="1755" t="s">
        <v>1856</v>
      </c>
      <c r="I1224" s="1755" t="s">
        <v>643</v>
      </c>
      <c r="J1224" s="1754">
        <v>11.247871870000001</v>
      </c>
      <c r="K1224" s="1754">
        <v>124.8311245</v>
      </c>
      <c r="L1224" s="1755" t="s">
        <v>644</v>
      </c>
      <c r="M1224" s="1754">
        <v>14</v>
      </c>
      <c r="N1224" s="1754">
        <v>45</v>
      </c>
      <c r="O1224" s="1754">
        <v>194</v>
      </c>
      <c r="P1224" s="1754">
        <v>1376</v>
      </c>
      <c r="Q1224" s="1754">
        <v>2561</v>
      </c>
      <c r="R1224" s="1756">
        <v>1</v>
      </c>
      <c r="S1224" s="1756" t="s">
        <v>644</v>
      </c>
      <c r="T1224" s="1756"/>
      <c r="U1224" s="1756" t="s">
        <v>644</v>
      </c>
      <c r="V1224" s="1756" t="s">
        <v>644</v>
      </c>
      <c r="W1224" s="1754">
        <f t="shared" si="80"/>
        <v>1</v>
      </c>
      <c r="X1224" s="1754">
        <v>1</v>
      </c>
      <c r="Y1224" s="1757" t="str">
        <f t="shared" si="81"/>
        <v>Public Elementary</v>
      </c>
      <c r="AA1224" s="1757" t="str">
        <f t="shared" si="82"/>
        <v>1</v>
      </c>
    </row>
    <row r="1225" spans="1:27" s="1757" customFormat="1" ht="15.75" hidden="1" customHeight="1" x14ac:dyDescent="0.25">
      <c r="A1225" s="1754">
        <v>1206</v>
      </c>
      <c r="B1225" s="1754">
        <v>120977</v>
      </c>
      <c r="C1225" s="1755" t="s">
        <v>1871</v>
      </c>
      <c r="D1225" s="1755" t="s">
        <v>638</v>
      </c>
      <c r="E1225" s="1755" t="s">
        <v>639</v>
      </c>
      <c r="F1225" s="1755" t="s">
        <v>639</v>
      </c>
      <c r="G1225" s="1755" t="s">
        <v>1834</v>
      </c>
      <c r="H1225" s="1755" t="s">
        <v>1856</v>
      </c>
      <c r="I1225" s="1755" t="s">
        <v>643</v>
      </c>
      <c r="J1225" s="1754">
        <v>11.24148327</v>
      </c>
      <c r="K1225" s="1754">
        <v>124.8397355</v>
      </c>
      <c r="L1225" s="1755" t="s">
        <v>644</v>
      </c>
      <c r="M1225" s="1754">
        <v>14</v>
      </c>
      <c r="N1225" s="1754">
        <v>45</v>
      </c>
      <c r="O1225" s="1754">
        <v>194</v>
      </c>
      <c r="P1225" s="1754">
        <v>1376</v>
      </c>
      <c r="Q1225" s="1754">
        <v>2561</v>
      </c>
      <c r="R1225" s="1756">
        <v>1</v>
      </c>
      <c r="S1225" s="1756" t="s">
        <v>644</v>
      </c>
      <c r="T1225" s="1756"/>
      <c r="U1225" s="1756" t="s">
        <v>644</v>
      </c>
      <c r="V1225" s="1756" t="s">
        <v>644</v>
      </c>
      <c r="W1225" s="1754">
        <f t="shared" si="80"/>
        <v>1</v>
      </c>
      <c r="X1225" s="1754">
        <v>1</v>
      </c>
      <c r="Y1225" s="1757" t="str">
        <f t="shared" si="81"/>
        <v>Public Elementary</v>
      </c>
      <c r="AA1225" s="1757" t="str">
        <f t="shared" si="82"/>
        <v>1</v>
      </c>
    </row>
    <row r="1226" spans="1:27" s="1757" customFormat="1" ht="15.75" hidden="1" customHeight="1" x14ac:dyDescent="0.25">
      <c r="A1226" s="1754">
        <v>1207</v>
      </c>
      <c r="B1226" s="1754">
        <v>120978</v>
      </c>
      <c r="C1226" s="1755" t="s">
        <v>1872</v>
      </c>
      <c r="D1226" s="1755" t="s">
        <v>638</v>
      </c>
      <c r="E1226" s="1755" t="s">
        <v>639</v>
      </c>
      <c r="F1226" s="1755" t="s">
        <v>639</v>
      </c>
      <c r="G1226" s="1755" t="s">
        <v>1834</v>
      </c>
      <c r="H1226" s="1755" t="s">
        <v>1856</v>
      </c>
      <c r="I1226" s="1755" t="s">
        <v>643</v>
      </c>
      <c r="J1226" s="1754">
        <v>11.22420664</v>
      </c>
      <c r="K1226" s="1754">
        <v>124.8025025</v>
      </c>
      <c r="L1226" s="1755" t="s">
        <v>644</v>
      </c>
      <c r="M1226" s="1754">
        <v>14</v>
      </c>
      <c r="N1226" s="1754">
        <v>45</v>
      </c>
      <c r="O1226" s="1754">
        <v>194</v>
      </c>
      <c r="P1226" s="1754">
        <v>1376</v>
      </c>
      <c r="Q1226" s="1754">
        <v>2561</v>
      </c>
      <c r="R1226" s="1756">
        <v>1</v>
      </c>
      <c r="S1226" s="1756" t="s">
        <v>644</v>
      </c>
      <c r="T1226" s="1756"/>
      <c r="U1226" s="1756" t="s">
        <v>644</v>
      </c>
      <c r="V1226" s="1756" t="s">
        <v>644</v>
      </c>
      <c r="W1226" s="1754">
        <f t="shared" si="80"/>
        <v>1</v>
      </c>
      <c r="X1226" s="1754">
        <v>1</v>
      </c>
      <c r="Y1226" s="1757" t="str">
        <f t="shared" si="81"/>
        <v>Public Elementary</v>
      </c>
      <c r="AA1226" s="1757" t="str">
        <f t="shared" si="82"/>
        <v>1</v>
      </c>
    </row>
    <row r="1227" spans="1:27" s="1757" customFormat="1" ht="15.75" hidden="1" customHeight="1" x14ac:dyDescent="0.25">
      <c r="A1227" s="1754">
        <v>1209</v>
      </c>
      <c r="B1227" s="1754">
        <v>120980</v>
      </c>
      <c r="C1227" s="1755" t="s">
        <v>1263</v>
      </c>
      <c r="D1227" s="1755" t="s">
        <v>638</v>
      </c>
      <c r="E1227" s="1755" t="s">
        <v>639</v>
      </c>
      <c r="F1227" s="1755" t="s">
        <v>639</v>
      </c>
      <c r="G1227" s="1755" t="s">
        <v>1834</v>
      </c>
      <c r="H1227" s="1755" t="s">
        <v>1856</v>
      </c>
      <c r="I1227" s="1755" t="s">
        <v>643</v>
      </c>
      <c r="J1227" s="1754">
        <v>11.20870768</v>
      </c>
      <c r="K1227" s="1754">
        <v>124.8108464</v>
      </c>
      <c r="L1227" s="1755" t="s">
        <v>644</v>
      </c>
      <c r="M1227" s="1754">
        <v>14</v>
      </c>
      <c r="N1227" s="1754">
        <v>45</v>
      </c>
      <c r="O1227" s="1754">
        <v>194</v>
      </c>
      <c r="P1227" s="1754">
        <v>1376</v>
      </c>
      <c r="Q1227" s="1754">
        <v>2561</v>
      </c>
      <c r="R1227" s="1756">
        <v>1</v>
      </c>
      <c r="S1227" s="1756" t="s">
        <v>644</v>
      </c>
      <c r="T1227" s="1756"/>
      <c r="U1227" s="1756" t="s">
        <v>644</v>
      </c>
      <c r="V1227" s="1756" t="s">
        <v>644</v>
      </c>
      <c r="W1227" s="1754">
        <f t="shared" si="80"/>
        <v>1</v>
      </c>
      <c r="X1227" s="1754">
        <v>1</v>
      </c>
      <c r="Y1227" s="1757" t="str">
        <f t="shared" si="81"/>
        <v>Public Elementary</v>
      </c>
      <c r="AA1227" s="1757" t="str">
        <f t="shared" si="82"/>
        <v>1</v>
      </c>
    </row>
    <row r="1228" spans="1:27" s="1757" customFormat="1" ht="15.75" hidden="1" customHeight="1" x14ac:dyDescent="0.25">
      <c r="A1228" s="1754">
        <v>1210</v>
      </c>
      <c r="B1228" s="1754">
        <v>120981</v>
      </c>
      <c r="C1228" s="1755" t="s">
        <v>1873</v>
      </c>
      <c r="D1228" s="1755" t="s">
        <v>638</v>
      </c>
      <c r="E1228" s="1755" t="s">
        <v>639</v>
      </c>
      <c r="F1228" s="1755" t="s">
        <v>639</v>
      </c>
      <c r="G1228" s="1755" t="s">
        <v>1834</v>
      </c>
      <c r="H1228" s="1755" t="s">
        <v>1856</v>
      </c>
      <c r="I1228" s="1755" t="s">
        <v>643</v>
      </c>
      <c r="J1228" s="1754">
        <v>11.197699999999999</v>
      </c>
      <c r="K1228" s="1754">
        <v>124.8155</v>
      </c>
      <c r="L1228" s="1755" t="s">
        <v>644</v>
      </c>
      <c r="M1228" s="1754">
        <v>14</v>
      </c>
      <c r="N1228" s="1754">
        <v>45</v>
      </c>
      <c r="O1228" s="1754">
        <v>194</v>
      </c>
      <c r="P1228" s="1754">
        <v>1376</v>
      </c>
      <c r="Q1228" s="1754">
        <v>2561</v>
      </c>
      <c r="R1228" s="1756">
        <v>1</v>
      </c>
      <c r="S1228" s="1756" t="s">
        <v>644</v>
      </c>
      <c r="T1228" s="1756"/>
      <c r="U1228" s="1756" t="s">
        <v>644</v>
      </c>
      <c r="V1228" s="1756" t="s">
        <v>644</v>
      </c>
      <c r="W1228" s="1754">
        <f t="shared" si="80"/>
        <v>1</v>
      </c>
      <c r="X1228" s="1754">
        <v>1</v>
      </c>
      <c r="Y1228" s="1757" t="str">
        <f t="shared" si="81"/>
        <v>Public Elementary</v>
      </c>
      <c r="AA1228" s="1757" t="str">
        <f t="shared" si="82"/>
        <v>1</v>
      </c>
    </row>
    <row r="1229" spans="1:27" s="1757" customFormat="1" ht="15.75" hidden="1" customHeight="1" x14ac:dyDescent="0.25">
      <c r="A1229" s="1754">
        <v>1211</v>
      </c>
      <c r="B1229" s="1754">
        <v>120982</v>
      </c>
      <c r="C1229" s="1755" t="s">
        <v>1874</v>
      </c>
      <c r="D1229" s="1755" t="s">
        <v>638</v>
      </c>
      <c r="E1229" s="1755" t="s">
        <v>639</v>
      </c>
      <c r="F1229" s="1755" t="s">
        <v>639</v>
      </c>
      <c r="G1229" s="1755" t="s">
        <v>1834</v>
      </c>
      <c r="H1229" s="1755" t="s">
        <v>1856</v>
      </c>
      <c r="I1229" s="1755" t="s">
        <v>643</v>
      </c>
      <c r="J1229" s="1754">
        <v>11.247305040000001</v>
      </c>
      <c r="K1229" s="1754">
        <v>124.8025026</v>
      </c>
      <c r="L1229" s="1755" t="s">
        <v>644</v>
      </c>
      <c r="M1229" s="1754">
        <v>14</v>
      </c>
      <c r="N1229" s="1754">
        <v>45</v>
      </c>
      <c r="O1229" s="1754">
        <v>194</v>
      </c>
      <c r="P1229" s="1754">
        <v>1376</v>
      </c>
      <c r="Q1229" s="1754">
        <v>2561</v>
      </c>
      <c r="R1229" s="1756">
        <v>1</v>
      </c>
      <c r="S1229" s="1756" t="s">
        <v>644</v>
      </c>
      <c r="T1229" s="1756"/>
      <c r="U1229" s="1756" t="s">
        <v>644</v>
      </c>
      <c r="V1229" s="1756" t="s">
        <v>644</v>
      </c>
      <c r="W1229" s="1754">
        <f t="shared" si="80"/>
        <v>1</v>
      </c>
      <c r="X1229" s="1754">
        <v>1</v>
      </c>
      <c r="Y1229" s="1757" t="str">
        <f t="shared" si="81"/>
        <v>Public Elementary</v>
      </c>
      <c r="AA1229" s="1757" t="str">
        <f t="shared" si="82"/>
        <v>1</v>
      </c>
    </row>
    <row r="1230" spans="1:27" s="1757" customFormat="1" ht="15.75" hidden="1" customHeight="1" x14ac:dyDescent="0.25">
      <c r="A1230" s="1754">
        <v>2145</v>
      </c>
      <c r="B1230" s="1754">
        <v>191502</v>
      </c>
      <c r="C1230" s="1755" t="s">
        <v>2738</v>
      </c>
      <c r="D1230" s="1755" t="s">
        <v>638</v>
      </c>
      <c r="E1230" s="1755" t="s">
        <v>639</v>
      </c>
      <c r="F1230" s="1755" t="s">
        <v>639</v>
      </c>
      <c r="G1230" s="1755" t="s">
        <v>1834</v>
      </c>
      <c r="H1230" s="1755" t="s">
        <v>1856</v>
      </c>
      <c r="I1230" s="1755" t="s">
        <v>643</v>
      </c>
      <c r="J1230" s="1754">
        <v>11.250809</v>
      </c>
      <c r="K1230" s="1754">
        <v>124.859764</v>
      </c>
      <c r="L1230" s="1755" t="s">
        <v>644</v>
      </c>
      <c r="M1230" s="1754">
        <v>14</v>
      </c>
      <c r="N1230" s="1754">
        <v>45</v>
      </c>
      <c r="O1230" s="1754">
        <v>194</v>
      </c>
      <c r="P1230" s="1754">
        <v>1376</v>
      </c>
      <c r="Q1230" s="1754">
        <v>2561</v>
      </c>
      <c r="R1230" s="1756">
        <v>1</v>
      </c>
      <c r="S1230" s="1756" t="s">
        <v>644</v>
      </c>
      <c r="T1230" s="1756"/>
      <c r="U1230" s="1756" t="s">
        <v>644</v>
      </c>
      <c r="V1230" s="1756" t="s">
        <v>644</v>
      </c>
      <c r="W1230" s="1754">
        <f t="shared" si="80"/>
        <v>1</v>
      </c>
      <c r="X1230" s="1754">
        <v>1</v>
      </c>
      <c r="Y1230" s="1757" t="str">
        <f t="shared" si="81"/>
        <v>Public Elementary</v>
      </c>
      <c r="AA1230" s="1757" t="str">
        <f t="shared" si="82"/>
        <v>1</v>
      </c>
    </row>
    <row r="1231" spans="1:27" s="1757" customFormat="1" ht="15.75" hidden="1" customHeight="1" x14ac:dyDescent="0.25">
      <c r="A1231" s="1754">
        <v>2190</v>
      </c>
      <c r="B1231" s="1754">
        <v>191549</v>
      </c>
      <c r="C1231" s="1755" t="s">
        <v>2776</v>
      </c>
      <c r="D1231" s="1755" t="s">
        <v>638</v>
      </c>
      <c r="E1231" s="1755" t="s">
        <v>639</v>
      </c>
      <c r="F1231" s="1755" t="s">
        <v>639</v>
      </c>
      <c r="G1231" s="1755" t="s">
        <v>1834</v>
      </c>
      <c r="H1231" s="1755" t="s">
        <v>1856</v>
      </c>
      <c r="I1231" s="1755" t="s">
        <v>643</v>
      </c>
      <c r="J1231" s="1759"/>
      <c r="K1231" s="1759"/>
      <c r="L1231" s="1755" t="s">
        <v>644</v>
      </c>
      <c r="M1231" s="1754">
        <v>14</v>
      </c>
      <c r="N1231" s="1754">
        <v>45</v>
      </c>
      <c r="O1231" s="1754">
        <v>194</v>
      </c>
      <c r="P1231" s="1754">
        <v>1376</v>
      </c>
      <c r="Q1231" s="1754">
        <v>2561</v>
      </c>
      <c r="R1231" s="1756">
        <v>1</v>
      </c>
      <c r="S1231" s="1756" t="s">
        <v>644</v>
      </c>
      <c r="T1231" s="1756"/>
      <c r="U1231" s="1756" t="s">
        <v>644</v>
      </c>
      <c r="V1231" s="1756" t="s">
        <v>644</v>
      </c>
      <c r="W1231" s="1754">
        <f t="shared" si="80"/>
        <v>1</v>
      </c>
      <c r="X1231" s="1754">
        <v>1</v>
      </c>
      <c r="Y1231" s="1757" t="str">
        <f t="shared" si="81"/>
        <v>Public Elementary</v>
      </c>
      <c r="AA1231" s="1757" t="str">
        <f t="shared" si="82"/>
        <v>1</v>
      </c>
    </row>
    <row r="1232" spans="1:27" s="1757" customFormat="1" ht="15.75" hidden="1" customHeight="1" x14ac:dyDescent="0.25">
      <c r="A1232" s="1754">
        <v>2272</v>
      </c>
      <c r="B1232" s="1754">
        <v>303392</v>
      </c>
      <c r="C1232" s="1755" t="s">
        <v>2852</v>
      </c>
      <c r="D1232" s="1755" t="s">
        <v>638</v>
      </c>
      <c r="E1232" s="1755" t="s">
        <v>639</v>
      </c>
      <c r="F1232" s="1755" t="s">
        <v>639</v>
      </c>
      <c r="G1232" s="1755" t="s">
        <v>1834</v>
      </c>
      <c r="H1232" s="1755" t="s">
        <v>1856</v>
      </c>
      <c r="I1232" s="1755" t="s">
        <v>716</v>
      </c>
      <c r="J1232" s="1754">
        <v>11.215840330000001</v>
      </c>
      <c r="K1232" s="1754">
        <v>124.82851669999999</v>
      </c>
      <c r="L1232" s="1755" t="s">
        <v>644</v>
      </c>
      <c r="M1232" s="1754">
        <v>14</v>
      </c>
      <c r="N1232" s="1754">
        <v>45</v>
      </c>
      <c r="O1232" s="1754">
        <v>194</v>
      </c>
      <c r="P1232" s="1754">
        <v>1376</v>
      </c>
      <c r="Q1232" s="1754">
        <v>2561</v>
      </c>
      <c r="R1232" s="1756" t="s">
        <v>644</v>
      </c>
      <c r="S1232" s="1756">
        <v>1</v>
      </c>
      <c r="T1232" s="1756"/>
      <c r="U1232" s="1756" t="s">
        <v>644</v>
      </c>
      <c r="V1232" s="1756" t="s">
        <v>644</v>
      </c>
      <c r="W1232" s="1754">
        <f t="shared" si="80"/>
        <v>2</v>
      </c>
      <c r="X1232" s="1754">
        <v>1</v>
      </c>
      <c r="Y1232" s="1757" t="str">
        <f t="shared" si="81"/>
        <v>Public JHS</v>
      </c>
      <c r="AA1232" s="1757" t="str">
        <f t="shared" si="82"/>
        <v>2</v>
      </c>
    </row>
    <row r="1233" spans="1:27" s="1757" customFormat="1" ht="15.75" hidden="1" customHeight="1" x14ac:dyDescent="0.25">
      <c r="A1233" s="1754">
        <v>2357</v>
      </c>
      <c r="B1233" s="1754">
        <v>313341</v>
      </c>
      <c r="C1233" s="1755" t="s">
        <v>2932</v>
      </c>
      <c r="D1233" s="1755" t="s">
        <v>638</v>
      </c>
      <c r="E1233" s="1755" t="s">
        <v>639</v>
      </c>
      <c r="F1233" s="1755" t="s">
        <v>639</v>
      </c>
      <c r="G1233" s="1755" t="s">
        <v>1834</v>
      </c>
      <c r="H1233" s="1755" t="s">
        <v>1856</v>
      </c>
      <c r="I1233" s="1755" t="s">
        <v>716</v>
      </c>
      <c r="J1233" s="1759"/>
      <c r="K1233" s="1759"/>
      <c r="L1233" s="1755" t="s">
        <v>644</v>
      </c>
      <c r="M1233" s="1754">
        <v>14</v>
      </c>
      <c r="N1233" s="1754">
        <v>45</v>
      </c>
      <c r="O1233" s="1754">
        <v>194</v>
      </c>
      <c r="P1233" s="1754">
        <v>1376</v>
      </c>
      <c r="Q1233" s="1754">
        <v>2561</v>
      </c>
      <c r="R1233" s="1756" t="s">
        <v>644</v>
      </c>
      <c r="S1233" s="1756">
        <v>1</v>
      </c>
      <c r="T1233" s="1756"/>
      <c r="U1233" s="1756" t="s">
        <v>644</v>
      </c>
      <c r="V1233" s="1756" t="s">
        <v>644</v>
      </c>
      <c r="W1233" s="1754">
        <f t="shared" si="80"/>
        <v>2</v>
      </c>
      <c r="X1233" s="1754">
        <v>1</v>
      </c>
      <c r="Y1233" s="1757" t="str">
        <f t="shared" si="81"/>
        <v>Public JHS</v>
      </c>
      <c r="AA1233" s="1757" t="str">
        <f t="shared" si="82"/>
        <v>2</v>
      </c>
    </row>
    <row r="1234" spans="1:27" s="1757" customFormat="1" ht="15.75" hidden="1" customHeight="1" x14ac:dyDescent="0.25">
      <c r="A1234" s="1754">
        <v>2359</v>
      </c>
      <c r="B1234" s="1754">
        <v>313398</v>
      </c>
      <c r="C1234" s="1755" t="s">
        <v>2934</v>
      </c>
      <c r="D1234" s="1755" t="s">
        <v>638</v>
      </c>
      <c r="E1234" s="1755" t="s">
        <v>639</v>
      </c>
      <c r="F1234" s="1755" t="s">
        <v>639</v>
      </c>
      <c r="G1234" s="1755" t="s">
        <v>1834</v>
      </c>
      <c r="H1234" s="1755" t="s">
        <v>1856</v>
      </c>
      <c r="I1234" s="1755" t="s">
        <v>716</v>
      </c>
      <c r="J1234" s="1762">
        <v>11.242010000000001</v>
      </c>
      <c r="K1234" s="1762">
        <v>124.801033</v>
      </c>
      <c r="L1234" s="1755" t="s">
        <v>644</v>
      </c>
      <c r="M1234" s="1754">
        <v>14</v>
      </c>
      <c r="N1234" s="1754">
        <v>45</v>
      </c>
      <c r="O1234" s="1754">
        <v>194</v>
      </c>
      <c r="P1234" s="1754">
        <v>1376</v>
      </c>
      <c r="Q1234" s="1754">
        <v>2561</v>
      </c>
      <c r="R1234" s="1756" t="s">
        <v>644</v>
      </c>
      <c r="S1234" s="1756">
        <v>1</v>
      </c>
      <c r="T1234" s="1756"/>
      <c r="U1234" s="1756" t="s">
        <v>644</v>
      </c>
      <c r="V1234" s="1756" t="s">
        <v>644</v>
      </c>
      <c r="W1234" s="1754">
        <f t="shared" si="80"/>
        <v>2</v>
      </c>
      <c r="X1234" s="1754">
        <v>1</v>
      </c>
      <c r="Y1234" s="1757" t="str">
        <f t="shared" si="81"/>
        <v>Public JHS</v>
      </c>
      <c r="AA1234" s="1757" t="str">
        <f t="shared" si="82"/>
        <v>2</v>
      </c>
    </row>
    <row r="1235" spans="1:27" s="1757" customFormat="1" ht="15.75" hidden="1" customHeight="1" x14ac:dyDescent="0.25">
      <c r="A1235" s="1754">
        <v>2366</v>
      </c>
      <c r="B1235" s="1754">
        <v>404651</v>
      </c>
      <c r="C1235" s="1760" t="s">
        <v>2947</v>
      </c>
      <c r="D1235" s="1755" t="s">
        <v>638</v>
      </c>
      <c r="E1235" s="1755" t="s">
        <v>639</v>
      </c>
      <c r="F1235" s="1755" t="s">
        <v>639</v>
      </c>
      <c r="G1235" s="1755" t="s">
        <v>1834</v>
      </c>
      <c r="H1235" s="1755" t="s">
        <v>1856</v>
      </c>
      <c r="I1235" s="1755" t="s">
        <v>716</v>
      </c>
      <c r="J1235" s="1759"/>
      <c r="K1235" s="1759"/>
      <c r="L1235" s="1755" t="s">
        <v>2948</v>
      </c>
      <c r="M1235" s="1754">
        <v>14</v>
      </c>
      <c r="N1235" s="1754">
        <v>45</v>
      </c>
      <c r="O1235" s="1754">
        <v>194</v>
      </c>
      <c r="P1235" s="1754">
        <v>1376</v>
      </c>
      <c r="Q1235" s="1754">
        <v>2561</v>
      </c>
      <c r="R1235" s="1756" t="str">
        <f>IF(B1235&lt;200000,1,"")</f>
        <v/>
      </c>
      <c r="S1235" s="1756">
        <v>1</v>
      </c>
      <c r="T1235" s="1756"/>
      <c r="U1235" s="1756" t="s">
        <v>644</v>
      </c>
      <c r="V1235" s="1756" t="s">
        <v>644</v>
      </c>
      <c r="W1235" s="1754">
        <f t="shared" si="80"/>
        <v>2</v>
      </c>
      <c r="X1235" s="1754">
        <v>2</v>
      </c>
      <c r="Y1235" s="1757" t="str">
        <f t="shared" si="81"/>
        <v>Private JHS</v>
      </c>
      <c r="AA1235" s="1757" t="str">
        <f t="shared" si="82"/>
        <v>2</v>
      </c>
    </row>
    <row r="1236" spans="1:27" s="1757" customFormat="1" ht="15.75" hidden="1" customHeight="1" x14ac:dyDescent="0.25">
      <c r="A1236" s="1754">
        <v>2446</v>
      </c>
      <c r="B1236" s="1761" t="s">
        <v>1856</v>
      </c>
      <c r="C1236" s="1761" t="s">
        <v>3095</v>
      </c>
      <c r="D1236" s="1755" t="s">
        <v>638</v>
      </c>
      <c r="E1236" s="1755" t="s">
        <v>639</v>
      </c>
      <c r="F1236" s="1755" t="s">
        <v>639</v>
      </c>
      <c r="G1236" s="1761" t="s">
        <v>1834</v>
      </c>
      <c r="H1236" s="1761" t="s">
        <v>1856</v>
      </c>
      <c r="I1236" s="1755" t="s">
        <v>758</v>
      </c>
      <c r="J1236" s="1754"/>
      <c r="K1236" s="1754"/>
      <c r="L1236" s="1755"/>
      <c r="M1236" s="1754"/>
      <c r="N1236" s="1754"/>
      <c r="O1236" s="1754"/>
      <c r="P1236" s="1754"/>
      <c r="Q1236" s="1754"/>
      <c r="R1236" s="1756" t="s">
        <v>644</v>
      </c>
      <c r="S1236" s="1756" t="s">
        <v>644</v>
      </c>
      <c r="T1236" s="1756"/>
      <c r="U1236" s="1756">
        <v>1</v>
      </c>
      <c r="V1236" s="1756" t="s">
        <v>644</v>
      </c>
      <c r="W1236" s="1754">
        <f t="shared" si="80"/>
        <v>7</v>
      </c>
      <c r="X1236" s="1754">
        <v>1</v>
      </c>
      <c r="Y1236" s="1757" t="str">
        <f t="shared" si="81"/>
        <v>Public ALS</v>
      </c>
      <c r="AA1236" s="1757" t="str">
        <f t="shared" si="82"/>
        <v>4</v>
      </c>
    </row>
    <row r="1237" spans="1:27" s="1757" customFormat="1" ht="15.75" hidden="1" customHeight="1" x14ac:dyDescent="0.25">
      <c r="A1237" s="1754">
        <v>1170</v>
      </c>
      <c r="B1237" s="1754">
        <v>120941</v>
      </c>
      <c r="C1237" s="1755" t="s">
        <v>1837</v>
      </c>
      <c r="D1237" s="1755" t="s">
        <v>638</v>
      </c>
      <c r="E1237" s="1755" t="s">
        <v>639</v>
      </c>
      <c r="F1237" s="1755" t="s">
        <v>639</v>
      </c>
      <c r="G1237" s="1755" t="s">
        <v>1834</v>
      </c>
      <c r="H1237" s="1755" t="s">
        <v>5566</v>
      </c>
      <c r="I1237" s="1755" t="s">
        <v>643</v>
      </c>
      <c r="J1237" s="1754">
        <v>11.146489839999999</v>
      </c>
      <c r="K1237" s="1754">
        <v>124.848069</v>
      </c>
      <c r="L1237" s="1755" t="s">
        <v>644</v>
      </c>
      <c r="M1237" s="1754">
        <v>14</v>
      </c>
      <c r="N1237" s="1754">
        <v>45</v>
      </c>
      <c r="O1237" s="1754">
        <v>194</v>
      </c>
      <c r="P1237" s="1754">
        <v>1376</v>
      </c>
      <c r="Q1237" s="1754">
        <v>2560</v>
      </c>
      <c r="R1237" s="1756">
        <v>1</v>
      </c>
      <c r="S1237" s="1756" t="s">
        <v>644</v>
      </c>
      <c r="T1237" s="1756"/>
      <c r="U1237" s="1756" t="s">
        <v>644</v>
      </c>
      <c r="V1237" s="1756" t="s">
        <v>644</v>
      </c>
      <c r="W1237" s="1754">
        <f t="shared" si="80"/>
        <v>1</v>
      </c>
      <c r="X1237" s="1754">
        <v>1</v>
      </c>
      <c r="Y1237" s="1757" t="str">
        <f t="shared" si="81"/>
        <v>Public Elementary</v>
      </c>
      <c r="AA1237" s="1757" t="str">
        <f t="shared" si="82"/>
        <v>1</v>
      </c>
    </row>
    <row r="1238" spans="1:27" s="1757" customFormat="1" ht="15.75" hidden="1" customHeight="1" x14ac:dyDescent="0.25">
      <c r="A1238" s="1754">
        <v>1172</v>
      </c>
      <c r="B1238" s="1754">
        <v>120943</v>
      </c>
      <c r="C1238" s="1755" t="s">
        <v>1839</v>
      </c>
      <c r="D1238" s="1755" t="s">
        <v>638</v>
      </c>
      <c r="E1238" s="1755" t="s">
        <v>639</v>
      </c>
      <c r="F1238" s="1755" t="s">
        <v>639</v>
      </c>
      <c r="G1238" s="1755" t="s">
        <v>1834</v>
      </c>
      <c r="H1238" s="1755" t="s">
        <v>5566</v>
      </c>
      <c r="I1238" s="1755" t="s">
        <v>643</v>
      </c>
      <c r="J1238" s="1754">
        <v>11.17176598</v>
      </c>
      <c r="K1238" s="1754">
        <v>124.8683461</v>
      </c>
      <c r="L1238" s="1755" t="s">
        <v>644</v>
      </c>
      <c r="M1238" s="1754">
        <v>14</v>
      </c>
      <c r="N1238" s="1754">
        <v>45</v>
      </c>
      <c r="O1238" s="1754">
        <v>194</v>
      </c>
      <c r="P1238" s="1754">
        <v>1376</v>
      </c>
      <c r="Q1238" s="1754">
        <v>2560</v>
      </c>
      <c r="R1238" s="1756">
        <v>1</v>
      </c>
      <c r="S1238" s="1756" t="s">
        <v>644</v>
      </c>
      <c r="T1238" s="1756"/>
      <c r="U1238" s="1756" t="s">
        <v>644</v>
      </c>
      <c r="V1238" s="1756" t="s">
        <v>644</v>
      </c>
      <c r="W1238" s="1754">
        <f t="shared" si="80"/>
        <v>1</v>
      </c>
      <c r="X1238" s="1754">
        <v>1</v>
      </c>
      <c r="Y1238" s="1757" t="str">
        <f t="shared" si="81"/>
        <v>Public Elementary</v>
      </c>
      <c r="AA1238" s="1757" t="str">
        <f t="shared" si="82"/>
        <v>1</v>
      </c>
    </row>
    <row r="1239" spans="1:27" s="1757" customFormat="1" ht="15.75" hidden="1" customHeight="1" x14ac:dyDescent="0.25">
      <c r="A1239" s="1754">
        <v>1174</v>
      </c>
      <c r="B1239" s="1754">
        <v>120945</v>
      </c>
      <c r="C1239" s="1755" t="s">
        <v>1840</v>
      </c>
      <c r="D1239" s="1755" t="s">
        <v>638</v>
      </c>
      <c r="E1239" s="1755" t="s">
        <v>639</v>
      </c>
      <c r="F1239" s="1755" t="s">
        <v>639</v>
      </c>
      <c r="G1239" s="1755" t="s">
        <v>1834</v>
      </c>
      <c r="H1239" s="1755" t="s">
        <v>5566</v>
      </c>
      <c r="I1239" s="1755" t="s">
        <v>643</v>
      </c>
      <c r="J1239" s="1754">
        <v>11.19980797</v>
      </c>
      <c r="K1239" s="1754">
        <v>124.88220219999999</v>
      </c>
      <c r="L1239" s="1755" t="s">
        <v>644</v>
      </c>
      <c r="M1239" s="1754">
        <v>14</v>
      </c>
      <c r="N1239" s="1754">
        <v>45</v>
      </c>
      <c r="O1239" s="1754">
        <v>194</v>
      </c>
      <c r="P1239" s="1754">
        <v>1376</v>
      </c>
      <c r="Q1239" s="1754">
        <v>2560</v>
      </c>
      <c r="R1239" s="1756">
        <v>1</v>
      </c>
      <c r="S1239" s="1756" t="s">
        <v>644</v>
      </c>
      <c r="T1239" s="1756"/>
      <c r="U1239" s="1756" t="s">
        <v>644</v>
      </c>
      <c r="V1239" s="1756" t="s">
        <v>644</v>
      </c>
      <c r="W1239" s="1754">
        <f t="shared" si="80"/>
        <v>1</v>
      </c>
      <c r="X1239" s="1754">
        <v>1</v>
      </c>
      <c r="Y1239" s="1757" t="str">
        <f t="shared" si="81"/>
        <v>Public Elementary</v>
      </c>
      <c r="AA1239" s="1757" t="str">
        <f t="shared" si="82"/>
        <v>1</v>
      </c>
    </row>
    <row r="1240" spans="1:27" s="1757" customFormat="1" ht="15.75" hidden="1" customHeight="1" x14ac:dyDescent="0.25">
      <c r="A1240" s="1754">
        <v>1175</v>
      </c>
      <c r="B1240" s="1754">
        <v>120946</v>
      </c>
      <c r="C1240" s="1755" t="s">
        <v>1841</v>
      </c>
      <c r="D1240" s="1755" t="s">
        <v>638</v>
      </c>
      <c r="E1240" s="1755" t="s">
        <v>639</v>
      </c>
      <c r="F1240" s="1755" t="s">
        <v>639</v>
      </c>
      <c r="G1240" s="1755" t="s">
        <v>1834</v>
      </c>
      <c r="H1240" s="1755" t="s">
        <v>5566</v>
      </c>
      <c r="I1240" s="1755" t="s">
        <v>643</v>
      </c>
      <c r="J1240" s="1754">
        <v>11.22890593</v>
      </c>
      <c r="K1240" s="1754">
        <v>124.88580229999999</v>
      </c>
      <c r="L1240" s="1755" t="s">
        <v>644</v>
      </c>
      <c r="M1240" s="1754">
        <v>14</v>
      </c>
      <c r="N1240" s="1754">
        <v>45</v>
      </c>
      <c r="O1240" s="1754">
        <v>194</v>
      </c>
      <c r="P1240" s="1754">
        <v>1376</v>
      </c>
      <c r="Q1240" s="1754">
        <v>2560</v>
      </c>
      <c r="R1240" s="1756">
        <v>1</v>
      </c>
      <c r="S1240" s="1756" t="s">
        <v>644</v>
      </c>
      <c r="T1240" s="1756"/>
      <c r="U1240" s="1756" t="s">
        <v>644</v>
      </c>
      <c r="V1240" s="1756" t="s">
        <v>644</v>
      </c>
      <c r="W1240" s="1754">
        <f t="shared" si="80"/>
        <v>1</v>
      </c>
      <c r="X1240" s="1754">
        <v>1</v>
      </c>
      <c r="Y1240" s="1757" t="str">
        <f t="shared" si="81"/>
        <v>Public Elementary</v>
      </c>
      <c r="AA1240" s="1757" t="str">
        <f t="shared" si="82"/>
        <v>1</v>
      </c>
    </row>
    <row r="1241" spans="1:27" s="1757" customFormat="1" ht="15.75" hidden="1" customHeight="1" x14ac:dyDescent="0.25">
      <c r="A1241" s="1754">
        <v>1176</v>
      </c>
      <c r="B1241" s="1754">
        <v>120947</v>
      </c>
      <c r="C1241" s="1755" t="s">
        <v>1842</v>
      </c>
      <c r="D1241" s="1755" t="s">
        <v>638</v>
      </c>
      <c r="E1241" s="1755" t="s">
        <v>639</v>
      </c>
      <c r="F1241" s="1755" t="s">
        <v>639</v>
      </c>
      <c r="G1241" s="1755" t="s">
        <v>1834</v>
      </c>
      <c r="H1241" s="1755" t="s">
        <v>5566</v>
      </c>
      <c r="I1241" s="1755" t="s">
        <v>643</v>
      </c>
      <c r="J1241" s="1754">
        <v>11.187408830000001</v>
      </c>
      <c r="K1241" s="1754">
        <v>124.8826021</v>
      </c>
      <c r="L1241" s="1755" t="s">
        <v>644</v>
      </c>
      <c r="M1241" s="1754">
        <v>14</v>
      </c>
      <c r="N1241" s="1754">
        <v>45</v>
      </c>
      <c r="O1241" s="1754">
        <v>194</v>
      </c>
      <c r="P1241" s="1754">
        <v>1376</v>
      </c>
      <c r="Q1241" s="1754">
        <v>2560</v>
      </c>
      <c r="R1241" s="1756">
        <v>1</v>
      </c>
      <c r="S1241" s="1756" t="s">
        <v>644</v>
      </c>
      <c r="T1241" s="1756"/>
      <c r="U1241" s="1756" t="s">
        <v>644</v>
      </c>
      <c r="V1241" s="1756" t="s">
        <v>644</v>
      </c>
      <c r="W1241" s="1754">
        <f t="shared" si="80"/>
        <v>1</v>
      </c>
      <c r="X1241" s="1754">
        <v>1</v>
      </c>
      <c r="Y1241" s="1757" t="str">
        <f t="shared" si="81"/>
        <v>Public Elementary</v>
      </c>
      <c r="AA1241" s="1757" t="str">
        <f t="shared" si="82"/>
        <v>1</v>
      </c>
    </row>
    <row r="1242" spans="1:27" s="1757" customFormat="1" ht="15.75" hidden="1" customHeight="1" x14ac:dyDescent="0.25">
      <c r="A1242" s="1754">
        <v>1178</v>
      </c>
      <c r="B1242" s="1754">
        <v>120949</v>
      </c>
      <c r="C1242" s="1755" t="s">
        <v>1844</v>
      </c>
      <c r="D1242" s="1755" t="s">
        <v>638</v>
      </c>
      <c r="E1242" s="1755" t="s">
        <v>639</v>
      </c>
      <c r="F1242" s="1755" t="s">
        <v>639</v>
      </c>
      <c r="G1242" s="1755" t="s">
        <v>1834</v>
      </c>
      <c r="H1242" s="1755" t="s">
        <v>5566</v>
      </c>
      <c r="I1242" s="1755" t="s">
        <v>643</v>
      </c>
      <c r="J1242" s="1754">
        <v>11.18950866</v>
      </c>
      <c r="K1242" s="1754">
        <v>124.8881021</v>
      </c>
      <c r="L1242" s="1755" t="s">
        <v>644</v>
      </c>
      <c r="M1242" s="1754">
        <v>14</v>
      </c>
      <c r="N1242" s="1754">
        <v>45</v>
      </c>
      <c r="O1242" s="1754">
        <v>194</v>
      </c>
      <c r="P1242" s="1754">
        <v>1376</v>
      </c>
      <c r="Q1242" s="1754">
        <v>2560</v>
      </c>
      <c r="R1242" s="1756">
        <v>1</v>
      </c>
      <c r="S1242" s="1756" t="s">
        <v>644</v>
      </c>
      <c r="T1242" s="1756"/>
      <c r="U1242" s="1756" t="s">
        <v>644</v>
      </c>
      <c r="V1242" s="1756" t="s">
        <v>644</v>
      </c>
      <c r="W1242" s="1754">
        <f t="shared" si="80"/>
        <v>1</v>
      </c>
      <c r="X1242" s="1754">
        <v>1</v>
      </c>
      <c r="Y1242" s="1757" t="str">
        <f t="shared" si="81"/>
        <v>Public Elementary</v>
      </c>
      <c r="AA1242" s="1757" t="str">
        <f t="shared" si="82"/>
        <v>1</v>
      </c>
    </row>
    <row r="1243" spans="1:27" s="1757" customFormat="1" ht="15.75" hidden="1" customHeight="1" x14ac:dyDescent="0.25">
      <c r="A1243" s="1754">
        <v>1182</v>
      </c>
      <c r="B1243" s="1754">
        <v>120953</v>
      </c>
      <c r="C1243" s="1755" t="s">
        <v>1848</v>
      </c>
      <c r="D1243" s="1755" t="s">
        <v>638</v>
      </c>
      <c r="E1243" s="1755" t="s">
        <v>639</v>
      </c>
      <c r="F1243" s="1755" t="s">
        <v>639</v>
      </c>
      <c r="G1243" s="1755" t="s">
        <v>1834</v>
      </c>
      <c r="H1243" s="1755" t="s">
        <v>5566</v>
      </c>
      <c r="I1243" s="1755" t="s">
        <v>643</v>
      </c>
      <c r="J1243" s="1754">
        <v>11.17450974</v>
      </c>
      <c r="K1243" s="1754">
        <v>124.87900209999999</v>
      </c>
      <c r="L1243" s="1755" t="s">
        <v>644</v>
      </c>
      <c r="M1243" s="1754">
        <v>14</v>
      </c>
      <c r="N1243" s="1754">
        <v>45</v>
      </c>
      <c r="O1243" s="1754">
        <v>194</v>
      </c>
      <c r="P1243" s="1754">
        <v>1376</v>
      </c>
      <c r="Q1243" s="1754">
        <v>2560</v>
      </c>
      <c r="R1243" s="1756">
        <v>1</v>
      </c>
      <c r="S1243" s="1756" t="s">
        <v>644</v>
      </c>
      <c r="T1243" s="1756"/>
      <c r="U1243" s="1756" t="s">
        <v>644</v>
      </c>
      <c r="V1243" s="1756" t="s">
        <v>644</v>
      </c>
      <c r="W1243" s="1754">
        <f t="shared" si="80"/>
        <v>1</v>
      </c>
      <c r="X1243" s="1754">
        <v>1</v>
      </c>
      <c r="Y1243" s="1757" t="str">
        <f t="shared" si="81"/>
        <v>Public Elementary</v>
      </c>
      <c r="AA1243" s="1757" t="str">
        <f t="shared" si="82"/>
        <v>1</v>
      </c>
    </row>
    <row r="1244" spans="1:27" s="1757" customFormat="1" ht="15.75" hidden="1" customHeight="1" x14ac:dyDescent="0.25">
      <c r="A1244" s="1754">
        <v>1187</v>
      </c>
      <c r="B1244" s="1754">
        <v>120958</v>
      </c>
      <c r="C1244" s="1755" t="s">
        <v>1852</v>
      </c>
      <c r="D1244" s="1755" t="s">
        <v>638</v>
      </c>
      <c r="E1244" s="1755" t="s">
        <v>639</v>
      </c>
      <c r="F1244" s="1755" t="s">
        <v>639</v>
      </c>
      <c r="G1244" s="1755" t="s">
        <v>1834</v>
      </c>
      <c r="H1244" s="1755" t="s">
        <v>5566</v>
      </c>
      <c r="I1244" s="1755" t="s">
        <v>643</v>
      </c>
      <c r="J1244" s="1754">
        <v>11.28250216</v>
      </c>
      <c r="K1244" s="1754">
        <v>124.8947026</v>
      </c>
      <c r="L1244" s="1755" t="s">
        <v>644</v>
      </c>
      <c r="M1244" s="1754">
        <v>14</v>
      </c>
      <c r="N1244" s="1754">
        <v>45</v>
      </c>
      <c r="O1244" s="1754">
        <v>194</v>
      </c>
      <c r="P1244" s="1754">
        <v>1376</v>
      </c>
      <c r="Q1244" s="1754">
        <v>2560</v>
      </c>
      <c r="R1244" s="1756">
        <v>1</v>
      </c>
      <c r="S1244" s="1756" t="s">
        <v>644</v>
      </c>
      <c r="T1244" s="1756"/>
      <c r="U1244" s="1756" t="s">
        <v>644</v>
      </c>
      <c r="V1244" s="1756" t="s">
        <v>644</v>
      </c>
      <c r="W1244" s="1754">
        <f t="shared" si="80"/>
        <v>1</v>
      </c>
      <c r="X1244" s="1754">
        <v>1</v>
      </c>
      <c r="Y1244" s="1757" t="str">
        <f t="shared" si="81"/>
        <v>Public Elementary</v>
      </c>
      <c r="AA1244" s="1757" t="str">
        <f t="shared" si="82"/>
        <v>1</v>
      </c>
    </row>
    <row r="1245" spans="1:27" s="1757" customFormat="1" ht="15.75" hidden="1" customHeight="1" x14ac:dyDescent="0.25">
      <c r="A1245" s="1754">
        <v>1191</v>
      </c>
      <c r="B1245" s="1754">
        <v>120962</v>
      </c>
      <c r="C1245" s="1755" t="s">
        <v>1857</v>
      </c>
      <c r="D1245" s="1755" t="s">
        <v>638</v>
      </c>
      <c r="E1245" s="1755" t="s">
        <v>639</v>
      </c>
      <c r="F1245" s="1755" t="s">
        <v>639</v>
      </c>
      <c r="G1245" s="1755" t="s">
        <v>1834</v>
      </c>
      <c r="H1245" s="1755" t="s">
        <v>5566</v>
      </c>
      <c r="I1245" s="1755" t="s">
        <v>643</v>
      </c>
      <c r="J1245" s="1754">
        <v>11.15287833</v>
      </c>
      <c r="K1245" s="1754">
        <v>124.861124</v>
      </c>
      <c r="L1245" s="1755" t="s">
        <v>644</v>
      </c>
      <c r="M1245" s="1754">
        <v>14</v>
      </c>
      <c r="N1245" s="1754">
        <v>45</v>
      </c>
      <c r="O1245" s="1754">
        <v>194</v>
      </c>
      <c r="P1245" s="1754">
        <v>1376</v>
      </c>
      <c r="Q1245" s="1754">
        <v>2561</v>
      </c>
      <c r="R1245" s="1756">
        <v>1</v>
      </c>
      <c r="S1245" s="1756" t="s">
        <v>644</v>
      </c>
      <c r="T1245" s="1756"/>
      <c r="U1245" s="1756" t="s">
        <v>644</v>
      </c>
      <c r="V1245" s="1756" t="s">
        <v>644</v>
      </c>
      <c r="W1245" s="1754">
        <f t="shared" si="80"/>
        <v>1</v>
      </c>
      <c r="X1245" s="1754">
        <v>1</v>
      </c>
      <c r="Y1245" s="1757" t="str">
        <f t="shared" si="81"/>
        <v>Public Elementary</v>
      </c>
      <c r="AA1245" s="1757" t="str">
        <f t="shared" si="82"/>
        <v>1</v>
      </c>
    </row>
    <row r="1246" spans="1:27" s="1757" customFormat="1" ht="15.75" hidden="1" customHeight="1" x14ac:dyDescent="0.25">
      <c r="A1246" s="1754">
        <v>1194</v>
      </c>
      <c r="B1246" s="1754">
        <v>120965</v>
      </c>
      <c r="C1246" s="1755" t="s">
        <v>645</v>
      </c>
      <c r="D1246" s="1755" t="s">
        <v>638</v>
      </c>
      <c r="E1246" s="1755" t="s">
        <v>639</v>
      </c>
      <c r="F1246" s="1755" t="s">
        <v>639</v>
      </c>
      <c r="G1246" s="1755" t="s">
        <v>1834</v>
      </c>
      <c r="H1246" s="1755" t="s">
        <v>5566</v>
      </c>
      <c r="I1246" s="1755" t="s">
        <v>643</v>
      </c>
      <c r="J1246" s="1762">
        <v>11.17870956</v>
      </c>
      <c r="K1246" s="1762">
        <v>124.85590209999999</v>
      </c>
      <c r="L1246" s="1755" t="s">
        <v>644</v>
      </c>
      <c r="M1246" s="1754">
        <v>14</v>
      </c>
      <c r="N1246" s="1754">
        <v>45</v>
      </c>
      <c r="O1246" s="1754">
        <v>194</v>
      </c>
      <c r="P1246" s="1754">
        <v>1376</v>
      </c>
      <c r="Q1246" s="1754">
        <v>2561</v>
      </c>
      <c r="R1246" s="1756">
        <v>1</v>
      </c>
      <c r="S1246" s="1756" t="s">
        <v>644</v>
      </c>
      <c r="T1246" s="1756"/>
      <c r="U1246" s="1756" t="s">
        <v>644</v>
      </c>
      <c r="V1246" s="1756" t="s">
        <v>644</v>
      </c>
      <c r="W1246" s="1754">
        <f t="shared" si="80"/>
        <v>1</v>
      </c>
      <c r="X1246" s="1754">
        <v>1</v>
      </c>
      <c r="Y1246" s="1757" t="str">
        <f t="shared" si="81"/>
        <v>Public Elementary</v>
      </c>
      <c r="AA1246" s="1757" t="str">
        <f t="shared" si="82"/>
        <v>1</v>
      </c>
    </row>
    <row r="1247" spans="1:27" s="1757" customFormat="1" ht="15.75" hidden="1" customHeight="1" x14ac:dyDescent="0.25">
      <c r="A1247" s="1754">
        <v>1197</v>
      </c>
      <c r="B1247" s="1754">
        <v>120968</v>
      </c>
      <c r="C1247" s="1755" t="s">
        <v>1862</v>
      </c>
      <c r="D1247" s="1755" t="s">
        <v>638</v>
      </c>
      <c r="E1247" s="1755" t="s">
        <v>639</v>
      </c>
      <c r="F1247" s="1755" t="s">
        <v>639</v>
      </c>
      <c r="G1247" s="1755" t="s">
        <v>1834</v>
      </c>
      <c r="H1247" s="1755" t="s">
        <v>5566</v>
      </c>
      <c r="I1247" s="1755" t="s">
        <v>643</v>
      </c>
      <c r="J1247" s="1759"/>
      <c r="K1247" s="1759"/>
      <c r="L1247" s="1755" t="s">
        <v>644</v>
      </c>
      <c r="M1247" s="1754">
        <v>14</v>
      </c>
      <c r="N1247" s="1754">
        <v>45</v>
      </c>
      <c r="O1247" s="1754">
        <v>194</v>
      </c>
      <c r="P1247" s="1754">
        <v>1376</v>
      </c>
      <c r="Q1247" s="1754">
        <v>2561</v>
      </c>
      <c r="R1247" s="1756">
        <v>1</v>
      </c>
      <c r="S1247" s="1756" t="s">
        <v>644</v>
      </c>
      <c r="T1247" s="1756"/>
      <c r="U1247" s="1756" t="s">
        <v>644</v>
      </c>
      <c r="V1247" s="1756" t="s">
        <v>644</v>
      </c>
      <c r="W1247" s="1754">
        <f t="shared" si="80"/>
        <v>1</v>
      </c>
      <c r="X1247" s="1754">
        <v>1</v>
      </c>
      <c r="Y1247" s="1757" t="str">
        <f t="shared" si="81"/>
        <v>Public Elementary</v>
      </c>
      <c r="AA1247" s="1757" t="str">
        <f t="shared" si="82"/>
        <v>1</v>
      </c>
    </row>
    <row r="1248" spans="1:27" s="1757" customFormat="1" ht="15.75" hidden="1" customHeight="1" x14ac:dyDescent="0.25">
      <c r="A1248" s="1754">
        <v>1203</v>
      </c>
      <c r="B1248" s="1754">
        <v>120974</v>
      </c>
      <c r="C1248" s="1755" t="s">
        <v>1868</v>
      </c>
      <c r="D1248" s="1755" t="s">
        <v>638</v>
      </c>
      <c r="E1248" s="1755" t="s">
        <v>639</v>
      </c>
      <c r="F1248" s="1755" t="s">
        <v>639</v>
      </c>
      <c r="G1248" s="1755" t="s">
        <v>1834</v>
      </c>
      <c r="H1248" s="1755" t="s">
        <v>5566</v>
      </c>
      <c r="I1248" s="1755" t="s">
        <v>643</v>
      </c>
      <c r="J1248" s="1754">
        <v>11.198430139999999</v>
      </c>
      <c r="K1248" s="1754">
        <v>124.8661242</v>
      </c>
      <c r="L1248" s="1755" t="s">
        <v>644</v>
      </c>
      <c r="M1248" s="1754">
        <v>14</v>
      </c>
      <c r="N1248" s="1754">
        <v>45</v>
      </c>
      <c r="O1248" s="1754">
        <v>194</v>
      </c>
      <c r="P1248" s="1754">
        <v>1376</v>
      </c>
      <c r="Q1248" s="1754">
        <v>2561</v>
      </c>
      <c r="R1248" s="1756">
        <v>1</v>
      </c>
      <c r="S1248" s="1756" t="s">
        <v>644</v>
      </c>
      <c r="T1248" s="1756"/>
      <c r="U1248" s="1756" t="s">
        <v>644</v>
      </c>
      <c r="V1248" s="1756" t="s">
        <v>644</v>
      </c>
      <c r="W1248" s="1754">
        <f t="shared" si="80"/>
        <v>1</v>
      </c>
      <c r="X1248" s="1754">
        <v>1</v>
      </c>
      <c r="Y1248" s="1757" t="str">
        <f t="shared" si="81"/>
        <v>Public Elementary</v>
      </c>
      <c r="AA1248" s="1757" t="str">
        <f t="shared" si="82"/>
        <v>1</v>
      </c>
    </row>
    <row r="1249" spans="1:28" s="1757" customFormat="1" ht="15.75" hidden="1" customHeight="1" x14ac:dyDescent="0.25">
      <c r="A1249" s="1754">
        <v>1204</v>
      </c>
      <c r="B1249" s="1754">
        <v>120975</v>
      </c>
      <c r="C1249" s="1755" t="s">
        <v>1869</v>
      </c>
      <c r="D1249" s="1755" t="s">
        <v>638</v>
      </c>
      <c r="E1249" s="1755" t="s">
        <v>639</v>
      </c>
      <c r="F1249" s="1755" t="s">
        <v>639</v>
      </c>
      <c r="G1249" s="1755" t="s">
        <v>1834</v>
      </c>
      <c r="H1249" s="1755" t="s">
        <v>5566</v>
      </c>
      <c r="I1249" s="1755" t="s">
        <v>643</v>
      </c>
      <c r="J1249" s="1754">
        <v>11.17520979</v>
      </c>
      <c r="K1249" s="1754">
        <v>124.85800209999999</v>
      </c>
      <c r="L1249" s="1755" t="s">
        <v>644</v>
      </c>
      <c r="M1249" s="1754">
        <v>14</v>
      </c>
      <c r="N1249" s="1754">
        <v>45</v>
      </c>
      <c r="O1249" s="1754">
        <v>194</v>
      </c>
      <c r="P1249" s="1754">
        <v>1376</v>
      </c>
      <c r="Q1249" s="1754">
        <v>2561</v>
      </c>
      <c r="R1249" s="1756">
        <v>1</v>
      </c>
      <c r="S1249" s="1756" t="s">
        <v>644</v>
      </c>
      <c r="T1249" s="1756"/>
      <c r="U1249" s="1756" t="s">
        <v>644</v>
      </c>
      <c r="V1249" s="1756" t="s">
        <v>644</v>
      </c>
      <c r="W1249" s="1754">
        <f t="shared" si="80"/>
        <v>1</v>
      </c>
      <c r="X1249" s="1754">
        <v>1</v>
      </c>
      <c r="Y1249" s="1757" t="str">
        <f t="shared" si="81"/>
        <v>Public Elementary</v>
      </c>
      <c r="AA1249" s="1757" t="str">
        <f t="shared" si="82"/>
        <v>1</v>
      </c>
    </row>
    <row r="1250" spans="1:28" s="1757" customFormat="1" ht="15.75" hidden="1" customHeight="1" x14ac:dyDescent="0.25">
      <c r="A1250" s="1754">
        <v>1208</v>
      </c>
      <c r="B1250" s="1754">
        <v>120979</v>
      </c>
      <c r="C1250" s="1755" t="s">
        <v>657</v>
      </c>
      <c r="D1250" s="1755" t="s">
        <v>638</v>
      </c>
      <c r="E1250" s="1755" t="s">
        <v>639</v>
      </c>
      <c r="F1250" s="1755" t="s">
        <v>639</v>
      </c>
      <c r="G1250" s="1755" t="s">
        <v>1834</v>
      </c>
      <c r="H1250" s="1755" t="s">
        <v>5566</v>
      </c>
      <c r="I1250" s="1755" t="s">
        <v>643</v>
      </c>
      <c r="J1250" s="1754">
        <v>11.18310936</v>
      </c>
      <c r="K1250" s="1754">
        <v>124.83250219999999</v>
      </c>
      <c r="L1250" s="1755" t="s">
        <v>644</v>
      </c>
      <c r="M1250" s="1754">
        <v>14</v>
      </c>
      <c r="N1250" s="1754">
        <v>45</v>
      </c>
      <c r="O1250" s="1754">
        <v>194</v>
      </c>
      <c r="P1250" s="1754">
        <v>1376</v>
      </c>
      <c r="Q1250" s="1754">
        <v>2561</v>
      </c>
      <c r="R1250" s="1756">
        <v>1</v>
      </c>
      <c r="S1250" s="1756" t="s">
        <v>644</v>
      </c>
      <c r="T1250" s="1756"/>
      <c r="U1250" s="1756" t="s">
        <v>644</v>
      </c>
      <c r="V1250" s="1756" t="s">
        <v>644</v>
      </c>
      <c r="W1250" s="1754">
        <f t="shared" si="80"/>
        <v>1</v>
      </c>
      <c r="X1250" s="1754">
        <v>1</v>
      </c>
      <c r="Y1250" s="1757" t="str">
        <f t="shared" si="81"/>
        <v>Public Elementary</v>
      </c>
      <c r="AA1250" s="1757" t="str">
        <f t="shared" si="82"/>
        <v>1</v>
      </c>
    </row>
    <row r="1251" spans="1:28" s="1757" customFormat="1" ht="15.75" hidden="1" customHeight="1" x14ac:dyDescent="0.25">
      <c r="A1251" s="1754">
        <v>1212</v>
      </c>
      <c r="B1251" s="1754">
        <v>120983</v>
      </c>
      <c r="C1251" s="1755" t="s">
        <v>1875</v>
      </c>
      <c r="D1251" s="1755" t="s">
        <v>638</v>
      </c>
      <c r="E1251" s="1755" t="s">
        <v>639</v>
      </c>
      <c r="F1251" s="1755" t="s">
        <v>639</v>
      </c>
      <c r="G1251" s="1755" t="s">
        <v>1834</v>
      </c>
      <c r="H1251" s="1755" t="s">
        <v>5566</v>
      </c>
      <c r="I1251" s="1755" t="s">
        <v>643</v>
      </c>
      <c r="J1251" s="1759"/>
      <c r="K1251" s="1759"/>
      <c r="L1251" s="1755" t="s">
        <v>644</v>
      </c>
      <c r="M1251" s="1754">
        <v>14</v>
      </c>
      <c r="N1251" s="1754">
        <v>45</v>
      </c>
      <c r="O1251" s="1754">
        <v>194</v>
      </c>
      <c r="P1251" s="1754">
        <v>1376</v>
      </c>
      <c r="Q1251" s="1754">
        <v>2561</v>
      </c>
      <c r="R1251" s="1756">
        <v>1</v>
      </c>
      <c r="S1251" s="1756" t="s">
        <v>644</v>
      </c>
      <c r="T1251" s="1756"/>
      <c r="U1251" s="1756" t="s">
        <v>644</v>
      </c>
      <c r="V1251" s="1756" t="s">
        <v>644</v>
      </c>
      <c r="W1251" s="1754">
        <f t="shared" ref="W1251:W1314" si="83">IF(AA1251="1",1,IF(AA1251="2",2,IF(AA1251="12",4,IF(AA1251="123",6,IF(AA1251="23",5,IF(AA1251="3",3,IF(AA1251="4",7,IF(AA1251="35",8,""))))))))</f>
        <v>1</v>
      </c>
      <c r="X1251" s="1754">
        <v>1</v>
      </c>
      <c r="Y1251" s="1757" t="str">
        <f t="shared" ref="Y1251:Y1314" si="84">IF(X1251=1,"Public","Private")&amp;" "&amp;IF(W1251=1,"Elementary",IF(W1251=2,"JHS",IF(W1251=3,"SHS (Stand-alone)",IF(W1251=4,"Integrated",IF(W1251=5,"Secondary",IF(W1251=6,"Complete K to 12",IF(W1251=7,"ALS",IF(W1251=8,"SHS SUC",""))))))))</f>
        <v>Public Elementary</v>
      </c>
      <c r="AA1251" s="1757" t="str">
        <f t="shared" ref="AA1251:AA1314" si="85">IF(R1251=1,1,"")&amp;IF(S1251=1,2,"")&amp;IF(T1251=1,3,"")&amp;IF(U1251=1,4,"")&amp;IF(V1251=1,5,"")</f>
        <v>1</v>
      </c>
    </row>
    <row r="1252" spans="1:28" s="1757" customFormat="1" ht="15.75" hidden="1" customHeight="1" x14ac:dyDescent="0.25">
      <c r="A1252" s="1754">
        <v>2220</v>
      </c>
      <c r="B1252" s="1754">
        <v>303336</v>
      </c>
      <c r="C1252" s="1755" t="s">
        <v>2801</v>
      </c>
      <c r="D1252" s="1755" t="s">
        <v>638</v>
      </c>
      <c r="E1252" s="1755" t="s">
        <v>639</v>
      </c>
      <c r="F1252" s="1755" t="s">
        <v>639</v>
      </c>
      <c r="G1252" s="1755" t="s">
        <v>1834</v>
      </c>
      <c r="H1252" s="1755" t="s">
        <v>5566</v>
      </c>
      <c r="I1252" s="1755" t="s">
        <v>716</v>
      </c>
      <c r="J1252" s="1754">
        <v>11.203801370000001</v>
      </c>
      <c r="K1252" s="1754">
        <v>124.8518603</v>
      </c>
      <c r="L1252" s="1755" t="s">
        <v>644</v>
      </c>
      <c r="M1252" s="1754">
        <v>14</v>
      </c>
      <c r="N1252" s="1754">
        <v>45</v>
      </c>
      <c r="O1252" s="1754">
        <v>194</v>
      </c>
      <c r="P1252" s="1754">
        <v>1376</v>
      </c>
      <c r="Q1252" s="1754">
        <v>2560</v>
      </c>
      <c r="R1252" s="1756" t="s">
        <v>644</v>
      </c>
      <c r="S1252" s="1756">
        <v>1</v>
      </c>
      <c r="T1252" s="1756"/>
      <c r="U1252" s="1756" t="s">
        <v>644</v>
      </c>
      <c r="V1252" s="1756" t="s">
        <v>644</v>
      </c>
      <c r="W1252" s="1754">
        <f t="shared" si="83"/>
        <v>2</v>
      </c>
      <c r="X1252" s="1754">
        <v>1</v>
      </c>
      <c r="Y1252" s="1757" t="str">
        <f t="shared" si="84"/>
        <v>Public JHS</v>
      </c>
      <c r="AA1252" s="1757" t="str">
        <f t="shared" si="85"/>
        <v>2</v>
      </c>
    </row>
    <row r="1253" spans="1:28" s="1757" customFormat="1" ht="15.75" hidden="1" customHeight="1" x14ac:dyDescent="0.25">
      <c r="A1253" s="1754">
        <v>2224</v>
      </c>
      <c r="B1253" s="1754">
        <v>303340</v>
      </c>
      <c r="C1253" s="1755" t="s">
        <v>2805</v>
      </c>
      <c r="D1253" s="1755" t="s">
        <v>638</v>
      </c>
      <c r="E1253" s="1755" t="s">
        <v>639</v>
      </c>
      <c r="F1253" s="1755" t="s">
        <v>639</v>
      </c>
      <c r="G1253" s="1755" t="s">
        <v>1834</v>
      </c>
      <c r="H1253" s="1755" t="s">
        <v>5566</v>
      </c>
      <c r="I1253" s="1755" t="s">
        <v>716</v>
      </c>
      <c r="J1253" s="1762">
        <v>11.15546906</v>
      </c>
      <c r="K1253" s="1762">
        <v>124.8621819</v>
      </c>
      <c r="L1253" s="1755" t="s">
        <v>644</v>
      </c>
      <c r="M1253" s="1754">
        <v>14</v>
      </c>
      <c r="N1253" s="1754">
        <v>45</v>
      </c>
      <c r="O1253" s="1754">
        <v>194</v>
      </c>
      <c r="P1253" s="1754">
        <v>1376</v>
      </c>
      <c r="Q1253" s="1754">
        <v>2561</v>
      </c>
      <c r="R1253" s="1756" t="s">
        <v>644</v>
      </c>
      <c r="S1253" s="1756">
        <v>1</v>
      </c>
      <c r="T1253" s="1756"/>
      <c r="U1253" s="1756" t="s">
        <v>644</v>
      </c>
      <c r="V1253" s="1756" t="s">
        <v>644</v>
      </c>
      <c r="W1253" s="1754">
        <f t="shared" si="83"/>
        <v>2</v>
      </c>
      <c r="X1253" s="1754">
        <v>1</v>
      </c>
      <c r="Y1253" s="1757" t="str">
        <f t="shared" si="84"/>
        <v>Public JHS</v>
      </c>
      <c r="AA1253" s="1757" t="str">
        <f t="shared" si="85"/>
        <v>2</v>
      </c>
    </row>
    <row r="1254" spans="1:28" s="1757" customFormat="1" ht="15.75" hidden="1" customHeight="1" x14ac:dyDescent="0.25">
      <c r="A1254" s="1754"/>
      <c r="B1254" s="1761" t="s">
        <v>5566</v>
      </c>
      <c r="C1254" s="1761" t="s">
        <v>5569</v>
      </c>
      <c r="D1254" s="1755" t="s">
        <v>638</v>
      </c>
      <c r="E1254" s="1755" t="s">
        <v>639</v>
      </c>
      <c r="F1254" s="1755" t="s">
        <v>639</v>
      </c>
      <c r="G1254" s="1761" t="s">
        <v>1834</v>
      </c>
      <c r="H1254" s="1761" t="s">
        <v>5566</v>
      </c>
      <c r="I1254" s="1755" t="s">
        <v>758</v>
      </c>
      <c r="J1254" s="1762"/>
      <c r="K1254" s="1762"/>
      <c r="L1254" s="1755"/>
      <c r="M1254" s="1754"/>
      <c r="N1254" s="1754"/>
      <c r="O1254" s="1754"/>
      <c r="P1254" s="1754"/>
      <c r="Q1254" s="1754"/>
      <c r="R1254" s="1756"/>
      <c r="S1254" s="1756"/>
      <c r="T1254" s="1756"/>
      <c r="U1254" s="1756">
        <v>1</v>
      </c>
      <c r="V1254" s="1756" t="s">
        <v>644</v>
      </c>
      <c r="W1254" s="1754">
        <f t="shared" si="83"/>
        <v>7</v>
      </c>
      <c r="X1254" s="1754">
        <v>1</v>
      </c>
      <c r="Y1254" s="1757" t="str">
        <f t="shared" si="84"/>
        <v>Public ALS</v>
      </c>
      <c r="AA1254" s="1757" t="str">
        <f t="shared" si="85"/>
        <v>4</v>
      </c>
    </row>
    <row r="1255" spans="1:28" ht="15.75" hidden="1" customHeight="1" x14ac:dyDescent="0.25">
      <c r="A1255" s="162">
        <v>1213</v>
      </c>
      <c r="B1255" s="162">
        <v>120984</v>
      </c>
      <c r="C1255" s="163" t="s">
        <v>1876</v>
      </c>
      <c r="D1255" s="163" t="s">
        <v>638</v>
      </c>
      <c r="E1255" s="163" t="s">
        <v>639</v>
      </c>
      <c r="F1255" s="163" t="s">
        <v>639</v>
      </c>
      <c r="G1255" s="163" t="s">
        <v>1877</v>
      </c>
      <c r="H1255" s="163" t="s">
        <v>1878</v>
      </c>
      <c r="I1255" s="163" t="s">
        <v>643</v>
      </c>
      <c r="J1255" s="162">
        <v>10.916228589999999</v>
      </c>
      <c r="K1255" s="162">
        <v>124.6969572</v>
      </c>
      <c r="L1255" s="163" t="s">
        <v>644</v>
      </c>
      <c r="M1255" s="162">
        <v>14</v>
      </c>
      <c r="N1255" s="162">
        <v>45</v>
      </c>
      <c r="O1255" s="162">
        <v>194</v>
      </c>
      <c r="P1255" s="162">
        <v>1377</v>
      </c>
      <c r="Q1255" s="162">
        <v>2562</v>
      </c>
      <c r="R1255" s="164">
        <v>1</v>
      </c>
      <c r="S1255" s="164" t="s">
        <v>644</v>
      </c>
      <c r="T1255" s="164"/>
      <c r="U1255" s="164" t="s">
        <v>644</v>
      </c>
      <c r="V1255" s="164" t="s">
        <v>644</v>
      </c>
      <c r="W1255" s="162">
        <f t="shared" si="83"/>
        <v>1</v>
      </c>
      <c r="X1255" s="162">
        <v>1</v>
      </c>
      <c r="Y1255" s="1751" t="str">
        <f t="shared" si="84"/>
        <v>Public Elementary</v>
      </c>
      <c r="Z1255" s="1751"/>
      <c r="AA1255" s="1751" t="str">
        <f t="shared" si="85"/>
        <v>1</v>
      </c>
      <c r="AB1255" s="1751"/>
    </row>
    <row r="1256" spans="1:28" ht="15.75" hidden="1" customHeight="1" x14ac:dyDescent="0.25">
      <c r="A1256" s="162">
        <v>1214</v>
      </c>
      <c r="B1256" s="162">
        <v>120985</v>
      </c>
      <c r="C1256" s="163" t="s">
        <v>1879</v>
      </c>
      <c r="D1256" s="163" t="s">
        <v>638</v>
      </c>
      <c r="E1256" s="163" t="s">
        <v>639</v>
      </c>
      <c r="F1256" s="163" t="s">
        <v>639</v>
      </c>
      <c r="G1256" s="163" t="s">
        <v>1877</v>
      </c>
      <c r="H1256" s="163" t="s">
        <v>1878</v>
      </c>
      <c r="I1256" s="163" t="s">
        <v>643</v>
      </c>
      <c r="J1256" s="162">
        <v>10.950026319999999</v>
      </c>
      <c r="K1256" s="162">
        <v>124.67740139999999</v>
      </c>
      <c r="L1256" s="163" t="s">
        <v>644</v>
      </c>
      <c r="M1256" s="162">
        <v>14</v>
      </c>
      <c r="N1256" s="162">
        <v>45</v>
      </c>
      <c r="O1256" s="162">
        <v>194</v>
      </c>
      <c r="P1256" s="162">
        <v>1377</v>
      </c>
      <c r="Q1256" s="162">
        <v>2562</v>
      </c>
      <c r="R1256" s="164">
        <v>1</v>
      </c>
      <c r="S1256" s="164" t="s">
        <v>644</v>
      </c>
      <c r="T1256" s="164"/>
      <c r="U1256" s="164" t="s">
        <v>644</v>
      </c>
      <c r="V1256" s="164" t="s">
        <v>644</v>
      </c>
      <c r="W1256" s="162">
        <f t="shared" si="83"/>
        <v>1</v>
      </c>
      <c r="X1256" s="162">
        <v>1</v>
      </c>
      <c r="Y1256" s="1751" t="str">
        <f t="shared" si="84"/>
        <v>Public Elementary</v>
      </c>
      <c r="Z1256" s="1751"/>
      <c r="AA1256" s="1751" t="str">
        <f t="shared" si="85"/>
        <v>1</v>
      </c>
      <c r="AB1256" s="1751"/>
    </row>
    <row r="1257" spans="1:28" ht="15.75" hidden="1" customHeight="1" x14ac:dyDescent="0.25">
      <c r="A1257" s="162">
        <v>1215</v>
      </c>
      <c r="B1257" s="162">
        <v>120986</v>
      </c>
      <c r="C1257" s="163" t="s">
        <v>1880</v>
      </c>
      <c r="D1257" s="163" t="s">
        <v>638</v>
      </c>
      <c r="E1257" s="163" t="s">
        <v>639</v>
      </c>
      <c r="F1257" s="163" t="s">
        <v>639</v>
      </c>
      <c r="G1257" s="163" t="s">
        <v>1877</v>
      </c>
      <c r="H1257" s="163" t="s">
        <v>1878</v>
      </c>
      <c r="I1257" s="163" t="s">
        <v>643</v>
      </c>
      <c r="J1257" s="162">
        <v>10.94202684</v>
      </c>
      <c r="K1257" s="162">
        <v>124.68600139999999</v>
      </c>
      <c r="L1257" s="163" t="s">
        <v>644</v>
      </c>
      <c r="M1257" s="162">
        <v>14</v>
      </c>
      <c r="N1257" s="162">
        <v>45</v>
      </c>
      <c r="O1257" s="162">
        <v>194</v>
      </c>
      <c r="P1257" s="162">
        <v>1377</v>
      </c>
      <c r="Q1257" s="162">
        <v>2562</v>
      </c>
      <c r="R1257" s="164">
        <v>1</v>
      </c>
      <c r="S1257" s="164" t="s">
        <v>644</v>
      </c>
      <c r="T1257" s="164"/>
      <c r="U1257" s="164" t="s">
        <v>644</v>
      </c>
      <c r="V1257" s="164" t="s">
        <v>644</v>
      </c>
      <c r="W1257" s="162">
        <f t="shared" si="83"/>
        <v>1</v>
      </c>
      <c r="X1257" s="162">
        <v>1</v>
      </c>
      <c r="Y1257" s="1751" t="str">
        <f t="shared" si="84"/>
        <v>Public Elementary</v>
      </c>
      <c r="Z1257" s="1751"/>
      <c r="AA1257" s="1751" t="str">
        <f t="shared" si="85"/>
        <v>1</v>
      </c>
      <c r="AB1257" s="1751"/>
    </row>
    <row r="1258" spans="1:28" ht="15.75" hidden="1" customHeight="1" x14ac:dyDescent="0.25">
      <c r="A1258" s="162">
        <v>1216</v>
      </c>
      <c r="B1258" s="162">
        <v>120987</v>
      </c>
      <c r="C1258" s="163" t="s">
        <v>1881</v>
      </c>
      <c r="D1258" s="163" t="s">
        <v>638</v>
      </c>
      <c r="E1258" s="163" t="s">
        <v>639</v>
      </c>
      <c r="F1258" s="163" t="s">
        <v>639</v>
      </c>
      <c r="G1258" s="163" t="s">
        <v>1877</v>
      </c>
      <c r="H1258" s="163" t="s">
        <v>1878</v>
      </c>
      <c r="I1258" s="163" t="s">
        <v>643</v>
      </c>
      <c r="J1258" s="162">
        <v>10.957892709999999</v>
      </c>
      <c r="K1258" s="162">
        <v>124.6922344</v>
      </c>
      <c r="L1258" s="163" t="s">
        <v>644</v>
      </c>
      <c r="M1258" s="162">
        <v>14</v>
      </c>
      <c r="N1258" s="162">
        <v>45</v>
      </c>
      <c r="O1258" s="162">
        <v>194</v>
      </c>
      <c r="P1258" s="162">
        <v>1377</v>
      </c>
      <c r="Q1258" s="162">
        <v>2562</v>
      </c>
      <c r="R1258" s="164">
        <v>1</v>
      </c>
      <c r="S1258" s="164" t="s">
        <v>644</v>
      </c>
      <c r="T1258" s="164"/>
      <c r="U1258" s="164" t="s">
        <v>644</v>
      </c>
      <c r="V1258" s="164" t="s">
        <v>644</v>
      </c>
      <c r="W1258" s="162">
        <f t="shared" si="83"/>
        <v>1</v>
      </c>
      <c r="X1258" s="162">
        <v>1</v>
      </c>
      <c r="Y1258" s="1751" t="str">
        <f t="shared" si="84"/>
        <v>Public Elementary</v>
      </c>
      <c r="Z1258" s="1751"/>
      <c r="AA1258" s="1751" t="str">
        <f t="shared" si="85"/>
        <v>1</v>
      </c>
      <c r="AB1258" s="1751"/>
    </row>
    <row r="1259" spans="1:28" ht="15.75" hidden="1" customHeight="1" x14ac:dyDescent="0.25">
      <c r="A1259" s="162">
        <v>1217</v>
      </c>
      <c r="B1259" s="162">
        <v>120988</v>
      </c>
      <c r="C1259" s="163" t="s">
        <v>1882</v>
      </c>
      <c r="D1259" s="163" t="s">
        <v>638</v>
      </c>
      <c r="E1259" s="163" t="s">
        <v>639</v>
      </c>
      <c r="F1259" s="163" t="s">
        <v>639</v>
      </c>
      <c r="G1259" s="163" t="s">
        <v>1877</v>
      </c>
      <c r="H1259" s="163" t="s">
        <v>1878</v>
      </c>
      <c r="I1259" s="163" t="s">
        <v>643</v>
      </c>
      <c r="J1259" s="162">
        <v>10.949837260000001</v>
      </c>
      <c r="K1259" s="162">
        <v>124.6944574</v>
      </c>
      <c r="L1259" s="163" t="s">
        <v>644</v>
      </c>
      <c r="M1259" s="162">
        <v>14</v>
      </c>
      <c r="N1259" s="162">
        <v>45</v>
      </c>
      <c r="O1259" s="162">
        <v>194</v>
      </c>
      <c r="P1259" s="162">
        <v>1377</v>
      </c>
      <c r="Q1259" s="162">
        <v>2562</v>
      </c>
      <c r="R1259" s="164">
        <v>1</v>
      </c>
      <c r="S1259" s="164" t="s">
        <v>644</v>
      </c>
      <c r="T1259" s="164"/>
      <c r="U1259" s="164" t="s">
        <v>644</v>
      </c>
      <c r="V1259" s="164" t="s">
        <v>644</v>
      </c>
      <c r="W1259" s="162">
        <f t="shared" si="83"/>
        <v>1</v>
      </c>
      <c r="X1259" s="162">
        <v>1</v>
      </c>
      <c r="Y1259" s="1751" t="str">
        <f t="shared" si="84"/>
        <v>Public Elementary</v>
      </c>
      <c r="Z1259" s="1751"/>
      <c r="AA1259" s="1751" t="str">
        <f t="shared" si="85"/>
        <v>1</v>
      </c>
      <c r="AB1259" s="1751"/>
    </row>
    <row r="1260" spans="1:28" ht="15.75" hidden="1" customHeight="1" x14ac:dyDescent="0.25">
      <c r="A1260" s="162">
        <v>1218</v>
      </c>
      <c r="B1260" s="162">
        <v>120989</v>
      </c>
      <c r="C1260" s="163" t="s">
        <v>1883</v>
      </c>
      <c r="D1260" s="163" t="s">
        <v>638</v>
      </c>
      <c r="E1260" s="163" t="s">
        <v>639</v>
      </c>
      <c r="F1260" s="163" t="s">
        <v>639</v>
      </c>
      <c r="G1260" s="163" t="s">
        <v>1877</v>
      </c>
      <c r="H1260" s="163" t="s">
        <v>1878</v>
      </c>
      <c r="I1260" s="163" t="s">
        <v>643</v>
      </c>
      <c r="J1260" s="162">
        <v>10.98178008</v>
      </c>
      <c r="K1260" s="162">
        <v>124.6833456</v>
      </c>
      <c r="L1260" s="163" t="s">
        <v>644</v>
      </c>
      <c r="M1260" s="162">
        <v>14</v>
      </c>
      <c r="N1260" s="162">
        <v>45</v>
      </c>
      <c r="O1260" s="162">
        <v>194</v>
      </c>
      <c r="P1260" s="162">
        <v>1377</v>
      </c>
      <c r="Q1260" s="162">
        <v>2562</v>
      </c>
      <c r="R1260" s="164">
        <v>1</v>
      </c>
      <c r="S1260" s="164" t="s">
        <v>644</v>
      </c>
      <c r="T1260" s="164"/>
      <c r="U1260" s="164" t="s">
        <v>644</v>
      </c>
      <c r="V1260" s="164" t="s">
        <v>644</v>
      </c>
      <c r="W1260" s="162">
        <f t="shared" si="83"/>
        <v>1</v>
      </c>
      <c r="X1260" s="162">
        <v>1</v>
      </c>
      <c r="Y1260" s="1751" t="str">
        <f t="shared" si="84"/>
        <v>Public Elementary</v>
      </c>
      <c r="Z1260" s="1751"/>
      <c r="AA1260" s="1751" t="str">
        <f t="shared" si="85"/>
        <v>1</v>
      </c>
      <c r="AB1260" s="1751"/>
    </row>
    <row r="1261" spans="1:28" ht="15.75" hidden="1" customHeight="1" x14ac:dyDescent="0.25">
      <c r="A1261" s="162">
        <v>1219</v>
      </c>
      <c r="B1261" s="162">
        <v>120990</v>
      </c>
      <c r="C1261" s="163" t="s">
        <v>1684</v>
      </c>
      <c r="D1261" s="163" t="s">
        <v>638</v>
      </c>
      <c r="E1261" s="163" t="s">
        <v>639</v>
      </c>
      <c r="F1261" s="163" t="s">
        <v>639</v>
      </c>
      <c r="G1261" s="163" t="s">
        <v>1877</v>
      </c>
      <c r="H1261" s="163" t="s">
        <v>1878</v>
      </c>
      <c r="I1261" s="163" t="s">
        <v>643</v>
      </c>
      <c r="J1261" s="162">
        <v>10.94202685</v>
      </c>
      <c r="K1261" s="162">
        <v>124.6850014</v>
      </c>
      <c r="L1261" s="163" t="s">
        <v>644</v>
      </c>
      <c r="M1261" s="162">
        <v>14</v>
      </c>
      <c r="N1261" s="162">
        <v>45</v>
      </c>
      <c r="O1261" s="162">
        <v>194</v>
      </c>
      <c r="P1261" s="162">
        <v>1377</v>
      </c>
      <c r="Q1261" s="162">
        <v>2562</v>
      </c>
      <c r="R1261" s="164">
        <v>1</v>
      </c>
      <c r="S1261" s="164" t="s">
        <v>644</v>
      </c>
      <c r="T1261" s="164"/>
      <c r="U1261" s="164" t="s">
        <v>644</v>
      </c>
      <c r="V1261" s="164" t="s">
        <v>644</v>
      </c>
      <c r="W1261" s="162">
        <f t="shared" si="83"/>
        <v>1</v>
      </c>
      <c r="X1261" s="162">
        <v>1</v>
      </c>
      <c r="Y1261" s="1751" t="str">
        <f t="shared" si="84"/>
        <v>Public Elementary</v>
      </c>
      <c r="Z1261" s="1751"/>
      <c r="AA1261" s="1751" t="str">
        <f t="shared" si="85"/>
        <v>1</v>
      </c>
      <c r="AB1261" s="1751"/>
    </row>
    <row r="1262" spans="1:28" ht="15.75" hidden="1" customHeight="1" x14ac:dyDescent="0.25">
      <c r="A1262" s="162">
        <v>1220</v>
      </c>
      <c r="B1262" s="162">
        <v>120991</v>
      </c>
      <c r="C1262" s="163" t="s">
        <v>1884</v>
      </c>
      <c r="D1262" s="163" t="s">
        <v>638</v>
      </c>
      <c r="E1262" s="163" t="s">
        <v>639</v>
      </c>
      <c r="F1262" s="163" t="s">
        <v>639</v>
      </c>
      <c r="G1262" s="163" t="s">
        <v>1877</v>
      </c>
      <c r="H1262" s="163" t="s">
        <v>1878</v>
      </c>
      <c r="I1262" s="163" t="s">
        <v>643</v>
      </c>
      <c r="J1262" s="162">
        <v>10.98332388</v>
      </c>
      <c r="K1262" s="162">
        <v>124.7044015</v>
      </c>
      <c r="L1262" s="163" t="s">
        <v>644</v>
      </c>
      <c r="M1262" s="162">
        <v>14</v>
      </c>
      <c r="N1262" s="162">
        <v>45</v>
      </c>
      <c r="O1262" s="162">
        <v>194</v>
      </c>
      <c r="P1262" s="162">
        <v>1377</v>
      </c>
      <c r="Q1262" s="162">
        <v>2562</v>
      </c>
      <c r="R1262" s="164">
        <v>1</v>
      </c>
      <c r="S1262" s="164" t="s">
        <v>644</v>
      </c>
      <c r="T1262" s="164"/>
      <c r="U1262" s="164" t="s">
        <v>644</v>
      </c>
      <c r="V1262" s="164" t="s">
        <v>644</v>
      </c>
      <c r="W1262" s="162">
        <f t="shared" si="83"/>
        <v>1</v>
      </c>
      <c r="X1262" s="162">
        <v>1</v>
      </c>
      <c r="Y1262" s="1751" t="str">
        <f t="shared" si="84"/>
        <v>Public Elementary</v>
      </c>
      <c r="Z1262" s="1751"/>
      <c r="AA1262" s="1751" t="str">
        <f t="shared" si="85"/>
        <v>1</v>
      </c>
      <c r="AB1262" s="1751"/>
    </row>
    <row r="1263" spans="1:28" ht="15.75" hidden="1" customHeight="1" x14ac:dyDescent="0.25">
      <c r="A1263" s="162">
        <v>1221</v>
      </c>
      <c r="B1263" s="162">
        <v>120992</v>
      </c>
      <c r="C1263" s="163" t="s">
        <v>1885</v>
      </c>
      <c r="D1263" s="163" t="s">
        <v>638</v>
      </c>
      <c r="E1263" s="163" t="s">
        <v>639</v>
      </c>
      <c r="F1263" s="163" t="s">
        <v>639</v>
      </c>
      <c r="G1263" s="163" t="s">
        <v>1877</v>
      </c>
      <c r="H1263" s="163" t="s">
        <v>1878</v>
      </c>
      <c r="I1263" s="163" t="s">
        <v>643</v>
      </c>
      <c r="J1263" s="162">
        <v>10.9323385</v>
      </c>
      <c r="K1263" s="162">
        <v>124.69001230000001</v>
      </c>
      <c r="L1263" s="163" t="s">
        <v>644</v>
      </c>
      <c r="M1263" s="162">
        <v>14</v>
      </c>
      <c r="N1263" s="162">
        <v>45</v>
      </c>
      <c r="O1263" s="162">
        <v>194</v>
      </c>
      <c r="P1263" s="162">
        <v>1377</v>
      </c>
      <c r="Q1263" s="162">
        <v>2562</v>
      </c>
      <c r="R1263" s="164">
        <v>1</v>
      </c>
      <c r="S1263" s="164" t="s">
        <v>644</v>
      </c>
      <c r="T1263" s="164"/>
      <c r="U1263" s="164" t="s">
        <v>644</v>
      </c>
      <c r="V1263" s="164" t="s">
        <v>644</v>
      </c>
      <c r="W1263" s="162">
        <f t="shared" si="83"/>
        <v>1</v>
      </c>
      <c r="X1263" s="162">
        <v>1</v>
      </c>
      <c r="Y1263" s="1751" t="str">
        <f t="shared" si="84"/>
        <v>Public Elementary</v>
      </c>
      <c r="Z1263" s="1751"/>
      <c r="AA1263" s="1751" t="str">
        <f t="shared" si="85"/>
        <v>1</v>
      </c>
      <c r="AB1263" s="1751"/>
    </row>
    <row r="1264" spans="1:28" ht="15.75" hidden="1" customHeight="1" x14ac:dyDescent="0.25">
      <c r="A1264" s="162">
        <v>1222</v>
      </c>
      <c r="B1264" s="162">
        <v>120994</v>
      </c>
      <c r="C1264" s="163" t="s">
        <v>1886</v>
      </c>
      <c r="D1264" s="163" t="s">
        <v>638</v>
      </c>
      <c r="E1264" s="163" t="s">
        <v>639</v>
      </c>
      <c r="F1264" s="163" t="s">
        <v>639</v>
      </c>
      <c r="G1264" s="163" t="s">
        <v>1877</v>
      </c>
      <c r="H1264" s="163" t="s">
        <v>1878</v>
      </c>
      <c r="I1264" s="163" t="s">
        <v>643</v>
      </c>
      <c r="J1264" s="162">
        <v>10.93872702</v>
      </c>
      <c r="K1264" s="162">
        <v>124.6975123</v>
      </c>
      <c r="L1264" s="163" t="s">
        <v>644</v>
      </c>
      <c r="M1264" s="162">
        <v>14</v>
      </c>
      <c r="N1264" s="162">
        <v>45</v>
      </c>
      <c r="O1264" s="162">
        <v>194</v>
      </c>
      <c r="P1264" s="162">
        <v>1377</v>
      </c>
      <c r="Q1264" s="162">
        <v>2562</v>
      </c>
      <c r="R1264" s="164">
        <v>1</v>
      </c>
      <c r="S1264" s="164" t="s">
        <v>644</v>
      </c>
      <c r="T1264" s="164"/>
      <c r="U1264" s="164" t="s">
        <v>644</v>
      </c>
      <c r="V1264" s="164" t="s">
        <v>644</v>
      </c>
      <c r="W1264" s="162">
        <f t="shared" si="83"/>
        <v>1</v>
      </c>
      <c r="X1264" s="162">
        <v>1</v>
      </c>
      <c r="Y1264" s="1751" t="str">
        <f t="shared" si="84"/>
        <v>Public Elementary</v>
      </c>
      <c r="Z1264" s="1751"/>
      <c r="AA1264" s="1751" t="str">
        <f t="shared" si="85"/>
        <v>1</v>
      </c>
      <c r="AB1264" s="1751"/>
    </row>
    <row r="1265" spans="1:28" ht="15.75" hidden="1" customHeight="1" x14ac:dyDescent="0.25">
      <c r="A1265" s="162">
        <v>2248</v>
      </c>
      <c r="B1265" s="162">
        <v>303368</v>
      </c>
      <c r="C1265" s="163" t="s">
        <v>2828</v>
      </c>
      <c r="D1265" s="163" t="s">
        <v>638</v>
      </c>
      <c r="E1265" s="163" t="s">
        <v>639</v>
      </c>
      <c r="F1265" s="163" t="s">
        <v>639</v>
      </c>
      <c r="G1265" s="163" t="s">
        <v>1877</v>
      </c>
      <c r="H1265" s="163" t="s">
        <v>1878</v>
      </c>
      <c r="I1265" s="163" t="s">
        <v>716</v>
      </c>
      <c r="J1265" s="162">
        <v>10.91395363</v>
      </c>
      <c r="K1265" s="162">
        <v>124.695328</v>
      </c>
      <c r="L1265" s="163" t="s">
        <v>644</v>
      </c>
      <c r="M1265" s="162">
        <v>14</v>
      </c>
      <c r="N1265" s="162">
        <v>45</v>
      </c>
      <c r="O1265" s="162">
        <v>194</v>
      </c>
      <c r="P1265" s="162">
        <v>1377</v>
      </c>
      <c r="Q1265" s="162">
        <v>2562</v>
      </c>
      <c r="R1265" s="164" t="s">
        <v>644</v>
      </c>
      <c r="S1265" s="164">
        <v>1</v>
      </c>
      <c r="T1265" s="164"/>
      <c r="U1265" s="164" t="s">
        <v>644</v>
      </c>
      <c r="V1265" s="164" t="s">
        <v>644</v>
      </c>
      <c r="W1265" s="162">
        <f t="shared" si="83"/>
        <v>2</v>
      </c>
      <c r="X1265" s="162">
        <v>1</v>
      </c>
      <c r="Y1265" s="1751" t="str">
        <f t="shared" si="84"/>
        <v>Public JHS</v>
      </c>
      <c r="Z1265" s="1751"/>
      <c r="AA1265" s="1751" t="str">
        <f t="shared" si="85"/>
        <v>2</v>
      </c>
      <c r="AB1265" s="1751"/>
    </row>
    <row r="1266" spans="1:28" ht="15.75" hidden="1" customHeight="1" x14ac:dyDescent="0.25">
      <c r="A1266" s="162">
        <v>2304</v>
      </c>
      <c r="B1266" s="162">
        <v>303427</v>
      </c>
      <c r="C1266" s="163" t="s">
        <v>2883</v>
      </c>
      <c r="D1266" s="163" t="s">
        <v>638</v>
      </c>
      <c r="E1266" s="163" t="s">
        <v>639</v>
      </c>
      <c r="F1266" s="163" t="s">
        <v>639</v>
      </c>
      <c r="G1266" s="163" t="s">
        <v>1877</v>
      </c>
      <c r="H1266" s="163" t="s">
        <v>1878</v>
      </c>
      <c r="I1266" s="163" t="s">
        <v>716</v>
      </c>
      <c r="J1266" s="162">
        <v>10.94622468</v>
      </c>
      <c r="K1266" s="162">
        <v>124.6767735</v>
      </c>
      <c r="L1266" s="163" t="s">
        <v>644</v>
      </c>
      <c r="M1266" s="162">
        <v>14</v>
      </c>
      <c r="N1266" s="162">
        <v>45</v>
      </c>
      <c r="O1266" s="162">
        <v>194</v>
      </c>
      <c r="P1266" s="162">
        <v>1377</v>
      </c>
      <c r="Q1266" s="162">
        <v>2562</v>
      </c>
      <c r="R1266" s="164" t="s">
        <v>644</v>
      </c>
      <c r="S1266" s="164">
        <v>1</v>
      </c>
      <c r="T1266" s="164"/>
      <c r="U1266" s="164" t="s">
        <v>644</v>
      </c>
      <c r="V1266" s="164" t="s">
        <v>644</v>
      </c>
      <c r="W1266" s="162">
        <f t="shared" si="83"/>
        <v>2</v>
      </c>
      <c r="X1266" s="162">
        <v>1</v>
      </c>
      <c r="Y1266" s="1751" t="str">
        <f t="shared" si="84"/>
        <v>Public JHS</v>
      </c>
      <c r="Z1266" s="1751"/>
      <c r="AA1266" s="1751" t="str">
        <f t="shared" si="85"/>
        <v>2</v>
      </c>
      <c r="AB1266" s="1751"/>
    </row>
    <row r="1267" spans="1:28" ht="15.75" hidden="1" customHeight="1" x14ac:dyDescent="0.25">
      <c r="A1267" s="162">
        <v>2367</v>
      </c>
      <c r="B1267" s="162">
        <v>404652</v>
      </c>
      <c r="C1267" s="169" t="s">
        <v>2949</v>
      </c>
      <c r="D1267" s="163" t="s">
        <v>638</v>
      </c>
      <c r="E1267" s="163" t="s">
        <v>639</v>
      </c>
      <c r="F1267" s="163" t="s">
        <v>639</v>
      </c>
      <c r="G1267" s="163" t="s">
        <v>1877</v>
      </c>
      <c r="H1267" s="163" t="s">
        <v>1878</v>
      </c>
      <c r="I1267" s="163" t="s">
        <v>439</v>
      </c>
      <c r="J1267" s="170"/>
      <c r="K1267" s="170"/>
      <c r="L1267" s="163" t="s">
        <v>910</v>
      </c>
      <c r="M1267" s="162">
        <v>14</v>
      </c>
      <c r="N1267" s="162">
        <v>45</v>
      </c>
      <c r="O1267" s="162">
        <v>194</v>
      </c>
      <c r="P1267" s="162">
        <v>1377</v>
      </c>
      <c r="Q1267" s="162">
        <v>2562</v>
      </c>
      <c r="R1267" s="164" t="str">
        <f>IF(B1267&lt;200000,1,"")</f>
        <v/>
      </c>
      <c r="S1267" s="164">
        <v>1</v>
      </c>
      <c r="T1267" s="164"/>
      <c r="U1267" s="164" t="s">
        <v>644</v>
      </c>
      <c r="V1267" s="164" t="s">
        <v>644</v>
      </c>
      <c r="W1267" s="162">
        <f t="shared" si="83"/>
        <v>2</v>
      </c>
      <c r="X1267" s="162">
        <v>2</v>
      </c>
      <c r="Y1267" s="1751" t="str">
        <f t="shared" si="84"/>
        <v>Private JHS</v>
      </c>
      <c r="Z1267" s="1751"/>
      <c r="AA1267" s="1751" t="str">
        <f t="shared" si="85"/>
        <v>2</v>
      </c>
      <c r="AB1267" s="1751"/>
    </row>
    <row r="1268" spans="1:28" ht="15.75" hidden="1" customHeight="1" x14ac:dyDescent="0.25">
      <c r="A1268" s="162">
        <v>2447</v>
      </c>
      <c r="B1268" s="178" t="s">
        <v>1878</v>
      </c>
      <c r="C1268" s="178" t="s">
        <v>3096</v>
      </c>
      <c r="D1268" s="163" t="s">
        <v>638</v>
      </c>
      <c r="E1268" s="163" t="s">
        <v>639</v>
      </c>
      <c r="F1268" s="163" t="s">
        <v>639</v>
      </c>
      <c r="G1268" s="178" t="s">
        <v>1877</v>
      </c>
      <c r="H1268" s="178" t="s">
        <v>1878</v>
      </c>
      <c r="I1268" s="163" t="s">
        <v>758</v>
      </c>
      <c r="J1268" s="162"/>
      <c r="K1268" s="162"/>
      <c r="L1268" s="163"/>
      <c r="M1268" s="162"/>
      <c r="N1268" s="162"/>
      <c r="O1268" s="162"/>
      <c r="P1268" s="162"/>
      <c r="Q1268" s="162"/>
      <c r="R1268" s="164" t="s">
        <v>644</v>
      </c>
      <c r="S1268" s="164" t="s">
        <v>644</v>
      </c>
      <c r="T1268" s="164"/>
      <c r="U1268" s="164">
        <v>1</v>
      </c>
      <c r="V1268" s="164" t="s">
        <v>644</v>
      </c>
      <c r="W1268" s="162">
        <f t="shared" si="83"/>
        <v>7</v>
      </c>
      <c r="X1268" s="162">
        <v>1</v>
      </c>
      <c r="Y1268" s="1751" t="str">
        <f t="shared" si="84"/>
        <v>Public ALS</v>
      </c>
      <c r="Z1268" s="1751"/>
      <c r="AA1268" s="1751" t="str">
        <f t="shared" si="85"/>
        <v>4</v>
      </c>
      <c r="AB1268" s="1751"/>
    </row>
    <row r="1269" spans="1:28" ht="15.75" hidden="1" customHeight="1" x14ac:dyDescent="0.25">
      <c r="A1269" s="162">
        <v>1223</v>
      </c>
      <c r="B1269" s="162">
        <v>120995</v>
      </c>
      <c r="C1269" s="163" t="s">
        <v>1887</v>
      </c>
      <c r="D1269" s="163" t="s">
        <v>638</v>
      </c>
      <c r="E1269" s="163" t="s">
        <v>639</v>
      </c>
      <c r="F1269" s="163" t="s">
        <v>639</v>
      </c>
      <c r="G1269" s="163" t="s">
        <v>1877</v>
      </c>
      <c r="H1269" s="163" t="s">
        <v>1888</v>
      </c>
      <c r="I1269" s="163" t="s">
        <v>643</v>
      </c>
      <c r="J1269" s="170"/>
      <c r="K1269" s="170"/>
      <c r="L1269" s="163" t="s">
        <v>644</v>
      </c>
      <c r="M1269" s="162">
        <v>14</v>
      </c>
      <c r="N1269" s="162">
        <v>45</v>
      </c>
      <c r="O1269" s="162">
        <v>194</v>
      </c>
      <c r="P1269" s="162">
        <v>1377</v>
      </c>
      <c r="Q1269" s="162">
        <v>2563</v>
      </c>
      <c r="R1269" s="164">
        <v>1</v>
      </c>
      <c r="S1269" s="164" t="s">
        <v>644</v>
      </c>
      <c r="T1269" s="164"/>
      <c r="U1269" s="164" t="s">
        <v>644</v>
      </c>
      <c r="V1269" s="164" t="s">
        <v>644</v>
      </c>
      <c r="W1269" s="162">
        <f t="shared" si="83"/>
        <v>1</v>
      </c>
      <c r="X1269" s="162">
        <v>1</v>
      </c>
      <c r="Y1269" s="1751" t="str">
        <f t="shared" si="84"/>
        <v>Public Elementary</v>
      </c>
      <c r="Z1269" s="1751"/>
      <c r="AA1269" s="1751" t="str">
        <f t="shared" si="85"/>
        <v>1</v>
      </c>
      <c r="AB1269" s="1751"/>
    </row>
    <row r="1270" spans="1:28" ht="15.75" hidden="1" customHeight="1" x14ac:dyDescent="0.25">
      <c r="A1270" s="162">
        <v>1224</v>
      </c>
      <c r="B1270" s="162">
        <v>120996</v>
      </c>
      <c r="C1270" s="163" t="s">
        <v>1889</v>
      </c>
      <c r="D1270" s="163" t="s">
        <v>638</v>
      </c>
      <c r="E1270" s="163" t="s">
        <v>639</v>
      </c>
      <c r="F1270" s="163" t="s">
        <v>639</v>
      </c>
      <c r="G1270" s="163" t="s">
        <v>1877</v>
      </c>
      <c r="H1270" s="163" t="s">
        <v>1888</v>
      </c>
      <c r="I1270" s="163" t="s">
        <v>643</v>
      </c>
      <c r="J1270" s="162">
        <v>10.88789749</v>
      </c>
      <c r="K1270" s="162">
        <v>124.7139011</v>
      </c>
      <c r="L1270" s="163" t="s">
        <v>644</v>
      </c>
      <c r="M1270" s="162">
        <v>14</v>
      </c>
      <c r="N1270" s="162">
        <v>45</v>
      </c>
      <c r="O1270" s="162">
        <v>194</v>
      </c>
      <c r="P1270" s="162">
        <v>1377</v>
      </c>
      <c r="Q1270" s="162">
        <v>2563</v>
      </c>
      <c r="R1270" s="164">
        <v>1</v>
      </c>
      <c r="S1270" s="164" t="s">
        <v>644</v>
      </c>
      <c r="T1270" s="164"/>
      <c r="U1270" s="164" t="s">
        <v>644</v>
      </c>
      <c r="V1270" s="164" t="s">
        <v>644</v>
      </c>
      <c r="W1270" s="162">
        <f t="shared" si="83"/>
        <v>1</v>
      </c>
      <c r="X1270" s="162">
        <v>1</v>
      </c>
      <c r="Y1270" s="1751" t="str">
        <f t="shared" si="84"/>
        <v>Public Elementary</v>
      </c>
      <c r="Z1270" s="1751"/>
      <c r="AA1270" s="1751" t="str">
        <f t="shared" si="85"/>
        <v>1</v>
      </c>
      <c r="AB1270" s="1751"/>
    </row>
    <row r="1271" spans="1:28" ht="15.75" hidden="1" customHeight="1" x14ac:dyDescent="0.25">
      <c r="A1271" s="162">
        <v>1225</v>
      </c>
      <c r="B1271" s="162">
        <v>120997</v>
      </c>
      <c r="C1271" s="163" t="s">
        <v>1890</v>
      </c>
      <c r="D1271" s="163" t="s">
        <v>638</v>
      </c>
      <c r="E1271" s="163" t="s">
        <v>639</v>
      </c>
      <c r="F1271" s="163" t="s">
        <v>639</v>
      </c>
      <c r="G1271" s="163" t="s">
        <v>1877</v>
      </c>
      <c r="H1271" s="163" t="s">
        <v>1888</v>
      </c>
      <c r="I1271" s="163" t="s">
        <v>643</v>
      </c>
      <c r="J1271" s="170"/>
      <c r="K1271" s="170"/>
      <c r="L1271" s="163" t="s">
        <v>644</v>
      </c>
      <c r="M1271" s="162">
        <v>14</v>
      </c>
      <c r="N1271" s="162">
        <v>45</v>
      </c>
      <c r="O1271" s="162">
        <v>194</v>
      </c>
      <c r="P1271" s="162">
        <v>1377</v>
      </c>
      <c r="Q1271" s="162">
        <v>2563</v>
      </c>
      <c r="R1271" s="164">
        <v>1</v>
      </c>
      <c r="S1271" s="164" t="s">
        <v>644</v>
      </c>
      <c r="T1271" s="164"/>
      <c r="U1271" s="164" t="s">
        <v>644</v>
      </c>
      <c r="V1271" s="164" t="s">
        <v>644</v>
      </c>
      <c r="W1271" s="162">
        <f t="shared" si="83"/>
        <v>1</v>
      </c>
      <c r="X1271" s="162">
        <v>1</v>
      </c>
      <c r="Y1271" s="1751" t="str">
        <f t="shared" si="84"/>
        <v>Public Elementary</v>
      </c>
      <c r="Z1271" s="1751"/>
      <c r="AA1271" s="1751" t="str">
        <f t="shared" si="85"/>
        <v>1</v>
      </c>
      <c r="AB1271" s="1751"/>
    </row>
    <row r="1272" spans="1:28" ht="15.75" hidden="1" customHeight="1" x14ac:dyDescent="0.25">
      <c r="A1272" s="162">
        <v>1226</v>
      </c>
      <c r="B1272" s="162">
        <v>120998</v>
      </c>
      <c r="C1272" s="163" t="s">
        <v>1891</v>
      </c>
      <c r="D1272" s="163" t="s">
        <v>638</v>
      </c>
      <c r="E1272" s="163" t="s">
        <v>639</v>
      </c>
      <c r="F1272" s="163" t="s">
        <v>639</v>
      </c>
      <c r="G1272" s="163" t="s">
        <v>1877</v>
      </c>
      <c r="H1272" s="163" t="s">
        <v>1888</v>
      </c>
      <c r="I1272" s="163" t="s">
        <v>643</v>
      </c>
      <c r="J1272" s="162">
        <v>10.866944439999999</v>
      </c>
      <c r="K1272" s="162">
        <v>124.72861109999999</v>
      </c>
      <c r="L1272" s="163" t="s">
        <v>644</v>
      </c>
      <c r="M1272" s="162">
        <v>14</v>
      </c>
      <c r="N1272" s="162">
        <v>45</v>
      </c>
      <c r="O1272" s="162">
        <v>194</v>
      </c>
      <c r="P1272" s="162">
        <v>1377</v>
      </c>
      <c r="Q1272" s="162">
        <v>2563</v>
      </c>
      <c r="R1272" s="164">
        <v>1</v>
      </c>
      <c r="S1272" s="164" t="s">
        <v>644</v>
      </c>
      <c r="T1272" s="164"/>
      <c r="U1272" s="164" t="s">
        <v>644</v>
      </c>
      <c r="V1272" s="164" t="s">
        <v>644</v>
      </c>
      <c r="W1272" s="162">
        <f t="shared" si="83"/>
        <v>1</v>
      </c>
      <c r="X1272" s="162">
        <v>1</v>
      </c>
      <c r="Y1272" s="1751" t="str">
        <f t="shared" si="84"/>
        <v>Public Elementary</v>
      </c>
      <c r="Z1272" s="1751"/>
      <c r="AA1272" s="1751" t="str">
        <f t="shared" si="85"/>
        <v>1</v>
      </c>
      <c r="AB1272" s="1751"/>
    </row>
    <row r="1273" spans="1:28" ht="15.75" hidden="1" customHeight="1" x14ac:dyDescent="0.25">
      <c r="A1273" s="162">
        <v>1227</v>
      </c>
      <c r="B1273" s="162">
        <v>120999</v>
      </c>
      <c r="C1273" s="163" t="s">
        <v>1892</v>
      </c>
      <c r="D1273" s="163" t="s">
        <v>638</v>
      </c>
      <c r="E1273" s="163" t="s">
        <v>639</v>
      </c>
      <c r="F1273" s="163" t="s">
        <v>639</v>
      </c>
      <c r="G1273" s="163" t="s">
        <v>1877</v>
      </c>
      <c r="H1273" s="163" t="s">
        <v>1888</v>
      </c>
      <c r="I1273" s="163" t="s">
        <v>643</v>
      </c>
      <c r="J1273" s="162">
        <v>10.84406143</v>
      </c>
      <c r="K1273" s="162">
        <v>124.7432068</v>
      </c>
      <c r="L1273" s="163" t="s">
        <v>644</v>
      </c>
      <c r="M1273" s="162">
        <v>14</v>
      </c>
      <c r="N1273" s="162">
        <v>45</v>
      </c>
      <c r="O1273" s="162">
        <v>194</v>
      </c>
      <c r="P1273" s="162">
        <v>1377</v>
      </c>
      <c r="Q1273" s="162">
        <v>2563</v>
      </c>
      <c r="R1273" s="164">
        <v>1</v>
      </c>
      <c r="S1273" s="164" t="s">
        <v>644</v>
      </c>
      <c r="T1273" s="164"/>
      <c r="U1273" s="164" t="s">
        <v>644</v>
      </c>
      <c r="V1273" s="164" t="s">
        <v>644</v>
      </c>
      <c r="W1273" s="162">
        <f t="shared" si="83"/>
        <v>1</v>
      </c>
      <c r="X1273" s="162">
        <v>1</v>
      </c>
      <c r="Y1273" s="1751" t="str">
        <f t="shared" si="84"/>
        <v>Public Elementary</v>
      </c>
      <c r="Z1273" s="1751"/>
      <c r="AA1273" s="1751" t="str">
        <f t="shared" si="85"/>
        <v>1</v>
      </c>
      <c r="AB1273" s="1751"/>
    </row>
    <row r="1274" spans="1:28" ht="15.75" hidden="1" customHeight="1" x14ac:dyDescent="0.25">
      <c r="A1274" s="162">
        <v>1228</v>
      </c>
      <c r="B1274" s="162">
        <v>121000</v>
      </c>
      <c r="C1274" s="163" t="s">
        <v>1893</v>
      </c>
      <c r="D1274" s="163" t="s">
        <v>638</v>
      </c>
      <c r="E1274" s="163" t="s">
        <v>639</v>
      </c>
      <c r="F1274" s="163" t="s">
        <v>639</v>
      </c>
      <c r="G1274" s="163" t="s">
        <v>1877</v>
      </c>
      <c r="H1274" s="163" t="s">
        <v>1888</v>
      </c>
      <c r="I1274" s="163" t="s">
        <v>643</v>
      </c>
      <c r="J1274" s="162">
        <v>10.96982491</v>
      </c>
      <c r="K1274" s="162">
        <v>124.6847015</v>
      </c>
      <c r="L1274" s="163" t="s">
        <v>644</v>
      </c>
      <c r="M1274" s="162">
        <v>14</v>
      </c>
      <c r="N1274" s="162">
        <v>45</v>
      </c>
      <c r="O1274" s="162">
        <v>194</v>
      </c>
      <c r="P1274" s="162">
        <v>1377</v>
      </c>
      <c r="Q1274" s="162">
        <v>2563</v>
      </c>
      <c r="R1274" s="164">
        <v>1</v>
      </c>
      <c r="S1274" s="164" t="s">
        <v>644</v>
      </c>
      <c r="T1274" s="164"/>
      <c r="U1274" s="164" t="s">
        <v>644</v>
      </c>
      <c r="V1274" s="164" t="s">
        <v>644</v>
      </c>
      <c r="W1274" s="162">
        <f t="shared" si="83"/>
        <v>1</v>
      </c>
      <c r="X1274" s="162">
        <v>1</v>
      </c>
      <c r="Y1274" s="1751" t="str">
        <f t="shared" si="84"/>
        <v>Public Elementary</v>
      </c>
      <c r="Z1274" s="1751"/>
      <c r="AA1274" s="1751" t="str">
        <f t="shared" si="85"/>
        <v>1</v>
      </c>
      <c r="AB1274" s="1751"/>
    </row>
    <row r="1275" spans="1:28" ht="15.75" hidden="1" customHeight="1" x14ac:dyDescent="0.25">
      <c r="A1275" s="162">
        <v>1229</v>
      </c>
      <c r="B1275" s="162">
        <v>121001</v>
      </c>
      <c r="C1275" s="163" t="s">
        <v>1043</v>
      </c>
      <c r="D1275" s="163" t="s">
        <v>638</v>
      </c>
      <c r="E1275" s="163" t="s">
        <v>639</v>
      </c>
      <c r="F1275" s="163" t="s">
        <v>639</v>
      </c>
      <c r="G1275" s="163" t="s">
        <v>1877</v>
      </c>
      <c r="H1275" s="163" t="s">
        <v>1888</v>
      </c>
      <c r="I1275" s="163" t="s">
        <v>643</v>
      </c>
      <c r="J1275" s="166">
        <v>10.87845302</v>
      </c>
      <c r="K1275" s="166">
        <v>124.74306799999999</v>
      </c>
      <c r="L1275" s="163" t="s">
        <v>644</v>
      </c>
      <c r="M1275" s="162">
        <v>14</v>
      </c>
      <c r="N1275" s="162">
        <v>45</v>
      </c>
      <c r="O1275" s="162">
        <v>194</v>
      </c>
      <c r="P1275" s="162">
        <v>1377</v>
      </c>
      <c r="Q1275" s="162">
        <v>2563</v>
      </c>
      <c r="R1275" s="164">
        <v>1</v>
      </c>
      <c r="S1275" s="164" t="s">
        <v>644</v>
      </c>
      <c r="T1275" s="164"/>
      <c r="U1275" s="164" t="s">
        <v>644</v>
      </c>
      <c r="V1275" s="164" t="s">
        <v>644</v>
      </c>
      <c r="W1275" s="162">
        <f t="shared" si="83"/>
        <v>1</v>
      </c>
      <c r="X1275" s="162">
        <v>1</v>
      </c>
      <c r="Y1275" s="1751" t="str">
        <f t="shared" si="84"/>
        <v>Public Elementary</v>
      </c>
      <c r="Z1275" s="1751"/>
      <c r="AA1275" s="1751" t="str">
        <f t="shared" si="85"/>
        <v>1</v>
      </c>
      <c r="AB1275" s="1751"/>
    </row>
    <row r="1276" spans="1:28" ht="15.75" hidden="1" customHeight="1" x14ac:dyDescent="0.25">
      <c r="A1276" s="162">
        <v>1230</v>
      </c>
      <c r="B1276" s="162">
        <v>121002</v>
      </c>
      <c r="C1276" s="163" t="s">
        <v>1894</v>
      </c>
      <c r="D1276" s="163" t="s">
        <v>638</v>
      </c>
      <c r="E1276" s="163" t="s">
        <v>639</v>
      </c>
      <c r="F1276" s="163" t="s">
        <v>639</v>
      </c>
      <c r="G1276" s="163" t="s">
        <v>1877</v>
      </c>
      <c r="H1276" s="163" t="s">
        <v>1888</v>
      </c>
      <c r="I1276" s="163" t="s">
        <v>643</v>
      </c>
      <c r="J1276" s="162">
        <v>10.90416667</v>
      </c>
      <c r="K1276" s="162">
        <v>124.7033333</v>
      </c>
      <c r="L1276" s="163" t="s">
        <v>644</v>
      </c>
      <c r="M1276" s="162">
        <v>14</v>
      </c>
      <c r="N1276" s="162">
        <v>45</v>
      </c>
      <c r="O1276" s="162">
        <v>194</v>
      </c>
      <c r="P1276" s="162">
        <v>1377</v>
      </c>
      <c r="Q1276" s="162">
        <v>2563</v>
      </c>
      <c r="R1276" s="164">
        <v>1</v>
      </c>
      <c r="S1276" s="164" t="s">
        <v>644</v>
      </c>
      <c r="T1276" s="164"/>
      <c r="U1276" s="164" t="s">
        <v>644</v>
      </c>
      <c r="V1276" s="164" t="s">
        <v>644</v>
      </c>
      <c r="W1276" s="162">
        <f t="shared" si="83"/>
        <v>1</v>
      </c>
      <c r="X1276" s="162">
        <v>1</v>
      </c>
      <c r="Y1276" s="1751" t="str">
        <f t="shared" si="84"/>
        <v>Public Elementary</v>
      </c>
      <c r="Z1276" s="1751"/>
      <c r="AA1276" s="1751" t="str">
        <f t="shared" si="85"/>
        <v>1</v>
      </c>
      <c r="AB1276" s="1751"/>
    </row>
    <row r="1277" spans="1:28" ht="15.75" hidden="1" customHeight="1" x14ac:dyDescent="0.25">
      <c r="A1277" s="162">
        <v>1231</v>
      </c>
      <c r="B1277" s="162">
        <v>121003</v>
      </c>
      <c r="C1277" s="163" t="s">
        <v>1895</v>
      </c>
      <c r="D1277" s="163" t="s">
        <v>638</v>
      </c>
      <c r="E1277" s="163" t="s">
        <v>639</v>
      </c>
      <c r="F1277" s="163" t="s">
        <v>639</v>
      </c>
      <c r="G1277" s="163" t="s">
        <v>1877</v>
      </c>
      <c r="H1277" s="163" t="s">
        <v>1888</v>
      </c>
      <c r="I1277" s="163" t="s">
        <v>643</v>
      </c>
      <c r="J1277" s="162">
        <v>10.89678589</v>
      </c>
      <c r="K1277" s="162">
        <v>124.70945709999999</v>
      </c>
      <c r="L1277" s="163" t="s">
        <v>644</v>
      </c>
      <c r="M1277" s="162">
        <v>14</v>
      </c>
      <c r="N1277" s="162">
        <v>45</v>
      </c>
      <c r="O1277" s="162">
        <v>194</v>
      </c>
      <c r="P1277" s="162">
        <v>1377</v>
      </c>
      <c r="Q1277" s="162">
        <v>2563</v>
      </c>
      <c r="R1277" s="164">
        <v>1</v>
      </c>
      <c r="S1277" s="164" t="s">
        <v>644</v>
      </c>
      <c r="T1277" s="164"/>
      <c r="U1277" s="164" t="s">
        <v>644</v>
      </c>
      <c r="V1277" s="164" t="s">
        <v>644</v>
      </c>
      <c r="W1277" s="162">
        <f t="shared" si="83"/>
        <v>1</v>
      </c>
      <c r="X1277" s="162">
        <v>1</v>
      </c>
      <c r="Y1277" s="1751" t="str">
        <f t="shared" si="84"/>
        <v>Public Elementary</v>
      </c>
      <c r="Z1277" s="1751"/>
      <c r="AA1277" s="1751" t="str">
        <f t="shared" si="85"/>
        <v>1</v>
      </c>
      <c r="AB1277" s="1751"/>
    </row>
    <row r="1278" spans="1:28" ht="15.75" hidden="1" customHeight="1" x14ac:dyDescent="0.25">
      <c r="A1278" s="162">
        <v>1232</v>
      </c>
      <c r="B1278" s="162">
        <v>121004</v>
      </c>
      <c r="C1278" s="163" t="s">
        <v>1896</v>
      </c>
      <c r="D1278" s="163" t="s">
        <v>638</v>
      </c>
      <c r="E1278" s="163" t="s">
        <v>639</v>
      </c>
      <c r="F1278" s="163" t="s">
        <v>639</v>
      </c>
      <c r="G1278" s="163" t="s">
        <v>1877</v>
      </c>
      <c r="H1278" s="163" t="s">
        <v>1888</v>
      </c>
      <c r="I1278" s="163" t="s">
        <v>643</v>
      </c>
      <c r="J1278" s="162">
        <v>10.85151093</v>
      </c>
      <c r="K1278" s="162">
        <v>124.7386228</v>
      </c>
      <c r="L1278" s="163" t="s">
        <v>644</v>
      </c>
      <c r="M1278" s="162">
        <v>14</v>
      </c>
      <c r="N1278" s="162">
        <v>45</v>
      </c>
      <c r="O1278" s="162">
        <v>194</v>
      </c>
      <c r="P1278" s="162">
        <v>1377</v>
      </c>
      <c r="Q1278" s="162">
        <v>2563</v>
      </c>
      <c r="R1278" s="164">
        <v>1</v>
      </c>
      <c r="S1278" s="164" t="s">
        <v>644</v>
      </c>
      <c r="T1278" s="164"/>
      <c r="U1278" s="164" t="s">
        <v>644</v>
      </c>
      <c r="V1278" s="164" t="s">
        <v>644</v>
      </c>
      <c r="W1278" s="162">
        <f t="shared" si="83"/>
        <v>1</v>
      </c>
      <c r="X1278" s="162">
        <v>1</v>
      </c>
      <c r="Y1278" s="1751" t="str">
        <f t="shared" si="84"/>
        <v>Public Elementary</v>
      </c>
      <c r="Z1278" s="1751"/>
      <c r="AA1278" s="1751" t="str">
        <f t="shared" si="85"/>
        <v>1</v>
      </c>
      <c r="AB1278" s="1751"/>
    </row>
    <row r="1279" spans="1:28" ht="15.75" hidden="1" customHeight="1" x14ac:dyDescent="0.25">
      <c r="A1279" s="162">
        <v>2229</v>
      </c>
      <c r="B1279" s="162">
        <v>303345</v>
      </c>
      <c r="C1279" s="163" t="s">
        <v>2810</v>
      </c>
      <c r="D1279" s="163" t="s">
        <v>638</v>
      </c>
      <c r="E1279" s="163" t="s">
        <v>639</v>
      </c>
      <c r="F1279" s="163" t="s">
        <v>639</v>
      </c>
      <c r="G1279" s="163" t="s">
        <v>1877</v>
      </c>
      <c r="H1279" s="163" t="s">
        <v>1888</v>
      </c>
      <c r="I1279" s="163" t="s">
        <v>716</v>
      </c>
      <c r="J1279" s="162">
        <v>10.886585139999999</v>
      </c>
      <c r="K1279" s="162">
        <v>124.7121322</v>
      </c>
      <c r="L1279" s="163" t="s">
        <v>644</v>
      </c>
      <c r="M1279" s="162">
        <v>14</v>
      </c>
      <c r="N1279" s="162">
        <v>45</v>
      </c>
      <c r="O1279" s="162">
        <v>194</v>
      </c>
      <c r="P1279" s="162">
        <v>1377</v>
      </c>
      <c r="Q1279" s="162">
        <v>2563</v>
      </c>
      <c r="R1279" s="164" t="s">
        <v>644</v>
      </c>
      <c r="S1279" s="164">
        <v>1</v>
      </c>
      <c r="T1279" s="164"/>
      <c r="U1279" s="164" t="s">
        <v>644</v>
      </c>
      <c r="V1279" s="164" t="s">
        <v>644</v>
      </c>
      <c r="W1279" s="162">
        <f t="shared" si="83"/>
        <v>2</v>
      </c>
      <c r="X1279" s="162">
        <v>1</v>
      </c>
      <c r="Y1279" s="1751" t="str">
        <f t="shared" si="84"/>
        <v>Public JHS</v>
      </c>
      <c r="Z1279" s="1751"/>
      <c r="AA1279" s="1751" t="str">
        <f t="shared" si="85"/>
        <v>2</v>
      </c>
      <c r="AB1279" s="1751"/>
    </row>
    <row r="1280" spans="1:28" ht="15.75" hidden="1" customHeight="1" x14ac:dyDescent="0.25">
      <c r="A1280" s="162">
        <v>2246</v>
      </c>
      <c r="B1280" s="162">
        <v>303366</v>
      </c>
      <c r="C1280" s="163" t="s">
        <v>2826</v>
      </c>
      <c r="D1280" s="163" t="s">
        <v>638</v>
      </c>
      <c r="E1280" s="163" t="s">
        <v>639</v>
      </c>
      <c r="F1280" s="163" t="s">
        <v>639</v>
      </c>
      <c r="G1280" s="163" t="s">
        <v>1877</v>
      </c>
      <c r="H1280" s="163" t="s">
        <v>1888</v>
      </c>
      <c r="I1280" s="163" t="s">
        <v>716</v>
      </c>
      <c r="J1280" s="162">
        <v>10.862798980000001</v>
      </c>
      <c r="K1280" s="162">
        <v>124.725961</v>
      </c>
      <c r="L1280" s="163" t="s">
        <v>644</v>
      </c>
      <c r="M1280" s="162">
        <v>14</v>
      </c>
      <c r="N1280" s="162">
        <v>45</v>
      </c>
      <c r="O1280" s="162">
        <v>194</v>
      </c>
      <c r="P1280" s="162">
        <v>1377</v>
      </c>
      <c r="Q1280" s="162">
        <v>2563</v>
      </c>
      <c r="R1280" s="164" t="s">
        <v>644</v>
      </c>
      <c r="S1280" s="164">
        <v>1</v>
      </c>
      <c r="T1280" s="164"/>
      <c r="U1280" s="164" t="s">
        <v>644</v>
      </c>
      <c r="V1280" s="164" t="s">
        <v>644</v>
      </c>
      <c r="W1280" s="162">
        <f t="shared" si="83"/>
        <v>2</v>
      </c>
      <c r="X1280" s="162">
        <v>1</v>
      </c>
      <c r="Y1280" s="1751" t="str">
        <f t="shared" si="84"/>
        <v>Public JHS</v>
      </c>
      <c r="Z1280" s="1751"/>
      <c r="AA1280" s="1751" t="str">
        <f t="shared" si="85"/>
        <v>2</v>
      </c>
      <c r="AB1280" s="1751"/>
    </row>
    <row r="1281" spans="1:28" ht="15.75" hidden="1" customHeight="1" x14ac:dyDescent="0.25">
      <c r="A1281" s="162">
        <v>2448</v>
      </c>
      <c r="B1281" s="178" t="s">
        <v>1888</v>
      </c>
      <c r="C1281" s="178" t="s">
        <v>3097</v>
      </c>
      <c r="D1281" s="163" t="s">
        <v>638</v>
      </c>
      <c r="E1281" s="163" t="s">
        <v>639</v>
      </c>
      <c r="F1281" s="163" t="s">
        <v>639</v>
      </c>
      <c r="G1281" s="178" t="s">
        <v>1877</v>
      </c>
      <c r="H1281" s="178" t="s">
        <v>1888</v>
      </c>
      <c r="I1281" s="163" t="s">
        <v>758</v>
      </c>
      <c r="J1281" s="162"/>
      <c r="K1281" s="162"/>
      <c r="L1281" s="163"/>
      <c r="M1281" s="162"/>
      <c r="N1281" s="162"/>
      <c r="O1281" s="162"/>
      <c r="P1281" s="162"/>
      <c r="Q1281" s="162"/>
      <c r="R1281" s="164" t="s">
        <v>644</v>
      </c>
      <c r="S1281" s="164" t="s">
        <v>644</v>
      </c>
      <c r="T1281" s="164"/>
      <c r="U1281" s="164">
        <v>1</v>
      </c>
      <c r="V1281" s="164" t="s">
        <v>644</v>
      </c>
      <c r="W1281" s="162">
        <f t="shared" si="83"/>
        <v>7</v>
      </c>
      <c r="X1281" s="162">
        <v>1</v>
      </c>
      <c r="Y1281" s="1751" t="str">
        <f t="shared" si="84"/>
        <v>Public ALS</v>
      </c>
      <c r="Z1281" s="1751"/>
      <c r="AA1281" s="1751" t="str">
        <f t="shared" si="85"/>
        <v>4</v>
      </c>
      <c r="AB1281" s="1751"/>
    </row>
    <row r="1282" spans="1:28" s="1757" customFormat="1" ht="15.75" hidden="1" customHeight="1" x14ac:dyDescent="0.25">
      <c r="A1282" s="1754">
        <v>1233</v>
      </c>
      <c r="B1282" s="1754">
        <v>121005</v>
      </c>
      <c r="C1282" s="1755" t="s">
        <v>1897</v>
      </c>
      <c r="D1282" s="1755" t="s">
        <v>638</v>
      </c>
      <c r="E1282" s="1755" t="s">
        <v>639</v>
      </c>
      <c r="F1282" s="1755" t="s">
        <v>639</v>
      </c>
      <c r="G1282" s="1755" t="s">
        <v>1898</v>
      </c>
      <c r="H1282" s="1755" t="s">
        <v>5567</v>
      </c>
      <c r="I1282" s="1755" t="s">
        <v>643</v>
      </c>
      <c r="J1282" s="1754">
        <v>11.42063681</v>
      </c>
      <c r="K1282" s="1754">
        <v>124.8441813</v>
      </c>
      <c r="L1282" s="1755" t="s">
        <v>644</v>
      </c>
      <c r="M1282" s="1754">
        <v>14</v>
      </c>
      <c r="N1282" s="1754">
        <v>45</v>
      </c>
      <c r="O1282" s="1754">
        <v>194</v>
      </c>
      <c r="P1282" s="1754">
        <v>1378</v>
      </c>
      <c r="Q1282" s="1754">
        <v>2564</v>
      </c>
      <c r="R1282" s="1756">
        <v>1</v>
      </c>
      <c r="S1282" s="1756" t="s">
        <v>644</v>
      </c>
      <c r="T1282" s="1756"/>
      <c r="U1282" s="1756" t="s">
        <v>644</v>
      </c>
      <c r="V1282" s="1756" t="s">
        <v>644</v>
      </c>
      <c r="W1282" s="1754">
        <f t="shared" si="83"/>
        <v>1</v>
      </c>
      <c r="X1282" s="1754">
        <v>1</v>
      </c>
      <c r="Y1282" s="1757" t="str">
        <f t="shared" si="84"/>
        <v>Public Elementary</v>
      </c>
      <c r="AA1282" s="1757" t="str">
        <f t="shared" si="85"/>
        <v>1</v>
      </c>
    </row>
    <row r="1283" spans="1:28" s="1757" customFormat="1" ht="15.75" hidden="1" customHeight="1" x14ac:dyDescent="0.25">
      <c r="A1283" s="1754">
        <v>1234</v>
      </c>
      <c r="B1283" s="1754">
        <v>121006</v>
      </c>
      <c r="C1283" s="1755" t="s">
        <v>1899</v>
      </c>
      <c r="D1283" s="1755" t="s">
        <v>638</v>
      </c>
      <c r="E1283" s="1755" t="s">
        <v>639</v>
      </c>
      <c r="F1283" s="1755" t="s">
        <v>639</v>
      </c>
      <c r="G1283" s="1755" t="s">
        <v>1898</v>
      </c>
      <c r="H1283" s="1755" t="s">
        <v>5567</v>
      </c>
      <c r="I1283" s="1755" t="s">
        <v>643</v>
      </c>
      <c r="J1283" s="1754">
        <v>11.401894199999999</v>
      </c>
      <c r="K1283" s="1754">
        <v>124.8254033</v>
      </c>
      <c r="L1283" s="1755" t="s">
        <v>644</v>
      </c>
      <c r="M1283" s="1754">
        <v>14</v>
      </c>
      <c r="N1283" s="1754">
        <v>45</v>
      </c>
      <c r="O1283" s="1754">
        <v>194</v>
      </c>
      <c r="P1283" s="1754">
        <v>1378</v>
      </c>
      <c r="Q1283" s="1754">
        <v>2564</v>
      </c>
      <c r="R1283" s="1756">
        <v>1</v>
      </c>
      <c r="S1283" s="1756" t="s">
        <v>644</v>
      </c>
      <c r="T1283" s="1756"/>
      <c r="U1283" s="1756" t="s">
        <v>644</v>
      </c>
      <c r="V1283" s="1756" t="s">
        <v>644</v>
      </c>
      <c r="W1283" s="1754">
        <f t="shared" si="83"/>
        <v>1</v>
      </c>
      <c r="X1283" s="1754">
        <v>1</v>
      </c>
      <c r="Y1283" s="1757" t="str">
        <f t="shared" si="84"/>
        <v>Public Elementary</v>
      </c>
      <c r="AA1283" s="1757" t="str">
        <f t="shared" si="85"/>
        <v>1</v>
      </c>
    </row>
    <row r="1284" spans="1:28" s="1757" customFormat="1" ht="15.75" hidden="1" customHeight="1" x14ac:dyDescent="0.25">
      <c r="A1284" s="1754">
        <v>1236</v>
      </c>
      <c r="B1284" s="1754">
        <v>121008</v>
      </c>
      <c r="C1284" s="1755" t="s">
        <v>662</v>
      </c>
      <c r="D1284" s="1755" t="s">
        <v>638</v>
      </c>
      <c r="E1284" s="1755" t="s">
        <v>639</v>
      </c>
      <c r="F1284" s="1755" t="s">
        <v>639</v>
      </c>
      <c r="G1284" s="1755" t="s">
        <v>1898</v>
      </c>
      <c r="H1284" s="1755" t="s">
        <v>5567</v>
      </c>
      <c r="I1284" s="1755" t="s">
        <v>643</v>
      </c>
      <c r="J1284" s="1754">
        <v>11.438413410000001</v>
      </c>
      <c r="K1284" s="1754">
        <v>124.8802924</v>
      </c>
      <c r="L1284" s="1755" t="s">
        <v>644</v>
      </c>
      <c r="M1284" s="1754">
        <v>14</v>
      </c>
      <c r="N1284" s="1754">
        <v>45</v>
      </c>
      <c r="O1284" s="1754">
        <v>194</v>
      </c>
      <c r="P1284" s="1754">
        <v>1378</v>
      </c>
      <c r="Q1284" s="1754">
        <v>2564</v>
      </c>
      <c r="R1284" s="1756">
        <v>1</v>
      </c>
      <c r="S1284" s="1756" t="s">
        <v>644</v>
      </c>
      <c r="T1284" s="1756"/>
      <c r="U1284" s="1756" t="s">
        <v>644</v>
      </c>
      <c r="V1284" s="1756" t="s">
        <v>644</v>
      </c>
      <c r="W1284" s="1754">
        <f t="shared" si="83"/>
        <v>1</v>
      </c>
      <c r="X1284" s="1754">
        <v>1</v>
      </c>
      <c r="Y1284" s="1757" t="str">
        <f t="shared" si="84"/>
        <v>Public Elementary</v>
      </c>
      <c r="AA1284" s="1757" t="str">
        <f t="shared" si="85"/>
        <v>1</v>
      </c>
    </row>
    <row r="1285" spans="1:28" s="1757" customFormat="1" ht="15.75" hidden="1" customHeight="1" x14ac:dyDescent="0.25">
      <c r="A1285" s="1754">
        <v>1239</v>
      </c>
      <c r="B1285" s="1754">
        <v>121011</v>
      </c>
      <c r="C1285" s="1755" t="s">
        <v>1903</v>
      </c>
      <c r="D1285" s="1755" t="s">
        <v>638</v>
      </c>
      <c r="E1285" s="1755" t="s">
        <v>639</v>
      </c>
      <c r="F1285" s="1755" t="s">
        <v>639</v>
      </c>
      <c r="G1285" s="1755" t="s">
        <v>1898</v>
      </c>
      <c r="H1285" s="1755" t="s">
        <v>5567</v>
      </c>
      <c r="I1285" s="1755" t="s">
        <v>643</v>
      </c>
      <c r="J1285" s="1754">
        <v>11.381195290000001</v>
      </c>
      <c r="K1285" s="1754">
        <v>124.898003</v>
      </c>
      <c r="L1285" s="1755" t="s">
        <v>644</v>
      </c>
      <c r="M1285" s="1754">
        <v>14</v>
      </c>
      <c r="N1285" s="1754">
        <v>45</v>
      </c>
      <c r="O1285" s="1754">
        <v>194</v>
      </c>
      <c r="P1285" s="1754">
        <v>1378</v>
      </c>
      <c r="Q1285" s="1754">
        <v>2564</v>
      </c>
      <c r="R1285" s="1756">
        <v>1</v>
      </c>
      <c r="S1285" s="1756" t="s">
        <v>644</v>
      </c>
      <c r="T1285" s="1756"/>
      <c r="U1285" s="1756" t="s">
        <v>644</v>
      </c>
      <c r="V1285" s="1756" t="s">
        <v>644</v>
      </c>
      <c r="W1285" s="1754">
        <f t="shared" si="83"/>
        <v>1</v>
      </c>
      <c r="X1285" s="1754">
        <v>1</v>
      </c>
      <c r="Y1285" s="1757" t="str">
        <f t="shared" si="84"/>
        <v>Public Elementary</v>
      </c>
      <c r="AA1285" s="1757" t="str">
        <f t="shared" si="85"/>
        <v>1</v>
      </c>
    </row>
    <row r="1286" spans="1:28" s="1757" customFormat="1" ht="15.75" hidden="1" customHeight="1" x14ac:dyDescent="0.25">
      <c r="A1286" s="1754">
        <v>1242</v>
      </c>
      <c r="B1286" s="1754">
        <v>121014</v>
      </c>
      <c r="C1286" s="1755" t="s">
        <v>1906</v>
      </c>
      <c r="D1286" s="1755" t="s">
        <v>638</v>
      </c>
      <c r="E1286" s="1755" t="s">
        <v>639</v>
      </c>
      <c r="F1286" s="1755" t="s">
        <v>639</v>
      </c>
      <c r="G1286" s="1755" t="s">
        <v>1898</v>
      </c>
      <c r="H1286" s="1755" t="s">
        <v>5567</v>
      </c>
      <c r="I1286" s="1755" t="s">
        <v>643</v>
      </c>
      <c r="J1286" s="1754">
        <v>11.380995179999999</v>
      </c>
      <c r="K1286" s="1754">
        <v>124.924403</v>
      </c>
      <c r="L1286" s="1755" t="s">
        <v>644</v>
      </c>
      <c r="M1286" s="1754">
        <v>14</v>
      </c>
      <c r="N1286" s="1754">
        <v>45</v>
      </c>
      <c r="O1286" s="1754">
        <v>194</v>
      </c>
      <c r="P1286" s="1754">
        <v>1378</v>
      </c>
      <c r="Q1286" s="1754">
        <v>2564</v>
      </c>
      <c r="R1286" s="1756">
        <v>1</v>
      </c>
      <c r="S1286" s="1756" t="s">
        <v>644</v>
      </c>
      <c r="T1286" s="1756"/>
      <c r="U1286" s="1756" t="s">
        <v>644</v>
      </c>
      <c r="V1286" s="1756" t="s">
        <v>644</v>
      </c>
      <c r="W1286" s="1754">
        <f t="shared" si="83"/>
        <v>1</v>
      </c>
      <c r="X1286" s="1754">
        <v>1</v>
      </c>
      <c r="Y1286" s="1757" t="str">
        <f t="shared" si="84"/>
        <v>Public Elementary</v>
      </c>
      <c r="AA1286" s="1757" t="str">
        <f t="shared" si="85"/>
        <v>1</v>
      </c>
    </row>
    <row r="1287" spans="1:28" s="1757" customFormat="1" ht="15.75" hidden="1" customHeight="1" x14ac:dyDescent="0.25">
      <c r="A1287" s="1754">
        <v>1245</v>
      </c>
      <c r="B1287" s="1754">
        <v>121017</v>
      </c>
      <c r="C1287" s="1755" t="s">
        <v>1373</v>
      </c>
      <c r="D1287" s="1755" t="s">
        <v>638</v>
      </c>
      <c r="E1287" s="1755" t="s">
        <v>639</v>
      </c>
      <c r="F1287" s="1755" t="s">
        <v>639</v>
      </c>
      <c r="G1287" s="1755" t="s">
        <v>1898</v>
      </c>
      <c r="H1287" s="1755" t="s">
        <v>5567</v>
      </c>
      <c r="I1287" s="1755" t="s">
        <v>643</v>
      </c>
      <c r="J1287" s="1754">
        <v>11.39425041</v>
      </c>
      <c r="K1287" s="1754">
        <v>124.8925141</v>
      </c>
      <c r="L1287" s="1755" t="s">
        <v>644</v>
      </c>
      <c r="M1287" s="1754">
        <v>14</v>
      </c>
      <c r="N1287" s="1754">
        <v>45</v>
      </c>
      <c r="O1287" s="1754">
        <v>194</v>
      </c>
      <c r="P1287" s="1754">
        <v>1378</v>
      </c>
      <c r="Q1287" s="1754">
        <v>2564</v>
      </c>
      <c r="R1287" s="1756">
        <v>1</v>
      </c>
      <c r="S1287" s="1756" t="s">
        <v>644</v>
      </c>
      <c r="T1287" s="1756"/>
      <c r="U1287" s="1756" t="s">
        <v>644</v>
      </c>
      <c r="V1287" s="1756" t="s">
        <v>644</v>
      </c>
      <c r="W1287" s="1754">
        <f t="shared" si="83"/>
        <v>1</v>
      </c>
      <c r="X1287" s="1754">
        <v>1</v>
      </c>
      <c r="Y1287" s="1757" t="str">
        <f t="shared" si="84"/>
        <v>Public Elementary</v>
      </c>
      <c r="AA1287" s="1757" t="str">
        <f t="shared" si="85"/>
        <v>1</v>
      </c>
    </row>
    <row r="1288" spans="1:28" s="1757" customFormat="1" ht="15.75" hidden="1" customHeight="1" x14ac:dyDescent="0.25">
      <c r="A1288" s="1754">
        <v>1247</v>
      </c>
      <c r="B1288" s="1754">
        <v>121019</v>
      </c>
      <c r="C1288" s="1755" t="s">
        <v>1909</v>
      </c>
      <c r="D1288" s="1755" t="s">
        <v>638</v>
      </c>
      <c r="E1288" s="1755" t="s">
        <v>639</v>
      </c>
      <c r="F1288" s="1755" t="s">
        <v>639</v>
      </c>
      <c r="G1288" s="1755" t="s">
        <v>1898</v>
      </c>
      <c r="H1288" s="1755" t="s">
        <v>5567</v>
      </c>
      <c r="I1288" s="1755" t="s">
        <v>643</v>
      </c>
      <c r="J1288" s="1754">
        <v>11.39869421</v>
      </c>
      <c r="K1288" s="1754">
        <v>124.8700142</v>
      </c>
      <c r="L1288" s="1755" t="s">
        <v>644</v>
      </c>
      <c r="M1288" s="1754">
        <v>14</v>
      </c>
      <c r="N1288" s="1754">
        <v>45</v>
      </c>
      <c r="O1288" s="1754">
        <v>194</v>
      </c>
      <c r="P1288" s="1754">
        <v>1378</v>
      </c>
      <c r="Q1288" s="1754">
        <v>2564</v>
      </c>
      <c r="R1288" s="1756">
        <v>1</v>
      </c>
      <c r="S1288" s="1756" t="s">
        <v>644</v>
      </c>
      <c r="T1288" s="1756"/>
      <c r="U1288" s="1756" t="s">
        <v>644</v>
      </c>
      <c r="V1288" s="1756" t="s">
        <v>644</v>
      </c>
      <c r="W1288" s="1754">
        <f t="shared" si="83"/>
        <v>1</v>
      </c>
      <c r="X1288" s="1754">
        <v>1</v>
      </c>
      <c r="Y1288" s="1757" t="str">
        <f t="shared" si="84"/>
        <v>Public Elementary</v>
      </c>
      <c r="AA1288" s="1757" t="str">
        <f t="shared" si="85"/>
        <v>1</v>
      </c>
    </row>
    <row r="1289" spans="1:28" s="1757" customFormat="1" ht="15.75" hidden="1" customHeight="1" x14ac:dyDescent="0.25">
      <c r="A1289" s="1754">
        <v>1251</v>
      </c>
      <c r="B1289" s="1754">
        <v>121023</v>
      </c>
      <c r="C1289" s="1755" t="s">
        <v>1463</v>
      </c>
      <c r="D1289" s="1755" t="s">
        <v>638</v>
      </c>
      <c r="E1289" s="1755" t="s">
        <v>639</v>
      </c>
      <c r="F1289" s="1755" t="s">
        <v>639</v>
      </c>
      <c r="G1289" s="1755" t="s">
        <v>1898</v>
      </c>
      <c r="H1289" s="1755" t="s">
        <v>5567</v>
      </c>
      <c r="I1289" s="1755" t="s">
        <v>643</v>
      </c>
      <c r="J1289" s="1754">
        <v>11.377795470000001</v>
      </c>
      <c r="K1289" s="1754">
        <v>124.910203</v>
      </c>
      <c r="L1289" s="1755" t="s">
        <v>644</v>
      </c>
      <c r="M1289" s="1754">
        <v>14</v>
      </c>
      <c r="N1289" s="1754">
        <v>45</v>
      </c>
      <c r="O1289" s="1754">
        <v>194</v>
      </c>
      <c r="P1289" s="1754">
        <v>1378</v>
      </c>
      <c r="Q1289" s="1754">
        <v>2564</v>
      </c>
      <c r="R1289" s="1756">
        <v>1</v>
      </c>
      <c r="S1289" s="1756" t="s">
        <v>644</v>
      </c>
      <c r="T1289" s="1756"/>
      <c r="U1289" s="1756" t="s">
        <v>644</v>
      </c>
      <c r="V1289" s="1756" t="s">
        <v>644</v>
      </c>
      <c r="W1289" s="1754">
        <f t="shared" si="83"/>
        <v>1</v>
      </c>
      <c r="X1289" s="1754">
        <v>1</v>
      </c>
      <c r="Y1289" s="1757" t="str">
        <f t="shared" si="84"/>
        <v>Public Elementary</v>
      </c>
      <c r="AA1289" s="1757" t="str">
        <f t="shared" si="85"/>
        <v>1</v>
      </c>
    </row>
    <row r="1290" spans="1:28" s="1757" customFormat="1" ht="15.75" hidden="1" customHeight="1" x14ac:dyDescent="0.25">
      <c r="A1290" s="1754">
        <v>2227</v>
      </c>
      <c r="B1290" s="1754">
        <v>303343</v>
      </c>
      <c r="C1290" s="1755" t="s">
        <v>2808</v>
      </c>
      <c r="D1290" s="1755" t="s">
        <v>638</v>
      </c>
      <c r="E1290" s="1755" t="s">
        <v>639</v>
      </c>
      <c r="F1290" s="1755" t="s">
        <v>639</v>
      </c>
      <c r="G1290" s="1755" t="s">
        <v>1898</v>
      </c>
      <c r="H1290" s="1755" t="s">
        <v>5567</v>
      </c>
      <c r="I1290" s="1755" t="s">
        <v>716</v>
      </c>
      <c r="J1290" s="1754">
        <v>11.41559941</v>
      </c>
      <c r="K1290" s="1754">
        <v>124.8502343</v>
      </c>
      <c r="L1290" s="1755" t="s">
        <v>644</v>
      </c>
      <c r="M1290" s="1754">
        <v>14</v>
      </c>
      <c r="N1290" s="1754">
        <v>45</v>
      </c>
      <c r="O1290" s="1754">
        <v>194</v>
      </c>
      <c r="P1290" s="1754">
        <v>1378</v>
      </c>
      <c r="Q1290" s="1754">
        <v>2564</v>
      </c>
      <c r="R1290" s="1756" t="s">
        <v>644</v>
      </c>
      <c r="S1290" s="1756">
        <v>1</v>
      </c>
      <c r="T1290" s="1756"/>
      <c r="U1290" s="1756" t="s">
        <v>644</v>
      </c>
      <c r="V1290" s="1756" t="s">
        <v>644</v>
      </c>
      <c r="W1290" s="1754">
        <f t="shared" si="83"/>
        <v>2</v>
      </c>
      <c r="X1290" s="1754">
        <v>1</v>
      </c>
      <c r="Y1290" s="1757" t="str">
        <f t="shared" si="84"/>
        <v>Public JHS</v>
      </c>
      <c r="AA1290" s="1757" t="str">
        <f t="shared" si="85"/>
        <v>2</v>
      </c>
    </row>
    <row r="1291" spans="1:28" s="1757" customFormat="1" ht="15.75" hidden="1" customHeight="1" x14ac:dyDescent="0.25">
      <c r="A1291" s="1754">
        <v>2368</v>
      </c>
      <c r="B1291" s="1754">
        <v>404653</v>
      </c>
      <c r="C1291" s="1760" t="s">
        <v>2950</v>
      </c>
      <c r="D1291" s="1755" t="s">
        <v>638</v>
      </c>
      <c r="E1291" s="1755" t="s">
        <v>639</v>
      </c>
      <c r="F1291" s="1755" t="s">
        <v>639</v>
      </c>
      <c r="G1291" s="1761" t="s">
        <v>1898</v>
      </c>
      <c r="H1291" s="1755" t="s">
        <v>5567</v>
      </c>
      <c r="I1291" s="1755" t="s">
        <v>716</v>
      </c>
      <c r="J1291" s="1759"/>
      <c r="K1291" s="1759"/>
      <c r="L1291" s="1755" t="s">
        <v>2951</v>
      </c>
      <c r="M1291" s="1754">
        <v>14</v>
      </c>
      <c r="N1291" s="1754">
        <v>45</v>
      </c>
      <c r="O1291" s="1754">
        <v>194</v>
      </c>
      <c r="P1291" s="1754">
        <v>1378</v>
      </c>
      <c r="Q1291" s="1754">
        <v>2564</v>
      </c>
      <c r="R1291" s="1756" t="str">
        <f>IF(B1291&lt;200000,1,"")</f>
        <v/>
      </c>
      <c r="S1291" s="1756">
        <v>1</v>
      </c>
      <c r="T1291" s="1756"/>
      <c r="U1291" s="1756" t="s">
        <v>644</v>
      </c>
      <c r="V1291" s="1756" t="s">
        <v>644</v>
      </c>
      <c r="W1291" s="1754">
        <f t="shared" si="83"/>
        <v>2</v>
      </c>
      <c r="X1291" s="1754">
        <v>2</v>
      </c>
      <c r="Y1291" s="1757" t="str">
        <f t="shared" si="84"/>
        <v>Private JHS</v>
      </c>
      <c r="AA1291" s="1757" t="str">
        <f t="shared" si="85"/>
        <v>2</v>
      </c>
    </row>
    <row r="1292" spans="1:28" s="1757" customFormat="1" ht="15.75" hidden="1" customHeight="1" x14ac:dyDescent="0.25">
      <c r="A1292" s="1754">
        <v>2449</v>
      </c>
      <c r="B1292" s="1761" t="s">
        <v>5567</v>
      </c>
      <c r="C1292" s="1761" t="s">
        <v>5570</v>
      </c>
      <c r="D1292" s="1755" t="s">
        <v>638</v>
      </c>
      <c r="E1292" s="1755" t="s">
        <v>639</v>
      </c>
      <c r="F1292" s="1755" t="s">
        <v>639</v>
      </c>
      <c r="G1292" s="1761" t="s">
        <v>1898</v>
      </c>
      <c r="H1292" s="1761" t="s">
        <v>5567</v>
      </c>
      <c r="I1292" s="1755" t="s">
        <v>758</v>
      </c>
      <c r="J1292" s="1754"/>
      <c r="K1292" s="1754"/>
      <c r="L1292" s="1755"/>
      <c r="M1292" s="1754"/>
      <c r="N1292" s="1754"/>
      <c r="O1292" s="1754"/>
      <c r="P1292" s="1754"/>
      <c r="Q1292" s="1754"/>
      <c r="R1292" s="1756" t="s">
        <v>644</v>
      </c>
      <c r="S1292" s="1756" t="s">
        <v>644</v>
      </c>
      <c r="T1292" s="1756"/>
      <c r="U1292" s="1756">
        <v>1</v>
      </c>
      <c r="V1292" s="1756"/>
      <c r="W1292" s="1754">
        <f t="shared" si="83"/>
        <v>7</v>
      </c>
      <c r="X1292" s="1754">
        <v>1</v>
      </c>
      <c r="Y1292" s="1757" t="str">
        <f t="shared" si="84"/>
        <v>Public ALS</v>
      </c>
      <c r="AA1292" s="1757" t="str">
        <f t="shared" si="85"/>
        <v>4</v>
      </c>
    </row>
    <row r="1293" spans="1:28" s="1757" customFormat="1" ht="15.75" hidden="1" customHeight="1" x14ac:dyDescent="0.25">
      <c r="A1293" s="1754">
        <v>1235</v>
      </c>
      <c r="B1293" s="1754">
        <v>121007</v>
      </c>
      <c r="C1293" s="1755" t="s">
        <v>1900</v>
      </c>
      <c r="D1293" s="1755" t="s">
        <v>638</v>
      </c>
      <c r="E1293" s="1755" t="s">
        <v>639</v>
      </c>
      <c r="F1293" s="1755" t="s">
        <v>639</v>
      </c>
      <c r="G1293" s="1755" t="s">
        <v>1898</v>
      </c>
      <c r="H1293" s="1755" t="s">
        <v>5568</v>
      </c>
      <c r="I1293" s="1755" t="s">
        <v>643</v>
      </c>
      <c r="J1293" s="1759"/>
      <c r="K1293" s="1759"/>
      <c r="L1293" s="1755" t="s">
        <v>644</v>
      </c>
      <c r="M1293" s="1754">
        <v>14</v>
      </c>
      <c r="N1293" s="1754">
        <v>45</v>
      </c>
      <c r="O1293" s="1754">
        <v>194</v>
      </c>
      <c r="P1293" s="1754">
        <v>1378</v>
      </c>
      <c r="Q1293" s="1754">
        <v>2564</v>
      </c>
      <c r="R1293" s="1756">
        <v>1</v>
      </c>
      <c r="S1293" s="1756" t="s">
        <v>644</v>
      </c>
      <c r="T1293" s="1756"/>
      <c r="U1293" s="1756" t="s">
        <v>644</v>
      </c>
      <c r="V1293" s="1756" t="s">
        <v>644</v>
      </c>
      <c r="W1293" s="1754">
        <f t="shared" si="83"/>
        <v>1</v>
      </c>
      <c r="X1293" s="1754">
        <v>1</v>
      </c>
      <c r="Y1293" s="1757" t="str">
        <f t="shared" si="84"/>
        <v>Public Elementary</v>
      </c>
      <c r="AA1293" s="1757" t="str">
        <f t="shared" si="85"/>
        <v>1</v>
      </c>
    </row>
    <row r="1294" spans="1:28" s="1757" customFormat="1" ht="15.75" hidden="1" customHeight="1" x14ac:dyDescent="0.25">
      <c r="A1294" s="1754">
        <v>1237</v>
      </c>
      <c r="B1294" s="1754">
        <v>121009</v>
      </c>
      <c r="C1294" s="1755" t="s">
        <v>1901</v>
      </c>
      <c r="D1294" s="1755" t="s">
        <v>638</v>
      </c>
      <c r="E1294" s="1755" t="s">
        <v>639</v>
      </c>
      <c r="F1294" s="1755" t="s">
        <v>639</v>
      </c>
      <c r="G1294" s="1755" t="s">
        <v>1898</v>
      </c>
      <c r="H1294" s="1755" t="s">
        <v>5568</v>
      </c>
      <c r="I1294" s="1755" t="s">
        <v>643</v>
      </c>
      <c r="J1294" s="1754">
        <v>11.368595819999999</v>
      </c>
      <c r="K1294" s="1754">
        <v>124.97050280000001</v>
      </c>
      <c r="L1294" s="1755" t="s">
        <v>644</v>
      </c>
      <c r="M1294" s="1754">
        <v>14</v>
      </c>
      <c r="N1294" s="1754">
        <v>45</v>
      </c>
      <c r="O1294" s="1754">
        <v>194</v>
      </c>
      <c r="P1294" s="1754">
        <v>1378</v>
      </c>
      <c r="Q1294" s="1754">
        <v>2564</v>
      </c>
      <c r="R1294" s="1756">
        <v>1</v>
      </c>
      <c r="S1294" s="1756" t="s">
        <v>644</v>
      </c>
      <c r="T1294" s="1756"/>
      <c r="U1294" s="1756" t="s">
        <v>644</v>
      </c>
      <c r="V1294" s="1756" t="s">
        <v>644</v>
      </c>
      <c r="W1294" s="1754">
        <f t="shared" si="83"/>
        <v>1</v>
      </c>
      <c r="X1294" s="1754">
        <v>1</v>
      </c>
      <c r="Y1294" s="1757" t="str">
        <f t="shared" si="84"/>
        <v>Public Elementary</v>
      </c>
      <c r="AA1294" s="1757" t="str">
        <f t="shared" si="85"/>
        <v>1</v>
      </c>
    </row>
    <row r="1295" spans="1:28" s="1757" customFormat="1" ht="15.75" hidden="1" customHeight="1" x14ac:dyDescent="0.25">
      <c r="A1295" s="1754">
        <v>1238</v>
      </c>
      <c r="B1295" s="1754">
        <v>121010</v>
      </c>
      <c r="C1295" s="1755" t="s">
        <v>1902</v>
      </c>
      <c r="D1295" s="1755" t="s">
        <v>638</v>
      </c>
      <c r="E1295" s="1755" t="s">
        <v>639</v>
      </c>
      <c r="F1295" s="1755" t="s">
        <v>639</v>
      </c>
      <c r="G1295" s="1755" t="s">
        <v>1898</v>
      </c>
      <c r="H1295" s="1755" t="s">
        <v>5568</v>
      </c>
      <c r="I1295" s="1755" t="s">
        <v>643</v>
      </c>
      <c r="J1295" s="1754">
        <v>11.389790319999999</v>
      </c>
      <c r="K1295" s="1754">
        <v>124.9771089</v>
      </c>
      <c r="L1295" s="1755" t="s">
        <v>644</v>
      </c>
      <c r="M1295" s="1754">
        <v>14</v>
      </c>
      <c r="N1295" s="1754">
        <v>45</v>
      </c>
      <c r="O1295" s="1754">
        <v>194</v>
      </c>
      <c r="P1295" s="1754">
        <v>1378</v>
      </c>
      <c r="Q1295" s="1754">
        <v>2564</v>
      </c>
      <c r="R1295" s="1756">
        <v>1</v>
      </c>
      <c r="S1295" s="1756" t="s">
        <v>644</v>
      </c>
      <c r="T1295" s="1756"/>
      <c r="U1295" s="1756" t="s">
        <v>644</v>
      </c>
      <c r="V1295" s="1756" t="s">
        <v>644</v>
      </c>
      <c r="W1295" s="1754">
        <f t="shared" si="83"/>
        <v>1</v>
      </c>
      <c r="X1295" s="1754">
        <v>1</v>
      </c>
      <c r="Y1295" s="1757" t="str">
        <f t="shared" si="84"/>
        <v>Public Elementary</v>
      </c>
      <c r="AA1295" s="1757" t="str">
        <f t="shared" si="85"/>
        <v>1</v>
      </c>
    </row>
    <row r="1296" spans="1:28" s="1757" customFormat="1" ht="15.75" hidden="1" customHeight="1" x14ac:dyDescent="0.25">
      <c r="A1296" s="1754">
        <v>1240</v>
      </c>
      <c r="B1296" s="1754">
        <v>121012</v>
      </c>
      <c r="C1296" s="1755" t="s">
        <v>1904</v>
      </c>
      <c r="D1296" s="1755" t="s">
        <v>638</v>
      </c>
      <c r="E1296" s="1755" t="s">
        <v>639</v>
      </c>
      <c r="F1296" s="1755" t="s">
        <v>639</v>
      </c>
      <c r="G1296" s="1755" t="s">
        <v>1898</v>
      </c>
      <c r="H1296" s="1755" t="s">
        <v>5568</v>
      </c>
      <c r="I1296" s="1755" t="s">
        <v>643</v>
      </c>
      <c r="J1296" s="1754">
        <v>11.423136169999999</v>
      </c>
      <c r="K1296" s="1754">
        <v>124.9416812</v>
      </c>
      <c r="L1296" s="1755" t="s">
        <v>644</v>
      </c>
      <c r="M1296" s="1754">
        <v>14</v>
      </c>
      <c r="N1296" s="1754">
        <v>45</v>
      </c>
      <c r="O1296" s="1754">
        <v>194</v>
      </c>
      <c r="P1296" s="1754">
        <v>1378</v>
      </c>
      <c r="Q1296" s="1754">
        <v>2564</v>
      </c>
      <c r="R1296" s="1756">
        <v>1</v>
      </c>
      <c r="S1296" s="1756" t="s">
        <v>644</v>
      </c>
      <c r="T1296" s="1756"/>
      <c r="U1296" s="1756" t="s">
        <v>644</v>
      </c>
      <c r="V1296" s="1756" t="s">
        <v>644</v>
      </c>
      <c r="W1296" s="1754">
        <f t="shared" si="83"/>
        <v>1</v>
      </c>
      <c r="X1296" s="1754">
        <v>1</v>
      </c>
      <c r="Y1296" s="1757" t="str">
        <f t="shared" si="84"/>
        <v>Public Elementary</v>
      </c>
      <c r="AA1296" s="1757" t="str">
        <f t="shared" si="85"/>
        <v>1</v>
      </c>
    </row>
    <row r="1297" spans="1:27" s="1757" customFormat="1" ht="15.75" hidden="1" customHeight="1" x14ac:dyDescent="0.25">
      <c r="A1297" s="1754">
        <v>1241</v>
      </c>
      <c r="B1297" s="1754">
        <v>121013</v>
      </c>
      <c r="C1297" s="1755" t="s">
        <v>1905</v>
      </c>
      <c r="D1297" s="1755" t="s">
        <v>638</v>
      </c>
      <c r="E1297" s="1755" t="s">
        <v>639</v>
      </c>
      <c r="F1297" s="1755" t="s">
        <v>639</v>
      </c>
      <c r="G1297" s="1755" t="s">
        <v>1898</v>
      </c>
      <c r="H1297" s="1755" t="s">
        <v>5568</v>
      </c>
      <c r="I1297" s="1755" t="s">
        <v>643</v>
      </c>
      <c r="J1297" s="1754">
        <v>11.409493230000001</v>
      </c>
      <c r="K1297" s="1754">
        <v>124.9191031</v>
      </c>
      <c r="L1297" s="1755" t="s">
        <v>644</v>
      </c>
      <c r="M1297" s="1754">
        <v>14</v>
      </c>
      <c r="N1297" s="1754">
        <v>45</v>
      </c>
      <c r="O1297" s="1754">
        <v>194</v>
      </c>
      <c r="P1297" s="1754">
        <v>1378</v>
      </c>
      <c r="Q1297" s="1754">
        <v>2564</v>
      </c>
      <c r="R1297" s="1756">
        <v>1</v>
      </c>
      <c r="S1297" s="1756" t="s">
        <v>644</v>
      </c>
      <c r="T1297" s="1756"/>
      <c r="U1297" s="1756" t="s">
        <v>644</v>
      </c>
      <c r="V1297" s="1756" t="s">
        <v>644</v>
      </c>
      <c r="W1297" s="1754">
        <f t="shared" si="83"/>
        <v>1</v>
      </c>
      <c r="X1297" s="1754">
        <v>1</v>
      </c>
      <c r="Y1297" s="1757" t="str">
        <f t="shared" si="84"/>
        <v>Public Elementary</v>
      </c>
      <c r="AA1297" s="1757" t="str">
        <f t="shared" si="85"/>
        <v>1</v>
      </c>
    </row>
    <row r="1298" spans="1:27" s="1757" customFormat="1" ht="15.75" hidden="1" customHeight="1" x14ac:dyDescent="0.25">
      <c r="A1298" s="1754">
        <v>1243</v>
      </c>
      <c r="B1298" s="1754">
        <v>121015</v>
      </c>
      <c r="C1298" s="1755" t="s">
        <v>1907</v>
      </c>
      <c r="D1298" s="1755" t="s">
        <v>638</v>
      </c>
      <c r="E1298" s="1755" t="s">
        <v>639</v>
      </c>
      <c r="F1298" s="1755" t="s">
        <v>639</v>
      </c>
      <c r="G1298" s="1755" t="s">
        <v>1898</v>
      </c>
      <c r="H1298" s="1755" t="s">
        <v>5568</v>
      </c>
      <c r="I1298" s="1755" t="s">
        <v>643</v>
      </c>
      <c r="J1298" s="1754">
        <v>11.36199654</v>
      </c>
      <c r="K1298" s="1754">
        <v>124.91460290000001</v>
      </c>
      <c r="L1298" s="1755" t="s">
        <v>644</v>
      </c>
      <c r="M1298" s="1754">
        <v>14</v>
      </c>
      <c r="N1298" s="1754">
        <v>45</v>
      </c>
      <c r="O1298" s="1754">
        <v>194</v>
      </c>
      <c r="P1298" s="1754">
        <v>1378</v>
      </c>
      <c r="Q1298" s="1754">
        <v>2564</v>
      </c>
      <c r="R1298" s="1756">
        <v>1</v>
      </c>
      <c r="S1298" s="1756" t="s">
        <v>644</v>
      </c>
      <c r="T1298" s="1756"/>
      <c r="U1298" s="1756" t="s">
        <v>644</v>
      </c>
      <c r="V1298" s="1756" t="s">
        <v>644</v>
      </c>
      <c r="W1298" s="1754">
        <f t="shared" si="83"/>
        <v>1</v>
      </c>
      <c r="X1298" s="1754">
        <v>1</v>
      </c>
      <c r="Y1298" s="1757" t="str">
        <f t="shared" si="84"/>
        <v>Public Elementary</v>
      </c>
      <c r="AA1298" s="1757" t="str">
        <f t="shared" si="85"/>
        <v>1</v>
      </c>
    </row>
    <row r="1299" spans="1:27" s="1757" customFormat="1" ht="15.75" hidden="1" customHeight="1" x14ac:dyDescent="0.25">
      <c r="A1299" s="1754">
        <v>1244</v>
      </c>
      <c r="B1299" s="1754">
        <v>121016</v>
      </c>
      <c r="C1299" s="1755" t="s">
        <v>1908</v>
      </c>
      <c r="D1299" s="1755" t="s">
        <v>638</v>
      </c>
      <c r="E1299" s="1755" t="s">
        <v>639</v>
      </c>
      <c r="F1299" s="1755" t="s">
        <v>639</v>
      </c>
      <c r="G1299" s="1755" t="s">
        <v>1898</v>
      </c>
      <c r="H1299" s="1755" t="s">
        <v>5568</v>
      </c>
      <c r="I1299" s="1755" t="s">
        <v>643</v>
      </c>
      <c r="J1299" s="1759"/>
      <c r="K1299" s="1759"/>
      <c r="L1299" s="1755" t="s">
        <v>644</v>
      </c>
      <c r="M1299" s="1754">
        <v>14</v>
      </c>
      <c r="N1299" s="1754">
        <v>45</v>
      </c>
      <c r="O1299" s="1754">
        <v>194</v>
      </c>
      <c r="P1299" s="1754">
        <v>1378</v>
      </c>
      <c r="Q1299" s="1754">
        <v>2564</v>
      </c>
      <c r="R1299" s="1756">
        <v>1</v>
      </c>
      <c r="S1299" s="1756" t="s">
        <v>644</v>
      </c>
      <c r="T1299" s="1756"/>
      <c r="U1299" s="1756" t="s">
        <v>644</v>
      </c>
      <c r="V1299" s="1756" t="s">
        <v>644</v>
      </c>
      <c r="W1299" s="1754">
        <f t="shared" si="83"/>
        <v>1</v>
      </c>
      <c r="X1299" s="1754">
        <v>1</v>
      </c>
      <c r="Y1299" s="1757" t="str">
        <f t="shared" si="84"/>
        <v>Public Elementary</v>
      </c>
      <c r="AA1299" s="1757" t="str">
        <f t="shared" si="85"/>
        <v>1</v>
      </c>
    </row>
    <row r="1300" spans="1:27" s="1757" customFormat="1" ht="15.75" hidden="1" customHeight="1" x14ac:dyDescent="0.25">
      <c r="A1300" s="1754">
        <v>1246</v>
      </c>
      <c r="B1300" s="1754">
        <v>121018</v>
      </c>
      <c r="C1300" s="1755" t="s">
        <v>714</v>
      </c>
      <c r="D1300" s="1755" t="s">
        <v>638</v>
      </c>
      <c r="E1300" s="1755" t="s">
        <v>639</v>
      </c>
      <c r="F1300" s="1755" t="s">
        <v>639</v>
      </c>
      <c r="G1300" s="1755" t="s">
        <v>1898</v>
      </c>
      <c r="H1300" s="1755" t="s">
        <v>5568</v>
      </c>
      <c r="I1300" s="1755" t="s">
        <v>643</v>
      </c>
      <c r="J1300" s="1754">
        <v>11.378805140000001</v>
      </c>
      <c r="K1300" s="1754">
        <v>124.9636029</v>
      </c>
      <c r="L1300" s="1755" t="s">
        <v>644</v>
      </c>
      <c r="M1300" s="1754">
        <v>14</v>
      </c>
      <c r="N1300" s="1754">
        <v>45</v>
      </c>
      <c r="O1300" s="1754">
        <v>194</v>
      </c>
      <c r="P1300" s="1754">
        <v>1378</v>
      </c>
      <c r="Q1300" s="1754">
        <v>2564</v>
      </c>
      <c r="R1300" s="1756">
        <v>1</v>
      </c>
      <c r="S1300" s="1756" t="s">
        <v>644</v>
      </c>
      <c r="T1300" s="1756"/>
      <c r="U1300" s="1756" t="s">
        <v>644</v>
      </c>
      <c r="V1300" s="1756" t="s">
        <v>644</v>
      </c>
      <c r="W1300" s="1754">
        <f t="shared" si="83"/>
        <v>1</v>
      </c>
      <c r="X1300" s="1754">
        <v>1</v>
      </c>
      <c r="Y1300" s="1757" t="str">
        <f t="shared" si="84"/>
        <v>Public Elementary</v>
      </c>
      <c r="AA1300" s="1757" t="str">
        <f t="shared" si="85"/>
        <v>1</v>
      </c>
    </row>
    <row r="1301" spans="1:27" s="1757" customFormat="1" ht="15.75" hidden="1" customHeight="1" x14ac:dyDescent="0.25">
      <c r="A1301" s="1754">
        <v>1248</v>
      </c>
      <c r="B1301" s="1754">
        <v>121020</v>
      </c>
      <c r="C1301" s="1755" t="s">
        <v>1910</v>
      </c>
      <c r="D1301" s="1755" t="s">
        <v>638</v>
      </c>
      <c r="E1301" s="1755" t="s">
        <v>639</v>
      </c>
      <c r="F1301" s="1755" t="s">
        <v>639</v>
      </c>
      <c r="G1301" s="1755" t="s">
        <v>1898</v>
      </c>
      <c r="H1301" s="1755" t="s">
        <v>5568</v>
      </c>
      <c r="I1301" s="1755" t="s">
        <v>643</v>
      </c>
      <c r="J1301" s="1754">
        <v>11.42265738</v>
      </c>
      <c r="K1301" s="1754">
        <v>124.9052842</v>
      </c>
      <c r="L1301" s="1755" t="s">
        <v>644</v>
      </c>
      <c r="M1301" s="1754">
        <v>14</v>
      </c>
      <c r="N1301" s="1754">
        <v>45</v>
      </c>
      <c r="O1301" s="1754">
        <v>194</v>
      </c>
      <c r="P1301" s="1754">
        <v>1378</v>
      </c>
      <c r="Q1301" s="1754">
        <v>2564</v>
      </c>
      <c r="R1301" s="1756">
        <v>1</v>
      </c>
      <c r="S1301" s="1756" t="s">
        <v>644</v>
      </c>
      <c r="T1301" s="1756"/>
      <c r="U1301" s="1756" t="s">
        <v>644</v>
      </c>
      <c r="V1301" s="1756" t="s">
        <v>644</v>
      </c>
      <c r="W1301" s="1754">
        <f t="shared" si="83"/>
        <v>1</v>
      </c>
      <c r="X1301" s="1754">
        <v>1</v>
      </c>
      <c r="Y1301" s="1757" t="str">
        <f t="shared" si="84"/>
        <v>Public Elementary</v>
      </c>
      <c r="AA1301" s="1757" t="str">
        <f t="shared" si="85"/>
        <v>1</v>
      </c>
    </row>
    <row r="1302" spans="1:27" s="1757" customFormat="1" ht="15.75" hidden="1" customHeight="1" x14ac:dyDescent="0.25">
      <c r="A1302" s="1754">
        <v>1249</v>
      </c>
      <c r="B1302" s="1754">
        <v>121021</v>
      </c>
      <c r="C1302" s="1755" t="s">
        <v>1542</v>
      </c>
      <c r="D1302" s="1755" t="s">
        <v>638</v>
      </c>
      <c r="E1302" s="1755" t="s">
        <v>639</v>
      </c>
      <c r="F1302" s="1755" t="s">
        <v>639</v>
      </c>
      <c r="G1302" s="1755" t="s">
        <v>1898</v>
      </c>
      <c r="H1302" s="1755" t="s">
        <v>5568</v>
      </c>
      <c r="I1302" s="1755" t="s">
        <v>643</v>
      </c>
      <c r="J1302" s="1754">
        <v>11.3899945</v>
      </c>
      <c r="K1302" s="1754">
        <v>124.934703</v>
      </c>
      <c r="L1302" s="1755" t="s">
        <v>644</v>
      </c>
      <c r="M1302" s="1754">
        <v>14</v>
      </c>
      <c r="N1302" s="1754">
        <v>45</v>
      </c>
      <c r="O1302" s="1754">
        <v>194</v>
      </c>
      <c r="P1302" s="1754">
        <v>1378</v>
      </c>
      <c r="Q1302" s="1754">
        <v>2564</v>
      </c>
      <c r="R1302" s="1756">
        <v>1</v>
      </c>
      <c r="S1302" s="1756" t="s">
        <v>644</v>
      </c>
      <c r="T1302" s="1756"/>
      <c r="U1302" s="1756" t="s">
        <v>644</v>
      </c>
      <c r="V1302" s="1756" t="s">
        <v>644</v>
      </c>
      <c r="W1302" s="1754">
        <f t="shared" si="83"/>
        <v>1</v>
      </c>
      <c r="X1302" s="1754">
        <v>1</v>
      </c>
      <c r="Y1302" s="1757" t="str">
        <f t="shared" si="84"/>
        <v>Public Elementary</v>
      </c>
      <c r="AA1302" s="1757" t="str">
        <f t="shared" si="85"/>
        <v>1</v>
      </c>
    </row>
    <row r="1303" spans="1:27" s="1757" customFormat="1" ht="15.75" hidden="1" customHeight="1" x14ac:dyDescent="0.25">
      <c r="A1303" s="1754">
        <v>1250</v>
      </c>
      <c r="B1303" s="1754">
        <v>121022</v>
      </c>
      <c r="C1303" s="1755" t="s">
        <v>1911</v>
      </c>
      <c r="D1303" s="1755" t="s">
        <v>638</v>
      </c>
      <c r="E1303" s="1755" t="s">
        <v>639</v>
      </c>
      <c r="F1303" s="1755" t="s">
        <v>639</v>
      </c>
      <c r="G1303" s="1755" t="s">
        <v>1898</v>
      </c>
      <c r="H1303" s="1755" t="s">
        <v>5568</v>
      </c>
      <c r="I1303" s="1755" t="s">
        <v>643</v>
      </c>
      <c r="J1303" s="1754">
        <v>11.37120462</v>
      </c>
      <c r="K1303" s="1754">
        <v>124.9748658</v>
      </c>
      <c r="L1303" s="1755" t="s">
        <v>644</v>
      </c>
      <c r="M1303" s="1754">
        <v>14</v>
      </c>
      <c r="N1303" s="1754">
        <v>45</v>
      </c>
      <c r="O1303" s="1754">
        <v>194</v>
      </c>
      <c r="P1303" s="1754">
        <v>1378</v>
      </c>
      <c r="Q1303" s="1754">
        <v>2564</v>
      </c>
      <c r="R1303" s="1756">
        <v>1</v>
      </c>
      <c r="S1303" s="1756" t="s">
        <v>644</v>
      </c>
      <c r="T1303" s="1756"/>
      <c r="U1303" s="1756" t="s">
        <v>644</v>
      </c>
      <c r="V1303" s="1756" t="s">
        <v>644</v>
      </c>
      <c r="W1303" s="1754">
        <f t="shared" si="83"/>
        <v>1</v>
      </c>
      <c r="X1303" s="1754">
        <v>1</v>
      </c>
      <c r="Y1303" s="1757" t="str">
        <f t="shared" si="84"/>
        <v>Public Elementary</v>
      </c>
      <c r="AA1303" s="1757" t="str">
        <f t="shared" si="85"/>
        <v>1</v>
      </c>
    </row>
    <row r="1304" spans="1:27" s="1757" customFormat="1" ht="15.75" hidden="1" customHeight="1" x14ac:dyDescent="0.25">
      <c r="A1304" s="1754">
        <v>1252</v>
      </c>
      <c r="B1304" s="1754">
        <v>121024</v>
      </c>
      <c r="C1304" s="1755" t="s">
        <v>1912</v>
      </c>
      <c r="D1304" s="1755" t="s">
        <v>638</v>
      </c>
      <c r="E1304" s="1755" t="s">
        <v>639</v>
      </c>
      <c r="F1304" s="1755" t="s">
        <v>639</v>
      </c>
      <c r="G1304" s="1755" t="s">
        <v>1898</v>
      </c>
      <c r="H1304" s="1755" t="s">
        <v>5568</v>
      </c>
      <c r="I1304" s="1755" t="s">
        <v>643</v>
      </c>
      <c r="J1304" s="1754">
        <v>11.357029900000001</v>
      </c>
      <c r="K1304" s="1754">
        <v>124.91251389999999</v>
      </c>
      <c r="L1304" s="1755" t="s">
        <v>644</v>
      </c>
      <c r="M1304" s="1754">
        <v>14</v>
      </c>
      <c r="N1304" s="1754">
        <v>45</v>
      </c>
      <c r="O1304" s="1754">
        <v>194</v>
      </c>
      <c r="P1304" s="1754">
        <v>1378</v>
      </c>
      <c r="Q1304" s="1754">
        <v>2564</v>
      </c>
      <c r="R1304" s="1756">
        <v>1</v>
      </c>
      <c r="S1304" s="1756" t="s">
        <v>644</v>
      </c>
      <c r="T1304" s="1756"/>
      <c r="U1304" s="1756" t="s">
        <v>644</v>
      </c>
      <c r="V1304" s="1756" t="s">
        <v>644</v>
      </c>
      <c r="W1304" s="1754">
        <f t="shared" si="83"/>
        <v>1</v>
      </c>
      <c r="X1304" s="1754">
        <v>1</v>
      </c>
      <c r="Y1304" s="1757" t="str">
        <f t="shared" si="84"/>
        <v>Public Elementary</v>
      </c>
      <c r="AA1304" s="1757" t="str">
        <f t="shared" si="85"/>
        <v>1</v>
      </c>
    </row>
    <row r="1305" spans="1:27" s="1757" customFormat="1" ht="15.75" hidden="1" customHeight="1" x14ac:dyDescent="0.25">
      <c r="A1305" s="1754">
        <v>2280</v>
      </c>
      <c r="B1305" s="1754">
        <v>303401</v>
      </c>
      <c r="C1305" s="1755" t="s">
        <v>2860</v>
      </c>
      <c r="D1305" s="1755" t="s">
        <v>638</v>
      </c>
      <c r="E1305" s="1755" t="s">
        <v>639</v>
      </c>
      <c r="F1305" s="1755" t="s">
        <v>639</v>
      </c>
      <c r="G1305" s="1755" t="s">
        <v>1898</v>
      </c>
      <c r="H1305" s="1755" t="s">
        <v>5568</v>
      </c>
      <c r="I1305" s="1755" t="s">
        <v>716</v>
      </c>
      <c r="J1305" s="1754">
        <v>11.41117395</v>
      </c>
      <c r="K1305" s="1754">
        <v>124.92987220000001</v>
      </c>
      <c r="L1305" s="1755" t="s">
        <v>644</v>
      </c>
      <c r="M1305" s="1754">
        <v>14</v>
      </c>
      <c r="N1305" s="1754">
        <v>45</v>
      </c>
      <c r="O1305" s="1754">
        <v>194</v>
      </c>
      <c r="P1305" s="1754">
        <v>1378</v>
      </c>
      <c r="Q1305" s="1754">
        <v>2564</v>
      </c>
      <c r="R1305" s="1756" t="s">
        <v>644</v>
      </c>
      <c r="S1305" s="1756">
        <v>1</v>
      </c>
      <c r="T1305" s="1756"/>
      <c r="U1305" s="1756" t="s">
        <v>644</v>
      </c>
      <c r="V1305" s="1756" t="s">
        <v>644</v>
      </c>
      <c r="W1305" s="1754">
        <f t="shared" si="83"/>
        <v>2</v>
      </c>
      <c r="X1305" s="1754">
        <v>1</v>
      </c>
      <c r="Y1305" s="1757" t="str">
        <f t="shared" si="84"/>
        <v>Public JHS</v>
      </c>
      <c r="AA1305" s="1757" t="str">
        <f t="shared" si="85"/>
        <v>2</v>
      </c>
    </row>
    <row r="1306" spans="1:27" s="1757" customFormat="1" ht="15.75" hidden="1" customHeight="1" x14ac:dyDescent="0.25">
      <c r="A1306" s="1754">
        <v>2292</v>
      </c>
      <c r="B1306" s="1754">
        <v>303413</v>
      </c>
      <c r="C1306" s="1755" t="s">
        <v>2871</v>
      </c>
      <c r="D1306" s="1755" t="s">
        <v>638</v>
      </c>
      <c r="E1306" s="1755" t="s">
        <v>639</v>
      </c>
      <c r="F1306" s="1755" t="s">
        <v>639</v>
      </c>
      <c r="G1306" s="1755" t="s">
        <v>1898</v>
      </c>
      <c r="H1306" s="1755" t="s">
        <v>5568</v>
      </c>
      <c r="I1306" s="1755" t="s">
        <v>716</v>
      </c>
      <c r="J1306" s="1754">
        <v>11.361698499999999</v>
      </c>
      <c r="K1306" s="1754">
        <v>124.93121720000001</v>
      </c>
      <c r="L1306" s="1755" t="s">
        <v>644</v>
      </c>
      <c r="M1306" s="1754">
        <v>14</v>
      </c>
      <c r="N1306" s="1754">
        <v>45</v>
      </c>
      <c r="O1306" s="1754">
        <v>194</v>
      </c>
      <c r="P1306" s="1754">
        <v>1378</v>
      </c>
      <c r="Q1306" s="1754">
        <v>2564</v>
      </c>
      <c r="R1306" s="1756" t="s">
        <v>644</v>
      </c>
      <c r="S1306" s="1756">
        <v>1</v>
      </c>
      <c r="T1306" s="1756"/>
      <c r="U1306" s="1756" t="s">
        <v>644</v>
      </c>
      <c r="V1306" s="1756" t="s">
        <v>644</v>
      </c>
      <c r="W1306" s="1754">
        <f t="shared" si="83"/>
        <v>2</v>
      </c>
      <c r="X1306" s="1754">
        <v>1</v>
      </c>
      <c r="Y1306" s="1757" t="str">
        <f t="shared" si="84"/>
        <v>Public JHS</v>
      </c>
      <c r="AA1306" s="1757" t="str">
        <f t="shared" si="85"/>
        <v>2</v>
      </c>
    </row>
    <row r="1307" spans="1:27" s="1757" customFormat="1" ht="15.75" hidden="1" customHeight="1" x14ac:dyDescent="0.25">
      <c r="A1307" s="1754">
        <v>2298</v>
      </c>
      <c r="B1307" s="1754">
        <v>303421</v>
      </c>
      <c r="C1307" s="1755" t="s">
        <v>2877</v>
      </c>
      <c r="D1307" s="1755" t="s">
        <v>638</v>
      </c>
      <c r="E1307" s="1755" t="s">
        <v>639</v>
      </c>
      <c r="F1307" s="1755" t="s">
        <v>639</v>
      </c>
      <c r="G1307" s="1755" t="s">
        <v>1898</v>
      </c>
      <c r="H1307" s="1755" t="s">
        <v>5568</v>
      </c>
      <c r="I1307" s="1755" t="s">
        <v>716</v>
      </c>
      <c r="J1307" s="1754">
        <v>11.372031870000001</v>
      </c>
      <c r="K1307" s="1754">
        <v>124.96371000000001</v>
      </c>
      <c r="L1307" s="1755" t="s">
        <v>644</v>
      </c>
      <c r="M1307" s="1754">
        <v>14</v>
      </c>
      <c r="N1307" s="1754">
        <v>45</v>
      </c>
      <c r="O1307" s="1754">
        <v>194</v>
      </c>
      <c r="P1307" s="1754">
        <v>1378</v>
      </c>
      <c r="Q1307" s="1754">
        <v>2564</v>
      </c>
      <c r="R1307" s="1756" t="s">
        <v>644</v>
      </c>
      <c r="S1307" s="1756">
        <v>1</v>
      </c>
      <c r="T1307" s="1756"/>
      <c r="U1307" s="1756" t="s">
        <v>644</v>
      </c>
      <c r="V1307" s="1756" t="s">
        <v>644</v>
      </c>
      <c r="W1307" s="1754">
        <f t="shared" si="83"/>
        <v>2</v>
      </c>
      <c r="X1307" s="1754">
        <v>1</v>
      </c>
      <c r="Y1307" s="1757" t="str">
        <f t="shared" si="84"/>
        <v>Public JHS</v>
      </c>
      <c r="AA1307" s="1757" t="str">
        <f t="shared" si="85"/>
        <v>2</v>
      </c>
    </row>
    <row r="1308" spans="1:27" s="1757" customFormat="1" ht="15.75" hidden="1" customHeight="1" x14ac:dyDescent="0.25">
      <c r="A1308" s="1754"/>
      <c r="B1308" s="1761" t="s">
        <v>5568</v>
      </c>
      <c r="C1308" s="1761" t="s">
        <v>5571</v>
      </c>
      <c r="D1308" s="1755" t="s">
        <v>638</v>
      </c>
      <c r="E1308" s="1755" t="s">
        <v>639</v>
      </c>
      <c r="F1308" s="1755" t="s">
        <v>639</v>
      </c>
      <c r="G1308" s="1761" t="s">
        <v>1898</v>
      </c>
      <c r="H1308" s="1761" t="s">
        <v>5568</v>
      </c>
      <c r="I1308" s="1755" t="s">
        <v>758</v>
      </c>
      <c r="J1308" s="1754"/>
      <c r="K1308" s="1754"/>
      <c r="L1308" s="1755"/>
      <c r="M1308" s="1754"/>
      <c r="N1308" s="1754"/>
      <c r="O1308" s="1754"/>
      <c r="P1308" s="1754"/>
      <c r="Q1308" s="1754"/>
      <c r="R1308" s="1756"/>
      <c r="S1308" s="1756"/>
      <c r="T1308" s="1756"/>
      <c r="U1308" s="1756">
        <v>1</v>
      </c>
      <c r="V1308" s="1756"/>
      <c r="W1308" s="1754">
        <f t="shared" si="83"/>
        <v>7</v>
      </c>
      <c r="X1308" s="1754">
        <v>1</v>
      </c>
      <c r="Y1308" s="1757" t="str">
        <f t="shared" si="84"/>
        <v>Public ALS</v>
      </c>
      <c r="AA1308" s="1757" t="str">
        <f t="shared" si="85"/>
        <v>4</v>
      </c>
    </row>
    <row r="1309" spans="1:27" s="1757" customFormat="1" ht="15.75" hidden="1" customHeight="1" x14ac:dyDescent="0.25">
      <c r="A1309" s="1754">
        <v>1253</v>
      </c>
      <c r="B1309" s="1754">
        <v>121025</v>
      </c>
      <c r="C1309" s="1755" t="s">
        <v>1698</v>
      </c>
      <c r="D1309" s="1755" t="s">
        <v>638</v>
      </c>
      <c r="E1309" s="1755" t="s">
        <v>639</v>
      </c>
      <c r="F1309" s="1755" t="s">
        <v>639</v>
      </c>
      <c r="G1309" s="1755" t="s">
        <v>1913</v>
      </c>
      <c r="H1309" s="1755" t="s">
        <v>1914</v>
      </c>
      <c r="I1309" s="1755" t="s">
        <v>643</v>
      </c>
      <c r="J1309" s="1754">
        <v>11.35036504</v>
      </c>
      <c r="K1309" s="1754">
        <v>124.7694592</v>
      </c>
      <c r="L1309" s="1755" t="s">
        <v>644</v>
      </c>
      <c r="M1309" s="1754">
        <v>14</v>
      </c>
      <c r="N1309" s="1754">
        <v>45</v>
      </c>
      <c r="O1309" s="1754">
        <v>194</v>
      </c>
      <c r="P1309" s="1754">
        <v>1379</v>
      </c>
      <c r="Q1309" s="1754">
        <v>2565</v>
      </c>
      <c r="R1309" s="1756">
        <v>1</v>
      </c>
      <c r="S1309" s="1756" t="s">
        <v>644</v>
      </c>
      <c r="T1309" s="1756"/>
      <c r="U1309" s="1756" t="s">
        <v>644</v>
      </c>
      <c r="V1309" s="1756" t="s">
        <v>644</v>
      </c>
      <c r="W1309" s="1754">
        <f t="shared" si="83"/>
        <v>1</v>
      </c>
      <c r="X1309" s="1754">
        <v>1</v>
      </c>
      <c r="Y1309" s="1757" t="str">
        <f t="shared" si="84"/>
        <v>Public Elementary</v>
      </c>
      <c r="AA1309" s="1757" t="str">
        <f t="shared" si="85"/>
        <v>1</v>
      </c>
    </row>
    <row r="1310" spans="1:27" s="1757" customFormat="1" ht="15.75" hidden="1" customHeight="1" x14ac:dyDescent="0.25">
      <c r="A1310" s="1754">
        <v>1254</v>
      </c>
      <c r="B1310" s="1754">
        <v>121026</v>
      </c>
      <c r="C1310" s="1755" t="s">
        <v>1915</v>
      </c>
      <c r="D1310" s="1755" t="s">
        <v>638</v>
      </c>
      <c r="E1310" s="1755" t="s">
        <v>639</v>
      </c>
      <c r="F1310" s="1755" t="s">
        <v>639</v>
      </c>
      <c r="G1310" s="1755" t="s">
        <v>1913</v>
      </c>
      <c r="H1310" s="1755" t="s">
        <v>1914</v>
      </c>
      <c r="I1310" s="1755" t="s">
        <v>643</v>
      </c>
      <c r="J1310" s="1754">
        <v>11.316636000000001</v>
      </c>
      <c r="K1310" s="1754">
        <v>124.73334199999999</v>
      </c>
      <c r="L1310" s="1755" t="s">
        <v>644</v>
      </c>
      <c r="M1310" s="1754">
        <v>14</v>
      </c>
      <c r="N1310" s="1754">
        <v>45</v>
      </c>
      <c r="O1310" s="1754">
        <v>194</v>
      </c>
      <c r="P1310" s="1754">
        <v>1379</v>
      </c>
      <c r="Q1310" s="1754">
        <v>2565</v>
      </c>
      <c r="R1310" s="1756">
        <v>1</v>
      </c>
      <c r="S1310" s="1756" t="s">
        <v>644</v>
      </c>
      <c r="T1310" s="1756"/>
      <c r="U1310" s="1756" t="s">
        <v>644</v>
      </c>
      <c r="V1310" s="1756" t="s">
        <v>644</v>
      </c>
      <c r="W1310" s="1754">
        <f t="shared" si="83"/>
        <v>1</v>
      </c>
      <c r="X1310" s="1754">
        <v>1</v>
      </c>
      <c r="Y1310" s="1757" t="str">
        <f t="shared" si="84"/>
        <v>Public Elementary</v>
      </c>
      <c r="AA1310" s="1757" t="str">
        <f t="shared" si="85"/>
        <v>1</v>
      </c>
    </row>
    <row r="1311" spans="1:27" s="1757" customFormat="1" ht="15.75" hidden="1" customHeight="1" x14ac:dyDescent="0.25">
      <c r="A1311" s="1754">
        <v>1255</v>
      </c>
      <c r="B1311" s="1754">
        <v>121027</v>
      </c>
      <c r="C1311" s="1755" t="s">
        <v>1916</v>
      </c>
      <c r="D1311" s="1755" t="s">
        <v>638</v>
      </c>
      <c r="E1311" s="1755" t="s">
        <v>639</v>
      </c>
      <c r="F1311" s="1755" t="s">
        <v>639</v>
      </c>
      <c r="G1311" s="1755" t="s">
        <v>1913</v>
      </c>
      <c r="H1311" s="1755" t="s">
        <v>1914</v>
      </c>
      <c r="I1311" s="1755" t="s">
        <v>643</v>
      </c>
      <c r="J1311" s="1762">
        <v>11.32619978</v>
      </c>
      <c r="K1311" s="1762">
        <v>124.7564031</v>
      </c>
      <c r="L1311" s="1755" t="s">
        <v>644</v>
      </c>
      <c r="M1311" s="1754">
        <v>14</v>
      </c>
      <c r="N1311" s="1754">
        <v>45</v>
      </c>
      <c r="O1311" s="1754">
        <v>194</v>
      </c>
      <c r="P1311" s="1754">
        <v>1379</v>
      </c>
      <c r="Q1311" s="1754">
        <v>2565</v>
      </c>
      <c r="R1311" s="1756">
        <v>1</v>
      </c>
      <c r="S1311" s="1756" t="s">
        <v>644</v>
      </c>
      <c r="T1311" s="1756"/>
      <c r="U1311" s="1756" t="s">
        <v>644</v>
      </c>
      <c r="V1311" s="1756" t="s">
        <v>644</v>
      </c>
      <c r="W1311" s="1754">
        <f t="shared" si="83"/>
        <v>1</v>
      </c>
      <c r="X1311" s="1754">
        <v>1</v>
      </c>
      <c r="Y1311" s="1757" t="str">
        <f t="shared" si="84"/>
        <v>Public Elementary</v>
      </c>
      <c r="AA1311" s="1757" t="str">
        <f t="shared" si="85"/>
        <v>1</v>
      </c>
    </row>
    <row r="1312" spans="1:27" s="1757" customFormat="1" ht="15.75" hidden="1" customHeight="1" x14ac:dyDescent="0.25">
      <c r="A1312" s="1754">
        <v>1256</v>
      </c>
      <c r="B1312" s="1754">
        <v>121028</v>
      </c>
      <c r="C1312" s="1755" t="s">
        <v>1917</v>
      </c>
      <c r="D1312" s="1755" t="s">
        <v>638</v>
      </c>
      <c r="E1312" s="1755" t="s">
        <v>639</v>
      </c>
      <c r="F1312" s="1755" t="s">
        <v>639</v>
      </c>
      <c r="G1312" s="1755" t="s">
        <v>1913</v>
      </c>
      <c r="H1312" s="1755" t="s">
        <v>1914</v>
      </c>
      <c r="I1312" s="1755" t="s">
        <v>643</v>
      </c>
      <c r="J1312" s="1754">
        <v>11.32499973</v>
      </c>
      <c r="K1312" s="1754">
        <v>124.783203</v>
      </c>
      <c r="L1312" s="1755" t="s">
        <v>644</v>
      </c>
      <c r="M1312" s="1754">
        <v>14</v>
      </c>
      <c r="N1312" s="1754">
        <v>45</v>
      </c>
      <c r="O1312" s="1754">
        <v>194</v>
      </c>
      <c r="P1312" s="1754">
        <v>1379</v>
      </c>
      <c r="Q1312" s="1754">
        <v>2565</v>
      </c>
      <c r="R1312" s="1756">
        <v>1</v>
      </c>
      <c r="S1312" s="1756" t="s">
        <v>644</v>
      </c>
      <c r="T1312" s="1756"/>
      <c r="U1312" s="1756" t="s">
        <v>644</v>
      </c>
      <c r="V1312" s="1756" t="s">
        <v>644</v>
      </c>
      <c r="W1312" s="1754">
        <f t="shared" si="83"/>
        <v>1</v>
      </c>
      <c r="X1312" s="1754">
        <v>1</v>
      </c>
      <c r="Y1312" s="1757" t="str">
        <f t="shared" si="84"/>
        <v>Public Elementary</v>
      </c>
      <c r="AA1312" s="1757" t="str">
        <f t="shared" si="85"/>
        <v>1</v>
      </c>
    </row>
    <row r="1313" spans="1:27" s="1757" customFormat="1" ht="15.75" hidden="1" customHeight="1" x14ac:dyDescent="0.25">
      <c r="A1313" s="1754">
        <v>1257</v>
      </c>
      <c r="B1313" s="1754">
        <v>121029</v>
      </c>
      <c r="C1313" s="1755" t="s">
        <v>1918</v>
      </c>
      <c r="D1313" s="1755" t="s">
        <v>638</v>
      </c>
      <c r="E1313" s="1755" t="s">
        <v>639</v>
      </c>
      <c r="F1313" s="1755" t="s">
        <v>639</v>
      </c>
      <c r="G1313" s="1755" t="s">
        <v>1913</v>
      </c>
      <c r="H1313" s="1755" t="s">
        <v>1914</v>
      </c>
      <c r="I1313" s="1755" t="s">
        <v>643</v>
      </c>
      <c r="J1313" s="1754">
        <v>11.33169936</v>
      </c>
      <c r="K1313" s="1754">
        <v>124.76350309999999</v>
      </c>
      <c r="L1313" s="1755" t="s">
        <v>644</v>
      </c>
      <c r="M1313" s="1754">
        <v>14</v>
      </c>
      <c r="N1313" s="1754">
        <v>45</v>
      </c>
      <c r="O1313" s="1754">
        <v>194</v>
      </c>
      <c r="P1313" s="1754">
        <v>1379</v>
      </c>
      <c r="Q1313" s="1754">
        <v>2565</v>
      </c>
      <c r="R1313" s="1756">
        <v>1</v>
      </c>
      <c r="S1313" s="1756" t="s">
        <v>644</v>
      </c>
      <c r="T1313" s="1756"/>
      <c r="U1313" s="1756" t="s">
        <v>644</v>
      </c>
      <c r="V1313" s="1756" t="s">
        <v>644</v>
      </c>
      <c r="W1313" s="1754">
        <f t="shared" si="83"/>
        <v>1</v>
      </c>
      <c r="X1313" s="1754">
        <v>1</v>
      </c>
      <c r="Y1313" s="1757" t="str">
        <f t="shared" si="84"/>
        <v>Public Elementary</v>
      </c>
      <c r="AA1313" s="1757" t="str">
        <f t="shared" si="85"/>
        <v>1</v>
      </c>
    </row>
    <row r="1314" spans="1:27" s="1757" customFormat="1" ht="15.75" hidden="1" customHeight="1" x14ac:dyDescent="0.25">
      <c r="A1314" s="1754">
        <v>1258</v>
      </c>
      <c r="B1314" s="1754">
        <v>121030</v>
      </c>
      <c r="C1314" s="1755" t="s">
        <v>1919</v>
      </c>
      <c r="D1314" s="1755" t="s">
        <v>638</v>
      </c>
      <c r="E1314" s="1755" t="s">
        <v>639</v>
      </c>
      <c r="F1314" s="1755" t="s">
        <v>639</v>
      </c>
      <c r="G1314" s="1755" t="s">
        <v>1913</v>
      </c>
      <c r="H1314" s="1755" t="s">
        <v>1914</v>
      </c>
      <c r="I1314" s="1755" t="s">
        <v>643</v>
      </c>
      <c r="J1314" s="1754">
        <v>11.31839969</v>
      </c>
      <c r="K1314" s="1754">
        <v>124.8902028</v>
      </c>
      <c r="L1314" s="1755" t="s">
        <v>644</v>
      </c>
      <c r="M1314" s="1754">
        <v>14</v>
      </c>
      <c r="N1314" s="1754">
        <v>45</v>
      </c>
      <c r="O1314" s="1754">
        <v>194</v>
      </c>
      <c r="P1314" s="1754">
        <v>1379</v>
      </c>
      <c r="Q1314" s="1754">
        <v>2565</v>
      </c>
      <c r="R1314" s="1756">
        <v>1</v>
      </c>
      <c r="S1314" s="1756" t="s">
        <v>644</v>
      </c>
      <c r="T1314" s="1756"/>
      <c r="U1314" s="1756" t="s">
        <v>644</v>
      </c>
      <c r="V1314" s="1756" t="s">
        <v>644</v>
      </c>
      <c r="W1314" s="1754">
        <f t="shared" si="83"/>
        <v>1</v>
      </c>
      <c r="X1314" s="1754">
        <v>1</v>
      </c>
      <c r="Y1314" s="1757" t="str">
        <f t="shared" si="84"/>
        <v>Public Elementary</v>
      </c>
      <c r="AA1314" s="1757" t="str">
        <f t="shared" si="85"/>
        <v>1</v>
      </c>
    </row>
    <row r="1315" spans="1:27" s="1757" customFormat="1" ht="15.75" hidden="1" customHeight="1" x14ac:dyDescent="0.25">
      <c r="A1315" s="1754">
        <v>1259</v>
      </c>
      <c r="B1315" s="1754">
        <v>121031</v>
      </c>
      <c r="C1315" s="1755" t="s">
        <v>1920</v>
      </c>
      <c r="D1315" s="1755" t="s">
        <v>638</v>
      </c>
      <c r="E1315" s="1755" t="s">
        <v>639</v>
      </c>
      <c r="F1315" s="1755" t="s">
        <v>639</v>
      </c>
      <c r="G1315" s="1755" t="s">
        <v>1913</v>
      </c>
      <c r="H1315" s="1755" t="s">
        <v>1914</v>
      </c>
      <c r="I1315" s="1755" t="s">
        <v>643</v>
      </c>
      <c r="J1315" s="1754">
        <v>11.30509043</v>
      </c>
      <c r="K1315" s="1754">
        <v>124.716403</v>
      </c>
      <c r="L1315" s="1755" t="s">
        <v>644</v>
      </c>
      <c r="M1315" s="1754">
        <v>14</v>
      </c>
      <c r="N1315" s="1754">
        <v>45</v>
      </c>
      <c r="O1315" s="1754">
        <v>194</v>
      </c>
      <c r="P1315" s="1754">
        <v>1379</v>
      </c>
      <c r="Q1315" s="1754">
        <v>2565</v>
      </c>
      <c r="R1315" s="1756">
        <v>1</v>
      </c>
      <c r="S1315" s="1756" t="s">
        <v>644</v>
      </c>
      <c r="T1315" s="1756"/>
      <c r="U1315" s="1756" t="s">
        <v>644</v>
      </c>
      <c r="V1315" s="1756" t="s">
        <v>644</v>
      </c>
      <c r="W1315" s="1754">
        <f t="shared" ref="W1315:W1378" si="86">IF(AA1315="1",1,IF(AA1315="2",2,IF(AA1315="12",4,IF(AA1315="123",6,IF(AA1315="23",5,IF(AA1315="3",3,IF(AA1315="4",7,IF(AA1315="35",8,""))))))))</f>
        <v>1</v>
      </c>
      <c r="X1315" s="1754">
        <v>1</v>
      </c>
      <c r="Y1315" s="1757" t="str">
        <f t="shared" ref="Y1315:Y1378" si="87">IF(X1315=1,"Public","Private")&amp;" "&amp;IF(W1315=1,"Elementary",IF(W1315=2,"JHS",IF(W1315=3,"SHS (Stand-alone)",IF(W1315=4,"Integrated",IF(W1315=5,"Secondary",IF(W1315=6,"Complete K to 12",IF(W1315=7,"ALS",IF(W1315=8,"SHS SUC",""))))))))</f>
        <v>Public Elementary</v>
      </c>
      <c r="AA1315" s="1757" t="str">
        <f t="shared" ref="AA1315:AA1378" si="88">IF(R1315=1,1,"")&amp;IF(S1315=1,2,"")&amp;IF(T1315=1,3,"")&amp;IF(U1315=1,4,"")&amp;IF(V1315=1,5,"")</f>
        <v>1</v>
      </c>
    </row>
    <row r="1316" spans="1:27" s="1757" customFormat="1" ht="15.75" hidden="1" customHeight="1" x14ac:dyDescent="0.25">
      <c r="A1316" s="1754">
        <v>1260</v>
      </c>
      <c r="B1316" s="1754">
        <v>121032</v>
      </c>
      <c r="C1316" s="1755" t="s">
        <v>1921</v>
      </c>
      <c r="D1316" s="1755" t="s">
        <v>638</v>
      </c>
      <c r="E1316" s="1755" t="s">
        <v>639</v>
      </c>
      <c r="F1316" s="1755" t="s">
        <v>639</v>
      </c>
      <c r="G1316" s="1755" t="s">
        <v>1913</v>
      </c>
      <c r="H1316" s="1755" t="s">
        <v>1914</v>
      </c>
      <c r="I1316" s="1755" t="s">
        <v>643</v>
      </c>
      <c r="J1316" s="1754">
        <v>11.358141440000001</v>
      </c>
      <c r="K1316" s="1754">
        <v>124.78251419999999</v>
      </c>
      <c r="L1316" s="1755" t="s">
        <v>644</v>
      </c>
      <c r="M1316" s="1754">
        <v>14</v>
      </c>
      <c r="N1316" s="1754">
        <v>45</v>
      </c>
      <c r="O1316" s="1754">
        <v>194</v>
      </c>
      <c r="P1316" s="1754">
        <v>1379</v>
      </c>
      <c r="Q1316" s="1754">
        <v>2565</v>
      </c>
      <c r="R1316" s="1756">
        <v>1</v>
      </c>
      <c r="S1316" s="1756" t="s">
        <v>644</v>
      </c>
      <c r="T1316" s="1756"/>
      <c r="U1316" s="1756" t="s">
        <v>644</v>
      </c>
      <c r="V1316" s="1756" t="s">
        <v>644</v>
      </c>
      <c r="W1316" s="1754">
        <f t="shared" si="86"/>
        <v>1</v>
      </c>
      <c r="X1316" s="1754">
        <v>1</v>
      </c>
      <c r="Y1316" s="1757" t="str">
        <f t="shared" si="87"/>
        <v>Public Elementary</v>
      </c>
      <c r="AA1316" s="1757" t="str">
        <f t="shared" si="88"/>
        <v>1</v>
      </c>
    </row>
    <row r="1317" spans="1:27" s="1757" customFormat="1" ht="15.75" hidden="1" customHeight="1" x14ac:dyDescent="0.25">
      <c r="A1317" s="1754">
        <v>1261</v>
      </c>
      <c r="B1317" s="1754">
        <v>121033</v>
      </c>
      <c r="C1317" s="1755" t="s">
        <v>1922</v>
      </c>
      <c r="D1317" s="1755" t="s">
        <v>638</v>
      </c>
      <c r="E1317" s="1755" t="s">
        <v>639</v>
      </c>
      <c r="F1317" s="1755" t="s">
        <v>639</v>
      </c>
      <c r="G1317" s="1755" t="s">
        <v>1913</v>
      </c>
      <c r="H1317" s="1755" t="s">
        <v>1914</v>
      </c>
      <c r="I1317" s="1755" t="s">
        <v>643</v>
      </c>
      <c r="J1317" s="1754">
        <v>11.30981199</v>
      </c>
      <c r="K1317" s="1754">
        <v>124.741125</v>
      </c>
      <c r="L1317" s="1755" t="s">
        <v>644</v>
      </c>
      <c r="M1317" s="1754">
        <v>14</v>
      </c>
      <c r="N1317" s="1754">
        <v>45</v>
      </c>
      <c r="O1317" s="1754">
        <v>194</v>
      </c>
      <c r="P1317" s="1754">
        <v>1379</v>
      </c>
      <c r="Q1317" s="1754">
        <v>2565</v>
      </c>
      <c r="R1317" s="1756">
        <v>1</v>
      </c>
      <c r="S1317" s="1756" t="s">
        <v>644</v>
      </c>
      <c r="T1317" s="1756"/>
      <c r="U1317" s="1756" t="s">
        <v>644</v>
      </c>
      <c r="V1317" s="1756" t="s">
        <v>644</v>
      </c>
      <c r="W1317" s="1754">
        <f t="shared" si="86"/>
        <v>1</v>
      </c>
      <c r="X1317" s="1754">
        <v>1</v>
      </c>
      <c r="Y1317" s="1757" t="str">
        <f t="shared" si="87"/>
        <v>Public Elementary</v>
      </c>
      <c r="AA1317" s="1757" t="str">
        <f t="shared" si="88"/>
        <v>1</v>
      </c>
    </row>
    <row r="1318" spans="1:27" s="1757" customFormat="1" ht="15.75" hidden="1" customHeight="1" x14ac:dyDescent="0.25">
      <c r="A1318" s="1754">
        <v>1262</v>
      </c>
      <c r="B1318" s="1754">
        <v>121034</v>
      </c>
      <c r="C1318" s="1755" t="s">
        <v>1923</v>
      </c>
      <c r="D1318" s="1755" t="s">
        <v>638</v>
      </c>
      <c r="E1318" s="1755" t="s">
        <v>639</v>
      </c>
      <c r="F1318" s="1755" t="s">
        <v>639</v>
      </c>
      <c r="G1318" s="1755" t="s">
        <v>1913</v>
      </c>
      <c r="H1318" s="1755" t="s">
        <v>1914</v>
      </c>
      <c r="I1318" s="1755" t="s">
        <v>643</v>
      </c>
      <c r="J1318" s="1754">
        <v>11.30330124</v>
      </c>
      <c r="K1318" s="1754">
        <v>124.78410289999999</v>
      </c>
      <c r="L1318" s="1755" t="s">
        <v>644</v>
      </c>
      <c r="M1318" s="1754">
        <v>14</v>
      </c>
      <c r="N1318" s="1754">
        <v>45</v>
      </c>
      <c r="O1318" s="1754">
        <v>194</v>
      </c>
      <c r="P1318" s="1754">
        <v>1379</v>
      </c>
      <c r="Q1318" s="1754">
        <v>2565</v>
      </c>
      <c r="R1318" s="1756">
        <v>1</v>
      </c>
      <c r="S1318" s="1756" t="s">
        <v>644</v>
      </c>
      <c r="T1318" s="1756"/>
      <c r="U1318" s="1756" t="s">
        <v>644</v>
      </c>
      <c r="V1318" s="1756" t="s">
        <v>644</v>
      </c>
      <c r="W1318" s="1754">
        <f t="shared" si="86"/>
        <v>1</v>
      </c>
      <c r="X1318" s="1754">
        <v>1</v>
      </c>
      <c r="Y1318" s="1757" t="str">
        <f t="shared" si="87"/>
        <v>Public Elementary</v>
      </c>
      <c r="AA1318" s="1757" t="str">
        <f t="shared" si="88"/>
        <v>1</v>
      </c>
    </row>
    <row r="1319" spans="1:27" s="1757" customFormat="1" ht="15.75" hidden="1" customHeight="1" x14ac:dyDescent="0.25">
      <c r="A1319" s="1754">
        <v>1263</v>
      </c>
      <c r="B1319" s="1754">
        <v>121035</v>
      </c>
      <c r="C1319" s="1755" t="s">
        <v>1924</v>
      </c>
      <c r="D1319" s="1755" t="s">
        <v>638</v>
      </c>
      <c r="E1319" s="1755" t="s">
        <v>639</v>
      </c>
      <c r="F1319" s="1755" t="s">
        <v>639</v>
      </c>
      <c r="G1319" s="1755" t="s">
        <v>1913</v>
      </c>
      <c r="H1319" s="1755" t="s">
        <v>1914</v>
      </c>
      <c r="I1319" s="1755" t="s">
        <v>643</v>
      </c>
      <c r="J1319" s="1754">
        <v>11.307500859999999</v>
      </c>
      <c r="K1319" s="1754">
        <v>124.80250289999999</v>
      </c>
      <c r="L1319" s="1755" t="s">
        <v>644</v>
      </c>
      <c r="M1319" s="1754">
        <v>14</v>
      </c>
      <c r="N1319" s="1754">
        <v>45</v>
      </c>
      <c r="O1319" s="1754">
        <v>194</v>
      </c>
      <c r="P1319" s="1754">
        <v>1379</v>
      </c>
      <c r="Q1319" s="1754">
        <v>2565</v>
      </c>
      <c r="R1319" s="1756">
        <v>1</v>
      </c>
      <c r="S1319" s="1756" t="s">
        <v>644</v>
      </c>
      <c r="T1319" s="1756"/>
      <c r="U1319" s="1756" t="s">
        <v>644</v>
      </c>
      <c r="V1319" s="1756" t="s">
        <v>644</v>
      </c>
      <c r="W1319" s="1754">
        <f t="shared" si="86"/>
        <v>1</v>
      </c>
      <c r="X1319" s="1754">
        <v>1</v>
      </c>
      <c r="Y1319" s="1757" t="str">
        <f t="shared" si="87"/>
        <v>Public Elementary</v>
      </c>
      <c r="AA1319" s="1757" t="str">
        <f t="shared" si="88"/>
        <v>1</v>
      </c>
    </row>
    <row r="1320" spans="1:27" s="1757" customFormat="1" ht="15.75" hidden="1" customHeight="1" x14ac:dyDescent="0.25">
      <c r="A1320" s="1754">
        <v>1264</v>
      </c>
      <c r="B1320" s="1754">
        <v>121036</v>
      </c>
      <c r="C1320" s="1755" t="s">
        <v>1925</v>
      </c>
      <c r="D1320" s="1755" t="s">
        <v>638</v>
      </c>
      <c r="E1320" s="1755" t="s">
        <v>639</v>
      </c>
      <c r="F1320" s="1755" t="s">
        <v>639</v>
      </c>
      <c r="G1320" s="1755" t="s">
        <v>1913</v>
      </c>
      <c r="H1320" s="1755" t="s">
        <v>1914</v>
      </c>
      <c r="I1320" s="1755" t="s">
        <v>643</v>
      </c>
      <c r="J1320" s="1754">
        <v>11.33758798</v>
      </c>
      <c r="K1320" s="1754">
        <v>124.75918110000001</v>
      </c>
      <c r="L1320" s="1755" t="s">
        <v>644</v>
      </c>
      <c r="M1320" s="1754">
        <v>14</v>
      </c>
      <c r="N1320" s="1754">
        <v>45</v>
      </c>
      <c r="O1320" s="1754">
        <v>194</v>
      </c>
      <c r="P1320" s="1754">
        <v>1379</v>
      </c>
      <c r="Q1320" s="1754">
        <v>2565</v>
      </c>
      <c r="R1320" s="1756">
        <v>1</v>
      </c>
      <c r="S1320" s="1756" t="s">
        <v>644</v>
      </c>
      <c r="T1320" s="1756"/>
      <c r="U1320" s="1756" t="s">
        <v>644</v>
      </c>
      <c r="V1320" s="1756" t="s">
        <v>644</v>
      </c>
      <c r="W1320" s="1754">
        <f t="shared" si="86"/>
        <v>1</v>
      </c>
      <c r="X1320" s="1754">
        <v>1</v>
      </c>
      <c r="Y1320" s="1757" t="str">
        <f t="shared" si="87"/>
        <v>Public Elementary</v>
      </c>
      <c r="AA1320" s="1757" t="str">
        <f t="shared" si="88"/>
        <v>1</v>
      </c>
    </row>
    <row r="1321" spans="1:27" s="1757" customFormat="1" ht="15.75" hidden="1" customHeight="1" x14ac:dyDescent="0.25">
      <c r="A1321" s="1754">
        <v>1265</v>
      </c>
      <c r="B1321" s="1754">
        <v>121037</v>
      </c>
      <c r="C1321" s="1755" t="s">
        <v>1926</v>
      </c>
      <c r="D1321" s="1755" t="s">
        <v>638</v>
      </c>
      <c r="E1321" s="1755" t="s">
        <v>639</v>
      </c>
      <c r="F1321" s="1755" t="s">
        <v>639</v>
      </c>
      <c r="G1321" s="1755" t="s">
        <v>1913</v>
      </c>
      <c r="H1321" s="1755" t="s">
        <v>1914</v>
      </c>
      <c r="I1321" s="1755" t="s">
        <v>643</v>
      </c>
      <c r="J1321" s="1754">
        <v>11.320100350000001</v>
      </c>
      <c r="K1321" s="1754">
        <v>124.7244031</v>
      </c>
      <c r="L1321" s="1755" t="s">
        <v>644</v>
      </c>
      <c r="M1321" s="1754">
        <v>14</v>
      </c>
      <c r="N1321" s="1754">
        <v>45</v>
      </c>
      <c r="O1321" s="1754">
        <v>194</v>
      </c>
      <c r="P1321" s="1754">
        <v>1379</v>
      </c>
      <c r="Q1321" s="1754">
        <v>2565</v>
      </c>
      <c r="R1321" s="1756">
        <v>1</v>
      </c>
      <c r="S1321" s="1756" t="s">
        <v>644</v>
      </c>
      <c r="T1321" s="1756"/>
      <c r="U1321" s="1756" t="s">
        <v>644</v>
      </c>
      <c r="V1321" s="1756" t="s">
        <v>644</v>
      </c>
      <c r="W1321" s="1754">
        <f t="shared" si="86"/>
        <v>1</v>
      </c>
      <c r="X1321" s="1754">
        <v>1</v>
      </c>
      <c r="Y1321" s="1757" t="str">
        <f t="shared" si="87"/>
        <v>Public Elementary</v>
      </c>
      <c r="AA1321" s="1757" t="str">
        <f t="shared" si="88"/>
        <v>1</v>
      </c>
    </row>
    <row r="1322" spans="1:27" s="1757" customFormat="1" ht="15.75" hidden="1" customHeight="1" x14ac:dyDescent="0.25">
      <c r="A1322" s="1754">
        <v>1266</v>
      </c>
      <c r="B1322" s="1754">
        <v>121038</v>
      </c>
      <c r="C1322" s="1755" t="s">
        <v>1927</v>
      </c>
      <c r="D1322" s="1755" t="s">
        <v>638</v>
      </c>
      <c r="E1322" s="1755" t="s">
        <v>639</v>
      </c>
      <c r="F1322" s="1755" t="s">
        <v>639</v>
      </c>
      <c r="G1322" s="1755" t="s">
        <v>1913</v>
      </c>
      <c r="H1322" s="1755" t="s">
        <v>1914</v>
      </c>
      <c r="I1322" s="1755" t="s">
        <v>643</v>
      </c>
      <c r="J1322" s="1754">
        <v>11.32120025</v>
      </c>
      <c r="K1322" s="1754">
        <v>124.7294591</v>
      </c>
      <c r="L1322" s="1755" t="s">
        <v>644</v>
      </c>
      <c r="M1322" s="1754">
        <v>14</v>
      </c>
      <c r="N1322" s="1754">
        <v>45</v>
      </c>
      <c r="O1322" s="1754">
        <v>194</v>
      </c>
      <c r="P1322" s="1754">
        <v>1379</v>
      </c>
      <c r="Q1322" s="1754">
        <v>2565</v>
      </c>
      <c r="R1322" s="1756">
        <v>1</v>
      </c>
      <c r="S1322" s="1756" t="s">
        <v>644</v>
      </c>
      <c r="T1322" s="1756"/>
      <c r="U1322" s="1756" t="s">
        <v>644</v>
      </c>
      <c r="V1322" s="1756" t="s">
        <v>644</v>
      </c>
      <c r="W1322" s="1754">
        <f t="shared" si="86"/>
        <v>1</v>
      </c>
      <c r="X1322" s="1754">
        <v>1</v>
      </c>
      <c r="Y1322" s="1757" t="str">
        <f t="shared" si="87"/>
        <v>Public Elementary</v>
      </c>
      <c r="AA1322" s="1757" t="str">
        <f t="shared" si="88"/>
        <v>1</v>
      </c>
    </row>
    <row r="1323" spans="1:27" s="1757" customFormat="1" ht="15.75" hidden="1" customHeight="1" x14ac:dyDescent="0.25">
      <c r="A1323" s="1754">
        <v>1267</v>
      </c>
      <c r="B1323" s="1754">
        <v>121039</v>
      </c>
      <c r="C1323" s="1755" t="s">
        <v>1928</v>
      </c>
      <c r="D1323" s="1755" t="s">
        <v>638</v>
      </c>
      <c r="E1323" s="1755" t="s">
        <v>639</v>
      </c>
      <c r="F1323" s="1755" t="s">
        <v>639</v>
      </c>
      <c r="G1323" s="1755" t="s">
        <v>1913</v>
      </c>
      <c r="H1323" s="1755" t="s">
        <v>1914</v>
      </c>
      <c r="I1323" s="1755" t="s">
        <v>643</v>
      </c>
      <c r="J1323" s="1754">
        <v>11.32314409</v>
      </c>
      <c r="K1323" s="1754">
        <v>124.7358471</v>
      </c>
      <c r="L1323" s="1755" t="s">
        <v>644</v>
      </c>
      <c r="M1323" s="1754">
        <v>14</v>
      </c>
      <c r="N1323" s="1754">
        <v>45</v>
      </c>
      <c r="O1323" s="1754">
        <v>194</v>
      </c>
      <c r="P1323" s="1754">
        <v>1379</v>
      </c>
      <c r="Q1323" s="1754">
        <v>2565</v>
      </c>
      <c r="R1323" s="1756">
        <v>1</v>
      </c>
      <c r="S1323" s="1756" t="s">
        <v>644</v>
      </c>
      <c r="T1323" s="1756"/>
      <c r="U1323" s="1756" t="s">
        <v>644</v>
      </c>
      <c r="V1323" s="1756" t="s">
        <v>644</v>
      </c>
      <c r="W1323" s="1754">
        <f t="shared" si="86"/>
        <v>1</v>
      </c>
      <c r="X1323" s="1754">
        <v>1</v>
      </c>
      <c r="Y1323" s="1757" t="str">
        <f t="shared" si="87"/>
        <v>Public Elementary</v>
      </c>
      <c r="AA1323" s="1757" t="str">
        <f t="shared" si="88"/>
        <v>1</v>
      </c>
    </row>
    <row r="1324" spans="1:27" s="1757" customFormat="1" ht="15.75" hidden="1" customHeight="1" x14ac:dyDescent="0.25">
      <c r="A1324" s="1754">
        <v>1268</v>
      </c>
      <c r="B1324" s="1754">
        <v>121040</v>
      </c>
      <c r="C1324" s="1755" t="s">
        <v>1321</v>
      </c>
      <c r="D1324" s="1755" t="s">
        <v>638</v>
      </c>
      <c r="E1324" s="1755" t="s">
        <v>639</v>
      </c>
      <c r="F1324" s="1755" t="s">
        <v>639</v>
      </c>
      <c r="G1324" s="1755" t="s">
        <v>1913</v>
      </c>
      <c r="H1324" s="1755" t="s">
        <v>1914</v>
      </c>
      <c r="I1324" s="1755" t="s">
        <v>643</v>
      </c>
      <c r="J1324" s="1759"/>
      <c r="K1324" s="1759"/>
      <c r="L1324" s="1755" t="s">
        <v>644</v>
      </c>
      <c r="M1324" s="1754">
        <v>14</v>
      </c>
      <c r="N1324" s="1754">
        <v>45</v>
      </c>
      <c r="O1324" s="1754">
        <v>194</v>
      </c>
      <c r="P1324" s="1754">
        <v>1379</v>
      </c>
      <c r="Q1324" s="1754">
        <v>2565</v>
      </c>
      <c r="R1324" s="1756">
        <v>1</v>
      </c>
      <c r="S1324" s="1756" t="s">
        <v>644</v>
      </c>
      <c r="T1324" s="1756"/>
      <c r="U1324" s="1756" t="s">
        <v>644</v>
      </c>
      <c r="V1324" s="1756" t="s">
        <v>644</v>
      </c>
      <c r="W1324" s="1754">
        <f t="shared" si="86"/>
        <v>1</v>
      </c>
      <c r="X1324" s="1754">
        <v>1</v>
      </c>
      <c r="Y1324" s="1757" t="str">
        <f t="shared" si="87"/>
        <v>Public Elementary</v>
      </c>
      <c r="AA1324" s="1757" t="str">
        <f t="shared" si="88"/>
        <v>1</v>
      </c>
    </row>
    <row r="1325" spans="1:27" s="1757" customFormat="1" ht="15.75" hidden="1" customHeight="1" x14ac:dyDescent="0.25">
      <c r="A1325" s="1754">
        <v>1269</v>
      </c>
      <c r="B1325" s="1754">
        <v>121041</v>
      </c>
      <c r="C1325" s="1755" t="s">
        <v>1929</v>
      </c>
      <c r="D1325" s="1755" t="s">
        <v>638</v>
      </c>
      <c r="E1325" s="1755" t="s">
        <v>639</v>
      </c>
      <c r="F1325" s="1755" t="s">
        <v>639</v>
      </c>
      <c r="G1325" s="1755" t="s">
        <v>1913</v>
      </c>
      <c r="H1325" s="1755" t="s">
        <v>1914</v>
      </c>
      <c r="I1325" s="1755" t="s">
        <v>643</v>
      </c>
      <c r="J1325" s="1754">
        <v>11.30703409</v>
      </c>
      <c r="K1325" s="1754">
        <v>124.759736</v>
      </c>
      <c r="L1325" s="1755" t="s">
        <v>644</v>
      </c>
      <c r="M1325" s="1754">
        <v>14</v>
      </c>
      <c r="N1325" s="1754">
        <v>45</v>
      </c>
      <c r="O1325" s="1754">
        <v>194</v>
      </c>
      <c r="P1325" s="1754">
        <v>1379</v>
      </c>
      <c r="Q1325" s="1754">
        <v>2565</v>
      </c>
      <c r="R1325" s="1756">
        <v>1</v>
      </c>
      <c r="S1325" s="1756" t="s">
        <v>644</v>
      </c>
      <c r="T1325" s="1756"/>
      <c r="U1325" s="1756" t="s">
        <v>644</v>
      </c>
      <c r="V1325" s="1756" t="s">
        <v>644</v>
      </c>
      <c r="W1325" s="1754">
        <f t="shared" si="86"/>
        <v>1</v>
      </c>
      <c r="X1325" s="1754">
        <v>1</v>
      </c>
      <c r="Y1325" s="1757" t="str">
        <f t="shared" si="87"/>
        <v>Public Elementary</v>
      </c>
      <c r="AA1325" s="1757" t="str">
        <f t="shared" si="88"/>
        <v>1</v>
      </c>
    </row>
    <row r="1326" spans="1:27" s="1757" customFormat="1" ht="15.75" hidden="1" customHeight="1" x14ac:dyDescent="0.25">
      <c r="A1326" s="1754">
        <v>2201</v>
      </c>
      <c r="B1326" s="1754">
        <v>191562</v>
      </c>
      <c r="C1326" s="1755" t="s">
        <v>2786</v>
      </c>
      <c r="D1326" s="1755" t="s">
        <v>638</v>
      </c>
      <c r="E1326" s="1755" t="s">
        <v>639</v>
      </c>
      <c r="F1326" s="1755" t="s">
        <v>639</v>
      </c>
      <c r="G1326" s="1755" t="s">
        <v>1913</v>
      </c>
      <c r="H1326" s="1755" t="s">
        <v>1914</v>
      </c>
      <c r="I1326" s="1755" t="s">
        <v>643</v>
      </c>
      <c r="J1326" s="1754">
        <v>11.330095</v>
      </c>
      <c r="K1326" s="1754">
        <v>124.743206</v>
      </c>
      <c r="L1326" s="1755" t="s">
        <v>644</v>
      </c>
      <c r="M1326" s="1754">
        <v>14</v>
      </c>
      <c r="N1326" s="1754">
        <v>45</v>
      </c>
      <c r="O1326" s="1754">
        <v>194</v>
      </c>
      <c r="P1326" s="1754">
        <v>1379</v>
      </c>
      <c r="Q1326" s="1754">
        <v>2565</v>
      </c>
      <c r="R1326" s="1756">
        <v>1</v>
      </c>
      <c r="S1326" s="1756" t="s">
        <v>644</v>
      </c>
      <c r="T1326" s="1756"/>
      <c r="U1326" s="1756" t="s">
        <v>644</v>
      </c>
      <c r="V1326" s="1756" t="s">
        <v>644</v>
      </c>
      <c r="W1326" s="1754">
        <f t="shared" si="86"/>
        <v>1</v>
      </c>
      <c r="X1326" s="1754">
        <v>1</v>
      </c>
      <c r="Y1326" s="1757" t="str">
        <f t="shared" si="87"/>
        <v>Public Elementary</v>
      </c>
      <c r="AA1326" s="1757" t="str">
        <f t="shared" si="88"/>
        <v>1</v>
      </c>
    </row>
    <row r="1327" spans="1:27" s="1757" customFormat="1" ht="15.75" hidden="1" customHeight="1" x14ac:dyDescent="0.25">
      <c r="A1327" s="1754">
        <v>2238</v>
      </c>
      <c r="B1327" s="1754">
        <v>303357</v>
      </c>
      <c r="C1327" s="1755" t="s">
        <v>2819</v>
      </c>
      <c r="D1327" s="1755" t="s">
        <v>638</v>
      </c>
      <c r="E1327" s="1755" t="s">
        <v>639</v>
      </c>
      <c r="F1327" s="1755" t="s">
        <v>639</v>
      </c>
      <c r="G1327" s="1755" t="s">
        <v>1913</v>
      </c>
      <c r="H1327" s="1755" t="s">
        <v>1914</v>
      </c>
      <c r="I1327" s="1755" t="s">
        <v>716</v>
      </c>
      <c r="J1327" s="1762">
        <v>11.30541876</v>
      </c>
      <c r="K1327" s="1762">
        <v>124.7678811</v>
      </c>
      <c r="L1327" s="1755" t="s">
        <v>644</v>
      </c>
      <c r="M1327" s="1754">
        <v>14</v>
      </c>
      <c r="N1327" s="1754">
        <v>45</v>
      </c>
      <c r="O1327" s="1754">
        <v>194</v>
      </c>
      <c r="P1327" s="1754">
        <v>1379</v>
      </c>
      <c r="Q1327" s="1754">
        <v>2566</v>
      </c>
      <c r="R1327" s="1756" t="s">
        <v>644</v>
      </c>
      <c r="S1327" s="1756">
        <v>1</v>
      </c>
      <c r="T1327" s="1756"/>
      <c r="U1327" s="1756" t="s">
        <v>644</v>
      </c>
      <c r="V1327" s="1756" t="s">
        <v>644</v>
      </c>
      <c r="W1327" s="1754">
        <f t="shared" si="86"/>
        <v>2</v>
      </c>
      <c r="X1327" s="1754">
        <v>1</v>
      </c>
      <c r="Y1327" s="1757" t="str">
        <f t="shared" si="87"/>
        <v>Public JHS</v>
      </c>
      <c r="AA1327" s="1757" t="str">
        <f t="shared" si="88"/>
        <v>2</v>
      </c>
    </row>
    <row r="1328" spans="1:27" s="1766" customFormat="1" ht="15.75" hidden="1" customHeight="1" x14ac:dyDescent="0.25">
      <c r="A1328" s="1763">
        <v>2243</v>
      </c>
      <c r="B1328" s="1763">
        <v>303363</v>
      </c>
      <c r="C1328" s="1764" t="s">
        <v>2824</v>
      </c>
      <c r="D1328" s="1764" t="s">
        <v>638</v>
      </c>
      <c r="E1328" s="1764" t="s">
        <v>639</v>
      </c>
      <c r="F1328" s="1764" t="s">
        <v>639</v>
      </c>
      <c r="G1328" s="1764" t="s">
        <v>1913</v>
      </c>
      <c r="H1328" s="1764" t="s">
        <v>1914</v>
      </c>
      <c r="I1328" s="1764" t="s">
        <v>716</v>
      </c>
      <c r="J1328" s="1763">
        <v>11.33953178</v>
      </c>
      <c r="K1328" s="1763">
        <v>124.7631353</v>
      </c>
      <c r="L1328" s="1764" t="s">
        <v>644</v>
      </c>
      <c r="M1328" s="1763">
        <v>14</v>
      </c>
      <c r="N1328" s="1763">
        <v>45</v>
      </c>
      <c r="O1328" s="1763">
        <v>194</v>
      </c>
      <c r="P1328" s="1763">
        <v>1379</v>
      </c>
      <c r="Q1328" s="1763">
        <v>2565</v>
      </c>
      <c r="R1328" s="1765" t="s">
        <v>644</v>
      </c>
      <c r="S1328" s="1765">
        <v>1</v>
      </c>
      <c r="T1328" s="1765"/>
      <c r="U1328" s="1765" t="s">
        <v>644</v>
      </c>
      <c r="V1328" s="1765" t="s">
        <v>644</v>
      </c>
      <c r="W1328" s="1763">
        <f t="shared" si="86"/>
        <v>2</v>
      </c>
      <c r="X1328" s="1763">
        <v>1</v>
      </c>
      <c r="Y1328" s="1766" t="str">
        <f t="shared" si="87"/>
        <v>Public JHS</v>
      </c>
      <c r="AA1328" s="1766" t="str">
        <f t="shared" si="88"/>
        <v>2</v>
      </c>
    </row>
    <row r="1329" spans="1:27" s="1757" customFormat="1" ht="15.75" hidden="1" customHeight="1" x14ac:dyDescent="0.25">
      <c r="A1329" s="1754">
        <v>2310</v>
      </c>
      <c r="B1329" s="1754">
        <v>303433</v>
      </c>
      <c r="C1329" s="1755" t="s">
        <v>2889</v>
      </c>
      <c r="D1329" s="1755" t="s">
        <v>638</v>
      </c>
      <c r="E1329" s="1755" t="s">
        <v>639</v>
      </c>
      <c r="F1329" s="1755" t="s">
        <v>639</v>
      </c>
      <c r="G1329" s="1755" t="s">
        <v>1913</v>
      </c>
      <c r="H1329" s="1755" t="s">
        <v>1914</v>
      </c>
      <c r="I1329" s="1755" t="s">
        <v>716</v>
      </c>
      <c r="J1329" s="1754">
        <v>11.29283433</v>
      </c>
      <c r="K1329" s="1754">
        <v>124.8028771</v>
      </c>
      <c r="L1329" s="1755" t="s">
        <v>644</v>
      </c>
      <c r="M1329" s="1754">
        <v>14</v>
      </c>
      <c r="N1329" s="1754">
        <v>45</v>
      </c>
      <c r="O1329" s="1754">
        <v>194</v>
      </c>
      <c r="P1329" s="1754">
        <v>1379</v>
      </c>
      <c r="Q1329" s="1754">
        <v>2565</v>
      </c>
      <c r="R1329" s="1756" t="s">
        <v>644</v>
      </c>
      <c r="S1329" s="1756">
        <v>1</v>
      </c>
      <c r="T1329" s="1756"/>
      <c r="U1329" s="1756" t="s">
        <v>644</v>
      </c>
      <c r="V1329" s="1756" t="s">
        <v>644</v>
      </c>
      <c r="W1329" s="1754">
        <f t="shared" si="86"/>
        <v>2</v>
      </c>
      <c r="X1329" s="1754">
        <v>1</v>
      </c>
      <c r="Y1329" s="1757" t="str">
        <f t="shared" si="87"/>
        <v>Public JHS</v>
      </c>
      <c r="AA1329" s="1757" t="str">
        <f t="shared" si="88"/>
        <v>2</v>
      </c>
    </row>
    <row r="1330" spans="1:27" s="1757" customFormat="1" ht="15.75" hidden="1" customHeight="1" x14ac:dyDescent="0.25">
      <c r="A1330" s="1754">
        <v>2341</v>
      </c>
      <c r="B1330" s="1754">
        <v>313324</v>
      </c>
      <c r="C1330" s="1755" t="s">
        <v>2916</v>
      </c>
      <c r="D1330" s="1755" t="s">
        <v>638</v>
      </c>
      <c r="E1330" s="1755" t="s">
        <v>639</v>
      </c>
      <c r="F1330" s="1755" t="s">
        <v>639</v>
      </c>
      <c r="G1330" s="1755" t="s">
        <v>1913</v>
      </c>
      <c r="H1330" s="1755" t="s">
        <v>1914</v>
      </c>
      <c r="I1330" s="1755" t="s">
        <v>716</v>
      </c>
      <c r="J1330" s="1754">
        <v>11.321834000000001</v>
      </c>
      <c r="K1330" s="1754">
        <v>124.740421</v>
      </c>
      <c r="L1330" s="1755" t="s">
        <v>644</v>
      </c>
      <c r="M1330" s="1754">
        <v>14</v>
      </c>
      <c r="N1330" s="1754">
        <v>45</v>
      </c>
      <c r="O1330" s="1754">
        <v>194</v>
      </c>
      <c r="P1330" s="1754">
        <v>1379</v>
      </c>
      <c r="Q1330" s="1754">
        <v>2565</v>
      </c>
      <c r="R1330" s="1756" t="s">
        <v>644</v>
      </c>
      <c r="S1330" s="1756">
        <v>1</v>
      </c>
      <c r="T1330" s="1756"/>
      <c r="U1330" s="1756" t="s">
        <v>644</v>
      </c>
      <c r="V1330" s="1756" t="s">
        <v>644</v>
      </c>
      <c r="W1330" s="1754">
        <f t="shared" si="86"/>
        <v>2</v>
      </c>
      <c r="X1330" s="1754">
        <v>1</v>
      </c>
      <c r="Y1330" s="1757" t="str">
        <f t="shared" si="87"/>
        <v>Public JHS</v>
      </c>
      <c r="AA1330" s="1757" t="str">
        <f t="shared" si="88"/>
        <v>2</v>
      </c>
    </row>
    <row r="1331" spans="1:27" s="1757" customFormat="1" ht="15.75" hidden="1" customHeight="1" x14ac:dyDescent="0.25">
      <c r="A1331" s="1754">
        <v>2450</v>
      </c>
      <c r="B1331" s="1761" t="s">
        <v>1914</v>
      </c>
      <c r="C1331" s="1761" t="s">
        <v>3098</v>
      </c>
      <c r="D1331" s="1755" t="s">
        <v>638</v>
      </c>
      <c r="E1331" s="1755" t="s">
        <v>639</v>
      </c>
      <c r="F1331" s="1755" t="s">
        <v>639</v>
      </c>
      <c r="G1331" s="1761" t="s">
        <v>1913</v>
      </c>
      <c r="H1331" s="1761" t="s">
        <v>1914</v>
      </c>
      <c r="I1331" s="1755" t="s">
        <v>758</v>
      </c>
      <c r="J1331" s="1754"/>
      <c r="K1331" s="1754"/>
      <c r="L1331" s="1755"/>
      <c r="M1331" s="1754"/>
      <c r="N1331" s="1754"/>
      <c r="O1331" s="1754"/>
      <c r="P1331" s="1754"/>
      <c r="Q1331" s="1754"/>
      <c r="R1331" s="1756" t="s">
        <v>644</v>
      </c>
      <c r="S1331" s="1756" t="s">
        <v>644</v>
      </c>
      <c r="T1331" s="1756"/>
      <c r="U1331" s="1756">
        <v>1</v>
      </c>
      <c r="V1331" s="1756" t="s">
        <v>644</v>
      </c>
      <c r="W1331" s="1754">
        <f t="shared" si="86"/>
        <v>7</v>
      </c>
      <c r="X1331" s="1754">
        <v>1</v>
      </c>
      <c r="Y1331" s="1757" t="str">
        <f t="shared" si="87"/>
        <v>Public ALS</v>
      </c>
      <c r="AA1331" s="1757" t="str">
        <f t="shared" si="88"/>
        <v>4</v>
      </c>
    </row>
    <row r="1332" spans="1:27" s="1757" customFormat="1" ht="15.75" hidden="1" customHeight="1" x14ac:dyDescent="0.25">
      <c r="A1332" s="1754">
        <v>1270</v>
      </c>
      <c r="B1332" s="1754">
        <v>121042</v>
      </c>
      <c r="C1332" s="1755" t="s">
        <v>1930</v>
      </c>
      <c r="D1332" s="1755" t="s">
        <v>638</v>
      </c>
      <c r="E1332" s="1755" t="s">
        <v>639</v>
      </c>
      <c r="F1332" s="1755" t="s">
        <v>639</v>
      </c>
      <c r="G1332" s="1755" t="s">
        <v>1913</v>
      </c>
      <c r="H1332" s="1755" t="s">
        <v>1931</v>
      </c>
      <c r="I1332" s="1755" t="s">
        <v>643</v>
      </c>
      <c r="J1332" s="1754">
        <v>11.26814789</v>
      </c>
      <c r="K1332" s="1754">
        <v>124.73890280000001</v>
      </c>
      <c r="L1332" s="1755" t="s">
        <v>644</v>
      </c>
      <c r="M1332" s="1754">
        <v>14</v>
      </c>
      <c r="N1332" s="1754">
        <v>45</v>
      </c>
      <c r="O1332" s="1754">
        <v>194</v>
      </c>
      <c r="P1332" s="1754">
        <v>1379</v>
      </c>
      <c r="Q1332" s="1754">
        <v>2566</v>
      </c>
      <c r="R1332" s="1756">
        <v>1</v>
      </c>
      <c r="S1332" s="1756" t="s">
        <v>644</v>
      </c>
      <c r="T1332" s="1756"/>
      <c r="U1332" s="1756" t="s">
        <v>644</v>
      </c>
      <c r="V1332" s="1756" t="s">
        <v>644</v>
      </c>
      <c r="W1332" s="1754">
        <f t="shared" si="86"/>
        <v>1</v>
      </c>
      <c r="X1332" s="1754">
        <v>1</v>
      </c>
      <c r="Y1332" s="1757" t="str">
        <f t="shared" si="87"/>
        <v>Public Elementary</v>
      </c>
      <c r="AA1332" s="1757" t="str">
        <f t="shared" si="88"/>
        <v>1</v>
      </c>
    </row>
    <row r="1333" spans="1:27" s="1757" customFormat="1" ht="15.75" hidden="1" customHeight="1" x14ac:dyDescent="0.25">
      <c r="A1333" s="1754">
        <v>1271</v>
      </c>
      <c r="B1333" s="1754">
        <v>121043</v>
      </c>
      <c r="C1333" s="1755" t="s">
        <v>1932</v>
      </c>
      <c r="D1333" s="1755" t="s">
        <v>638</v>
      </c>
      <c r="E1333" s="1755" t="s">
        <v>639</v>
      </c>
      <c r="F1333" s="1755" t="s">
        <v>639</v>
      </c>
      <c r="G1333" s="1755" t="s">
        <v>1913</v>
      </c>
      <c r="H1333" s="1755" t="s">
        <v>1931</v>
      </c>
      <c r="I1333" s="1755" t="s">
        <v>643</v>
      </c>
      <c r="J1333" s="1754">
        <v>11.277314179999999</v>
      </c>
      <c r="K1333" s="1754">
        <v>124.7558468</v>
      </c>
      <c r="L1333" s="1755" t="s">
        <v>644</v>
      </c>
      <c r="M1333" s="1754">
        <v>14</v>
      </c>
      <c r="N1333" s="1754">
        <v>45</v>
      </c>
      <c r="O1333" s="1754">
        <v>194</v>
      </c>
      <c r="P1333" s="1754">
        <v>1379</v>
      </c>
      <c r="Q1333" s="1754">
        <v>2566</v>
      </c>
      <c r="R1333" s="1756">
        <v>1</v>
      </c>
      <c r="S1333" s="1756" t="s">
        <v>644</v>
      </c>
      <c r="T1333" s="1756"/>
      <c r="U1333" s="1756" t="s">
        <v>644</v>
      </c>
      <c r="V1333" s="1756" t="s">
        <v>644</v>
      </c>
      <c r="W1333" s="1754">
        <f t="shared" si="86"/>
        <v>1</v>
      </c>
      <c r="X1333" s="1754">
        <v>1</v>
      </c>
      <c r="Y1333" s="1757" t="str">
        <f t="shared" si="87"/>
        <v>Public Elementary</v>
      </c>
      <c r="AA1333" s="1757" t="str">
        <f t="shared" si="88"/>
        <v>1</v>
      </c>
    </row>
    <row r="1334" spans="1:27" s="1757" customFormat="1" ht="15.75" hidden="1" customHeight="1" x14ac:dyDescent="0.25">
      <c r="A1334" s="1754">
        <v>1272</v>
      </c>
      <c r="B1334" s="1754">
        <v>121044</v>
      </c>
      <c r="C1334" s="1755" t="s">
        <v>1933</v>
      </c>
      <c r="D1334" s="1755" t="s">
        <v>638</v>
      </c>
      <c r="E1334" s="1755" t="s">
        <v>639</v>
      </c>
      <c r="F1334" s="1755" t="s">
        <v>639</v>
      </c>
      <c r="G1334" s="1755" t="s">
        <v>1913</v>
      </c>
      <c r="H1334" s="1755" t="s">
        <v>1931</v>
      </c>
      <c r="I1334" s="1755" t="s">
        <v>643</v>
      </c>
      <c r="J1334" s="1754">
        <v>11.28314686</v>
      </c>
      <c r="K1334" s="1754">
        <v>124.7366809</v>
      </c>
      <c r="L1334" s="1755" t="s">
        <v>644</v>
      </c>
      <c r="M1334" s="1754">
        <v>14</v>
      </c>
      <c r="N1334" s="1754">
        <v>45</v>
      </c>
      <c r="O1334" s="1754">
        <v>194</v>
      </c>
      <c r="P1334" s="1754">
        <v>1379</v>
      </c>
      <c r="Q1334" s="1754">
        <v>2566</v>
      </c>
      <c r="R1334" s="1756">
        <v>1</v>
      </c>
      <c r="S1334" s="1756" t="s">
        <v>644</v>
      </c>
      <c r="T1334" s="1756"/>
      <c r="U1334" s="1756" t="s">
        <v>644</v>
      </c>
      <c r="V1334" s="1756" t="s">
        <v>644</v>
      </c>
      <c r="W1334" s="1754">
        <f t="shared" si="86"/>
        <v>1</v>
      </c>
      <c r="X1334" s="1754">
        <v>1</v>
      </c>
      <c r="Y1334" s="1757" t="str">
        <f t="shared" si="87"/>
        <v>Public Elementary</v>
      </c>
      <c r="AA1334" s="1757" t="str">
        <f t="shared" si="88"/>
        <v>1</v>
      </c>
    </row>
    <row r="1335" spans="1:27" s="1757" customFormat="1" ht="15.75" hidden="1" customHeight="1" x14ac:dyDescent="0.25">
      <c r="A1335" s="1754">
        <v>1273</v>
      </c>
      <c r="B1335" s="1754">
        <v>121045</v>
      </c>
      <c r="C1335" s="1755" t="s">
        <v>1934</v>
      </c>
      <c r="D1335" s="1755" t="s">
        <v>638</v>
      </c>
      <c r="E1335" s="1755" t="s">
        <v>639</v>
      </c>
      <c r="F1335" s="1755" t="s">
        <v>639</v>
      </c>
      <c r="G1335" s="1755" t="s">
        <v>1913</v>
      </c>
      <c r="H1335" s="1755" t="s">
        <v>1931</v>
      </c>
      <c r="I1335" s="1755" t="s">
        <v>643</v>
      </c>
      <c r="J1335" s="1754">
        <v>11.323700049999999</v>
      </c>
      <c r="K1335" s="1754">
        <v>124.7364031</v>
      </c>
      <c r="L1335" s="1755" t="s">
        <v>644</v>
      </c>
      <c r="M1335" s="1754">
        <v>14</v>
      </c>
      <c r="N1335" s="1754">
        <v>45</v>
      </c>
      <c r="O1335" s="1754">
        <v>194</v>
      </c>
      <c r="P1335" s="1754">
        <v>1379</v>
      </c>
      <c r="Q1335" s="1754">
        <v>2566</v>
      </c>
      <c r="R1335" s="1756">
        <v>1</v>
      </c>
      <c r="S1335" s="1756" t="s">
        <v>644</v>
      </c>
      <c r="T1335" s="1756"/>
      <c r="U1335" s="1756" t="s">
        <v>644</v>
      </c>
      <c r="V1335" s="1756" t="s">
        <v>644</v>
      </c>
      <c r="W1335" s="1754">
        <f t="shared" si="86"/>
        <v>1</v>
      </c>
      <c r="X1335" s="1754">
        <v>1</v>
      </c>
      <c r="Y1335" s="1757" t="str">
        <f t="shared" si="87"/>
        <v>Public Elementary</v>
      </c>
      <c r="AA1335" s="1757" t="str">
        <f t="shared" si="88"/>
        <v>1</v>
      </c>
    </row>
    <row r="1336" spans="1:27" s="1757" customFormat="1" ht="15.75" hidden="1" customHeight="1" x14ac:dyDescent="0.25">
      <c r="A1336" s="1754">
        <v>1274</v>
      </c>
      <c r="B1336" s="1754">
        <v>121046</v>
      </c>
      <c r="C1336" s="1755" t="s">
        <v>1935</v>
      </c>
      <c r="D1336" s="1755" t="s">
        <v>638</v>
      </c>
      <c r="E1336" s="1755" t="s">
        <v>639</v>
      </c>
      <c r="F1336" s="1755" t="s">
        <v>639</v>
      </c>
      <c r="G1336" s="1755" t="s">
        <v>1913</v>
      </c>
      <c r="H1336" s="1755" t="s">
        <v>1931</v>
      </c>
      <c r="I1336" s="1755" t="s">
        <v>643</v>
      </c>
      <c r="J1336" s="1754">
        <v>11.29342409</v>
      </c>
      <c r="K1336" s="1754">
        <v>124.7489029</v>
      </c>
      <c r="L1336" s="1755" t="s">
        <v>644</v>
      </c>
      <c r="M1336" s="1754">
        <v>14</v>
      </c>
      <c r="N1336" s="1754">
        <v>45</v>
      </c>
      <c r="O1336" s="1754">
        <v>194</v>
      </c>
      <c r="P1336" s="1754">
        <v>1379</v>
      </c>
      <c r="Q1336" s="1754">
        <v>2566</v>
      </c>
      <c r="R1336" s="1756">
        <v>1</v>
      </c>
      <c r="S1336" s="1756" t="s">
        <v>644</v>
      </c>
      <c r="T1336" s="1756"/>
      <c r="U1336" s="1756" t="s">
        <v>644</v>
      </c>
      <c r="V1336" s="1756" t="s">
        <v>644</v>
      </c>
      <c r="W1336" s="1754">
        <f t="shared" si="86"/>
        <v>1</v>
      </c>
      <c r="X1336" s="1754">
        <v>1</v>
      </c>
      <c r="Y1336" s="1757" t="str">
        <f t="shared" si="87"/>
        <v>Public Elementary</v>
      </c>
      <c r="AA1336" s="1757" t="str">
        <f t="shared" si="88"/>
        <v>1</v>
      </c>
    </row>
    <row r="1337" spans="1:27" s="1757" customFormat="1" ht="15.75" hidden="1" customHeight="1" x14ac:dyDescent="0.25">
      <c r="A1337" s="1754">
        <v>1275</v>
      </c>
      <c r="B1337" s="1754">
        <v>121047</v>
      </c>
      <c r="C1337" s="1755" t="s">
        <v>1936</v>
      </c>
      <c r="D1337" s="1755" t="s">
        <v>638</v>
      </c>
      <c r="E1337" s="1755" t="s">
        <v>639</v>
      </c>
      <c r="F1337" s="1755" t="s">
        <v>639</v>
      </c>
      <c r="G1337" s="1755" t="s">
        <v>1913</v>
      </c>
      <c r="H1337" s="1755" t="s">
        <v>1931</v>
      </c>
      <c r="I1337" s="1755" t="s">
        <v>643</v>
      </c>
      <c r="J1337" s="1754">
        <v>11.30564515</v>
      </c>
      <c r="K1337" s="1754">
        <v>124.7680699</v>
      </c>
      <c r="L1337" s="1755" t="s">
        <v>644</v>
      </c>
      <c r="M1337" s="1754">
        <v>14</v>
      </c>
      <c r="N1337" s="1754">
        <v>45</v>
      </c>
      <c r="O1337" s="1754">
        <v>194</v>
      </c>
      <c r="P1337" s="1754">
        <v>1379</v>
      </c>
      <c r="Q1337" s="1754">
        <v>2566</v>
      </c>
      <c r="R1337" s="1756">
        <v>1</v>
      </c>
      <c r="S1337" s="1756" t="s">
        <v>644</v>
      </c>
      <c r="T1337" s="1756"/>
      <c r="U1337" s="1756" t="s">
        <v>644</v>
      </c>
      <c r="V1337" s="1756" t="s">
        <v>644</v>
      </c>
      <c r="W1337" s="1754">
        <f t="shared" si="86"/>
        <v>1</v>
      </c>
      <c r="X1337" s="1754">
        <v>1</v>
      </c>
      <c r="Y1337" s="1757" t="str">
        <f t="shared" si="87"/>
        <v>Public Elementary</v>
      </c>
      <c r="AA1337" s="1757" t="str">
        <f t="shared" si="88"/>
        <v>1</v>
      </c>
    </row>
    <row r="1338" spans="1:27" s="1757" customFormat="1" ht="15.75" hidden="1" customHeight="1" x14ac:dyDescent="0.25">
      <c r="A1338" s="1754">
        <v>1276</v>
      </c>
      <c r="B1338" s="1754">
        <v>121048</v>
      </c>
      <c r="C1338" s="1755" t="s">
        <v>1937</v>
      </c>
      <c r="D1338" s="1755" t="s">
        <v>638</v>
      </c>
      <c r="E1338" s="1755" t="s">
        <v>639</v>
      </c>
      <c r="F1338" s="1755" t="s">
        <v>639</v>
      </c>
      <c r="G1338" s="1755" t="s">
        <v>1913</v>
      </c>
      <c r="H1338" s="1755" t="s">
        <v>1931</v>
      </c>
      <c r="I1338" s="1755" t="s">
        <v>643</v>
      </c>
      <c r="J1338" s="1754">
        <v>11.271759510000001</v>
      </c>
      <c r="K1338" s="1754">
        <v>124.76584680000001</v>
      </c>
      <c r="L1338" s="1755" t="s">
        <v>644</v>
      </c>
      <c r="M1338" s="1754">
        <v>14</v>
      </c>
      <c r="N1338" s="1754">
        <v>45</v>
      </c>
      <c r="O1338" s="1754">
        <v>194</v>
      </c>
      <c r="P1338" s="1754">
        <v>1379</v>
      </c>
      <c r="Q1338" s="1754">
        <v>2566</v>
      </c>
      <c r="R1338" s="1756">
        <v>1</v>
      </c>
      <c r="S1338" s="1756" t="s">
        <v>644</v>
      </c>
      <c r="T1338" s="1756"/>
      <c r="U1338" s="1756" t="s">
        <v>644</v>
      </c>
      <c r="V1338" s="1756" t="s">
        <v>644</v>
      </c>
      <c r="W1338" s="1754">
        <f t="shared" si="86"/>
        <v>1</v>
      </c>
      <c r="X1338" s="1754">
        <v>1</v>
      </c>
      <c r="Y1338" s="1757" t="str">
        <f t="shared" si="87"/>
        <v>Public Elementary</v>
      </c>
      <c r="AA1338" s="1757" t="str">
        <f t="shared" si="88"/>
        <v>1</v>
      </c>
    </row>
    <row r="1339" spans="1:27" s="1757" customFormat="1" ht="15.75" hidden="1" customHeight="1" x14ac:dyDescent="0.25">
      <c r="A1339" s="1754">
        <v>1277</v>
      </c>
      <c r="B1339" s="1754">
        <v>121049</v>
      </c>
      <c r="C1339" s="1755" t="s">
        <v>1938</v>
      </c>
      <c r="D1339" s="1755" t="s">
        <v>638</v>
      </c>
      <c r="E1339" s="1755" t="s">
        <v>639</v>
      </c>
      <c r="F1339" s="1755" t="s">
        <v>639</v>
      </c>
      <c r="G1339" s="1755" t="s">
        <v>1913</v>
      </c>
      <c r="H1339" s="1755" t="s">
        <v>1931</v>
      </c>
      <c r="I1339" s="1755" t="s">
        <v>643</v>
      </c>
      <c r="J1339" s="1754">
        <v>11.31175679</v>
      </c>
      <c r="K1339" s="1754">
        <v>124.754181</v>
      </c>
      <c r="L1339" s="1755" t="s">
        <v>644</v>
      </c>
      <c r="M1339" s="1754">
        <v>14</v>
      </c>
      <c r="N1339" s="1754">
        <v>45</v>
      </c>
      <c r="O1339" s="1754">
        <v>194</v>
      </c>
      <c r="P1339" s="1754">
        <v>1379</v>
      </c>
      <c r="Q1339" s="1754">
        <v>2566</v>
      </c>
      <c r="R1339" s="1756">
        <v>1</v>
      </c>
      <c r="S1339" s="1756" t="s">
        <v>644</v>
      </c>
      <c r="T1339" s="1756"/>
      <c r="U1339" s="1756" t="s">
        <v>644</v>
      </c>
      <c r="V1339" s="1756" t="s">
        <v>644</v>
      </c>
      <c r="W1339" s="1754">
        <f t="shared" si="86"/>
        <v>1</v>
      </c>
      <c r="X1339" s="1754">
        <v>1</v>
      </c>
      <c r="Y1339" s="1757" t="str">
        <f t="shared" si="87"/>
        <v>Public Elementary</v>
      </c>
      <c r="AA1339" s="1757" t="str">
        <f t="shared" si="88"/>
        <v>1</v>
      </c>
    </row>
    <row r="1340" spans="1:27" s="1757" customFormat="1" ht="15.75" hidden="1" customHeight="1" x14ac:dyDescent="0.25">
      <c r="A1340" s="1754">
        <v>1278</v>
      </c>
      <c r="B1340" s="1754">
        <v>121050</v>
      </c>
      <c r="C1340" s="1755" t="s">
        <v>1939</v>
      </c>
      <c r="D1340" s="1755" t="s">
        <v>638</v>
      </c>
      <c r="E1340" s="1755" t="s">
        <v>639</v>
      </c>
      <c r="F1340" s="1755" t="s">
        <v>639</v>
      </c>
      <c r="G1340" s="1755" t="s">
        <v>1913</v>
      </c>
      <c r="H1340" s="1755" t="s">
        <v>1931</v>
      </c>
      <c r="I1340" s="1755" t="s">
        <v>643</v>
      </c>
      <c r="J1340" s="1754">
        <v>11.29536905</v>
      </c>
      <c r="K1340" s="1754">
        <v>124.72862499999999</v>
      </c>
      <c r="L1340" s="1755" t="s">
        <v>644</v>
      </c>
      <c r="M1340" s="1754">
        <v>14</v>
      </c>
      <c r="N1340" s="1754">
        <v>45</v>
      </c>
      <c r="O1340" s="1754">
        <v>194</v>
      </c>
      <c r="P1340" s="1754">
        <v>1379</v>
      </c>
      <c r="Q1340" s="1754">
        <v>2566</v>
      </c>
      <c r="R1340" s="1756">
        <v>1</v>
      </c>
      <c r="S1340" s="1756" t="s">
        <v>644</v>
      </c>
      <c r="T1340" s="1756"/>
      <c r="U1340" s="1756" t="s">
        <v>644</v>
      </c>
      <c r="V1340" s="1756" t="s">
        <v>644</v>
      </c>
      <c r="W1340" s="1754">
        <f t="shared" si="86"/>
        <v>1</v>
      </c>
      <c r="X1340" s="1754">
        <v>1</v>
      </c>
      <c r="Y1340" s="1757" t="str">
        <f t="shared" si="87"/>
        <v>Public Elementary</v>
      </c>
      <c r="AA1340" s="1757" t="str">
        <f t="shared" si="88"/>
        <v>1</v>
      </c>
    </row>
    <row r="1341" spans="1:27" s="1757" customFormat="1" ht="15.75" hidden="1" customHeight="1" x14ac:dyDescent="0.25">
      <c r="A1341" s="1754">
        <v>1279</v>
      </c>
      <c r="B1341" s="1754">
        <v>121051</v>
      </c>
      <c r="C1341" s="1755" t="s">
        <v>1940</v>
      </c>
      <c r="D1341" s="1755" t="s">
        <v>638</v>
      </c>
      <c r="E1341" s="1755" t="s">
        <v>639</v>
      </c>
      <c r="F1341" s="1755" t="s">
        <v>639</v>
      </c>
      <c r="G1341" s="1755" t="s">
        <v>1913</v>
      </c>
      <c r="H1341" s="1755" t="s">
        <v>1931</v>
      </c>
      <c r="I1341" s="1755" t="s">
        <v>643</v>
      </c>
      <c r="J1341" s="1754">
        <v>11.29536886</v>
      </c>
      <c r="K1341" s="1754">
        <v>124.7689029</v>
      </c>
      <c r="L1341" s="1755" t="s">
        <v>644</v>
      </c>
      <c r="M1341" s="1754">
        <v>14</v>
      </c>
      <c r="N1341" s="1754">
        <v>45</v>
      </c>
      <c r="O1341" s="1754">
        <v>194</v>
      </c>
      <c r="P1341" s="1754">
        <v>1379</v>
      </c>
      <c r="Q1341" s="1754">
        <v>2566</v>
      </c>
      <c r="R1341" s="1756">
        <v>1</v>
      </c>
      <c r="S1341" s="1756" t="s">
        <v>644</v>
      </c>
      <c r="T1341" s="1756"/>
      <c r="U1341" s="1756" t="s">
        <v>644</v>
      </c>
      <c r="V1341" s="1756" t="s">
        <v>644</v>
      </c>
      <c r="W1341" s="1754">
        <f t="shared" si="86"/>
        <v>1</v>
      </c>
      <c r="X1341" s="1754">
        <v>1</v>
      </c>
      <c r="Y1341" s="1757" t="str">
        <f t="shared" si="87"/>
        <v>Public Elementary</v>
      </c>
      <c r="AA1341" s="1757" t="str">
        <f t="shared" si="88"/>
        <v>1</v>
      </c>
    </row>
    <row r="1342" spans="1:27" s="1757" customFormat="1" ht="15.75" hidden="1" customHeight="1" x14ac:dyDescent="0.25">
      <c r="A1342" s="1754">
        <v>1280</v>
      </c>
      <c r="B1342" s="1754">
        <v>121052</v>
      </c>
      <c r="C1342" s="1755" t="s">
        <v>1941</v>
      </c>
      <c r="D1342" s="1755" t="s">
        <v>638</v>
      </c>
      <c r="E1342" s="1755" t="s">
        <v>639</v>
      </c>
      <c r="F1342" s="1755" t="s">
        <v>639</v>
      </c>
      <c r="G1342" s="1755" t="s">
        <v>1913</v>
      </c>
      <c r="H1342" s="1755" t="s">
        <v>1931</v>
      </c>
      <c r="I1342" s="1755" t="s">
        <v>643</v>
      </c>
      <c r="J1342" s="1754">
        <v>11.263425979999999</v>
      </c>
      <c r="K1342" s="1754">
        <v>124.7902917</v>
      </c>
      <c r="L1342" s="1755" t="s">
        <v>644</v>
      </c>
      <c r="M1342" s="1754">
        <v>14</v>
      </c>
      <c r="N1342" s="1754">
        <v>45</v>
      </c>
      <c r="O1342" s="1754">
        <v>194</v>
      </c>
      <c r="P1342" s="1754">
        <v>1379</v>
      </c>
      <c r="Q1342" s="1754">
        <v>2566</v>
      </c>
      <c r="R1342" s="1756">
        <v>1</v>
      </c>
      <c r="S1342" s="1756" t="s">
        <v>644</v>
      </c>
      <c r="T1342" s="1756"/>
      <c r="U1342" s="1756" t="s">
        <v>644</v>
      </c>
      <c r="V1342" s="1756" t="s">
        <v>644</v>
      </c>
      <c r="W1342" s="1754">
        <f t="shared" si="86"/>
        <v>1</v>
      </c>
      <c r="X1342" s="1754">
        <v>1</v>
      </c>
      <c r="Y1342" s="1757" t="str">
        <f t="shared" si="87"/>
        <v>Public Elementary</v>
      </c>
      <c r="AA1342" s="1757" t="str">
        <f t="shared" si="88"/>
        <v>1</v>
      </c>
    </row>
    <row r="1343" spans="1:27" s="1757" customFormat="1" ht="15.75" hidden="1" customHeight="1" x14ac:dyDescent="0.25">
      <c r="A1343" s="1754">
        <v>1281</v>
      </c>
      <c r="B1343" s="1754">
        <v>121053</v>
      </c>
      <c r="C1343" s="1755" t="s">
        <v>1942</v>
      </c>
      <c r="D1343" s="1755" t="s">
        <v>638</v>
      </c>
      <c r="E1343" s="1755" t="s">
        <v>639</v>
      </c>
      <c r="F1343" s="1755" t="s">
        <v>639</v>
      </c>
      <c r="G1343" s="1755" t="s">
        <v>1913</v>
      </c>
      <c r="H1343" s="1755" t="s">
        <v>1931</v>
      </c>
      <c r="I1343" s="1755" t="s">
        <v>643</v>
      </c>
      <c r="J1343" s="1754">
        <v>11.28270273</v>
      </c>
      <c r="K1343" s="1754">
        <v>124.7716028</v>
      </c>
      <c r="L1343" s="1755" t="s">
        <v>644</v>
      </c>
      <c r="M1343" s="1754">
        <v>14</v>
      </c>
      <c r="N1343" s="1754">
        <v>45</v>
      </c>
      <c r="O1343" s="1754">
        <v>194</v>
      </c>
      <c r="P1343" s="1754">
        <v>1379</v>
      </c>
      <c r="Q1343" s="1754">
        <v>2566</v>
      </c>
      <c r="R1343" s="1756">
        <v>1</v>
      </c>
      <c r="S1343" s="1756" t="s">
        <v>644</v>
      </c>
      <c r="T1343" s="1756"/>
      <c r="U1343" s="1756" t="s">
        <v>644</v>
      </c>
      <c r="V1343" s="1756" t="s">
        <v>644</v>
      </c>
      <c r="W1343" s="1754">
        <f t="shared" si="86"/>
        <v>1</v>
      </c>
      <c r="X1343" s="1754">
        <v>1</v>
      </c>
      <c r="Y1343" s="1757" t="str">
        <f t="shared" si="87"/>
        <v>Public Elementary</v>
      </c>
      <c r="AA1343" s="1757" t="str">
        <f t="shared" si="88"/>
        <v>1</v>
      </c>
    </row>
    <row r="1344" spans="1:27" s="1757" customFormat="1" ht="15.75" hidden="1" customHeight="1" x14ac:dyDescent="0.25">
      <c r="A1344" s="1754">
        <v>1282</v>
      </c>
      <c r="B1344" s="1754">
        <v>121054</v>
      </c>
      <c r="C1344" s="1755" t="s">
        <v>1943</v>
      </c>
      <c r="D1344" s="1755" t="s">
        <v>638</v>
      </c>
      <c r="E1344" s="1755" t="s">
        <v>639</v>
      </c>
      <c r="F1344" s="1755" t="s">
        <v>639</v>
      </c>
      <c r="G1344" s="1755" t="s">
        <v>1913</v>
      </c>
      <c r="H1344" s="1755" t="s">
        <v>1931</v>
      </c>
      <c r="I1344" s="1755" t="s">
        <v>643</v>
      </c>
      <c r="J1344" s="1754">
        <v>11.28786931</v>
      </c>
      <c r="K1344" s="1754">
        <v>124.7833468</v>
      </c>
      <c r="L1344" s="1755" t="s">
        <v>644</v>
      </c>
      <c r="M1344" s="1754">
        <v>14</v>
      </c>
      <c r="N1344" s="1754">
        <v>45</v>
      </c>
      <c r="O1344" s="1754">
        <v>194</v>
      </c>
      <c r="P1344" s="1754">
        <v>1379</v>
      </c>
      <c r="Q1344" s="1754">
        <v>2566</v>
      </c>
      <c r="R1344" s="1756">
        <v>1</v>
      </c>
      <c r="S1344" s="1756" t="s">
        <v>644</v>
      </c>
      <c r="T1344" s="1756"/>
      <c r="U1344" s="1756" t="s">
        <v>644</v>
      </c>
      <c r="V1344" s="1756" t="s">
        <v>644</v>
      </c>
      <c r="W1344" s="1754">
        <f t="shared" si="86"/>
        <v>1</v>
      </c>
      <c r="X1344" s="1754">
        <v>1</v>
      </c>
      <c r="Y1344" s="1757" t="str">
        <f t="shared" si="87"/>
        <v>Public Elementary</v>
      </c>
      <c r="AA1344" s="1757" t="str">
        <f t="shared" si="88"/>
        <v>1</v>
      </c>
    </row>
    <row r="1345" spans="1:27" s="1757" customFormat="1" ht="15.75" hidden="1" customHeight="1" x14ac:dyDescent="0.25">
      <c r="A1345" s="1754">
        <v>1283</v>
      </c>
      <c r="B1345" s="1754">
        <v>121055</v>
      </c>
      <c r="C1345" s="1755" t="s">
        <v>1126</v>
      </c>
      <c r="D1345" s="1755" t="s">
        <v>638</v>
      </c>
      <c r="E1345" s="1755" t="s">
        <v>639</v>
      </c>
      <c r="F1345" s="1755" t="s">
        <v>639</v>
      </c>
      <c r="G1345" s="1755" t="s">
        <v>1913</v>
      </c>
      <c r="H1345" s="1755" t="s">
        <v>1931</v>
      </c>
      <c r="I1345" s="1755" t="s">
        <v>643</v>
      </c>
      <c r="J1345" s="1754">
        <v>11.30650125</v>
      </c>
      <c r="K1345" s="1754">
        <v>124.734103</v>
      </c>
      <c r="L1345" s="1755" t="s">
        <v>644</v>
      </c>
      <c r="M1345" s="1754">
        <v>14</v>
      </c>
      <c r="N1345" s="1754">
        <v>45</v>
      </c>
      <c r="O1345" s="1754">
        <v>194</v>
      </c>
      <c r="P1345" s="1754">
        <v>1379</v>
      </c>
      <c r="Q1345" s="1754">
        <v>2566</v>
      </c>
      <c r="R1345" s="1756">
        <v>1</v>
      </c>
      <c r="S1345" s="1756" t="s">
        <v>644</v>
      </c>
      <c r="T1345" s="1756"/>
      <c r="U1345" s="1756" t="s">
        <v>644</v>
      </c>
      <c r="V1345" s="1756" t="s">
        <v>644</v>
      </c>
      <c r="W1345" s="1754">
        <f t="shared" si="86"/>
        <v>1</v>
      </c>
      <c r="X1345" s="1754">
        <v>1</v>
      </c>
      <c r="Y1345" s="1757" t="str">
        <f t="shared" si="87"/>
        <v>Public Elementary</v>
      </c>
      <c r="AA1345" s="1757" t="str">
        <f t="shared" si="88"/>
        <v>1</v>
      </c>
    </row>
    <row r="1346" spans="1:27" s="1757" customFormat="1" ht="15.75" hidden="1" customHeight="1" x14ac:dyDescent="0.25">
      <c r="A1346" s="1754">
        <v>2177</v>
      </c>
      <c r="B1346" s="1754">
        <v>191536</v>
      </c>
      <c r="C1346" s="1755" t="s">
        <v>1426</v>
      </c>
      <c r="D1346" s="1755" t="s">
        <v>638</v>
      </c>
      <c r="E1346" s="1755" t="s">
        <v>639</v>
      </c>
      <c r="F1346" s="1755" t="s">
        <v>639</v>
      </c>
      <c r="G1346" s="1755" t="s">
        <v>1913</v>
      </c>
      <c r="H1346" s="1755" t="s">
        <v>1931</v>
      </c>
      <c r="I1346" s="1755" t="s">
        <v>643</v>
      </c>
      <c r="J1346" s="1759"/>
      <c r="K1346" s="1759"/>
      <c r="L1346" s="1755" t="s">
        <v>644</v>
      </c>
      <c r="M1346" s="1754">
        <v>14</v>
      </c>
      <c r="N1346" s="1754">
        <v>45</v>
      </c>
      <c r="O1346" s="1754">
        <v>194</v>
      </c>
      <c r="P1346" s="1754">
        <v>1379</v>
      </c>
      <c r="Q1346" s="1754">
        <v>2566</v>
      </c>
      <c r="R1346" s="1756">
        <v>1</v>
      </c>
      <c r="S1346" s="1756" t="s">
        <v>644</v>
      </c>
      <c r="T1346" s="1756"/>
      <c r="U1346" s="1756" t="s">
        <v>644</v>
      </c>
      <c r="V1346" s="1756" t="s">
        <v>644</v>
      </c>
      <c r="W1346" s="1754">
        <f t="shared" si="86"/>
        <v>1</v>
      </c>
      <c r="X1346" s="1754">
        <v>1</v>
      </c>
      <c r="Y1346" s="1757" t="str">
        <f t="shared" si="87"/>
        <v>Public Elementary</v>
      </c>
      <c r="AA1346" s="1757" t="str">
        <f t="shared" si="88"/>
        <v>1</v>
      </c>
    </row>
    <row r="1347" spans="1:27" s="1757" customFormat="1" ht="15.75" hidden="1" customHeight="1" x14ac:dyDescent="0.25">
      <c r="A1347" s="1754">
        <v>2428</v>
      </c>
      <c r="B1347" s="1754">
        <v>451533</v>
      </c>
      <c r="C1347" s="1755" t="s">
        <v>3068</v>
      </c>
      <c r="D1347" s="1755" t="s">
        <v>638</v>
      </c>
      <c r="E1347" s="1755" t="s">
        <v>639</v>
      </c>
      <c r="F1347" s="1755" t="s">
        <v>639</v>
      </c>
      <c r="G1347" s="1755" t="s">
        <v>1913</v>
      </c>
      <c r="H1347" s="1755" t="s">
        <v>1931</v>
      </c>
      <c r="I1347" s="1755" t="s">
        <v>716</v>
      </c>
      <c r="J1347" s="1759"/>
      <c r="K1347" s="1759"/>
      <c r="L1347" s="1755" t="s">
        <v>3069</v>
      </c>
      <c r="M1347" s="1754">
        <v>14</v>
      </c>
      <c r="N1347" s="1754">
        <v>45</v>
      </c>
      <c r="O1347" s="1754">
        <v>194</v>
      </c>
      <c r="P1347" s="1754">
        <v>1379</v>
      </c>
      <c r="Q1347" s="1754">
        <v>2566</v>
      </c>
      <c r="R1347" s="1756">
        <v>1</v>
      </c>
      <c r="S1347" s="1756" t="s">
        <v>644</v>
      </c>
      <c r="T1347" s="1756"/>
      <c r="U1347" s="1756" t="s">
        <v>644</v>
      </c>
      <c r="V1347" s="1756" t="s">
        <v>644</v>
      </c>
      <c r="W1347" s="1754">
        <f t="shared" si="86"/>
        <v>1</v>
      </c>
      <c r="X1347" s="1754">
        <v>2</v>
      </c>
      <c r="Y1347" s="1757" t="str">
        <f t="shared" si="87"/>
        <v>Private Elementary</v>
      </c>
      <c r="AA1347" s="1757" t="str">
        <f t="shared" si="88"/>
        <v>1</v>
      </c>
    </row>
    <row r="1348" spans="1:27" s="1757" customFormat="1" ht="15.75" hidden="1" customHeight="1" x14ac:dyDescent="0.25">
      <c r="A1348" s="1754">
        <v>2451</v>
      </c>
      <c r="B1348" s="1761" t="s">
        <v>1931</v>
      </c>
      <c r="C1348" s="1761" t="s">
        <v>3099</v>
      </c>
      <c r="D1348" s="1755" t="s">
        <v>638</v>
      </c>
      <c r="E1348" s="1755" t="s">
        <v>639</v>
      </c>
      <c r="F1348" s="1755" t="s">
        <v>639</v>
      </c>
      <c r="G1348" s="1761" t="s">
        <v>1913</v>
      </c>
      <c r="H1348" s="1761" t="s">
        <v>1931</v>
      </c>
      <c r="I1348" s="1755" t="s">
        <v>758</v>
      </c>
      <c r="J1348" s="1754"/>
      <c r="K1348" s="1754"/>
      <c r="L1348" s="1755"/>
      <c r="M1348" s="1754"/>
      <c r="N1348" s="1754"/>
      <c r="O1348" s="1754"/>
      <c r="P1348" s="1754"/>
      <c r="Q1348" s="1754"/>
      <c r="R1348" s="1756" t="s">
        <v>644</v>
      </c>
      <c r="S1348" s="1756" t="s">
        <v>644</v>
      </c>
      <c r="T1348" s="1756"/>
      <c r="U1348" s="1756">
        <v>1</v>
      </c>
      <c r="V1348" s="1756" t="s">
        <v>644</v>
      </c>
      <c r="W1348" s="1754">
        <f t="shared" si="86"/>
        <v>7</v>
      </c>
      <c r="X1348" s="1754">
        <v>1</v>
      </c>
      <c r="Y1348" s="1757" t="str">
        <f t="shared" si="87"/>
        <v>Public ALS</v>
      </c>
      <c r="AA1348" s="1757" t="str">
        <f t="shared" si="88"/>
        <v>4</v>
      </c>
    </row>
    <row r="1349" spans="1:27" ht="15.75" hidden="1" customHeight="1" x14ac:dyDescent="0.25">
      <c r="A1349" s="162">
        <v>1284</v>
      </c>
      <c r="B1349" s="162">
        <v>121056</v>
      </c>
      <c r="C1349" s="163" t="s">
        <v>1944</v>
      </c>
      <c r="D1349" s="163" t="s">
        <v>638</v>
      </c>
      <c r="E1349" s="163" t="s">
        <v>639</v>
      </c>
      <c r="F1349" s="163" t="s">
        <v>639</v>
      </c>
      <c r="G1349" s="163" t="s">
        <v>1945</v>
      </c>
      <c r="H1349" s="163" t="s">
        <v>1945</v>
      </c>
      <c r="I1349" s="163" t="s">
        <v>643</v>
      </c>
      <c r="J1349" s="162">
        <v>10.314870190000001</v>
      </c>
      <c r="K1349" s="162">
        <v>124.8345982</v>
      </c>
      <c r="L1349" s="163" t="s">
        <v>644</v>
      </c>
      <c r="M1349" s="162">
        <v>14</v>
      </c>
      <c r="N1349" s="162">
        <v>45</v>
      </c>
      <c r="O1349" s="162">
        <v>194</v>
      </c>
      <c r="P1349" s="162">
        <v>1380</v>
      </c>
      <c r="Q1349" s="162">
        <v>2567</v>
      </c>
      <c r="R1349" s="164">
        <v>1</v>
      </c>
      <c r="S1349" s="164" t="s">
        <v>644</v>
      </c>
      <c r="T1349" s="164"/>
      <c r="U1349" s="164" t="s">
        <v>644</v>
      </c>
      <c r="V1349" s="164" t="s">
        <v>644</v>
      </c>
      <c r="W1349" s="162">
        <f t="shared" si="86"/>
        <v>1</v>
      </c>
      <c r="X1349" s="162">
        <v>1</v>
      </c>
      <c r="Y1349" t="str">
        <f t="shared" si="87"/>
        <v>Public Elementary</v>
      </c>
      <c r="AA1349" t="str">
        <f t="shared" si="88"/>
        <v>1</v>
      </c>
    </row>
    <row r="1350" spans="1:27" ht="15.75" hidden="1" customHeight="1" x14ac:dyDescent="0.25">
      <c r="A1350" s="162">
        <v>1285</v>
      </c>
      <c r="B1350" s="162">
        <v>121057</v>
      </c>
      <c r="C1350" s="163" t="s">
        <v>1946</v>
      </c>
      <c r="D1350" s="163" t="s">
        <v>638</v>
      </c>
      <c r="E1350" s="163" t="s">
        <v>639</v>
      </c>
      <c r="F1350" s="163" t="s">
        <v>639</v>
      </c>
      <c r="G1350" s="163" t="s">
        <v>1945</v>
      </c>
      <c r="H1350" s="163" t="s">
        <v>1945</v>
      </c>
      <c r="I1350" s="163" t="s">
        <v>643</v>
      </c>
      <c r="J1350" s="162">
        <v>10.334324929999999</v>
      </c>
      <c r="K1350" s="162">
        <v>124.8086203</v>
      </c>
      <c r="L1350" s="163" t="s">
        <v>644</v>
      </c>
      <c r="M1350" s="162">
        <v>14</v>
      </c>
      <c r="N1350" s="162">
        <v>45</v>
      </c>
      <c r="O1350" s="162">
        <v>194</v>
      </c>
      <c r="P1350" s="162">
        <v>1380</v>
      </c>
      <c r="Q1350" s="162">
        <v>2567</v>
      </c>
      <c r="R1350" s="164">
        <v>1</v>
      </c>
      <c r="S1350" s="164" t="s">
        <v>644</v>
      </c>
      <c r="T1350" s="164"/>
      <c r="U1350" s="164" t="s">
        <v>644</v>
      </c>
      <c r="V1350" s="164" t="s">
        <v>644</v>
      </c>
      <c r="W1350" s="162">
        <f t="shared" si="86"/>
        <v>1</v>
      </c>
      <c r="X1350" s="162">
        <v>1</v>
      </c>
      <c r="Y1350" t="str">
        <f t="shared" si="87"/>
        <v>Public Elementary</v>
      </c>
      <c r="AA1350" t="str">
        <f t="shared" si="88"/>
        <v>1</v>
      </c>
    </row>
    <row r="1351" spans="1:27" ht="15.75" hidden="1" customHeight="1" x14ac:dyDescent="0.25">
      <c r="A1351" s="162">
        <v>1286</v>
      </c>
      <c r="B1351" s="162">
        <v>121058</v>
      </c>
      <c r="C1351" s="163" t="s">
        <v>1947</v>
      </c>
      <c r="D1351" s="163" t="s">
        <v>638</v>
      </c>
      <c r="E1351" s="163" t="s">
        <v>639</v>
      </c>
      <c r="F1351" s="163" t="s">
        <v>639</v>
      </c>
      <c r="G1351" s="163" t="s">
        <v>1945</v>
      </c>
      <c r="H1351" s="163" t="s">
        <v>1945</v>
      </c>
      <c r="I1351" s="163" t="s">
        <v>643</v>
      </c>
      <c r="J1351" s="162">
        <v>10.32736927</v>
      </c>
      <c r="K1351" s="162">
        <v>124.8434982</v>
      </c>
      <c r="L1351" s="163" t="s">
        <v>644</v>
      </c>
      <c r="M1351" s="162">
        <v>14</v>
      </c>
      <c r="N1351" s="162">
        <v>45</v>
      </c>
      <c r="O1351" s="162">
        <v>194</v>
      </c>
      <c r="P1351" s="162">
        <v>1380</v>
      </c>
      <c r="Q1351" s="162">
        <v>2567</v>
      </c>
      <c r="R1351" s="164">
        <v>1</v>
      </c>
      <c r="S1351" s="164" t="s">
        <v>644</v>
      </c>
      <c r="T1351" s="164"/>
      <c r="U1351" s="164" t="s">
        <v>644</v>
      </c>
      <c r="V1351" s="164" t="s">
        <v>644</v>
      </c>
      <c r="W1351" s="162">
        <f t="shared" si="86"/>
        <v>1</v>
      </c>
      <c r="X1351" s="162">
        <v>1</v>
      </c>
      <c r="Y1351" t="str">
        <f t="shared" si="87"/>
        <v>Public Elementary</v>
      </c>
      <c r="AA1351" t="str">
        <f t="shared" si="88"/>
        <v>1</v>
      </c>
    </row>
    <row r="1352" spans="1:27" ht="15.75" hidden="1" customHeight="1" x14ac:dyDescent="0.25">
      <c r="A1352" s="162">
        <v>1287</v>
      </c>
      <c r="B1352" s="162">
        <v>121059</v>
      </c>
      <c r="C1352" s="163" t="s">
        <v>1948</v>
      </c>
      <c r="D1352" s="163" t="s">
        <v>638</v>
      </c>
      <c r="E1352" s="163" t="s">
        <v>639</v>
      </c>
      <c r="F1352" s="163" t="s">
        <v>639</v>
      </c>
      <c r="G1352" s="163" t="s">
        <v>1945</v>
      </c>
      <c r="H1352" s="163" t="s">
        <v>1945</v>
      </c>
      <c r="I1352" s="163" t="s">
        <v>643</v>
      </c>
      <c r="J1352" s="162">
        <v>10.34486792</v>
      </c>
      <c r="K1352" s="162">
        <v>124.8694983</v>
      </c>
      <c r="L1352" s="163" t="s">
        <v>644</v>
      </c>
      <c r="M1352" s="162">
        <v>14</v>
      </c>
      <c r="N1352" s="162">
        <v>45</v>
      </c>
      <c r="O1352" s="162">
        <v>194</v>
      </c>
      <c r="P1352" s="162">
        <v>1380</v>
      </c>
      <c r="Q1352" s="162">
        <v>2567</v>
      </c>
      <c r="R1352" s="164">
        <v>1</v>
      </c>
      <c r="S1352" s="164" t="s">
        <v>644</v>
      </c>
      <c r="T1352" s="164"/>
      <c r="U1352" s="164" t="s">
        <v>644</v>
      </c>
      <c r="V1352" s="164" t="s">
        <v>644</v>
      </c>
      <c r="W1352" s="162">
        <f t="shared" si="86"/>
        <v>1</v>
      </c>
      <c r="X1352" s="162">
        <v>1</v>
      </c>
      <c r="Y1352" t="str">
        <f t="shared" si="87"/>
        <v>Public Elementary</v>
      </c>
      <c r="AA1352" t="str">
        <f t="shared" si="88"/>
        <v>1</v>
      </c>
    </row>
    <row r="1353" spans="1:27" ht="15.75" hidden="1" customHeight="1" x14ac:dyDescent="0.25">
      <c r="A1353" s="162">
        <v>1288</v>
      </c>
      <c r="B1353" s="162">
        <v>121060</v>
      </c>
      <c r="C1353" s="163" t="s">
        <v>1949</v>
      </c>
      <c r="D1353" s="163" t="s">
        <v>638</v>
      </c>
      <c r="E1353" s="163" t="s">
        <v>639</v>
      </c>
      <c r="F1353" s="163" t="s">
        <v>639</v>
      </c>
      <c r="G1353" s="163" t="s">
        <v>1945</v>
      </c>
      <c r="H1353" s="163" t="s">
        <v>1945</v>
      </c>
      <c r="I1353" s="163" t="s">
        <v>643</v>
      </c>
      <c r="J1353" s="162">
        <v>10.33756857</v>
      </c>
      <c r="K1353" s="162">
        <v>124.83969829999999</v>
      </c>
      <c r="L1353" s="163" t="s">
        <v>644</v>
      </c>
      <c r="M1353" s="162">
        <v>14</v>
      </c>
      <c r="N1353" s="162">
        <v>45</v>
      </c>
      <c r="O1353" s="162">
        <v>194</v>
      </c>
      <c r="P1353" s="162">
        <v>1380</v>
      </c>
      <c r="Q1353" s="162">
        <v>2567</v>
      </c>
      <c r="R1353" s="164">
        <v>1</v>
      </c>
      <c r="S1353" s="164" t="s">
        <v>644</v>
      </c>
      <c r="T1353" s="164"/>
      <c r="U1353" s="164" t="s">
        <v>644</v>
      </c>
      <c r="V1353" s="164" t="s">
        <v>644</v>
      </c>
      <c r="W1353" s="162">
        <f t="shared" si="86"/>
        <v>1</v>
      </c>
      <c r="X1353" s="162">
        <v>1</v>
      </c>
      <c r="Y1353" t="str">
        <f t="shared" si="87"/>
        <v>Public Elementary</v>
      </c>
      <c r="AA1353" t="str">
        <f t="shared" si="88"/>
        <v>1</v>
      </c>
    </row>
    <row r="1354" spans="1:27" ht="15.75" hidden="1" customHeight="1" x14ac:dyDescent="0.25">
      <c r="A1354" s="162">
        <v>1289</v>
      </c>
      <c r="B1354" s="162">
        <v>121061</v>
      </c>
      <c r="C1354" s="163" t="s">
        <v>1950</v>
      </c>
      <c r="D1354" s="163" t="s">
        <v>638</v>
      </c>
      <c r="E1354" s="163" t="s">
        <v>639</v>
      </c>
      <c r="F1354" s="163" t="s">
        <v>639</v>
      </c>
      <c r="G1354" s="163" t="s">
        <v>1945</v>
      </c>
      <c r="H1354" s="163" t="s">
        <v>1945</v>
      </c>
      <c r="I1354" s="163" t="s">
        <v>643</v>
      </c>
      <c r="J1354" s="162">
        <v>10.324880670000001</v>
      </c>
      <c r="K1354" s="162">
        <v>124.79250930000001</v>
      </c>
      <c r="L1354" s="163" t="s">
        <v>644</v>
      </c>
      <c r="M1354" s="162">
        <v>14</v>
      </c>
      <c r="N1354" s="162">
        <v>45</v>
      </c>
      <c r="O1354" s="162">
        <v>194</v>
      </c>
      <c r="P1354" s="162">
        <v>1380</v>
      </c>
      <c r="Q1354" s="162">
        <v>2567</v>
      </c>
      <c r="R1354" s="164">
        <v>1</v>
      </c>
      <c r="S1354" s="164" t="s">
        <v>644</v>
      </c>
      <c r="T1354" s="164"/>
      <c r="U1354" s="164" t="s">
        <v>644</v>
      </c>
      <c r="V1354" s="164" t="s">
        <v>644</v>
      </c>
      <c r="W1354" s="162">
        <f t="shared" si="86"/>
        <v>1</v>
      </c>
      <c r="X1354" s="162">
        <v>1</v>
      </c>
      <c r="Y1354" t="str">
        <f t="shared" si="87"/>
        <v>Public Elementary</v>
      </c>
      <c r="AA1354" t="str">
        <f t="shared" si="88"/>
        <v>1</v>
      </c>
    </row>
    <row r="1355" spans="1:27" ht="15.75" hidden="1" customHeight="1" x14ac:dyDescent="0.25">
      <c r="A1355" s="162">
        <v>1290</v>
      </c>
      <c r="B1355" s="162">
        <v>121062</v>
      </c>
      <c r="C1355" s="163" t="s">
        <v>1951</v>
      </c>
      <c r="D1355" s="163" t="s">
        <v>638</v>
      </c>
      <c r="E1355" s="163" t="s">
        <v>639</v>
      </c>
      <c r="F1355" s="163" t="s">
        <v>639</v>
      </c>
      <c r="G1355" s="163" t="s">
        <v>1945</v>
      </c>
      <c r="H1355" s="163" t="s">
        <v>1945</v>
      </c>
      <c r="I1355" s="163" t="s">
        <v>643</v>
      </c>
      <c r="J1355" s="162">
        <v>10.327469069999999</v>
      </c>
      <c r="K1355" s="162">
        <v>124.8868982</v>
      </c>
      <c r="L1355" s="163" t="s">
        <v>644</v>
      </c>
      <c r="M1355" s="162">
        <v>14</v>
      </c>
      <c r="N1355" s="162">
        <v>45</v>
      </c>
      <c r="O1355" s="162">
        <v>194</v>
      </c>
      <c r="P1355" s="162">
        <v>1380</v>
      </c>
      <c r="Q1355" s="162">
        <v>2567</v>
      </c>
      <c r="R1355" s="164">
        <v>1</v>
      </c>
      <c r="S1355" s="164" t="s">
        <v>644</v>
      </c>
      <c r="T1355" s="164"/>
      <c r="U1355" s="164" t="s">
        <v>644</v>
      </c>
      <c r="V1355" s="164" t="s">
        <v>644</v>
      </c>
      <c r="W1355" s="162">
        <f t="shared" si="86"/>
        <v>1</v>
      </c>
      <c r="X1355" s="162">
        <v>1</v>
      </c>
      <c r="Y1355" t="str">
        <f t="shared" si="87"/>
        <v>Public Elementary</v>
      </c>
      <c r="AA1355" t="str">
        <f t="shared" si="88"/>
        <v>1</v>
      </c>
    </row>
    <row r="1356" spans="1:27" ht="15.75" hidden="1" customHeight="1" x14ac:dyDescent="0.25">
      <c r="A1356" s="162">
        <v>1291</v>
      </c>
      <c r="B1356" s="162">
        <v>121063</v>
      </c>
      <c r="C1356" s="163" t="s">
        <v>1952</v>
      </c>
      <c r="D1356" s="163" t="s">
        <v>638</v>
      </c>
      <c r="E1356" s="163" t="s">
        <v>639</v>
      </c>
      <c r="F1356" s="163" t="s">
        <v>639</v>
      </c>
      <c r="G1356" s="163" t="s">
        <v>1945</v>
      </c>
      <c r="H1356" s="163" t="s">
        <v>1945</v>
      </c>
      <c r="I1356" s="163" t="s">
        <v>643</v>
      </c>
      <c r="J1356" s="162">
        <v>10.32857943</v>
      </c>
      <c r="K1356" s="162">
        <v>124.7861384</v>
      </c>
      <c r="L1356" s="163" t="s">
        <v>644</v>
      </c>
      <c r="M1356" s="162">
        <v>14</v>
      </c>
      <c r="N1356" s="162">
        <v>45</v>
      </c>
      <c r="O1356" s="162">
        <v>194</v>
      </c>
      <c r="P1356" s="162">
        <v>1380</v>
      </c>
      <c r="Q1356" s="162">
        <v>2567</v>
      </c>
      <c r="R1356" s="164">
        <v>1</v>
      </c>
      <c r="S1356" s="164" t="s">
        <v>644</v>
      </c>
      <c r="T1356" s="164"/>
      <c r="U1356" s="164" t="s">
        <v>644</v>
      </c>
      <c r="V1356" s="164" t="s">
        <v>644</v>
      </c>
      <c r="W1356" s="162">
        <f t="shared" si="86"/>
        <v>1</v>
      </c>
      <c r="X1356" s="162">
        <v>1</v>
      </c>
      <c r="Y1356" t="str">
        <f t="shared" si="87"/>
        <v>Public Elementary</v>
      </c>
      <c r="AA1356" t="str">
        <f t="shared" si="88"/>
        <v>1</v>
      </c>
    </row>
    <row r="1357" spans="1:27" ht="15.75" hidden="1" customHeight="1" x14ac:dyDescent="0.25">
      <c r="A1357" s="162">
        <v>1292</v>
      </c>
      <c r="B1357" s="162">
        <v>121064</v>
      </c>
      <c r="C1357" s="163" t="s">
        <v>1953</v>
      </c>
      <c r="D1357" s="163" t="s">
        <v>638</v>
      </c>
      <c r="E1357" s="163" t="s">
        <v>639</v>
      </c>
      <c r="F1357" s="163" t="s">
        <v>639</v>
      </c>
      <c r="G1357" s="163" t="s">
        <v>1945</v>
      </c>
      <c r="H1357" s="163" t="s">
        <v>1945</v>
      </c>
      <c r="I1357" s="163" t="s">
        <v>643</v>
      </c>
      <c r="J1357" s="162">
        <v>10.33404704</v>
      </c>
      <c r="K1357" s="162">
        <v>124.7875094</v>
      </c>
      <c r="L1357" s="163" t="s">
        <v>644</v>
      </c>
      <c r="M1357" s="162">
        <v>14</v>
      </c>
      <c r="N1357" s="162">
        <v>45</v>
      </c>
      <c r="O1357" s="162">
        <v>194</v>
      </c>
      <c r="P1357" s="162">
        <v>1380</v>
      </c>
      <c r="Q1357" s="162">
        <v>2567</v>
      </c>
      <c r="R1357" s="164">
        <v>1</v>
      </c>
      <c r="S1357" s="164" t="s">
        <v>644</v>
      </c>
      <c r="T1357" s="164"/>
      <c r="U1357" s="164" t="s">
        <v>644</v>
      </c>
      <c r="V1357" s="164" t="s">
        <v>644</v>
      </c>
      <c r="W1357" s="162">
        <f t="shared" si="86"/>
        <v>1</v>
      </c>
      <c r="X1357" s="162">
        <v>1</v>
      </c>
      <c r="Y1357" t="str">
        <f t="shared" si="87"/>
        <v>Public Elementary</v>
      </c>
      <c r="AA1357" t="str">
        <f t="shared" si="88"/>
        <v>1</v>
      </c>
    </row>
    <row r="1358" spans="1:27" ht="15.75" hidden="1" customHeight="1" x14ac:dyDescent="0.25">
      <c r="A1358" s="162">
        <v>1293</v>
      </c>
      <c r="B1358" s="162">
        <v>121065</v>
      </c>
      <c r="C1358" s="163" t="s">
        <v>1954</v>
      </c>
      <c r="D1358" s="163" t="s">
        <v>638</v>
      </c>
      <c r="E1358" s="163" t="s">
        <v>639</v>
      </c>
      <c r="F1358" s="163" t="s">
        <v>639</v>
      </c>
      <c r="G1358" s="163" t="s">
        <v>1945</v>
      </c>
      <c r="H1358" s="163" t="s">
        <v>1945</v>
      </c>
      <c r="I1358" s="163" t="s">
        <v>643</v>
      </c>
      <c r="J1358" s="162">
        <v>10.354878230000001</v>
      </c>
      <c r="K1358" s="162">
        <v>124.8658423</v>
      </c>
      <c r="L1358" s="163" t="s">
        <v>644</v>
      </c>
      <c r="M1358" s="162">
        <v>14</v>
      </c>
      <c r="N1358" s="162">
        <v>45</v>
      </c>
      <c r="O1358" s="162">
        <v>194</v>
      </c>
      <c r="P1358" s="162">
        <v>1380</v>
      </c>
      <c r="Q1358" s="162">
        <v>2567</v>
      </c>
      <c r="R1358" s="164">
        <v>1</v>
      </c>
      <c r="S1358" s="164" t="s">
        <v>644</v>
      </c>
      <c r="T1358" s="164"/>
      <c r="U1358" s="164" t="s">
        <v>644</v>
      </c>
      <c r="V1358" s="164" t="s">
        <v>644</v>
      </c>
      <c r="W1358" s="162">
        <f t="shared" si="86"/>
        <v>1</v>
      </c>
      <c r="X1358" s="162">
        <v>1</v>
      </c>
      <c r="Y1358" t="str">
        <f t="shared" si="87"/>
        <v>Public Elementary</v>
      </c>
      <c r="AA1358" t="str">
        <f t="shared" si="88"/>
        <v>1</v>
      </c>
    </row>
    <row r="1359" spans="1:27" ht="15.75" hidden="1" customHeight="1" x14ac:dyDescent="0.25">
      <c r="A1359" s="162">
        <v>1294</v>
      </c>
      <c r="B1359" s="162">
        <v>121066</v>
      </c>
      <c r="C1359" s="163" t="s">
        <v>1955</v>
      </c>
      <c r="D1359" s="163" t="s">
        <v>638</v>
      </c>
      <c r="E1359" s="163" t="s">
        <v>639</v>
      </c>
      <c r="F1359" s="163" t="s">
        <v>639</v>
      </c>
      <c r="G1359" s="163" t="s">
        <v>1945</v>
      </c>
      <c r="H1359" s="163" t="s">
        <v>1945</v>
      </c>
      <c r="I1359" s="163" t="s">
        <v>643</v>
      </c>
      <c r="J1359" s="162">
        <v>10.31097031</v>
      </c>
      <c r="K1359" s="162">
        <v>124.8701981</v>
      </c>
      <c r="L1359" s="163" t="s">
        <v>644</v>
      </c>
      <c r="M1359" s="162">
        <v>14</v>
      </c>
      <c r="N1359" s="162">
        <v>45</v>
      </c>
      <c r="O1359" s="162">
        <v>194</v>
      </c>
      <c r="P1359" s="162">
        <v>1380</v>
      </c>
      <c r="Q1359" s="162">
        <v>2567</v>
      </c>
      <c r="R1359" s="164">
        <v>1</v>
      </c>
      <c r="S1359" s="164" t="s">
        <v>644</v>
      </c>
      <c r="T1359" s="164"/>
      <c r="U1359" s="164" t="s">
        <v>644</v>
      </c>
      <c r="V1359" s="164" t="s">
        <v>644</v>
      </c>
      <c r="W1359" s="162">
        <f t="shared" si="86"/>
        <v>1</v>
      </c>
      <c r="X1359" s="162">
        <v>1</v>
      </c>
      <c r="Y1359" t="str">
        <f t="shared" si="87"/>
        <v>Public Elementary</v>
      </c>
      <c r="AA1359" t="str">
        <f t="shared" si="88"/>
        <v>1</v>
      </c>
    </row>
    <row r="1360" spans="1:27" ht="15.75" hidden="1" customHeight="1" x14ac:dyDescent="0.25">
      <c r="A1360" s="162">
        <v>1295</v>
      </c>
      <c r="B1360" s="162">
        <v>121067</v>
      </c>
      <c r="C1360" s="163" t="s">
        <v>1956</v>
      </c>
      <c r="D1360" s="163" t="s">
        <v>638</v>
      </c>
      <c r="E1360" s="163" t="s">
        <v>639</v>
      </c>
      <c r="F1360" s="163" t="s">
        <v>639</v>
      </c>
      <c r="G1360" s="163" t="s">
        <v>1945</v>
      </c>
      <c r="H1360" s="163" t="s">
        <v>1945</v>
      </c>
      <c r="I1360" s="163" t="s">
        <v>643</v>
      </c>
      <c r="J1360" s="162">
        <v>10.346567739999999</v>
      </c>
      <c r="K1360" s="162">
        <v>124.8846982</v>
      </c>
      <c r="L1360" s="163" t="s">
        <v>644</v>
      </c>
      <c r="M1360" s="162">
        <v>14</v>
      </c>
      <c r="N1360" s="162">
        <v>45</v>
      </c>
      <c r="O1360" s="162">
        <v>194</v>
      </c>
      <c r="P1360" s="162">
        <v>1380</v>
      </c>
      <c r="Q1360" s="162">
        <v>2567</v>
      </c>
      <c r="R1360" s="164">
        <v>1</v>
      </c>
      <c r="S1360" s="164" t="s">
        <v>644</v>
      </c>
      <c r="T1360" s="164"/>
      <c r="U1360" s="164" t="s">
        <v>644</v>
      </c>
      <c r="V1360" s="164" t="s">
        <v>644</v>
      </c>
      <c r="W1360" s="162">
        <f t="shared" si="86"/>
        <v>1</v>
      </c>
      <c r="X1360" s="162">
        <v>1</v>
      </c>
      <c r="Y1360" t="str">
        <f t="shared" si="87"/>
        <v>Public Elementary</v>
      </c>
      <c r="AA1360" t="str">
        <f t="shared" si="88"/>
        <v>1</v>
      </c>
    </row>
    <row r="1361" spans="1:27" ht="15.75" hidden="1" customHeight="1" x14ac:dyDescent="0.25">
      <c r="A1361" s="162">
        <v>1296</v>
      </c>
      <c r="B1361" s="162">
        <v>121068</v>
      </c>
      <c r="C1361" s="163" t="s">
        <v>1957</v>
      </c>
      <c r="D1361" s="163" t="s">
        <v>638</v>
      </c>
      <c r="E1361" s="163" t="s">
        <v>639</v>
      </c>
      <c r="F1361" s="163" t="s">
        <v>639</v>
      </c>
      <c r="G1361" s="163" t="s">
        <v>1945</v>
      </c>
      <c r="H1361" s="163" t="s">
        <v>1945</v>
      </c>
      <c r="I1361" s="163" t="s">
        <v>643</v>
      </c>
      <c r="J1361" s="162">
        <v>10.324325419999999</v>
      </c>
      <c r="K1361" s="162">
        <v>124.8577872</v>
      </c>
      <c r="L1361" s="163" t="s">
        <v>644</v>
      </c>
      <c r="M1361" s="162">
        <v>14</v>
      </c>
      <c r="N1361" s="162">
        <v>45</v>
      </c>
      <c r="O1361" s="162">
        <v>194</v>
      </c>
      <c r="P1361" s="162">
        <v>1380</v>
      </c>
      <c r="Q1361" s="162">
        <v>2567</v>
      </c>
      <c r="R1361" s="164">
        <v>1</v>
      </c>
      <c r="S1361" s="164" t="s">
        <v>644</v>
      </c>
      <c r="T1361" s="164"/>
      <c r="U1361" s="164" t="s">
        <v>644</v>
      </c>
      <c r="V1361" s="164" t="s">
        <v>644</v>
      </c>
      <c r="W1361" s="162">
        <f t="shared" si="86"/>
        <v>1</v>
      </c>
      <c r="X1361" s="162">
        <v>1</v>
      </c>
      <c r="Y1361" t="str">
        <f t="shared" si="87"/>
        <v>Public Elementary</v>
      </c>
      <c r="AA1361" t="str">
        <f t="shared" si="88"/>
        <v>1</v>
      </c>
    </row>
    <row r="1362" spans="1:27" ht="15.75" hidden="1" customHeight="1" x14ac:dyDescent="0.25">
      <c r="A1362" s="162">
        <v>1297</v>
      </c>
      <c r="B1362" s="162">
        <v>121069</v>
      </c>
      <c r="C1362" s="163" t="s">
        <v>1958</v>
      </c>
      <c r="D1362" s="163" t="s">
        <v>638</v>
      </c>
      <c r="E1362" s="163" t="s">
        <v>639</v>
      </c>
      <c r="F1362" s="163" t="s">
        <v>639</v>
      </c>
      <c r="G1362" s="163" t="s">
        <v>1945</v>
      </c>
      <c r="H1362" s="163" t="s">
        <v>1945</v>
      </c>
      <c r="I1362" s="163" t="s">
        <v>643</v>
      </c>
      <c r="J1362" s="162">
        <v>10.347467869999999</v>
      </c>
      <c r="K1362" s="162">
        <v>124.8399983</v>
      </c>
      <c r="L1362" s="163" t="s">
        <v>644</v>
      </c>
      <c r="M1362" s="162">
        <v>14</v>
      </c>
      <c r="N1362" s="162">
        <v>45</v>
      </c>
      <c r="O1362" s="162">
        <v>194</v>
      </c>
      <c r="P1362" s="162">
        <v>1380</v>
      </c>
      <c r="Q1362" s="162">
        <v>2567</v>
      </c>
      <c r="R1362" s="164">
        <v>1</v>
      </c>
      <c r="S1362" s="164" t="s">
        <v>644</v>
      </c>
      <c r="T1362" s="164"/>
      <c r="U1362" s="164" t="s">
        <v>644</v>
      </c>
      <c r="V1362" s="164" t="s">
        <v>644</v>
      </c>
      <c r="W1362" s="162">
        <f t="shared" si="86"/>
        <v>1</v>
      </c>
      <c r="X1362" s="162">
        <v>1</v>
      </c>
      <c r="Y1362" t="str">
        <f t="shared" si="87"/>
        <v>Public Elementary</v>
      </c>
      <c r="AA1362" t="str">
        <f t="shared" si="88"/>
        <v>1</v>
      </c>
    </row>
    <row r="1363" spans="1:27" ht="15.75" hidden="1" customHeight="1" x14ac:dyDescent="0.25">
      <c r="A1363" s="162">
        <v>1298</v>
      </c>
      <c r="B1363" s="162">
        <v>121070</v>
      </c>
      <c r="C1363" s="163" t="s">
        <v>1959</v>
      </c>
      <c r="D1363" s="163" t="s">
        <v>638</v>
      </c>
      <c r="E1363" s="163" t="s">
        <v>639</v>
      </c>
      <c r="F1363" s="163" t="s">
        <v>639</v>
      </c>
      <c r="G1363" s="163" t="s">
        <v>1945</v>
      </c>
      <c r="H1363" s="163" t="s">
        <v>1945</v>
      </c>
      <c r="I1363" s="163" t="s">
        <v>643</v>
      </c>
      <c r="J1363" s="170"/>
      <c r="K1363" s="170"/>
      <c r="L1363" s="163" t="s">
        <v>644</v>
      </c>
      <c r="M1363" s="162">
        <v>14</v>
      </c>
      <c r="N1363" s="162">
        <v>45</v>
      </c>
      <c r="O1363" s="162">
        <v>194</v>
      </c>
      <c r="P1363" s="162">
        <v>1380</v>
      </c>
      <c r="Q1363" s="162">
        <v>2567</v>
      </c>
      <c r="R1363" s="164">
        <v>1</v>
      </c>
      <c r="S1363" s="164" t="s">
        <v>644</v>
      </c>
      <c r="T1363" s="164"/>
      <c r="U1363" s="164" t="s">
        <v>644</v>
      </c>
      <c r="V1363" s="164" t="s">
        <v>644</v>
      </c>
      <c r="W1363" s="162">
        <f t="shared" si="86"/>
        <v>1</v>
      </c>
      <c r="X1363" s="162">
        <v>1</v>
      </c>
      <c r="Y1363" t="str">
        <f t="shared" si="87"/>
        <v>Public Elementary</v>
      </c>
      <c r="AA1363" t="str">
        <f t="shared" si="88"/>
        <v>1</v>
      </c>
    </row>
    <row r="1364" spans="1:27" ht="15.75" hidden="1" customHeight="1" x14ac:dyDescent="0.25">
      <c r="A1364" s="162">
        <v>1299</v>
      </c>
      <c r="B1364" s="162">
        <v>121071</v>
      </c>
      <c r="C1364" s="163" t="s">
        <v>1013</v>
      </c>
      <c r="D1364" s="163" t="s">
        <v>638</v>
      </c>
      <c r="E1364" s="163" t="s">
        <v>639</v>
      </c>
      <c r="F1364" s="163" t="s">
        <v>639</v>
      </c>
      <c r="G1364" s="163" t="s">
        <v>1945</v>
      </c>
      <c r="H1364" s="163" t="s">
        <v>1945</v>
      </c>
      <c r="I1364" s="163" t="s">
        <v>643</v>
      </c>
      <c r="J1364" s="162">
        <v>10.34904586</v>
      </c>
      <c r="K1364" s="162">
        <v>124.8161204</v>
      </c>
      <c r="L1364" s="163" t="s">
        <v>644</v>
      </c>
      <c r="M1364" s="162">
        <v>14</v>
      </c>
      <c r="N1364" s="162">
        <v>45</v>
      </c>
      <c r="O1364" s="162">
        <v>194</v>
      </c>
      <c r="P1364" s="162">
        <v>1380</v>
      </c>
      <c r="Q1364" s="162">
        <v>2567</v>
      </c>
      <c r="R1364" s="164">
        <v>1</v>
      </c>
      <c r="S1364" s="164" t="s">
        <v>644</v>
      </c>
      <c r="T1364" s="164"/>
      <c r="U1364" s="164" t="s">
        <v>644</v>
      </c>
      <c r="V1364" s="164" t="s">
        <v>644</v>
      </c>
      <c r="W1364" s="162">
        <f t="shared" si="86"/>
        <v>1</v>
      </c>
      <c r="X1364" s="162">
        <v>1</v>
      </c>
      <c r="Y1364" t="str">
        <f t="shared" si="87"/>
        <v>Public Elementary</v>
      </c>
      <c r="AA1364" t="str">
        <f t="shared" si="88"/>
        <v>1</v>
      </c>
    </row>
    <row r="1365" spans="1:27" ht="15.75" hidden="1" customHeight="1" x14ac:dyDescent="0.25">
      <c r="A1365" s="162">
        <v>1300</v>
      </c>
      <c r="B1365" s="162">
        <v>121072</v>
      </c>
      <c r="C1365" s="163" t="s">
        <v>1060</v>
      </c>
      <c r="D1365" s="163" t="s">
        <v>638</v>
      </c>
      <c r="E1365" s="163" t="s">
        <v>639</v>
      </c>
      <c r="F1365" s="163" t="s">
        <v>639</v>
      </c>
      <c r="G1365" s="163" t="s">
        <v>1945</v>
      </c>
      <c r="H1365" s="163" t="s">
        <v>1945</v>
      </c>
      <c r="I1365" s="163" t="s">
        <v>643</v>
      </c>
      <c r="J1365" s="162">
        <v>10.339868170000001</v>
      </c>
      <c r="K1365" s="162">
        <v>124.8934982</v>
      </c>
      <c r="L1365" s="163" t="s">
        <v>644</v>
      </c>
      <c r="M1365" s="162">
        <v>14</v>
      </c>
      <c r="N1365" s="162">
        <v>45</v>
      </c>
      <c r="O1365" s="162">
        <v>194</v>
      </c>
      <c r="P1365" s="162">
        <v>1380</v>
      </c>
      <c r="Q1365" s="162">
        <v>2567</v>
      </c>
      <c r="R1365" s="164">
        <v>1</v>
      </c>
      <c r="S1365" s="164" t="s">
        <v>644</v>
      </c>
      <c r="T1365" s="164"/>
      <c r="U1365" s="164" t="s">
        <v>644</v>
      </c>
      <c r="V1365" s="164" t="s">
        <v>644</v>
      </c>
      <c r="W1365" s="162">
        <f t="shared" si="86"/>
        <v>1</v>
      </c>
      <c r="X1365" s="162">
        <v>1</v>
      </c>
      <c r="Y1365" t="str">
        <f t="shared" si="87"/>
        <v>Public Elementary</v>
      </c>
      <c r="AA1365" t="str">
        <f t="shared" si="88"/>
        <v>1</v>
      </c>
    </row>
    <row r="1366" spans="1:27" ht="15.75" hidden="1" customHeight="1" x14ac:dyDescent="0.25">
      <c r="A1366" s="162">
        <v>1301</v>
      </c>
      <c r="B1366" s="162">
        <v>121073</v>
      </c>
      <c r="C1366" s="163" t="s">
        <v>1960</v>
      </c>
      <c r="D1366" s="163" t="s">
        <v>638</v>
      </c>
      <c r="E1366" s="163" t="s">
        <v>639</v>
      </c>
      <c r="F1366" s="163" t="s">
        <v>639</v>
      </c>
      <c r="G1366" s="163" t="s">
        <v>1945</v>
      </c>
      <c r="H1366" s="163" t="s">
        <v>1945</v>
      </c>
      <c r="I1366" s="163" t="s">
        <v>643</v>
      </c>
      <c r="J1366" s="162">
        <v>10.35169133</v>
      </c>
      <c r="K1366" s="162">
        <v>124.8945422</v>
      </c>
      <c r="L1366" s="163" t="s">
        <v>644</v>
      </c>
      <c r="M1366" s="162">
        <v>14</v>
      </c>
      <c r="N1366" s="162">
        <v>45</v>
      </c>
      <c r="O1366" s="162">
        <v>194</v>
      </c>
      <c r="P1366" s="162">
        <v>1380</v>
      </c>
      <c r="Q1366" s="162">
        <v>2567</v>
      </c>
      <c r="R1366" s="164">
        <v>1</v>
      </c>
      <c r="S1366" s="164" t="s">
        <v>644</v>
      </c>
      <c r="T1366" s="164"/>
      <c r="U1366" s="164" t="s">
        <v>644</v>
      </c>
      <c r="V1366" s="164" t="s">
        <v>644</v>
      </c>
      <c r="W1366" s="162">
        <f t="shared" si="86"/>
        <v>1</v>
      </c>
      <c r="X1366" s="162">
        <v>1</v>
      </c>
      <c r="Y1366" t="str">
        <f t="shared" si="87"/>
        <v>Public Elementary</v>
      </c>
      <c r="AA1366" t="str">
        <f t="shared" si="88"/>
        <v>1</v>
      </c>
    </row>
    <row r="1367" spans="1:27" ht="15.75" hidden="1" customHeight="1" x14ac:dyDescent="0.25">
      <c r="A1367" s="162">
        <v>1302</v>
      </c>
      <c r="B1367" s="162">
        <v>121074</v>
      </c>
      <c r="C1367" s="163" t="s">
        <v>1961</v>
      </c>
      <c r="D1367" s="163" t="s">
        <v>638</v>
      </c>
      <c r="E1367" s="163" t="s">
        <v>639</v>
      </c>
      <c r="F1367" s="163" t="s">
        <v>639</v>
      </c>
      <c r="G1367" s="163" t="s">
        <v>1945</v>
      </c>
      <c r="H1367" s="163" t="s">
        <v>1945</v>
      </c>
      <c r="I1367" s="163" t="s">
        <v>643</v>
      </c>
      <c r="J1367" s="162">
        <v>10.305438029999999</v>
      </c>
      <c r="K1367" s="162">
        <v>124.7941762</v>
      </c>
      <c r="L1367" s="163" t="s">
        <v>644</v>
      </c>
      <c r="M1367" s="162">
        <v>14</v>
      </c>
      <c r="N1367" s="162">
        <v>45</v>
      </c>
      <c r="O1367" s="162">
        <v>194</v>
      </c>
      <c r="P1367" s="162">
        <v>1380</v>
      </c>
      <c r="Q1367" s="162">
        <v>2567</v>
      </c>
      <c r="R1367" s="164">
        <v>1</v>
      </c>
      <c r="S1367" s="164" t="s">
        <v>644</v>
      </c>
      <c r="T1367" s="164"/>
      <c r="U1367" s="164" t="s">
        <v>644</v>
      </c>
      <c r="V1367" s="164" t="s">
        <v>644</v>
      </c>
      <c r="W1367" s="162">
        <f t="shared" si="86"/>
        <v>1</v>
      </c>
      <c r="X1367" s="162">
        <v>1</v>
      </c>
      <c r="Y1367" t="str">
        <f t="shared" si="87"/>
        <v>Public Elementary</v>
      </c>
      <c r="AA1367" t="str">
        <f t="shared" si="88"/>
        <v>1</v>
      </c>
    </row>
    <row r="1368" spans="1:27" ht="15.75" hidden="1" customHeight="1" x14ac:dyDescent="0.25">
      <c r="A1368" s="162">
        <v>1303</v>
      </c>
      <c r="B1368" s="162">
        <v>121075</v>
      </c>
      <c r="C1368" s="163" t="s">
        <v>1962</v>
      </c>
      <c r="D1368" s="163" t="s">
        <v>638</v>
      </c>
      <c r="E1368" s="163" t="s">
        <v>639</v>
      </c>
      <c r="F1368" s="163" t="s">
        <v>639</v>
      </c>
      <c r="G1368" s="163" t="s">
        <v>1945</v>
      </c>
      <c r="H1368" s="163" t="s">
        <v>1945</v>
      </c>
      <c r="I1368" s="163" t="s">
        <v>643</v>
      </c>
      <c r="J1368" s="162">
        <v>10.34432426</v>
      </c>
      <c r="K1368" s="162">
        <v>124.7994544</v>
      </c>
      <c r="L1368" s="163" t="s">
        <v>644</v>
      </c>
      <c r="M1368" s="162">
        <v>14</v>
      </c>
      <c r="N1368" s="162">
        <v>45</v>
      </c>
      <c r="O1368" s="162">
        <v>194</v>
      </c>
      <c r="P1368" s="162">
        <v>1380</v>
      </c>
      <c r="Q1368" s="162">
        <v>2567</v>
      </c>
      <c r="R1368" s="164">
        <v>1</v>
      </c>
      <c r="S1368" s="164" t="s">
        <v>644</v>
      </c>
      <c r="T1368" s="164"/>
      <c r="U1368" s="164" t="s">
        <v>644</v>
      </c>
      <c r="V1368" s="164" t="s">
        <v>644</v>
      </c>
      <c r="W1368" s="162">
        <f t="shared" si="86"/>
        <v>1</v>
      </c>
      <c r="X1368" s="162">
        <v>1</v>
      </c>
      <c r="Y1368" t="str">
        <f t="shared" si="87"/>
        <v>Public Elementary</v>
      </c>
      <c r="AA1368" t="str">
        <f t="shared" si="88"/>
        <v>1</v>
      </c>
    </row>
    <row r="1369" spans="1:27" ht="15.75" hidden="1" customHeight="1" x14ac:dyDescent="0.25">
      <c r="A1369" s="162">
        <v>1304</v>
      </c>
      <c r="B1369" s="162">
        <v>121076</v>
      </c>
      <c r="C1369" s="163" t="s">
        <v>1963</v>
      </c>
      <c r="D1369" s="163" t="s">
        <v>638</v>
      </c>
      <c r="E1369" s="163" t="s">
        <v>639</v>
      </c>
      <c r="F1369" s="163" t="s">
        <v>639</v>
      </c>
      <c r="G1369" s="163" t="s">
        <v>1945</v>
      </c>
      <c r="H1369" s="163" t="s">
        <v>1945</v>
      </c>
      <c r="I1369" s="163" t="s">
        <v>643</v>
      </c>
      <c r="J1369" s="162">
        <v>10.34543509</v>
      </c>
      <c r="K1369" s="162">
        <v>124.8211204</v>
      </c>
      <c r="L1369" s="163" t="s">
        <v>644</v>
      </c>
      <c r="M1369" s="162">
        <v>14</v>
      </c>
      <c r="N1369" s="162">
        <v>45</v>
      </c>
      <c r="O1369" s="162">
        <v>194</v>
      </c>
      <c r="P1369" s="162">
        <v>1380</v>
      </c>
      <c r="Q1369" s="162">
        <v>2567</v>
      </c>
      <c r="R1369" s="164">
        <v>1</v>
      </c>
      <c r="S1369" s="164" t="s">
        <v>644</v>
      </c>
      <c r="T1369" s="164"/>
      <c r="U1369" s="164" t="s">
        <v>644</v>
      </c>
      <c r="V1369" s="164" t="s">
        <v>644</v>
      </c>
      <c r="W1369" s="162">
        <f t="shared" si="86"/>
        <v>1</v>
      </c>
      <c r="X1369" s="162">
        <v>1</v>
      </c>
      <c r="Y1369" t="str">
        <f t="shared" si="87"/>
        <v>Public Elementary</v>
      </c>
      <c r="AA1369" t="str">
        <f t="shared" si="88"/>
        <v>1</v>
      </c>
    </row>
    <row r="1370" spans="1:27" ht="15.75" hidden="1" customHeight="1" x14ac:dyDescent="0.25">
      <c r="A1370" s="162">
        <v>1305</v>
      </c>
      <c r="B1370" s="162">
        <v>121077</v>
      </c>
      <c r="C1370" s="163" t="s">
        <v>1964</v>
      </c>
      <c r="D1370" s="163" t="s">
        <v>638</v>
      </c>
      <c r="E1370" s="163" t="s">
        <v>639</v>
      </c>
      <c r="F1370" s="163" t="s">
        <v>639</v>
      </c>
      <c r="G1370" s="163" t="s">
        <v>1945</v>
      </c>
      <c r="H1370" s="163" t="s">
        <v>1945</v>
      </c>
      <c r="I1370" s="163" t="s">
        <v>643</v>
      </c>
      <c r="J1370" s="162">
        <v>10.3232134</v>
      </c>
      <c r="K1370" s="162">
        <v>124.8808422</v>
      </c>
      <c r="L1370" s="163" t="s">
        <v>644</v>
      </c>
      <c r="M1370" s="162">
        <v>14</v>
      </c>
      <c r="N1370" s="162">
        <v>45</v>
      </c>
      <c r="O1370" s="162">
        <v>194</v>
      </c>
      <c r="P1370" s="162">
        <v>1380</v>
      </c>
      <c r="Q1370" s="162">
        <v>2567</v>
      </c>
      <c r="R1370" s="164">
        <v>1</v>
      </c>
      <c r="S1370" s="164" t="s">
        <v>644</v>
      </c>
      <c r="T1370" s="164"/>
      <c r="U1370" s="164" t="s">
        <v>644</v>
      </c>
      <c r="V1370" s="164" t="s">
        <v>644</v>
      </c>
      <c r="W1370" s="162">
        <f t="shared" si="86"/>
        <v>1</v>
      </c>
      <c r="X1370" s="162">
        <v>1</v>
      </c>
      <c r="Y1370" t="str">
        <f t="shared" si="87"/>
        <v>Public Elementary</v>
      </c>
      <c r="AA1370" t="str">
        <f t="shared" si="88"/>
        <v>1</v>
      </c>
    </row>
    <row r="1371" spans="1:27" ht="15.75" hidden="1" customHeight="1" x14ac:dyDescent="0.25">
      <c r="A1371" s="162">
        <v>1306</v>
      </c>
      <c r="B1371" s="162">
        <v>121078</v>
      </c>
      <c r="C1371" s="163" t="s">
        <v>1965</v>
      </c>
      <c r="D1371" s="163" t="s">
        <v>638</v>
      </c>
      <c r="E1371" s="163" t="s">
        <v>639</v>
      </c>
      <c r="F1371" s="163" t="s">
        <v>639</v>
      </c>
      <c r="G1371" s="163" t="s">
        <v>1945</v>
      </c>
      <c r="H1371" s="163" t="s">
        <v>1945</v>
      </c>
      <c r="I1371" s="163" t="s">
        <v>643</v>
      </c>
      <c r="J1371" s="162">
        <v>10.320713850000001</v>
      </c>
      <c r="K1371" s="162">
        <v>124.8172313</v>
      </c>
      <c r="L1371" s="163" t="s">
        <v>644</v>
      </c>
      <c r="M1371" s="162">
        <v>14</v>
      </c>
      <c r="N1371" s="162">
        <v>45</v>
      </c>
      <c r="O1371" s="162">
        <v>194</v>
      </c>
      <c r="P1371" s="162">
        <v>1380</v>
      </c>
      <c r="Q1371" s="162">
        <v>2567</v>
      </c>
      <c r="R1371" s="164">
        <v>1</v>
      </c>
      <c r="S1371" s="164" t="s">
        <v>644</v>
      </c>
      <c r="T1371" s="164"/>
      <c r="U1371" s="164" t="s">
        <v>644</v>
      </c>
      <c r="V1371" s="164" t="s">
        <v>644</v>
      </c>
      <c r="W1371" s="162">
        <f t="shared" si="86"/>
        <v>1</v>
      </c>
      <c r="X1371" s="162">
        <v>1</v>
      </c>
      <c r="Y1371" t="str">
        <f t="shared" si="87"/>
        <v>Public Elementary</v>
      </c>
      <c r="AA1371" t="str">
        <f t="shared" si="88"/>
        <v>1</v>
      </c>
    </row>
    <row r="1372" spans="1:27" ht="15.75" hidden="1" customHeight="1" x14ac:dyDescent="0.25">
      <c r="A1372" s="162">
        <v>2146</v>
      </c>
      <c r="B1372" s="162">
        <v>191503</v>
      </c>
      <c r="C1372" s="163" t="s">
        <v>2739</v>
      </c>
      <c r="D1372" s="163" t="s">
        <v>638</v>
      </c>
      <c r="E1372" s="163" t="s">
        <v>639</v>
      </c>
      <c r="F1372" s="163" t="s">
        <v>639</v>
      </c>
      <c r="G1372" s="163" t="s">
        <v>1945</v>
      </c>
      <c r="H1372" s="163" t="s">
        <v>1945</v>
      </c>
      <c r="I1372" s="163" t="s">
        <v>643</v>
      </c>
      <c r="J1372" s="162">
        <v>10.341265</v>
      </c>
      <c r="K1372" s="162">
        <v>124.892208</v>
      </c>
      <c r="L1372" s="163" t="s">
        <v>644</v>
      </c>
      <c r="M1372" s="162">
        <v>14</v>
      </c>
      <c r="N1372" s="162">
        <v>45</v>
      </c>
      <c r="O1372" s="162">
        <v>194</v>
      </c>
      <c r="P1372" s="162">
        <v>1380</v>
      </c>
      <c r="Q1372" s="162">
        <v>2567</v>
      </c>
      <c r="R1372" s="164">
        <v>1</v>
      </c>
      <c r="S1372" s="164" t="s">
        <v>644</v>
      </c>
      <c r="T1372" s="164"/>
      <c r="U1372" s="164" t="s">
        <v>644</v>
      </c>
      <c r="V1372" s="164" t="s">
        <v>644</v>
      </c>
      <c r="W1372" s="162">
        <f t="shared" si="86"/>
        <v>1</v>
      </c>
      <c r="X1372" s="162">
        <v>1</v>
      </c>
      <c r="Y1372" t="str">
        <f t="shared" si="87"/>
        <v>Public Elementary</v>
      </c>
      <c r="AA1372" t="str">
        <f t="shared" si="88"/>
        <v>1</v>
      </c>
    </row>
    <row r="1373" spans="1:27" ht="15.75" hidden="1" customHeight="1" x14ac:dyDescent="0.25">
      <c r="A1373" s="162">
        <v>2202</v>
      </c>
      <c r="B1373" s="162">
        <v>191563</v>
      </c>
      <c r="C1373" s="163" t="s">
        <v>2787</v>
      </c>
      <c r="D1373" s="163" t="s">
        <v>638</v>
      </c>
      <c r="E1373" s="163" t="s">
        <v>639</v>
      </c>
      <c r="F1373" s="163" t="s">
        <v>639</v>
      </c>
      <c r="G1373" s="163" t="s">
        <v>1945</v>
      </c>
      <c r="H1373" s="163" t="s">
        <v>1945</v>
      </c>
      <c r="I1373" s="163" t="s">
        <v>643</v>
      </c>
      <c r="J1373" s="162">
        <v>10.340757999999999</v>
      </c>
      <c r="K1373" s="162">
        <v>124.886371</v>
      </c>
      <c r="L1373" s="163" t="s">
        <v>644</v>
      </c>
      <c r="M1373" s="162">
        <v>14</v>
      </c>
      <c r="N1373" s="162">
        <v>45</v>
      </c>
      <c r="O1373" s="162">
        <v>194</v>
      </c>
      <c r="P1373" s="162">
        <v>1380</v>
      </c>
      <c r="Q1373" s="162">
        <v>2567</v>
      </c>
      <c r="R1373" s="164">
        <v>1</v>
      </c>
      <c r="S1373" s="164" t="s">
        <v>644</v>
      </c>
      <c r="T1373" s="164"/>
      <c r="U1373" s="164" t="s">
        <v>644</v>
      </c>
      <c r="V1373" s="164" t="s">
        <v>644</v>
      </c>
      <c r="W1373" s="162">
        <f t="shared" si="86"/>
        <v>1</v>
      </c>
      <c r="X1373" s="162">
        <v>1</v>
      </c>
      <c r="Y1373" t="str">
        <f t="shared" si="87"/>
        <v>Public Elementary</v>
      </c>
      <c r="AA1373" t="str">
        <f t="shared" si="88"/>
        <v>1</v>
      </c>
    </row>
    <row r="1374" spans="1:27" ht="15.75" hidden="1" customHeight="1" x14ac:dyDescent="0.25">
      <c r="A1374" s="162">
        <v>2215</v>
      </c>
      <c r="B1374" s="162">
        <v>191578</v>
      </c>
      <c r="C1374" s="163" t="s">
        <v>2796</v>
      </c>
      <c r="D1374" s="163" t="s">
        <v>638</v>
      </c>
      <c r="E1374" s="163" t="s">
        <v>639</v>
      </c>
      <c r="F1374" s="163" t="s">
        <v>639</v>
      </c>
      <c r="G1374" s="163" t="s">
        <v>1945</v>
      </c>
      <c r="H1374" s="163" t="s">
        <v>1945</v>
      </c>
      <c r="I1374" s="163" t="s">
        <v>643</v>
      </c>
      <c r="J1374" s="170"/>
      <c r="K1374" s="170"/>
      <c r="L1374" s="163" t="s">
        <v>644</v>
      </c>
      <c r="M1374" s="162">
        <v>14</v>
      </c>
      <c r="N1374" s="162">
        <v>45</v>
      </c>
      <c r="O1374" s="162">
        <v>194</v>
      </c>
      <c r="P1374" s="162">
        <v>1380</v>
      </c>
      <c r="Q1374" s="162">
        <v>2567</v>
      </c>
      <c r="R1374" s="164">
        <v>1</v>
      </c>
      <c r="S1374" s="164" t="s">
        <v>644</v>
      </c>
      <c r="T1374" s="164"/>
      <c r="U1374" s="164" t="s">
        <v>644</v>
      </c>
      <c r="V1374" s="164" t="s">
        <v>644</v>
      </c>
      <c r="W1374" s="162">
        <f t="shared" si="86"/>
        <v>1</v>
      </c>
      <c r="X1374" s="162">
        <v>1</v>
      </c>
      <c r="Y1374" t="str">
        <f t="shared" si="87"/>
        <v>Public Elementary</v>
      </c>
      <c r="AA1374" t="str">
        <f t="shared" si="88"/>
        <v>1</v>
      </c>
    </row>
    <row r="1375" spans="1:27" ht="15.75" hidden="1" customHeight="1" x14ac:dyDescent="0.25">
      <c r="A1375" s="162">
        <v>2222</v>
      </c>
      <c r="B1375" s="162">
        <v>303338</v>
      </c>
      <c r="C1375" s="163" t="s">
        <v>2803</v>
      </c>
      <c r="D1375" s="163" t="s">
        <v>638</v>
      </c>
      <c r="E1375" s="163" t="s">
        <v>639</v>
      </c>
      <c r="F1375" s="163" t="s">
        <v>639</v>
      </c>
      <c r="G1375" s="163" t="s">
        <v>1945</v>
      </c>
      <c r="H1375" s="163" t="s">
        <v>1945</v>
      </c>
      <c r="I1375" s="163" t="s">
        <v>716</v>
      </c>
      <c r="J1375" s="162">
        <v>10.34606142</v>
      </c>
      <c r="K1375" s="162">
        <v>124.8689488</v>
      </c>
      <c r="L1375" s="163" t="s">
        <v>644</v>
      </c>
      <c r="M1375" s="162">
        <v>14</v>
      </c>
      <c r="N1375" s="162">
        <v>45</v>
      </c>
      <c r="O1375" s="162">
        <v>194</v>
      </c>
      <c r="P1375" s="162">
        <v>1380</v>
      </c>
      <c r="Q1375" s="162">
        <v>2567</v>
      </c>
      <c r="R1375" s="164" t="s">
        <v>644</v>
      </c>
      <c r="S1375" s="164">
        <v>1</v>
      </c>
      <c r="T1375" s="164"/>
      <c r="U1375" s="164" t="s">
        <v>644</v>
      </c>
      <c r="V1375" s="164" t="s">
        <v>644</v>
      </c>
      <c r="W1375" s="162">
        <f t="shared" si="86"/>
        <v>2</v>
      </c>
      <c r="X1375" s="162">
        <v>1</v>
      </c>
      <c r="Y1375" t="str">
        <f t="shared" si="87"/>
        <v>Public JHS</v>
      </c>
      <c r="AA1375" t="str">
        <f t="shared" si="88"/>
        <v>2</v>
      </c>
    </row>
    <row r="1376" spans="1:27" ht="15.75" hidden="1" customHeight="1" x14ac:dyDescent="0.25">
      <c r="A1376" s="162">
        <v>2230</v>
      </c>
      <c r="B1376" s="162">
        <v>303346</v>
      </c>
      <c r="C1376" s="163" t="s">
        <v>2811</v>
      </c>
      <c r="D1376" s="163" t="s">
        <v>638</v>
      </c>
      <c r="E1376" s="163" t="s">
        <v>639</v>
      </c>
      <c r="F1376" s="163" t="s">
        <v>639</v>
      </c>
      <c r="G1376" s="163" t="s">
        <v>1945</v>
      </c>
      <c r="H1376" s="163" t="s">
        <v>1945</v>
      </c>
      <c r="I1376" s="163" t="s">
        <v>716</v>
      </c>
      <c r="J1376" s="162">
        <v>10.32582983</v>
      </c>
      <c r="K1376" s="162">
        <v>124.7951869</v>
      </c>
      <c r="L1376" s="163" t="s">
        <v>644</v>
      </c>
      <c r="M1376" s="162">
        <v>14</v>
      </c>
      <c r="N1376" s="162">
        <v>45</v>
      </c>
      <c r="O1376" s="162">
        <v>194</v>
      </c>
      <c r="P1376" s="162">
        <v>1380</v>
      </c>
      <c r="Q1376" s="162">
        <v>2567</v>
      </c>
      <c r="R1376" s="164" t="s">
        <v>644</v>
      </c>
      <c r="S1376" s="164">
        <v>1</v>
      </c>
      <c r="T1376" s="164"/>
      <c r="U1376" s="164" t="s">
        <v>644</v>
      </c>
      <c r="V1376" s="164" t="s">
        <v>644</v>
      </c>
      <c r="W1376" s="162">
        <f t="shared" si="86"/>
        <v>2</v>
      </c>
      <c r="X1376" s="162">
        <v>1</v>
      </c>
      <c r="Y1376" t="str">
        <f t="shared" si="87"/>
        <v>Public JHS</v>
      </c>
      <c r="AA1376" t="str">
        <f t="shared" si="88"/>
        <v>2</v>
      </c>
    </row>
    <row r="1377" spans="1:27" ht="15.75" hidden="1" customHeight="1" x14ac:dyDescent="0.25">
      <c r="A1377" s="162">
        <v>2231</v>
      </c>
      <c r="B1377" s="162">
        <v>303347</v>
      </c>
      <c r="C1377" s="163" t="s">
        <v>2812</v>
      </c>
      <c r="D1377" s="163" t="s">
        <v>638</v>
      </c>
      <c r="E1377" s="163" t="s">
        <v>639</v>
      </c>
      <c r="F1377" s="163" t="s">
        <v>639</v>
      </c>
      <c r="G1377" s="163" t="s">
        <v>1945</v>
      </c>
      <c r="H1377" s="163" t="s">
        <v>1945</v>
      </c>
      <c r="I1377" s="163" t="s">
        <v>716</v>
      </c>
      <c r="J1377" s="162">
        <v>10.32199922</v>
      </c>
      <c r="K1377" s="162">
        <v>124.7924635</v>
      </c>
      <c r="L1377" s="163" t="s">
        <v>644</v>
      </c>
      <c r="M1377" s="162">
        <v>14</v>
      </c>
      <c r="N1377" s="162">
        <v>45</v>
      </c>
      <c r="O1377" s="162">
        <v>194</v>
      </c>
      <c r="P1377" s="162">
        <v>1380</v>
      </c>
      <c r="Q1377" s="162">
        <v>2567</v>
      </c>
      <c r="R1377" s="164" t="s">
        <v>644</v>
      </c>
      <c r="S1377" s="164">
        <v>1</v>
      </c>
      <c r="T1377" s="164"/>
      <c r="U1377" s="164" t="s">
        <v>644</v>
      </c>
      <c r="V1377" s="164" t="s">
        <v>644</v>
      </c>
      <c r="W1377" s="162">
        <f t="shared" si="86"/>
        <v>2</v>
      </c>
      <c r="X1377" s="162">
        <v>1</v>
      </c>
      <c r="Y1377" t="str">
        <f t="shared" si="87"/>
        <v>Public JHS</v>
      </c>
      <c r="AA1377" t="str">
        <f t="shared" si="88"/>
        <v>2</v>
      </c>
    </row>
    <row r="1378" spans="1:27" ht="15.75" hidden="1" customHeight="1" x14ac:dyDescent="0.25">
      <c r="A1378" s="162">
        <v>2338</v>
      </c>
      <c r="B1378" s="162">
        <v>313320</v>
      </c>
      <c r="C1378" s="163" t="s">
        <v>2913</v>
      </c>
      <c r="D1378" s="163" t="s">
        <v>638</v>
      </c>
      <c r="E1378" s="163" t="s">
        <v>639</v>
      </c>
      <c r="F1378" s="163" t="s">
        <v>639</v>
      </c>
      <c r="G1378" s="163" t="s">
        <v>1945</v>
      </c>
      <c r="H1378" s="163" t="s">
        <v>1945</v>
      </c>
      <c r="I1378" s="163" t="s">
        <v>716</v>
      </c>
      <c r="J1378" s="177"/>
      <c r="K1378" s="177"/>
      <c r="L1378" s="163" t="s">
        <v>644</v>
      </c>
      <c r="M1378" s="162">
        <v>14</v>
      </c>
      <c r="N1378" s="162">
        <v>45</v>
      </c>
      <c r="O1378" s="162">
        <v>194</v>
      </c>
      <c r="P1378" s="162">
        <v>1380</v>
      </c>
      <c r="Q1378" s="162">
        <v>2567</v>
      </c>
      <c r="R1378" s="164" t="s">
        <v>644</v>
      </c>
      <c r="S1378" s="164">
        <v>1</v>
      </c>
      <c r="T1378" s="164"/>
      <c r="U1378" s="164" t="s">
        <v>644</v>
      </c>
      <c r="V1378" s="164" t="s">
        <v>644</v>
      </c>
      <c r="W1378" s="162">
        <f t="shared" si="86"/>
        <v>2</v>
      </c>
      <c r="X1378" s="162">
        <v>1</v>
      </c>
      <c r="Y1378" t="str">
        <f t="shared" si="87"/>
        <v>Public JHS</v>
      </c>
      <c r="AA1378" t="str">
        <f t="shared" si="88"/>
        <v>2</v>
      </c>
    </row>
    <row r="1379" spans="1:27" ht="15.75" hidden="1" customHeight="1" x14ac:dyDescent="0.25">
      <c r="A1379" s="162">
        <v>2369</v>
      </c>
      <c r="B1379" s="162">
        <v>404655</v>
      </c>
      <c r="C1379" s="169" t="s">
        <v>2952</v>
      </c>
      <c r="D1379" s="163" t="s">
        <v>638</v>
      </c>
      <c r="E1379" s="163" t="s">
        <v>730</v>
      </c>
      <c r="F1379" s="163" t="s">
        <v>639</v>
      </c>
      <c r="G1379" s="163" t="s">
        <v>983</v>
      </c>
      <c r="H1379" s="163" t="s">
        <v>1945</v>
      </c>
      <c r="I1379" s="163" t="s">
        <v>439</v>
      </c>
      <c r="J1379" s="170"/>
      <c r="K1379" s="170"/>
      <c r="L1379" s="163" t="s">
        <v>2953</v>
      </c>
      <c r="M1379" s="162">
        <v>14</v>
      </c>
      <c r="N1379" s="162">
        <v>45</v>
      </c>
      <c r="O1379" s="162">
        <v>194</v>
      </c>
      <c r="P1379" s="162">
        <v>1380</v>
      </c>
      <c r="Q1379" s="162">
        <v>2567</v>
      </c>
      <c r="R1379" s="164" t="str">
        <f>IF(B1379&lt;200000,1,"")</f>
        <v/>
      </c>
      <c r="S1379" s="164">
        <v>1</v>
      </c>
      <c r="T1379" s="164"/>
      <c r="U1379" s="164" t="s">
        <v>644</v>
      </c>
      <c r="V1379" s="164" t="s">
        <v>644</v>
      </c>
      <c r="W1379" s="162">
        <f t="shared" ref="W1379:W1442" si="89">IF(AA1379="1",1,IF(AA1379="2",2,IF(AA1379="12",4,IF(AA1379="123",6,IF(AA1379="23",5,IF(AA1379="3",3,IF(AA1379="4",7,IF(AA1379="35",8,""))))))))</f>
        <v>2</v>
      </c>
      <c r="X1379" s="162">
        <v>2</v>
      </c>
      <c r="Y1379" t="str">
        <f t="shared" ref="Y1379:Y1442" si="90">IF(X1379=1,"Public","Private")&amp;" "&amp;IF(W1379=1,"Elementary",IF(W1379=2,"JHS",IF(W1379=3,"SHS (Stand-alone)",IF(W1379=4,"Integrated",IF(W1379=5,"Secondary",IF(W1379=6,"Complete K to 12",IF(W1379=7,"ALS",IF(W1379=8,"SHS SUC",""))))))))</f>
        <v>Private JHS</v>
      </c>
      <c r="AA1379" t="str">
        <f t="shared" ref="AA1379:AA1442" si="91">IF(R1379=1,1,"")&amp;IF(S1379=1,2,"")&amp;IF(T1379=1,3,"")&amp;IF(U1379=1,4,"")&amp;IF(V1379=1,5,"")</f>
        <v>2</v>
      </c>
    </row>
    <row r="1380" spans="1:27" ht="15.75" hidden="1" customHeight="1" x14ac:dyDescent="0.25">
      <c r="A1380" s="162">
        <v>2370</v>
      </c>
      <c r="B1380" s="162">
        <v>404656</v>
      </c>
      <c r="C1380" s="169" t="s">
        <v>2954</v>
      </c>
      <c r="D1380" s="163" t="s">
        <v>638</v>
      </c>
      <c r="E1380" s="163" t="s">
        <v>730</v>
      </c>
      <c r="F1380" s="163" t="s">
        <v>639</v>
      </c>
      <c r="G1380" s="163" t="s">
        <v>983</v>
      </c>
      <c r="H1380" s="163" t="s">
        <v>1945</v>
      </c>
      <c r="I1380" s="163" t="s">
        <v>3</v>
      </c>
      <c r="J1380" s="170"/>
      <c r="K1380" s="170"/>
      <c r="L1380" s="163" t="s">
        <v>2955</v>
      </c>
      <c r="M1380" s="162">
        <v>14</v>
      </c>
      <c r="N1380" s="162">
        <v>45</v>
      </c>
      <c r="O1380" s="162">
        <v>194</v>
      </c>
      <c r="P1380" s="162">
        <v>1380</v>
      </c>
      <c r="Q1380" s="162">
        <v>2567</v>
      </c>
      <c r="R1380" s="164">
        <v>1</v>
      </c>
      <c r="S1380" s="164" t="s">
        <v>644</v>
      </c>
      <c r="T1380" s="164"/>
      <c r="U1380" s="164" t="s">
        <v>644</v>
      </c>
      <c r="V1380" s="164" t="s">
        <v>644</v>
      </c>
      <c r="W1380" s="162">
        <f t="shared" si="89"/>
        <v>1</v>
      </c>
      <c r="X1380" s="162">
        <v>2</v>
      </c>
      <c r="Y1380" t="str">
        <f t="shared" si="90"/>
        <v>Private Elementary</v>
      </c>
      <c r="AA1380" t="str">
        <f t="shared" si="91"/>
        <v>1</v>
      </c>
    </row>
    <row r="1381" spans="1:27" ht="15.75" hidden="1" customHeight="1" x14ac:dyDescent="0.25">
      <c r="A1381" s="162">
        <v>2371</v>
      </c>
      <c r="B1381" s="162">
        <v>404657</v>
      </c>
      <c r="C1381" s="169" t="s">
        <v>2956</v>
      </c>
      <c r="D1381" s="163" t="s">
        <v>638</v>
      </c>
      <c r="E1381" s="163" t="s">
        <v>730</v>
      </c>
      <c r="F1381" s="163" t="s">
        <v>639</v>
      </c>
      <c r="G1381" s="163" t="s">
        <v>983</v>
      </c>
      <c r="H1381" s="163" t="s">
        <v>1945</v>
      </c>
      <c r="I1381" s="163" t="s">
        <v>439</v>
      </c>
      <c r="J1381" s="170"/>
      <c r="K1381" s="170"/>
      <c r="L1381" s="163" t="s">
        <v>2957</v>
      </c>
      <c r="M1381" s="162">
        <v>14</v>
      </c>
      <c r="N1381" s="162">
        <v>45</v>
      </c>
      <c r="O1381" s="162">
        <v>194</v>
      </c>
      <c r="P1381" s="162">
        <v>1380</v>
      </c>
      <c r="Q1381" s="162">
        <v>2567</v>
      </c>
      <c r="R1381" s="164" t="str">
        <f>IF(B1381&lt;200000,1,"")</f>
        <v/>
      </c>
      <c r="S1381" s="164">
        <v>1</v>
      </c>
      <c r="T1381" s="164"/>
      <c r="U1381" s="164" t="s">
        <v>644</v>
      </c>
      <c r="V1381" s="164" t="s">
        <v>644</v>
      </c>
      <c r="W1381" s="162">
        <f t="shared" si="89"/>
        <v>2</v>
      </c>
      <c r="X1381" s="162">
        <v>2</v>
      </c>
      <c r="Y1381" t="str">
        <f t="shared" si="90"/>
        <v>Private JHS</v>
      </c>
      <c r="AA1381" t="str">
        <f t="shared" si="91"/>
        <v>2</v>
      </c>
    </row>
    <row r="1382" spans="1:27" ht="15.75" hidden="1" customHeight="1" x14ac:dyDescent="0.25">
      <c r="A1382" s="162">
        <v>2372</v>
      </c>
      <c r="B1382" s="162">
        <v>404658</v>
      </c>
      <c r="C1382" s="169" t="s">
        <v>2958</v>
      </c>
      <c r="D1382" s="163" t="s">
        <v>638</v>
      </c>
      <c r="E1382" s="163" t="s">
        <v>730</v>
      </c>
      <c r="F1382" s="163" t="s">
        <v>639</v>
      </c>
      <c r="G1382" s="163" t="s">
        <v>983</v>
      </c>
      <c r="H1382" s="163" t="s">
        <v>1945</v>
      </c>
      <c r="I1382" s="163" t="s">
        <v>3</v>
      </c>
      <c r="J1382" s="170"/>
      <c r="K1382" s="170"/>
      <c r="L1382" s="163" t="s">
        <v>2959</v>
      </c>
      <c r="M1382" s="162">
        <v>14</v>
      </c>
      <c r="N1382" s="162">
        <v>45</v>
      </c>
      <c r="O1382" s="162">
        <v>194</v>
      </c>
      <c r="P1382" s="162">
        <v>1380</v>
      </c>
      <c r="Q1382" s="162">
        <v>2567</v>
      </c>
      <c r="R1382" s="164">
        <v>1</v>
      </c>
      <c r="S1382" s="164" t="s">
        <v>644</v>
      </c>
      <c r="T1382" s="164"/>
      <c r="U1382" s="164" t="s">
        <v>644</v>
      </c>
      <c r="V1382" s="164" t="s">
        <v>644</v>
      </c>
      <c r="W1382" s="162">
        <f t="shared" si="89"/>
        <v>1</v>
      </c>
      <c r="X1382" s="162">
        <v>2</v>
      </c>
      <c r="Y1382" t="str">
        <f t="shared" si="90"/>
        <v>Private Elementary</v>
      </c>
      <c r="AA1382" t="str">
        <f t="shared" si="91"/>
        <v>1</v>
      </c>
    </row>
    <row r="1383" spans="1:27" ht="15.75" hidden="1" customHeight="1" x14ac:dyDescent="0.25">
      <c r="A1383" s="162">
        <v>2431</v>
      </c>
      <c r="B1383" s="162">
        <v>451538</v>
      </c>
      <c r="C1383" s="169" t="s">
        <v>3073</v>
      </c>
      <c r="D1383" s="163" t="s">
        <v>638</v>
      </c>
      <c r="E1383" s="163" t="s">
        <v>730</v>
      </c>
      <c r="F1383" s="163" t="s">
        <v>639</v>
      </c>
      <c r="G1383" s="163" t="s">
        <v>983</v>
      </c>
      <c r="H1383" s="163" t="s">
        <v>1945</v>
      </c>
      <c r="I1383" s="163" t="s">
        <v>3</v>
      </c>
      <c r="J1383" s="170"/>
      <c r="K1383" s="170"/>
      <c r="L1383" s="163" t="s">
        <v>2959</v>
      </c>
      <c r="M1383" s="162">
        <v>14</v>
      </c>
      <c r="N1383" s="162">
        <v>45</v>
      </c>
      <c r="O1383" s="162">
        <v>194</v>
      </c>
      <c r="P1383" s="162">
        <v>1380</v>
      </c>
      <c r="Q1383" s="162">
        <v>2567</v>
      </c>
      <c r="R1383" s="164">
        <v>1</v>
      </c>
      <c r="S1383" s="164" t="s">
        <v>644</v>
      </c>
      <c r="T1383" s="164"/>
      <c r="U1383" s="164" t="s">
        <v>644</v>
      </c>
      <c r="V1383" s="164" t="s">
        <v>644</v>
      </c>
      <c r="W1383" s="162">
        <f t="shared" si="89"/>
        <v>1</v>
      </c>
      <c r="X1383" s="162">
        <v>2</v>
      </c>
      <c r="Y1383" t="str">
        <f t="shared" si="90"/>
        <v>Private Elementary</v>
      </c>
      <c r="AA1383" t="str">
        <f t="shared" si="91"/>
        <v>1</v>
      </c>
    </row>
    <row r="1384" spans="1:27" ht="15.75" hidden="1" customHeight="1" x14ac:dyDescent="0.25">
      <c r="A1384" s="162">
        <v>2437</v>
      </c>
      <c r="B1384" s="162">
        <v>451547</v>
      </c>
      <c r="C1384" s="163" t="s">
        <v>3081</v>
      </c>
      <c r="D1384" s="163" t="s">
        <v>638</v>
      </c>
      <c r="E1384" s="163" t="s">
        <v>730</v>
      </c>
      <c r="F1384" s="163" t="s">
        <v>639</v>
      </c>
      <c r="G1384" s="163" t="s">
        <v>983</v>
      </c>
      <c r="H1384" s="163" t="s">
        <v>1945</v>
      </c>
      <c r="I1384" s="163" t="s">
        <v>3</v>
      </c>
      <c r="J1384" s="170"/>
      <c r="K1384" s="170"/>
      <c r="L1384" s="163" t="s">
        <v>2955</v>
      </c>
      <c r="M1384" s="162">
        <v>14</v>
      </c>
      <c r="N1384" s="162">
        <v>45</v>
      </c>
      <c r="O1384" s="162">
        <v>194</v>
      </c>
      <c r="P1384" s="162">
        <v>1380</v>
      </c>
      <c r="Q1384" s="162">
        <v>2567</v>
      </c>
      <c r="R1384" s="164">
        <v>1</v>
      </c>
      <c r="S1384" s="164" t="s">
        <v>644</v>
      </c>
      <c r="T1384" s="164"/>
      <c r="U1384" s="164" t="s">
        <v>644</v>
      </c>
      <c r="V1384" s="164" t="s">
        <v>644</v>
      </c>
      <c r="W1384" s="162">
        <f t="shared" si="89"/>
        <v>1</v>
      </c>
      <c r="X1384" s="162">
        <v>2</v>
      </c>
      <c r="Y1384" t="str">
        <f t="shared" si="90"/>
        <v>Private Elementary</v>
      </c>
      <c r="AA1384" t="str">
        <f t="shared" si="91"/>
        <v>1</v>
      </c>
    </row>
    <row r="1385" spans="1:27" ht="15.75" hidden="1" customHeight="1" x14ac:dyDescent="0.25">
      <c r="A1385" s="162">
        <v>2452</v>
      </c>
      <c r="B1385" s="178" t="s">
        <v>1945</v>
      </c>
      <c r="C1385" s="178" t="s">
        <v>3100</v>
      </c>
      <c r="D1385" s="163" t="s">
        <v>638</v>
      </c>
      <c r="E1385" s="163" t="s">
        <v>639</v>
      </c>
      <c r="F1385" s="163" t="s">
        <v>639</v>
      </c>
      <c r="G1385" s="178" t="s">
        <v>1945</v>
      </c>
      <c r="H1385" s="178" t="s">
        <v>1945</v>
      </c>
      <c r="I1385" s="163" t="s">
        <v>758</v>
      </c>
      <c r="J1385" s="162"/>
      <c r="K1385" s="162"/>
      <c r="L1385" s="163"/>
      <c r="M1385" s="162"/>
      <c r="N1385" s="162"/>
      <c r="O1385" s="162"/>
      <c r="P1385" s="162"/>
      <c r="Q1385" s="162"/>
      <c r="R1385" s="164" t="s">
        <v>644</v>
      </c>
      <c r="S1385" s="164" t="s">
        <v>644</v>
      </c>
      <c r="T1385" s="164"/>
      <c r="U1385" s="164">
        <v>1</v>
      </c>
      <c r="V1385" s="164" t="s">
        <v>644</v>
      </c>
      <c r="W1385" s="162">
        <f t="shared" si="89"/>
        <v>7</v>
      </c>
      <c r="X1385" s="162">
        <v>1</v>
      </c>
      <c r="Y1385" t="str">
        <f t="shared" si="90"/>
        <v>Public ALS</v>
      </c>
      <c r="AA1385" t="str">
        <f t="shared" si="91"/>
        <v>4</v>
      </c>
    </row>
    <row r="1386" spans="1:27" ht="15.75" hidden="1" customHeight="1" x14ac:dyDescent="0.25">
      <c r="A1386" s="162">
        <v>1307</v>
      </c>
      <c r="B1386" s="162">
        <v>121150</v>
      </c>
      <c r="C1386" s="163" t="s">
        <v>1966</v>
      </c>
      <c r="D1386" s="163" t="s">
        <v>638</v>
      </c>
      <c r="E1386" s="163" t="s">
        <v>639</v>
      </c>
      <c r="F1386" s="163" t="s">
        <v>639</v>
      </c>
      <c r="G1386" s="163" t="s">
        <v>1967</v>
      </c>
      <c r="H1386" s="163" t="s">
        <v>1968</v>
      </c>
      <c r="I1386" s="163" t="s">
        <v>643</v>
      </c>
      <c r="J1386" s="166">
        <v>10.96816821</v>
      </c>
      <c r="K1386" s="166">
        <v>124.8611231</v>
      </c>
      <c r="L1386" s="163" t="s">
        <v>644</v>
      </c>
      <c r="M1386" s="162">
        <v>14</v>
      </c>
      <c r="N1386" s="162">
        <v>45</v>
      </c>
      <c r="O1386" s="162">
        <v>194</v>
      </c>
      <c r="P1386" s="162">
        <v>1381</v>
      </c>
      <c r="Q1386" s="162">
        <v>2568</v>
      </c>
      <c r="R1386" s="164">
        <v>1</v>
      </c>
      <c r="S1386" s="164" t="s">
        <v>644</v>
      </c>
      <c r="T1386" s="164"/>
      <c r="U1386" s="164" t="s">
        <v>644</v>
      </c>
      <c r="V1386" s="164" t="s">
        <v>644</v>
      </c>
      <c r="W1386" s="162">
        <f t="shared" si="89"/>
        <v>1</v>
      </c>
      <c r="X1386" s="162">
        <v>1</v>
      </c>
      <c r="Y1386" t="str">
        <f t="shared" si="90"/>
        <v>Public Elementary</v>
      </c>
      <c r="AA1386" t="str">
        <f t="shared" si="91"/>
        <v>1</v>
      </c>
    </row>
    <row r="1387" spans="1:27" ht="15.75" hidden="1" customHeight="1" x14ac:dyDescent="0.25">
      <c r="A1387" s="162">
        <v>1308</v>
      </c>
      <c r="B1387" s="162">
        <v>121151</v>
      </c>
      <c r="C1387" s="163" t="s">
        <v>1969</v>
      </c>
      <c r="D1387" s="163" t="s">
        <v>638</v>
      </c>
      <c r="E1387" s="163" t="s">
        <v>639</v>
      </c>
      <c r="F1387" s="163" t="s">
        <v>639</v>
      </c>
      <c r="G1387" s="163" t="s">
        <v>1967</v>
      </c>
      <c r="H1387" s="163" t="s">
        <v>1968</v>
      </c>
      <c r="I1387" s="163" t="s">
        <v>643</v>
      </c>
      <c r="J1387" s="162">
        <v>10.951503649999999</v>
      </c>
      <c r="K1387" s="162">
        <v>124.8019572</v>
      </c>
      <c r="L1387" s="163" t="s">
        <v>644</v>
      </c>
      <c r="M1387" s="162">
        <v>14</v>
      </c>
      <c r="N1387" s="162">
        <v>45</v>
      </c>
      <c r="O1387" s="162">
        <v>194</v>
      </c>
      <c r="P1387" s="162">
        <v>1381</v>
      </c>
      <c r="Q1387" s="162">
        <v>2568</v>
      </c>
      <c r="R1387" s="164">
        <v>1</v>
      </c>
      <c r="S1387" s="164" t="s">
        <v>644</v>
      </c>
      <c r="T1387" s="164"/>
      <c r="U1387" s="164" t="s">
        <v>644</v>
      </c>
      <c r="V1387" s="164" t="s">
        <v>644</v>
      </c>
      <c r="W1387" s="162">
        <f t="shared" si="89"/>
        <v>1</v>
      </c>
      <c r="X1387" s="162">
        <v>1</v>
      </c>
      <c r="Y1387" t="str">
        <f t="shared" si="90"/>
        <v>Public Elementary</v>
      </c>
      <c r="AA1387" t="str">
        <f t="shared" si="91"/>
        <v>1</v>
      </c>
    </row>
    <row r="1388" spans="1:27" ht="15.75" hidden="1" customHeight="1" x14ac:dyDescent="0.25">
      <c r="A1388" s="162">
        <v>1309</v>
      </c>
      <c r="B1388" s="162">
        <v>121152</v>
      </c>
      <c r="C1388" s="163" t="s">
        <v>1970</v>
      </c>
      <c r="D1388" s="163" t="s">
        <v>638</v>
      </c>
      <c r="E1388" s="163" t="s">
        <v>639</v>
      </c>
      <c r="F1388" s="163" t="s">
        <v>639</v>
      </c>
      <c r="G1388" s="163" t="s">
        <v>1967</v>
      </c>
      <c r="H1388" s="163" t="s">
        <v>1968</v>
      </c>
      <c r="I1388" s="163" t="s">
        <v>643</v>
      </c>
      <c r="J1388" s="162">
        <v>10.97955617</v>
      </c>
      <c r="K1388" s="162">
        <v>124.9158451</v>
      </c>
      <c r="L1388" s="163" t="s">
        <v>644</v>
      </c>
      <c r="M1388" s="162">
        <v>14</v>
      </c>
      <c r="N1388" s="162">
        <v>45</v>
      </c>
      <c r="O1388" s="162">
        <v>194</v>
      </c>
      <c r="P1388" s="162">
        <v>1381</v>
      </c>
      <c r="Q1388" s="162">
        <v>2568</v>
      </c>
      <c r="R1388" s="164">
        <v>1</v>
      </c>
      <c r="S1388" s="164" t="s">
        <v>644</v>
      </c>
      <c r="T1388" s="164"/>
      <c r="U1388" s="164" t="s">
        <v>644</v>
      </c>
      <c r="V1388" s="164" t="s">
        <v>644</v>
      </c>
      <c r="W1388" s="162">
        <f t="shared" si="89"/>
        <v>1</v>
      </c>
      <c r="X1388" s="162">
        <v>1</v>
      </c>
      <c r="Y1388" t="str">
        <f t="shared" si="90"/>
        <v>Public Elementary</v>
      </c>
      <c r="AA1388" t="str">
        <f t="shared" si="91"/>
        <v>1</v>
      </c>
    </row>
    <row r="1389" spans="1:27" ht="15.75" hidden="1" customHeight="1" x14ac:dyDescent="0.25">
      <c r="A1389" s="162">
        <v>1310</v>
      </c>
      <c r="B1389" s="162">
        <v>121153</v>
      </c>
      <c r="C1389" s="163" t="s">
        <v>645</v>
      </c>
      <c r="D1389" s="163" t="s">
        <v>638</v>
      </c>
      <c r="E1389" s="163" t="s">
        <v>639</v>
      </c>
      <c r="F1389" s="163" t="s">
        <v>639</v>
      </c>
      <c r="G1389" s="163" t="s">
        <v>1967</v>
      </c>
      <c r="H1389" s="163" t="s">
        <v>1968</v>
      </c>
      <c r="I1389" s="163" t="s">
        <v>643</v>
      </c>
      <c r="J1389" s="162">
        <v>10.93233807</v>
      </c>
      <c r="K1389" s="162">
        <v>124.78334510000001</v>
      </c>
      <c r="L1389" s="163" t="s">
        <v>644</v>
      </c>
      <c r="M1389" s="162">
        <v>14</v>
      </c>
      <c r="N1389" s="162">
        <v>45</v>
      </c>
      <c r="O1389" s="162">
        <v>194</v>
      </c>
      <c r="P1389" s="162">
        <v>1381</v>
      </c>
      <c r="Q1389" s="162">
        <v>2568</v>
      </c>
      <c r="R1389" s="164">
        <v>1</v>
      </c>
      <c r="S1389" s="164" t="s">
        <v>644</v>
      </c>
      <c r="T1389" s="164"/>
      <c r="U1389" s="164" t="s">
        <v>644</v>
      </c>
      <c r="V1389" s="164" t="s">
        <v>644</v>
      </c>
      <c r="W1389" s="162">
        <f t="shared" si="89"/>
        <v>1</v>
      </c>
      <c r="X1389" s="162">
        <v>1</v>
      </c>
      <c r="Y1389" t="str">
        <f t="shared" si="90"/>
        <v>Public Elementary</v>
      </c>
      <c r="AA1389" t="str">
        <f t="shared" si="91"/>
        <v>1</v>
      </c>
    </row>
    <row r="1390" spans="1:27" ht="15.75" hidden="1" customHeight="1" x14ac:dyDescent="0.25">
      <c r="A1390" s="162">
        <v>1311</v>
      </c>
      <c r="B1390" s="162">
        <v>121154</v>
      </c>
      <c r="C1390" s="163" t="s">
        <v>1971</v>
      </c>
      <c r="D1390" s="163" t="s">
        <v>638</v>
      </c>
      <c r="E1390" s="163" t="s">
        <v>639</v>
      </c>
      <c r="F1390" s="163" t="s">
        <v>639</v>
      </c>
      <c r="G1390" s="163" t="s">
        <v>1967</v>
      </c>
      <c r="H1390" s="163" t="s">
        <v>1968</v>
      </c>
      <c r="I1390" s="163" t="s">
        <v>643</v>
      </c>
      <c r="J1390" s="162">
        <v>10.97483459</v>
      </c>
      <c r="K1390" s="162">
        <v>124.89473409999999</v>
      </c>
      <c r="L1390" s="163" t="s">
        <v>644</v>
      </c>
      <c r="M1390" s="162">
        <v>14</v>
      </c>
      <c r="N1390" s="162">
        <v>45</v>
      </c>
      <c r="O1390" s="162">
        <v>194</v>
      </c>
      <c r="P1390" s="162">
        <v>1381</v>
      </c>
      <c r="Q1390" s="162">
        <v>2568</v>
      </c>
      <c r="R1390" s="164">
        <v>1</v>
      </c>
      <c r="S1390" s="164" t="s">
        <v>644</v>
      </c>
      <c r="T1390" s="164"/>
      <c r="U1390" s="164" t="s">
        <v>644</v>
      </c>
      <c r="V1390" s="164" t="s">
        <v>644</v>
      </c>
      <c r="W1390" s="162">
        <f t="shared" si="89"/>
        <v>1</v>
      </c>
      <c r="X1390" s="162">
        <v>1</v>
      </c>
      <c r="Y1390" t="str">
        <f t="shared" si="90"/>
        <v>Public Elementary</v>
      </c>
      <c r="AA1390" t="str">
        <f t="shared" si="91"/>
        <v>1</v>
      </c>
    </row>
    <row r="1391" spans="1:27" ht="15.75" hidden="1" customHeight="1" x14ac:dyDescent="0.25">
      <c r="A1391" s="162">
        <v>1312</v>
      </c>
      <c r="B1391" s="162">
        <v>121155</v>
      </c>
      <c r="C1391" s="163" t="s">
        <v>1254</v>
      </c>
      <c r="D1391" s="163" t="s">
        <v>638</v>
      </c>
      <c r="E1391" s="163" t="s">
        <v>639</v>
      </c>
      <c r="F1391" s="163" t="s">
        <v>639</v>
      </c>
      <c r="G1391" s="163" t="s">
        <v>1967</v>
      </c>
      <c r="H1391" s="163" t="s">
        <v>1968</v>
      </c>
      <c r="I1391" s="163" t="s">
        <v>643</v>
      </c>
      <c r="J1391" s="162">
        <v>11.01066507</v>
      </c>
      <c r="K1391" s="162">
        <v>124.8991793</v>
      </c>
      <c r="L1391" s="163" t="s">
        <v>644</v>
      </c>
      <c r="M1391" s="162">
        <v>14</v>
      </c>
      <c r="N1391" s="162">
        <v>45</v>
      </c>
      <c r="O1391" s="162">
        <v>194</v>
      </c>
      <c r="P1391" s="162">
        <v>1381</v>
      </c>
      <c r="Q1391" s="162">
        <v>2568</v>
      </c>
      <c r="R1391" s="164">
        <v>1</v>
      </c>
      <c r="S1391" s="164" t="s">
        <v>644</v>
      </c>
      <c r="T1391" s="164"/>
      <c r="U1391" s="164" t="s">
        <v>644</v>
      </c>
      <c r="V1391" s="164" t="s">
        <v>644</v>
      </c>
      <c r="W1391" s="162">
        <f t="shared" si="89"/>
        <v>1</v>
      </c>
      <c r="X1391" s="162">
        <v>1</v>
      </c>
      <c r="Y1391" t="str">
        <f t="shared" si="90"/>
        <v>Public Elementary</v>
      </c>
      <c r="AA1391" t="str">
        <f t="shared" si="91"/>
        <v>1</v>
      </c>
    </row>
    <row r="1392" spans="1:27" ht="15.75" hidden="1" customHeight="1" x14ac:dyDescent="0.25">
      <c r="A1392" s="162">
        <v>1313</v>
      </c>
      <c r="B1392" s="162">
        <v>121156</v>
      </c>
      <c r="C1392" s="163" t="s">
        <v>1972</v>
      </c>
      <c r="D1392" s="163" t="s">
        <v>638</v>
      </c>
      <c r="E1392" s="163" t="s">
        <v>639</v>
      </c>
      <c r="F1392" s="163" t="s">
        <v>639</v>
      </c>
      <c r="G1392" s="163" t="s">
        <v>1967</v>
      </c>
      <c r="H1392" s="163" t="s">
        <v>1968</v>
      </c>
      <c r="I1392" s="163" t="s">
        <v>643</v>
      </c>
      <c r="J1392" s="162">
        <v>10.95622513</v>
      </c>
      <c r="K1392" s="162">
        <v>124.84334509999999</v>
      </c>
      <c r="L1392" s="163" t="s">
        <v>644</v>
      </c>
      <c r="M1392" s="162">
        <v>14</v>
      </c>
      <c r="N1392" s="162">
        <v>45</v>
      </c>
      <c r="O1392" s="162">
        <v>194</v>
      </c>
      <c r="P1392" s="162">
        <v>1381</v>
      </c>
      <c r="Q1392" s="162">
        <v>2568</v>
      </c>
      <c r="R1392" s="164">
        <v>1</v>
      </c>
      <c r="S1392" s="164" t="s">
        <v>644</v>
      </c>
      <c r="T1392" s="164"/>
      <c r="U1392" s="164" t="s">
        <v>644</v>
      </c>
      <c r="V1392" s="164" t="s">
        <v>644</v>
      </c>
      <c r="W1392" s="162">
        <f t="shared" si="89"/>
        <v>1</v>
      </c>
      <c r="X1392" s="162">
        <v>1</v>
      </c>
      <c r="Y1392" t="str">
        <f t="shared" si="90"/>
        <v>Public Elementary</v>
      </c>
      <c r="AA1392" t="str">
        <f t="shared" si="91"/>
        <v>1</v>
      </c>
    </row>
    <row r="1393" spans="1:27" ht="15.75" hidden="1" customHeight="1" x14ac:dyDescent="0.25">
      <c r="A1393" s="162">
        <v>1314</v>
      </c>
      <c r="B1393" s="162">
        <v>121157</v>
      </c>
      <c r="C1393" s="163" t="s">
        <v>1973</v>
      </c>
      <c r="D1393" s="163" t="s">
        <v>638</v>
      </c>
      <c r="E1393" s="163" t="s">
        <v>639</v>
      </c>
      <c r="F1393" s="163" t="s">
        <v>639</v>
      </c>
      <c r="G1393" s="163" t="s">
        <v>1967</v>
      </c>
      <c r="H1393" s="163" t="s">
        <v>1968</v>
      </c>
      <c r="I1393" s="163" t="s">
        <v>643</v>
      </c>
      <c r="J1393" s="162">
        <v>11.013020969999999</v>
      </c>
      <c r="K1393" s="162">
        <v>124.8844014</v>
      </c>
      <c r="L1393" s="163" t="s">
        <v>644</v>
      </c>
      <c r="M1393" s="162">
        <v>14</v>
      </c>
      <c r="N1393" s="162">
        <v>45</v>
      </c>
      <c r="O1393" s="162">
        <v>194</v>
      </c>
      <c r="P1393" s="162">
        <v>1381</v>
      </c>
      <c r="Q1393" s="162">
        <v>2568</v>
      </c>
      <c r="R1393" s="164">
        <v>1</v>
      </c>
      <c r="S1393" s="164" t="s">
        <v>644</v>
      </c>
      <c r="T1393" s="164"/>
      <c r="U1393" s="164" t="s">
        <v>644</v>
      </c>
      <c r="V1393" s="164" t="s">
        <v>644</v>
      </c>
      <c r="W1393" s="162">
        <f t="shared" si="89"/>
        <v>1</v>
      </c>
      <c r="X1393" s="162">
        <v>1</v>
      </c>
      <c r="Y1393" t="str">
        <f t="shared" si="90"/>
        <v>Public Elementary</v>
      </c>
      <c r="AA1393" t="str">
        <f t="shared" si="91"/>
        <v>1</v>
      </c>
    </row>
    <row r="1394" spans="1:27" ht="15.75" hidden="1" customHeight="1" x14ac:dyDescent="0.25">
      <c r="A1394" s="162">
        <v>1315</v>
      </c>
      <c r="B1394" s="162">
        <v>121158</v>
      </c>
      <c r="C1394" s="163" t="s">
        <v>1974</v>
      </c>
      <c r="D1394" s="163" t="s">
        <v>638</v>
      </c>
      <c r="E1394" s="163" t="s">
        <v>639</v>
      </c>
      <c r="F1394" s="163" t="s">
        <v>639</v>
      </c>
      <c r="G1394" s="163" t="s">
        <v>1967</v>
      </c>
      <c r="H1394" s="163" t="s">
        <v>1968</v>
      </c>
      <c r="I1394" s="163" t="s">
        <v>643</v>
      </c>
      <c r="J1394" s="162">
        <v>10.93982641</v>
      </c>
      <c r="K1394" s="162">
        <v>124.8136011</v>
      </c>
      <c r="L1394" s="163" t="s">
        <v>644</v>
      </c>
      <c r="M1394" s="162">
        <v>14</v>
      </c>
      <c r="N1394" s="162">
        <v>45</v>
      </c>
      <c r="O1394" s="162">
        <v>194</v>
      </c>
      <c r="P1394" s="162">
        <v>1381</v>
      </c>
      <c r="Q1394" s="162">
        <v>2568</v>
      </c>
      <c r="R1394" s="164">
        <v>1</v>
      </c>
      <c r="S1394" s="164" t="s">
        <v>644</v>
      </c>
      <c r="T1394" s="164"/>
      <c r="U1394" s="164" t="s">
        <v>644</v>
      </c>
      <c r="V1394" s="164" t="s">
        <v>644</v>
      </c>
      <c r="W1394" s="162">
        <f t="shared" si="89"/>
        <v>1</v>
      </c>
      <c r="X1394" s="162">
        <v>1</v>
      </c>
      <c r="Y1394" t="str">
        <f t="shared" si="90"/>
        <v>Public Elementary</v>
      </c>
      <c r="AA1394" t="str">
        <f t="shared" si="91"/>
        <v>1</v>
      </c>
    </row>
    <row r="1395" spans="1:27" ht="15.75" hidden="1" customHeight="1" x14ac:dyDescent="0.25">
      <c r="A1395" s="162">
        <v>1316</v>
      </c>
      <c r="B1395" s="162">
        <v>121159</v>
      </c>
      <c r="C1395" s="163" t="s">
        <v>1975</v>
      </c>
      <c r="D1395" s="163" t="s">
        <v>638</v>
      </c>
      <c r="E1395" s="163" t="s">
        <v>639</v>
      </c>
      <c r="F1395" s="163" t="s">
        <v>639</v>
      </c>
      <c r="G1395" s="163" t="s">
        <v>1967</v>
      </c>
      <c r="H1395" s="163" t="s">
        <v>1968</v>
      </c>
      <c r="I1395" s="163" t="s">
        <v>643</v>
      </c>
      <c r="J1395" s="162">
        <v>10.964557579999999</v>
      </c>
      <c r="K1395" s="162">
        <v>124.8355682</v>
      </c>
      <c r="L1395" s="163" t="s">
        <v>644</v>
      </c>
      <c r="M1395" s="162">
        <v>14</v>
      </c>
      <c r="N1395" s="162">
        <v>45</v>
      </c>
      <c r="O1395" s="162">
        <v>194</v>
      </c>
      <c r="P1395" s="162">
        <v>1381</v>
      </c>
      <c r="Q1395" s="162">
        <v>2568</v>
      </c>
      <c r="R1395" s="164">
        <v>1</v>
      </c>
      <c r="S1395" s="164" t="s">
        <v>644</v>
      </c>
      <c r="T1395" s="164"/>
      <c r="U1395" s="164" t="s">
        <v>644</v>
      </c>
      <c r="V1395" s="164" t="s">
        <v>644</v>
      </c>
      <c r="W1395" s="162">
        <f t="shared" si="89"/>
        <v>1</v>
      </c>
      <c r="X1395" s="162">
        <v>1</v>
      </c>
      <c r="Y1395" t="str">
        <f t="shared" si="90"/>
        <v>Public Elementary</v>
      </c>
      <c r="AA1395" t="str">
        <f t="shared" si="91"/>
        <v>1</v>
      </c>
    </row>
    <row r="1396" spans="1:27" ht="15.75" hidden="1" customHeight="1" x14ac:dyDescent="0.25">
      <c r="A1396" s="162">
        <v>1317</v>
      </c>
      <c r="B1396" s="162">
        <v>121160</v>
      </c>
      <c r="C1396" s="163" t="s">
        <v>1976</v>
      </c>
      <c r="D1396" s="163" t="s">
        <v>638</v>
      </c>
      <c r="E1396" s="163" t="s">
        <v>639</v>
      </c>
      <c r="F1396" s="163" t="s">
        <v>639</v>
      </c>
      <c r="G1396" s="163" t="s">
        <v>1967</v>
      </c>
      <c r="H1396" s="163" t="s">
        <v>1968</v>
      </c>
      <c r="I1396" s="163" t="s">
        <v>643</v>
      </c>
      <c r="J1396" s="162">
        <v>10.963446830000001</v>
      </c>
      <c r="K1396" s="162">
        <v>124.7989012</v>
      </c>
      <c r="L1396" s="163" t="s">
        <v>644</v>
      </c>
      <c r="M1396" s="162">
        <v>14</v>
      </c>
      <c r="N1396" s="162">
        <v>45</v>
      </c>
      <c r="O1396" s="162">
        <v>194</v>
      </c>
      <c r="P1396" s="162">
        <v>1381</v>
      </c>
      <c r="Q1396" s="162">
        <v>2568</v>
      </c>
      <c r="R1396" s="164">
        <v>1</v>
      </c>
      <c r="S1396" s="164" t="s">
        <v>644</v>
      </c>
      <c r="T1396" s="164"/>
      <c r="U1396" s="164" t="s">
        <v>644</v>
      </c>
      <c r="V1396" s="164" t="s">
        <v>644</v>
      </c>
      <c r="W1396" s="162">
        <f t="shared" si="89"/>
        <v>1</v>
      </c>
      <c r="X1396" s="162">
        <v>1</v>
      </c>
      <c r="Y1396" t="str">
        <f t="shared" si="90"/>
        <v>Public Elementary</v>
      </c>
      <c r="AA1396" t="str">
        <f t="shared" si="91"/>
        <v>1</v>
      </c>
    </row>
    <row r="1397" spans="1:27" ht="15.75" hidden="1" customHeight="1" x14ac:dyDescent="0.25">
      <c r="A1397" s="162">
        <v>1318</v>
      </c>
      <c r="B1397" s="162">
        <v>121161</v>
      </c>
      <c r="C1397" s="163" t="s">
        <v>1977</v>
      </c>
      <c r="D1397" s="163" t="s">
        <v>638</v>
      </c>
      <c r="E1397" s="163" t="s">
        <v>639</v>
      </c>
      <c r="F1397" s="163" t="s">
        <v>639</v>
      </c>
      <c r="G1397" s="163" t="s">
        <v>1967</v>
      </c>
      <c r="H1397" s="163" t="s">
        <v>1968</v>
      </c>
      <c r="I1397" s="163" t="s">
        <v>643</v>
      </c>
      <c r="J1397" s="170"/>
      <c r="K1397" s="170"/>
      <c r="L1397" s="163" t="s">
        <v>644</v>
      </c>
      <c r="M1397" s="162">
        <v>14</v>
      </c>
      <c r="N1397" s="162">
        <v>45</v>
      </c>
      <c r="O1397" s="162">
        <v>194</v>
      </c>
      <c r="P1397" s="162">
        <v>1381</v>
      </c>
      <c r="Q1397" s="162">
        <v>2568</v>
      </c>
      <c r="R1397" s="164">
        <v>1</v>
      </c>
      <c r="S1397" s="164" t="s">
        <v>644</v>
      </c>
      <c r="T1397" s="164"/>
      <c r="U1397" s="164" t="s">
        <v>644</v>
      </c>
      <c r="V1397" s="164" t="s">
        <v>644</v>
      </c>
      <c r="W1397" s="162">
        <f t="shared" si="89"/>
        <v>1</v>
      </c>
      <c r="X1397" s="162">
        <v>1</v>
      </c>
      <c r="Y1397" t="str">
        <f t="shared" si="90"/>
        <v>Public Elementary</v>
      </c>
      <c r="AA1397" t="str">
        <f t="shared" si="91"/>
        <v>1</v>
      </c>
    </row>
    <row r="1398" spans="1:27" ht="15.75" hidden="1" customHeight="1" x14ac:dyDescent="0.25">
      <c r="A1398" s="162">
        <v>1319</v>
      </c>
      <c r="B1398" s="162">
        <v>121162</v>
      </c>
      <c r="C1398" s="163" t="s">
        <v>1720</v>
      </c>
      <c r="D1398" s="163" t="s">
        <v>638</v>
      </c>
      <c r="E1398" s="163" t="s">
        <v>639</v>
      </c>
      <c r="F1398" s="163" t="s">
        <v>639</v>
      </c>
      <c r="G1398" s="163" t="s">
        <v>1967</v>
      </c>
      <c r="H1398" s="163" t="s">
        <v>1968</v>
      </c>
      <c r="I1398" s="163" t="s">
        <v>643</v>
      </c>
      <c r="J1398" s="162">
        <v>11.011776810000001</v>
      </c>
      <c r="K1398" s="162">
        <v>124.93779019999999</v>
      </c>
      <c r="L1398" s="163" t="s">
        <v>644</v>
      </c>
      <c r="M1398" s="162">
        <v>14</v>
      </c>
      <c r="N1398" s="162">
        <v>45</v>
      </c>
      <c r="O1398" s="162">
        <v>194</v>
      </c>
      <c r="P1398" s="162">
        <v>1381</v>
      </c>
      <c r="Q1398" s="162">
        <v>2568</v>
      </c>
      <c r="R1398" s="164">
        <v>1</v>
      </c>
      <c r="S1398" s="164" t="s">
        <v>644</v>
      </c>
      <c r="T1398" s="164"/>
      <c r="U1398" s="164" t="s">
        <v>644</v>
      </c>
      <c r="V1398" s="164" t="s">
        <v>644</v>
      </c>
      <c r="W1398" s="162">
        <f t="shared" si="89"/>
        <v>1</v>
      </c>
      <c r="X1398" s="162">
        <v>1</v>
      </c>
      <c r="Y1398" t="str">
        <f t="shared" si="90"/>
        <v>Public Elementary</v>
      </c>
      <c r="AA1398" t="str">
        <f t="shared" si="91"/>
        <v>1</v>
      </c>
    </row>
    <row r="1399" spans="1:27" ht="15.75" hidden="1" customHeight="1" x14ac:dyDescent="0.25">
      <c r="A1399" s="162">
        <v>1320</v>
      </c>
      <c r="B1399" s="162">
        <v>121163</v>
      </c>
      <c r="C1399" s="163" t="s">
        <v>1978</v>
      </c>
      <c r="D1399" s="163" t="s">
        <v>638</v>
      </c>
      <c r="E1399" s="163" t="s">
        <v>639</v>
      </c>
      <c r="F1399" s="163" t="s">
        <v>639</v>
      </c>
      <c r="G1399" s="163" t="s">
        <v>1967</v>
      </c>
      <c r="H1399" s="163" t="s">
        <v>1968</v>
      </c>
      <c r="I1399" s="163" t="s">
        <v>643</v>
      </c>
      <c r="J1399" s="162">
        <v>10.984278979999999</v>
      </c>
      <c r="K1399" s="162">
        <v>124.8836232</v>
      </c>
      <c r="L1399" s="163" t="s">
        <v>644</v>
      </c>
      <c r="M1399" s="162">
        <v>14</v>
      </c>
      <c r="N1399" s="162">
        <v>45</v>
      </c>
      <c r="O1399" s="162">
        <v>194</v>
      </c>
      <c r="P1399" s="162">
        <v>1381</v>
      </c>
      <c r="Q1399" s="162">
        <v>2568</v>
      </c>
      <c r="R1399" s="164">
        <v>1</v>
      </c>
      <c r="S1399" s="164" t="s">
        <v>644</v>
      </c>
      <c r="T1399" s="164"/>
      <c r="U1399" s="164" t="s">
        <v>644</v>
      </c>
      <c r="V1399" s="164" t="s">
        <v>644</v>
      </c>
      <c r="W1399" s="162">
        <f t="shared" si="89"/>
        <v>1</v>
      </c>
      <c r="X1399" s="162">
        <v>1</v>
      </c>
      <c r="Y1399" t="str">
        <f t="shared" si="90"/>
        <v>Public Elementary</v>
      </c>
      <c r="AA1399" t="str">
        <f t="shared" si="91"/>
        <v>1</v>
      </c>
    </row>
    <row r="1400" spans="1:27" ht="15.75" hidden="1" customHeight="1" x14ac:dyDescent="0.25">
      <c r="A1400" s="162">
        <v>1321</v>
      </c>
      <c r="B1400" s="162">
        <v>121164</v>
      </c>
      <c r="C1400" s="163" t="s">
        <v>1979</v>
      </c>
      <c r="D1400" s="163" t="s">
        <v>638</v>
      </c>
      <c r="E1400" s="163" t="s">
        <v>639</v>
      </c>
      <c r="F1400" s="163" t="s">
        <v>639</v>
      </c>
      <c r="G1400" s="163" t="s">
        <v>1967</v>
      </c>
      <c r="H1400" s="163" t="s">
        <v>1968</v>
      </c>
      <c r="I1400" s="163" t="s">
        <v>643</v>
      </c>
      <c r="J1400" s="162">
        <v>10.98677878</v>
      </c>
      <c r="K1400" s="162">
        <v>124.8894572</v>
      </c>
      <c r="L1400" s="163" t="s">
        <v>644</v>
      </c>
      <c r="M1400" s="162">
        <v>14</v>
      </c>
      <c r="N1400" s="162">
        <v>45</v>
      </c>
      <c r="O1400" s="162">
        <v>194</v>
      </c>
      <c r="P1400" s="162">
        <v>1381</v>
      </c>
      <c r="Q1400" s="162">
        <v>2568</v>
      </c>
      <c r="R1400" s="164">
        <v>1</v>
      </c>
      <c r="S1400" s="164" t="s">
        <v>644</v>
      </c>
      <c r="T1400" s="164"/>
      <c r="U1400" s="164" t="s">
        <v>644</v>
      </c>
      <c r="V1400" s="164" t="s">
        <v>644</v>
      </c>
      <c r="W1400" s="162">
        <f t="shared" si="89"/>
        <v>1</v>
      </c>
      <c r="X1400" s="162">
        <v>1</v>
      </c>
      <c r="Y1400" t="str">
        <f t="shared" si="90"/>
        <v>Public Elementary</v>
      </c>
      <c r="AA1400" t="str">
        <f t="shared" si="91"/>
        <v>1</v>
      </c>
    </row>
    <row r="1401" spans="1:27" ht="15.75" hidden="1" customHeight="1" x14ac:dyDescent="0.25">
      <c r="A1401" s="162">
        <v>1322</v>
      </c>
      <c r="B1401" s="162">
        <v>121165</v>
      </c>
      <c r="C1401" s="163" t="s">
        <v>1980</v>
      </c>
      <c r="D1401" s="163" t="s">
        <v>638</v>
      </c>
      <c r="E1401" s="163" t="s">
        <v>639</v>
      </c>
      <c r="F1401" s="163" t="s">
        <v>639</v>
      </c>
      <c r="G1401" s="163" t="s">
        <v>1967</v>
      </c>
      <c r="H1401" s="163" t="s">
        <v>1968</v>
      </c>
      <c r="I1401" s="163" t="s">
        <v>643</v>
      </c>
      <c r="J1401" s="162">
        <v>10.99222222</v>
      </c>
      <c r="K1401" s="162">
        <v>124.9172222</v>
      </c>
      <c r="L1401" s="163" t="s">
        <v>644</v>
      </c>
      <c r="M1401" s="162">
        <v>14</v>
      </c>
      <c r="N1401" s="162">
        <v>45</v>
      </c>
      <c r="O1401" s="162">
        <v>194</v>
      </c>
      <c r="P1401" s="162">
        <v>1381</v>
      </c>
      <c r="Q1401" s="162">
        <v>2568</v>
      </c>
      <c r="R1401" s="164">
        <v>1</v>
      </c>
      <c r="S1401" s="164" t="s">
        <v>644</v>
      </c>
      <c r="T1401" s="164"/>
      <c r="U1401" s="164" t="s">
        <v>644</v>
      </c>
      <c r="V1401" s="164" t="s">
        <v>644</v>
      </c>
      <c r="W1401" s="162">
        <f t="shared" si="89"/>
        <v>1</v>
      </c>
      <c r="X1401" s="162">
        <v>1</v>
      </c>
      <c r="Y1401" t="str">
        <f t="shared" si="90"/>
        <v>Public Elementary</v>
      </c>
      <c r="AA1401" t="str">
        <f t="shared" si="91"/>
        <v>1</v>
      </c>
    </row>
    <row r="1402" spans="1:27" ht="15.75" hidden="1" customHeight="1" x14ac:dyDescent="0.25">
      <c r="A1402" s="162">
        <v>1323</v>
      </c>
      <c r="B1402" s="162">
        <v>121166</v>
      </c>
      <c r="C1402" s="163" t="s">
        <v>1981</v>
      </c>
      <c r="D1402" s="163" t="s">
        <v>638</v>
      </c>
      <c r="E1402" s="163" t="s">
        <v>639</v>
      </c>
      <c r="F1402" s="163" t="s">
        <v>639</v>
      </c>
      <c r="G1402" s="163" t="s">
        <v>1967</v>
      </c>
      <c r="H1402" s="163" t="s">
        <v>1968</v>
      </c>
      <c r="I1402" s="163" t="s">
        <v>643</v>
      </c>
      <c r="J1402" s="162">
        <v>10.987422520000001</v>
      </c>
      <c r="K1402" s="162">
        <v>124.9377011</v>
      </c>
      <c r="L1402" s="163" t="s">
        <v>644</v>
      </c>
      <c r="M1402" s="162">
        <v>14</v>
      </c>
      <c r="N1402" s="162">
        <v>45</v>
      </c>
      <c r="O1402" s="162">
        <v>194</v>
      </c>
      <c r="P1402" s="162">
        <v>1381</v>
      </c>
      <c r="Q1402" s="162">
        <v>2568</v>
      </c>
      <c r="R1402" s="164">
        <v>1</v>
      </c>
      <c r="S1402" s="164" t="s">
        <v>644</v>
      </c>
      <c r="T1402" s="164"/>
      <c r="U1402" s="164" t="s">
        <v>644</v>
      </c>
      <c r="V1402" s="164" t="s">
        <v>644</v>
      </c>
      <c r="W1402" s="162">
        <f t="shared" si="89"/>
        <v>1</v>
      </c>
      <c r="X1402" s="162">
        <v>1</v>
      </c>
      <c r="Y1402" t="str">
        <f t="shared" si="90"/>
        <v>Public Elementary</v>
      </c>
      <c r="AA1402" t="str">
        <f t="shared" si="91"/>
        <v>1</v>
      </c>
    </row>
    <row r="1403" spans="1:27" ht="15.75" hidden="1" customHeight="1" x14ac:dyDescent="0.25">
      <c r="A1403" s="162">
        <v>1324</v>
      </c>
      <c r="B1403" s="162">
        <v>121167</v>
      </c>
      <c r="C1403" s="163" t="s">
        <v>1982</v>
      </c>
      <c r="D1403" s="163" t="s">
        <v>638</v>
      </c>
      <c r="E1403" s="163" t="s">
        <v>639</v>
      </c>
      <c r="F1403" s="163" t="s">
        <v>639</v>
      </c>
      <c r="G1403" s="163" t="s">
        <v>1967</v>
      </c>
      <c r="H1403" s="163" t="s">
        <v>1968</v>
      </c>
      <c r="I1403" s="163" t="s">
        <v>643</v>
      </c>
      <c r="J1403" s="162">
        <v>10.97705659</v>
      </c>
      <c r="K1403" s="162">
        <v>124.8608452</v>
      </c>
      <c r="L1403" s="163" t="s">
        <v>644</v>
      </c>
      <c r="M1403" s="162">
        <v>14</v>
      </c>
      <c r="N1403" s="162">
        <v>45</v>
      </c>
      <c r="O1403" s="162">
        <v>194</v>
      </c>
      <c r="P1403" s="162">
        <v>1381</v>
      </c>
      <c r="Q1403" s="162">
        <v>2568</v>
      </c>
      <c r="R1403" s="164">
        <v>1</v>
      </c>
      <c r="S1403" s="164" t="s">
        <v>644</v>
      </c>
      <c r="T1403" s="164"/>
      <c r="U1403" s="164" t="s">
        <v>644</v>
      </c>
      <c r="V1403" s="164" t="s">
        <v>644</v>
      </c>
      <c r="W1403" s="162">
        <f t="shared" si="89"/>
        <v>1</v>
      </c>
      <c r="X1403" s="162">
        <v>1</v>
      </c>
      <c r="Y1403" t="str">
        <f t="shared" si="90"/>
        <v>Public Elementary</v>
      </c>
      <c r="AA1403" t="str">
        <f t="shared" si="91"/>
        <v>1</v>
      </c>
    </row>
    <row r="1404" spans="1:27" ht="15.75" hidden="1" customHeight="1" x14ac:dyDescent="0.25">
      <c r="A1404" s="162">
        <v>1325</v>
      </c>
      <c r="B1404" s="162">
        <v>121168</v>
      </c>
      <c r="C1404" s="163" t="s">
        <v>1983</v>
      </c>
      <c r="D1404" s="163" t="s">
        <v>638</v>
      </c>
      <c r="E1404" s="163" t="s">
        <v>639</v>
      </c>
      <c r="F1404" s="163" t="s">
        <v>639</v>
      </c>
      <c r="G1404" s="163" t="s">
        <v>1967</v>
      </c>
      <c r="H1404" s="163" t="s">
        <v>1968</v>
      </c>
      <c r="I1404" s="163" t="s">
        <v>643</v>
      </c>
      <c r="J1404" s="162">
        <v>10.97316811</v>
      </c>
      <c r="K1404" s="162">
        <v>124.80779029999999</v>
      </c>
      <c r="L1404" s="163" t="s">
        <v>644</v>
      </c>
      <c r="M1404" s="162">
        <v>14</v>
      </c>
      <c r="N1404" s="162">
        <v>45</v>
      </c>
      <c r="O1404" s="162">
        <v>194</v>
      </c>
      <c r="P1404" s="162">
        <v>1381</v>
      </c>
      <c r="Q1404" s="162">
        <v>2568</v>
      </c>
      <c r="R1404" s="164">
        <v>1</v>
      </c>
      <c r="S1404" s="164" t="s">
        <v>644</v>
      </c>
      <c r="T1404" s="164"/>
      <c r="U1404" s="164" t="s">
        <v>644</v>
      </c>
      <c r="V1404" s="164" t="s">
        <v>644</v>
      </c>
      <c r="W1404" s="162">
        <f t="shared" si="89"/>
        <v>1</v>
      </c>
      <c r="X1404" s="162">
        <v>1</v>
      </c>
      <c r="Y1404" t="str">
        <f t="shared" si="90"/>
        <v>Public Elementary</v>
      </c>
      <c r="AA1404" t="str">
        <f t="shared" si="91"/>
        <v>1</v>
      </c>
    </row>
    <row r="1405" spans="1:27" ht="15.75" hidden="1" customHeight="1" x14ac:dyDescent="0.25">
      <c r="A1405" s="162">
        <v>1326</v>
      </c>
      <c r="B1405" s="162">
        <v>121169</v>
      </c>
      <c r="C1405" s="163" t="s">
        <v>1984</v>
      </c>
      <c r="D1405" s="163" t="s">
        <v>638</v>
      </c>
      <c r="E1405" s="163" t="s">
        <v>639</v>
      </c>
      <c r="F1405" s="163" t="s">
        <v>639</v>
      </c>
      <c r="G1405" s="163" t="s">
        <v>1967</v>
      </c>
      <c r="H1405" s="163" t="s">
        <v>1968</v>
      </c>
      <c r="I1405" s="163" t="s">
        <v>643</v>
      </c>
      <c r="J1405" s="162">
        <v>11.01233182</v>
      </c>
      <c r="K1405" s="162">
        <v>124.9277902</v>
      </c>
      <c r="L1405" s="163" t="s">
        <v>644</v>
      </c>
      <c r="M1405" s="162">
        <v>14</v>
      </c>
      <c r="N1405" s="162">
        <v>45</v>
      </c>
      <c r="O1405" s="162">
        <v>194</v>
      </c>
      <c r="P1405" s="162">
        <v>1381</v>
      </c>
      <c r="Q1405" s="162">
        <v>2568</v>
      </c>
      <c r="R1405" s="164">
        <v>1</v>
      </c>
      <c r="S1405" s="164" t="s">
        <v>644</v>
      </c>
      <c r="T1405" s="164"/>
      <c r="U1405" s="164" t="s">
        <v>644</v>
      </c>
      <c r="V1405" s="164" t="s">
        <v>644</v>
      </c>
      <c r="W1405" s="162">
        <f t="shared" si="89"/>
        <v>1</v>
      </c>
      <c r="X1405" s="162">
        <v>1</v>
      </c>
      <c r="Y1405" t="str">
        <f t="shared" si="90"/>
        <v>Public Elementary</v>
      </c>
      <c r="AA1405" t="str">
        <f t="shared" si="91"/>
        <v>1</v>
      </c>
    </row>
    <row r="1406" spans="1:27" ht="15.75" hidden="1" customHeight="1" x14ac:dyDescent="0.25">
      <c r="A1406" s="162">
        <v>1327</v>
      </c>
      <c r="B1406" s="162">
        <v>121170</v>
      </c>
      <c r="C1406" s="163" t="s">
        <v>1985</v>
      </c>
      <c r="D1406" s="163" t="s">
        <v>638</v>
      </c>
      <c r="E1406" s="163" t="s">
        <v>639</v>
      </c>
      <c r="F1406" s="163" t="s">
        <v>639</v>
      </c>
      <c r="G1406" s="163" t="s">
        <v>1967</v>
      </c>
      <c r="H1406" s="163" t="s">
        <v>1968</v>
      </c>
      <c r="I1406" s="163" t="s">
        <v>643</v>
      </c>
      <c r="J1406" s="162">
        <v>10.97733436</v>
      </c>
      <c r="K1406" s="162">
        <v>124.9069571</v>
      </c>
      <c r="L1406" s="163" t="s">
        <v>644</v>
      </c>
      <c r="M1406" s="162">
        <v>14</v>
      </c>
      <c r="N1406" s="162">
        <v>45</v>
      </c>
      <c r="O1406" s="162">
        <v>194</v>
      </c>
      <c r="P1406" s="162">
        <v>1381</v>
      </c>
      <c r="Q1406" s="162">
        <v>2568</v>
      </c>
      <c r="R1406" s="164">
        <v>1</v>
      </c>
      <c r="S1406" s="164" t="s">
        <v>644</v>
      </c>
      <c r="T1406" s="164"/>
      <c r="U1406" s="164" t="s">
        <v>644</v>
      </c>
      <c r="V1406" s="164" t="s">
        <v>644</v>
      </c>
      <c r="W1406" s="162">
        <f t="shared" si="89"/>
        <v>1</v>
      </c>
      <c r="X1406" s="162">
        <v>1</v>
      </c>
      <c r="Y1406" t="str">
        <f t="shared" si="90"/>
        <v>Public Elementary</v>
      </c>
      <c r="AA1406" t="str">
        <f t="shared" si="91"/>
        <v>1</v>
      </c>
    </row>
    <row r="1407" spans="1:27" ht="15.75" hidden="1" customHeight="1" x14ac:dyDescent="0.25">
      <c r="A1407" s="162">
        <v>1328</v>
      </c>
      <c r="B1407" s="162">
        <v>121171</v>
      </c>
      <c r="C1407" s="163" t="s">
        <v>1986</v>
      </c>
      <c r="D1407" s="163" t="s">
        <v>638</v>
      </c>
      <c r="E1407" s="163" t="s">
        <v>639</v>
      </c>
      <c r="F1407" s="163" t="s">
        <v>639</v>
      </c>
      <c r="G1407" s="163" t="s">
        <v>1967</v>
      </c>
      <c r="H1407" s="163" t="s">
        <v>1968</v>
      </c>
      <c r="I1407" s="163" t="s">
        <v>643</v>
      </c>
      <c r="J1407" s="162">
        <v>10.949558639999999</v>
      </c>
      <c r="K1407" s="162">
        <v>124.8341791</v>
      </c>
      <c r="L1407" s="163" t="s">
        <v>644</v>
      </c>
      <c r="M1407" s="162">
        <v>14</v>
      </c>
      <c r="N1407" s="162">
        <v>45</v>
      </c>
      <c r="O1407" s="162">
        <v>194</v>
      </c>
      <c r="P1407" s="162">
        <v>1381</v>
      </c>
      <c r="Q1407" s="162">
        <v>2568</v>
      </c>
      <c r="R1407" s="164">
        <v>1</v>
      </c>
      <c r="S1407" s="164" t="s">
        <v>644</v>
      </c>
      <c r="T1407" s="164"/>
      <c r="U1407" s="164" t="s">
        <v>644</v>
      </c>
      <c r="V1407" s="164" t="s">
        <v>644</v>
      </c>
      <c r="W1407" s="162">
        <f t="shared" si="89"/>
        <v>1</v>
      </c>
      <c r="X1407" s="162">
        <v>1</v>
      </c>
      <c r="Y1407" t="str">
        <f t="shared" si="90"/>
        <v>Public Elementary</v>
      </c>
      <c r="AA1407" t="str">
        <f t="shared" si="91"/>
        <v>1</v>
      </c>
    </row>
    <row r="1408" spans="1:27" ht="15.75" hidden="1" customHeight="1" x14ac:dyDescent="0.25">
      <c r="A1408" s="162">
        <v>1329</v>
      </c>
      <c r="B1408" s="162">
        <v>121172</v>
      </c>
      <c r="C1408" s="163" t="s">
        <v>882</v>
      </c>
      <c r="D1408" s="163" t="s">
        <v>638</v>
      </c>
      <c r="E1408" s="163" t="s">
        <v>639</v>
      </c>
      <c r="F1408" s="163" t="s">
        <v>639</v>
      </c>
      <c r="G1408" s="163" t="s">
        <v>1967</v>
      </c>
      <c r="H1408" s="163" t="s">
        <v>1968</v>
      </c>
      <c r="I1408" s="163" t="s">
        <v>643</v>
      </c>
      <c r="J1408" s="162">
        <v>10.979279099999999</v>
      </c>
      <c r="K1408" s="162">
        <v>124.934179</v>
      </c>
      <c r="L1408" s="163" t="s">
        <v>644</v>
      </c>
      <c r="M1408" s="162">
        <v>14</v>
      </c>
      <c r="N1408" s="162">
        <v>45</v>
      </c>
      <c r="O1408" s="162">
        <v>194</v>
      </c>
      <c r="P1408" s="162">
        <v>1381</v>
      </c>
      <c r="Q1408" s="162">
        <v>2568</v>
      </c>
      <c r="R1408" s="164">
        <v>1</v>
      </c>
      <c r="S1408" s="164" t="s">
        <v>644</v>
      </c>
      <c r="T1408" s="164"/>
      <c r="U1408" s="164" t="s">
        <v>644</v>
      </c>
      <c r="V1408" s="164" t="s">
        <v>644</v>
      </c>
      <c r="W1408" s="162">
        <f t="shared" si="89"/>
        <v>1</v>
      </c>
      <c r="X1408" s="162">
        <v>1</v>
      </c>
      <c r="Y1408" t="str">
        <f t="shared" si="90"/>
        <v>Public Elementary</v>
      </c>
      <c r="AA1408" t="str">
        <f t="shared" si="91"/>
        <v>1</v>
      </c>
    </row>
    <row r="1409" spans="1:27" ht="15.75" hidden="1" customHeight="1" x14ac:dyDescent="0.25">
      <c r="A1409" s="162">
        <v>1330</v>
      </c>
      <c r="B1409" s="162">
        <v>121173</v>
      </c>
      <c r="C1409" s="163" t="s">
        <v>1987</v>
      </c>
      <c r="D1409" s="163" t="s">
        <v>638</v>
      </c>
      <c r="E1409" s="163" t="s">
        <v>639</v>
      </c>
      <c r="F1409" s="163" t="s">
        <v>639</v>
      </c>
      <c r="G1409" s="163" t="s">
        <v>1967</v>
      </c>
      <c r="H1409" s="163" t="s">
        <v>1968</v>
      </c>
      <c r="I1409" s="163" t="s">
        <v>643</v>
      </c>
      <c r="J1409" s="162">
        <v>11.00538839</v>
      </c>
      <c r="K1409" s="162">
        <v>124.91029020000001</v>
      </c>
      <c r="L1409" s="163" t="s">
        <v>644</v>
      </c>
      <c r="M1409" s="162">
        <v>14</v>
      </c>
      <c r="N1409" s="162">
        <v>45</v>
      </c>
      <c r="O1409" s="162">
        <v>194</v>
      </c>
      <c r="P1409" s="162">
        <v>1381</v>
      </c>
      <c r="Q1409" s="162">
        <v>2568</v>
      </c>
      <c r="R1409" s="164">
        <v>1</v>
      </c>
      <c r="S1409" s="164" t="s">
        <v>644</v>
      </c>
      <c r="T1409" s="164"/>
      <c r="U1409" s="164" t="s">
        <v>644</v>
      </c>
      <c r="V1409" s="164" t="s">
        <v>644</v>
      </c>
      <c r="W1409" s="162">
        <f t="shared" si="89"/>
        <v>1</v>
      </c>
      <c r="X1409" s="162">
        <v>1</v>
      </c>
      <c r="Y1409" t="str">
        <f t="shared" si="90"/>
        <v>Public Elementary</v>
      </c>
      <c r="AA1409" t="str">
        <f t="shared" si="91"/>
        <v>1</v>
      </c>
    </row>
    <row r="1410" spans="1:27" ht="15.75" hidden="1" customHeight="1" x14ac:dyDescent="0.25">
      <c r="A1410" s="162">
        <v>1331</v>
      </c>
      <c r="B1410" s="162">
        <v>121174</v>
      </c>
      <c r="C1410" s="163" t="s">
        <v>1988</v>
      </c>
      <c r="D1410" s="163" t="s">
        <v>638</v>
      </c>
      <c r="E1410" s="163" t="s">
        <v>639</v>
      </c>
      <c r="F1410" s="163" t="s">
        <v>639</v>
      </c>
      <c r="G1410" s="163" t="s">
        <v>1967</v>
      </c>
      <c r="H1410" s="163" t="s">
        <v>1968</v>
      </c>
      <c r="I1410" s="163" t="s">
        <v>643</v>
      </c>
      <c r="J1410" s="162">
        <v>10.959003040000001</v>
      </c>
      <c r="K1410" s="162">
        <v>124.8205682</v>
      </c>
      <c r="L1410" s="163" t="s">
        <v>644</v>
      </c>
      <c r="M1410" s="162">
        <v>14</v>
      </c>
      <c r="N1410" s="162">
        <v>45</v>
      </c>
      <c r="O1410" s="162">
        <v>194</v>
      </c>
      <c r="P1410" s="162">
        <v>1381</v>
      </c>
      <c r="Q1410" s="162">
        <v>2568</v>
      </c>
      <c r="R1410" s="164">
        <v>1</v>
      </c>
      <c r="S1410" s="164" t="s">
        <v>644</v>
      </c>
      <c r="T1410" s="164"/>
      <c r="U1410" s="164" t="s">
        <v>644</v>
      </c>
      <c r="V1410" s="164" t="s">
        <v>644</v>
      </c>
      <c r="W1410" s="162">
        <f t="shared" si="89"/>
        <v>1</v>
      </c>
      <c r="X1410" s="162">
        <v>1</v>
      </c>
      <c r="Y1410" t="str">
        <f t="shared" si="90"/>
        <v>Public Elementary</v>
      </c>
      <c r="AA1410" t="str">
        <f t="shared" si="91"/>
        <v>1</v>
      </c>
    </row>
    <row r="1411" spans="1:27" ht="15.75" hidden="1" customHeight="1" x14ac:dyDescent="0.25">
      <c r="A1411" s="162">
        <v>1332</v>
      </c>
      <c r="B1411" s="162">
        <v>121175</v>
      </c>
      <c r="C1411" s="163" t="s">
        <v>1989</v>
      </c>
      <c r="D1411" s="163" t="s">
        <v>638</v>
      </c>
      <c r="E1411" s="163" t="s">
        <v>639</v>
      </c>
      <c r="F1411" s="163" t="s">
        <v>639</v>
      </c>
      <c r="G1411" s="163" t="s">
        <v>1967</v>
      </c>
      <c r="H1411" s="163" t="s">
        <v>1968</v>
      </c>
      <c r="I1411" s="163" t="s">
        <v>643</v>
      </c>
      <c r="J1411" s="162">
        <v>10.92956004</v>
      </c>
      <c r="K1411" s="162">
        <v>124.833623</v>
      </c>
      <c r="L1411" s="163" t="s">
        <v>644</v>
      </c>
      <c r="M1411" s="162">
        <v>14</v>
      </c>
      <c r="N1411" s="162">
        <v>45</v>
      </c>
      <c r="O1411" s="162">
        <v>194</v>
      </c>
      <c r="P1411" s="162">
        <v>1381</v>
      </c>
      <c r="Q1411" s="162">
        <v>2568</v>
      </c>
      <c r="R1411" s="164">
        <v>1</v>
      </c>
      <c r="S1411" s="164" t="s">
        <v>644</v>
      </c>
      <c r="T1411" s="164"/>
      <c r="U1411" s="164" t="s">
        <v>644</v>
      </c>
      <c r="V1411" s="164" t="s">
        <v>644</v>
      </c>
      <c r="W1411" s="162">
        <f t="shared" si="89"/>
        <v>1</v>
      </c>
      <c r="X1411" s="162">
        <v>1</v>
      </c>
      <c r="Y1411" t="str">
        <f t="shared" si="90"/>
        <v>Public Elementary</v>
      </c>
      <c r="AA1411" t="str">
        <f t="shared" si="91"/>
        <v>1</v>
      </c>
    </row>
    <row r="1412" spans="1:27" ht="15.75" hidden="1" customHeight="1" x14ac:dyDescent="0.25">
      <c r="A1412" s="162">
        <v>1333</v>
      </c>
      <c r="B1412" s="162">
        <v>121176</v>
      </c>
      <c r="C1412" s="163" t="s">
        <v>1990</v>
      </c>
      <c r="D1412" s="163" t="s">
        <v>638</v>
      </c>
      <c r="E1412" s="163" t="s">
        <v>639</v>
      </c>
      <c r="F1412" s="163" t="s">
        <v>639</v>
      </c>
      <c r="G1412" s="163" t="s">
        <v>1967</v>
      </c>
      <c r="H1412" s="163" t="s">
        <v>1968</v>
      </c>
      <c r="I1412" s="163" t="s">
        <v>643</v>
      </c>
      <c r="J1412" s="162">
        <v>10.995944229999999</v>
      </c>
      <c r="K1412" s="162">
        <v>124.8702902</v>
      </c>
      <c r="L1412" s="163" t="s">
        <v>644</v>
      </c>
      <c r="M1412" s="162">
        <v>14</v>
      </c>
      <c r="N1412" s="162">
        <v>45</v>
      </c>
      <c r="O1412" s="162">
        <v>194</v>
      </c>
      <c r="P1412" s="162">
        <v>1381</v>
      </c>
      <c r="Q1412" s="162">
        <v>2568</v>
      </c>
      <c r="R1412" s="164">
        <v>1</v>
      </c>
      <c r="S1412" s="164" t="s">
        <v>644</v>
      </c>
      <c r="T1412" s="164"/>
      <c r="U1412" s="164" t="s">
        <v>644</v>
      </c>
      <c r="V1412" s="164" t="s">
        <v>644</v>
      </c>
      <c r="W1412" s="162">
        <f t="shared" si="89"/>
        <v>1</v>
      </c>
      <c r="X1412" s="162">
        <v>1</v>
      </c>
      <c r="Y1412" t="str">
        <f t="shared" si="90"/>
        <v>Public Elementary</v>
      </c>
      <c r="AA1412" t="str">
        <f t="shared" si="91"/>
        <v>1</v>
      </c>
    </row>
    <row r="1413" spans="1:27" ht="15.75" hidden="1" customHeight="1" x14ac:dyDescent="0.25">
      <c r="A1413" s="162">
        <v>1334</v>
      </c>
      <c r="B1413" s="162">
        <v>121177</v>
      </c>
      <c r="C1413" s="163" t="s">
        <v>1991</v>
      </c>
      <c r="D1413" s="163" t="s">
        <v>638</v>
      </c>
      <c r="E1413" s="163" t="s">
        <v>639</v>
      </c>
      <c r="F1413" s="163" t="s">
        <v>639</v>
      </c>
      <c r="G1413" s="163" t="s">
        <v>1967</v>
      </c>
      <c r="H1413" s="163" t="s">
        <v>1968</v>
      </c>
      <c r="I1413" s="163" t="s">
        <v>643</v>
      </c>
      <c r="J1413" s="162">
        <v>10.94092614</v>
      </c>
      <c r="K1413" s="162">
        <v>124.858001</v>
      </c>
      <c r="L1413" s="163" t="s">
        <v>644</v>
      </c>
      <c r="M1413" s="162">
        <v>14</v>
      </c>
      <c r="N1413" s="162">
        <v>45</v>
      </c>
      <c r="O1413" s="162">
        <v>194</v>
      </c>
      <c r="P1413" s="162">
        <v>1381</v>
      </c>
      <c r="Q1413" s="162">
        <v>2568</v>
      </c>
      <c r="R1413" s="164">
        <v>1</v>
      </c>
      <c r="S1413" s="164" t="s">
        <v>644</v>
      </c>
      <c r="T1413" s="164"/>
      <c r="U1413" s="164" t="s">
        <v>644</v>
      </c>
      <c r="V1413" s="164" t="s">
        <v>644</v>
      </c>
      <c r="W1413" s="162">
        <f t="shared" si="89"/>
        <v>1</v>
      </c>
      <c r="X1413" s="162">
        <v>1</v>
      </c>
      <c r="Y1413" t="str">
        <f t="shared" si="90"/>
        <v>Public Elementary</v>
      </c>
      <c r="AA1413" t="str">
        <f t="shared" si="91"/>
        <v>1</v>
      </c>
    </row>
    <row r="1414" spans="1:27" ht="15.75" hidden="1" customHeight="1" x14ac:dyDescent="0.25">
      <c r="A1414" s="162">
        <v>1335</v>
      </c>
      <c r="B1414" s="162">
        <v>121178</v>
      </c>
      <c r="C1414" s="163" t="s">
        <v>1992</v>
      </c>
      <c r="D1414" s="163" t="s">
        <v>638</v>
      </c>
      <c r="E1414" s="163" t="s">
        <v>639</v>
      </c>
      <c r="F1414" s="163" t="s">
        <v>639</v>
      </c>
      <c r="G1414" s="163" t="s">
        <v>1967</v>
      </c>
      <c r="H1414" s="163" t="s">
        <v>1968</v>
      </c>
      <c r="I1414" s="163" t="s">
        <v>643</v>
      </c>
      <c r="J1414" s="162">
        <v>10.94872591</v>
      </c>
      <c r="K1414" s="162">
        <v>124.78700120000001</v>
      </c>
      <c r="L1414" s="163" t="s">
        <v>644</v>
      </c>
      <c r="M1414" s="162">
        <v>14</v>
      </c>
      <c r="N1414" s="162">
        <v>45</v>
      </c>
      <c r="O1414" s="162">
        <v>194</v>
      </c>
      <c r="P1414" s="162">
        <v>1381</v>
      </c>
      <c r="Q1414" s="162">
        <v>2568</v>
      </c>
      <c r="R1414" s="164">
        <v>1</v>
      </c>
      <c r="S1414" s="164" t="s">
        <v>644</v>
      </c>
      <c r="T1414" s="164"/>
      <c r="U1414" s="164" t="s">
        <v>644</v>
      </c>
      <c r="V1414" s="164" t="s">
        <v>644</v>
      </c>
      <c r="W1414" s="162">
        <f t="shared" si="89"/>
        <v>1</v>
      </c>
      <c r="X1414" s="162">
        <v>1</v>
      </c>
      <c r="Y1414" t="str">
        <f t="shared" si="90"/>
        <v>Public Elementary</v>
      </c>
      <c r="AA1414" t="str">
        <f t="shared" si="91"/>
        <v>1</v>
      </c>
    </row>
    <row r="1415" spans="1:27" ht="15.75" hidden="1" customHeight="1" x14ac:dyDescent="0.25">
      <c r="A1415" s="162">
        <v>1336</v>
      </c>
      <c r="B1415" s="162">
        <v>121179</v>
      </c>
      <c r="C1415" s="163" t="s">
        <v>1993</v>
      </c>
      <c r="D1415" s="163" t="s">
        <v>638</v>
      </c>
      <c r="E1415" s="163" t="s">
        <v>639</v>
      </c>
      <c r="F1415" s="163" t="s">
        <v>639</v>
      </c>
      <c r="G1415" s="163" t="s">
        <v>1967</v>
      </c>
      <c r="H1415" s="163" t="s">
        <v>1968</v>
      </c>
      <c r="I1415" s="163" t="s">
        <v>643</v>
      </c>
      <c r="J1415" s="162">
        <v>10.99982187</v>
      </c>
      <c r="K1415" s="162">
        <v>124.88890120000001</v>
      </c>
      <c r="L1415" s="163" t="s">
        <v>644</v>
      </c>
      <c r="M1415" s="162">
        <v>14</v>
      </c>
      <c r="N1415" s="162">
        <v>45</v>
      </c>
      <c r="O1415" s="162">
        <v>194</v>
      </c>
      <c r="P1415" s="162">
        <v>1381</v>
      </c>
      <c r="Q1415" s="162">
        <v>2568</v>
      </c>
      <c r="R1415" s="164">
        <v>1</v>
      </c>
      <c r="S1415" s="164" t="s">
        <v>644</v>
      </c>
      <c r="T1415" s="164"/>
      <c r="U1415" s="164" t="s">
        <v>644</v>
      </c>
      <c r="V1415" s="164" t="s">
        <v>644</v>
      </c>
      <c r="W1415" s="162">
        <f t="shared" si="89"/>
        <v>1</v>
      </c>
      <c r="X1415" s="162">
        <v>1</v>
      </c>
      <c r="Y1415" t="str">
        <f t="shared" si="90"/>
        <v>Public Elementary</v>
      </c>
      <c r="AA1415" t="str">
        <f t="shared" si="91"/>
        <v>1</v>
      </c>
    </row>
    <row r="1416" spans="1:27" ht="15.75" hidden="1" customHeight="1" x14ac:dyDescent="0.25">
      <c r="A1416" s="162">
        <v>2234</v>
      </c>
      <c r="B1416" s="162">
        <v>303353</v>
      </c>
      <c r="C1416" s="163" t="s">
        <v>2815</v>
      </c>
      <c r="D1416" s="163" t="s">
        <v>638</v>
      </c>
      <c r="E1416" s="163" t="s">
        <v>639</v>
      </c>
      <c r="F1416" s="163" t="s">
        <v>639</v>
      </c>
      <c r="G1416" s="163" t="s">
        <v>1967</v>
      </c>
      <c r="H1416" s="163" t="s">
        <v>1968</v>
      </c>
      <c r="I1416" s="163" t="s">
        <v>716</v>
      </c>
      <c r="J1416" s="162">
        <v>10.97623009</v>
      </c>
      <c r="K1416" s="162">
        <v>124.8988054</v>
      </c>
      <c r="L1416" s="163" t="s">
        <v>644</v>
      </c>
      <c r="M1416" s="162">
        <v>14</v>
      </c>
      <c r="N1416" s="162">
        <v>45</v>
      </c>
      <c r="O1416" s="162">
        <v>194</v>
      </c>
      <c r="P1416" s="162">
        <v>1381</v>
      </c>
      <c r="Q1416" s="162">
        <v>2568</v>
      </c>
      <c r="R1416" s="164" t="s">
        <v>644</v>
      </c>
      <c r="S1416" s="164">
        <v>1</v>
      </c>
      <c r="T1416" s="164"/>
      <c r="U1416" s="164" t="s">
        <v>644</v>
      </c>
      <c r="V1416" s="164" t="s">
        <v>644</v>
      </c>
      <c r="W1416" s="162">
        <f t="shared" si="89"/>
        <v>2</v>
      </c>
      <c r="X1416" s="162">
        <v>1</v>
      </c>
      <c r="Y1416" t="str">
        <f t="shared" si="90"/>
        <v>Public JHS</v>
      </c>
      <c r="AA1416" t="str">
        <f t="shared" si="91"/>
        <v>2</v>
      </c>
    </row>
    <row r="1417" spans="1:27" ht="15.75" hidden="1" customHeight="1" x14ac:dyDescent="0.25">
      <c r="A1417" s="162">
        <v>2235</v>
      </c>
      <c r="B1417" s="162">
        <v>303354</v>
      </c>
      <c r="C1417" s="163" t="s">
        <v>2816</v>
      </c>
      <c r="D1417" s="163" t="s">
        <v>638</v>
      </c>
      <c r="E1417" s="163" t="s">
        <v>639</v>
      </c>
      <c r="F1417" s="163" t="s">
        <v>639</v>
      </c>
      <c r="G1417" s="163" t="s">
        <v>1967</v>
      </c>
      <c r="H1417" s="163" t="s">
        <v>1968</v>
      </c>
      <c r="I1417" s="163" t="s">
        <v>716</v>
      </c>
      <c r="J1417" s="162">
        <v>10.9765841</v>
      </c>
      <c r="K1417" s="162">
        <v>124.8945854</v>
      </c>
      <c r="L1417" s="163" t="s">
        <v>644</v>
      </c>
      <c r="M1417" s="162">
        <v>14</v>
      </c>
      <c r="N1417" s="162">
        <v>45</v>
      </c>
      <c r="O1417" s="162">
        <v>194</v>
      </c>
      <c r="P1417" s="162">
        <v>1381</v>
      </c>
      <c r="Q1417" s="162">
        <v>2568</v>
      </c>
      <c r="R1417" s="164" t="s">
        <v>644</v>
      </c>
      <c r="S1417" s="164">
        <v>1</v>
      </c>
      <c r="T1417" s="164"/>
      <c r="U1417" s="164" t="s">
        <v>644</v>
      </c>
      <c r="V1417" s="164" t="s">
        <v>644</v>
      </c>
      <c r="W1417" s="162">
        <f t="shared" si="89"/>
        <v>2</v>
      </c>
      <c r="X1417" s="162">
        <v>1</v>
      </c>
      <c r="Y1417" t="str">
        <f t="shared" si="90"/>
        <v>Public JHS</v>
      </c>
      <c r="AA1417" t="str">
        <f t="shared" si="91"/>
        <v>2</v>
      </c>
    </row>
    <row r="1418" spans="1:27" ht="15.75" hidden="1" customHeight="1" x14ac:dyDescent="0.25">
      <c r="A1418" s="162">
        <v>2373</v>
      </c>
      <c r="B1418" s="162">
        <v>404665</v>
      </c>
      <c r="C1418" s="169" t="s">
        <v>2960</v>
      </c>
      <c r="D1418" s="163" t="s">
        <v>638</v>
      </c>
      <c r="E1418" s="163" t="s">
        <v>730</v>
      </c>
      <c r="F1418" s="163" t="s">
        <v>639</v>
      </c>
      <c r="G1418" s="163" t="s">
        <v>2961</v>
      </c>
      <c r="H1418" s="163" t="s">
        <v>1968</v>
      </c>
      <c r="I1418" s="163" t="s">
        <v>3</v>
      </c>
      <c r="J1418" s="170"/>
      <c r="K1418" s="170"/>
      <c r="L1418" s="163" t="s">
        <v>2962</v>
      </c>
      <c r="M1418" s="162">
        <v>14</v>
      </c>
      <c r="N1418" s="162">
        <v>45</v>
      </c>
      <c r="O1418" s="162">
        <v>194</v>
      </c>
      <c r="P1418" s="162">
        <v>1381</v>
      </c>
      <c r="Q1418" s="162">
        <v>2568</v>
      </c>
      <c r="R1418" s="164">
        <v>1</v>
      </c>
      <c r="S1418" s="164" t="s">
        <v>644</v>
      </c>
      <c r="T1418" s="164"/>
      <c r="U1418" s="164" t="s">
        <v>644</v>
      </c>
      <c r="V1418" s="164" t="s">
        <v>644</v>
      </c>
      <c r="W1418" s="162">
        <f t="shared" si="89"/>
        <v>1</v>
      </c>
      <c r="X1418" s="162">
        <v>2</v>
      </c>
      <c r="Y1418" t="str">
        <f t="shared" si="90"/>
        <v>Private Elementary</v>
      </c>
      <c r="AA1418" t="str">
        <f t="shared" si="91"/>
        <v>1</v>
      </c>
    </row>
    <row r="1419" spans="1:27" ht="15.75" hidden="1" customHeight="1" x14ac:dyDescent="0.25">
      <c r="A1419" s="162">
        <v>2417</v>
      </c>
      <c r="B1419" s="162">
        <v>451512</v>
      </c>
      <c r="C1419" s="169" t="s">
        <v>3051</v>
      </c>
      <c r="D1419" s="163" t="s">
        <v>638</v>
      </c>
      <c r="E1419" s="163" t="s">
        <v>730</v>
      </c>
      <c r="F1419" s="163" t="s">
        <v>639</v>
      </c>
      <c r="G1419" s="163" t="s">
        <v>2961</v>
      </c>
      <c r="H1419" s="163" t="s">
        <v>1968</v>
      </c>
      <c r="I1419" s="163" t="s">
        <v>3</v>
      </c>
      <c r="J1419" s="170"/>
      <c r="K1419" s="170"/>
      <c r="L1419" s="163" t="s">
        <v>3052</v>
      </c>
      <c r="M1419" s="162">
        <v>14</v>
      </c>
      <c r="N1419" s="162">
        <v>45</v>
      </c>
      <c r="O1419" s="162">
        <v>194</v>
      </c>
      <c r="P1419" s="162">
        <v>1381</v>
      </c>
      <c r="Q1419" s="162">
        <v>2568</v>
      </c>
      <c r="R1419" s="164">
        <v>1</v>
      </c>
      <c r="S1419" s="164" t="s">
        <v>644</v>
      </c>
      <c r="T1419" s="164"/>
      <c r="U1419" s="164" t="s">
        <v>644</v>
      </c>
      <c r="V1419" s="164" t="s">
        <v>644</v>
      </c>
      <c r="W1419" s="162">
        <f t="shared" si="89"/>
        <v>1</v>
      </c>
      <c r="X1419" s="162">
        <v>2</v>
      </c>
      <c r="Y1419" t="str">
        <f t="shared" si="90"/>
        <v>Private Elementary</v>
      </c>
      <c r="AA1419" t="str">
        <f t="shared" si="91"/>
        <v>1</v>
      </c>
    </row>
    <row r="1420" spans="1:27" ht="15.75" hidden="1" customHeight="1" x14ac:dyDescent="0.25">
      <c r="A1420" s="162">
        <v>2420</v>
      </c>
      <c r="B1420" s="162">
        <v>451521</v>
      </c>
      <c r="C1420" s="169" t="s">
        <v>3056</v>
      </c>
      <c r="D1420" s="163" t="s">
        <v>638</v>
      </c>
      <c r="E1420" s="163" t="s">
        <v>730</v>
      </c>
      <c r="F1420" s="163" t="s">
        <v>639</v>
      </c>
      <c r="G1420" s="163" t="s">
        <v>2961</v>
      </c>
      <c r="H1420" s="163" t="s">
        <v>1968</v>
      </c>
      <c r="I1420" s="163" t="s">
        <v>3</v>
      </c>
      <c r="J1420" s="170"/>
      <c r="K1420" s="170"/>
      <c r="L1420" s="163" t="s">
        <v>2962</v>
      </c>
      <c r="M1420" s="162">
        <v>14</v>
      </c>
      <c r="N1420" s="162">
        <v>45</v>
      </c>
      <c r="O1420" s="162">
        <v>194</v>
      </c>
      <c r="P1420" s="162">
        <v>1381</v>
      </c>
      <c r="Q1420" s="162">
        <v>2568</v>
      </c>
      <c r="R1420" s="164">
        <v>1</v>
      </c>
      <c r="S1420" s="164" t="s">
        <v>644</v>
      </c>
      <c r="T1420" s="164"/>
      <c r="U1420" s="164" t="s">
        <v>644</v>
      </c>
      <c r="V1420" s="164" t="s">
        <v>644</v>
      </c>
      <c r="W1420" s="162">
        <f t="shared" si="89"/>
        <v>1</v>
      </c>
      <c r="X1420" s="162">
        <v>2</v>
      </c>
      <c r="Y1420" t="str">
        <f t="shared" si="90"/>
        <v>Private Elementary</v>
      </c>
      <c r="AA1420" t="str">
        <f t="shared" si="91"/>
        <v>1</v>
      </c>
    </row>
    <row r="1421" spans="1:27" ht="15.75" hidden="1" customHeight="1" x14ac:dyDescent="0.25">
      <c r="A1421" s="162">
        <v>2425</v>
      </c>
      <c r="B1421" s="162">
        <v>451529</v>
      </c>
      <c r="C1421" s="163" t="s">
        <v>3063</v>
      </c>
      <c r="D1421" s="163" t="s">
        <v>638</v>
      </c>
      <c r="E1421" s="163" t="s">
        <v>730</v>
      </c>
      <c r="F1421" s="163" t="s">
        <v>639</v>
      </c>
      <c r="G1421" s="163" t="s">
        <v>2961</v>
      </c>
      <c r="H1421" s="163" t="s">
        <v>1968</v>
      </c>
      <c r="I1421" s="163" t="s">
        <v>3</v>
      </c>
      <c r="J1421" s="170"/>
      <c r="K1421" s="170"/>
      <c r="L1421" s="163" t="s">
        <v>3064</v>
      </c>
      <c r="M1421" s="162">
        <v>14</v>
      </c>
      <c r="N1421" s="162">
        <v>45</v>
      </c>
      <c r="O1421" s="162">
        <v>194</v>
      </c>
      <c r="P1421" s="162">
        <v>1381</v>
      </c>
      <c r="Q1421" s="162">
        <v>2568</v>
      </c>
      <c r="R1421" s="164">
        <v>1</v>
      </c>
      <c r="S1421" s="164" t="s">
        <v>644</v>
      </c>
      <c r="T1421" s="164"/>
      <c r="U1421" s="164" t="s">
        <v>644</v>
      </c>
      <c r="V1421" s="164" t="s">
        <v>644</v>
      </c>
      <c r="W1421" s="162">
        <f t="shared" si="89"/>
        <v>1</v>
      </c>
      <c r="X1421" s="162">
        <v>2</v>
      </c>
      <c r="Y1421" t="str">
        <f t="shared" si="90"/>
        <v>Private Elementary</v>
      </c>
      <c r="AA1421" t="str">
        <f t="shared" si="91"/>
        <v>1</v>
      </c>
    </row>
    <row r="1422" spans="1:27" ht="15.75" hidden="1" customHeight="1" x14ac:dyDescent="0.25">
      <c r="A1422" s="162">
        <v>2453</v>
      </c>
      <c r="B1422" s="178" t="s">
        <v>1968</v>
      </c>
      <c r="C1422" s="178" t="s">
        <v>3101</v>
      </c>
      <c r="D1422" s="163" t="s">
        <v>638</v>
      </c>
      <c r="E1422" s="163" t="s">
        <v>639</v>
      </c>
      <c r="F1422" s="163" t="s">
        <v>639</v>
      </c>
      <c r="G1422" s="178" t="s">
        <v>1967</v>
      </c>
      <c r="H1422" s="178" t="s">
        <v>1968</v>
      </c>
      <c r="I1422" s="163" t="s">
        <v>758</v>
      </c>
      <c r="J1422" s="162"/>
      <c r="K1422" s="162"/>
      <c r="L1422" s="163"/>
      <c r="M1422" s="162"/>
      <c r="N1422" s="162"/>
      <c r="O1422" s="162"/>
      <c r="P1422" s="162"/>
      <c r="Q1422" s="162"/>
      <c r="R1422" s="164" t="s">
        <v>644</v>
      </c>
      <c r="S1422" s="164" t="s">
        <v>644</v>
      </c>
      <c r="T1422" s="164"/>
      <c r="U1422" s="164">
        <v>1</v>
      </c>
      <c r="V1422" s="164" t="s">
        <v>644</v>
      </c>
      <c r="W1422" s="162">
        <f t="shared" si="89"/>
        <v>7</v>
      </c>
      <c r="X1422" s="162">
        <v>1</v>
      </c>
      <c r="Y1422" t="str">
        <f t="shared" si="90"/>
        <v>Public ALS</v>
      </c>
      <c r="AA1422" t="str">
        <f t="shared" si="91"/>
        <v>4</v>
      </c>
    </row>
    <row r="1423" spans="1:27" ht="15.75" hidden="1" customHeight="1" x14ac:dyDescent="0.25">
      <c r="A1423" s="162">
        <v>1337</v>
      </c>
      <c r="B1423" s="162">
        <v>121180</v>
      </c>
      <c r="C1423" s="163" t="s">
        <v>1994</v>
      </c>
      <c r="D1423" s="163" t="s">
        <v>638</v>
      </c>
      <c r="E1423" s="163" t="s">
        <v>639</v>
      </c>
      <c r="F1423" s="163" t="s">
        <v>639</v>
      </c>
      <c r="G1423" s="163" t="s">
        <v>1967</v>
      </c>
      <c r="H1423" s="163" t="s">
        <v>1995</v>
      </c>
      <c r="I1423" s="163" t="s">
        <v>643</v>
      </c>
      <c r="J1423" s="162">
        <v>10.96816821</v>
      </c>
      <c r="K1423" s="162">
        <v>124.8611231</v>
      </c>
      <c r="L1423" s="163" t="s">
        <v>644</v>
      </c>
      <c r="M1423" s="162">
        <v>14</v>
      </c>
      <c r="N1423" s="162">
        <v>45</v>
      </c>
      <c r="O1423" s="162">
        <v>194</v>
      </c>
      <c r="P1423" s="162">
        <v>1381</v>
      </c>
      <c r="Q1423" s="162">
        <v>2569</v>
      </c>
      <c r="R1423" s="164">
        <v>1</v>
      </c>
      <c r="S1423" s="164" t="s">
        <v>644</v>
      </c>
      <c r="T1423" s="164"/>
      <c r="U1423" s="164" t="s">
        <v>644</v>
      </c>
      <c r="V1423" s="164" t="s">
        <v>644</v>
      </c>
      <c r="W1423" s="162">
        <f t="shared" si="89"/>
        <v>1</v>
      </c>
      <c r="X1423" s="162">
        <v>1</v>
      </c>
      <c r="Y1423" t="str">
        <f t="shared" si="90"/>
        <v>Public Elementary</v>
      </c>
      <c r="AA1423" t="str">
        <f t="shared" si="91"/>
        <v>1</v>
      </c>
    </row>
    <row r="1424" spans="1:27" ht="15.75" hidden="1" customHeight="1" x14ac:dyDescent="0.25">
      <c r="A1424" s="162">
        <v>1338</v>
      </c>
      <c r="B1424" s="162">
        <v>121181</v>
      </c>
      <c r="C1424" s="163" t="s">
        <v>1996</v>
      </c>
      <c r="D1424" s="163" t="s">
        <v>638</v>
      </c>
      <c r="E1424" s="163" t="s">
        <v>639</v>
      </c>
      <c r="F1424" s="163" t="s">
        <v>639</v>
      </c>
      <c r="G1424" s="163" t="s">
        <v>1967</v>
      </c>
      <c r="H1424" s="163" t="s">
        <v>1995</v>
      </c>
      <c r="I1424" s="163" t="s">
        <v>643</v>
      </c>
      <c r="J1424" s="162">
        <v>10.981500990000001</v>
      </c>
      <c r="K1424" s="162">
        <v>124.92556810000001</v>
      </c>
      <c r="L1424" s="163" t="s">
        <v>644</v>
      </c>
      <c r="M1424" s="162">
        <v>14</v>
      </c>
      <c r="N1424" s="162">
        <v>45</v>
      </c>
      <c r="O1424" s="162">
        <v>194</v>
      </c>
      <c r="P1424" s="162">
        <v>1381</v>
      </c>
      <c r="Q1424" s="162">
        <v>2569</v>
      </c>
      <c r="R1424" s="164">
        <v>1</v>
      </c>
      <c r="S1424" s="164" t="s">
        <v>644</v>
      </c>
      <c r="T1424" s="164"/>
      <c r="U1424" s="164" t="s">
        <v>644</v>
      </c>
      <c r="V1424" s="164" t="s">
        <v>644</v>
      </c>
      <c r="W1424" s="162">
        <f t="shared" si="89"/>
        <v>1</v>
      </c>
      <c r="X1424" s="162">
        <v>1</v>
      </c>
      <c r="Y1424" t="str">
        <f t="shared" si="90"/>
        <v>Public Elementary</v>
      </c>
      <c r="AA1424" t="str">
        <f t="shared" si="91"/>
        <v>1</v>
      </c>
    </row>
    <row r="1425" spans="1:27" ht="15.75" hidden="1" customHeight="1" x14ac:dyDescent="0.25">
      <c r="A1425" s="162">
        <v>1339</v>
      </c>
      <c r="B1425" s="162">
        <v>121182</v>
      </c>
      <c r="C1425" s="163" t="s">
        <v>1997</v>
      </c>
      <c r="D1425" s="163" t="s">
        <v>638</v>
      </c>
      <c r="E1425" s="163" t="s">
        <v>639</v>
      </c>
      <c r="F1425" s="163" t="s">
        <v>639</v>
      </c>
      <c r="G1425" s="163" t="s">
        <v>1967</v>
      </c>
      <c r="H1425" s="163" t="s">
        <v>1995</v>
      </c>
      <c r="I1425" s="163" t="s">
        <v>643</v>
      </c>
      <c r="J1425" s="162">
        <v>10.966502070000001</v>
      </c>
      <c r="K1425" s="162">
        <v>124.918345</v>
      </c>
      <c r="L1425" s="163" t="s">
        <v>644</v>
      </c>
      <c r="M1425" s="162">
        <v>14</v>
      </c>
      <c r="N1425" s="162">
        <v>45</v>
      </c>
      <c r="O1425" s="162">
        <v>194</v>
      </c>
      <c r="P1425" s="162">
        <v>1381</v>
      </c>
      <c r="Q1425" s="162">
        <v>2569</v>
      </c>
      <c r="R1425" s="164">
        <v>1</v>
      </c>
      <c r="S1425" s="164" t="s">
        <v>644</v>
      </c>
      <c r="T1425" s="164"/>
      <c r="U1425" s="164" t="s">
        <v>644</v>
      </c>
      <c r="V1425" s="164" t="s">
        <v>644</v>
      </c>
      <c r="W1425" s="162">
        <f t="shared" si="89"/>
        <v>1</v>
      </c>
      <c r="X1425" s="162">
        <v>1</v>
      </c>
      <c r="Y1425" t="str">
        <f t="shared" si="90"/>
        <v>Public Elementary</v>
      </c>
      <c r="AA1425" t="str">
        <f t="shared" si="91"/>
        <v>1</v>
      </c>
    </row>
    <row r="1426" spans="1:27" ht="15.75" hidden="1" customHeight="1" x14ac:dyDescent="0.25">
      <c r="A1426" s="162">
        <v>1340</v>
      </c>
      <c r="B1426" s="162">
        <v>121183</v>
      </c>
      <c r="C1426" s="163" t="s">
        <v>1998</v>
      </c>
      <c r="D1426" s="163" t="s">
        <v>638</v>
      </c>
      <c r="E1426" s="163" t="s">
        <v>639</v>
      </c>
      <c r="F1426" s="163" t="s">
        <v>639</v>
      </c>
      <c r="G1426" s="163" t="s">
        <v>1967</v>
      </c>
      <c r="H1426" s="163" t="s">
        <v>1995</v>
      </c>
      <c r="I1426" s="163" t="s">
        <v>643</v>
      </c>
      <c r="J1426" s="162">
        <v>10.959824770000001</v>
      </c>
      <c r="K1426" s="162">
        <v>124.8675011</v>
      </c>
      <c r="L1426" s="163" t="s">
        <v>644</v>
      </c>
      <c r="M1426" s="162">
        <v>14</v>
      </c>
      <c r="N1426" s="162">
        <v>45</v>
      </c>
      <c r="O1426" s="162">
        <v>194</v>
      </c>
      <c r="P1426" s="162">
        <v>1381</v>
      </c>
      <c r="Q1426" s="162">
        <v>2569</v>
      </c>
      <c r="R1426" s="164">
        <v>1</v>
      </c>
      <c r="S1426" s="164" t="s">
        <v>644</v>
      </c>
      <c r="T1426" s="164"/>
      <c r="U1426" s="164" t="s">
        <v>644</v>
      </c>
      <c r="V1426" s="164" t="s">
        <v>644</v>
      </c>
      <c r="W1426" s="162">
        <f t="shared" si="89"/>
        <v>1</v>
      </c>
      <c r="X1426" s="162">
        <v>1</v>
      </c>
      <c r="Y1426" t="str">
        <f t="shared" si="90"/>
        <v>Public Elementary</v>
      </c>
      <c r="AA1426" t="str">
        <f t="shared" si="91"/>
        <v>1</v>
      </c>
    </row>
    <row r="1427" spans="1:27" ht="15.75" hidden="1" customHeight="1" x14ac:dyDescent="0.25">
      <c r="A1427" s="162">
        <v>1341</v>
      </c>
      <c r="B1427" s="162">
        <v>121184</v>
      </c>
      <c r="C1427" s="163" t="s">
        <v>784</v>
      </c>
      <c r="D1427" s="163" t="s">
        <v>638</v>
      </c>
      <c r="E1427" s="163" t="s">
        <v>639</v>
      </c>
      <c r="F1427" s="163" t="s">
        <v>639</v>
      </c>
      <c r="G1427" s="163" t="s">
        <v>1967</v>
      </c>
      <c r="H1427" s="163" t="s">
        <v>1995</v>
      </c>
      <c r="I1427" s="163" t="s">
        <v>643</v>
      </c>
      <c r="J1427" s="162">
        <v>10.97289074</v>
      </c>
      <c r="K1427" s="162">
        <v>124.89306809999999</v>
      </c>
      <c r="L1427" s="163" t="s">
        <v>644</v>
      </c>
      <c r="M1427" s="162">
        <v>14</v>
      </c>
      <c r="N1427" s="162">
        <v>45</v>
      </c>
      <c r="O1427" s="162">
        <v>194</v>
      </c>
      <c r="P1427" s="162">
        <v>1381</v>
      </c>
      <c r="Q1427" s="162">
        <v>2569</v>
      </c>
      <c r="R1427" s="164">
        <v>1</v>
      </c>
      <c r="S1427" s="164" t="s">
        <v>644</v>
      </c>
      <c r="T1427" s="164"/>
      <c r="U1427" s="164" t="s">
        <v>644</v>
      </c>
      <c r="V1427" s="164" t="s">
        <v>644</v>
      </c>
      <c r="W1427" s="162">
        <f t="shared" si="89"/>
        <v>1</v>
      </c>
      <c r="X1427" s="162">
        <v>1</v>
      </c>
      <c r="Y1427" t="str">
        <f t="shared" si="90"/>
        <v>Public Elementary</v>
      </c>
      <c r="AA1427" t="str">
        <f t="shared" si="91"/>
        <v>1</v>
      </c>
    </row>
    <row r="1428" spans="1:27" ht="15.75" hidden="1" customHeight="1" x14ac:dyDescent="0.25">
      <c r="A1428" s="162">
        <v>1342</v>
      </c>
      <c r="B1428" s="162">
        <v>121185</v>
      </c>
      <c r="C1428" s="163" t="s">
        <v>1999</v>
      </c>
      <c r="D1428" s="163" t="s">
        <v>638</v>
      </c>
      <c r="E1428" s="163" t="s">
        <v>639</v>
      </c>
      <c r="F1428" s="163" t="s">
        <v>639</v>
      </c>
      <c r="G1428" s="163" t="s">
        <v>1967</v>
      </c>
      <c r="H1428" s="163" t="s">
        <v>1995</v>
      </c>
      <c r="I1428" s="163" t="s">
        <v>643</v>
      </c>
      <c r="J1428" s="162">
        <v>10.971501849999999</v>
      </c>
      <c r="K1428" s="162">
        <v>124.8886231</v>
      </c>
      <c r="L1428" s="163" t="s">
        <v>644</v>
      </c>
      <c r="M1428" s="162">
        <v>14</v>
      </c>
      <c r="N1428" s="162">
        <v>45</v>
      </c>
      <c r="O1428" s="162">
        <v>194</v>
      </c>
      <c r="P1428" s="162">
        <v>1381</v>
      </c>
      <c r="Q1428" s="162">
        <v>2569</v>
      </c>
      <c r="R1428" s="164">
        <v>1</v>
      </c>
      <c r="S1428" s="164" t="s">
        <v>644</v>
      </c>
      <c r="T1428" s="164"/>
      <c r="U1428" s="164" t="s">
        <v>644</v>
      </c>
      <c r="V1428" s="164" t="s">
        <v>644</v>
      </c>
      <c r="W1428" s="162">
        <f t="shared" si="89"/>
        <v>1</v>
      </c>
      <c r="X1428" s="162">
        <v>1</v>
      </c>
      <c r="Y1428" t="str">
        <f t="shared" si="90"/>
        <v>Public Elementary</v>
      </c>
      <c r="AA1428" t="str">
        <f t="shared" si="91"/>
        <v>1</v>
      </c>
    </row>
    <row r="1429" spans="1:27" ht="15.75" hidden="1" customHeight="1" x14ac:dyDescent="0.25">
      <c r="A1429" s="162">
        <v>1343</v>
      </c>
      <c r="B1429" s="162">
        <v>121186</v>
      </c>
      <c r="C1429" s="163" t="s">
        <v>2000</v>
      </c>
      <c r="D1429" s="163" t="s">
        <v>638</v>
      </c>
      <c r="E1429" s="163" t="s">
        <v>639</v>
      </c>
      <c r="F1429" s="163" t="s">
        <v>639</v>
      </c>
      <c r="G1429" s="163" t="s">
        <v>1967</v>
      </c>
      <c r="H1429" s="163" t="s">
        <v>1995</v>
      </c>
      <c r="I1429" s="163" t="s">
        <v>643</v>
      </c>
      <c r="J1429" s="162">
        <v>10.95992478</v>
      </c>
      <c r="K1429" s="162">
        <v>124.8625011</v>
      </c>
      <c r="L1429" s="163" t="s">
        <v>644</v>
      </c>
      <c r="M1429" s="162">
        <v>14</v>
      </c>
      <c r="N1429" s="162">
        <v>45</v>
      </c>
      <c r="O1429" s="162">
        <v>194</v>
      </c>
      <c r="P1429" s="162">
        <v>1381</v>
      </c>
      <c r="Q1429" s="162">
        <v>2569</v>
      </c>
      <c r="R1429" s="164">
        <v>1</v>
      </c>
      <c r="S1429" s="164" t="s">
        <v>644</v>
      </c>
      <c r="T1429" s="164"/>
      <c r="U1429" s="164" t="s">
        <v>644</v>
      </c>
      <c r="V1429" s="164" t="s">
        <v>644</v>
      </c>
      <c r="W1429" s="162">
        <f t="shared" si="89"/>
        <v>1</v>
      </c>
      <c r="X1429" s="162">
        <v>1</v>
      </c>
      <c r="Y1429" t="str">
        <f t="shared" si="90"/>
        <v>Public Elementary</v>
      </c>
      <c r="AA1429" t="str">
        <f t="shared" si="91"/>
        <v>1</v>
      </c>
    </row>
    <row r="1430" spans="1:27" ht="15.75" hidden="1" customHeight="1" x14ac:dyDescent="0.25">
      <c r="A1430" s="162">
        <v>1344</v>
      </c>
      <c r="B1430" s="162">
        <v>121187</v>
      </c>
      <c r="C1430" s="163" t="s">
        <v>2001</v>
      </c>
      <c r="D1430" s="163" t="s">
        <v>638</v>
      </c>
      <c r="E1430" s="163" t="s">
        <v>639</v>
      </c>
      <c r="F1430" s="163" t="s">
        <v>639</v>
      </c>
      <c r="G1430" s="163" t="s">
        <v>1967</v>
      </c>
      <c r="H1430" s="163" t="s">
        <v>1995</v>
      </c>
      <c r="I1430" s="163" t="s">
        <v>643</v>
      </c>
      <c r="J1430" s="162">
        <v>10.93928195</v>
      </c>
      <c r="K1430" s="162">
        <v>124.92306790000001</v>
      </c>
      <c r="L1430" s="163" t="s">
        <v>644</v>
      </c>
      <c r="M1430" s="162">
        <v>14</v>
      </c>
      <c r="N1430" s="162">
        <v>45</v>
      </c>
      <c r="O1430" s="162">
        <v>194</v>
      </c>
      <c r="P1430" s="162">
        <v>1381</v>
      </c>
      <c r="Q1430" s="162">
        <v>2569</v>
      </c>
      <c r="R1430" s="164">
        <v>1</v>
      </c>
      <c r="S1430" s="164" t="s">
        <v>644</v>
      </c>
      <c r="T1430" s="164"/>
      <c r="U1430" s="164" t="s">
        <v>644</v>
      </c>
      <c r="V1430" s="164" t="s">
        <v>644</v>
      </c>
      <c r="W1430" s="162">
        <f t="shared" si="89"/>
        <v>1</v>
      </c>
      <c r="X1430" s="162">
        <v>1</v>
      </c>
      <c r="Y1430" t="str">
        <f t="shared" si="90"/>
        <v>Public Elementary</v>
      </c>
      <c r="AA1430" t="str">
        <f t="shared" si="91"/>
        <v>1</v>
      </c>
    </row>
    <row r="1431" spans="1:27" ht="15.75" hidden="1" customHeight="1" x14ac:dyDescent="0.25">
      <c r="A1431" s="162">
        <v>1345</v>
      </c>
      <c r="B1431" s="162">
        <v>121188</v>
      </c>
      <c r="C1431" s="163" t="s">
        <v>2002</v>
      </c>
      <c r="D1431" s="163" t="s">
        <v>638</v>
      </c>
      <c r="E1431" s="163" t="s">
        <v>639</v>
      </c>
      <c r="F1431" s="163" t="s">
        <v>639</v>
      </c>
      <c r="G1431" s="163" t="s">
        <v>1967</v>
      </c>
      <c r="H1431" s="163" t="s">
        <v>1995</v>
      </c>
      <c r="I1431" s="163" t="s">
        <v>643</v>
      </c>
      <c r="J1431" s="162">
        <v>10.906228649999999</v>
      </c>
      <c r="K1431" s="162">
        <v>124.8366789</v>
      </c>
      <c r="L1431" s="163" t="s">
        <v>644</v>
      </c>
      <c r="M1431" s="162">
        <v>14</v>
      </c>
      <c r="N1431" s="162">
        <v>45</v>
      </c>
      <c r="O1431" s="162">
        <v>194</v>
      </c>
      <c r="P1431" s="162">
        <v>1381</v>
      </c>
      <c r="Q1431" s="162">
        <v>2569</v>
      </c>
      <c r="R1431" s="164">
        <v>1</v>
      </c>
      <c r="S1431" s="164" t="s">
        <v>644</v>
      </c>
      <c r="T1431" s="164"/>
      <c r="U1431" s="164" t="s">
        <v>644</v>
      </c>
      <c r="V1431" s="164" t="s">
        <v>644</v>
      </c>
      <c r="W1431" s="162">
        <f t="shared" si="89"/>
        <v>1</v>
      </c>
      <c r="X1431" s="162">
        <v>1</v>
      </c>
      <c r="Y1431" t="str">
        <f t="shared" si="90"/>
        <v>Public Elementary</v>
      </c>
      <c r="AA1431" t="str">
        <f t="shared" si="91"/>
        <v>1</v>
      </c>
    </row>
    <row r="1432" spans="1:27" ht="15.75" hidden="1" customHeight="1" x14ac:dyDescent="0.25">
      <c r="A1432" s="162">
        <v>1346</v>
      </c>
      <c r="B1432" s="162">
        <v>121189</v>
      </c>
      <c r="C1432" s="163" t="s">
        <v>2003</v>
      </c>
      <c r="D1432" s="163" t="s">
        <v>638</v>
      </c>
      <c r="E1432" s="163" t="s">
        <v>639</v>
      </c>
      <c r="F1432" s="163" t="s">
        <v>639</v>
      </c>
      <c r="G1432" s="163" t="s">
        <v>1967</v>
      </c>
      <c r="H1432" s="163" t="s">
        <v>1995</v>
      </c>
      <c r="I1432" s="163" t="s">
        <v>643</v>
      </c>
      <c r="J1432" s="162">
        <v>10.90192886</v>
      </c>
      <c r="K1432" s="162">
        <v>124.8564008</v>
      </c>
      <c r="L1432" s="163" t="s">
        <v>644</v>
      </c>
      <c r="M1432" s="162">
        <v>14</v>
      </c>
      <c r="N1432" s="162">
        <v>45</v>
      </c>
      <c r="O1432" s="162">
        <v>194</v>
      </c>
      <c r="P1432" s="162">
        <v>1381</v>
      </c>
      <c r="Q1432" s="162">
        <v>2569</v>
      </c>
      <c r="R1432" s="164">
        <v>1</v>
      </c>
      <c r="S1432" s="164" t="s">
        <v>644</v>
      </c>
      <c r="T1432" s="164"/>
      <c r="U1432" s="164" t="s">
        <v>644</v>
      </c>
      <c r="V1432" s="164" t="s">
        <v>644</v>
      </c>
      <c r="W1432" s="162">
        <f t="shared" si="89"/>
        <v>1</v>
      </c>
      <c r="X1432" s="162">
        <v>1</v>
      </c>
      <c r="Y1432" t="str">
        <f t="shared" si="90"/>
        <v>Public Elementary</v>
      </c>
      <c r="AA1432" t="str">
        <f t="shared" si="91"/>
        <v>1</v>
      </c>
    </row>
    <row r="1433" spans="1:27" ht="15.75" hidden="1" customHeight="1" x14ac:dyDescent="0.25">
      <c r="A1433" s="162">
        <v>1347</v>
      </c>
      <c r="B1433" s="162">
        <v>121190</v>
      </c>
      <c r="C1433" s="163" t="s">
        <v>2004</v>
      </c>
      <c r="D1433" s="163" t="s">
        <v>638</v>
      </c>
      <c r="E1433" s="163" t="s">
        <v>639</v>
      </c>
      <c r="F1433" s="163" t="s">
        <v>639</v>
      </c>
      <c r="G1433" s="163" t="s">
        <v>1967</v>
      </c>
      <c r="H1433" s="163" t="s">
        <v>1995</v>
      </c>
      <c r="I1433" s="163" t="s">
        <v>643</v>
      </c>
      <c r="J1433" s="162">
        <v>10.969556949999999</v>
      </c>
      <c r="K1433" s="162">
        <v>124.89779009999999</v>
      </c>
      <c r="L1433" s="163" t="s">
        <v>644</v>
      </c>
      <c r="M1433" s="162">
        <v>14</v>
      </c>
      <c r="N1433" s="162">
        <v>45</v>
      </c>
      <c r="O1433" s="162">
        <v>194</v>
      </c>
      <c r="P1433" s="162">
        <v>1381</v>
      </c>
      <c r="Q1433" s="162">
        <v>2569</v>
      </c>
      <c r="R1433" s="164">
        <v>1</v>
      </c>
      <c r="S1433" s="164" t="s">
        <v>644</v>
      </c>
      <c r="T1433" s="164"/>
      <c r="U1433" s="164" t="s">
        <v>644</v>
      </c>
      <c r="V1433" s="164" t="s">
        <v>644</v>
      </c>
      <c r="W1433" s="162">
        <f t="shared" si="89"/>
        <v>1</v>
      </c>
      <c r="X1433" s="162">
        <v>1</v>
      </c>
      <c r="Y1433" t="str">
        <f t="shared" si="90"/>
        <v>Public Elementary</v>
      </c>
      <c r="AA1433" t="str">
        <f t="shared" si="91"/>
        <v>1</v>
      </c>
    </row>
    <row r="1434" spans="1:27" ht="15.75" hidden="1" customHeight="1" x14ac:dyDescent="0.25">
      <c r="A1434" s="162">
        <v>1348</v>
      </c>
      <c r="B1434" s="162">
        <v>121191</v>
      </c>
      <c r="C1434" s="163" t="s">
        <v>2005</v>
      </c>
      <c r="D1434" s="163" t="s">
        <v>638</v>
      </c>
      <c r="E1434" s="163" t="s">
        <v>639</v>
      </c>
      <c r="F1434" s="163" t="s">
        <v>639</v>
      </c>
      <c r="G1434" s="163" t="s">
        <v>1967</v>
      </c>
      <c r="H1434" s="163" t="s">
        <v>1995</v>
      </c>
      <c r="I1434" s="163" t="s">
        <v>643</v>
      </c>
      <c r="J1434" s="162">
        <v>10.933726419999999</v>
      </c>
      <c r="K1434" s="162">
        <v>124.9047339</v>
      </c>
      <c r="L1434" s="163" t="s">
        <v>644</v>
      </c>
      <c r="M1434" s="162">
        <v>14</v>
      </c>
      <c r="N1434" s="162">
        <v>45</v>
      </c>
      <c r="O1434" s="162">
        <v>194</v>
      </c>
      <c r="P1434" s="162">
        <v>1381</v>
      </c>
      <c r="Q1434" s="162">
        <v>2569</v>
      </c>
      <c r="R1434" s="164">
        <v>1</v>
      </c>
      <c r="S1434" s="164" t="s">
        <v>644</v>
      </c>
      <c r="T1434" s="164"/>
      <c r="U1434" s="164" t="s">
        <v>644</v>
      </c>
      <c r="V1434" s="164" t="s">
        <v>644</v>
      </c>
      <c r="W1434" s="162">
        <f t="shared" si="89"/>
        <v>1</v>
      </c>
      <c r="X1434" s="162">
        <v>1</v>
      </c>
      <c r="Y1434" t="str">
        <f t="shared" si="90"/>
        <v>Public Elementary</v>
      </c>
      <c r="AA1434" t="str">
        <f t="shared" si="91"/>
        <v>1</v>
      </c>
    </row>
    <row r="1435" spans="1:27" ht="15.75" hidden="1" customHeight="1" x14ac:dyDescent="0.25">
      <c r="A1435" s="162">
        <v>1349</v>
      </c>
      <c r="B1435" s="162">
        <v>121192</v>
      </c>
      <c r="C1435" s="163" t="s">
        <v>2006</v>
      </c>
      <c r="D1435" s="163" t="s">
        <v>638</v>
      </c>
      <c r="E1435" s="163" t="s">
        <v>639</v>
      </c>
      <c r="F1435" s="163" t="s">
        <v>639</v>
      </c>
      <c r="G1435" s="163" t="s">
        <v>1967</v>
      </c>
      <c r="H1435" s="163" t="s">
        <v>1995</v>
      </c>
      <c r="I1435" s="163" t="s">
        <v>643</v>
      </c>
      <c r="J1435" s="162">
        <v>10.92817097</v>
      </c>
      <c r="K1435" s="162">
        <v>124.86862290000001</v>
      </c>
      <c r="L1435" s="163" t="s">
        <v>644</v>
      </c>
      <c r="M1435" s="162">
        <v>14</v>
      </c>
      <c r="N1435" s="162">
        <v>45</v>
      </c>
      <c r="O1435" s="162">
        <v>194</v>
      </c>
      <c r="P1435" s="162">
        <v>1381</v>
      </c>
      <c r="Q1435" s="162">
        <v>2569</v>
      </c>
      <c r="R1435" s="164">
        <v>1</v>
      </c>
      <c r="S1435" s="164" t="s">
        <v>644</v>
      </c>
      <c r="T1435" s="164"/>
      <c r="U1435" s="164" t="s">
        <v>644</v>
      </c>
      <c r="V1435" s="164" t="s">
        <v>644</v>
      </c>
      <c r="W1435" s="162">
        <f t="shared" si="89"/>
        <v>1</v>
      </c>
      <c r="X1435" s="162">
        <v>1</v>
      </c>
      <c r="Y1435" t="str">
        <f t="shared" si="90"/>
        <v>Public Elementary</v>
      </c>
      <c r="AA1435" t="str">
        <f t="shared" si="91"/>
        <v>1</v>
      </c>
    </row>
    <row r="1436" spans="1:27" ht="15.75" hidden="1" customHeight="1" x14ac:dyDescent="0.25">
      <c r="A1436" s="162">
        <v>1350</v>
      </c>
      <c r="B1436" s="162">
        <v>121193</v>
      </c>
      <c r="C1436" s="163" t="s">
        <v>2007</v>
      </c>
      <c r="D1436" s="163" t="s">
        <v>638</v>
      </c>
      <c r="E1436" s="163" t="s">
        <v>639</v>
      </c>
      <c r="F1436" s="163" t="s">
        <v>639</v>
      </c>
      <c r="G1436" s="163" t="s">
        <v>1967</v>
      </c>
      <c r="H1436" s="163" t="s">
        <v>1995</v>
      </c>
      <c r="I1436" s="163" t="s">
        <v>643</v>
      </c>
      <c r="J1436" s="162">
        <v>10.960321</v>
      </c>
      <c r="K1436" s="162">
        <v>124.89119100000001</v>
      </c>
      <c r="L1436" s="163" t="s">
        <v>644</v>
      </c>
      <c r="M1436" s="162">
        <v>14</v>
      </c>
      <c r="N1436" s="162">
        <v>45</v>
      </c>
      <c r="O1436" s="162">
        <v>194</v>
      </c>
      <c r="P1436" s="162">
        <v>1381</v>
      </c>
      <c r="Q1436" s="162">
        <v>2569</v>
      </c>
      <c r="R1436" s="164">
        <v>1</v>
      </c>
      <c r="S1436" s="164" t="s">
        <v>644</v>
      </c>
      <c r="T1436" s="164"/>
      <c r="U1436" s="164" t="s">
        <v>644</v>
      </c>
      <c r="V1436" s="164" t="s">
        <v>644</v>
      </c>
      <c r="W1436" s="162">
        <f t="shared" si="89"/>
        <v>1</v>
      </c>
      <c r="X1436" s="162">
        <v>1</v>
      </c>
      <c r="Y1436" t="str">
        <f t="shared" si="90"/>
        <v>Public Elementary</v>
      </c>
      <c r="AA1436" t="str">
        <f t="shared" si="91"/>
        <v>1</v>
      </c>
    </row>
    <row r="1437" spans="1:27" ht="15.75" hidden="1" customHeight="1" x14ac:dyDescent="0.25">
      <c r="A1437" s="162">
        <v>1351</v>
      </c>
      <c r="B1437" s="162">
        <v>121194</v>
      </c>
      <c r="C1437" s="163" t="s">
        <v>2008</v>
      </c>
      <c r="D1437" s="163" t="s">
        <v>638</v>
      </c>
      <c r="E1437" s="163" t="s">
        <v>639</v>
      </c>
      <c r="F1437" s="163" t="s">
        <v>639</v>
      </c>
      <c r="G1437" s="163" t="s">
        <v>1967</v>
      </c>
      <c r="H1437" s="163" t="s">
        <v>1995</v>
      </c>
      <c r="I1437" s="163" t="s">
        <v>643</v>
      </c>
      <c r="J1437" s="166">
        <v>10.89082952</v>
      </c>
      <c r="K1437" s="166">
        <v>124.8814007</v>
      </c>
      <c r="L1437" s="163" t="s">
        <v>644</v>
      </c>
      <c r="M1437" s="162">
        <v>14</v>
      </c>
      <c r="N1437" s="162">
        <v>45</v>
      </c>
      <c r="O1437" s="162">
        <v>194</v>
      </c>
      <c r="P1437" s="162">
        <v>1381</v>
      </c>
      <c r="Q1437" s="162">
        <v>2569</v>
      </c>
      <c r="R1437" s="164">
        <v>1</v>
      </c>
      <c r="S1437" s="164" t="s">
        <v>644</v>
      </c>
      <c r="T1437" s="164"/>
      <c r="U1437" s="164" t="s">
        <v>644</v>
      </c>
      <c r="V1437" s="164" t="s">
        <v>644</v>
      </c>
      <c r="W1437" s="162">
        <f t="shared" si="89"/>
        <v>1</v>
      </c>
      <c r="X1437" s="162">
        <v>1</v>
      </c>
      <c r="Y1437" t="str">
        <f t="shared" si="90"/>
        <v>Public Elementary</v>
      </c>
      <c r="AA1437" t="str">
        <f t="shared" si="91"/>
        <v>1</v>
      </c>
    </row>
    <row r="1438" spans="1:27" ht="15.75" hidden="1" customHeight="1" x14ac:dyDescent="0.25">
      <c r="A1438" s="162">
        <v>1352</v>
      </c>
      <c r="B1438" s="162">
        <v>121195</v>
      </c>
      <c r="C1438" s="163" t="s">
        <v>2009</v>
      </c>
      <c r="D1438" s="163" t="s">
        <v>638</v>
      </c>
      <c r="E1438" s="163" t="s">
        <v>639</v>
      </c>
      <c r="F1438" s="163" t="s">
        <v>639</v>
      </c>
      <c r="G1438" s="163" t="s">
        <v>1967</v>
      </c>
      <c r="H1438" s="163" t="s">
        <v>1995</v>
      </c>
      <c r="I1438" s="163" t="s">
        <v>643</v>
      </c>
      <c r="J1438" s="162">
        <v>10.94232592</v>
      </c>
      <c r="K1438" s="162">
        <v>124.881501</v>
      </c>
      <c r="L1438" s="163" t="s">
        <v>644</v>
      </c>
      <c r="M1438" s="162">
        <v>14</v>
      </c>
      <c r="N1438" s="162">
        <v>45</v>
      </c>
      <c r="O1438" s="162">
        <v>194</v>
      </c>
      <c r="P1438" s="162">
        <v>1381</v>
      </c>
      <c r="Q1438" s="162">
        <v>2569</v>
      </c>
      <c r="R1438" s="164">
        <v>1</v>
      </c>
      <c r="S1438" s="164" t="s">
        <v>644</v>
      </c>
      <c r="T1438" s="164"/>
      <c r="U1438" s="164" t="s">
        <v>644</v>
      </c>
      <c r="V1438" s="164" t="s">
        <v>644</v>
      </c>
      <c r="W1438" s="162">
        <f t="shared" si="89"/>
        <v>1</v>
      </c>
      <c r="X1438" s="162">
        <v>1</v>
      </c>
      <c r="Y1438" t="str">
        <f t="shared" si="90"/>
        <v>Public Elementary</v>
      </c>
      <c r="AA1438" t="str">
        <f t="shared" si="91"/>
        <v>1</v>
      </c>
    </row>
    <row r="1439" spans="1:27" ht="15.75" hidden="1" customHeight="1" x14ac:dyDescent="0.25">
      <c r="A1439" s="162">
        <v>1353</v>
      </c>
      <c r="B1439" s="162">
        <v>121196</v>
      </c>
      <c r="C1439" s="163" t="s">
        <v>2010</v>
      </c>
      <c r="D1439" s="163" t="s">
        <v>638</v>
      </c>
      <c r="E1439" s="163" t="s">
        <v>639</v>
      </c>
      <c r="F1439" s="163" t="s">
        <v>639</v>
      </c>
      <c r="G1439" s="163" t="s">
        <v>1967</v>
      </c>
      <c r="H1439" s="163" t="s">
        <v>1995</v>
      </c>
      <c r="I1439" s="163" t="s">
        <v>643</v>
      </c>
      <c r="J1439" s="162">
        <v>10.89206265</v>
      </c>
      <c r="K1439" s="162">
        <v>124.8350118</v>
      </c>
      <c r="L1439" s="163" t="s">
        <v>644</v>
      </c>
      <c r="M1439" s="162">
        <v>14</v>
      </c>
      <c r="N1439" s="162">
        <v>45</v>
      </c>
      <c r="O1439" s="162">
        <v>194</v>
      </c>
      <c r="P1439" s="162">
        <v>1381</v>
      </c>
      <c r="Q1439" s="162">
        <v>2569</v>
      </c>
      <c r="R1439" s="164">
        <v>1</v>
      </c>
      <c r="S1439" s="164" t="s">
        <v>644</v>
      </c>
      <c r="T1439" s="164"/>
      <c r="U1439" s="164" t="s">
        <v>644</v>
      </c>
      <c r="V1439" s="164" t="s">
        <v>644</v>
      </c>
      <c r="W1439" s="162">
        <f t="shared" si="89"/>
        <v>1</v>
      </c>
      <c r="X1439" s="162">
        <v>1</v>
      </c>
      <c r="Y1439" t="str">
        <f t="shared" si="90"/>
        <v>Public Elementary</v>
      </c>
      <c r="AA1439" t="str">
        <f t="shared" si="91"/>
        <v>1</v>
      </c>
    </row>
    <row r="1440" spans="1:27" ht="15.75" hidden="1" customHeight="1" x14ac:dyDescent="0.25">
      <c r="A1440" s="162">
        <v>1354</v>
      </c>
      <c r="B1440" s="162">
        <v>121197</v>
      </c>
      <c r="C1440" s="163" t="s">
        <v>2011</v>
      </c>
      <c r="D1440" s="163" t="s">
        <v>638</v>
      </c>
      <c r="E1440" s="163" t="s">
        <v>639</v>
      </c>
      <c r="F1440" s="163" t="s">
        <v>639</v>
      </c>
      <c r="G1440" s="163" t="s">
        <v>1967</v>
      </c>
      <c r="H1440" s="163" t="s">
        <v>1995</v>
      </c>
      <c r="I1440" s="163" t="s">
        <v>643</v>
      </c>
      <c r="J1440" s="162">
        <v>10.97094588</v>
      </c>
      <c r="K1440" s="162">
        <v>124.8919571</v>
      </c>
      <c r="L1440" s="163" t="s">
        <v>644</v>
      </c>
      <c r="M1440" s="162">
        <v>14</v>
      </c>
      <c r="N1440" s="162">
        <v>45</v>
      </c>
      <c r="O1440" s="162">
        <v>194</v>
      </c>
      <c r="P1440" s="162">
        <v>1381</v>
      </c>
      <c r="Q1440" s="162">
        <v>2569</v>
      </c>
      <c r="R1440" s="164">
        <v>1</v>
      </c>
      <c r="S1440" s="164" t="s">
        <v>644</v>
      </c>
      <c r="T1440" s="164"/>
      <c r="U1440" s="164" t="s">
        <v>644</v>
      </c>
      <c r="V1440" s="164" t="s">
        <v>644</v>
      </c>
      <c r="W1440" s="162">
        <f t="shared" si="89"/>
        <v>1</v>
      </c>
      <c r="X1440" s="162">
        <v>1</v>
      </c>
      <c r="Y1440" t="str">
        <f t="shared" si="90"/>
        <v>Public Elementary</v>
      </c>
      <c r="AA1440" t="str">
        <f t="shared" si="91"/>
        <v>1</v>
      </c>
    </row>
    <row r="1441" spans="1:27" ht="15.75" hidden="1" customHeight="1" x14ac:dyDescent="0.25">
      <c r="A1441" s="162">
        <v>1355</v>
      </c>
      <c r="B1441" s="162">
        <v>121198</v>
      </c>
      <c r="C1441" s="163" t="s">
        <v>2012</v>
      </c>
      <c r="D1441" s="163" t="s">
        <v>638</v>
      </c>
      <c r="E1441" s="163" t="s">
        <v>639</v>
      </c>
      <c r="F1441" s="163" t="s">
        <v>639</v>
      </c>
      <c r="G1441" s="163" t="s">
        <v>1967</v>
      </c>
      <c r="H1441" s="163" t="s">
        <v>1995</v>
      </c>
      <c r="I1441" s="163" t="s">
        <v>643</v>
      </c>
      <c r="J1441" s="162">
        <v>10.891929599999999</v>
      </c>
      <c r="K1441" s="162">
        <v>124.8491008</v>
      </c>
      <c r="L1441" s="163" t="s">
        <v>644</v>
      </c>
      <c r="M1441" s="162">
        <v>14</v>
      </c>
      <c r="N1441" s="162">
        <v>45</v>
      </c>
      <c r="O1441" s="162">
        <v>194</v>
      </c>
      <c r="P1441" s="162">
        <v>1381</v>
      </c>
      <c r="Q1441" s="162">
        <v>2569</v>
      </c>
      <c r="R1441" s="164">
        <v>1</v>
      </c>
      <c r="S1441" s="164" t="s">
        <v>644</v>
      </c>
      <c r="T1441" s="164"/>
      <c r="U1441" s="164" t="s">
        <v>644</v>
      </c>
      <c r="V1441" s="164" t="s">
        <v>644</v>
      </c>
      <c r="W1441" s="162">
        <f t="shared" si="89"/>
        <v>1</v>
      </c>
      <c r="X1441" s="162">
        <v>1</v>
      </c>
      <c r="Y1441" t="str">
        <f t="shared" si="90"/>
        <v>Public Elementary</v>
      </c>
      <c r="AA1441" t="str">
        <f t="shared" si="91"/>
        <v>1</v>
      </c>
    </row>
    <row r="1442" spans="1:27" ht="15.75" hidden="1" customHeight="1" x14ac:dyDescent="0.25">
      <c r="A1442" s="162">
        <v>1356</v>
      </c>
      <c r="B1442" s="162">
        <v>121199</v>
      </c>
      <c r="C1442" s="163" t="s">
        <v>2013</v>
      </c>
      <c r="D1442" s="163" t="s">
        <v>638</v>
      </c>
      <c r="E1442" s="163" t="s">
        <v>639</v>
      </c>
      <c r="F1442" s="163" t="s">
        <v>639</v>
      </c>
      <c r="G1442" s="163" t="s">
        <v>1967</v>
      </c>
      <c r="H1442" s="163" t="s">
        <v>1995</v>
      </c>
      <c r="I1442" s="163" t="s">
        <v>643</v>
      </c>
      <c r="J1442" s="162">
        <v>10.928727029999999</v>
      </c>
      <c r="K1442" s="162">
        <v>124.848068</v>
      </c>
      <c r="L1442" s="163" t="s">
        <v>644</v>
      </c>
      <c r="M1442" s="162">
        <v>14</v>
      </c>
      <c r="N1442" s="162">
        <v>45</v>
      </c>
      <c r="O1442" s="162">
        <v>194</v>
      </c>
      <c r="P1442" s="162">
        <v>1381</v>
      </c>
      <c r="Q1442" s="162">
        <v>2569</v>
      </c>
      <c r="R1442" s="164">
        <v>1</v>
      </c>
      <c r="S1442" s="164" t="s">
        <v>644</v>
      </c>
      <c r="T1442" s="164"/>
      <c r="U1442" s="164" t="s">
        <v>644</v>
      </c>
      <c r="V1442" s="164" t="s">
        <v>644</v>
      </c>
      <c r="W1442" s="162">
        <f t="shared" si="89"/>
        <v>1</v>
      </c>
      <c r="X1442" s="162">
        <v>1</v>
      </c>
      <c r="Y1442" t="str">
        <f t="shared" si="90"/>
        <v>Public Elementary</v>
      </c>
      <c r="AA1442" t="str">
        <f t="shared" si="91"/>
        <v>1</v>
      </c>
    </row>
    <row r="1443" spans="1:27" ht="15.75" hidden="1" customHeight="1" x14ac:dyDescent="0.25">
      <c r="A1443" s="162">
        <v>1357</v>
      </c>
      <c r="B1443" s="162">
        <v>121200</v>
      </c>
      <c r="C1443" s="163" t="s">
        <v>2014</v>
      </c>
      <c r="D1443" s="163" t="s">
        <v>638</v>
      </c>
      <c r="E1443" s="163" t="s">
        <v>639</v>
      </c>
      <c r="F1443" s="163" t="s">
        <v>639</v>
      </c>
      <c r="G1443" s="163" t="s">
        <v>1967</v>
      </c>
      <c r="H1443" s="163" t="s">
        <v>1995</v>
      </c>
      <c r="I1443" s="163" t="s">
        <v>643</v>
      </c>
      <c r="J1443" s="166">
        <v>10.94233695</v>
      </c>
      <c r="K1443" s="166">
        <v>124.875012</v>
      </c>
      <c r="L1443" s="163" t="s">
        <v>644</v>
      </c>
      <c r="M1443" s="162">
        <v>14</v>
      </c>
      <c r="N1443" s="162">
        <v>45</v>
      </c>
      <c r="O1443" s="162">
        <v>194</v>
      </c>
      <c r="P1443" s="162">
        <v>1381</v>
      </c>
      <c r="Q1443" s="162">
        <v>2569</v>
      </c>
      <c r="R1443" s="164">
        <v>1</v>
      </c>
      <c r="S1443" s="164" t="s">
        <v>644</v>
      </c>
      <c r="T1443" s="164"/>
      <c r="U1443" s="164" t="s">
        <v>644</v>
      </c>
      <c r="V1443" s="164" t="s">
        <v>644</v>
      </c>
      <c r="W1443" s="162">
        <f t="shared" ref="W1443:W1506" si="92">IF(AA1443="1",1,IF(AA1443="2",2,IF(AA1443="12",4,IF(AA1443="123",6,IF(AA1443="23",5,IF(AA1443="3",3,IF(AA1443="4",7,IF(AA1443="35",8,""))))))))</f>
        <v>1</v>
      </c>
      <c r="X1443" s="162">
        <v>1</v>
      </c>
      <c r="Y1443" t="str">
        <f t="shared" ref="Y1443:Y1506" si="93">IF(X1443=1,"Public","Private")&amp;" "&amp;IF(W1443=1,"Elementary",IF(W1443=2,"JHS",IF(W1443=3,"SHS (Stand-alone)",IF(W1443=4,"Integrated",IF(W1443=5,"Secondary",IF(W1443=6,"Complete K to 12",IF(W1443=7,"ALS",IF(W1443=8,"SHS SUC",""))))))))</f>
        <v>Public Elementary</v>
      </c>
      <c r="AA1443" t="str">
        <f t="shared" ref="AA1443:AA1506" si="94">IF(R1443=1,1,"")&amp;IF(S1443=1,2,"")&amp;IF(T1443=1,3,"")&amp;IF(U1443=1,4,"")&amp;IF(V1443=1,5,"")</f>
        <v>1</v>
      </c>
    </row>
    <row r="1444" spans="1:27" ht="15.75" hidden="1" customHeight="1" x14ac:dyDescent="0.25">
      <c r="A1444" s="162">
        <v>1358</v>
      </c>
      <c r="B1444" s="162">
        <v>121201</v>
      </c>
      <c r="C1444" s="163" t="s">
        <v>2015</v>
      </c>
      <c r="D1444" s="163" t="s">
        <v>638</v>
      </c>
      <c r="E1444" s="163" t="s">
        <v>639</v>
      </c>
      <c r="F1444" s="163" t="s">
        <v>639</v>
      </c>
      <c r="G1444" s="163" t="s">
        <v>1967</v>
      </c>
      <c r="H1444" s="163" t="s">
        <v>1995</v>
      </c>
      <c r="I1444" s="163" t="s">
        <v>643</v>
      </c>
      <c r="J1444" s="162">
        <v>10.911506360000001</v>
      </c>
      <c r="K1444" s="162">
        <v>124.81917900000001</v>
      </c>
      <c r="L1444" s="163" t="s">
        <v>644</v>
      </c>
      <c r="M1444" s="162">
        <v>14</v>
      </c>
      <c r="N1444" s="162">
        <v>45</v>
      </c>
      <c r="O1444" s="162">
        <v>194</v>
      </c>
      <c r="P1444" s="162">
        <v>1381</v>
      </c>
      <c r="Q1444" s="162">
        <v>2569</v>
      </c>
      <c r="R1444" s="164">
        <v>1</v>
      </c>
      <c r="S1444" s="164" t="s">
        <v>644</v>
      </c>
      <c r="T1444" s="164"/>
      <c r="U1444" s="164" t="s">
        <v>644</v>
      </c>
      <c r="V1444" s="164" t="s">
        <v>644</v>
      </c>
      <c r="W1444" s="162">
        <f t="shared" si="92"/>
        <v>1</v>
      </c>
      <c r="X1444" s="162">
        <v>1</v>
      </c>
      <c r="Y1444" t="str">
        <f t="shared" si="93"/>
        <v>Public Elementary</v>
      </c>
      <c r="AA1444" t="str">
        <f t="shared" si="94"/>
        <v>1</v>
      </c>
    </row>
    <row r="1445" spans="1:27" ht="15.75" hidden="1" customHeight="1" x14ac:dyDescent="0.25">
      <c r="A1445" s="162">
        <v>1359</v>
      </c>
      <c r="B1445" s="162">
        <v>121202</v>
      </c>
      <c r="C1445" s="163" t="s">
        <v>2016</v>
      </c>
      <c r="D1445" s="163" t="s">
        <v>638</v>
      </c>
      <c r="E1445" s="163" t="s">
        <v>639</v>
      </c>
      <c r="F1445" s="163" t="s">
        <v>639</v>
      </c>
      <c r="G1445" s="163" t="s">
        <v>1967</v>
      </c>
      <c r="H1445" s="163" t="s">
        <v>1995</v>
      </c>
      <c r="I1445" s="163" t="s">
        <v>643</v>
      </c>
      <c r="J1445" s="162">
        <v>10.947425320000001</v>
      </c>
      <c r="K1445" s="162">
        <v>124.9358009</v>
      </c>
      <c r="L1445" s="163" t="s">
        <v>644</v>
      </c>
      <c r="M1445" s="162">
        <v>14</v>
      </c>
      <c r="N1445" s="162">
        <v>45</v>
      </c>
      <c r="O1445" s="162">
        <v>194</v>
      </c>
      <c r="P1445" s="162">
        <v>1381</v>
      </c>
      <c r="Q1445" s="162">
        <v>2569</v>
      </c>
      <c r="R1445" s="164">
        <v>1</v>
      </c>
      <c r="S1445" s="164" t="s">
        <v>644</v>
      </c>
      <c r="T1445" s="164"/>
      <c r="U1445" s="164" t="s">
        <v>644</v>
      </c>
      <c r="V1445" s="164" t="s">
        <v>644</v>
      </c>
      <c r="W1445" s="162">
        <f t="shared" si="92"/>
        <v>1</v>
      </c>
      <c r="X1445" s="162">
        <v>1</v>
      </c>
      <c r="Y1445" t="str">
        <f t="shared" si="93"/>
        <v>Public Elementary</v>
      </c>
      <c r="AA1445" t="str">
        <f t="shared" si="94"/>
        <v>1</v>
      </c>
    </row>
    <row r="1446" spans="1:27" ht="15.75" hidden="1" customHeight="1" x14ac:dyDescent="0.25">
      <c r="A1446" s="162">
        <v>1360</v>
      </c>
      <c r="B1446" s="162">
        <v>121203</v>
      </c>
      <c r="C1446" s="163" t="s">
        <v>1425</v>
      </c>
      <c r="D1446" s="163" t="s">
        <v>638</v>
      </c>
      <c r="E1446" s="163" t="s">
        <v>639</v>
      </c>
      <c r="F1446" s="163" t="s">
        <v>639</v>
      </c>
      <c r="G1446" s="163" t="s">
        <v>1967</v>
      </c>
      <c r="H1446" s="163" t="s">
        <v>1995</v>
      </c>
      <c r="I1446" s="163" t="s">
        <v>643</v>
      </c>
      <c r="J1446" s="162">
        <v>10.89984025</v>
      </c>
      <c r="K1446" s="162">
        <v>124.8041789</v>
      </c>
      <c r="L1446" s="163" t="s">
        <v>644</v>
      </c>
      <c r="M1446" s="162">
        <v>14</v>
      </c>
      <c r="N1446" s="162">
        <v>45</v>
      </c>
      <c r="O1446" s="162">
        <v>194</v>
      </c>
      <c r="P1446" s="162">
        <v>1381</v>
      </c>
      <c r="Q1446" s="162">
        <v>2569</v>
      </c>
      <c r="R1446" s="164">
        <v>1</v>
      </c>
      <c r="S1446" s="164" t="s">
        <v>644</v>
      </c>
      <c r="T1446" s="164"/>
      <c r="U1446" s="164" t="s">
        <v>644</v>
      </c>
      <c r="V1446" s="164" t="s">
        <v>644</v>
      </c>
      <c r="W1446" s="162">
        <f t="shared" si="92"/>
        <v>1</v>
      </c>
      <c r="X1446" s="162">
        <v>1</v>
      </c>
      <c r="Y1446" t="str">
        <f t="shared" si="93"/>
        <v>Public Elementary</v>
      </c>
      <c r="AA1446" t="str">
        <f t="shared" si="94"/>
        <v>1</v>
      </c>
    </row>
    <row r="1447" spans="1:27" ht="15.75" hidden="1" customHeight="1" x14ac:dyDescent="0.25">
      <c r="A1447" s="162">
        <v>1361</v>
      </c>
      <c r="B1447" s="162">
        <v>121204</v>
      </c>
      <c r="C1447" s="163" t="s">
        <v>2017</v>
      </c>
      <c r="D1447" s="163" t="s">
        <v>638</v>
      </c>
      <c r="E1447" s="163" t="s">
        <v>639</v>
      </c>
      <c r="F1447" s="163" t="s">
        <v>639</v>
      </c>
      <c r="G1447" s="163" t="s">
        <v>1967</v>
      </c>
      <c r="H1447" s="163" t="s">
        <v>1995</v>
      </c>
      <c r="I1447" s="163" t="s">
        <v>643</v>
      </c>
      <c r="J1447" s="162">
        <v>10.952892009999999</v>
      </c>
      <c r="K1447" s="162">
        <v>124.92056789999999</v>
      </c>
      <c r="L1447" s="163" t="s">
        <v>644</v>
      </c>
      <c r="M1447" s="162">
        <v>14</v>
      </c>
      <c r="N1447" s="162">
        <v>45</v>
      </c>
      <c r="O1447" s="162">
        <v>194</v>
      </c>
      <c r="P1447" s="162">
        <v>1381</v>
      </c>
      <c r="Q1447" s="162">
        <v>2569</v>
      </c>
      <c r="R1447" s="164">
        <v>1</v>
      </c>
      <c r="S1447" s="164" t="s">
        <v>644</v>
      </c>
      <c r="T1447" s="164"/>
      <c r="U1447" s="164" t="s">
        <v>644</v>
      </c>
      <c r="V1447" s="164" t="s">
        <v>644</v>
      </c>
      <c r="W1447" s="162">
        <f t="shared" si="92"/>
        <v>1</v>
      </c>
      <c r="X1447" s="162">
        <v>1</v>
      </c>
      <c r="Y1447" t="str">
        <f t="shared" si="93"/>
        <v>Public Elementary</v>
      </c>
      <c r="AA1447" t="str">
        <f t="shared" si="94"/>
        <v>1</v>
      </c>
    </row>
    <row r="1448" spans="1:27" ht="15.75" hidden="1" customHeight="1" x14ac:dyDescent="0.25">
      <c r="A1448" s="162">
        <v>1362</v>
      </c>
      <c r="B1448" s="162">
        <v>121205</v>
      </c>
      <c r="C1448" s="163" t="s">
        <v>657</v>
      </c>
      <c r="D1448" s="163" t="s">
        <v>638</v>
      </c>
      <c r="E1448" s="163" t="s">
        <v>639</v>
      </c>
      <c r="F1448" s="163" t="s">
        <v>639</v>
      </c>
      <c r="G1448" s="163" t="s">
        <v>1967</v>
      </c>
      <c r="H1448" s="163" t="s">
        <v>1995</v>
      </c>
      <c r="I1448" s="163" t="s">
        <v>643</v>
      </c>
      <c r="J1448" s="162">
        <v>10.91122818</v>
      </c>
      <c r="K1448" s="162">
        <v>124.8630679</v>
      </c>
      <c r="L1448" s="163" t="s">
        <v>644</v>
      </c>
      <c r="M1448" s="162">
        <v>14</v>
      </c>
      <c r="N1448" s="162">
        <v>45</v>
      </c>
      <c r="O1448" s="162">
        <v>194</v>
      </c>
      <c r="P1448" s="162">
        <v>1381</v>
      </c>
      <c r="Q1448" s="162">
        <v>2569</v>
      </c>
      <c r="R1448" s="164">
        <v>1</v>
      </c>
      <c r="S1448" s="164" t="s">
        <v>644</v>
      </c>
      <c r="T1448" s="164"/>
      <c r="U1448" s="164" t="s">
        <v>644</v>
      </c>
      <c r="V1448" s="164" t="s">
        <v>644</v>
      </c>
      <c r="W1448" s="162">
        <f t="shared" si="92"/>
        <v>1</v>
      </c>
      <c r="X1448" s="162">
        <v>1</v>
      </c>
      <c r="Y1448" t="str">
        <f t="shared" si="93"/>
        <v>Public Elementary</v>
      </c>
      <c r="AA1448" t="str">
        <f t="shared" si="94"/>
        <v>1</v>
      </c>
    </row>
    <row r="1449" spans="1:27" ht="15.75" hidden="1" customHeight="1" x14ac:dyDescent="0.25">
      <c r="A1449" s="162">
        <v>1363</v>
      </c>
      <c r="B1449" s="162">
        <v>121206</v>
      </c>
      <c r="C1449" s="163" t="s">
        <v>2018</v>
      </c>
      <c r="D1449" s="163" t="s">
        <v>638</v>
      </c>
      <c r="E1449" s="163" t="s">
        <v>639</v>
      </c>
      <c r="F1449" s="163" t="s">
        <v>639</v>
      </c>
      <c r="G1449" s="163" t="s">
        <v>1967</v>
      </c>
      <c r="H1449" s="163" t="s">
        <v>1995</v>
      </c>
      <c r="I1449" s="163" t="s">
        <v>643</v>
      </c>
      <c r="J1449" s="162">
        <v>10.92062775</v>
      </c>
      <c r="K1449" s="162">
        <v>124.814801</v>
      </c>
      <c r="L1449" s="163" t="s">
        <v>644</v>
      </c>
      <c r="M1449" s="162">
        <v>14</v>
      </c>
      <c r="N1449" s="162">
        <v>45</v>
      </c>
      <c r="O1449" s="162">
        <v>194</v>
      </c>
      <c r="P1449" s="162">
        <v>1381</v>
      </c>
      <c r="Q1449" s="162">
        <v>2569</v>
      </c>
      <c r="R1449" s="164">
        <v>1</v>
      </c>
      <c r="S1449" s="164" t="s">
        <v>644</v>
      </c>
      <c r="T1449" s="164"/>
      <c r="U1449" s="164" t="s">
        <v>644</v>
      </c>
      <c r="V1449" s="164" t="s">
        <v>644</v>
      </c>
      <c r="W1449" s="162">
        <f t="shared" si="92"/>
        <v>1</v>
      </c>
      <c r="X1449" s="162">
        <v>1</v>
      </c>
      <c r="Y1449" t="str">
        <f t="shared" si="93"/>
        <v>Public Elementary</v>
      </c>
      <c r="AA1449" t="str">
        <f t="shared" si="94"/>
        <v>1</v>
      </c>
    </row>
    <row r="1450" spans="1:27" ht="15.75" hidden="1" customHeight="1" x14ac:dyDescent="0.25">
      <c r="A1450" s="162">
        <v>1364</v>
      </c>
      <c r="B1450" s="162">
        <v>121207</v>
      </c>
      <c r="C1450" s="163" t="s">
        <v>2019</v>
      </c>
      <c r="D1450" s="163" t="s">
        <v>638</v>
      </c>
      <c r="E1450" s="163" t="s">
        <v>639</v>
      </c>
      <c r="F1450" s="163" t="s">
        <v>639</v>
      </c>
      <c r="G1450" s="163" t="s">
        <v>1967</v>
      </c>
      <c r="H1450" s="163" t="s">
        <v>1995</v>
      </c>
      <c r="I1450" s="163" t="s">
        <v>643</v>
      </c>
      <c r="J1450" s="162">
        <v>10.91483906</v>
      </c>
      <c r="K1450" s="162">
        <v>124.83445690000001</v>
      </c>
      <c r="L1450" s="163" t="s">
        <v>644</v>
      </c>
      <c r="M1450" s="162">
        <v>14</v>
      </c>
      <c r="N1450" s="162">
        <v>45</v>
      </c>
      <c r="O1450" s="162">
        <v>194</v>
      </c>
      <c r="P1450" s="162">
        <v>1381</v>
      </c>
      <c r="Q1450" s="162">
        <v>2569</v>
      </c>
      <c r="R1450" s="164">
        <v>1</v>
      </c>
      <c r="S1450" s="164" t="s">
        <v>644</v>
      </c>
      <c r="T1450" s="164"/>
      <c r="U1450" s="164" t="s">
        <v>644</v>
      </c>
      <c r="V1450" s="164" t="s">
        <v>644</v>
      </c>
      <c r="W1450" s="162">
        <f t="shared" si="92"/>
        <v>1</v>
      </c>
      <c r="X1450" s="162">
        <v>1</v>
      </c>
      <c r="Y1450" t="str">
        <f t="shared" si="93"/>
        <v>Public Elementary</v>
      </c>
      <c r="AA1450" t="str">
        <f t="shared" si="94"/>
        <v>1</v>
      </c>
    </row>
    <row r="1451" spans="1:27" ht="15.75" hidden="1" customHeight="1" x14ac:dyDescent="0.25">
      <c r="A1451" s="162">
        <v>2191</v>
      </c>
      <c r="B1451" s="162">
        <v>191550</v>
      </c>
      <c r="C1451" s="163" t="s">
        <v>2777</v>
      </c>
      <c r="D1451" s="163" t="s">
        <v>638</v>
      </c>
      <c r="E1451" s="163" t="s">
        <v>639</v>
      </c>
      <c r="F1451" s="163" t="s">
        <v>639</v>
      </c>
      <c r="G1451" s="163" t="s">
        <v>1967</v>
      </c>
      <c r="H1451" s="163" t="s">
        <v>1995</v>
      </c>
      <c r="I1451" s="163" t="s">
        <v>643</v>
      </c>
      <c r="J1451" s="162">
        <v>10.943887999999999</v>
      </c>
      <c r="K1451" s="162">
        <v>124.788101</v>
      </c>
      <c r="L1451" s="163" t="s">
        <v>644</v>
      </c>
      <c r="M1451" s="162">
        <v>14</v>
      </c>
      <c r="N1451" s="162">
        <v>45</v>
      </c>
      <c r="O1451" s="162">
        <v>194</v>
      </c>
      <c r="P1451" s="162">
        <v>1381</v>
      </c>
      <c r="Q1451" s="162">
        <v>2569</v>
      </c>
      <c r="R1451" s="164">
        <v>1</v>
      </c>
      <c r="S1451" s="164" t="s">
        <v>644</v>
      </c>
      <c r="T1451" s="164"/>
      <c r="U1451" s="164" t="s">
        <v>644</v>
      </c>
      <c r="V1451" s="164" t="s">
        <v>644</v>
      </c>
      <c r="W1451" s="162">
        <f t="shared" si="92"/>
        <v>1</v>
      </c>
      <c r="X1451" s="162">
        <v>1</v>
      </c>
      <c r="Y1451" t="str">
        <f t="shared" si="93"/>
        <v>Public Elementary</v>
      </c>
      <c r="AA1451" t="str">
        <f t="shared" si="94"/>
        <v>1</v>
      </c>
    </row>
    <row r="1452" spans="1:27" ht="15.75" hidden="1" customHeight="1" x14ac:dyDescent="0.25">
      <c r="A1452" s="162">
        <v>2193</v>
      </c>
      <c r="B1452" s="162">
        <v>191552</v>
      </c>
      <c r="C1452" s="163" t="s">
        <v>2779</v>
      </c>
      <c r="D1452" s="163" t="s">
        <v>638</v>
      </c>
      <c r="E1452" s="163" t="s">
        <v>639</v>
      </c>
      <c r="F1452" s="163" t="s">
        <v>639</v>
      </c>
      <c r="G1452" s="163" t="s">
        <v>1967</v>
      </c>
      <c r="H1452" s="163" t="s">
        <v>1995</v>
      </c>
      <c r="I1452" s="163" t="s">
        <v>643</v>
      </c>
      <c r="J1452" s="162">
        <v>10.918944</v>
      </c>
      <c r="K1452" s="162">
        <v>124.85127199999999</v>
      </c>
      <c r="L1452" s="163" t="s">
        <v>644</v>
      </c>
      <c r="M1452" s="162">
        <v>14</v>
      </c>
      <c r="N1452" s="162">
        <v>45</v>
      </c>
      <c r="O1452" s="162">
        <v>194</v>
      </c>
      <c r="P1452" s="162">
        <v>1381</v>
      </c>
      <c r="Q1452" s="162">
        <v>2569</v>
      </c>
      <c r="R1452" s="164">
        <v>1</v>
      </c>
      <c r="S1452" s="164" t="s">
        <v>644</v>
      </c>
      <c r="T1452" s="164"/>
      <c r="U1452" s="164" t="s">
        <v>644</v>
      </c>
      <c r="V1452" s="164" t="s">
        <v>644</v>
      </c>
      <c r="W1452" s="162">
        <f t="shared" si="92"/>
        <v>1</v>
      </c>
      <c r="X1452" s="162">
        <v>1</v>
      </c>
      <c r="Y1452" t="str">
        <f t="shared" si="93"/>
        <v>Public Elementary</v>
      </c>
      <c r="AA1452" t="str">
        <f t="shared" si="94"/>
        <v>1</v>
      </c>
    </row>
    <row r="1453" spans="1:27" ht="15.75" hidden="1" customHeight="1" x14ac:dyDescent="0.25">
      <c r="A1453" s="162">
        <v>2342</v>
      </c>
      <c r="B1453" s="162">
        <v>313325</v>
      </c>
      <c r="C1453" s="163" t="s">
        <v>2917</v>
      </c>
      <c r="D1453" s="163" t="s">
        <v>638</v>
      </c>
      <c r="E1453" s="163" t="s">
        <v>639</v>
      </c>
      <c r="F1453" s="163" t="s">
        <v>639</v>
      </c>
      <c r="G1453" s="163" t="s">
        <v>1967</v>
      </c>
      <c r="H1453" s="163" t="s">
        <v>1995</v>
      </c>
      <c r="I1453" s="163" t="s">
        <v>716</v>
      </c>
      <c r="J1453" s="162">
        <v>10.920966</v>
      </c>
      <c r="K1453" s="162">
        <v>124.860885</v>
      </c>
      <c r="L1453" s="163" t="s">
        <v>644</v>
      </c>
      <c r="M1453" s="162">
        <v>14</v>
      </c>
      <c r="N1453" s="162">
        <v>45</v>
      </c>
      <c r="O1453" s="162">
        <v>194</v>
      </c>
      <c r="P1453" s="162">
        <v>1381</v>
      </c>
      <c r="Q1453" s="162">
        <v>2569</v>
      </c>
      <c r="R1453" s="164" t="s">
        <v>644</v>
      </c>
      <c r="S1453" s="164">
        <v>1</v>
      </c>
      <c r="T1453" s="164"/>
      <c r="U1453" s="164" t="s">
        <v>644</v>
      </c>
      <c r="V1453" s="164" t="s">
        <v>644</v>
      </c>
      <c r="W1453" s="162">
        <f t="shared" si="92"/>
        <v>2</v>
      </c>
      <c r="X1453" s="162">
        <v>1</v>
      </c>
      <c r="Y1453" t="str">
        <f t="shared" si="93"/>
        <v>Public JHS</v>
      </c>
      <c r="AA1453" t="str">
        <f t="shared" si="94"/>
        <v>2</v>
      </c>
    </row>
    <row r="1454" spans="1:27" ht="15.75" hidden="1" customHeight="1" x14ac:dyDescent="0.25">
      <c r="A1454" s="162">
        <v>2454</v>
      </c>
      <c r="B1454" s="178" t="s">
        <v>1995</v>
      </c>
      <c r="C1454" s="178" t="s">
        <v>3102</v>
      </c>
      <c r="D1454" s="163" t="s">
        <v>638</v>
      </c>
      <c r="E1454" s="163" t="s">
        <v>639</v>
      </c>
      <c r="F1454" s="163" t="s">
        <v>639</v>
      </c>
      <c r="G1454" s="178" t="s">
        <v>1967</v>
      </c>
      <c r="H1454" s="178" t="s">
        <v>1995</v>
      </c>
      <c r="I1454" s="163" t="s">
        <v>758</v>
      </c>
      <c r="J1454" s="162"/>
      <c r="K1454" s="162"/>
      <c r="L1454" s="163"/>
      <c r="M1454" s="162"/>
      <c r="N1454" s="162"/>
      <c r="O1454" s="162"/>
      <c r="P1454" s="162"/>
      <c r="Q1454" s="162"/>
      <c r="R1454" s="164" t="s">
        <v>644</v>
      </c>
      <c r="S1454" s="164" t="s">
        <v>644</v>
      </c>
      <c r="T1454" s="164"/>
      <c r="U1454" s="164">
        <v>1</v>
      </c>
      <c r="V1454" s="164" t="s">
        <v>644</v>
      </c>
      <c r="W1454" s="162">
        <f t="shared" si="92"/>
        <v>7</v>
      </c>
      <c r="X1454" s="162">
        <v>1</v>
      </c>
      <c r="Y1454" t="str">
        <f t="shared" si="93"/>
        <v>Public ALS</v>
      </c>
      <c r="AA1454" t="str">
        <f t="shared" si="94"/>
        <v>4</v>
      </c>
    </row>
    <row r="1455" spans="1:27" ht="15.75" hidden="1" customHeight="1" x14ac:dyDescent="0.25">
      <c r="A1455" s="162">
        <v>1365</v>
      </c>
      <c r="B1455" s="162">
        <v>121208</v>
      </c>
      <c r="C1455" s="163" t="s">
        <v>2020</v>
      </c>
      <c r="D1455" s="163" t="s">
        <v>638</v>
      </c>
      <c r="E1455" s="163" t="s">
        <v>639</v>
      </c>
      <c r="F1455" s="163" t="s">
        <v>639</v>
      </c>
      <c r="G1455" s="163" t="s">
        <v>2021</v>
      </c>
      <c r="H1455" s="163" t="s">
        <v>2022</v>
      </c>
      <c r="I1455" s="163" t="s">
        <v>643</v>
      </c>
      <c r="J1455" s="162">
        <v>11.514521780000001</v>
      </c>
      <c r="K1455" s="162">
        <v>124.33112680000001</v>
      </c>
      <c r="L1455" s="163" t="s">
        <v>644</v>
      </c>
      <c r="M1455" s="162">
        <v>14</v>
      </c>
      <c r="N1455" s="162">
        <v>45</v>
      </c>
      <c r="O1455" s="162">
        <v>194</v>
      </c>
      <c r="P1455" s="162">
        <v>1382</v>
      </c>
      <c r="Q1455" s="162">
        <v>2570</v>
      </c>
      <c r="R1455" s="164">
        <v>1</v>
      </c>
      <c r="S1455" s="164" t="s">
        <v>644</v>
      </c>
      <c r="T1455" s="164"/>
      <c r="U1455" s="164" t="s">
        <v>644</v>
      </c>
      <c r="V1455" s="164" t="s">
        <v>644</v>
      </c>
      <c r="W1455" s="162">
        <f t="shared" si="92"/>
        <v>1</v>
      </c>
      <c r="X1455" s="162">
        <v>1</v>
      </c>
      <c r="Y1455" t="str">
        <f t="shared" si="93"/>
        <v>Public Elementary</v>
      </c>
      <c r="AA1455" t="str">
        <f t="shared" si="94"/>
        <v>1</v>
      </c>
    </row>
    <row r="1456" spans="1:27" ht="15.75" hidden="1" customHeight="1" x14ac:dyDescent="0.25">
      <c r="A1456" s="162">
        <v>1366</v>
      </c>
      <c r="B1456" s="162">
        <v>121209</v>
      </c>
      <c r="C1456" s="163" t="s">
        <v>2023</v>
      </c>
      <c r="D1456" s="163" t="s">
        <v>638</v>
      </c>
      <c r="E1456" s="163" t="s">
        <v>639</v>
      </c>
      <c r="F1456" s="163" t="s">
        <v>639</v>
      </c>
      <c r="G1456" s="163" t="s">
        <v>2021</v>
      </c>
      <c r="H1456" s="163" t="s">
        <v>2022</v>
      </c>
      <c r="I1456" s="163" t="s">
        <v>643</v>
      </c>
      <c r="J1456" s="162">
        <v>11.4984117</v>
      </c>
      <c r="K1456" s="162">
        <v>124.37196059999999</v>
      </c>
      <c r="L1456" s="163" t="s">
        <v>644</v>
      </c>
      <c r="M1456" s="162">
        <v>14</v>
      </c>
      <c r="N1456" s="162">
        <v>45</v>
      </c>
      <c r="O1456" s="162">
        <v>194</v>
      </c>
      <c r="P1456" s="162">
        <v>1382</v>
      </c>
      <c r="Q1456" s="162">
        <v>2570</v>
      </c>
      <c r="R1456" s="164">
        <v>1</v>
      </c>
      <c r="S1456" s="164" t="s">
        <v>644</v>
      </c>
      <c r="T1456" s="164"/>
      <c r="U1456" s="164" t="s">
        <v>644</v>
      </c>
      <c r="V1456" s="164" t="s">
        <v>644</v>
      </c>
      <c r="W1456" s="162">
        <f t="shared" si="92"/>
        <v>1</v>
      </c>
      <c r="X1456" s="162">
        <v>1</v>
      </c>
      <c r="Y1456" t="str">
        <f t="shared" si="93"/>
        <v>Public Elementary</v>
      </c>
      <c r="AA1456" t="str">
        <f t="shared" si="94"/>
        <v>1</v>
      </c>
    </row>
    <row r="1457" spans="1:27" ht="15.75" hidden="1" customHeight="1" x14ac:dyDescent="0.25">
      <c r="A1457" s="162">
        <v>1367</v>
      </c>
      <c r="B1457" s="162">
        <v>121210</v>
      </c>
      <c r="C1457" s="163" t="s">
        <v>2024</v>
      </c>
      <c r="D1457" s="163" t="s">
        <v>638</v>
      </c>
      <c r="E1457" s="163" t="s">
        <v>639</v>
      </c>
      <c r="F1457" s="163" t="s">
        <v>639</v>
      </c>
      <c r="G1457" s="163" t="s">
        <v>2021</v>
      </c>
      <c r="H1457" s="163" t="s">
        <v>2022</v>
      </c>
      <c r="I1457" s="163" t="s">
        <v>643</v>
      </c>
      <c r="J1457" s="162">
        <v>11.46508113</v>
      </c>
      <c r="K1457" s="162">
        <v>124.34557150000001</v>
      </c>
      <c r="L1457" s="163" t="s">
        <v>644</v>
      </c>
      <c r="M1457" s="162">
        <v>14</v>
      </c>
      <c r="N1457" s="162">
        <v>45</v>
      </c>
      <c r="O1457" s="162">
        <v>194</v>
      </c>
      <c r="P1457" s="162">
        <v>1382</v>
      </c>
      <c r="Q1457" s="162">
        <v>2570</v>
      </c>
      <c r="R1457" s="164">
        <v>1</v>
      </c>
      <c r="S1457" s="164" t="s">
        <v>644</v>
      </c>
      <c r="T1457" s="164"/>
      <c r="U1457" s="164" t="s">
        <v>644</v>
      </c>
      <c r="V1457" s="164" t="s">
        <v>644</v>
      </c>
      <c r="W1457" s="162">
        <f t="shared" si="92"/>
        <v>1</v>
      </c>
      <c r="X1457" s="162">
        <v>1</v>
      </c>
      <c r="Y1457" t="str">
        <f t="shared" si="93"/>
        <v>Public Elementary</v>
      </c>
      <c r="AA1457" t="str">
        <f t="shared" si="94"/>
        <v>1</v>
      </c>
    </row>
    <row r="1458" spans="1:27" ht="15.75" hidden="1" customHeight="1" x14ac:dyDescent="0.25">
      <c r="A1458" s="162">
        <v>1368</v>
      </c>
      <c r="B1458" s="162">
        <v>121211</v>
      </c>
      <c r="C1458" s="163" t="s">
        <v>2025</v>
      </c>
      <c r="D1458" s="163" t="s">
        <v>638</v>
      </c>
      <c r="E1458" s="163" t="s">
        <v>639</v>
      </c>
      <c r="F1458" s="163" t="s">
        <v>639</v>
      </c>
      <c r="G1458" s="163" t="s">
        <v>2021</v>
      </c>
      <c r="H1458" s="163" t="s">
        <v>2022</v>
      </c>
      <c r="I1458" s="163" t="s">
        <v>643</v>
      </c>
      <c r="J1458" s="162">
        <v>11.55007541</v>
      </c>
      <c r="K1458" s="162">
        <v>124.315572</v>
      </c>
      <c r="L1458" s="163" t="s">
        <v>644</v>
      </c>
      <c r="M1458" s="162">
        <v>14</v>
      </c>
      <c r="N1458" s="162">
        <v>45</v>
      </c>
      <c r="O1458" s="162">
        <v>194</v>
      </c>
      <c r="P1458" s="162">
        <v>1382</v>
      </c>
      <c r="Q1458" s="162">
        <v>2570</v>
      </c>
      <c r="R1458" s="164">
        <v>1</v>
      </c>
      <c r="S1458" s="164" t="s">
        <v>644</v>
      </c>
      <c r="T1458" s="164"/>
      <c r="U1458" s="164" t="s">
        <v>644</v>
      </c>
      <c r="V1458" s="164" t="s">
        <v>644</v>
      </c>
      <c r="W1458" s="162">
        <f t="shared" si="92"/>
        <v>1</v>
      </c>
      <c r="X1458" s="162">
        <v>1</v>
      </c>
      <c r="Y1458" t="str">
        <f t="shared" si="93"/>
        <v>Public Elementary</v>
      </c>
      <c r="AA1458" t="str">
        <f t="shared" si="94"/>
        <v>1</v>
      </c>
    </row>
    <row r="1459" spans="1:27" ht="15.75" hidden="1" customHeight="1" x14ac:dyDescent="0.25">
      <c r="A1459" s="162">
        <v>1369</v>
      </c>
      <c r="B1459" s="162">
        <v>121212</v>
      </c>
      <c r="C1459" s="163" t="s">
        <v>2026</v>
      </c>
      <c r="D1459" s="163" t="s">
        <v>638</v>
      </c>
      <c r="E1459" s="163" t="s">
        <v>639</v>
      </c>
      <c r="F1459" s="163" t="s">
        <v>639</v>
      </c>
      <c r="G1459" s="163" t="s">
        <v>2021</v>
      </c>
      <c r="H1459" s="163" t="s">
        <v>2022</v>
      </c>
      <c r="I1459" s="163" t="s">
        <v>643</v>
      </c>
      <c r="J1459" s="162">
        <v>11.52418817</v>
      </c>
      <c r="K1459" s="162">
        <v>124.32110489999999</v>
      </c>
      <c r="L1459" s="163" t="s">
        <v>644</v>
      </c>
      <c r="M1459" s="162">
        <v>14</v>
      </c>
      <c r="N1459" s="162">
        <v>45</v>
      </c>
      <c r="O1459" s="162">
        <v>194</v>
      </c>
      <c r="P1459" s="162">
        <v>1382</v>
      </c>
      <c r="Q1459" s="162">
        <v>2570</v>
      </c>
      <c r="R1459" s="164">
        <v>1</v>
      </c>
      <c r="S1459" s="164" t="s">
        <v>644</v>
      </c>
      <c r="T1459" s="164"/>
      <c r="U1459" s="164" t="s">
        <v>644</v>
      </c>
      <c r="V1459" s="164" t="s">
        <v>644</v>
      </c>
      <c r="W1459" s="162">
        <f t="shared" si="92"/>
        <v>1</v>
      </c>
      <c r="X1459" s="162">
        <v>1</v>
      </c>
      <c r="Y1459" t="str">
        <f t="shared" si="93"/>
        <v>Public Elementary</v>
      </c>
      <c r="AA1459" t="str">
        <f t="shared" si="94"/>
        <v>1</v>
      </c>
    </row>
    <row r="1460" spans="1:27" ht="15.75" hidden="1" customHeight="1" x14ac:dyDescent="0.25">
      <c r="A1460" s="162">
        <v>1370</v>
      </c>
      <c r="B1460" s="162">
        <v>121213</v>
      </c>
      <c r="C1460" s="163" t="s">
        <v>2027</v>
      </c>
      <c r="D1460" s="163" t="s">
        <v>638</v>
      </c>
      <c r="E1460" s="163" t="s">
        <v>639</v>
      </c>
      <c r="F1460" s="163" t="s">
        <v>639</v>
      </c>
      <c r="G1460" s="163" t="s">
        <v>2021</v>
      </c>
      <c r="H1460" s="163" t="s">
        <v>2022</v>
      </c>
      <c r="I1460" s="163" t="s">
        <v>643</v>
      </c>
      <c r="J1460" s="162">
        <v>11.494246070000001</v>
      </c>
      <c r="K1460" s="162">
        <v>124.3550157</v>
      </c>
      <c r="L1460" s="163" t="s">
        <v>644</v>
      </c>
      <c r="M1460" s="162">
        <v>14</v>
      </c>
      <c r="N1460" s="162">
        <v>45</v>
      </c>
      <c r="O1460" s="162">
        <v>194</v>
      </c>
      <c r="P1460" s="162">
        <v>1382</v>
      </c>
      <c r="Q1460" s="162">
        <v>2570</v>
      </c>
      <c r="R1460" s="164">
        <v>1</v>
      </c>
      <c r="S1460" s="164" t="s">
        <v>644</v>
      </c>
      <c r="T1460" s="164"/>
      <c r="U1460" s="164" t="s">
        <v>644</v>
      </c>
      <c r="V1460" s="164" t="s">
        <v>644</v>
      </c>
      <c r="W1460" s="162">
        <f t="shared" si="92"/>
        <v>1</v>
      </c>
      <c r="X1460" s="162">
        <v>1</v>
      </c>
      <c r="Y1460" t="str">
        <f t="shared" si="93"/>
        <v>Public Elementary</v>
      </c>
      <c r="AA1460" t="str">
        <f t="shared" si="94"/>
        <v>1</v>
      </c>
    </row>
    <row r="1461" spans="1:27" ht="15.75" hidden="1" customHeight="1" x14ac:dyDescent="0.25">
      <c r="A1461" s="162">
        <v>1371</v>
      </c>
      <c r="B1461" s="162">
        <v>121214</v>
      </c>
      <c r="C1461" s="163" t="s">
        <v>2028</v>
      </c>
      <c r="D1461" s="163" t="s">
        <v>638</v>
      </c>
      <c r="E1461" s="163" t="s">
        <v>639</v>
      </c>
      <c r="F1461" s="163" t="s">
        <v>639</v>
      </c>
      <c r="G1461" s="163" t="s">
        <v>2021</v>
      </c>
      <c r="H1461" s="163" t="s">
        <v>2022</v>
      </c>
      <c r="I1461" s="163" t="s">
        <v>643</v>
      </c>
      <c r="J1461" s="162">
        <v>11.511744869999999</v>
      </c>
      <c r="K1461" s="162">
        <v>124.3530718</v>
      </c>
      <c r="L1461" s="163" t="s">
        <v>644</v>
      </c>
      <c r="M1461" s="162">
        <v>14</v>
      </c>
      <c r="N1461" s="162">
        <v>45</v>
      </c>
      <c r="O1461" s="162">
        <v>194</v>
      </c>
      <c r="P1461" s="162">
        <v>1382</v>
      </c>
      <c r="Q1461" s="162">
        <v>2570</v>
      </c>
      <c r="R1461" s="164">
        <v>1</v>
      </c>
      <c r="S1461" s="164" t="s">
        <v>644</v>
      </c>
      <c r="T1461" s="164"/>
      <c r="U1461" s="164" t="s">
        <v>644</v>
      </c>
      <c r="V1461" s="164" t="s">
        <v>644</v>
      </c>
      <c r="W1461" s="162">
        <f t="shared" si="92"/>
        <v>1</v>
      </c>
      <c r="X1461" s="162">
        <v>1</v>
      </c>
      <c r="Y1461" t="str">
        <f t="shared" si="93"/>
        <v>Public Elementary</v>
      </c>
      <c r="AA1461" t="str">
        <f t="shared" si="94"/>
        <v>1</v>
      </c>
    </row>
    <row r="1462" spans="1:27" ht="15.75" hidden="1" customHeight="1" x14ac:dyDescent="0.25">
      <c r="A1462" s="162">
        <v>1372</v>
      </c>
      <c r="B1462" s="162">
        <v>121215</v>
      </c>
      <c r="C1462" s="163" t="s">
        <v>2029</v>
      </c>
      <c r="D1462" s="163" t="s">
        <v>638</v>
      </c>
      <c r="E1462" s="163" t="s">
        <v>639</v>
      </c>
      <c r="F1462" s="163" t="s">
        <v>639</v>
      </c>
      <c r="G1462" s="163" t="s">
        <v>2021</v>
      </c>
      <c r="H1462" s="163" t="s">
        <v>2022</v>
      </c>
      <c r="I1462" s="163" t="s">
        <v>643</v>
      </c>
      <c r="J1462" s="162">
        <v>11.554186079999999</v>
      </c>
      <c r="K1462" s="162">
        <v>124.32470499999999</v>
      </c>
      <c r="L1462" s="163" t="s">
        <v>644</v>
      </c>
      <c r="M1462" s="162">
        <v>14</v>
      </c>
      <c r="N1462" s="162">
        <v>45</v>
      </c>
      <c r="O1462" s="162">
        <v>194</v>
      </c>
      <c r="P1462" s="162">
        <v>1382</v>
      </c>
      <c r="Q1462" s="162">
        <v>2570</v>
      </c>
      <c r="R1462" s="164">
        <v>1</v>
      </c>
      <c r="S1462" s="164" t="s">
        <v>644</v>
      </c>
      <c r="T1462" s="164"/>
      <c r="U1462" s="164" t="s">
        <v>644</v>
      </c>
      <c r="V1462" s="164" t="s">
        <v>644</v>
      </c>
      <c r="W1462" s="162">
        <f t="shared" si="92"/>
        <v>1</v>
      </c>
      <c r="X1462" s="162">
        <v>1</v>
      </c>
      <c r="Y1462" t="str">
        <f t="shared" si="93"/>
        <v>Public Elementary</v>
      </c>
      <c r="AA1462" t="str">
        <f t="shared" si="94"/>
        <v>1</v>
      </c>
    </row>
    <row r="1463" spans="1:27" ht="15.75" hidden="1" customHeight="1" x14ac:dyDescent="0.25">
      <c r="A1463" s="162">
        <v>1373</v>
      </c>
      <c r="B1463" s="162">
        <v>121216</v>
      </c>
      <c r="C1463" s="163" t="s">
        <v>2030</v>
      </c>
      <c r="D1463" s="163" t="s">
        <v>638</v>
      </c>
      <c r="E1463" s="163" t="s">
        <v>639</v>
      </c>
      <c r="F1463" s="163" t="s">
        <v>639</v>
      </c>
      <c r="G1463" s="163" t="s">
        <v>2021</v>
      </c>
      <c r="H1463" s="163" t="s">
        <v>2022</v>
      </c>
      <c r="I1463" s="163" t="s">
        <v>643</v>
      </c>
      <c r="J1463" s="162">
        <v>11.535909459999999</v>
      </c>
      <c r="K1463" s="162">
        <v>124.299738</v>
      </c>
      <c r="L1463" s="163" t="s">
        <v>644</v>
      </c>
      <c r="M1463" s="162">
        <v>14</v>
      </c>
      <c r="N1463" s="162">
        <v>45</v>
      </c>
      <c r="O1463" s="162">
        <v>194</v>
      </c>
      <c r="P1463" s="162">
        <v>1382</v>
      </c>
      <c r="Q1463" s="162">
        <v>2570</v>
      </c>
      <c r="R1463" s="164">
        <v>1</v>
      </c>
      <c r="S1463" s="164" t="s">
        <v>644</v>
      </c>
      <c r="T1463" s="164"/>
      <c r="U1463" s="164" t="s">
        <v>644</v>
      </c>
      <c r="V1463" s="164" t="s">
        <v>644</v>
      </c>
      <c r="W1463" s="162">
        <f t="shared" si="92"/>
        <v>1</v>
      </c>
      <c r="X1463" s="162">
        <v>1</v>
      </c>
      <c r="Y1463" t="str">
        <f t="shared" si="93"/>
        <v>Public Elementary</v>
      </c>
      <c r="AA1463" t="str">
        <f t="shared" si="94"/>
        <v>1</v>
      </c>
    </row>
    <row r="1464" spans="1:27" ht="15.75" hidden="1" customHeight="1" x14ac:dyDescent="0.25">
      <c r="A1464" s="162">
        <v>1374</v>
      </c>
      <c r="B1464" s="162">
        <v>121217</v>
      </c>
      <c r="C1464" s="163" t="s">
        <v>2031</v>
      </c>
      <c r="D1464" s="163" t="s">
        <v>638</v>
      </c>
      <c r="E1464" s="163" t="s">
        <v>639</v>
      </c>
      <c r="F1464" s="163" t="s">
        <v>639</v>
      </c>
      <c r="G1464" s="163" t="s">
        <v>2021</v>
      </c>
      <c r="H1464" s="163" t="s">
        <v>2022</v>
      </c>
      <c r="I1464" s="163" t="s">
        <v>643</v>
      </c>
      <c r="J1464" s="170"/>
      <c r="K1464" s="170"/>
      <c r="L1464" s="163" t="s">
        <v>644</v>
      </c>
      <c r="M1464" s="162">
        <v>14</v>
      </c>
      <c r="N1464" s="162">
        <v>45</v>
      </c>
      <c r="O1464" s="162">
        <v>194</v>
      </c>
      <c r="P1464" s="162">
        <v>1382</v>
      </c>
      <c r="Q1464" s="162">
        <v>2570</v>
      </c>
      <c r="R1464" s="164">
        <v>1</v>
      </c>
      <c r="S1464" s="164" t="s">
        <v>644</v>
      </c>
      <c r="T1464" s="164"/>
      <c r="U1464" s="164" t="s">
        <v>644</v>
      </c>
      <c r="V1464" s="164" t="s">
        <v>644</v>
      </c>
      <c r="W1464" s="162">
        <f t="shared" si="92"/>
        <v>1</v>
      </c>
      <c r="X1464" s="162">
        <v>1</v>
      </c>
      <c r="Y1464" t="str">
        <f t="shared" si="93"/>
        <v>Public Elementary</v>
      </c>
      <c r="AA1464" t="str">
        <f t="shared" si="94"/>
        <v>1</v>
      </c>
    </row>
    <row r="1465" spans="1:27" ht="15.75" hidden="1" customHeight="1" x14ac:dyDescent="0.25">
      <c r="A1465" s="162">
        <v>1375</v>
      </c>
      <c r="B1465" s="162">
        <v>121218</v>
      </c>
      <c r="C1465" s="163" t="s">
        <v>2032</v>
      </c>
      <c r="D1465" s="163" t="s">
        <v>638</v>
      </c>
      <c r="E1465" s="163" t="s">
        <v>639</v>
      </c>
      <c r="F1465" s="163" t="s">
        <v>639</v>
      </c>
      <c r="G1465" s="163" t="s">
        <v>2021</v>
      </c>
      <c r="H1465" s="163" t="s">
        <v>2022</v>
      </c>
      <c r="I1465" s="163" t="s">
        <v>643</v>
      </c>
      <c r="J1465" s="170"/>
      <c r="K1465" s="170"/>
      <c r="L1465" s="163" t="s">
        <v>644</v>
      </c>
      <c r="M1465" s="162">
        <v>14</v>
      </c>
      <c r="N1465" s="162">
        <v>45</v>
      </c>
      <c r="O1465" s="162">
        <v>194</v>
      </c>
      <c r="P1465" s="162">
        <v>1382</v>
      </c>
      <c r="Q1465" s="162">
        <v>2570</v>
      </c>
      <c r="R1465" s="164">
        <v>1</v>
      </c>
      <c r="S1465" s="164" t="s">
        <v>644</v>
      </c>
      <c r="T1465" s="164"/>
      <c r="U1465" s="164" t="s">
        <v>644</v>
      </c>
      <c r="V1465" s="164" t="s">
        <v>644</v>
      </c>
      <c r="W1465" s="162">
        <f t="shared" si="92"/>
        <v>1</v>
      </c>
      <c r="X1465" s="162">
        <v>1</v>
      </c>
      <c r="Y1465" t="str">
        <f t="shared" si="93"/>
        <v>Public Elementary</v>
      </c>
      <c r="AA1465" t="str">
        <f t="shared" si="94"/>
        <v>1</v>
      </c>
    </row>
    <row r="1466" spans="1:27" ht="15.75" hidden="1" customHeight="1" x14ac:dyDescent="0.25">
      <c r="A1466" s="162">
        <v>1376</v>
      </c>
      <c r="B1466" s="162">
        <v>121219</v>
      </c>
      <c r="C1466" s="163" t="s">
        <v>2033</v>
      </c>
      <c r="D1466" s="163" t="s">
        <v>638</v>
      </c>
      <c r="E1466" s="163" t="s">
        <v>639</v>
      </c>
      <c r="F1466" s="163" t="s">
        <v>639</v>
      </c>
      <c r="G1466" s="163" t="s">
        <v>2021</v>
      </c>
      <c r="H1466" s="163" t="s">
        <v>2022</v>
      </c>
      <c r="I1466" s="163" t="s">
        <v>643</v>
      </c>
      <c r="J1466" s="170"/>
      <c r="K1466" s="170"/>
      <c r="L1466" s="163" t="s">
        <v>644</v>
      </c>
      <c r="M1466" s="162">
        <v>14</v>
      </c>
      <c r="N1466" s="162">
        <v>45</v>
      </c>
      <c r="O1466" s="162">
        <v>194</v>
      </c>
      <c r="P1466" s="162">
        <v>1382</v>
      </c>
      <c r="Q1466" s="162">
        <v>2570</v>
      </c>
      <c r="R1466" s="164">
        <v>1</v>
      </c>
      <c r="S1466" s="164" t="s">
        <v>644</v>
      </c>
      <c r="T1466" s="164"/>
      <c r="U1466" s="164" t="s">
        <v>644</v>
      </c>
      <c r="V1466" s="164" t="s">
        <v>644</v>
      </c>
      <c r="W1466" s="162">
        <f t="shared" si="92"/>
        <v>1</v>
      </c>
      <c r="X1466" s="162">
        <v>1</v>
      </c>
      <c r="Y1466" t="str">
        <f t="shared" si="93"/>
        <v>Public Elementary</v>
      </c>
      <c r="AA1466" t="str">
        <f t="shared" si="94"/>
        <v>1</v>
      </c>
    </row>
    <row r="1467" spans="1:27" ht="15.75" hidden="1" customHeight="1" x14ac:dyDescent="0.25">
      <c r="A1467" s="162">
        <v>1377</v>
      </c>
      <c r="B1467" s="162">
        <v>121220</v>
      </c>
      <c r="C1467" s="163" t="s">
        <v>1401</v>
      </c>
      <c r="D1467" s="163" t="s">
        <v>638</v>
      </c>
      <c r="E1467" s="163" t="s">
        <v>639</v>
      </c>
      <c r="F1467" s="163" t="s">
        <v>639</v>
      </c>
      <c r="G1467" s="163" t="s">
        <v>2021</v>
      </c>
      <c r="H1467" s="163" t="s">
        <v>2022</v>
      </c>
      <c r="I1467" s="163" t="s">
        <v>643</v>
      </c>
      <c r="J1467" s="162">
        <v>11.48749039</v>
      </c>
      <c r="K1467" s="162">
        <v>124.38520459999999</v>
      </c>
      <c r="L1467" s="163" t="s">
        <v>644</v>
      </c>
      <c r="M1467" s="162">
        <v>14</v>
      </c>
      <c r="N1467" s="162">
        <v>45</v>
      </c>
      <c r="O1467" s="162">
        <v>194</v>
      </c>
      <c r="P1467" s="162">
        <v>1382</v>
      </c>
      <c r="Q1467" s="162">
        <v>2570</v>
      </c>
      <c r="R1467" s="164">
        <v>1</v>
      </c>
      <c r="S1467" s="164" t="s">
        <v>644</v>
      </c>
      <c r="T1467" s="164"/>
      <c r="U1467" s="164" t="s">
        <v>644</v>
      </c>
      <c r="V1467" s="164" t="s">
        <v>644</v>
      </c>
      <c r="W1467" s="162">
        <f t="shared" si="92"/>
        <v>1</v>
      </c>
      <c r="X1467" s="162">
        <v>1</v>
      </c>
      <c r="Y1467" t="str">
        <f t="shared" si="93"/>
        <v>Public Elementary</v>
      </c>
      <c r="AA1467" t="str">
        <f t="shared" si="94"/>
        <v>1</v>
      </c>
    </row>
    <row r="1468" spans="1:27" ht="15.75" hidden="1" customHeight="1" x14ac:dyDescent="0.25">
      <c r="A1468" s="162">
        <v>1378</v>
      </c>
      <c r="B1468" s="162">
        <v>121221</v>
      </c>
      <c r="C1468" s="163" t="s">
        <v>2034</v>
      </c>
      <c r="D1468" s="163" t="s">
        <v>638</v>
      </c>
      <c r="E1468" s="163" t="s">
        <v>639</v>
      </c>
      <c r="F1468" s="163" t="s">
        <v>639</v>
      </c>
      <c r="G1468" s="163" t="s">
        <v>2021</v>
      </c>
      <c r="H1468" s="163" t="s">
        <v>2022</v>
      </c>
      <c r="I1468" s="163" t="s">
        <v>643</v>
      </c>
      <c r="J1468" s="170"/>
      <c r="K1468" s="170"/>
      <c r="L1468" s="163" t="s">
        <v>644</v>
      </c>
      <c r="M1468" s="162">
        <v>14</v>
      </c>
      <c r="N1468" s="162">
        <v>45</v>
      </c>
      <c r="O1468" s="162">
        <v>194</v>
      </c>
      <c r="P1468" s="162">
        <v>1382</v>
      </c>
      <c r="Q1468" s="162">
        <v>2570</v>
      </c>
      <c r="R1468" s="164">
        <v>1</v>
      </c>
      <c r="S1468" s="164" t="s">
        <v>644</v>
      </c>
      <c r="T1468" s="164"/>
      <c r="U1468" s="164" t="s">
        <v>644</v>
      </c>
      <c r="V1468" s="164" t="s">
        <v>644</v>
      </c>
      <c r="W1468" s="162">
        <f t="shared" si="92"/>
        <v>1</v>
      </c>
      <c r="X1468" s="162">
        <v>1</v>
      </c>
      <c r="Y1468" t="str">
        <f t="shared" si="93"/>
        <v>Public Elementary</v>
      </c>
      <c r="AA1468" t="str">
        <f t="shared" si="94"/>
        <v>1</v>
      </c>
    </row>
    <row r="1469" spans="1:27" ht="15.75" hidden="1" customHeight="1" x14ac:dyDescent="0.25">
      <c r="A1469" s="162">
        <v>2147</v>
      </c>
      <c r="B1469" s="162">
        <v>191504</v>
      </c>
      <c r="C1469" s="163" t="s">
        <v>2740</v>
      </c>
      <c r="D1469" s="163" t="s">
        <v>638</v>
      </c>
      <c r="E1469" s="163" t="s">
        <v>639</v>
      </c>
      <c r="F1469" s="163" t="s">
        <v>639</v>
      </c>
      <c r="G1469" s="163" t="s">
        <v>2021</v>
      </c>
      <c r="H1469" s="163" t="s">
        <v>2022</v>
      </c>
      <c r="I1469" s="163" t="s">
        <v>643</v>
      </c>
      <c r="J1469" s="162">
        <v>11.489433330000001</v>
      </c>
      <c r="K1469" s="162">
        <v>124.3643417</v>
      </c>
      <c r="L1469" s="163" t="s">
        <v>644</v>
      </c>
      <c r="M1469" s="162">
        <v>14</v>
      </c>
      <c r="N1469" s="162">
        <v>45</v>
      </c>
      <c r="O1469" s="162">
        <v>194</v>
      </c>
      <c r="P1469" s="162">
        <v>1382</v>
      </c>
      <c r="Q1469" s="162">
        <v>2570</v>
      </c>
      <c r="R1469" s="164">
        <v>1</v>
      </c>
      <c r="S1469" s="164" t="s">
        <v>644</v>
      </c>
      <c r="T1469" s="164"/>
      <c r="U1469" s="164" t="s">
        <v>644</v>
      </c>
      <c r="V1469" s="164" t="s">
        <v>644</v>
      </c>
      <c r="W1469" s="162">
        <f t="shared" si="92"/>
        <v>1</v>
      </c>
      <c r="X1469" s="162">
        <v>1</v>
      </c>
      <c r="Y1469" t="str">
        <f t="shared" si="93"/>
        <v>Public Elementary</v>
      </c>
      <c r="AA1469" t="str">
        <f t="shared" si="94"/>
        <v>1</v>
      </c>
    </row>
    <row r="1470" spans="1:27" ht="15.75" hidden="1" customHeight="1" x14ac:dyDescent="0.25">
      <c r="A1470" s="162">
        <v>2239</v>
      </c>
      <c r="B1470" s="162">
        <v>303358</v>
      </c>
      <c r="C1470" s="163" t="s">
        <v>2820</v>
      </c>
      <c r="D1470" s="163" t="s">
        <v>638</v>
      </c>
      <c r="E1470" s="163" t="s">
        <v>639</v>
      </c>
      <c r="F1470" s="163" t="s">
        <v>639</v>
      </c>
      <c r="G1470" s="163" t="s">
        <v>2021</v>
      </c>
      <c r="H1470" s="163" t="s">
        <v>2022</v>
      </c>
      <c r="I1470" s="163" t="s">
        <v>716</v>
      </c>
      <c r="J1470" s="162">
        <v>11.438934270000001</v>
      </c>
      <c r="K1470" s="162">
        <v>124.4311665</v>
      </c>
      <c r="L1470" s="163" t="s">
        <v>644</v>
      </c>
      <c r="M1470" s="162">
        <v>14</v>
      </c>
      <c r="N1470" s="162">
        <v>45</v>
      </c>
      <c r="O1470" s="162">
        <v>194</v>
      </c>
      <c r="P1470" s="162">
        <v>1382</v>
      </c>
      <c r="Q1470" s="162">
        <v>2570</v>
      </c>
      <c r="R1470" s="164" t="s">
        <v>644</v>
      </c>
      <c r="S1470" s="164">
        <v>1</v>
      </c>
      <c r="T1470" s="164"/>
      <c r="U1470" s="164" t="s">
        <v>644</v>
      </c>
      <c r="V1470" s="164" t="s">
        <v>644</v>
      </c>
      <c r="W1470" s="162">
        <f t="shared" si="92"/>
        <v>2</v>
      </c>
      <c r="X1470" s="162">
        <v>1</v>
      </c>
      <c r="Y1470" t="str">
        <f t="shared" si="93"/>
        <v>Public JHS</v>
      </c>
      <c r="AA1470" t="str">
        <f t="shared" si="94"/>
        <v>2</v>
      </c>
    </row>
    <row r="1471" spans="1:27" ht="15.75" hidden="1" customHeight="1" x14ac:dyDescent="0.25">
      <c r="A1471" s="162">
        <v>2335</v>
      </c>
      <c r="B1471" s="162">
        <v>313317</v>
      </c>
      <c r="C1471" s="163" t="s">
        <v>2910</v>
      </c>
      <c r="D1471" s="163" t="s">
        <v>638</v>
      </c>
      <c r="E1471" s="163" t="s">
        <v>639</v>
      </c>
      <c r="F1471" s="163" t="s">
        <v>639</v>
      </c>
      <c r="G1471" s="163" t="s">
        <v>2021</v>
      </c>
      <c r="H1471" s="163" t="s">
        <v>2022</v>
      </c>
      <c r="I1471" s="163" t="s">
        <v>716</v>
      </c>
      <c r="J1471" s="162">
        <v>11.53154</v>
      </c>
      <c r="K1471" s="162">
        <v>124.338105</v>
      </c>
      <c r="L1471" s="163" t="s">
        <v>644</v>
      </c>
      <c r="M1471" s="162">
        <v>14</v>
      </c>
      <c r="N1471" s="162">
        <v>45</v>
      </c>
      <c r="O1471" s="162">
        <v>194</v>
      </c>
      <c r="P1471" s="162">
        <v>1382</v>
      </c>
      <c r="Q1471" s="162">
        <v>2570</v>
      </c>
      <c r="R1471" s="164" t="s">
        <v>644</v>
      </c>
      <c r="S1471" s="164">
        <v>1</v>
      </c>
      <c r="T1471" s="164"/>
      <c r="U1471" s="164" t="s">
        <v>644</v>
      </c>
      <c r="V1471" s="164" t="s">
        <v>644</v>
      </c>
      <c r="W1471" s="162">
        <f t="shared" si="92"/>
        <v>2</v>
      </c>
      <c r="X1471" s="162">
        <v>1</v>
      </c>
      <c r="Y1471" t="str">
        <f t="shared" si="93"/>
        <v>Public JHS</v>
      </c>
      <c r="AA1471" t="str">
        <f t="shared" si="94"/>
        <v>2</v>
      </c>
    </row>
    <row r="1472" spans="1:27" ht="15.75" hidden="1" customHeight="1" x14ac:dyDescent="0.25">
      <c r="A1472" s="162">
        <v>2356</v>
      </c>
      <c r="B1472" s="162">
        <v>313340</v>
      </c>
      <c r="C1472" s="163" t="s">
        <v>2931</v>
      </c>
      <c r="D1472" s="163" t="s">
        <v>638</v>
      </c>
      <c r="E1472" s="163" t="s">
        <v>639</v>
      </c>
      <c r="F1472" s="163" t="s">
        <v>639</v>
      </c>
      <c r="G1472" s="163" t="s">
        <v>2021</v>
      </c>
      <c r="H1472" s="163" t="s">
        <v>2022</v>
      </c>
      <c r="I1472" s="163" t="s">
        <v>716</v>
      </c>
      <c r="J1472" s="170"/>
      <c r="K1472" s="170"/>
      <c r="L1472" s="163" t="s">
        <v>644</v>
      </c>
      <c r="M1472" s="162">
        <v>14</v>
      </c>
      <c r="N1472" s="162">
        <v>45</v>
      </c>
      <c r="O1472" s="162">
        <v>194</v>
      </c>
      <c r="P1472" s="162">
        <v>1382</v>
      </c>
      <c r="Q1472" s="162">
        <v>2570</v>
      </c>
      <c r="R1472" s="164" t="s">
        <v>644</v>
      </c>
      <c r="S1472" s="164">
        <v>1</v>
      </c>
      <c r="T1472" s="164"/>
      <c r="U1472" s="164" t="s">
        <v>644</v>
      </c>
      <c r="V1472" s="164" t="s">
        <v>644</v>
      </c>
      <c r="W1472" s="162">
        <f t="shared" si="92"/>
        <v>2</v>
      </c>
      <c r="X1472" s="162">
        <v>1</v>
      </c>
      <c r="Y1472" t="str">
        <f t="shared" si="93"/>
        <v>Public JHS</v>
      </c>
      <c r="AA1472" t="str">
        <f t="shared" si="94"/>
        <v>2</v>
      </c>
    </row>
    <row r="1473" spans="1:27" ht="15.75" hidden="1" customHeight="1" x14ac:dyDescent="0.25">
      <c r="A1473" s="162">
        <v>2455</v>
      </c>
      <c r="B1473" s="178" t="s">
        <v>2022</v>
      </c>
      <c r="C1473" s="178" t="s">
        <v>3103</v>
      </c>
      <c r="D1473" s="163" t="s">
        <v>638</v>
      </c>
      <c r="E1473" s="163" t="s">
        <v>639</v>
      </c>
      <c r="F1473" s="163" t="s">
        <v>639</v>
      </c>
      <c r="G1473" s="178" t="s">
        <v>2021</v>
      </c>
      <c r="H1473" s="178" t="s">
        <v>2022</v>
      </c>
      <c r="I1473" s="163" t="s">
        <v>758</v>
      </c>
      <c r="J1473" s="162"/>
      <c r="K1473" s="162"/>
      <c r="L1473" s="163"/>
      <c r="M1473" s="162"/>
      <c r="N1473" s="162"/>
      <c r="O1473" s="162"/>
      <c r="P1473" s="162"/>
      <c r="Q1473" s="162"/>
      <c r="R1473" s="164" t="s">
        <v>644</v>
      </c>
      <c r="S1473" s="164" t="s">
        <v>644</v>
      </c>
      <c r="T1473" s="164"/>
      <c r="U1473" s="164">
        <v>1</v>
      </c>
      <c r="V1473" s="164" t="s">
        <v>644</v>
      </c>
      <c r="W1473" s="162">
        <f t="shared" si="92"/>
        <v>7</v>
      </c>
      <c r="X1473" s="162">
        <v>1</v>
      </c>
      <c r="Y1473" t="str">
        <f t="shared" si="93"/>
        <v>Public ALS</v>
      </c>
      <c r="AA1473" t="str">
        <f t="shared" si="94"/>
        <v>4</v>
      </c>
    </row>
    <row r="1474" spans="1:27" ht="15.75" hidden="1" customHeight="1" x14ac:dyDescent="0.25">
      <c r="A1474" s="162">
        <v>1379</v>
      </c>
      <c r="B1474" s="162">
        <v>121222</v>
      </c>
      <c r="C1474" s="163" t="s">
        <v>2035</v>
      </c>
      <c r="D1474" s="163" t="s">
        <v>638</v>
      </c>
      <c r="E1474" s="163" t="s">
        <v>639</v>
      </c>
      <c r="F1474" s="163" t="s">
        <v>639</v>
      </c>
      <c r="G1474" s="163" t="s">
        <v>2021</v>
      </c>
      <c r="H1474" s="163" t="s">
        <v>2036</v>
      </c>
      <c r="I1474" s="163" t="s">
        <v>643</v>
      </c>
      <c r="J1474" s="162">
        <v>11.45424852</v>
      </c>
      <c r="K1474" s="162">
        <v>124.4208483</v>
      </c>
      <c r="L1474" s="163" t="s">
        <v>644</v>
      </c>
      <c r="M1474" s="162">
        <v>14</v>
      </c>
      <c r="N1474" s="162">
        <v>45</v>
      </c>
      <c r="O1474" s="162">
        <v>194</v>
      </c>
      <c r="P1474" s="162">
        <v>1382</v>
      </c>
      <c r="Q1474" s="162">
        <v>2571</v>
      </c>
      <c r="R1474" s="164">
        <v>1</v>
      </c>
      <c r="S1474" s="164" t="s">
        <v>644</v>
      </c>
      <c r="T1474" s="164"/>
      <c r="U1474" s="164" t="s">
        <v>644</v>
      </c>
      <c r="V1474" s="164" t="s">
        <v>644</v>
      </c>
      <c r="W1474" s="162">
        <f t="shared" si="92"/>
        <v>1</v>
      </c>
      <c r="X1474" s="162">
        <v>1</v>
      </c>
      <c r="Y1474" t="str">
        <f t="shared" si="93"/>
        <v>Public Elementary</v>
      </c>
      <c r="AA1474" t="str">
        <f t="shared" si="94"/>
        <v>1</v>
      </c>
    </row>
    <row r="1475" spans="1:27" ht="15.75" hidden="1" customHeight="1" x14ac:dyDescent="0.25">
      <c r="A1475" s="162">
        <v>1380</v>
      </c>
      <c r="B1475" s="162">
        <v>121223</v>
      </c>
      <c r="C1475" s="163" t="s">
        <v>2037</v>
      </c>
      <c r="D1475" s="163" t="s">
        <v>638</v>
      </c>
      <c r="E1475" s="163" t="s">
        <v>639</v>
      </c>
      <c r="F1475" s="163" t="s">
        <v>639</v>
      </c>
      <c r="G1475" s="163" t="s">
        <v>2021</v>
      </c>
      <c r="H1475" s="163" t="s">
        <v>2036</v>
      </c>
      <c r="I1475" s="163" t="s">
        <v>643</v>
      </c>
      <c r="J1475" s="162">
        <v>11.448163900000001</v>
      </c>
      <c r="K1475" s="162">
        <v>124.42727429999999</v>
      </c>
      <c r="L1475" s="163" t="s">
        <v>644</v>
      </c>
      <c r="M1475" s="162">
        <v>14</v>
      </c>
      <c r="N1475" s="162">
        <v>45</v>
      </c>
      <c r="O1475" s="162">
        <v>194</v>
      </c>
      <c r="P1475" s="162">
        <v>1382</v>
      </c>
      <c r="Q1475" s="162">
        <v>2571</v>
      </c>
      <c r="R1475" s="164">
        <v>1</v>
      </c>
      <c r="S1475" s="164" t="s">
        <v>644</v>
      </c>
      <c r="T1475" s="164"/>
      <c r="U1475" s="164" t="s">
        <v>644</v>
      </c>
      <c r="V1475" s="164" t="s">
        <v>644</v>
      </c>
      <c r="W1475" s="162">
        <f t="shared" si="92"/>
        <v>1</v>
      </c>
      <c r="X1475" s="162">
        <v>1</v>
      </c>
      <c r="Y1475" t="str">
        <f t="shared" si="93"/>
        <v>Public Elementary</v>
      </c>
      <c r="AA1475" t="str">
        <f t="shared" si="94"/>
        <v>1</v>
      </c>
    </row>
    <row r="1476" spans="1:27" ht="15.75" hidden="1" customHeight="1" x14ac:dyDescent="0.25">
      <c r="A1476" s="162">
        <v>1381</v>
      </c>
      <c r="B1476" s="162">
        <v>121224</v>
      </c>
      <c r="C1476" s="163" t="s">
        <v>2038</v>
      </c>
      <c r="D1476" s="163" t="s">
        <v>638</v>
      </c>
      <c r="E1476" s="163" t="s">
        <v>639</v>
      </c>
      <c r="F1476" s="163" t="s">
        <v>639</v>
      </c>
      <c r="G1476" s="163" t="s">
        <v>2021</v>
      </c>
      <c r="H1476" s="163" t="s">
        <v>2036</v>
      </c>
      <c r="I1476" s="163" t="s">
        <v>643</v>
      </c>
      <c r="J1476" s="162">
        <v>11.441393550000001</v>
      </c>
      <c r="K1476" s="162">
        <v>124.3904043</v>
      </c>
      <c r="L1476" s="163" t="s">
        <v>644</v>
      </c>
      <c r="M1476" s="162">
        <v>14</v>
      </c>
      <c r="N1476" s="162">
        <v>45</v>
      </c>
      <c r="O1476" s="162">
        <v>194</v>
      </c>
      <c r="P1476" s="162">
        <v>1382</v>
      </c>
      <c r="Q1476" s="162">
        <v>2571</v>
      </c>
      <c r="R1476" s="164">
        <v>1</v>
      </c>
      <c r="S1476" s="164" t="s">
        <v>644</v>
      </c>
      <c r="T1476" s="164"/>
      <c r="U1476" s="164" t="s">
        <v>644</v>
      </c>
      <c r="V1476" s="164" t="s">
        <v>644</v>
      </c>
      <c r="W1476" s="162">
        <f t="shared" si="92"/>
        <v>1</v>
      </c>
      <c r="X1476" s="162">
        <v>1</v>
      </c>
      <c r="Y1476" t="str">
        <f t="shared" si="93"/>
        <v>Public Elementary</v>
      </c>
      <c r="AA1476" t="str">
        <f t="shared" si="94"/>
        <v>1</v>
      </c>
    </row>
    <row r="1477" spans="1:27" ht="15.75" hidden="1" customHeight="1" x14ac:dyDescent="0.25">
      <c r="A1477" s="162">
        <v>1382</v>
      </c>
      <c r="B1477" s="162">
        <v>121225</v>
      </c>
      <c r="C1477" s="163" t="s">
        <v>2039</v>
      </c>
      <c r="D1477" s="163" t="s">
        <v>638</v>
      </c>
      <c r="E1477" s="163" t="s">
        <v>639</v>
      </c>
      <c r="F1477" s="163" t="s">
        <v>639</v>
      </c>
      <c r="G1477" s="163" t="s">
        <v>2021</v>
      </c>
      <c r="H1477" s="163" t="s">
        <v>2036</v>
      </c>
      <c r="I1477" s="163" t="s">
        <v>643</v>
      </c>
      <c r="J1477" s="162">
        <v>11.43119403</v>
      </c>
      <c r="K1477" s="162">
        <v>124.4380712</v>
      </c>
      <c r="L1477" s="163" t="s">
        <v>644</v>
      </c>
      <c r="M1477" s="162">
        <v>14</v>
      </c>
      <c r="N1477" s="162">
        <v>45</v>
      </c>
      <c r="O1477" s="162">
        <v>194</v>
      </c>
      <c r="P1477" s="162">
        <v>1382</v>
      </c>
      <c r="Q1477" s="162">
        <v>2571</v>
      </c>
      <c r="R1477" s="164">
        <v>1</v>
      </c>
      <c r="S1477" s="164" t="s">
        <v>644</v>
      </c>
      <c r="T1477" s="164"/>
      <c r="U1477" s="164" t="s">
        <v>644</v>
      </c>
      <c r="V1477" s="164" t="s">
        <v>644</v>
      </c>
      <c r="W1477" s="162">
        <f t="shared" si="92"/>
        <v>1</v>
      </c>
      <c r="X1477" s="162">
        <v>1</v>
      </c>
      <c r="Y1477" t="str">
        <f t="shared" si="93"/>
        <v>Public Elementary</v>
      </c>
      <c r="AA1477" t="str">
        <f t="shared" si="94"/>
        <v>1</v>
      </c>
    </row>
    <row r="1478" spans="1:27" ht="15.75" hidden="1" customHeight="1" x14ac:dyDescent="0.25">
      <c r="A1478" s="162">
        <v>1383</v>
      </c>
      <c r="B1478" s="162">
        <v>121226</v>
      </c>
      <c r="C1478" s="163" t="s">
        <v>705</v>
      </c>
      <c r="D1478" s="163" t="s">
        <v>638</v>
      </c>
      <c r="E1478" s="163" t="s">
        <v>639</v>
      </c>
      <c r="F1478" s="163" t="s">
        <v>639</v>
      </c>
      <c r="G1478" s="163" t="s">
        <v>2021</v>
      </c>
      <c r="H1478" s="163" t="s">
        <v>2036</v>
      </c>
      <c r="I1478" s="163" t="s">
        <v>643</v>
      </c>
      <c r="J1478" s="162">
        <v>11.40419597</v>
      </c>
      <c r="K1478" s="162">
        <v>124.42110409999999</v>
      </c>
      <c r="L1478" s="163" t="s">
        <v>644</v>
      </c>
      <c r="M1478" s="162">
        <v>14</v>
      </c>
      <c r="N1478" s="162">
        <v>45</v>
      </c>
      <c r="O1478" s="162">
        <v>194</v>
      </c>
      <c r="P1478" s="162">
        <v>1382</v>
      </c>
      <c r="Q1478" s="162">
        <v>2571</v>
      </c>
      <c r="R1478" s="164">
        <v>1</v>
      </c>
      <c r="S1478" s="164" t="s">
        <v>644</v>
      </c>
      <c r="T1478" s="164"/>
      <c r="U1478" s="164" t="s">
        <v>644</v>
      </c>
      <c r="V1478" s="164" t="s">
        <v>644</v>
      </c>
      <c r="W1478" s="162">
        <f t="shared" si="92"/>
        <v>1</v>
      </c>
      <c r="X1478" s="162">
        <v>1</v>
      </c>
      <c r="Y1478" t="str">
        <f t="shared" si="93"/>
        <v>Public Elementary</v>
      </c>
      <c r="AA1478" t="str">
        <f t="shared" si="94"/>
        <v>1</v>
      </c>
    </row>
    <row r="1479" spans="1:27" ht="15.75" hidden="1" customHeight="1" x14ac:dyDescent="0.25">
      <c r="A1479" s="162">
        <v>1384</v>
      </c>
      <c r="B1479" s="162">
        <v>121227</v>
      </c>
      <c r="C1479" s="163" t="s">
        <v>2040</v>
      </c>
      <c r="D1479" s="163" t="s">
        <v>638</v>
      </c>
      <c r="E1479" s="163" t="s">
        <v>639</v>
      </c>
      <c r="F1479" s="163" t="s">
        <v>639</v>
      </c>
      <c r="G1479" s="163" t="s">
        <v>2021</v>
      </c>
      <c r="H1479" s="163" t="s">
        <v>2036</v>
      </c>
      <c r="I1479" s="163" t="s">
        <v>643</v>
      </c>
      <c r="J1479" s="162">
        <v>11.449992999999999</v>
      </c>
      <c r="K1479" s="162">
        <v>124.3815044</v>
      </c>
      <c r="L1479" s="163" t="s">
        <v>644</v>
      </c>
      <c r="M1479" s="162">
        <v>14</v>
      </c>
      <c r="N1479" s="162">
        <v>45</v>
      </c>
      <c r="O1479" s="162">
        <v>194</v>
      </c>
      <c r="P1479" s="162">
        <v>1382</v>
      </c>
      <c r="Q1479" s="162">
        <v>2571</v>
      </c>
      <c r="R1479" s="164">
        <v>1</v>
      </c>
      <c r="S1479" s="164" t="s">
        <v>644</v>
      </c>
      <c r="T1479" s="164"/>
      <c r="U1479" s="164" t="s">
        <v>644</v>
      </c>
      <c r="V1479" s="164" t="s">
        <v>644</v>
      </c>
      <c r="W1479" s="162">
        <f t="shared" si="92"/>
        <v>1</v>
      </c>
      <c r="X1479" s="162">
        <v>1</v>
      </c>
      <c r="Y1479" t="str">
        <f t="shared" si="93"/>
        <v>Public Elementary</v>
      </c>
      <c r="AA1479" t="str">
        <f t="shared" si="94"/>
        <v>1</v>
      </c>
    </row>
    <row r="1480" spans="1:27" ht="15.75" hidden="1" customHeight="1" x14ac:dyDescent="0.25">
      <c r="A1480" s="162">
        <v>1385</v>
      </c>
      <c r="B1480" s="162">
        <v>121228</v>
      </c>
      <c r="C1480" s="163" t="s">
        <v>1396</v>
      </c>
      <c r="D1480" s="163" t="s">
        <v>638</v>
      </c>
      <c r="E1480" s="163" t="s">
        <v>639</v>
      </c>
      <c r="F1480" s="163" t="s">
        <v>639</v>
      </c>
      <c r="G1480" s="163" t="s">
        <v>2021</v>
      </c>
      <c r="H1480" s="163" t="s">
        <v>2036</v>
      </c>
      <c r="I1480" s="163" t="s">
        <v>643</v>
      </c>
      <c r="J1480" s="166">
        <v>11.427494449999999</v>
      </c>
      <c r="K1480" s="166">
        <v>124.40330419999999</v>
      </c>
      <c r="L1480" s="163" t="s">
        <v>644</v>
      </c>
      <c r="M1480" s="162">
        <v>14</v>
      </c>
      <c r="N1480" s="162">
        <v>45</v>
      </c>
      <c r="O1480" s="162">
        <v>194</v>
      </c>
      <c r="P1480" s="162">
        <v>1382</v>
      </c>
      <c r="Q1480" s="162">
        <v>2571</v>
      </c>
      <c r="R1480" s="164">
        <v>1</v>
      </c>
      <c r="S1480" s="164" t="s">
        <v>644</v>
      </c>
      <c r="T1480" s="164"/>
      <c r="U1480" s="164" t="s">
        <v>644</v>
      </c>
      <c r="V1480" s="164" t="s">
        <v>644</v>
      </c>
      <c r="W1480" s="162">
        <f t="shared" si="92"/>
        <v>1</v>
      </c>
      <c r="X1480" s="162">
        <v>1</v>
      </c>
      <c r="Y1480" t="str">
        <f t="shared" si="93"/>
        <v>Public Elementary</v>
      </c>
      <c r="AA1480" t="str">
        <f t="shared" si="94"/>
        <v>1</v>
      </c>
    </row>
    <row r="1481" spans="1:27" ht="15.75" hidden="1" customHeight="1" x14ac:dyDescent="0.25">
      <c r="A1481" s="162">
        <v>1386</v>
      </c>
      <c r="B1481" s="162">
        <v>121229</v>
      </c>
      <c r="C1481" s="163" t="s">
        <v>2041</v>
      </c>
      <c r="D1481" s="163" t="s">
        <v>638</v>
      </c>
      <c r="E1481" s="163" t="s">
        <v>639</v>
      </c>
      <c r="F1481" s="163" t="s">
        <v>639</v>
      </c>
      <c r="G1481" s="163" t="s">
        <v>2021</v>
      </c>
      <c r="H1481" s="163" t="s">
        <v>2036</v>
      </c>
      <c r="I1481" s="163" t="s">
        <v>643</v>
      </c>
      <c r="J1481" s="162">
        <v>11.416394990000001</v>
      </c>
      <c r="K1481" s="162">
        <v>124.44970410000001</v>
      </c>
      <c r="L1481" s="163" t="s">
        <v>644</v>
      </c>
      <c r="M1481" s="162">
        <v>14</v>
      </c>
      <c r="N1481" s="162">
        <v>45</v>
      </c>
      <c r="O1481" s="162">
        <v>194</v>
      </c>
      <c r="P1481" s="162">
        <v>1382</v>
      </c>
      <c r="Q1481" s="162">
        <v>2571</v>
      </c>
      <c r="R1481" s="164">
        <v>1</v>
      </c>
      <c r="S1481" s="164" t="s">
        <v>644</v>
      </c>
      <c r="T1481" s="164"/>
      <c r="U1481" s="164" t="s">
        <v>644</v>
      </c>
      <c r="V1481" s="164" t="s">
        <v>644</v>
      </c>
      <c r="W1481" s="162">
        <f t="shared" si="92"/>
        <v>1</v>
      </c>
      <c r="X1481" s="162">
        <v>1</v>
      </c>
      <c r="Y1481" t="str">
        <f t="shared" si="93"/>
        <v>Public Elementary</v>
      </c>
      <c r="AA1481" t="str">
        <f t="shared" si="94"/>
        <v>1</v>
      </c>
    </row>
    <row r="1482" spans="1:27" ht="15.75" hidden="1" customHeight="1" x14ac:dyDescent="0.25">
      <c r="A1482" s="162">
        <v>1387</v>
      </c>
      <c r="B1482" s="162">
        <v>121230</v>
      </c>
      <c r="C1482" s="163" t="s">
        <v>2042</v>
      </c>
      <c r="D1482" s="163" t="s">
        <v>638</v>
      </c>
      <c r="E1482" s="163" t="s">
        <v>639</v>
      </c>
      <c r="F1482" s="163" t="s">
        <v>639</v>
      </c>
      <c r="G1482" s="163" t="s">
        <v>2021</v>
      </c>
      <c r="H1482" s="163" t="s">
        <v>2036</v>
      </c>
      <c r="I1482" s="163" t="s">
        <v>643</v>
      </c>
      <c r="J1482" s="162">
        <v>11.4225838</v>
      </c>
      <c r="K1482" s="162">
        <v>124.40112619999999</v>
      </c>
      <c r="L1482" s="163" t="s">
        <v>644</v>
      </c>
      <c r="M1482" s="162">
        <v>14</v>
      </c>
      <c r="N1482" s="162">
        <v>45</v>
      </c>
      <c r="O1482" s="162">
        <v>194</v>
      </c>
      <c r="P1482" s="162">
        <v>1382</v>
      </c>
      <c r="Q1482" s="162">
        <v>2571</v>
      </c>
      <c r="R1482" s="164">
        <v>1</v>
      </c>
      <c r="S1482" s="164" t="s">
        <v>644</v>
      </c>
      <c r="T1482" s="164"/>
      <c r="U1482" s="164" t="s">
        <v>644</v>
      </c>
      <c r="V1482" s="164" t="s">
        <v>644</v>
      </c>
      <c r="W1482" s="162">
        <f t="shared" si="92"/>
        <v>1</v>
      </c>
      <c r="X1482" s="162">
        <v>1</v>
      </c>
      <c r="Y1482" t="str">
        <f t="shared" si="93"/>
        <v>Public Elementary</v>
      </c>
      <c r="AA1482" t="str">
        <f t="shared" si="94"/>
        <v>1</v>
      </c>
    </row>
    <row r="1483" spans="1:27" ht="15.75" hidden="1" customHeight="1" x14ac:dyDescent="0.25">
      <c r="A1483" s="162">
        <v>1388</v>
      </c>
      <c r="B1483" s="162">
        <v>121231</v>
      </c>
      <c r="C1483" s="163" t="s">
        <v>2043</v>
      </c>
      <c r="D1483" s="163" t="s">
        <v>638</v>
      </c>
      <c r="E1483" s="163" t="s">
        <v>639</v>
      </c>
      <c r="F1483" s="163" t="s">
        <v>639</v>
      </c>
      <c r="G1483" s="163" t="s">
        <v>2021</v>
      </c>
      <c r="H1483" s="163" t="s">
        <v>2036</v>
      </c>
      <c r="I1483" s="163" t="s">
        <v>643</v>
      </c>
      <c r="J1483" s="162">
        <v>11.41536222</v>
      </c>
      <c r="K1483" s="162">
        <v>124.41779320000001</v>
      </c>
      <c r="L1483" s="163" t="s">
        <v>644</v>
      </c>
      <c r="M1483" s="162">
        <v>14</v>
      </c>
      <c r="N1483" s="162">
        <v>45</v>
      </c>
      <c r="O1483" s="162">
        <v>194</v>
      </c>
      <c r="P1483" s="162">
        <v>1382</v>
      </c>
      <c r="Q1483" s="162">
        <v>2571</v>
      </c>
      <c r="R1483" s="164">
        <v>1</v>
      </c>
      <c r="S1483" s="164" t="s">
        <v>644</v>
      </c>
      <c r="T1483" s="164"/>
      <c r="U1483" s="164" t="s">
        <v>644</v>
      </c>
      <c r="V1483" s="164" t="s">
        <v>644</v>
      </c>
      <c r="W1483" s="162">
        <f t="shared" si="92"/>
        <v>1</v>
      </c>
      <c r="X1483" s="162">
        <v>1</v>
      </c>
      <c r="Y1483" t="str">
        <f t="shared" si="93"/>
        <v>Public Elementary</v>
      </c>
      <c r="AA1483" t="str">
        <f t="shared" si="94"/>
        <v>1</v>
      </c>
    </row>
    <row r="1484" spans="1:27" ht="15.75" hidden="1" customHeight="1" x14ac:dyDescent="0.25">
      <c r="A1484" s="162">
        <v>1389</v>
      </c>
      <c r="B1484" s="162">
        <v>121232</v>
      </c>
      <c r="C1484" s="163" t="s">
        <v>2044</v>
      </c>
      <c r="D1484" s="163" t="s">
        <v>638</v>
      </c>
      <c r="E1484" s="163" t="s">
        <v>639</v>
      </c>
      <c r="F1484" s="163" t="s">
        <v>639</v>
      </c>
      <c r="G1484" s="163" t="s">
        <v>2021</v>
      </c>
      <c r="H1484" s="163" t="s">
        <v>2036</v>
      </c>
      <c r="I1484" s="163" t="s">
        <v>643</v>
      </c>
      <c r="J1484" s="166">
        <v>11.45639252</v>
      </c>
      <c r="K1484" s="166">
        <v>124.38910439999999</v>
      </c>
      <c r="L1484" s="163" t="s">
        <v>644</v>
      </c>
      <c r="M1484" s="162">
        <v>14</v>
      </c>
      <c r="N1484" s="162">
        <v>45</v>
      </c>
      <c r="O1484" s="162">
        <v>194</v>
      </c>
      <c r="P1484" s="162">
        <v>1382</v>
      </c>
      <c r="Q1484" s="162">
        <v>2571</v>
      </c>
      <c r="R1484" s="164">
        <v>1</v>
      </c>
      <c r="S1484" s="164" t="s">
        <v>644</v>
      </c>
      <c r="T1484" s="164"/>
      <c r="U1484" s="164" t="s">
        <v>644</v>
      </c>
      <c r="V1484" s="164" t="s">
        <v>644</v>
      </c>
      <c r="W1484" s="162">
        <f t="shared" si="92"/>
        <v>1</v>
      </c>
      <c r="X1484" s="162">
        <v>1</v>
      </c>
      <c r="Y1484" t="str">
        <f t="shared" si="93"/>
        <v>Public Elementary</v>
      </c>
      <c r="AA1484" t="str">
        <f t="shared" si="94"/>
        <v>1</v>
      </c>
    </row>
    <row r="1485" spans="1:27" ht="15.75" hidden="1" customHeight="1" x14ac:dyDescent="0.25">
      <c r="A1485" s="162">
        <v>1390</v>
      </c>
      <c r="B1485" s="162">
        <v>121233</v>
      </c>
      <c r="C1485" s="163" t="s">
        <v>820</v>
      </c>
      <c r="D1485" s="163" t="s">
        <v>638</v>
      </c>
      <c r="E1485" s="163" t="s">
        <v>639</v>
      </c>
      <c r="F1485" s="163" t="s">
        <v>639</v>
      </c>
      <c r="G1485" s="163" t="s">
        <v>2021</v>
      </c>
      <c r="H1485" s="163" t="s">
        <v>2036</v>
      </c>
      <c r="I1485" s="163" t="s">
        <v>643</v>
      </c>
      <c r="J1485" s="162">
        <v>11.47091342</v>
      </c>
      <c r="K1485" s="162">
        <v>124.4097374</v>
      </c>
      <c r="L1485" s="163" t="s">
        <v>644</v>
      </c>
      <c r="M1485" s="162">
        <v>14</v>
      </c>
      <c r="N1485" s="162">
        <v>45</v>
      </c>
      <c r="O1485" s="162">
        <v>194</v>
      </c>
      <c r="P1485" s="162">
        <v>1382</v>
      </c>
      <c r="Q1485" s="162">
        <v>2571</v>
      </c>
      <c r="R1485" s="164">
        <v>1</v>
      </c>
      <c r="S1485" s="164" t="s">
        <v>644</v>
      </c>
      <c r="T1485" s="164"/>
      <c r="U1485" s="164" t="s">
        <v>644</v>
      </c>
      <c r="V1485" s="164" t="s">
        <v>644</v>
      </c>
      <c r="W1485" s="162">
        <f t="shared" si="92"/>
        <v>1</v>
      </c>
      <c r="X1485" s="162">
        <v>1</v>
      </c>
      <c r="Y1485" t="str">
        <f t="shared" si="93"/>
        <v>Public Elementary</v>
      </c>
      <c r="AA1485" t="str">
        <f t="shared" si="94"/>
        <v>1</v>
      </c>
    </row>
    <row r="1486" spans="1:27" ht="15.75" hidden="1" customHeight="1" x14ac:dyDescent="0.25">
      <c r="A1486" s="162">
        <v>1391</v>
      </c>
      <c r="B1486" s="162">
        <v>121234</v>
      </c>
      <c r="C1486" s="163" t="s">
        <v>2045</v>
      </c>
      <c r="D1486" s="163" t="s">
        <v>638</v>
      </c>
      <c r="E1486" s="163" t="s">
        <v>639</v>
      </c>
      <c r="F1486" s="163" t="s">
        <v>639</v>
      </c>
      <c r="G1486" s="163" t="s">
        <v>2021</v>
      </c>
      <c r="H1486" s="163" t="s">
        <v>2036</v>
      </c>
      <c r="I1486" s="163" t="s">
        <v>643</v>
      </c>
      <c r="J1486" s="162">
        <v>11.481190789999999</v>
      </c>
      <c r="K1486" s="162">
        <v>124.3925045</v>
      </c>
      <c r="L1486" s="163" t="s">
        <v>644</v>
      </c>
      <c r="M1486" s="162">
        <v>14</v>
      </c>
      <c r="N1486" s="162">
        <v>45</v>
      </c>
      <c r="O1486" s="162">
        <v>194</v>
      </c>
      <c r="P1486" s="162">
        <v>1382</v>
      </c>
      <c r="Q1486" s="162">
        <v>2571</v>
      </c>
      <c r="R1486" s="164">
        <v>1</v>
      </c>
      <c r="S1486" s="164" t="s">
        <v>644</v>
      </c>
      <c r="T1486" s="164"/>
      <c r="U1486" s="164" t="s">
        <v>644</v>
      </c>
      <c r="V1486" s="164" t="s">
        <v>644</v>
      </c>
      <c r="W1486" s="162">
        <f t="shared" si="92"/>
        <v>1</v>
      </c>
      <c r="X1486" s="162">
        <v>1</v>
      </c>
      <c r="Y1486" t="str">
        <f t="shared" si="93"/>
        <v>Public Elementary</v>
      </c>
      <c r="AA1486" t="str">
        <f t="shared" si="94"/>
        <v>1</v>
      </c>
    </row>
    <row r="1487" spans="1:27" ht="15.75" hidden="1" customHeight="1" x14ac:dyDescent="0.25">
      <c r="A1487" s="162">
        <v>2412</v>
      </c>
      <c r="B1487" s="162">
        <v>451507</v>
      </c>
      <c r="C1487" s="169" t="s">
        <v>3041</v>
      </c>
      <c r="D1487" s="163" t="s">
        <v>638</v>
      </c>
      <c r="E1487" s="163" t="s">
        <v>730</v>
      </c>
      <c r="F1487" s="163" t="s">
        <v>639</v>
      </c>
      <c r="G1487" s="163" t="s">
        <v>3042</v>
      </c>
      <c r="H1487" s="163" t="s">
        <v>2036</v>
      </c>
      <c r="I1487" s="163" t="s">
        <v>439</v>
      </c>
      <c r="J1487" s="170"/>
      <c r="K1487" s="170"/>
      <c r="L1487" s="163" t="s">
        <v>3043</v>
      </c>
      <c r="M1487" s="162">
        <v>14</v>
      </c>
      <c r="N1487" s="162">
        <v>45</v>
      </c>
      <c r="O1487" s="162">
        <v>194</v>
      </c>
      <c r="P1487" s="162">
        <v>1382</v>
      </c>
      <c r="Q1487" s="162">
        <v>2571</v>
      </c>
      <c r="R1487" s="164" t="str">
        <f>IF(B1487&lt;200000,1,"")</f>
        <v/>
      </c>
      <c r="S1487" s="164">
        <v>1</v>
      </c>
      <c r="T1487" s="164"/>
      <c r="U1487" s="164" t="s">
        <v>644</v>
      </c>
      <c r="V1487" s="164" t="s">
        <v>644</v>
      </c>
      <c r="W1487" s="162">
        <f t="shared" si="92"/>
        <v>2</v>
      </c>
      <c r="X1487" s="162">
        <v>2</v>
      </c>
      <c r="Y1487" t="str">
        <f t="shared" si="93"/>
        <v>Private JHS</v>
      </c>
      <c r="AA1487" t="str">
        <f t="shared" si="94"/>
        <v>2</v>
      </c>
    </row>
    <row r="1488" spans="1:27" ht="15.75" hidden="1" customHeight="1" x14ac:dyDescent="0.25">
      <c r="A1488" s="162">
        <v>2416</v>
      </c>
      <c r="B1488" s="162">
        <v>451511</v>
      </c>
      <c r="C1488" s="169" t="s">
        <v>3049</v>
      </c>
      <c r="D1488" s="163" t="s">
        <v>638</v>
      </c>
      <c r="E1488" s="163" t="s">
        <v>730</v>
      </c>
      <c r="F1488" s="163" t="s">
        <v>639</v>
      </c>
      <c r="G1488" s="163" t="s">
        <v>3042</v>
      </c>
      <c r="H1488" s="163" t="s">
        <v>2036</v>
      </c>
      <c r="I1488" s="163" t="s">
        <v>3</v>
      </c>
      <c r="J1488" s="170"/>
      <c r="K1488" s="170"/>
      <c r="L1488" s="163" t="s">
        <v>3050</v>
      </c>
      <c r="M1488" s="162">
        <v>14</v>
      </c>
      <c r="N1488" s="162">
        <v>45</v>
      </c>
      <c r="O1488" s="162">
        <v>194</v>
      </c>
      <c r="P1488" s="162">
        <v>1382</v>
      </c>
      <c r="Q1488" s="162">
        <v>2571</v>
      </c>
      <c r="R1488" s="164">
        <v>1</v>
      </c>
      <c r="S1488" s="164" t="s">
        <v>644</v>
      </c>
      <c r="T1488" s="164"/>
      <c r="U1488" s="164" t="s">
        <v>644</v>
      </c>
      <c r="V1488" s="164" t="s">
        <v>644</v>
      </c>
      <c r="W1488" s="162">
        <f t="shared" si="92"/>
        <v>1</v>
      </c>
      <c r="X1488" s="162">
        <v>2</v>
      </c>
      <c r="Y1488" t="str">
        <f t="shared" si="93"/>
        <v>Private Elementary</v>
      </c>
      <c r="AA1488" t="str">
        <f t="shared" si="94"/>
        <v>1</v>
      </c>
    </row>
    <row r="1489" spans="1:27" ht="15.75" hidden="1" customHeight="1" x14ac:dyDescent="0.25">
      <c r="A1489" s="162">
        <v>2456</v>
      </c>
      <c r="B1489" s="178" t="s">
        <v>2036</v>
      </c>
      <c r="C1489" s="178" t="s">
        <v>3104</v>
      </c>
      <c r="D1489" s="163" t="s">
        <v>638</v>
      </c>
      <c r="E1489" s="163" t="s">
        <v>639</v>
      </c>
      <c r="F1489" s="163" t="s">
        <v>639</v>
      </c>
      <c r="G1489" s="178" t="s">
        <v>2021</v>
      </c>
      <c r="H1489" s="178" t="s">
        <v>2036</v>
      </c>
      <c r="I1489" s="163" t="s">
        <v>758</v>
      </c>
      <c r="J1489" s="162"/>
      <c r="K1489" s="162"/>
      <c r="L1489" s="163"/>
      <c r="M1489" s="162"/>
      <c r="N1489" s="162"/>
      <c r="O1489" s="162"/>
      <c r="P1489" s="162"/>
      <c r="Q1489" s="162"/>
      <c r="R1489" s="164" t="s">
        <v>644</v>
      </c>
      <c r="S1489" s="164" t="s">
        <v>644</v>
      </c>
      <c r="T1489" s="164"/>
      <c r="U1489" s="164">
        <v>1</v>
      </c>
      <c r="V1489" s="164" t="s">
        <v>644</v>
      </c>
      <c r="W1489" s="162">
        <f t="shared" si="92"/>
        <v>7</v>
      </c>
      <c r="X1489" s="162">
        <v>1</v>
      </c>
      <c r="Y1489" t="str">
        <f t="shared" si="93"/>
        <v>Public ALS</v>
      </c>
      <c r="AA1489" t="str">
        <f t="shared" si="94"/>
        <v>4</v>
      </c>
    </row>
    <row r="1490" spans="1:27" ht="15.75" hidden="1" customHeight="1" x14ac:dyDescent="0.25">
      <c r="A1490" s="162">
        <v>1392</v>
      </c>
      <c r="B1490" s="162">
        <v>121235</v>
      </c>
      <c r="C1490" s="163" t="s">
        <v>2046</v>
      </c>
      <c r="D1490" s="163" t="s">
        <v>638</v>
      </c>
      <c r="E1490" s="163" t="s">
        <v>639</v>
      </c>
      <c r="F1490" s="163" t="s">
        <v>639</v>
      </c>
      <c r="G1490" s="163" t="s">
        <v>2047</v>
      </c>
      <c r="H1490" s="163" t="s">
        <v>2047</v>
      </c>
      <c r="I1490" s="163" t="s">
        <v>643</v>
      </c>
      <c r="J1490" s="162">
        <v>11.279814500000001</v>
      </c>
      <c r="K1490" s="162">
        <v>124.65029199999999</v>
      </c>
      <c r="L1490" s="163" t="s">
        <v>644</v>
      </c>
      <c r="M1490" s="162">
        <v>14</v>
      </c>
      <c r="N1490" s="162">
        <v>45</v>
      </c>
      <c r="O1490" s="162">
        <v>194</v>
      </c>
      <c r="P1490" s="162">
        <v>1383</v>
      </c>
      <c r="Q1490" s="162">
        <v>2572</v>
      </c>
      <c r="R1490" s="164">
        <v>1</v>
      </c>
      <c r="S1490" s="164" t="s">
        <v>644</v>
      </c>
      <c r="T1490" s="164"/>
      <c r="U1490" s="164" t="s">
        <v>644</v>
      </c>
      <c r="V1490" s="164" t="s">
        <v>644</v>
      </c>
      <c r="W1490" s="162">
        <f t="shared" si="92"/>
        <v>1</v>
      </c>
      <c r="X1490" s="162">
        <v>1</v>
      </c>
      <c r="Y1490" t="str">
        <f t="shared" si="93"/>
        <v>Public Elementary</v>
      </c>
      <c r="AA1490" t="str">
        <f t="shared" si="94"/>
        <v>1</v>
      </c>
    </row>
    <row r="1491" spans="1:27" ht="15.75" hidden="1" customHeight="1" x14ac:dyDescent="0.25">
      <c r="A1491" s="162">
        <v>1393</v>
      </c>
      <c r="B1491" s="162">
        <v>121236</v>
      </c>
      <c r="C1491" s="163" t="s">
        <v>1698</v>
      </c>
      <c r="D1491" s="163" t="s">
        <v>638</v>
      </c>
      <c r="E1491" s="163" t="s">
        <v>639</v>
      </c>
      <c r="F1491" s="163" t="s">
        <v>639</v>
      </c>
      <c r="G1491" s="163" t="s">
        <v>2047</v>
      </c>
      <c r="H1491" s="163" t="s">
        <v>2047</v>
      </c>
      <c r="I1491" s="163" t="s">
        <v>643</v>
      </c>
      <c r="J1491" s="162">
        <v>11.291202699999999</v>
      </c>
      <c r="K1491" s="162">
        <v>124.6525141</v>
      </c>
      <c r="L1491" s="163" t="s">
        <v>644</v>
      </c>
      <c r="M1491" s="162">
        <v>14</v>
      </c>
      <c r="N1491" s="162">
        <v>45</v>
      </c>
      <c r="O1491" s="162">
        <v>194</v>
      </c>
      <c r="P1491" s="162">
        <v>1383</v>
      </c>
      <c r="Q1491" s="162">
        <v>2572</v>
      </c>
      <c r="R1491" s="164">
        <v>1</v>
      </c>
      <c r="S1491" s="164" t="s">
        <v>644</v>
      </c>
      <c r="T1491" s="164"/>
      <c r="U1491" s="164" t="s">
        <v>644</v>
      </c>
      <c r="V1491" s="164" t="s">
        <v>644</v>
      </c>
      <c r="W1491" s="162">
        <f t="shared" si="92"/>
        <v>1</v>
      </c>
      <c r="X1491" s="162">
        <v>1</v>
      </c>
      <c r="Y1491" t="str">
        <f t="shared" si="93"/>
        <v>Public Elementary</v>
      </c>
      <c r="AA1491" t="str">
        <f t="shared" si="94"/>
        <v>1</v>
      </c>
    </row>
    <row r="1492" spans="1:27" ht="15.75" hidden="1" customHeight="1" x14ac:dyDescent="0.25">
      <c r="A1492" s="162">
        <v>1394</v>
      </c>
      <c r="B1492" s="162">
        <v>121237</v>
      </c>
      <c r="C1492" s="163" t="s">
        <v>2048</v>
      </c>
      <c r="D1492" s="163" t="s">
        <v>638</v>
      </c>
      <c r="E1492" s="163" t="s">
        <v>639</v>
      </c>
      <c r="F1492" s="163" t="s">
        <v>639</v>
      </c>
      <c r="G1492" s="163" t="s">
        <v>2047</v>
      </c>
      <c r="H1492" s="163" t="s">
        <v>2047</v>
      </c>
      <c r="I1492" s="163" t="s">
        <v>643</v>
      </c>
      <c r="J1492" s="162">
        <v>11.285403609999999</v>
      </c>
      <c r="K1492" s="162">
        <v>124.5458033</v>
      </c>
      <c r="L1492" s="163" t="s">
        <v>644</v>
      </c>
      <c r="M1492" s="162">
        <v>14</v>
      </c>
      <c r="N1492" s="162">
        <v>45</v>
      </c>
      <c r="O1492" s="162">
        <v>194</v>
      </c>
      <c r="P1492" s="162">
        <v>1383</v>
      </c>
      <c r="Q1492" s="162">
        <v>2572</v>
      </c>
      <c r="R1492" s="164">
        <v>1</v>
      </c>
      <c r="S1492" s="164" t="s">
        <v>644</v>
      </c>
      <c r="T1492" s="164"/>
      <c r="U1492" s="164" t="s">
        <v>644</v>
      </c>
      <c r="V1492" s="164" t="s">
        <v>644</v>
      </c>
      <c r="W1492" s="162">
        <f t="shared" si="92"/>
        <v>1</v>
      </c>
      <c r="X1492" s="162">
        <v>1</v>
      </c>
      <c r="Y1492" t="str">
        <f t="shared" si="93"/>
        <v>Public Elementary</v>
      </c>
      <c r="AA1492" t="str">
        <f t="shared" si="94"/>
        <v>1</v>
      </c>
    </row>
    <row r="1493" spans="1:27" ht="15.75" hidden="1" customHeight="1" x14ac:dyDescent="0.25">
      <c r="A1493" s="162">
        <v>1395</v>
      </c>
      <c r="B1493" s="162">
        <v>121238</v>
      </c>
      <c r="C1493" s="163" t="s">
        <v>2049</v>
      </c>
      <c r="D1493" s="163" t="s">
        <v>638</v>
      </c>
      <c r="E1493" s="163" t="s">
        <v>639</v>
      </c>
      <c r="F1493" s="163" t="s">
        <v>639</v>
      </c>
      <c r="G1493" s="163" t="s">
        <v>2047</v>
      </c>
      <c r="H1493" s="163" t="s">
        <v>2047</v>
      </c>
      <c r="I1493" s="163" t="s">
        <v>643</v>
      </c>
      <c r="J1493" s="162">
        <v>11.293702919999999</v>
      </c>
      <c r="K1493" s="162">
        <v>124.56910329999999</v>
      </c>
      <c r="L1493" s="163" t="s">
        <v>644</v>
      </c>
      <c r="M1493" s="162">
        <v>14</v>
      </c>
      <c r="N1493" s="162">
        <v>45</v>
      </c>
      <c r="O1493" s="162">
        <v>194</v>
      </c>
      <c r="P1493" s="162">
        <v>1383</v>
      </c>
      <c r="Q1493" s="162">
        <v>2572</v>
      </c>
      <c r="R1493" s="164">
        <v>1</v>
      </c>
      <c r="S1493" s="164" t="s">
        <v>644</v>
      </c>
      <c r="T1493" s="164"/>
      <c r="U1493" s="164" t="s">
        <v>644</v>
      </c>
      <c r="V1493" s="164" t="s">
        <v>644</v>
      </c>
      <c r="W1493" s="162">
        <f t="shared" si="92"/>
        <v>1</v>
      </c>
      <c r="X1493" s="162">
        <v>1</v>
      </c>
      <c r="Y1493" t="str">
        <f t="shared" si="93"/>
        <v>Public Elementary</v>
      </c>
      <c r="AA1493" t="str">
        <f t="shared" si="94"/>
        <v>1</v>
      </c>
    </row>
    <row r="1494" spans="1:27" ht="15.75" hidden="1" customHeight="1" x14ac:dyDescent="0.25">
      <c r="A1494" s="162">
        <v>1396</v>
      </c>
      <c r="B1494" s="162">
        <v>121239</v>
      </c>
      <c r="C1494" s="163" t="s">
        <v>2050</v>
      </c>
      <c r="D1494" s="163" t="s">
        <v>638</v>
      </c>
      <c r="E1494" s="163" t="s">
        <v>639</v>
      </c>
      <c r="F1494" s="163" t="s">
        <v>639</v>
      </c>
      <c r="G1494" s="163" t="s">
        <v>2047</v>
      </c>
      <c r="H1494" s="163" t="s">
        <v>2047</v>
      </c>
      <c r="I1494" s="163" t="s">
        <v>643</v>
      </c>
      <c r="J1494" s="162">
        <v>11.254933339999999</v>
      </c>
      <c r="K1494" s="162">
        <v>124.627296</v>
      </c>
      <c r="L1494" s="163" t="s">
        <v>644</v>
      </c>
      <c r="M1494" s="162">
        <v>14</v>
      </c>
      <c r="N1494" s="162">
        <v>45</v>
      </c>
      <c r="O1494" s="162">
        <v>194</v>
      </c>
      <c r="P1494" s="162">
        <v>1383</v>
      </c>
      <c r="Q1494" s="162">
        <v>2572</v>
      </c>
      <c r="R1494" s="164">
        <v>1</v>
      </c>
      <c r="S1494" s="164" t="s">
        <v>644</v>
      </c>
      <c r="T1494" s="164"/>
      <c r="U1494" s="164" t="s">
        <v>644</v>
      </c>
      <c r="V1494" s="164" t="s">
        <v>644</v>
      </c>
      <c r="W1494" s="162">
        <f t="shared" si="92"/>
        <v>1</v>
      </c>
      <c r="X1494" s="162">
        <v>1</v>
      </c>
      <c r="Y1494" t="str">
        <f t="shared" si="93"/>
        <v>Public Elementary</v>
      </c>
      <c r="AA1494" t="str">
        <f t="shared" si="94"/>
        <v>1</v>
      </c>
    </row>
    <row r="1495" spans="1:27" ht="15.75" hidden="1" customHeight="1" x14ac:dyDescent="0.25">
      <c r="A1495" s="162">
        <v>1397</v>
      </c>
      <c r="B1495" s="162">
        <v>121240</v>
      </c>
      <c r="C1495" s="163" t="s">
        <v>2051</v>
      </c>
      <c r="D1495" s="163" t="s">
        <v>638</v>
      </c>
      <c r="E1495" s="163" t="s">
        <v>639</v>
      </c>
      <c r="F1495" s="163" t="s">
        <v>639</v>
      </c>
      <c r="G1495" s="163" t="s">
        <v>2047</v>
      </c>
      <c r="H1495" s="163" t="s">
        <v>2047</v>
      </c>
      <c r="I1495" s="163" t="s">
        <v>643</v>
      </c>
      <c r="J1495" s="162">
        <v>11.304812950000001</v>
      </c>
      <c r="K1495" s="162">
        <v>124.6111252</v>
      </c>
      <c r="L1495" s="163" t="s">
        <v>644</v>
      </c>
      <c r="M1495" s="162">
        <v>14</v>
      </c>
      <c r="N1495" s="162">
        <v>45</v>
      </c>
      <c r="O1495" s="162">
        <v>194</v>
      </c>
      <c r="P1495" s="162">
        <v>1383</v>
      </c>
      <c r="Q1495" s="162">
        <v>2572</v>
      </c>
      <c r="R1495" s="164">
        <v>1</v>
      </c>
      <c r="S1495" s="164" t="s">
        <v>644</v>
      </c>
      <c r="T1495" s="164"/>
      <c r="U1495" s="164" t="s">
        <v>644</v>
      </c>
      <c r="V1495" s="164" t="s">
        <v>644</v>
      </c>
      <c r="W1495" s="162">
        <f t="shared" si="92"/>
        <v>1</v>
      </c>
      <c r="X1495" s="162">
        <v>1</v>
      </c>
      <c r="Y1495" t="str">
        <f t="shared" si="93"/>
        <v>Public Elementary</v>
      </c>
      <c r="AA1495" t="str">
        <f t="shared" si="94"/>
        <v>1</v>
      </c>
    </row>
    <row r="1496" spans="1:27" ht="15.75" hidden="1" customHeight="1" x14ac:dyDescent="0.25">
      <c r="A1496" s="162">
        <v>1398</v>
      </c>
      <c r="B1496" s="162">
        <v>121241</v>
      </c>
      <c r="C1496" s="163" t="s">
        <v>2052</v>
      </c>
      <c r="D1496" s="163" t="s">
        <v>638</v>
      </c>
      <c r="E1496" s="163" t="s">
        <v>639</v>
      </c>
      <c r="F1496" s="163" t="s">
        <v>639</v>
      </c>
      <c r="G1496" s="163" t="s">
        <v>2047</v>
      </c>
      <c r="H1496" s="163" t="s">
        <v>2047</v>
      </c>
      <c r="I1496" s="163" t="s">
        <v>643</v>
      </c>
      <c r="J1496" s="162">
        <v>11.33330024</v>
      </c>
      <c r="K1496" s="162">
        <v>124.5546035</v>
      </c>
      <c r="L1496" s="163" t="s">
        <v>644</v>
      </c>
      <c r="M1496" s="162">
        <v>14</v>
      </c>
      <c r="N1496" s="162">
        <v>45</v>
      </c>
      <c r="O1496" s="162">
        <v>194</v>
      </c>
      <c r="P1496" s="162">
        <v>1383</v>
      </c>
      <c r="Q1496" s="162">
        <v>2572</v>
      </c>
      <c r="R1496" s="164">
        <v>1</v>
      </c>
      <c r="S1496" s="164" t="s">
        <v>644</v>
      </c>
      <c r="T1496" s="164"/>
      <c r="U1496" s="164" t="s">
        <v>644</v>
      </c>
      <c r="V1496" s="164" t="s">
        <v>644</v>
      </c>
      <c r="W1496" s="162">
        <f t="shared" si="92"/>
        <v>1</v>
      </c>
      <c r="X1496" s="162">
        <v>1</v>
      </c>
      <c r="Y1496" t="str">
        <f t="shared" si="93"/>
        <v>Public Elementary</v>
      </c>
      <c r="AA1496" t="str">
        <f t="shared" si="94"/>
        <v>1</v>
      </c>
    </row>
    <row r="1497" spans="1:27" ht="15.75" hidden="1" customHeight="1" x14ac:dyDescent="0.25">
      <c r="A1497" s="162">
        <v>1399</v>
      </c>
      <c r="B1497" s="162">
        <v>121242</v>
      </c>
      <c r="C1497" s="163" t="s">
        <v>2053</v>
      </c>
      <c r="D1497" s="163" t="s">
        <v>638</v>
      </c>
      <c r="E1497" s="163" t="s">
        <v>639</v>
      </c>
      <c r="F1497" s="163" t="s">
        <v>639</v>
      </c>
      <c r="G1497" s="163" t="s">
        <v>2047</v>
      </c>
      <c r="H1497" s="163" t="s">
        <v>2047</v>
      </c>
      <c r="I1497" s="163" t="s">
        <v>643</v>
      </c>
      <c r="J1497" s="162">
        <v>11.317801279999999</v>
      </c>
      <c r="K1497" s="162">
        <v>124.5631034</v>
      </c>
      <c r="L1497" s="163" t="s">
        <v>644</v>
      </c>
      <c r="M1497" s="162">
        <v>14</v>
      </c>
      <c r="N1497" s="162">
        <v>45</v>
      </c>
      <c r="O1497" s="162">
        <v>194</v>
      </c>
      <c r="P1497" s="162">
        <v>1383</v>
      </c>
      <c r="Q1497" s="162">
        <v>2572</v>
      </c>
      <c r="R1497" s="164">
        <v>1</v>
      </c>
      <c r="S1497" s="164" t="s">
        <v>644</v>
      </c>
      <c r="T1497" s="164"/>
      <c r="U1497" s="164" t="s">
        <v>644</v>
      </c>
      <c r="V1497" s="164" t="s">
        <v>644</v>
      </c>
      <c r="W1497" s="162">
        <f t="shared" si="92"/>
        <v>1</v>
      </c>
      <c r="X1497" s="162">
        <v>1</v>
      </c>
      <c r="Y1497" t="str">
        <f t="shared" si="93"/>
        <v>Public Elementary</v>
      </c>
      <c r="AA1497" t="str">
        <f t="shared" si="94"/>
        <v>1</v>
      </c>
    </row>
    <row r="1498" spans="1:27" ht="15.75" hidden="1" customHeight="1" x14ac:dyDescent="0.25">
      <c r="A1498" s="162">
        <v>1400</v>
      </c>
      <c r="B1498" s="162">
        <v>121243</v>
      </c>
      <c r="C1498" s="163" t="s">
        <v>2054</v>
      </c>
      <c r="D1498" s="163" t="s">
        <v>638</v>
      </c>
      <c r="E1498" s="163" t="s">
        <v>639</v>
      </c>
      <c r="F1498" s="163" t="s">
        <v>639</v>
      </c>
      <c r="G1498" s="163" t="s">
        <v>2047</v>
      </c>
      <c r="H1498" s="163" t="s">
        <v>2047</v>
      </c>
      <c r="I1498" s="163" t="s">
        <v>643</v>
      </c>
      <c r="J1498" s="166">
        <v>11.28203676</v>
      </c>
      <c r="K1498" s="166">
        <v>124.5625142</v>
      </c>
      <c r="L1498" s="163" t="s">
        <v>644</v>
      </c>
      <c r="M1498" s="162">
        <v>14</v>
      </c>
      <c r="N1498" s="162">
        <v>45</v>
      </c>
      <c r="O1498" s="162">
        <v>194</v>
      </c>
      <c r="P1498" s="162">
        <v>1383</v>
      </c>
      <c r="Q1498" s="162">
        <v>2572</v>
      </c>
      <c r="R1498" s="164">
        <v>1</v>
      </c>
      <c r="S1498" s="164" t="s">
        <v>644</v>
      </c>
      <c r="T1498" s="164"/>
      <c r="U1498" s="164" t="s">
        <v>644</v>
      </c>
      <c r="V1498" s="164" t="s">
        <v>644</v>
      </c>
      <c r="W1498" s="162">
        <f t="shared" si="92"/>
        <v>1</v>
      </c>
      <c r="X1498" s="162">
        <v>1</v>
      </c>
      <c r="Y1498" t="str">
        <f t="shared" si="93"/>
        <v>Public Elementary</v>
      </c>
      <c r="AA1498" t="str">
        <f t="shared" si="94"/>
        <v>1</v>
      </c>
    </row>
    <row r="1499" spans="1:27" ht="15.75" hidden="1" customHeight="1" x14ac:dyDescent="0.25">
      <c r="A1499" s="162">
        <v>1401</v>
      </c>
      <c r="B1499" s="162">
        <v>121244</v>
      </c>
      <c r="C1499" s="163" t="s">
        <v>1823</v>
      </c>
      <c r="D1499" s="163" t="s">
        <v>638</v>
      </c>
      <c r="E1499" s="163" t="s">
        <v>639</v>
      </c>
      <c r="F1499" s="163" t="s">
        <v>639</v>
      </c>
      <c r="G1499" s="163" t="s">
        <v>2047</v>
      </c>
      <c r="H1499" s="163" t="s">
        <v>2047</v>
      </c>
      <c r="I1499" s="163" t="s">
        <v>643</v>
      </c>
      <c r="J1499" s="162">
        <v>11.315001519999999</v>
      </c>
      <c r="K1499" s="162">
        <v>124.5532034</v>
      </c>
      <c r="L1499" s="163" t="s">
        <v>644</v>
      </c>
      <c r="M1499" s="162">
        <v>14</v>
      </c>
      <c r="N1499" s="162">
        <v>45</v>
      </c>
      <c r="O1499" s="162">
        <v>194</v>
      </c>
      <c r="P1499" s="162">
        <v>1383</v>
      </c>
      <c r="Q1499" s="162">
        <v>2572</v>
      </c>
      <c r="R1499" s="164">
        <v>1</v>
      </c>
      <c r="S1499" s="164" t="s">
        <v>644</v>
      </c>
      <c r="T1499" s="164"/>
      <c r="U1499" s="164" t="s">
        <v>644</v>
      </c>
      <c r="V1499" s="164" t="s">
        <v>644</v>
      </c>
      <c r="W1499" s="162">
        <f t="shared" si="92"/>
        <v>1</v>
      </c>
      <c r="X1499" s="162">
        <v>1</v>
      </c>
      <c r="Y1499" t="str">
        <f t="shared" si="93"/>
        <v>Public Elementary</v>
      </c>
      <c r="AA1499" t="str">
        <f t="shared" si="94"/>
        <v>1</v>
      </c>
    </row>
    <row r="1500" spans="1:27" ht="15.75" hidden="1" customHeight="1" x14ac:dyDescent="0.25">
      <c r="A1500" s="162">
        <v>1402</v>
      </c>
      <c r="B1500" s="162">
        <v>121245</v>
      </c>
      <c r="C1500" s="163" t="s">
        <v>2055</v>
      </c>
      <c r="D1500" s="163" t="s">
        <v>638</v>
      </c>
      <c r="E1500" s="163" t="s">
        <v>639</v>
      </c>
      <c r="F1500" s="163" t="s">
        <v>639</v>
      </c>
      <c r="G1500" s="163" t="s">
        <v>2047</v>
      </c>
      <c r="H1500" s="163" t="s">
        <v>2047</v>
      </c>
      <c r="I1500" s="163" t="s">
        <v>643</v>
      </c>
      <c r="J1500" s="162">
        <v>11.268704250000001</v>
      </c>
      <c r="K1500" s="162">
        <v>124.654403</v>
      </c>
      <c r="L1500" s="163" t="s">
        <v>644</v>
      </c>
      <c r="M1500" s="162">
        <v>14</v>
      </c>
      <c r="N1500" s="162">
        <v>45</v>
      </c>
      <c r="O1500" s="162">
        <v>194</v>
      </c>
      <c r="P1500" s="162">
        <v>1383</v>
      </c>
      <c r="Q1500" s="162">
        <v>2572</v>
      </c>
      <c r="R1500" s="164">
        <v>1</v>
      </c>
      <c r="S1500" s="164" t="s">
        <v>644</v>
      </c>
      <c r="T1500" s="164"/>
      <c r="U1500" s="164" t="s">
        <v>644</v>
      </c>
      <c r="V1500" s="164" t="s">
        <v>644</v>
      </c>
      <c r="W1500" s="162">
        <f t="shared" si="92"/>
        <v>1</v>
      </c>
      <c r="X1500" s="162">
        <v>1</v>
      </c>
      <c r="Y1500" t="str">
        <f t="shared" si="93"/>
        <v>Public Elementary</v>
      </c>
      <c r="AA1500" t="str">
        <f t="shared" si="94"/>
        <v>1</v>
      </c>
    </row>
    <row r="1501" spans="1:27" ht="15.75" hidden="1" customHeight="1" x14ac:dyDescent="0.25">
      <c r="A1501" s="162">
        <v>1403</v>
      </c>
      <c r="B1501" s="162">
        <v>121246</v>
      </c>
      <c r="C1501" s="163" t="s">
        <v>2056</v>
      </c>
      <c r="D1501" s="163" t="s">
        <v>638</v>
      </c>
      <c r="E1501" s="163" t="s">
        <v>639</v>
      </c>
      <c r="F1501" s="163" t="s">
        <v>639</v>
      </c>
      <c r="G1501" s="163" t="s">
        <v>2047</v>
      </c>
      <c r="H1501" s="163" t="s">
        <v>2047</v>
      </c>
      <c r="I1501" s="163" t="s">
        <v>643</v>
      </c>
      <c r="J1501" s="162">
        <v>11.287035960000001</v>
      </c>
      <c r="K1501" s="162">
        <v>124.6575141</v>
      </c>
      <c r="L1501" s="163" t="s">
        <v>644</v>
      </c>
      <c r="M1501" s="162">
        <v>14</v>
      </c>
      <c r="N1501" s="162">
        <v>45</v>
      </c>
      <c r="O1501" s="162">
        <v>194</v>
      </c>
      <c r="P1501" s="162">
        <v>1383</v>
      </c>
      <c r="Q1501" s="162">
        <v>2572</v>
      </c>
      <c r="R1501" s="164">
        <v>1</v>
      </c>
      <c r="S1501" s="164" t="s">
        <v>644</v>
      </c>
      <c r="T1501" s="164"/>
      <c r="U1501" s="164" t="s">
        <v>644</v>
      </c>
      <c r="V1501" s="164" t="s">
        <v>644</v>
      </c>
      <c r="W1501" s="162">
        <f t="shared" si="92"/>
        <v>1</v>
      </c>
      <c r="X1501" s="162">
        <v>1</v>
      </c>
      <c r="Y1501" t="str">
        <f t="shared" si="93"/>
        <v>Public Elementary</v>
      </c>
      <c r="AA1501" t="str">
        <f t="shared" si="94"/>
        <v>1</v>
      </c>
    </row>
    <row r="1502" spans="1:27" ht="15.75" hidden="1" customHeight="1" x14ac:dyDescent="0.25">
      <c r="A1502" s="162">
        <v>1404</v>
      </c>
      <c r="B1502" s="162">
        <v>121247</v>
      </c>
      <c r="C1502" s="163" t="s">
        <v>2057</v>
      </c>
      <c r="D1502" s="163" t="s">
        <v>638</v>
      </c>
      <c r="E1502" s="163" t="s">
        <v>639</v>
      </c>
      <c r="F1502" s="163" t="s">
        <v>639</v>
      </c>
      <c r="G1502" s="163" t="s">
        <v>2047</v>
      </c>
      <c r="H1502" s="163" t="s">
        <v>2047</v>
      </c>
      <c r="I1502" s="163" t="s">
        <v>643</v>
      </c>
      <c r="J1502" s="162">
        <v>11.30314617</v>
      </c>
      <c r="K1502" s="162">
        <v>124.5883473</v>
      </c>
      <c r="L1502" s="163" t="s">
        <v>644</v>
      </c>
      <c r="M1502" s="162">
        <v>14</v>
      </c>
      <c r="N1502" s="162">
        <v>45</v>
      </c>
      <c r="O1502" s="162">
        <v>194</v>
      </c>
      <c r="P1502" s="162">
        <v>1383</v>
      </c>
      <c r="Q1502" s="162">
        <v>2572</v>
      </c>
      <c r="R1502" s="164">
        <v>1</v>
      </c>
      <c r="S1502" s="164" t="s">
        <v>644</v>
      </c>
      <c r="T1502" s="164"/>
      <c r="U1502" s="164" t="s">
        <v>644</v>
      </c>
      <c r="V1502" s="164" t="s">
        <v>644</v>
      </c>
      <c r="W1502" s="162">
        <f t="shared" si="92"/>
        <v>1</v>
      </c>
      <c r="X1502" s="162">
        <v>1</v>
      </c>
      <c r="Y1502" t="str">
        <f t="shared" si="93"/>
        <v>Public Elementary</v>
      </c>
      <c r="AA1502" t="str">
        <f t="shared" si="94"/>
        <v>1</v>
      </c>
    </row>
    <row r="1503" spans="1:27" ht="15.75" hidden="1" customHeight="1" x14ac:dyDescent="0.25">
      <c r="A1503" s="162">
        <v>1405</v>
      </c>
      <c r="B1503" s="162">
        <v>121248</v>
      </c>
      <c r="C1503" s="163" t="s">
        <v>2058</v>
      </c>
      <c r="D1503" s="163" t="s">
        <v>638</v>
      </c>
      <c r="E1503" s="163" t="s">
        <v>639</v>
      </c>
      <c r="F1503" s="163" t="s">
        <v>639</v>
      </c>
      <c r="G1503" s="163" t="s">
        <v>2047</v>
      </c>
      <c r="H1503" s="163" t="s">
        <v>2047</v>
      </c>
      <c r="I1503" s="163" t="s">
        <v>643</v>
      </c>
      <c r="J1503" s="162">
        <v>11.32290094</v>
      </c>
      <c r="K1503" s="162">
        <v>124.5593034</v>
      </c>
      <c r="L1503" s="163" t="s">
        <v>644</v>
      </c>
      <c r="M1503" s="162">
        <v>14</v>
      </c>
      <c r="N1503" s="162">
        <v>45</v>
      </c>
      <c r="O1503" s="162">
        <v>194</v>
      </c>
      <c r="P1503" s="162">
        <v>1383</v>
      </c>
      <c r="Q1503" s="162">
        <v>2572</v>
      </c>
      <c r="R1503" s="164">
        <v>1</v>
      </c>
      <c r="S1503" s="164" t="s">
        <v>644</v>
      </c>
      <c r="T1503" s="164"/>
      <c r="U1503" s="164" t="s">
        <v>644</v>
      </c>
      <c r="V1503" s="164" t="s">
        <v>644</v>
      </c>
      <c r="W1503" s="162">
        <f t="shared" si="92"/>
        <v>1</v>
      </c>
      <c r="X1503" s="162">
        <v>1</v>
      </c>
      <c r="Y1503" t="str">
        <f t="shared" si="93"/>
        <v>Public Elementary</v>
      </c>
      <c r="AA1503" t="str">
        <f t="shared" si="94"/>
        <v>1</v>
      </c>
    </row>
    <row r="1504" spans="1:27" ht="15.75" hidden="1" customHeight="1" x14ac:dyDescent="0.25">
      <c r="A1504" s="162">
        <v>1406</v>
      </c>
      <c r="B1504" s="162">
        <v>121249</v>
      </c>
      <c r="C1504" s="163" t="s">
        <v>2059</v>
      </c>
      <c r="D1504" s="163" t="s">
        <v>638</v>
      </c>
      <c r="E1504" s="163" t="s">
        <v>639</v>
      </c>
      <c r="F1504" s="163" t="s">
        <v>639</v>
      </c>
      <c r="G1504" s="163" t="s">
        <v>2047</v>
      </c>
      <c r="H1504" s="163" t="s">
        <v>2047</v>
      </c>
      <c r="I1504" s="163" t="s">
        <v>643</v>
      </c>
      <c r="J1504" s="162">
        <v>11.233429080000001</v>
      </c>
      <c r="K1504" s="162">
        <v>124.574181</v>
      </c>
      <c r="L1504" s="163" t="s">
        <v>644</v>
      </c>
      <c r="M1504" s="162">
        <v>14</v>
      </c>
      <c r="N1504" s="162">
        <v>45</v>
      </c>
      <c r="O1504" s="162">
        <v>194</v>
      </c>
      <c r="P1504" s="162">
        <v>1383</v>
      </c>
      <c r="Q1504" s="162">
        <v>2572</v>
      </c>
      <c r="R1504" s="164">
        <v>1</v>
      </c>
      <c r="S1504" s="164" t="s">
        <v>644</v>
      </c>
      <c r="T1504" s="164"/>
      <c r="U1504" s="164" t="s">
        <v>644</v>
      </c>
      <c r="V1504" s="164" t="s">
        <v>644</v>
      </c>
      <c r="W1504" s="162">
        <f t="shared" si="92"/>
        <v>1</v>
      </c>
      <c r="X1504" s="162">
        <v>1</v>
      </c>
      <c r="Y1504" t="str">
        <f t="shared" si="93"/>
        <v>Public Elementary</v>
      </c>
      <c r="AA1504" t="str">
        <f t="shared" si="94"/>
        <v>1</v>
      </c>
    </row>
    <row r="1505" spans="1:27" ht="15.75" hidden="1" customHeight="1" x14ac:dyDescent="0.25">
      <c r="A1505" s="162">
        <v>1407</v>
      </c>
      <c r="B1505" s="162">
        <v>121250</v>
      </c>
      <c r="C1505" s="163" t="s">
        <v>2060</v>
      </c>
      <c r="D1505" s="163" t="s">
        <v>638</v>
      </c>
      <c r="E1505" s="163" t="s">
        <v>639</v>
      </c>
      <c r="F1505" s="163" t="s">
        <v>639</v>
      </c>
      <c r="G1505" s="163" t="s">
        <v>2047</v>
      </c>
      <c r="H1505" s="163" t="s">
        <v>2047</v>
      </c>
      <c r="I1505" s="163" t="s">
        <v>643</v>
      </c>
      <c r="J1505" s="162">
        <v>11.33280053</v>
      </c>
      <c r="K1505" s="162">
        <v>124.5018036</v>
      </c>
      <c r="L1505" s="163" t="s">
        <v>644</v>
      </c>
      <c r="M1505" s="162">
        <v>14</v>
      </c>
      <c r="N1505" s="162">
        <v>45</v>
      </c>
      <c r="O1505" s="162">
        <v>194</v>
      </c>
      <c r="P1505" s="162">
        <v>1383</v>
      </c>
      <c r="Q1505" s="162">
        <v>2572</v>
      </c>
      <c r="R1505" s="164">
        <v>1</v>
      </c>
      <c r="S1505" s="164" t="s">
        <v>644</v>
      </c>
      <c r="T1505" s="164"/>
      <c r="U1505" s="164" t="s">
        <v>644</v>
      </c>
      <c r="V1505" s="164" t="s">
        <v>644</v>
      </c>
      <c r="W1505" s="162">
        <f t="shared" si="92"/>
        <v>1</v>
      </c>
      <c r="X1505" s="162">
        <v>1</v>
      </c>
      <c r="Y1505" t="str">
        <f t="shared" si="93"/>
        <v>Public Elementary</v>
      </c>
      <c r="AA1505" t="str">
        <f t="shared" si="94"/>
        <v>1</v>
      </c>
    </row>
    <row r="1506" spans="1:27" ht="15.75" hidden="1" customHeight="1" x14ac:dyDescent="0.25">
      <c r="A1506" s="162">
        <v>1408</v>
      </c>
      <c r="B1506" s="162">
        <v>121251</v>
      </c>
      <c r="C1506" s="163" t="s">
        <v>2061</v>
      </c>
      <c r="D1506" s="163" t="s">
        <v>638</v>
      </c>
      <c r="E1506" s="163" t="s">
        <v>639</v>
      </c>
      <c r="F1506" s="163" t="s">
        <v>639</v>
      </c>
      <c r="G1506" s="163" t="s">
        <v>2047</v>
      </c>
      <c r="H1506" s="163" t="s">
        <v>2047</v>
      </c>
      <c r="I1506" s="163" t="s">
        <v>643</v>
      </c>
      <c r="J1506" s="162">
        <v>11.310001740000001</v>
      </c>
      <c r="K1506" s="162">
        <v>124.57970330000001</v>
      </c>
      <c r="L1506" s="163" t="s">
        <v>644</v>
      </c>
      <c r="M1506" s="162">
        <v>14</v>
      </c>
      <c r="N1506" s="162">
        <v>45</v>
      </c>
      <c r="O1506" s="162">
        <v>194</v>
      </c>
      <c r="P1506" s="162">
        <v>1383</v>
      </c>
      <c r="Q1506" s="162">
        <v>2572</v>
      </c>
      <c r="R1506" s="164">
        <v>1</v>
      </c>
      <c r="S1506" s="164" t="s">
        <v>644</v>
      </c>
      <c r="T1506" s="164"/>
      <c r="U1506" s="164" t="s">
        <v>644</v>
      </c>
      <c r="V1506" s="164" t="s">
        <v>644</v>
      </c>
      <c r="W1506" s="162">
        <f t="shared" si="92"/>
        <v>1</v>
      </c>
      <c r="X1506" s="162">
        <v>1</v>
      </c>
      <c r="Y1506" t="str">
        <f t="shared" si="93"/>
        <v>Public Elementary</v>
      </c>
      <c r="AA1506" t="str">
        <f t="shared" si="94"/>
        <v>1</v>
      </c>
    </row>
    <row r="1507" spans="1:27" ht="15.75" hidden="1" customHeight="1" x14ac:dyDescent="0.25">
      <c r="A1507" s="162">
        <v>1409</v>
      </c>
      <c r="B1507" s="162">
        <v>121252</v>
      </c>
      <c r="C1507" s="163" t="s">
        <v>2062</v>
      </c>
      <c r="D1507" s="163" t="s">
        <v>638</v>
      </c>
      <c r="E1507" s="163" t="s">
        <v>639</v>
      </c>
      <c r="F1507" s="163" t="s">
        <v>639</v>
      </c>
      <c r="G1507" s="163" t="s">
        <v>2047</v>
      </c>
      <c r="H1507" s="163" t="s">
        <v>2047</v>
      </c>
      <c r="I1507" s="163" t="s">
        <v>643</v>
      </c>
      <c r="J1507" s="162">
        <v>11.306502070000001</v>
      </c>
      <c r="K1507" s="162">
        <v>124.5605034</v>
      </c>
      <c r="L1507" s="163" t="s">
        <v>644</v>
      </c>
      <c r="M1507" s="162">
        <v>14</v>
      </c>
      <c r="N1507" s="162">
        <v>45</v>
      </c>
      <c r="O1507" s="162">
        <v>194</v>
      </c>
      <c r="P1507" s="162">
        <v>1383</v>
      </c>
      <c r="Q1507" s="162">
        <v>2572</v>
      </c>
      <c r="R1507" s="164">
        <v>1</v>
      </c>
      <c r="S1507" s="164" t="s">
        <v>644</v>
      </c>
      <c r="T1507" s="164"/>
      <c r="U1507" s="164" t="s">
        <v>644</v>
      </c>
      <c r="V1507" s="164" t="s">
        <v>644</v>
      </c>
      <c r="W1507" s="162">
        <f t="shared" ref="W1507:W1570" si="95">IF(AA1507="1",1,IF(AA1507="2",2,IF(AA1507="12",4,IF(AA1507="123",6,IF(AA1507="23",5,IF(AA1507="3",3,IF(AA1507="4",7,IF(AA1507="35",8,""))))))))</f>
        <v>1</v>
      </c>
      <c r="X1507" s="162">
        <v>1</v>
      </c>
      <c r="Y1507" t="str">
        <f t="shared" ref="Y1507:Y1570" si="96">IF(X1507=1,"Public","Private")&amp;" "&amp;IF(W1507=1,"Elementary",IF(W1507=2,"JHS",IF(W1507=3,"SHS (Stand-alone)",IF(W1507=4,"Integrated",IF(W1507=5,"Secondary",IF(W1507=6,"Complete K to 12",IF(W1507=7,"ALS",IF(W1507=8,"SHS SUC",""))))))))</f>
        <v>Public Elementary</v>
      </c>
      <c r="AA1507" t="str">
        <f t="shared" ref="AA1507:AA1570" si="97">IF(R1507=1,1,"")&amp;IF(S1507=1,2,"")&amp;IF(T1507=1,3,"")&amp;IF(U1507=1,4,"")&amp;IF(V1507=1,5,"")</f>
        <v>1</v>
      </c>
    </row>
    <row r="1508" spans="1:27" ht="15.75" hidden="1" customHeight="1" x14ac:dyDescent="0.25">
      <c r="A1508" s="162">
        <v>1410</v>
      </c>
      <c r="B1508" s="162">
        <v>121253</v>
      </c>
      <c r="C1508" s="163" t="s">
        <v>2063</v>
      </c>
      <c r="D1508" s="163" t="s">
        <v>638</v>
      </c>
      <c r="E1508" s="163" t="s">
        <v>639</v>
      </c>
      <c r="F1508" s="163" t="s">
        <v>639</v>
      </c>
      <c r="G1508" s="163" t="s">
        <v>2047</v>
      </c>
      <c r="H1508" s="163" t="s">
        <v>2047</v>
      </c>
      <c r="I1508" s="163" t="s">
        <v>643</v>
      </c>
      <c r="J1508" s="162">
        <v>11.253805679999999</v>
      </c>
      <c r="K1508" s="162">
        <v>124.5716031</v>
      </c>
      <c r="L1508" s="163" t="s">
        <v>644</v>
      </c>
      <c r="M1508" s="162">
        <v>14</v>
      </c>
      <c r="N1508" s="162">
        <v>45</v>
      </c>
      <c r="O1508" s="162">
        <v>194</v>
      </c>
      <c r="P1508" s="162">
        <v>1383</v>
      </c>
      <c r="Q1508" s="162">
        <v>2572</v>
      </c>
      <c r="R1508" s="164">
        <v>1</v>
      </c>
      <c r="S1508" s="164" t="s">
        <v>644</v>
      </c>
      <c r="T1508" s="164"/>
      <c r="U1508" s="164" t="s">
        <v>644</v>
      </c>
      <c r="V1508" s="164" t="s">
        <v>644</v>
      </c>
      <c r="W1508" s="162">
        <f t="shared" si="95"/>
        <v>1</v>
      </c>
      <c r="X1508" s="162">
        <v>1</v>
      </c>
      <c r="Y1508" t="str">
        <f t="shared" si="96"/>
        <v>Public Elementary</v>
      </c>
      <c r="AA1508" t="str">
        <f t="shared" si="97"/>
        <v>1</v>
      </c>
    </row>
    <row r="1509" spans="1:27" ht="15.75" hidden="1" customHeight="1" x14ac:dyDescent="0.25">
      <c r="A1509" s="162">
        <v>2148</v>
      </c>
      <c r="B1509" s="162">
        <v>191505</v>
      </c>
      <c r="C1509" s="163" t="s">
        <v>2741</v>
      </c>
      <c r="D1509" s="163" t="s">
        <v>638</v>
      </c>
      <c r="E1509" s="163" t="s">
        <v>639</v>
      </c>
      <c r="F1509" s="163" t="s">
        <v>639</v>
      </c>
      <c r="G1509" s="163" t="s">
        <v>2047</v>
      </c>
      <c r="H1509" s="163" t="s">
        <v>2047</v>
      </c>
      <c r="I1509" s="163" t="s">
        <v>643</v>
      </c>
      <c r="J1509" s="166">
        <v>11.28333333</v>
      </c>
      <c r="K1509" s="166">
        <v>124.56111110000001</v>
      </c>
      <c r="L1509" s="163" t="s">
        <v>644</v>
      </c>
      <c r="M1509" s="162">
        <v>14</v>
      </c>
      <c r="N1509" s="162">
        <v>45</v>
      </c>
      <c r="O1509" s="162">
        <v>194</v>
      </c>
      <c r="P1509" s="162">
        <v>1383</v>
      </c>
      <c r="Q1509" s="162">
        <v>2572</v>
      </c>
      <c r="R1509" s="164">
        <v>1</v>
      </c>
      <c r="S1509" s="164" t="s">
        <v>644</v>
      </c>
      <c r="T1509" s="164"/>
      <c r="U1509" s="164" t="s">
        <v>644</v>
      </c>
      <c r="V1509" s="164" t="s">
        <v>644</v>
      </c>
      <c r="W1509" s="162">
        <f t="shared" si="95"/>
        <v>1</v>
      </c>
      <c r="X1509" s="162">
        <v>1</v>
      </c>
      <c r="Y1509" t="str">
        <f t="shared" si="96"/>
        <v>Public Elementary</v>
      </c>
      <c r="AA1509" t="str">
        <f t="shared" si="97"/>
        <v>1</v>
      </c>
    </row>
    <row r="1510" spans="1:27" ht="15.75" hidden="1" customHeight="1" x14ac:dyDescent="0.25">
      <c r="A1510" s="162">
        <v>2225</v>
      </c>
      <c r="B1510" s="162">
        <v>303341</v>
      </c>
      <c r="C1510" s="163" t="s">
        <v>2806</v>
      </c>
      <c r="D1510" s="163" t="s">
        <v>638</v>
      </c>
      <c r="E1510" s="163" t="s">
        <v>639</v>
      </c>
      <c r="F1510" s="163" t="s">
        <v>639</v>
      </c>
      <c r="G1510" s="163" t="s">
        <v>2047</v>
      </c>
      <c r="H1510" s="163" t="s">
        <v>2047</v>
      </c>
      <c r="I1510" s="163" t="s">
        <v>716</v>
      </c>
      <c r="J1510" s="162">
        <v>11.291821580000001</v>
      </c>
      <c r="K1510" s="162">
        <v>124.63943399999999</v>
      </c>
      <c r="L1510" s="163" t="s">
        <v>644</v>
      </c>
      <c r="M1510" s="162">
        <v>14</v>
      </c>
      <c r="N1510" s="162">
        <v>45</v>
      </c>
      <c r="O1510" s="162">
        <v>194</v>
      </c>
      <c r="P1510" s="162">
        <v>1383</v>
      </c>
      <c r="Q1510" s="162">
        <v>2572</v>
      </c>
      <c r="R1510" s="164" t="s">
        <v>644</v>
      </c>
      <c r="S1510" s="164">
        <v>1</v>
      </c>
      <c r="T1510" s="164"/>
      <c r="U1510" s="164" t="s">
        <v>644</v>
      </c>
      <c r="V1510" s="164" t="s">
        <v>644</v>
      </c>
      <c r="W1510" s="162">
        <f t="shared" si="95"/>
        <v>2</v>
      </c>
      <c r="X1510" s="162">
        <v>1</v>
      </c>
      <c r="Y1510" t="str">
        <f t="shared" si="96"/>
        <v>Public JHS</v>
      </c>
      <c r="AA1510" t="str">
        <f t="shared" si="97"/>
        <v>2</v>
      </c>
    </row>
    <row r="1511" spans="1:27" ht="15.75" hidden="1" customHeight="1" x14ac:dyDescent="0.25">
      <c r="A1511" s="162">
        <v>2247</v>
      </c>
      <c r="B1511" s="162">
        <v>303367</v>
      </c>
      <c r="C1511" s="163" t="s">
        <v>2827</v>
      </c>
      <c r="D1511" s="163" t="s">
        <v>638</v>
      </c>
      <c r="E1511" s="163" t="s">
        <v>639</v>
      </c>
      <c r="F1511" s="163" t="s">
        <v>639</v>
      </c>
      <c r="G1511" s="163" t="s">
        <v>2047</v>
      </c>
      <c r="H1511" s="163" t="s">
        <v>2047</v>
      </c>
      <c r="I1511" s="163" t="s">
        <v>716</v>
      </c>
      <c r="J1511" s="162">
        <v>11.29035412</v>
      </c>
      <c r="K1511" s="162">
        <v>124.57026980000001</v>
      </c>
      <c r="L1511" s="163" t="s">
        <v>644</v>
      </c>
      <c r="M1511" s="162">
        <v>14</v>
      </c>
      <c r="N1511" s="162">
        <v>45</v>
      </c>
      <c r="O1511" s="162">
        <v>194</v>
      </c>
      <c r="P1511" s="162">
        <v>1383</v>
      </c>
      <c r="Q1511" s="162">
        <v>2572</v>
      </c>
      <c r="R1511" s="164" t="s">
        <v>644</v>
      </c>
      <c r="S1511" s="164">
        <v>1</v>
      </c>
      <c r="T1511" s="164"/>
      <c r="U1511" s="164" t="s">
        <v>644</v>
      </c>
      <c r="V1511" s="164" t="s">
        <v>644</v>
      </c>
      <c r="W1511" s="162">
        <f t="shared" si="95"/>
        <v>2</v>
      </c>
      <c r="X1511" s="162">
        <v>1</v>
      </c>
      <c r="Y1511" t="str">
        <f t="shared" si="96"/>
        <v>Public JHS</v>
      </c>
      <c r="AA1511" t="str">
        <f t="shared" si="97"/>
        <v>2</v>
      </c>
    </row>
    <row r="1512" spans="1:27" ht="15.75" hidden="1" customHeight="1" x14ac:dyDescent="0.25">
      <c r="A1512" s="162">
        <v>2274</v>
      </c>
      <c r="B1512" s="162">
        <v>303394</v>
      </c>
      <c r="C1512" s="163" t="s">
        <v>2854</v>
      </c>
      <c r="D1512" s="163" t="s">
        <v>638</v>
      </c>
      <c r="E1512" s="163" t="s">
        <v>639</v>
      </c>
      <c r="F1512" s="163" t="s">
        <v>639</v>
      </c>
      <c r="G1512" s="163" t="s">
        <v>2047</v>
      </c>
      <c r="H1512" s="163" t="s">
        <v>2047</v>
      </c>
      <c r="I1512" s="163" t="s">
        <v>716</v>
      </c>
      <c r="J1512" s="170"/>
      <c r="K1512" s="170"/>
      <c r="L1512" s="163" t="s">
        <v>644</v>
      </c>
      <c r="M1512" s="162">
        <v>14</v>
      </c>
      <c r="N1512" s="162">
        <v>45</v>
      </c>
      <c r="O1512" s="162">
        <v>194</v>
      </c>
      <c r="P1512" s="162">
        <v>1383</v>
      </c>
      <c r="Q1512" s="162">
        <v>2572</v>
      </c>
      <c r="R1512" s="164" t="s">
        <v>644</v>
      </c>
      <c r="S1512" s="164">
        <v>1</v>
      </c>
      <c r="T1512" s="164"/>
      <c r="U1512" s="164" t="s">
        <v>644</v>
      </c>
      <c r="V1512" s="164" t="s">
        <v>644</v>
      </c>
      <c r="W1512" s="162">
        <f t="shared" si="95"/>
        <v>2</v>
      </c>
      <c r="X1512" s="162">
        <v>1</v>
      </c>
      <c r="Y1512" t="str">
        <f t="shared" si="96"/>
        <v>Public JHS</v>
      </c>
      <c r="AA1512" t="str">
        <f t="shared" si="97"/>
        <v>2</v>
      </c>
    </row>
    <row r="1513" spans="1:27" ht="15.75" hidden="1" customHeight="1" x14ac:dyDescent="0.25">
      <c r="A1513" s="162">
        <v>2297</v>
      </c>
      <c r="B1513" s="162">
        <v>303418</v>
      </c>
      <c r="C1513" s="163" t="s">
        <v>2876</v>
      </c>
      <c r="D1513" s="163" t="s">
        <v>638</v>
      </c>
      <c r="E1513" s="163" t="s">
        <v>639</v>
      </c>
      <c r="F1513" s="163" t="s">
        <v>639</v>
      </c>
      <c r="G1513" s="163" t="s">
        <v>2047</v>
      </c>
      <c r="H1513" s="163" t="s">
        <v>2047</v>
      </c>
      <c r="I1513" s="163" t="s">
        <v>716</v>
      </c>
      <c r="J1513" s="162">
        <v>11.303245390000001</v>
      </c>
      <c r="K1513" s="162">
        <v>124.5839134</v>
      </c>
      <c r="L1513" s="163" t="s">
        <v>644</v>
      </c>
      <c r="M1513" s="162">
        <v>14</v>
      </c>
      <c r="N1513" s="162">
        <v>45</v>
      </c>
      <c r="O1513" s="162">
        <v>194</v>
      </c>
      <c r="P1513" s="162">
        <v>1383</v>
      </c>
      <c r="Q1513" s="162">
        <v>2572</v>
      </c>
      <c r="R1513" s="164" t="s">
        <v>644</v>
      </c>
      <c r="S1513" s="164">
        <v>1</v>
      </c>
      <c r="T1513" s="164"/>
      <c r="U1513" s="164" t="s">
        <v>644</v>
      </c>
      <c r="V1513" s="164" t="s">
        <v>644</v>
      </c>
      <c r="W1513" s="162">
        <f t="shared" si="95"/>
        <v>2</v>
      </c>
      <c r="X1513" s="162">
        <v>1</v>
      </c>
      <c r="Y1513" t="str">
        <f t="shared" si="96"/>
        <v>Public JHS</v>
      </c>
      <c r="AA1513" t="str">
        <f t="shared" si="97"/>
        <v>2</v>
      </c>
    </row>
    <row r="1514" spans="1:27" ht="15.75" hidden="1" customHeight="1" x14ac:dyDescent="0.25">
      <c r="A1514" s="162">
        <v>2457</v>
      </c>
      <c r="B1514" s="178" t="s">
        <v>2047</v>
      </c>
      <c r="C1514" s="178" t="s">
        <v>3105</v>
      </c>
      <c r="D1514" s="163" t="s">
        <v>638</v>
      </c>
      <c r="E1514" s="163" t="s">
        <v>639</v>
      </c>
      <c r="F1514" s="163" t="s">
        <v>639</v>
      </c>
      <c r="G1514" s="178" t="s">
        <v>2047</v>
      </c>
      <c r="H1514" s="178" t="s">
        <v>2047</v>
      </c>
      <c r="I1514" s="163" t="s">
        <v>758</v>
      </c>
      <c r="J1514" s="162"/>
      <c r="K1514" s="162"/>
      <c r="L1514" s="163"/>
      <c r="M1514" s="162"/>
      <c r="N1514" s="162"/>
      <c r="O1514" s="162"/>
      <c r="P1514" s="162"/>
      <c r="Q1514" s="162"/>
      <c r="R1514" s="164" t="s">
        <v>644</v>
      </c>
      <c r="S1514" s="164" t="s">
        <v>644</v>
      </c>
      <c r="T1514" s="164"/>
      <c r="U1514" s="164">
        <v>1</v>
      </c>
      <c r="V1514" s="164" t="s">
        <v>644</v>
      </c>
      <c r="W1514" s="162">
        <f t="shared" si="95"/>
        <v>7</v>
      </c>
      <c r="X1514" s="162">
        <v>1</v>
      </c>
      <c r="Y1514" t="str">
        <f t="shared" si="96"/>
        <v>Public ALS</v>
      </c>
      <c r="AA1514" t="str">
        <f t="shared" si="97"/>
        <v>4</v>
      </c>
    </row>
    <row r="1515" spans="1:27" ht="15.75" hidden="1" customHeight="1" x14ac:dyDescent="0.25">
      <c r="A1515" s="162">
        <v>1411</v>
      </c>
      <c r="B1515" s="162">
        <v>121254</v>
      </c>
      <c r="C1515" s="163" t="s">
        <v>2064</v>
      </c>
      <c r="D1515" s="163" t="s">
        <v>638</v>
      </c>
      <c r="E1515" s="163" t="s">
        <v>639</v>
      </c>
      <c r="F1515" s="163" t="s">
        <v>639</v>
      </c>
      <c r="G1515" s="163" t="s">
        <v>2065</v>
      </c>
      <c r="H1515" s="163" t="s">
        <v>2066</v>
      </c>
      <c r="I1515" s="163" t="s">
        <v>643</v>
      </c>
      <c r="J1515" s="162">
        <v>11.29840203</v>
      </c>
      <c r="K1515" s="162">
        <v>124.6883031</v>
      </c>
      <c r="L1515" s="163" t="s">
        <v>644</v>
      </c>
      <c r="M1515" s="162">
        <v>14</v>
      </c>
      <c r="N1515" s="162">
        <v>45</v>
      </c>
      <c r="O1515" s="162">
        <v>194</v>
      </c>
      <c r="P1515" s="162">
        <v>1384</v>
      </c>
      <c r="Q1515" s="162">
        <v>2573</v>
      </c>
      <c r="R1515" s="164">
        <v>1</v>
      </c>
      <c r="S1515" s="164" t="s">
        <v>644</v>
      </c>
      <c r="T1515" s="164"/>
      <c r="U1515" s="164" t="s">
        <v>644</v>
      </c>
      <c r="V1515" s="164" t="s">
        <v>644</v>
      </c>
      <c r="W1515" s="162">
        <f t="shared" si="95"/>
        <v>1</v>
      </c>
      <c r="X1515" s="162">
        <v>1</v>
      </c>
      <c r="Y1515" t="str">
        <f t="shared" si="96"/>
        <v>Public Elementary</v>
      </c>
      <c r="AA1515" t="str">
        <f t="shared" si="97"/>
        <v>1</v>
      </c>
    </row>
    <row r="1516" spans="1:27" ht="15.75" hidden="1" customHeight="1" x14ac:dyDescent="0.25">
      <c r="A1516" s="162">
        <v>1412</v>
      </c>
      <c r="B1516" s="162">
        <v>121255</v>
      </c>
      <c r="C1516" s="163" t="s">
        <v>2067</v>
      </c>
      <c r="D1516" s="163" t="s">
        <v>638</v>
      </c>
      <c r="E1516" s="163" t="s">
        <v>639</v>
      </c>
      <c r="F1516" s="163" t="s">
        <v>639</v>
      </c>
      <c r="G1516" s="163" t="s">
        <v>2065</v>
      </c>
      <c r="H1516" s="163" t="s">
        <v>2066</v>
      </c>
      <c r="I1516" s="163" t="s">
        <v>643</v>
      </c>
      <c r="J1516" s="162">
        <v>11.285924850000001</v>
      </c>
      <c r="K1516" s="162">
        <v>124.697236</v>
      </c>
      <c r="L1516" s="163" t="s">
        <v>644</v>
      </c>
      <c r="M1516" s="162">
        <v>14</v>
      </c>
      <c r="N1516" s="162">
        <v>45</v>
      </c>
      <c r="O1516" s="162">
        <v>194</v>
      </c>
      <c r="P1516" s="162">
        <v>1384</v>
      </c>
      <c r="Q1516" s="162">
        <v>2573</v>
      </c>
      <c r="R1516" s="164">
        <v>1</v>
      </c>
      <c r="S1516" s="164" t="s">
        <v>644</v>
      </c>
      <c r="T1516" s="164"/>
      <c r="U1516" s="164" t="s">
        <v>644</v>
      </c>
      <c r="V1516" s="164" t="s">
        <v>644</v>
      </c>
      <c r="W1516" s="162">
        <f t="shared" si="95"/>
        <v>1</v>
      </c>
      <c r="X1516" s="162">
        <v>1</v>
      </c>
      <c r="Y1516" t="str">
        <f t="shared" si="96"/>
        <v>Public Elementary</v>
      </c>
      <c r="AA1516" t="str">
        <f t="shared" si="97"/>
        <v>1</v>
      </c>
    </row>
    <row r="1517" spans="1:27" ht="15.75" hidden="1" customHeight="1" x14ac:dyDescent="0.25">
      <c r="A1517" s="162">
        <v>1413</v>
      </c>
      <c r="B1517" s="162">
        <v>121256</v>
      </c>
      <c r="C1517" s="163" t="s">
        <v>2068</v>
      </c>
      <c r="D1517" s="163" t="s">
        <v>638</v>
      </c>
      <c r="E1517" s="163" t="s">
        <v>639</v>
      </c>
      <c r="F1517" s="163" t="s">
        <v>639</v>
      </c>
      <c r="G1517" s="163" t="s">
        <v>2065</v>
      </c>
      <c r="H1517" s="163" t="s">
        <v>2066</v>
      </c>
      <c r="I1517" s="163" t="s">
        <v>643</v>
      </c>
      <c r="J1517" s="162">
        <v>11.270925869999999</v>
      </c>
      <c r="K1517" s="162">
        <v>124.70195889999999</v>
      </c>
      <c r="L1517" s="163" t="s">
        <v>644</v>
      </c>
      <c r="M1517" s="162">
        <v>14</v>
      </c>
      <c r="N1517" s="162">
        <v>45</v>
      </c>
      <c r="O1517" s="162">
        <v>194</v>
      </c>
      <c r="P1517" s="162">
        <v>1384</v>
      </c>
      <c r="Q1517" s="162">
        <v>2573</v>
      </c>
      <c r="R1517" s="164">
        <v>1</v>
      </c>
      <c r="S1517" s="164" t="s">
        <v>644</v>
      </c>
      <c r="T1517" s="164"/>
      <c r="U1517" s="164" t="s">
        <v>644</v>
      </c>
      <c r="V1517" s="164" t="s">
        <v>644</v>
      </c>
      <c r="W1517" s="162">
        <f t="shared" si="95"/>
        <v>1</v>
      </c>
      <c r="X1517" s="162">
        <v>1</v>
      </c>
      <c r="Y1517" t="str">
        <f t="shared" si="96"/>
        <v>Public Elementary</v>
      </c>
      <c r="AA1517" t="str">
        <f t="shared" si="97"/>
        <v>1</v>
      </c>
    </row>
    <row r="1518" spans="1:27" ht="15.75" hidden="1" customHeight="1" x14ac:dyDescent="0.25">
      <c r="A1518" s="162">
        <v>1414</v>
      </c>
      <c r="B1518" s="162">
        <v>121257</v>
      </c>
      <c r="C1518" s="163" t="s">
        <v>2069</v>
      </c>
      <c r="D1518" s="163" t="s">
        <v>638</v>
      </c>
      <c r="E1518" s="163" t="s">
        <v>639</v>
      </c>
      <c r="F1518" s="163" t="s">
        <v>639</v>
      </c>
      <c r="G1518" s="163" t="s">
        <v>2065</v>
      </c>
      <c r="H1518" s="163" t="s">
        <v>2066</v>
      </c>
      <c r="I1518" s="163" t="s">
        <v>643</v>
      </c>
      <c r="J1518" s="162">
        <v>11.2454058</v>
      </c>
      <c r="K1518" s="162">
        <v>124.6686028</v>
      </c>
      <c r="L1518" s="163" t="s">
        <v>644</v>
      </c>
      <c r="M1518" s="162">
        <v>14</v>
      </c>
      <c r="N1518" s="162">
        <v>45</v>
      </c>
      <c r="O1518" s="162">
        <v>194</v>
      </c>
      <c r="P1518" s="162">
        <v>1384</v>
      </c>
      <c r="Q1518" s="162">
        <v>2573</v>
      </c>
      <c r="R1518" s="164">
        <v>1</v>
      </c>
      <c r="S1518" s="164" t="s">
        <v>644</v>
      </c>
      <c r="T1518" s="164"/>
      <c r="U1518" s="164" t="s">
        <v>644</v>
      </c>
      <c r="V1518" s="164" t="s">
        <v>644</v>
      </c>
      <c r="W1518" s="162">
        <f t="shared" si="95"/>
        <v>1</v>
      </c>
      <c r="X1518" s="162">
        <v>1</v>
      </c>
      <c r="Y1518" t="str">
        <f t="shared" si="96"/>
        <v>Public Elementary</v>
      </c>
      <c r="AA1518" t="str">
        <f t="shared" si="97"/>
        <v>1</v>
      </c>
    </row>
    <row r="1519" spans="1:27" ht="15.75" hidden="1" customHeight="1" x14ac:dyDescent="0.25">
      <c r="A1519" s="162">
        <v>1415</v>
      </c>
      <c r="B1519" s="162">
        <v>121258</v>
      </c>
      <c r="C1519" s="163" t="s">
        <v>2070</v>
      </c>
      <c r="D1519" s="163" t="s">
        <v>638</v>
      </c>
      <c r="E1519" s="163" t="s">
        <v>639</v>
      </c>
      <c r="F1519" s="163" t="s">
        <v>639</v>
      </c>
      <c r="G1519" s="163" t="s">
        <v>2065</v>
      </c>
      <c r="H1519" s="163" t="s">
        <v>2066</v>
      </c>
      <c r="I1519" s="163" t="s">
        <v>643</v>
      </c>
      <c r="J1519" s="162">
        <v>11.24926138</v>
      </c>
      <c r="K1519" s="162">
        <v>124.70168080000001</v>
      </c>
      <c r="L1519" s="163" t="s">
        <v>644</v>
      </c>
      <c r="M1519" s="162">
        <v>14</v>
      </c>
      <c r="N1519" s="162">
        <v>45</v>
      </c>
      <c r="O1519" s="162">
        <v>194</v>
      </c>
      <c r="P1519" s="162">
        <v>1384</v>
      </c>
      <c r="Q1519" s="162">
        <v>2573</v>
      </c>
      <c r="R1519" s="164">
        <v>1</v>
      </c>
      <c r="S1519" s="164" t="s">
        <v>644</v>
      </c>
      <c r="T1519" s="164"/>
      <c r="U1519" s="164" t="s">
        <v>644</v>
      </c>
      <c r="V1519" s="164" t="s">
        <v>644</v>
      </c>
      <c r="W1519" s="162">
        <f t="shared" si="95"/>
        <v>1</v>
      </c>
      <c r="X1519" s="162">
        <v>1</v>
      </c>
      <c r="Y1519" t="str">
        <f t="shared" si="96"/>
        <v>Public Elementary</v>
      </c>
      <c r="AA1519" t="str">
        <f t="shared" si="97"/>
        <v>1</v>
      </c>
    </row>
    <row r="1520" spans="1:27" ht="15.75" hidden="1" customHeight="1" x14ac:dyDescent="0.25">
      <c r="A1520" s="162">
        <v>1416</v>
      </c>
      <c r="B1520" s="162">
        <v>121259</v>
      </c>
      <c r="C1520" s="163" t="s">
        <v>2071</v>
      </c>
      <c r="D1520" s="163" t="s">
        <v>638</v>
      </c>
      <c r="E1520" s="163" t="s">
        <v>639</v>
      </c>
      <c r="F1520" s="163" t="s">
        <v>639</v>
      </c>
      <c r="G1520" s="163" t="s">
        <v>2065</v>
      </c>
      <c r="H1520" s="163" t="s">
        <v>2066</v>
      </c>
      <c r="I1520" s="163" t="s">
        <v>643</v>
      </c>
      <c r="J1520" s="162">
        <v>11.2628045</v>
      </c>
      <c r="K1520" s="162">
        <v>124.6884029</v>
      </c>
      <c r="L1520" s="163" t="s">
        <v>644</v>
      </c>
      <c r="M1520" s="162">
        <v>14</v>
      </c>
      <c r="N1520" s="162">
        <v>45</v>
      </c>
      <c r="O1520" s="162">
        <v>194</v>
      </c>
      <c r="P1520" s="162">
        <v>1384</v>
      </c>
      <c r="Q1520" s="162">
        <v>2573</v>
      </c>
      <c r="R1520" s="164">
        <v>1</v>
      </c>
      <c r="S1520" s="164" t="s">
        <v>644</v>
      </c>
      <c r="T1520" s="164"/>
      <c r="U1520" s="164" t="s">
        <v>644</v>
      </c>
      <c r="V1520" s="164" t="s">
        <v>644</v>
      </c>
      <c r="W1520" s="162">
        <f t="shared" si="95"/>
        <v>1</v>
      </c>
      <c r="X1520" s="162">
        <v>1</v>
      </c>
      <c r="Y1520" t="str">
        <f t="shared" si="96"/>
        <v>Public Elementary</v>
      </c>
      <c r="AA1520" t="str">
        <f t="shared" si="97"/>
        <v>1</v>
      </c>
    </row>
    <row r="1521" spans="1:27" ht="15.75" hidden="1" customHeight="1" x14ac:dyDescent="0.25">
      <c r="A1521" s="162">
        <v>1417</v>
      </c>
      <c r="B1521" s="162">
        <v>121260</v>
      </c>
      <c r="C1521" s="163" t="s">
        <v>2072</v>
      </c>
      <c r="D1521" s="163" t="s">
        <v>638</v>
      </c>
      <c r="E1521" s="163" t="s">
        <v>639</v>
      </c>
      <c r="F1521" s="163" t="s">
        <v>639</v>
      </c>
      <c r="G1521" s="163" t="s">
        <v>2065</v>
      </c>
      <c r="H1521" s="163" t="s">
        <v>2066</v>
      </c>
      <c r="I1521" s="163" t="s">
        <v>643</v>
      </c>
      <c r="J1521" s="162">
        <v>11.30036889</v>
      </c>
      <c r="K1521" s="162">
        <v>124.6886251</v>
      </c>
      <c r="L1521" s="163" t="s">
        <v>644</v>
      </c>
      <c r="M1521" s="162">
        <v>14</v>
      </c>
      <c r="N1521" s="162">
        <v>45</v>
      </c>
      <c r="O1521" s="162">
        <v>194</v>
      </c>
      <c r="P1521" s="162">
        <v>1384</v>
      </c>
      <c r="Q1521" s="162">
        <v>2573</v>
      </c>
      <c r="R1521" s="164">
        <v>1</v>
      </c>
      <c r="S1521" s="164" t="s">
        <v>644</v>
      </c>
      <c r="T1521" s="164"/>
      <c r="U1521" s="164" t="s">
        <v>644</v>
      </c>
      <c r="V1521" s="164" t="s">
        <v>644</v>
      </c>
      <c r="W1521" s="162">
        <f t="shared" si="95"/>
        <v>1</v>
      </c>
      <c r="X1521" s="162">
        <v>1</v>
      </c>
      <c r="Y1521" t="str">
        <f t="shared" si="96"/>
        <v>Public Elementary</v>
      </c>
      <c r="AA1521" t="str">
        <f t="shared" si="97"/>
        <v>1</v>
      </c>
    </row>
    <row r="1522" spans="1:27" ht="15.75" hidden="1" customHeight="1" x14ac:dyDescent="0.25">
      <c r="A1522" s="162">
        <v>1418</v>
      </c>
      <c r="B1522" s="162">
        <v>121261</v>
      </c>
      <c r="C1522" s="163" t="s">
        <v>2073</v>
      </c>
      <c r="D1522" s="163" t="s">
        <v>638</v>
      </c>
      <c r="E1522" s="163" t="s">
        <v>639</v>
      </c>
      <c r="F1522" s="163" t="s">
        <v>639</v>
      </c>
      <c r="G1522" s="163" t="s">
        <v>2065</v>
      </c>
      <c r="H1522" s="163" t="s">
        <v>2066</v>
      </c>
      <c r="I1522" s="163" t="s">
        <v>643</v>
      </c>
      <c r="J1522" s="162">
        <v>11.15891229</v>
      </c>
      <c r="K1522" s="162">
        <v>124.5675026</v>
      </c>
      <c r="L1522" s="163" t="s">
        <v>644</v>
      </c>
      <c r="M1522" s="162">
        <v>14</v>
      </c>
      <c r="N1522" s="162">
        <v>45</v>
      </c>
      <c r="O1522" s="162">
        <v>194</v>
      </c>
      <c r="P1522" s="162">
        <v>1384</v>
      </c>
      <c r="Q1522" s="162">
        <v>2573</v>
      </c>
      <c r="R1522" s="164">
        <v>1</v>
      </c>
      <c r="S1522" s="164" t="s">
        <v>644</v>
      </c>
      <c r="T1522" s="164"/>
      <c r="U1522" s="164" t="s">
        <v>644</v>
      </c>
      <c r="V1522" s="164" t="s">
        <v>644</v>
      </c>
      <c r="W1522" s="162">
        <f t="shared" si="95"/>
        <v>1</v>
      </c>
      <c r="X1522" s="162">
        <v>1</v>
      </c>
      <c r="Y1522" t="str">
        <f t="shared" si="96"/>
        <v>Public Elementary</v>
      </c>
      <c r="AA1522" t="str">
        <f t="shared" si="97"/>
        <v>1</v>
      </c>
    </row>
    <row r="1523" spans="1:27" ht="15.75" hidden="1" customHeight="1" x14ac:dyDescent="0.25">
      <c r="A1523" s="162">
        <v>1419</v>
      </c>
      <c r="B1523" s="162">
        <v>121262</v>
      </c>
      <c r="C1523" s="163" t="s">
        <v>2074</v>
      </c>
      <c r="D1523" s="163" t="s">
        <v>638</v>
      </c>
      <c r="E1523" s="163" t="s">
        <v>639</v>
      </c>
      <c r="F1523" s="163" t="s">
        <v>639</v>
      </c>
      <c r="G1523" s="163" t="s">
        <v>2065</v>
      </c>
      <c r="H1523" s="163" t="s">
        <v>2066</v>
      </c>
      <c r="I1523" s="163" t="s">
        <v>643</v>
      </c>
      <c r="J1523" s="162">
        <v>11.26370449</v>
      </c>
      <c r="K1523" s="162">
        <v>124.67834689999999</v>
      </c>
      <c r="L1523" s="163" t="s">
        <v>644</v>
      </c>
      <c r="M1523" s="162">
        <v>14</v>
      </c>
      <c r="N1523" s="162">
        <v>45</v>
      </c>
      <c r="O1523" s="162">
        <v>194</v>
      </c>
      <c r="P1523" s="162">
        <v>1384</v>
      </c>
      <c r="Q1523" s="162">
        <v>2573</v>
      </c>
      <c r="R1523" s="164">
        <v>1</v>
      </c>
      <c r="S1523" s="164" t="s">
        <v>644</v>
      </c>
      <c r="T1523" s="164"/>
      <c r="U1523" s="164" t="s">
        <v>644</v>
      </c>
      <c r="V1523" s="164" t="s">
        <v>644</v>
      </c>
      <c r="W1523" s="162">
        <f t="shared" si="95"/>
        <v>1</v>
      </c>
      <c r="X1523" s="162">
        <v>1</v>
      </c>
      <c r="Y1523" t="str">
        <f t="shared" si="96"/>
        <v>Public Elementary</v>
      </c>
      <c r="AA1523" t="str">
        <f t="shared" si="97"/>
        <v>1</v>
      </c>
    </row>
    <row r="1524" spans="1:27" ht="15.75" hidden="1" customHeight="1" x14ac:dyDescent="0.25">
      <c r="A1524" s="162">
        <v>1420</v>
      </c>
      <c r="B1524" s="162">
        <v>121263</v>
      </c>
      <c r="C1524" s="163" t="s">
        <v>2075</v>
      </c>
      <c r="D1524" s="163" t="s">
        <v>638</v>
      </c>
      <c r="E1524" s="163" t="s">
        <v>639</v>
      </c>
      <c r="F1524" s="163" t="s">
        <v>639</v>
      </c>
      <c r="G1524" s="163" t="s">
        <v>2065</v>
      </c>
      <c r="H1524" s="163" t="s">
        <v>2066</v>
      </c>
      <c r="I1524" s="163" t="s">
        <v>643</v>
      </c>
      <c r="J1524" s="162">
        <v>11.269815039999999</v>
      </c>
      <c r="K1524" s="162">
        <v>124.6841809</v>
      </c>
      <c r="L1524" s="163" t="s">
        <v>644</v>
      </c>
      <c r="M1524" s="162">
        <v>14</v>
      </c>
      <c r="N1524" s="162">
        <v>45</v>
      </c>
      <c r="O1524" s="162">
        <v>194</v>
      </c>
      <c r="P1524" s="162">
        <v>1384</v>
      </c>
      <c r="Q1524" s="162">
        <v>2573</v>
      </c>
      <c r="R1524" s="164">
        <v>1</v>
      </c>
      <c r="S1524" s="164" t="s">
        <v>644</v>
      </c>
      <c r="T1524" s="164"/>
      <c r="U1524" s="164" t="s">
        <v>644</v>
      </c>
      <c r="V1524" s="164" t="s">
        <v>644</v>
      </c>
      <c r="W1524" s="162">
        <f t="shared" si="95"/>
        <v>1</v>
      </c>
      <c r="X1524" s="162">
        <v>1</v>
      </c>
      <c r="Y1524" t="str">
        <f t="shared" si="96"/>
        <v>Public Elementary</v>
      </c>
      <c r="AA1524" t="str">
        <f t="shared" si="97"/>
        <v>1</v>
      </c>
    </row>
    <row r="1525" spans="1:27" ht="15.75" hidden="1" customHeight="1" x14ac:dyDescent="0.25">
      <c r="A1525" s="162">
        <v>1421</v>
      </c>
      <c r="B1525" s="162">
        <v>121264</v>
      </c>
      <c r="C1525" s="163" t="s">
        <v>2055</v>
      </c>
      <c r="D1525" s="163" t="s">
        <v>638</v>
      </c>
      <c r="E1525" s="163" t="s">
        <v>639</v>
      </c>
      <c r="F1525" s="163" t="s">
        <v>639</v>
      </c>
      <c r="G1525" s="163" t="s">
        <v>2065</v>
      </c>
      <c r="H1525" s="163" t="s">
        <v>2066</v>
      </c>
      <c r="I1525" s="163" t="s">
        <v>643</v>
      </c>
      <c r="J1525" s="162">
        <v>11.27398183</v>
      </c>
      <c r="K1525" s="162">
        <v>124.66695900000001</v>
      </c>
      <c r="L1525" s="163" t="s">
        <v>644</v>
      </c>
      <c r="M1525" s="162">
        <v>14</v>
      </c>
      <c r="N1525" s="162">
        <v>45</v>
      </c>
      <c r="O1525" s="162">
        <v>194</v>
      </c>
      <c r="P1525" s="162">
        <v>1384</v>
      </c>
      <c r="Q1525" s="162">
        <v>2573</v>
      </c>
      <c r="R1525" s="164">
        <v>1</v>
      </c>
      <c r="S1525" s="164" t="s">
        <v>644</v>
      </c>
      <c r="T1525" s="164"/>
      <c r="U1525" s="164" t="s">
        <v>644</v>
      </c>
      <c r="V1525" s="164" t="s">
        <v>644</v>
      </c>
      <c r="W1525" s="162">
        <f t="shared" si="95"/>
        <v>1</v>
      </c>
      <c r="X1525" s="162">
        <v>1</v>
      </c>
      <c r="Y1525" t="str">
        <f t="shared" si="96"/>
        <v>Public Elementary</v>
      </c>
      <c r="AA1525" t="str">
        <f t="shared" si="97"/>
        <v>1</v>
      </c>
    </row>
    <row r="1526" spans="1:27" ht="15.75" hidden="1" customHeight="1" x14ac:dyDescent="0.25">
      <c r="A1526" s="162">
        <v>1422</v>
      </c>
      <c r="B1526" s="162">
        <v>121265</v>
      </c>
      <c r="C1526" s="163" t="s">
        <v>2076</v>
      </c>
      <c r="D1526" s="163" t="s">
        <v>638</v>
      </c>
      <c r="E1526" s="163" t="s">
        <v>639</v>
      </c>
      <c r="F1526" s="163" t="s">
        <v>639</v>
      </c>
      <c r="G1526" s="163" t="s">
        <v>2065</v>
      </c>
      <c r="H1526" s="163" t="s">
        <v>2066</v>
      </c>
      <c r="I1526" s="163" t="s">
        <v>643</v>
      </c>
      <c r="J1526" s="162">
        <v>11.292869530000001</v>
      </c>
      <c r="K1526" s="162">
        <v>124.6639031</v>
      </c>
      <c r="L1526" s="163" t="s">
        <v>644</v>
      </c>
      <c r="M1526" s="162">
        <v>14</v>
      </c>
      <c r="N1526" s="162">
        <v>45</v>
      </c>
      <c r="O1526" s="162">
        <v>194</v>
      </c>
      <c r="P1526" s="162">
        <v>1384</v>
      </c>
      <c r="Q1526" s="162">
        <v>2573</v>
      </c>
      <c r="R1526" s="164">
        <v>1</v>
      </c>
      <c r="S1526" s="164" t="s">
        <v>644</v>
      </c>
      <c r="T1526" s="164"/>
      <c r="U1526" s="164" t="s">
        <v>644</v>
      </c>
      <c r="V1526" s="164" t="s">
        <v>644</v>
      </c>
      <c r="W1526" s="162">
        <f t="shared" si="95"/>
        <v>1</v>
      </c>
      <c r="X1526" s="162">
        <v>1</v>
      </c>
      <c r="Y1526" t="str">
        <f t="shared" si="96"/>
        <v>Public Elementary</v>
      </c>
      <c r="AA1526" t="str">
        <f t="shared" si="97"/>
        <v>1</v>
      </c>
    </row>
    <row r="1527" spans="1:27" ht="15.75" hidden="1" customHeight="1" x14ac:dyDescent="0.25">
      <c r="A1527" s="162">
        <v>1423</v>
      </c>
      <c r="B1527" s="162">
        <v>121266</v>
      </c>
      <c r="C1527" s="163" t="s">
        <v>2077</v>
      </c>
      <c r="D1527" s="163" t="s">
        <v>638</v>
      </c>
      <c r="E1527" s="163" t="s">
        <v>639</v>
      </c>
      <c r="F1527" s="163" t="s">
        <v>639</v>
      </c>
      <c r="G1527" s="163" t="s">
        <v>2065</v>
      </c>
      <c r="H1527" s="163" t="s">
        <v>2066</v>
      </c>
      <c r="I1527" s="163" t="s">
        <v>643</v>
      </c>
      <c r="J1527" s="162">
        <v>11.295369259999999</v>
      </c>
      <c r="K1527" s="162">
        <v>124.6836251</v>
      </c>
      <c r="L1527" s="163" t="s">
        <v>644</v>
      </c>
      <c r="M1527" s="162">
        <v>14</v>
      </c>
      <c r="N1527" s="162">
        <v>45</v>
      </c>
      <c r="O1527" s="162">
        <v>194</v>
      </c>
      <c r="P1527" s="162">
        <v>1384</v>
      </c>
      <c r="Q1527" s="162">
        <v>2573</v>
      </c>
      <c r="R1527" s="164">
        <v>1</v>
      </c>
      <c r="S1527" s="164" t="s">
        <v>644</v>
      </c>
      <c r="T1527" s="164"/>
      <c r="U1527" s="164" t="s">
        <v>644</v>
      </c>
      <c r="V1527" s="164" t="s">
        <v>644</v>
      </c>
      <c r="W1527" s="162">
        <f t="shared" si="95"/>
        <v>1</v>
      </c>
      <c r="X1527" s="162">
        <v>1</v>
      </c>
      <c r="Y1527" t="str">
        <f t="shared" si="96"/>
        <v>Public Elementary</v>
      </c>
      <c r="AA1527" t="str">
        <f t="shared" si="97"/>
        <v>1</v>
      </c>
    </row>
    <row r="1528" spans="1:27" ht="15.75" hidden="1" customHeight="1" x14ac:dyDescent="0.25">
      <c r="A1528" s="162">
        <v>1424</v>
      </c>
      <c r="B1528" s="162">
        <v>121267</v>
      </c>
      <c r="C1528" s="163" t="s">
        <v>2078</v>
      </c>
      <c r="D1528" s="163" t="s">
        <v>638</v>
      </c>
      <c r="E1528" s="163" t="s">
        <v>639</v>
      </c>
      <c r="F1528" s="163" t="s">
        <v>639</v>
      </c>
      <c r="G1528" s="163" t="s">
        <v>2065</v>
      </c>
      <c r="H1528" s="163" t="s">
        <v>2066</v>
      </c>
      <c r="I1528" s="163" t="s">
        <v>643</v>
      </c>
      <c r="J1528" s="162">
        <v>11.257871829999999</v>
      </c>
      <c r="K1528" s="162">
        <v>124.6914029</v>
      </c>
      <c r="L1528" s="163" t="s">
        <v>644</v>
      </c>
      <c r="M1528" s="162">
        <v>14</v>
      </c>
      <c r="N1528" s="162">
        <v>45</v>
      </c>
      <c r="O1528" s="162">
        <v>194</v>
      </c>
      <c r="P1528" s="162">
        <v>1384</v>
      </c>
      <c r="Q1528" s="162">
        <v>2573</v>
      </c>
      <c r="R1528" s="164">
        <v>1</v>
      </c>
      <c r="S1528" s="164" t="s">
        <v>644</v>
      </c>
      <c r="T1528" s="164"/>
      <c r="U1528" s="164" t="s">
        <v>644</v>
      </c>
      <c r="V1528" s="164" t="s">
        <v>644</v>
      </c>
      <c r="W1528" s="162">
        <f t="shared" si="95"/>
        <v>1</v>
      </c>
      <c r="X1528" s="162">
        <v>1</v>
      </c>
      <c r="Y1528" t="str">
        <f t="shared" si="96"/>
        <v>Public Elementary</v>
      </c>
      <c r="AA1528" t="str">
        <f t="shared" si="97"/>
        <v>1</v>
      </c>
    </row>
    <row r="1529" spans="1:27" ht="15.75" hidden="1" customHeight="1" x14ac:dyDescent="0.25">
      <c r="A1529" s="162">
        <v>1425</v>
      </c>
      <c r="B1529" s="162">
        <v>121268</v>
      </c>
      <c r="C1529" s="163" t="s">
        <v>2079</v>
      </c>
      <c r="D1529" s="163" t="s">
        <v>638</v>
      </c>
      <c r="E1529" s="163" t="s">
        <v>639</v>
      </c>
      <c r="F1529" s="163" t="s">
        <v>639</v>
      </c>
      <c r="G1529" s="163" t="s">
        <v>2065</v>
      </c>
      <c r="H1529" s="163" t="s">
        <v>2066</v>
      </c>
      <c r="I1529" s="163" t="s">
        <v>643</v>
      </c>
      <c r="J1529" s="162">
        <v>11.28148122</v>
      </c>
      <c r="K1529" s="162">
        <v>124.685292</v>
      </c>
      <c r="L1529" s="163" t="s">
        <v>644</v>
      </c>
      <c r="M1529" s="162">
        <v>14</v>
      </c>
      <c r="N1529" s="162">
        <v>45</v>
      </c>
      <c r="O1529" s="162">
        <v>194</v>
      </c>
      <c r="P1529" s="162">
        <v>1384</v>
      </c>
      <c r="Q1529" s="162">
        <v>2573</v>
      </c>
      <c r="R1529" s="164">
        <v>1</v>
      </c>
      <c r="S1529" s="164" t="s">
        <v>644</v>
      </c>
      <c r="T1529" s="164"/>
      <c r="U1529" s="164" t="s">
        <v>644</v>
      </c>
      <c r="V1529" s="164" t="s">
        <v>644</v>
      </c>
      <c r="W1529" s="162">
        <f t="shared" si="95"/>
        <v>1</v>
      </c>
      <c r="X1529" s="162">
        <v>1</v>
      </c>
      <c r="Y1529" t="str">
        <f t="shared" si="96"/>
        <v>Public Elementary</v>
      </c>
      <c r="AA1529" t="str">
        <f t="shared" si="97"/>
        <v>1</v>
      </c>
    </row>
    <row r="1530" spans="1:27" ht="15.75" hidden="1" customHeight="1" x14ac:dyDescent="0.25">
      <c r="A1530" s="162">
        <v>2241</v>
      </c>
      <c r="B1530" s="162">
        <v>303361</v>
      </c>
      <c r="C1530" s="163" t="s">
        <v>2822</v>
      </c>
      <c r="D1530" s="163" t="s">
        <v>638</v>
      </c>
      <c r="E1530" s="163" t="s">
        <v>639</v>
      </c>
      <c r="F1530" s="163" t="s">
        <v>639</v>
      </c>
      <c r="G1530" s="163" t="s">
        <v>2065</v>
      </c>
      <c r="H1530" s="163" t="s">
        <v>2066</v>
      </c>
      <c r="I1530" s="163" t="s">
        <v>716</v>
      </c>
      <c r="J1530" s="162">
        <v>11.29638001</v>
      </c>
      <c r="K1530" s="162">
        <v>124.68331329999999</v>
      </c>
      <c r="L1530" s="163" t="s">
        <v>644</v>
      </c>
      <c r="M1530" s="162">
        <v>14</v>
      </c>
      <c r="N1530" s="162">
        <v>45</v>
      </c>
      <c r="O1530" s="162">
        <v>194</v>
      </c>
      <c r="P1530" s="162">
        <v>1384</v>
      </c>
      <c r="Q1530" s="162">
        <v>2573</v>
      </c>
      <c r="R1530" s="164" t="s">
        <v>644</v>
      </c>
      <c r="S1530" s="164">
        <v>1</v>
      </c>
      <c r="T1530" s="164"/>
      <c r="U1530" s="164" t="s">
        <v>644</v>
      </c>
      <c r="V1530" s="164" t="s">
        <v>644</v>
      </c>
      <c r="W1530" s="162">
        <f t="shared" si="95"/>
        <v>2</v>
      </c>
      <c r="X1530" s="162">
        <v>1</v>
      </c>
      <c r="Y1530" t="str">
        <f t="shared" si="96"/>
        <v>Public JHS</v>
      </c>
      <c r="AA1530" t="str">
        <f t="shared" si="97"/>
        <v>2</v>
      </c>
    </row>
    <row r="1531" spans="1:27" ht="15.75" hidden="1" customHeight="1" x14ac:dyDescent="0.25">
      <c r="A1531" s="162">
        <v>2327</v>
      </c>
      <c r="B1531" s="162">
        <v>313307</v>
      </c>
      <c r="C1531" s="163" t="s">
        <v>2904</v>
      </c>
      <c r="D1531" s="163" t="s">
        <v>638</v>
      </c>
      <c r="E1531" s="163" t="s">
        <v>639</v>
      </c>
      <c r="F1531" s="163" t="s">
        <v>639</v>
      </c>
      <c r="G1531" s="163" t="s">
        <v>2065</v>
      </c>
      <c r="H1531" s="163" t="s">
        <v>2066</v>
      </c>
      <c r="I1531" s="163" t="s">
        <v>716</v>
      </c>
      <c r="J1531" s="162">
        <v>11.3</v>
      </c>
      <c r="K1531" s="162">
        <v>124.683334</v>
      </c>
      <c r="L1531" s="163" t="s">
        <v>644</v>
      </c>
      <c r="M1531" s="162">
        <v>14</v>
      </c>
      <c r="N1531" s="162">
        <v>45</v>
      </c>
      <c r="O1531" s="162">
        <v>194</v>
      </c>
      <c r="P1531" s="162">
        <v>1384</v>
      </c>
      <c r="Q1531" s="162">
        <v>2573</v>
      </c>
      <c r="R1531" s="164" t="s">
        <v>644</v>
      </c>
      <c r="S1531" s="164">
        <v>1</v>
      </c>
      <c r="T1531" s="164"/>
      <c r="U1531" s="164" t="s">
        <v>644</v>
      </c>
      <c r="V1531" s="164" t="s">
        <v>644</v>
      </c>
      <c r="W1531" s="162">
        <f t="shared" si="95"/>
        <v>2</v>
      </c>
      <c r="X1531" s="162">
        <v>1</v>
      </c>
      <c r="Y1531" t="str">
        <f t="shared" si="96"/>
        <v>Public JHS</v>
      </c>
      <c r="AA1531" t="str">
        <f t="shared" si="97"/>
        <v>2</v>
      </c>
    </row>
    <row r="1532" spans="1:27" ht="15.75" hidden="1" customHeight="1" x14ac:dyDescent="0.25">
      <c r="A1532" s="162">
        <v>2331</v>
      </c>
      <c r="B1532" s="162">
        <v>313311</v>
      </c>
      <c r="C1532" s="163" t="s">
        <v>2907</v>
      </c>
      <c r="D1532" s="163" t="s">
        <v>638</v>
      </c>
      <c r="E1532" s="163" t="s">
        <v>639</v>
      </c>
      <c r="F1532" s="163" t="s">
        <v>639</v>
      </c>
      <c r="G1532" s="163" t="s">
        <v>2065</v>
      </c>
      <c r="H1532" s="163" t="s">
        <v>2066</v>
      </c>
      <c r="I1532" s="163" t="s">
        <v>716</v>
      </c>
      <c r="J1532" s="170"/>
      <c r="K1532" s="170"/>
      <c r="L1532" s="163" t="s">
        <v>644</v>
      </c>
      <c r="M1532" s="162">
        <v>14</v>
      </c>
      <c r="N1532" s="162">
        <v>45</v>
      </c>
      <c r="O1532" s="162">
        <v>194</v>
      </c>
      <c r="P1532" s="162">
        <v>1384</v>
      </c>
      <c r="Q1532" s="162">
        <v>2573</v>
      </c>
      <c r="R1532" s="164" t="s">
        <v>644</v>
      </c>
      <c r="S1532" s="164">
        <v>1</v>
      </c>
      <c r="T1532" s="164"/>
      <c r="U1532" s="164" t="s">
        <v>644</v>
      </c>
      <c r="V1532" s="164" t="s">
        <v>644</v>
      </c>
      <c r="W1532" s="162">
        <f t="shared" si="95"/>
        <v>2</v>
      </c>
      <c r="X1532" s="162">
        <v>1</v>
      </c>
      <c r="Y1532" t="str">
        <f t="shared" si="96"/>
        <v>Public JHS</v>
      </c>
      <c r="AA1532" t="str">
        <f t="shared" si="97"/>
        <v>2</v>
      </c>
    </row>
    <row r="1533" spans="1:27" ht="15.75" hidden="1" customHeight="1" x14ac:dyDescent="0.25">
      <c r="A1533" s="162">
        <v>2375</v>
      </c>
      <c r="B1533" s="162">
        <v>404667</v>
      </c>
      <c r="C1533" s="169" t="s">
        <v>2966</v>
      </c>
      <c r="D1533" s="163" t="s">
        <v>638</v>
      </c>
      <c r="E1533" s="163" t="s">
        <v>730</v>
      </c>
      <c r="F1533" s="163" t="s">
        <v>639</v>
      </c>
      <c r="G1533" s="163" t="s">
        <v>2964</v>
      </c>
      <c r="H1533" s="163" t="s">
        <v>2066</v>
      </c>
      <c r="I1533" s="163" t="s">
        <v>439</v>
      </c>
      <c r="J1533" s="170"/>
      <c r="K1533" s="170"/>
      <c r="L1533" s="163" t="s">
        <v>2967</v>
      </c>
      <c r="M1533" s="162">
        <v>14</v>
      </c>
      <c r="N1533" s="162">
        <v>45</v>
      </c>
      <c r="O1533" s="162">
        <v>194</v>
      </c>
      <c r="P1533" s="162">
        <v>1384</v>
      </c>
      <c r="Q1533" s="162">
        <v>2573</v>
      </c>
      <c r="R1533" s="164" t="str">
        <f>IF(B1533&lt;200000,1,"")</f>
        <v/>
      </c>
      <c r="S1533" s="164">
        <v>1</v>
      </c>
      <c r="T1533" s="164"/>
      <c r="U1533" s="164" t="s">
        <v>644</v>
      </c>
      <c r="V1533" s="164" t="s">
        <v>644</v>
      </c>
      <c r="W1533" s="162">
        <f t="shared" si="95"/>
        <v>2</v>
      </c>
      <c r="X1533" s="162">
        <v>2</v>
      </c>
      <c r="Y1533" t="str">
        <f t="shared" si="96"/>
        <v>Private JHS</v>
      </c>
      <c r="AA1533" t="str">
        <f t="shared" si="97"/>
        <v>2</v>
      </c>
    </row>
    <row r="1534" spans="1:27" ht="15.75" hidden="1" customHeight="1" x14ac:dyDescent="0.25">
      <c r="A1534" s="162">
        <v>2458</v>
      </c>
      <c r="B1534" s="178" t="s">
        <v>2066</v>
      </c>
      <c r="C1534" s="178" t="s">
        <v>3106</v>
      </c>
      <c r="D1534" s="163" t="s">
        <v>638</v>
      </c>
      <c r="E1534" s="163" t="s">
        <v>639</v>
      </c>
      <c r="F1534" s="163" t="s">
        <v>639</v>
      </c>
      <c r="G1534" s="178" t="s">
        <v>2065</v>
      </c>
      <c r="H1534" s="178" t="s">
        <v>2066</v>
      </c>
      <c r="I1534" s="163" t="s">
        <v>758</v>
      </c>
      <c r="J1534" s="162"/>
      <c r="K1534" s="162"/>
      <c r="L1534" s="163"/>
      <c r="M1534" s="162"/>
      <c r="N1534" s="162"/>
      <c r="O1534" s="162"/>
      <c r="P1534" s="162"/>
      <c r="Q1534" s="162"/>
      <c r="R1534" s="164" t="s">
        <v>644</v>
      </c>
      <c r="S1534" s="164" t="s">
        <v>644</v>
      </c>
      <c r="T1534" s="164"/>
      <c r="U1534" s="164">
        <v>1</v>
      </c>
      <c r="V1534" s="164" t="s">
        <v>644</v>
      </c>
      <c r="W1534" s="162">
        <f t="shared" si="95"/>
        <v>7</v>
      </c>
      <c r="X1534" s="162">
        <v>1</v>
      </c>
      <c r="Y1534" t="str">
        <f t="shared" si="96"/>
        <v>Public ALS</v>
      </c>
      <c r="AA1534" t="str">
        <f t="shared" si="97"/>
        <v>4</v>
      </c>
    </row>
    <row r="1535" spans="1:27" ht="15.75" hidden="1" customHeight="1" x14ac:dyDescent="0.25">
      <c r="A1535" s="162">
        <v>1426</v>
      </c>
      <c r="B1535" s="162">
        <v>121269</v>
      </c>
      <c r="C1535" s="163" t="s">
        <v>2080</v>
      </c>
      <c r="D1535" s="163" t="s">
        <v>638</v>
      </c>
      <c r="E1535" s="163" t="s">
        <v>639</v>
      </c>
      <c r="F1535" s="163" t="s">
        <v>639</v>
      </c>
      <c r="G1535" s="163" t="s">
        <v>2065</v>
      </c>
      <c r="H1535" s="163" t="s">
        <v>2081</v>
      </c>
      <c r="I1535" s="163" t="s">
        <v>643</v>
      </c>
      <c r="J1535" s="162">
        <v>11.270925869999999</v>
      </c>
      <c r="K1535" s="162">
        <v>124.70195889999999</v>
      </c>
      <c r="L1535" s="163" t="s">
        <v>644</v>
      </c>
      <c r="M1535" s="162">
        <v>14</v>
      </c>
      <c r="N1535" s="162">
        <v>45</v>
      </c>
      <c r="O1535" s="162">
        <v>194</v>
      </c>
      <c r="P1535" s="162">
        <v>1384</v>
      </c>
      <c r="Q1535" s="162">
        <v>2574</v>
      </c>
      <c r="R1535" s="164">
        <v>1</v>
      </c>
      <c r="S1535" s="164" t="s">
        <v>644</v>
      </c>
      <c r="T1535" s="164"/>
      <c r="U1535" s="164" t="s">
        <v>644</v>
      </c>
      <c r="V1535" s="164" t="s">
        <v>644</v>
      </c>
      <c r="W1535" s="162">
        <f t="shared" si="95"/>
        <v>1</v>
      </c>
      <c r="X1535" s="162">
        <v>1</v>
      </c>
      <c r="Y1535" t="str">
        <f t="shared" si="96"/>
        <v>Public Elementary</v>
      </c>
      <c r="AA1535" t="str">
        <f t="shared" si="97"/>
        <v>1</v>
      </c>
    </row>
    <row r="1536" spans="1:27" ht="15.75" hidden="1" customHeight="1" x14ac:dyDescent="0.25">
      <c r="A1536" s="162">
        <v>1427</v>
      </c>
      <c r="B1536" s="162">
        <v>121270</v>
      </c>
      <c r="C1536" s="163" t="s">
        <v>2082</v>
      </c>
      <c r="D1536" s="163" t="s">
        <v>638</v>
      </c>
      <c r="E1536" s="163" t="s">
        <v>639</v>
      </c>
      <c r="F1536" s="163" t="s">
        <v>639</v>
      </c>
      <c r="G1536" s="163" t="s">
        <v>2065</v>
      </c>
      <c r="H1536" s="163" t="s">
        <v>2081</v>
      </c>
      <c r="I1536" s="163" t="s">
        <v>643</v>
      </c>
      <c r="J1536" s="162">
        <v>11.231206480000001</v>
      </c>
      <c r="K1536" s="162">
        <v>124.7352916</v>
      </c>
      <c r="L1536" s="163" t="s">
        <v>644</v>
      </c>
      <c r="M1536" s="162">
        <v>14</v>
      </c>
      <c r="N1536" s="162">
        <v>45</v>
      </c>
      <c r="O1536" s="162">
        <v>194</v>
      </c>
      <c r="P1536" s="162">
        <v>1384</v>
      </c>
      <c r="Q1536" s="162">
        <v>2574</v>
      </c>
      <c r="R1536" s="164">
        <v>1</v>
      </c>
      <c r="S1536" s="164" t="s">
        <v>644</v>
      </c>
      <c r="T1536" s="164"/>
      <c r="U1536" s="164" t="s">
        <v>644</v>
      </c>
      <c r="V1536" s="164" t="s">
        <v>644</v>
      </c>
      <c r="W1536" s="162">
        <f t="shared" si="95"/>
        <v>1</v>
      </c>
      <c r="X1536" s="162">
        <v>1</v>
      </c>
      <c r="Y1536" t="str">
        <f t="shared" si="96"/>
        <v>Public Elementary</v>
      </c>
      <c r="AA1536" t="str">
        <f t="shared" si="97"/>
        <v>1</v>
      </c>
    </row>
    <row r="1537" spans="1:27" ht="15.75" hidden="1" customHeight="1" x14ac:dyDescent="0.25">
      <c r="A1537" s="162">
        <v>1428</v>
      </c>
      <c r="B1537" s="162">
        <v>121271</v>
      </c>
      <c r="C1537" s="163" t="s">
        <v>2083</v>
      </c>
      <c r="D1537" s="163" t="s">
        <v>638</v>
      </c>
      <c r="E1537" s="163" t="s">
        <v>639</v>
      </c>
      <c r="F1537" s="163" t="s">
        <v>639</v>
      </c>
      <c r="G1537" s="163" t="s">
        <v>2065</v>
      </c>
      <c r="H1537" s="163" t="s">
        <v>2081</v>
      </c>
      <c r="I1537" s="163" t="s">
        <v>643</v>
      </c>
      <c r="J1537" s="162">
        <v>11.215929620000001</v>
      </c>
      <c r="K1537" s="162">
        <v>124.7172356</v>
      </c>
      <c r="L1537" s="163" t="s">
        <v>644</v>
      </c>
      <c r="M1537" s="162">
        <v>14</v>
      </c>
      <c r="N1537" s="162">
        <v>45</v>
      </c>
      <c r="O1537" s="162">
        <v>194</v>
      </c>
      <c r="P1537" s="162">
        <v>1384</v>
      </c>
      <c r="Q1537" s="162">
        <v>2574</v>
      </c>
      <c r="R1537" s="164">
        <v>1</v>
      </c>
      <c r="S1537" s="164" t="s">
        <v>644</v>
      </c>
      <c r="T1537" s="164"/>
      <c r="U1537" s="164" t="s">
        <v>644</v>
      </c>
      <c r="V1537" s="164" t="s">
        <v>644</v>
      </c>
      <c r="W1537" s="162">
        <f t="shared" si="95"/>
        <v>1</v>
      </c>
      <c r="X1537" s="162">
        <v>1</v>
      </c>
      <c r="Y1537" t="str">
        <f t="shared" si="96"/>
        <v>Public Elementary</v>
      </c>
      <c r="AA1537" t="str">
        <f t="shared" si="97"/>
        <v>1</v>
      </c>
    </row>
    <row r="1538" spans="1:27" ht="15.75" hidden="1" customHeight="1" x14ac:dyDescent="0.25">
      <c r="A1538" s="162">
        <v>1429</v>
      </c>
      <c r="B1538" s="162">
        <v>121272</v>
      </c>
      <c r="C1538" s="163" t="s">
        <v>2084</v>
      </c>
      <c r="D1538" s="163" t="s">
        <v>638</v>
      </c>
      <c r="E1538" s="163" t="s">
        <v>639</v>
      </c>
      <c r="F1538" s="163" t="s">
        <v>639</v>
      </c>
      <c r="G1538" s="163" t="s">
        <v>2065</v>
      </c>
      <c r="H1538" s="163" t="s">
        <v>2081</v>
      </c>
      <c r="I1538" s="163" t="s">
        <v>643</v>
      </c>
      <c r="J1538" s="162">
        <v>11.29842399</v>
      </c>
      <c r="K1538" s="162">
        <v>124.695847</v>
      </c>
      <c r="L1538" s="163" t="s">
        <v>644</v>
      </c>
      <c r="M1538" s="162">
        <v>14</v>
      </c>
      <c r="N1538" s="162">
        <v>45</v>
      </c>
      <c r="O1538" s="162">
        <v>194</v>
      </c>
      <c r="P1538" s="162">
        <v>1384</v>
      </c>
      <c r="Q1538" s="162">
        <v>2574</v>
      </c>
      <c r="R1538" s="164">
        <v>1</v>
      </c>
      <c r="S1538" s="164" t="s">
        <v>644</v>
      </c>
      <c r="T1538" s="164"/>
      <c r="U1538" s="164" t="s">
        <v>644</v>
      </c>
      <c r="V1538" s="164" t="s">
        <v>644</v>
      </c>
      <c r="W1538" s="162">
        <f t="shared" si="95"/>
        <v>1</v>
      </c>
      <c r="X1538" s="162">
        <v>1</v>
      </c>
      <c r="Y1538" t="str">
        <f t="shared" si="96"/>
        <v>Public Elementary</v>
      </c>
      <c r="AA1538" t="str">
        <f t="shared" si="97"/>
        <v>1</v>
      </c>
    </row>
    <row r="1539" spans="1:27" ht="15.75" hidden="1" customHeight="1" x14ac:dyDescent="0.25">
      <c r="A1539" s="162">
        <v>1430</v>
      </c>
      <c r="B1539" s="162">
        <v>121273</v>
      </c>
      <c r="C1539" s="163" t="s">
        <v>1478</v>
      </c>
      <c r="D1539" s="163" t="s">
        <v>638</v>
      </c>
      <c r="E1539" s="163" t="s">
        <v>639</v>
      </c>
      <c r="F1539" s="163" t="s">
        <v>639</v>
      </c>
      <c r="G1539" s="163" t="s">
        <v>2065</v>
      </c>
      <c r="H1539" s="163" t="s">
        <v>2081</v>
      </c>
      <c r="I1539" s="163" t="s">
        <v>643</v>
      </c>
      <c r="J1539" s="162">
        <v>11.25592674</v>
      </c>
      <c r="K1539" s="162">
        <v>124.7383468</v>
      </c>
      <c r="L1539" s="163" t="s">
        <v>644</v>
      </c>
      <c r="M1539" s="162">
        <v>14</v>
      </c>
      <c r="N1539" s="162">
        <v>45</v>
      </c>
      <c r="O1539" s="162">
        <v>194</v>
      </c>
      <c r="P1539" s="162">
        <v>1384</v>
      </c>
      <c r="Q1539" s="162">
        <v>2574</v>
      </c>
      <c r="R1539" s="164">
        <v>1</v>
      </c>
      <c r="S1539" s="164" t="s">
        <v>644</v>
      </c>
      <c r="T1539" s="164"/>
      <c r="U1539" s="164" t="s">
        <v>644</v>
      </c>
      <c r="V1539" s="164" t="s">
        <v>644</v>
      </c>
      <c r="W1539" s="162">
        <f t="shared" si="95"/>
        <v>1</v>
      </c>
      <c r="X1539" s="162">
        <v>1</v>
      </c>
      <c r="Y1539" t="str">
        <f t="shared" si="96"/>
        <v>Public Elementary</v>
      </c>
      <c r="AA1539" t="str">
        <f t="shared" si="97"/>
        <v>1</v>
      </c>
    </row>
    <row r="1540" spans="1:27" ht="15.75" hidden="1" customHeight="1" x14ac:dyDescent="0.25">
      <c r="A1540" s="162">
        <v>1431</v>
      </c>
      <c r="B1540" s="162">
        <v>121274</v>
      </c>
      <c r="C1540" s="163" t="s">
        <v>2085</v>
      </c>
      <c r="D1540" s="163" t="s">
        <v>638</v>
      </c>
      <c r="E1540" s="163" t="s">
        <v>639</v>
      </c>
      <c r="F1540" s="163" t="s">
        <v>639</v>
      </c>
      <c r="G1540" s="163" t="s">
        <v>2065</v>
      </c>
      <c r="H1540" s="163" t="s">
        <v>2081</v>
      </c>
      <c r="I1540" s="163" t="s">
        <v>643</v>
      </c>
      <c r="J1540" s="162">
        <v>11.16537681</v>
      </c>
      <c r="K1540" s="162">
        <v>124.9997348</v>
      </c>
      <c r="L1540" s="163" t="s">
        <v>644</v>
      </c>
      <c r="M1540" s="162">
        <v>14</v>
      </c>
      <c r="N1540" s="162">
        <v>45</v>
      </c>
      <c r="O1540" s="162">
        <v>194</v>
      </c>
      <c r="P1540" s="162">
        <v>1384</v>
      </c>
      <c r="Q1540" s="162">
        <v>2574</v>
      </c>
      <c r="R1540" s="164">
        <v>1</v>
      </c>
      <c r="S1540" s="164" t="s">
        <v>644</v>
      </c>
      <c r="T1540" s="164"/>
      <c r="U1540" s="164" t="s">
        <v>644</v>
      </c>
      <c r="V1540" s="164" t="s">
        <v>644</v>
      </c>
      <c r="W1540" s="162">
        <f t="shared" si="95"/>
        <v>1</v>
      </c>
      <c r="X1540" s="162">
        <v>1</v>
      </c>
      <c r="Y1540" t="str">
        <f t="shared" si="96"/>
        <v>Public Elementary</v>
      </c>
      <c r="AA1540" t="str">
        <f t="shared" si="97"/>
        <v>1</v>
      </c>
    </row>
    <row r="1541" spans="1:27" ht="15.75" hidden="1" customHeight="1" x14ac:dyDescent="0.25">
      <c r="A1541" s="162">
        <v>1432</v>
      </c>
      <c r="B1541" s="162">
        <v>121275</v>
      </c>
      <c r="C1541" s="163" t="s">
        <v>2086</v>
      </c>
      <c r="D1541" s="163" t="s">
        <v>638</v>
      </c>
      <c r="E1541" s="163" t="s">
        <v>639</v>
      </c>
      <c r="F1541" s="163" t="s">
        <v>639</v>
      </c>
      <c r="G1541" s="163" t="s">
        <v>2065</v>
      </c>
      <c r="H1541" s="163" t="s">
        <v>2081</v>
      </c>
      <c r="I1541" s="163" t="s">
        <v>643</v>
      </c>
      <c r="J1541" s="162">
        <v>11.21231877</v>
      </c>
      <c r="K1541" s="162">
        <v>124.73806949999999</v>
      </c>
      <c r="L1541" s="163" t="s">
        <v>644</v>
      </c>
      <c r="M1541" s="162">
        <v>14</v>
      </c>
      <c r="N1541" s="162">
        <v>45</v>
      </c>
      <c r="O1541" s="162">
        <v>194</v>
      </c>
      <c r="P1541" s="162">
        <v>1384</v>
      </c>
      <c r="Q1541" s="162">
        <v>2574</v>
      </c>
      <c r="R1541" s="164">
        <v>1</v>
      </c>
      <c r="S1541" s="164" t="s">
        <v>644</v>
      </c>
      <c r="T1541" s="164"/>
      <c r="U1541" s="164" t="s">
        <v>644</v>
      </c>
      <c r="V1541" s="164" t="s">
        <v>644</v>
      </c>
      <c r="W1541" s="162">
        <f t="shared" si="95"/>
        <v>1</v>
      </c>
      <c r="X1541" s="162">
        <v>1</v>
      </c>
      <c r="Y1541" t="str">
        <f t="shared" si="96"/>
        <v>Public Elementary</v>
      </c>
      <c r="AA1541" t="str">
        <f t="shared" si="97"/>
        <v>1</v>
      </c>
    </row>
    <row r="1542" spans="1:27" ht="15.75" hidden="1" customHeight="1" x14ac:dyDescent="0.25">
      <c r="A1542" s="162">
        <v>1433</v>
      </c>
      <c r="B1542" s="162">
        <v>121276</v>
      </c>
      <c r="C1542" s="163" t="s">
        <v>2087</v>
      </c>
      <c r="D1542" s="163" t="s">
        <v>638</v>
      </c>
      <c r="E1542" s="163" t="s">
        <v>639</v>
      </c>
      <c r="F1542" s="163" t="s">
        <v>639</v>
      </c>
      <c r="G1542" s="163" t="s">
        <v>2065</v>
      </c>
      <c r="H1542" s="163" t="s">
        <v>2081</v>
      </c>
      <c r="I1542" s="163" t="s">
        <v>643</v>
      </c>
      <c r="J1542" s="162">
        <v>11.277870350000001</v>
      </c>
      <c r="K1542" s="162">
        <v>124.7116809</v>
      </c>
      <c r="L1542" s="163" t="s">
        <v>644</v>
      </c>
      <c r="M1542" s="162">
        <v>14</v>
      </c>
      <c r="N1542" s="162">
        <v>45</v>
      </c>
      <c r="O1542" s="162">
        <v>194</v>
      </c>
      <c r="P1542" s="162">
        <v>1384</v>
      </c>
      <c r="Q1542" s="162">
        <v>2574</v>
      </c>
      <c r="R1542" s="164">
        <v>1</v>
      </c>
      <c r="S1542" s="164" t="s">
        <v>644</v>
      </c>
      <c r="T1542" s="164"/>
      <c r="U1542" s="164" t="s">
        <v>644</v>
      </c>
      <c r="V1542" s="164" t="s">
        <v>644</v>
      </c>
      <c r="W1542" s="162">
        <f t="shared" si="95"/>
        <v>1</v>
      </c>
      <c r="X1542" s="162">
        <v>1</v>
      </c>
      <c r="Y1542" t="str">
        <f t="shared" si="96"/>
        <v>Public Elementary</v>
      </c>
      <c r="AA1542" t="str">
        <f t="shared" si="97"/>
        <v>1</v>
      </c>
    </row>
    <row r="1543" spans="1:27" ht="15.75" hidden="1" customHeight="1" x14ac:dyDescent="0.25">
      <c r="A1543" s="162">
        <v>1434</v>
      </c>
      <c r="B1543" s="162">
        <v>121277</v>
      </c>
      <c r="C1543" s="163" t="s">
        <v>2088</v>
      </c>
      <c r="D1543" s="163" t="s">
        <v>638</v>
      </c>
      <c r="E1543" s="163" t="s">
        <v>639</v>
      </c>
      <c r="F1543" s="163" t="s">
        <v>639</v>
      </c>
      <c r="G1543" s="163" t="s">
        <v>2065</v>
      </c>
      <c r="H1543" s="163" t="s">
        <v>2081</v>
      </c>
      <c r="I1543" s="163" t="s">
        <v>643</v>
      </c>
      <c r="J1543" s="162">
        <v>11.256482739999999</v>
      </c>
      <c r="K1543" s="162">
        <v>124.7311248</v>
      </c>
      <c r="L1543" s="163" t="s">
        <v>644</v>
      </c>
      <c r="M1543" s="162">
        <v>14</v>
      </c>
      <c r="N1543" s="162">
        <v>45</v>
      </c>
      <c r="O1543" s="162">
        <v>194</v>
      </c>
      <c r="P1543" s="162">
        <v>1384</v>
      </c>
      <c r="Q1543" s="162">
        <v>2574</v>
      </c>
      <c r="R1543" s="164">
        <v>1</v>
      </c>
      <c r="S1543" s="164" t="s">
        <v>644</v>
      </c>
      <c r="T1543" s="164"/>
      <c r="U1543" s="164" t="s">
        <v>644</v>
      </c>
      <c r="V1543" s="164" t="s">
        <v>644</v>
      </c>
      <c r="W1543" s="162">
        <f t="shared" si="95"/>
        <v>1</v>
      </c>
      <c r="X1543" s="162">
        <v>1</v>
      </c>
      <c r="Y1543" t="str">
        <f t="shared" si="96"/>
        <v>Public Elementary</v>
      </c>
      <c r="AA1543" t="str">
        <f t="shared" si="97"/>
        <v>1</v>
      </c>
    </row>
    <row r="1544" spans="1:27" ht="15.75" hidden="1" customHeight="1" x14ac:dyDescent="0.25">
      <c r="A1544" s="162">
        <v>1435</v>
      </c>
      <c r="B1544" s="162">
        <v>121278</v>
      </c>
      <c r="C1544" s="163" t="s">
        <v>2089</v>
      </c>
      <c r="D1544" s="163" t="s">
        <v>638</v>
      </c>
      <c r="E1544" s="163" t="s">
        <v>639</v>
      </c>
      <c r="F1544" s="163" t="s">
        <v>639</v>
      </c>
      <c r="G1544" s="163" t="s">
        <v>2065</v>
      </c>
      <c r="H1544" s="163" t="s">
        <v>2081</v>
      </c>
      <c r="I1544" s="163" t="s">
        <v>643</v>
      </c>
      <c r="J1544" s="162">
        <v>11.277036320000001</v>
      </c>
      <c r="K1544" s="162">
        <v>124.72890289999999</v>
      </c>
      <c r="L1544" s="163" t="s">
        <v>644</v>
      </c>
      <c r="M1544" s="162">
        <v>14</v>
      </c>
      <c r="N1544" s="162">
        <v>45</v>
      </c>
      <c r="O1544" s="162">
        <v>194</v>
      </c>
      <c r="P1544" s="162">
        <v>1384</v>
      </c>
      <c r="Q1544" s="162">
        <v>2574</v>
      </c>
      <c r="R1544" s="164">
        <v>1</v>
      </c>
      <c r="S1544" s="164" t="s">
        <v>644</v>
      </c>
      <c r="T1544" s="164"/>
      <c r="U1544" s="164" t="s">
        <v>644</v>
      </c>
      <c r="V1544" s="164" t="s">
        <v>644</v>
      </c>
      <c r="W1544" s="162">
        <f t="shared" si="95"/>
        <v>1</v>
      </c>
      <c r="X1544" s="162">
        <v>1</v>
      </c>
      <c r="Y1544" t="str">
        <f t="shared" si="96"/>
        <v>Public Elementary</v>
      </c>
      <c r="AA1544" t="str">
        <f t="shared" si="97"/>
        <v>1</v>
      </c>
    </row>
    <row r="1545" spans="1:27" ht="15.75" hidden="1" customHeight="1" x14ac:dyDescent="0.25">
      <c r="A1545" s="162">
        <v>1436</v>
      </c>
      <c r="B1545" s="162">
        <v>121279</v>
      </c>
      <c r="C1545" s="163" t="s">
        <v>2090</v>
      </c>
      <c r="D1545" s="163" t="s">
        <v>638</v>
      </c>
      <c r="E1545" s="163" t="s">
        <v>639</v>
      </c>
      <c r="F1545" s="163" t="s">
        <v>639</v>
      </c>
      <c r="G1545" s="163" t="s">
        <v>2065</v>
      </c>
      <c r="H1545" s="163" t="s">
        <v>2081</v>
      </c>
      <c r="I1545" s="163" t="s">
        <v>643</v>
      </c>
      <c r="J1545" s="170"/>
      <c r="K1545" s="170"/>
      <c r="L1545" s="163" t="s">
        <v>644</v>
      </c>
      <c r="M1545" s="162">
        <v>14</v>
      </c>
      <c r="N1545" s="162">
        <v>45</v>
      </c>
      <c r="O1545" s="162">
        <v>194</v>
      </c>
      <c r="P1545" s="162">
        <v>1384</v>
      </c>
      <c r="Q1545" s="162">
        <v>2574</v>
      </c>
      <c r="R1545" s="164">
        <v>1</v>
      </c>
      <c r="S1545" s="164" t="s">
        <v>644</v>
      </c>
      <c r="T1545" s="164"/>
      <c r="U1545" s="164" t="s">
        <v>644</v>
      </c>
      <c r="V1545" s="164" t="s">
        <v>644</v>
      </c>
      <c r="W1545" s="162">
        <f t="shared" si="95"/>
        <v>1</v>
      </c>
      <c r="X1545" s="162">
        <v>1</v>
      </c>
      <c r="Y1545" t="str">
        <f t="shared" si="96"/>
        <v>Public Elementary</v>
      </c>
      <c r="AA1545" t="str">
        <f t="shared" si="97"/>
        <v>1</v>
      </c>
    </row>
    <row r="1546" spans="1:27" ht="15.75" hidden="1" customHeight="1" x14ac:dyDescent="0.25">
      <c r="A1546" s="162">
        <v>1437</v>
      </c>
      <c r="B1546" s="162">
        <v>121280</v>
      </c>
      <c r="C1546" s="163" t="s">
        <v>2091</v>
      </c>
      <c r="D1546" s="163" t="s">
        <v>638</v>
      </c>
      <c r="E1546" s="163" t="s">
        <v>639</v>
      </c>
      <c r="F1546" s="163" t="s">
        <v>639</v>
      </c>
      <c r="G1546" s="163" t="s">
        <v>2065</v>
      </c>
      <c r="H1546" s="163" t="s">
        <v>2081</v>
      </c>
      <c r="I1546" s="163" t="s">
        <v>643</v>
      </c>
      <c r="J1546" s="162">
        <v>11.28398088</v>
      </c>
      <c r="K1546" s="162">
        <v>124.7191809</v>
      </c>
      <c r="L1546" s="163" t="s">
        <v>644</v>
      </c>
      <c r="M1546" s="162">
        <v>14</v>
      </c>
      <c r="N1546" s="162">
        <v>45</v>
      </c>
      <c r="O1546" s="162">
        <v>194</v>
      </c>
      <c r="P1546" s="162">
        <v>1384</v>
      </c>
      <c r="Q1546" s="162">
        <v>2574</v>
      </c>
      <c r="R1546" s="164">
        <v>1</v>
      </c>
      <c r="S1546" s="164" t="s">
        <v>644</v>
      </c>
      <c r="T1546" s="164"/>
      <c r="U1546" s="164" t="s">
        <v>644</v>
      </c>
      <c r="V1546" s="164" t="s">
        <v>644</v>
      </c>
      <c r="W1546" s="162">
        <f t="shared" si="95"/>
        <v>1</v>
      </c>
      <c r="X1546" s="162">
        <v>1</v>
      </c>
      <c r="Y1546" t="str">
        <f t="shared" si="96"/>
        <v>Public Elementary</v>
      </c>
      <c r="AA1546" t="str">
        <f t="shared" si="97"/>
        <v>1</v>
      </c>
    </row>
    <row r="1547" spans="1:27" ht="15.75" hidden="1" customHeight="1" x14ac:dyDescent="0.25">
      <c r="A1547" s="162">
        <v>1438</v>
      </c>
      <c r="B1547" s="162">
        <v>121281</v>
      </c>
      <c r="C1547" s="163" t="s">
        <v>2092</v>
      </c>
      <c r="D1547" s="163" t="s">
        <v>638</v>
      </c>
      <c r="E1547" s="163" t="s">
        <v>639</v>
      </c>
      <c r="F1547" s="163" t="s">
        <v>639</v>
      </c>
      <c r="G1547" s="163" t="s">
        <v>2065</v>
      </c>
      <c r="H1547" s="163" t="s">
        <v>2081</v>
      </c>
      <c r="I1547" s="163" t="s">
        <v>643</v>
      </c>
      <c r="J1547" s="162">
        <v>11.236762179999999</v>
      </c>
      <c r="K1547" s="162">
        <v>124.71529169999999</v>
      </c>
      <c r="L1547" s="163" t="s">
        <v>644</v>
      </c>
      <c r="M1547" s="162">
        <v>14</v>
      </c>
      <c r="N1547" s="162">
        <v>45</v>
      </c>
      <c r="O1547" s="162">
        <v>194</v>
      </c>
      <c r="P1547" s="162">
        <v>1384</v>
      </c>
      <c r="Q1547" s="162">
        <v>2574</v>
      </c>
      <c r="R1547" s="164">
        <v>1</v>
      </c>
      <c r="S1547" s="164" t="s">
        <v>644</v>
      </c>
      <c r="T1547" s="164"/>
      <c r="U1547" s="164" t="s">
        <v>644</v>
      </c>
      <c r="V1547" s="164" t="s">
        <v>644</v>
      </c>
      <c r="W1547" s="162">
        <f t="shared" si="95"/>
        <v>1</v>
      </c>
      <c r="X1547" s="162">
        <v>1</v>
      </c>
      <c r="Y1547" t="str">
        <f t="shared" si="96"/>
        <v>Public Elementary</v>
      </c>
      <c r="AA1547" t="str">
        <f t="shared" si="97"/>
        <v>1</v>
      </c>
    </row>
    <row r="1548" spans="1:27" ht="15.75" hidden="1" customHeight="1" x14ac:dyDescent="0.25">
      <c r="A1548" s="162">
        <v>1439</v>
      </c>
      <c r="B1548" s="162">
        <v>121282</v>
      </c>
      <c r="C1548" s="163" t="s">
        <v>2093</v>
      </c>
      <c r="D1548" s="163" t="s">
        <v>638</v>
      </c>
      <c r="E1548" s="163" t="s">
        <v>639</v>
      </c>
      <c r="F1548" s="163" t="s">
        <v>639</v>
      </c>
      <c r="G1548" s="163" t="s">
        <v>2065</v>
      </c>
      <c r="H1548" s="163" t="s">
        <v>2081</v>
      </c>
      <c r="I1548" s="163" t="s">
        <v>643</v>
      </c>
      <c r="J1548" s="162">
        <v>11.23203955</v>
      </c>
      <c r="K1548" s="162">
        <v>124.7077917</v>
      </c>
      <c r="L1548" s="163" t="s">
        <v>644</v>
      </c>
      <c r="M1548" s="162">
        <v>14</v>
      </c>
      <c r="N1548" s="162">
        <v>45</v>
      </c>
      <c r="O1548" s="162">
        <v>194</v>
      </c>
      <c r="P1548" s="162">
        <v>1384</v>
      </c>
      <c r="Q1548" s="162">
        <v>2574</v>
      </c>
      <c r="R1548" s="164">
        <v>1</v>
      </c>
      <c r="S1548" s="164" t="s">
        <v>644</v>
      </c>
      <c r="T1548" s="164"/>
      <c r="U1548" s="164" t="s">
        <v>644</v>
      </c>
      <c r="V1548" s="164" t="s">
        <v>644</v>
      </c>
      <c r="W1548" s="162">
        <f t="shared" si="95"/>
        <v>1</v>
      </c>
      <c r="X1548" s="162">
        <v>1</v>
      </c>
      <c r="Y1548" t="str">
        <f t="shared" si="96"/>
        <v>Public Elementary</v>
      </c>
      <c r="AA1548" t="str">
        <f t="shared" si="97"/>
        <v>1</v>
      </c>
    </row>
    <row r="1549" spans="1:27" ht="15.75" hidden="1" customHeight="1" x14ac:dyDescent="0.25">
      <c r="A1549" s="162">
        <v>2170</v>
      </c>
      <c r="B1549" s="162">
        <v>191528</v>
      </c>
      <c r="C1549" s="163" t="s">
        <v>952</v>
      </c>
      <c r="D1549" s="163" t="s">
        <v>638</v>
      </c>
      <c r="E1549" s="163" t="s">
        <v>639</v>
      </c>
      <c r="F1549" s="163" t="s">
        <v>639</v>
      </c>
      <c r="G1549" s="163" t="s">
        <v>2065</v>
      </c>
      <c r="H1549" s="163" t="s">
        <v>2081</v>
      </c>
      <c r="I1549" s="163" t="s">
        <v>643</v>
      </c>
      <c r="J1549" s="162">
        <v>11.26342635</v>
      </c>
      <c r="K1549" s="162">
        <v>124.7116808</v>
      </c>
      <c r="L1549" s="163" t="s">
        <v>644</v>
      </c>
      <c r="M1549" s="162">
        <v>14</v>
      </c>
      <c r="N1549" s="162">
        <v>45</v>
      </c>
      <c r="O1549" s="162">
        <v>194</v>
      </c>
      <c r="P1549" s="162">
        <v>1384</v>
      </c>
      <c r="Q1549" s="162">
        <v>2574</v>
      </c>
      <c r="R1549" s="164">
        <v>1</v>
      </c>
      <c r="S1549" s="164" t="s">
        <v>644</v>
      </c>
      <c r="T1549" s="164"/>
      <c r="U1549" s="164" t="s">
        <v>644</v>
      </c>
      <c r="V1549" s="164" t="s">
        <v>644</v>
      </c>
      <c r="W1549" s="162">
        <f t="shared" si="95"/>
        <v>1</v>
      </c>
      <c r="X1549" s="162">
        <v>1</v>
      </c>
      <c r="Y1549" t="str">
        <f t="shared" si="96"/>
        <v>Public Elementary</v>
      </c>
      <c r="AA1549" t="str">
        <f t="shared" si="97"/>
        <v>1</v>
      </c>
    </row>
    <row r="1550" spans="1:27" ht="15.75" hidden="1" customHeight="1" x14ac:dyDescent="0.25">
      <c r="A1550" s="162">
        <v>2242</v>
      </c>
      <c r="B1550" s="162">
        <v>303362</v>
      </c>
      <c r="C1550" s="163" t="s">
        <v>2823</v>
      </c>
      <c r="D1550" s="163" t="s">
        <v>638</v>
      </c>
      <c r="E1550" s="163" t="s">
        <v>639</v>
      </c>
      <c r="F1550" s="163" t="s">
        <v>639</v>
      </c>
      <c r="G1550" s="163" t="s">
        <v>2065</v>
      </c>
      <c r="H1550" s="163" t="s">
        <v>2081</v>
      </c>
      <c r="I1550" s="163" t="s">
        <v>716</v>
      </c>
      <c r="J1550" s="162">
        <v>11.30258016</v>
      </c>
      <c r="K1550" s="162">
        <v>124.7090431</v>
      </c>
      <c r="L1550" s="163" t="s">
        <v>644</v>
      </c>
      <c r="M1550" s="162">
        <v>14</v>
      </c>
      <c r="N1550" s="162">
        <v>45</v>
      </c>
      <c r="O1550" s="162">
        <v>194</v>
      </c>
      <c r="P1550" s="162">
        <v>1384</v>
      </c>
      <c r="Q1550" s="162">
        <v>2574</v>
      </c>
      <c r="R1550" s="164" t="s">
        <v>644</v>
      </c>
      <c r="S1550" s="164">
        <v>1</v>
      </c>
      <c r="T1550" s="164"/>
      <c r="U1550" s="164" t="s">
        <v>644</v>
      </c>
      <c r="V1550" s="164" t="s">
        <v>644</v>
      </c>
      <c r="W1550" s="162">
        <f t="shared" si="95"/>
        <v>2</v>
      </c>
      <c r="X1550" s="162">
        <v>1</v>
      </c>
      <c r="Y1550" t="str">
        <f t="shared" si="96"/>
        <v>Public JHS</v>
      </c>
      <c r="AA1550" t="str">
        <f t="shared" si="97"/>
        <v>2</v>
      </c>
    </row>
    <row r="1551" spans="1:27" ht="15.75" hidden="1" customHeight="1" x14ac:dyDescent="0.25">
      <c r="A1551" s="162">
        <v>2374</v>
      </c>
      <c r="B1551" s="162">
        <v>404666</v>
      </c>
      <c r="C1551" s="169" t="s">
        <v>2963</v>
      </c>
      <c r="D1551" s="163" t="s">
        <v>638</v>
      </c>
      <c r="E1551" s="163" t="s">
        <v>730</v>
      </c>
      <c r="F1551" s="163" t="s">
        <v>639</v>
      </c>
      <c r="G1551" s="163" t="s">
        <v>2964</v>
      </c>
      <c r="H1551" s="163" t="s">
        <v>2081</v>
      </c>
      <c r="I1551" s="163" t="s">
        <v>3</v>
      </c>
      <c r="J1551" s="170"/>
      <c r="K1551" s="170"/>
      <c r="L1551" s="163" t="s">
        <v>2965</v>
      </c>
      <c r="M1551" s="162">
        <v>14</v>
      </c>
      <c r="N1551" s="162">
        <v>45</v>
      </c>
      <c r="O1551" s="162">
        <v>194</v>
      </c>
      <c r="P1551" s="162">
        <v>1384</v>
      </c>
      <c r="Q1551" s="162">
        <v>2574</v>
      </c>
      <c r="R1551" s="164">
        <v>1</v>
      </c>
      <c r="S1551" s="164" t="s">
        <v>644</v>
      </c>
      <c r="T1551" s="164"/>
      <c r="U1551" s="164" t="s">
        <v>644</v>
      </c>
      <c r="V1551" s="164" t="s">
        <v>644</v>
      </c>
      <c r="W1551" s="162">
        <f t="shared" si="95"/>
        <v>1</v>
      </c>
      <c r="X1551" s="162">
        <v>2</v>
      </c>
      <c r="Y1551" t="str">
        <f t="shared" si="96"/>
        <v>Private Elementary</v>
      </c>
      <c r="AA1551" t="str">
        <f t="shared" si="97"/>
        <v>1</v>
      </c>
    </row>
    <row r="1552" spans="1:27" ht="15.75" hidden="1" customHeight="1" x14ac:dyDescent="0.25">
      <c r="A1552" s="162">
        <v>2459</v>
      </c>
      <c r="B1552" s="178" t="s">
        <v>2081</v>
      </c>
      <c r="C1552" s="178" t="s">
        <v>3107</v>
      </c>
      <c r="D1552" s="163" t="s">
        <v>638</v>
      </c>
      <c r="E1552" s="163" t="s">
        <v>639</v>
      </c>
      <c r="F1552" s="163" t="s">
        <v>639</v>
      </c>
      <c r="G1552" s="178" t="s">
        <v>2065</v>
      </c>
      <c r="H1552" s="178" t="s">
        <v>2081</v>
      </c>
      <c r="I1552" s="163" t="s">
        <v>758</v>
      </c>
      <c r="J1552" s="162"/>
      <c r="K1552" s="162"/>
      <c r="L1552" s="163"/>
      <c r="M1552" s="162"/>
      <c r="N1552" s="162"/>
      <c r="O1552" s="162"/>
      <c r="P1552" s="162"/>
      <c r="Q1552" s="162"/>
      <c r="R1552" s="164" t="s">
        <v>644</v>
      </c>
      <c r="S1552" s="164" t="s">
        <v>644</v>
      </c>
      <c r="T1552" s="164"/>
      <c r="U1552" s="164">
        <v>1</v>
      </c>
      <c r="V1552" s="164" t="s">
        <v>644</v>
      </c>
      <c r="W1552" s="162">
        <f t="shared" si="95"/>
        <v>7</v>
      </c>
      <c r="X1552" s="162">
        <v>1</v>
      </c>
      <c r="Y1552" t="str">
        <f t="shared" si="96"/>
        <v>Public ALS</v>
      </c>
      <c r="AA1552" t="str">
        <f t="shared" si="97"/>
        <v>4</v>
      </c>
    </row>
    <row r="1553" spans="1:27" ht="15.75" hidden="1" customHeight="1" x14ac:dyDescent="0.25">
      <c r="A1553" s="162">
        <v>1440</v>
      </c>
      <c r="B1553" s="162">
        <v>121283</v>
      </c>
      <c r="C1553" s="163" t="s">
        <v>2094</v>
      </c>
      <c r="D1553" s="163" t="s">
        <v>638</v>
      </c>
      <c r="E1553" s="163" t="s">
        <v>639</v>
      </c>
      <c r="F1553" s="163" t="s">
        <v>639</v>
      </c>
      <c r="G1553" s="163" t="s">
        <v>2095</v>
      </c>
      <c r="H1553" s="163" t="s">
        <v>2096</v>
      </c>
      <c r="I1553" s="163" t="s">
        <v>643</v>
      </c>
      <c r="J1553" s="162">
        <v>11.091493460000001</v>
      </c>
      <c r="K1553" s="162">
        <v>124.89279070000001</v>
      </c>
      <c r="L1553" s="163" t="s">
        <v>644</v>
      </c>
      <c r="M1553" s="162">
        <v>14</v>
      </c>
      <c r="N1553" s="162">
        <v>45</v>
      </c>
      <c r="O1553" s="162">
        <v>194</v>
      </c>
      <c r="P1553" s="162">
        <v>1385</v>
      </c>
      <c r="Q1553" s="162">
        <v>2575</v>
      </c>
      <c r="R1553" s="164">
        <v>1</v>
      </c>
      <c r="S1553" s="164" t="s">
        <v>644</v>
      </c>
      <c r="T1553" s="164"/>
      <c r="U1553" s="164" t="s">
        <v>644</v>
      </c>
      <c r="V1553" s="164" t="s">
        <v>644</v>
      </c>
      <c r="W1553" s="162">
        <f t="shared" si="95"/>
        <v>1</v>
      </c>
      <c r="X1553" s="162">
        <v>1</v>
      </c>
      <c r="Y1553" t="str">
        <f t="shared" si="96"/>
        <v>Public Elementary</v>
      </c>
      <c r="AA1553" t="str">
        <f t="shared" si="97"/>
        <v>1</v>
      </c>
    </row>
    <row r="1554" spans="1:27" ht="15.75" hidden="1" customHeight="1" x14ac:dyDescent="0.25">
      <c r="A1554" s="162">
        <v>1441</v>
      </c>
      <c r="B1554" s="162">
        <v>121284</v>
      </c>
      <c r="C1554" s="163" t="s">
        <v>2097</v>
      </c>
      <c r="D1554" s="163" t="s">
        <v>638</v>
      </c>
      <c r="E1554" s="163" t="s">
        <v>639</v>
      </c>
      <c r="F1554" s="163" t="s">
        <v>639</v>
      </c>
      <c r="G1554" s="163" t="s">
        <v>2095</v>
      </c>
      <c r="H1554" s="163" t="s">
        <v>2096</v>
      </c>
      <c r="I1554" s="163" t="s">
        <v>643</v>
      </c>
      <c r="J1554" s="166">
        <v>11.087815770000001</v>
      </c>
      <c r="K1554" s="166">
        <v>124.8814017</v>
      </c>
      <c r="L1554" s="163" t="s">
        <v>644</v>
      </c>
      <c r="M1554" s="162">
        <v>14</v>
      </c>
      <c r="N1554" s="162">
        <v>45</v>
      </c>
      <c r="O1554" s="162">
        <v>194</v>
      </c>
      <c r="P1554" s="162">
        <v>1385</v>
      </c>
      <c r="Q1554" s="162">
        <v>2575</v>
      </c>
      <c r="R1554" s="164">
        <v>1</v>
      </c>
      <c r="S1554" s="164" t="s">
        <v>644</v>
      </c>
      <c r="T1554" s="164"/>
      <c r="U1554" s="164" t="s">
        <v>644</v>
      </c>
      <c r="V1554" s="164" t="s">
        <v>644</v>
      </c>
      <c r="W1554" s="162">
        <f t="shared" si="95"/>
        <v>1</v>
      </c>
      <c r="X1554" s="162">
        <v>1</v>
      </c>
      <c r="Y1554" t="str">
        <f t="shared" si="96"/>
        <v>Public Elementary</v>
      </c>
      <c r="AA1554" t="str">
        <f t="shared" si="97"/>
        <v>1</v>
      </c>
    </row>
    <row r="1555" spans="1:27" ht="15.75" hidden="1" customHeight="1" x14ac:dyDescent="0.25">
      <c r="A1555" s="162">
        <v>1442</v>
      </c>
      <c r="B1555" s="162">
        <v>121285</v>
      </c>
      <c r="C1555" s="163" t="s">
        <v>2098</v>
      </c>
      <c r="D1555" s="163" t="s">
        <v>638</v>
      </c>
      <c r="E1555" s="163" t="s">
        <v>639</v>
      </c>
      <c r="F1555" s="163" t="s">
        <v>639</v>
      </c>
      <c r="G1555" s="163" t="s">
        <v>2095</v>
      </c>
      <c r="H1555" s="163" t="s">
        <v>2096</v>
      </c>
      <c r="I1555" s="163" t="s">
        <v>643</v>
      </c>
      <c r="J1555" s="162">
        <v>11.08343781</v>
      </c>
      <c r="K1555" s="162">
        <v>124.93779050000001</v>
      </c>
      <c r="L1555" s="163" t="s">
        <v>644</v>
      </c>
      <c r="M1555" s="162">
        <v>14</v>
      </c>
      <c r="N1555" s="162">
        <v>45</v>
      </c>
      <c r="O1555" s="162">
        <v>194</v>
      </c>
      <c r="P1555" s="162">
        <v>1385</v>
      </c>
      <c r="Q1555" s="162">
        <v>2575</v>
      </c>
      <c r="R1555" s="164">
        <v>1</v>
      </c>
      <c r="S1555" s="164" t="s">
        <v>644</v>
      </c>
      <c r="T1555" s="164"/>
      <c r="U1555" s="164" t="s">
        <v>644</v>
      </c>
      <c r="V1555" s="164" t="s">
        <v>644</v>
      </c>
      <c r="W1555" s="162">
        <f t="shared" si="95"/>
        <v>1</v>
      </c>
      <c r="X1555" s="162">
        <v>1</v>
      </c>
      <c r="Y1555" t="str">
        <f t="shared" si="96"/>
        <v>Public Elementary</v>
      </c>
      <c r="AA1555" t="str">
        <f t="shared" si="97"/>
        <v>1</v>
      </c>
    </row>
    <row r="1556" spans="1:27" ht="15.75" hidden="1" customHeight="1" x14ac:dyDescent="0.25">
      <c r="A1556" s="162">
        <v>1443</v>
      </c>
      <c r="B1556" s="162">
        <v>121286</v>
      </c>
      <c r="C1556" s="163" t="s">
        <v>2099</v>
      </c>
      <c r="D1556" s="163" t="s">
        <v>638</v>
      </c>
      <c r="E1556" s="163" t="s">
        <v>639</v>
      </c>
      <c r="F1556" s="163" t="s">
        <v>639</v>
      </c>
      <c r="G1556" s="163" t="s">
        <v>2095</v>
      </c>
      <c r="H1556" s="163" t="s">
        <v>2096</v>
      </c>
      <c r="I1556" s="163" t="s">
        <v>643</v>
      </c>
      <c r="J1556" s="162">
        <v>11.082604979999999</v>
      </c>
      <c r="K1556" s="162">
        <v>124.9139016</v>
      </c>
      <c r="L1556" s="163" t="s">
        <v>644</v>
      </c>
      <c r="M1556" s="162">
        <v>14</v>
      </c>
      <c r="N1556" s="162">
        <v>45</v>
      </c>
      <c r="O1556" s="162">
        <v>194</v>
      </c>
      <c r="P1556" s="162">
        <v>1385</v>
      </c>
      <c r="Q1556" s="162">
        <v>2575</v>
      </c>
      <c r="R1556" s="164">
        <v>1</v>
      </c>
      <c r="S1556" s="164" t="s">
        <v>644</v>
      </c>
      <c r="T1556" s="164"/>
      <c r="U1556" s="164" t="s">
        <v>644</v>
      </c>
      <c r="V1556" s="164" t="s">
        <v>644</v>
      </c>
      <c r="W1556" s="162">
        <f t="shared" si="95"/>
        <v>1</v>
      </c>
      <c r="X1556" s="162">
        <v>1</v>
      </c>
      <c r="Y1556" t="str">
        <f t="shared" si="96"/>
        <v>Public Elementary</v>
      </c>
      <c r="AA1556" t="str">
        <f t="shared" si="97"/>
        <v>1</v>
      </c>
    </row>
    <row r="1557" spans="1:27" ht="15.75" hidden="1" customHeight="1" x14ac:dyDescent="0.25">
      <c r="A1557" s="162">
        <v>1444</v>
      </c>
      <c r="B1557" s="162">
        <v>121288</v>
      </c>
      <c r="C1557" s="163" t="s">
        <v>2100</v>
      </c>
      <c r="D1557" s="163" t="s">
        <v>638</v>
      </c>
      <c r="E1557" s="163" t="s">
        <v>639</v>
      </c>
      <c r="F1557" s="163" t="s">
        <v>639</v>
      </c>
      <c r="G1557" s="163" t="s">
        <v>2095</v>
      </c>
      <c r="H1557" s="163" t="s">
        <v>2096</v>
      </c>
      <c r="I1557" s="163" t="s">
        <v>643</v>
      </c>
      <c r="J1557" s="162">
        <v>11.093715489999999</v>
      </c>
      <c r="K1557" s="162">
        <v>124.8544017</v>
      </c>
      <c r="L1557" s="163" t="s">
        <v>644</v>
      </c>
      <c r="M1557" s="162">
        <v>14</v>
      </c>
      <c r="N1557" s="162">
        <v>45</v>
      </c>
      <c r="O1557" s="162">
        <v>194</v>
      </c>
      <c r="P1557" s="162">
        <v>1385</v>
      </c>
      <c r="Q1557" s="162">
        <v>2575</v>
      </c>
      <c r="R1557" s="164">
        <v>1</v>
      </c>
      <c r="S1557" s="164" t="s">
        <v>644</v>
      </c>
      <c r="T1557" s="164"/>
      <c r="U1557" s="164" t="s">
        <v>644</v>
      </c>
      <c r="V1557" s="164" t="s">
        <v>644</v>
      </c>
      <c r="W1557" s="162">
        <f t="shared" si="95"/>
        <v>1</v>
      </c>
      <c r="X1557" s="162">
        <v>1</v>
      </c>
      <c r="Y1557" t="str">
        <f t="shared" si="96"/>
        <v>Public Elementary</v>
      </c>
      <c r="AA1557" t="str">
        <f t="shared" si="97"/>
        <v>1</v>
      </c>
    </row>
    <row r="1558" spans="1:27" ht="15.75" hidden="1" customHeight="1" x14ac:dyDescent="0.25">
      <c r="A1558" s="162">
        <v>1445</v>
      </c>
      <c r="B1558" s="162">
        <v>121289</v>
      </c>
      <c r="C1558" s="163" t="s">
        <v>2101</v>
      </c>
      <c r="D1558" s="163" t="s">
        <v>638</v>
      </c>
      <c r="E1558" s="163" t="s">
        <v>639</v>
      </c>
      <c r="F1558" s="163" t="s">
        <v>639</v>
      </c>
      <c r="G1558" s="163" t="s">
        <v>2095</v>
      </c>
      <c r="H1558" s="163" t="s">
        <v>2096</v>
      </c>
      <c r="I1558" s="163" t="s">
        <v>643</v>
      </c>
      <c r="J1558" s="162">
        <v>11.0877157</v>
      </c>
      <c r="K1558" s="162">
        <v>124.8972016</v>
      </c>
      <c r="L1558" s="163" t="s">
        <v>644</v>
      </c>
      <c r="M1558" s="162">
        <v>14</v>
      </c>
      <c r="N1558" s="162">
        <v>45</v>
      </c>
      <c r="O1558" s="162">
        <v>194</v>
      </c>
      <c r="P1558" s="162">
        <v>1385</v>
      </c>
      <c r="Q1558" s="162">
        <v>2575</v>
      </c>
      <c r="R1558" s="164">
        <v>1</v>
      </c>
      <c r="S1558" s="164" t="s">
        <v>644</v>
      </c>
      <c r="T1558" s="164"/>
      <c r="U1558" s="164" t="s">
        <v>644</v>
      </c>
      <c r="V1558" s="164" t="s">
        <v>644</v>
      </c>
      <c r="W1558" s="162">
        <f t="shared" si="95"/>
        <v>1</v>
      </c>
      <c r="X1558" s="162">
        <v>1</v>
      </c>
      <c r="Y1558" t="str">
        <f t="shared" si="96"/>
        <v>Public Elementary</v>
      </c>
      <c r="AA1558" t="str">
        <f t="shared" si="97"/>
        <v>1</v>
      </c>
    </row>
    <row r="1559" spans="1:27" ht="15.75" hidden="1" customHeight="1" x14ac:dyDescent="0.25">
      <c r="A1559" s="162">
        <v>1446</v>
      </c>
      <c r="B1559" s="162">
        <v>121290</v>
      </c>
      <c r="C1559" s="163" t="s">
        <v>2102</v>
      </c>
      <c r="D1559" s="163" t="s">
        <v>638</v>
      </c>
      <c r="E1559" s="163" t="s">
        <v>639</v>
      </c>
      <c r="F1559" s="163" t="s">
        <v>639</v>
      </c>
      <c r="G1559" s="163" t="s">
        <v>2095</v>
      </c>
      <c r="H1559" s="163" t="s">
        <v>2096</v>
      </c>
      <c r="I1559" s="163" t="s">
        <v>643</v>
      </c>
      <c r="J1559" s="166">
        <v>11.07093914</v>
      </c>
      <c r="K1559" s="166">
        <v>124.8402907</v>
      </c>
      <c r="L1559" s="163" t="s">
        <v>644</v>
      </c>
      <c r="M1559" s="162">
        <v>14</v>
      </c>
      <c r="N1559" s="162">
        <v>45</v>
      </c>
      <c r="O1559" s="162">
        <v>194</v>
      </c>
      <c r="P1559" s="162">
        <v>1385</v>
      </c>
      <c r="Q1559" s="162">
        <v>2575</v>
      </c>
      <c r="R1559" s="164">
        <v>1</v>
      </c>
      <c r="S1559" s="164" t="s">
        <v>644</v>
      </c>
      <c r="T1559" s="164"/>
      <c r="U1559" s="164" t="s">
        <v>644</v>
      </c>
      <c r="V1559" s="164" t="s">
        <v>644</v>
      </c>
      <c r="W1559" s="162">
        <f t="shared" si="95"/>
        <v>1</v>
      </c>
      <c r="X1559" s="162">
        <v>1</v>
      </c>
      <c r="Y1559" t="str">
        <f t="shared" si="96"/>
        <v>Public Elementary</v>
      </c>
      <c r="AA1559" t="str">
        <f t="shared" si="97"/>
        <v>1</v>
      </c>
    </row>
    <row r="1560" spans="1:27" ht="15.75" hidden="1" customHeight="1" x14ac:dyDescent="0.25">
      <c r="A1560" s="162">
        <v>1447</v>
      </c>
      <c r="B1560" s="162">
        <v>121291</v>
      </c>
      <c r="C1560" s="163" t="s">
        <v>2103</v>
      </c>
      <c r="D1560" s="163" t="s">
        <v>638</v>
      </c>
      <c r="E1560" s="163" t="s">
        <v>639</v>
      </c>
      <c r="F1560" s="163" t="s">
        <v>639</v>
      </c>
      <c r="G1560" s="163" t="s">
        <v>2095</v>
      </c>
      <c r="H1560" s="163" t="s">
        <v>2096</v>
      </c>
      <c r="I1560" s="163" t="s">
        <v>643</v>
      </c>
      <c r="J1560" s="162">
        <v>11.091493789999999</v>
      </c>
      <c r="K1560" s="162">
        <v>124.82195780000001</v>
      </c>
      <c r="L1560" s="163" t="s">
        <v>644</v>
      </c>
      <c r="M1560" s="162">
        <v>14</v>
      </c>
      <c r="N1560" s="162">
        <v>45</v>
      </c>
      <c r="O1560" s="162">
        <v>194</v>
      </c>
      <c r="P1560" s="162">
        <v>1385</v>
      </c>
      <c r="Q1560" s="162">
        <v>2575</v>
      </c>
      <c r="R1560" s="164">
        <v>1</v>
      </c>
      <c r="S1560" s="164" t="s">
        <v>644</v>
      </c>
      <c r="T1560" s="164"/>
      <c r="U1560" s="164" t="s">
        <v>644</v>
      </c>
      <c r="V1560" s="164" t="s">
        <v>644</v>
      </c>
      <c r="W1560" s="162">
        <f t="shared" si="95"/>
        <v>1</v>
      </c>
      <c r="X1560" s="162">
        <v>1</v>
      </c>
      <c r="Y1560" t="str">
        <f t="shared" si="96"/>
        <v>Public Elementary</v>
      </c>
      <c r="AA1560" t="str">
        <f t="shared" si="97"/>
        <v>1</v>
      </c>
    </row>
    <row r="1561" spans="1:27" ht="15.75" hidden="1" customHeight="1" x14ac:dyDescent="0.25">
      <c r="A1561" s="162">
        <v>1448</v>
      </c>
      <c r="B1561" s="162">
        <v>121292</v>
      </c>
      <c r="C1561" s="163" t="s">
        <v>2104</v>
      </c>
      <c r="D1561" s="163" t="s">
        <v>638</v>
      </c>
      <c r="E1561" s="163" t="s">
        <v>639</v>
      </c>
      <c r="F1561" s="163" t="s">
        <v>639</v>
      </c>
      <c r="G1561" s="163" t="s">
        <v>2095</v>
      </c>
      <c r="H1561" s="163" t="s">
        <v>2096</v>
      </c>
      <c r="I1561" s="163" t="s">
        <v>643</v>
      </c>
      <c r="J1561" s="162">
        <v>11.06111754</v>
      </c>
      <c r="K1561" s="162">
        <v>124.9008015</v>
      </c>
      <c r="L1561" s="163" t="s">
        <v>644</v>
      </c>
      <c r="M1561" s="162">
        <v>14</v>
      </c>
      <c r="N1561" s="162">
        <v>45</v>
      </c>
      <c r="O1561" s="162">
        <v>194</v>
      </c>
      <c r="P1561" s="162">
        <v>1385</v>
      </c>
      <c r="Q1561" s="162">
        <v>2575</v>
      </c>
      <c r="R1561" s="164">
        <v>1</v>
      </c>
      <c r="S1561" s="164" t="s">
        <v>644</v>
      </c>
      <c r="T1561" s="164"/>
      <c r="U1561" s="164" t="s">
        <v>644</v>
      </c>
      <c r="V1561" s="164" t="s">
        <v>644</v>
      </c>
      <c r="W1561" s="162">
        <f t="shared" si="95"/>
        <v>1</v>
      </c>
      <c r="X1561" s="162">
        <v>1</v>
      </c>
      <c r="Y1561" t="str">
        <f t="shared" si="96"/>
        <v>Public Elementary</v>
      </c>
      <c r="AA1561" t="str">
        <f t="shared" si="97"/>
        <v>1</v>
      </c>
    </row>
    <row r="1562" spans="1:27" ht="15.75" hidden="1" customHeight="1" x14ac:dyDescent="0.25">
      <c r="A1562" s="162">
        <v>1449</v>
      </c>
      <c r="B1562" s="162">
        <v>121293</v>
      </c>
      <c r="C1562" s="163" t="s">
        <v>2105</v>
      </c>
      <c r="D1562" s="163" t="s">
        <v>638</v>
      </c>
      <c r="E1562" s="163" t="s">
        <v>639</v>
      </c>
      <c r="F1562" s="163" t="s">
        <v>639</v>
      </c>
      <c r="G1562" s="163" t="s">
        <v>2095</v>
      </c>
      <c r="H1562" s="163" t="s">
        <v>2096</v>
      </c>
      <c r="I1562" s="163" t="s">
        <v>643</v>
      </c>
      <c r="J1562" s="162">
        <v>11.454249040000001</v>
      </c>
      <c r="K1562" s="162">
        <v>124.3116825</v>
      </c>
      <c r="L1562" s="163" t="s">
        <v>644</v>
      </c>
      <c r="M1562" s="162">
        <v>14</v>
      </c>
      <c r="N1562" s="162">
        <v>45</v>
      </c>
      <c r="O1562" s="162">
        <v>194</v>
      </c>
      <c r="P1562" s="162">
        <v>1385</v>
      </c>
      <c r="Q1562" s="162">
        <v>2575</v>
      </c>
      <c r="R1562" s="164">
        <v>1</v>
      </c>
      <c r="S1562" s="164" t="s">
        <v>644</v>
      </c>
      <c r="T1562" s="164"/>
      <c r="U1562" s="164" t="s">
        <v>644</v>
      </c>
      <c r="V1562" s="164" t="s">
        <v>644</v>
      </c>
      <c r="W1562" s="162">
        <f t="shared" si="95"/>
        <v>1</v>
      </c>
      <c r="X1562" s="162">
        <v>1</v>
      </c>
      <c r="Y1562" t="str">
        <f t="shared" si="96"/>
        <v>Public Elementary</v>
      </c>
      <c r="AA1562" t="str">
        <f t="shared" si="97"/>
        <v>1</v>
      </c>
    </row>
    <row r="1563" spans="1:27" ht="15.75" hidden="1" customHeight="1" x14ac:dyDescent="0.25">
      <c r="A1563" s="162">
        <v>1450</v>
      </c>
      <c r="B1563" s="162">
        <v>121294</v>
      </c>
      <c r="C1563" s="163" t="s">
        <v>2106</v>
      </c>
      <c r="D1563" s="163" t="s">
        <v>638</v>
      </c>
      <c r="E1563" s="163" t="s">
        <v>639</v>
      </c>
      <c r="F1563" s="163" t="s">
        <v>639</v>
      </c>
      <c r="G1563" s="163" t="s">
        <v>2095</v>
      </c>
      <c r="H1563" s="163" t="s">
        <v>2096</v>
      </c>
      <c r="I1563" s="163" t="s">
        <v>643</v>
      </c>
      <c r="J1563" s="162">
        <v>11.06316148</v>
      </c>
      <c r="K1563" s="162">
        <v>124.88306849999999</v>
      </c>
      <c r="L1563" s="163" t="s">
        <v>644</v>
      </c>
      <c r="M1563" s="162">
        <v>14</v>
      </c>
      <c r="N1563" s="162">
        <v>45</v>
      </c>
      <c r="O1563" s="162">
        <v>194</v>
      </c>
      <c r="P1563" s="162">
        <v>1385</v>
      </c>
      <c r="Q1563" s="162">
        <v>2575</v>
      </c>
      <c r="R1563" s="164">
        <v>1</v>
      </c>
      <c r="S1563" s="164" t="s">
        <v>644</v>
      </c>
      <c r="T1563" s="164"/>
      <c r="U1563" s="164" t="s">
        <v>644</v>
      </c>
      <c r="V1563" s="164" t="s">
        <v>644</v>
      </c>
      <c r="W1563" s="162">
        <f t="shared" si="95"/>
        <v>1</v>
      </c>
      <c r="X1563" s="162">
        <v>1</v>
      </c>
      <c r="Y1563" t="str">
        <f t="shared" si="96"/>
        <v>Public Elementary</v>
      </c>
      <c r="AA1563" t="str">
        <f t="shared" si="97"/>
        <v>1</v>
      </c>
    </row>
    <row r="1564" spans="1:27" ht="15.75" hidden="1" customHeight="1" x14ac:dyDescent="0.25">
      <c r="A1564" s="162">
        <v>1451</v>
      </c>
      <c r="B1564" s="162">
        <v>121295</v>
      </c>
      <c r="C1564" s="163" t="s">
        <v>2107</v>
      </c>
      <c r="D1564" s="163" t="s">
        <v>638</v>
      </c>
      <c r="E1564" s="163" t="s">
        <v>639</v>
      </c>
      <c r="F1564" s="163" t="s">
        <v>639</v>
      </c>
      <c r="G1564" s="163" t="s">
        <v>2095</v>
      </c>
      <c r="H1564" s="163" t="s">
        <v>2096</v>
      </c>
      <c r="I1564" s="163" t="s">
        <v>643</v>
      </c>
      <c r="J1564" s="162">
        <v>11.08677166</v>
      </c>
      <c r="K1564" s="162">
        <v>124.9205686</v>
      </c>
      <c r="L1564" s="163" t="s">
        <v>644</v>
      </c>
      <c r="M1564" s="162">
        <v>14</v>
      </c>
      <c r="N1564" s="162">
        <v>45</v>
      </c>
      <c r="O1564" s="162">
        <v>194</v>
      </c>
      <c r="P1564" s="162">
        <v>1385</v>
      </c>
      <c r="Q1564" s="162">
        <v>2575</v>
      </c>
      <c r="R1564" s="164">
        <v>1</v>
      </c>
      <c r="S1564" s="164" t="s">
        <v>644</v>
      </c>
      <c r="T1564" s="164"/>
      <c r="U1564" s="164" t="s">
        <v>644</v>
      </c>
      <c r="V1564" s="164" t="s">
        <v>644</v>
      </c>
      <c r="W1564" s="162">
        <f t="shared" si="95"/>
        <v>1</v>
      </c>
      <c r="X1564" s="162">
        <v>1</v>
      </c>
      <c r="Y1564" t="str">
        <f t="shared" si="96"/>
        <v>Public Elementary</v>
      </c>
      <c r="AA1564" t="str">
        <f t="shared" si="97"/>
        <v>1</v>
      </c>
    </row>
    <row r="1565" spans="1:27" ht="15.75" hidden="1" customHeight="1" x14ac:dyDescent="0.25">
      <c r="A1565" s="162">
        <v>1452</v>
      </c>
      <c r="B1565" s="162">
        <v>121296</v>
      </c>
      <c r="C1565" s="163" t="s">
        <v>2108</v>
      </c>
      <c r="D1565" s="163" t="s">
        <v>638</v>
      </c>
      <c r="E1565" s="163" t="s">
        <v>639</v>
      </c>
      <c r="F1565" s="163" t="s">
        <v>639</v>
      </c>
      <c r="G1565" s="163" t="s">
        <v>2095</v>
      </c>
      <c r="H1565" s="163" t="s">
        <v>2096</v>
      </c>
      <c r="I1565" s="163" t="s">
        <v>643</v>
      </c>
      <c r="J1565" s="162">
        <v>11.057117870000001</v>
      </c>
      <c r="K1565" s="162">
        <v>124.8900015</v>
      </c>
      <c r="L1565" s="163" t="s">
        <v>644</v>
      </c>
      <c r="M1565" s="162">
        <v>14</v>
      </c>
      <c r="N1565" s="162">
        <v>45</v>
      </c>
      <c r="O1565" s="162">
        <v>194</v>
      </c>
      <c r="P1565" s="162">
        <v>1385</v>
      </c>
      <c r="Q1565" s="162">
        <v>2575</v>
      </c>
      <c r="R1565" s="164">
        <v>1</v>
      </c>
      <c r="S1565" s="164" t="s">
        <v>644</v>
      </c>
      <c r="T1565" s="164"/>
      <c r="U1565" s="164" t="s">
        <v>644</v>
      </c>
      <c r="V1565" s="164" t="s">
        <v>644</v>
      </c>
      <c r="W1565" s="162">
        <f t="shared" si="95"/>
        <v>1</v>
      </c>
      <c r="X1565" s="162">
        <v>1</v>
      </c>
      <c r="Y1565" t="str">
        <f t="shared" si="96"/>
        <v>Public Elementary</v>
      </c>
      <c r="AA1565" t="str">
        <f t="shared" si="97"/>
        <v>1</v>
      </c>
    </row>
    <row r="1566" spans="1:27" ht="15.75" hidden="1" customHeight="1" x14ac:dyDescent="0.25">
      <c r="A1566" s="162">
        <v>1453</v>
      </c>
      <c r="B1566" s="162">
        <v>121297</v>
      </c>
      <c r="C1566" s="163" t="s">
        <v>2109</v>
      </c>
      <c r="D1566" s="163" t="s">
        <v>638</v>
      </c>
      <c r="E1566" s="163" t="s">
        <v>639</v>
      </c>
      <c r="F1566" s="163" t="s">
        <v>639</v>
      </c>
      <c r="G1566" s="163" t="s">
        <v>2095</v>
      </c>
      <c r="H1566" s="163" t="s">
        <v>2096</v>
      </c>
      <c r="I1566" s="163" t="s">
        <v>643</v>
      </c>
      <c r="J1566" s="162">
        <v>11.0687172</v>
      </c>
      <c r="K1566" s="162">
        <v>124.8602906</v>
      </c>
      <c r="L1566" s="163" t="s">
        <v>644</v>
      </c>
      <c r="M1566" s="162">
        <v>14</v>
      </c>
      <c r="N1566" s="162">
        <v>45</v>
      </c>
      <c r="O1566" s="162">
        <v>194</v>
      </c>
      <c r="P1566" s="162">
        <v>1385</v>
      </c>
      <c r="Q1566" s="162">
        <v>2575</v>
      </c>
      <c r="R1566" s="164">
        <v>1</v>
      </c>
      <c r="S1566" s="164" t="s">
        <v>644</v>
      </c>
      <c r="T1566" s="164"/>
      <c r="U1566" s="164" t="s">
        <v>644</v>
      </c>
      <c r="V1566" s="164" t="s">
        <v>644</v>
      </c>
      <c r="W1566" s="162">
        <f t="shared" si="95"/>
        <v>1</v>
      </c>
      <c r="X1566" s="162">
        <v>1</v>
      </c>
      <c r="Y1566" t="str">
        <f t="shared" si="96"/>
        <v>Public Elementary</v>
      </c>
      <c r="AA1566" t="str">
        <f t="shared" si="97"/>
        <v>1</v>
      </c>
    </row>
    <row r="1567" spans="1:27" ht="15.75" hidden="1" customHeight="1" x14ac:dyDescent="0.25">
      <c r="A1567" s="162">
        <v>1454</v>
      </c>
      <c r="B1567" s="162">
        <v>121298</v>
      </c>
      <c r="C1567" s="163" t="s">
        <v>2110</v>
      </c>
      <c r="D1567" s="163" t="s">
        <v>638</v>
      </c>
      <c r="E1567" s="163" t="s">
        <v>639</v>
      </c>
      <c r="F1567" s="163" t="s">
        <v>639</v>
      </c>
      <c r="G1567" s="163" t="s">
        <v>2095</v>
      </c>
      <c r="H1567" s="163" t="s">
        <v>2096</v>
      </c>
      <c r="I1567" s="163" t="s">
        <v>643</v>
      </c>
      <c r="J1567" s="162">
        <v>11.03288667</v>
      </c>
      <c r="K1567" s="162">
        <v>124.8666794</v>
      </c>
      <c r="L1567" s="163" t="s">
        <v>644</v>
      </c>
      <c r="M1567" s="162">
        <v>14</v>
      </c>
      <c r="N1567" s="162">
        <v>45</v>
      </c>
      <c r="O1567" s="162">
        <v>194</v>
      </c>
      <c r="P1567" s="162">
        <v>1385</v>
      </c>
      <c r="Q1567" s="162">
        <v>2575</v>
      </c>
      <c r="R1567" s="164">
        <v>1</v>
      </c>
      <c r="S1567" s="164" t="s">
        <v>644</v>
      </c>
      <c r="T1567" s="164"/>
      <c r="U1567" s="164" t="s">
        <v>644</v>
      </c>
      <c r="V1567" s="164" t="s">
        <v>644</v>
      </c>
      <c r="W1567" s="162">
        <f t="shared" si="95"/>
        <v>1</v>
      </c>
      <c r="X1567" s="162">
        <v>1</v>
      </c>
      <c r="Y1567" t="str">
        <f t="shared" si="96"/>
        <v>Public Elementary</v>
      </c>
      <c r="AA1567" t="str">
        <f t="shared" si="97"/>
        <v>1</v>
      </c>
    </row>
    <row r="1568" spans="1:27" ht="15.75" hidden="1" customHeight="1" x14ac:dyDescent="0.25">
      <c r="A1568" s="162">
        <v>1455</v>
      </c>
      <c r="B1568" s="162">
        <v>121299</v>
      </c>
      <c r="C1568" s="163" t="s">
        <v>2111</v>
      </c>
      <c r="D1568" s="163" t="s">
        <v>638</v>
      </c>
      <c r="E1568" s="163" t="s">
        <v>639</v>
      </c>
      <c r="F1568" s="163" t="s">
        <v>639</v>
      </c>
      <c r="G1568" s="163" t="s">
        <v>2095</v>
      </c>
      <c r="H1568" s="163" t="s">
        <v>2096</v>
      </c>
      <c r="I1568" s="163" t="s">
        <v>643</v>
      </c>
      <c r="J1568" s="170"/>
      <c r="K1568" s="170"/>
      <c r="L1568" s="163" t="s">
        <v>644</v>
      </c>
      <c r="M1568" s="162">
        <v>14</v>
      </c>
      <c r="N1568" s="162">
        <v>45</v>
      </c>
      <c r="O1568" s="162">
        <v>194</v>
      </c>
      <c r="P1568" s="162">
        <v>1385</v>
      </c>
      <c r="Q1568" s="162">
        <v>2575</v>
      </c>
      <c r="R1568" s="164">
        <v>1</v>
      </c>
      <c r="S1568" s="164" t="s">
        <v>644</v>
      </c>
      <c r="T1568" s="164"/>
      <c r="U1568" s="164" t="s">
        <v>644</v>
      </c>
      <c r="V1568" s="164" t="s">
        <v>644</v>
      </c>
      <c r="W1568" s="162">
        <f t="shared" si="95"/>
        <v>1</v>
      </c>
      <c r="X1568" s="162">
        <v>1</v>
      </c>
      <c r="Y1568" t="str">
        <f t="shared" si="96"/>
        <v>Public Elementary</v>
      </c>
      <c r="AA1568" t="str">
        <f t="shared" si="97"/>
        <v>1</v>
      </c>
    </row>
    <row r="1569" spans="1:27" ht="15.75" hidden="1" customHeight="1" x14ac:dyDescent="0.25">
      <c r="A1569" s="162">
        <v>1456</v>
      </c>
      <c r="B1569" s="162">
        <v>121300</v>
      </c>
      <c r="C1569" s="163" t="s">
        <v>2112</v>
      </c>
      <c r="D1569" s="163" t="s">
        <v>638</v>
      </c>
      <c r="E1569" s="163" t="s">
        <v>639</v>
      </c>
      <c r="F1569" s="163" t="s">
        <v>639</v>
      </c>
      <c r="G1569" s="163" t="s">
        <v>2095</v>
      </c>
      <c r="H1569" s="163" t="s">
        <v>2096</v>
      </c>
      <c r="I1569" s="163" t="s">
        <v>643</v>
      </c>
      <c r="J1569" s="162">
        <v>11.048118479999999</v>
      </c>
      <c r="K1569" s="162">
        <v>124.8933014</v>
      </c>
      <c r="L1569" s="163" t="s">
        <v>644</v>
      </c>
      <c r="M1569" s="162">
        <v>14</v>
      </c>
      <c r="N1569" s="162">
        <v>45</v>
      </c>
      <c r="O1569" s="162">
        <v>194</v>
      </c>
      <c r="P1569" s="162">
        <v>1385</v>
      </c>
      <c r="Q1569" s="162">
        <v>2575</v>
      </c>
      <c r="R1569" s="164">
        <v>1</v>
      </c>
      <c r="S1569" s="164" t="s">
        <v>644</v>
      </c>
      <c r="T1569" s="164"/>
      <c r="U1569" s="164" t="s">
        <v>644</v>
      </c>
      <c r="V1569" s="164" t="s">
        <v>644</v>
      </c>
      <c r="W1569" s="162">
        <f t="shared" si="95"/>
        <v>1</v>
      </c>
      <c r="X1569" s="162">
        <v>1</v>
      </c>
      <c r="Y1569" t="str">
        <f t="shared" si="96"/>
        <v>Public Elementary</v>
      </c>
      <c r="AA1569" t="str">
        <f t="shared" si="97"/>
        <v>1</v>
      </c>
    </row>
    <row r="1570" spans="1:27" ht="15.75" hidden="1" customHeight="1" x14ac:dyDescent="0.25">
      <c r="A1570" s="162">
        <v>1457</v>
      </c>
      <c r="B1570" s="162">
        <v>121301</v>
      </c>
      <c r="C1570" s="163" t="s">
        <v>2113</v>
      </c>
      <c r="D1570" s="163" t="s">
        <v>638</v>
      </c>
      <c r="E1570" s="163" t="s">
        <v>639</v>
      </c>
      <c r="F1570" s="163" t="s">
        <v>639</v>
      </c>
      <c r="G1570" s="163" t="s">
        <v>2095</v>
      </c>
      <c r="H1570" s="163" t="s">
        <v>2096</v>
      </c>
      <c r="I1570" s="163" t="s">
        <v>643</v>
      </c>
      <c r="J1570" s="162">
        <v>11.08954874</v>
      </c>
      <c r="K1570" s="162">
        <v>124.8625127</v>
      </c>
      <c r="L1570" s="163" t="s">
        <v>644</v>
      </c>
      <c r="M1570" s="162">
        <v>14</v>
      </c>
      <c r="N1570" s="162">
        <v>45</v>
      </c>
      <c r="O1570" s="162">
        <v>194</v>
      </c>
      <c r="P1570" s="162">
        <v>1385</v>
      </c>
      <c r="Q1570" s="162">
        <v>2575</v>
      </c>
      <c r="R1570" s="164">
        <v>1</v>
      </c>
      <c r="S1570" s="164" t="s">
        <v>644</v>
      </c>
      <c r="T1570" s="164"/>
      <c r="U1570" s="164" t="s">
        <v>644</v>
      </c>
      <c r="V1570" s="164" t="s">
        <v>644</v>
      </c>
      <c r="W1570" s="162">
        <f t="shared" si="95"/>
        <v>1</v>
      </c>
      <c r="X1570" s="162">
        <v>1</v>
      </c>
      <c r="Y1570" t="str">
        <f t="shared" si="96"/>
        <v>Public Elementary</v>
      </c>
      <c r="AA1570" t="str">
        <f t="shared" si="97"/>
        <v>1</v>
      </c>
    </row>
    <row r="1571" spans="1:27" ht="15.75" hidden="1" customHeight="1" x14ac:dyDescent="0.25">
      <c r="A1571" s="162">
        <v>1458</v>
      </c>
      <c r="B1571" s="162">
        <v>121302</v>
      </c>
      <c r="C1571" s="163" t="s">
        <v>1960</v>
      </c>
      <c r="D1571" s="163" t="s">
        <v>638</v>
      </c>
      <c r="E1571" s="163" t="s">
        <v>639</v>
      </c>
      <c r="F1571" s="163" t="s">
        <v>639</v>
      </c>
      <c r="G1571" s="163" t="s">
        <v>2095</v>
      </c>
      <c r="H1571" s="163" t="s">
        <v>2096</v>
      </c>
      <c r="I1571" s="163" t="s">
        <v>643</v>
      </c>
      <c r="J1571" s="162">
        <v>11.11065844</v>
      </c>
      <c r="K1571" s="162">
        <v>124.8258459</v>
      </c>
      <c r="L1571" s="163" t="s">
        <v>644</v>
      </c>
      <c r="M1571" s="162">
        <v>14</v>
      </c>
      <c r="N1571" s="162">
        <v>45</v>
      </c>
      <c r="O1571" s="162">
        <v>194</v>
      </c>
      <c r="P1571" s="162">
        <v>1385</v>
      </c>
      <c r="Q1571" s="162">
        <v>2575</v>
      </c>
      <c r="R1571" s="164">
        <v>1</v>
      </c>
      <c r="S1571" s="164" t="s">
        <v>644</v>
      </c>
      <c r="T1571" s="164"/>
      <c r="U1571" s="164" t="s">
        <v>644</v>
      </c>
      <c r="V1571" s="164" t="s">
        <v>644</v>
      </c>
      <c r="W1571" s="162">
        <f t="shared" ref="W1571:W1634" si="98">IF(AA1571="1",1,IF(AA1571="2",2,IF(AA1571="12",4,IF(AA1571="123",6,IF(AA1571="23",5,IF(AA1571="3",3,IF(AA1571="4",7,IF(AA1571="35",8,""))))))))</f>
        <v>1</v>
      </c>
      <c r="X1571" s="162">
        <v>1</v>
      </c>
      <c r="Y1571" t="str">
        <f t="shared" ref="Y1571:Y1634" si="99">IF(X1571=1,"Public","Private")&amp;" "&amp;IF(W1571=1,"Elementary",IF(W1571=2,"JHS",IF(W1571=3,"SHS (Stand-alone)",IF(W1571=4,"Integrated",IF(W1571=5,"Secondary",IF(W1571=6,"Complete K to 12",IF(W1571=7,"ALS",IF(W1571=8,"SHS SUC",""))))))))</f>
        <v>Public Elementary</v>
      </c>
      <c r="AA1571" t="str">
        <f t="shared" ref="AA1571:AA1634" si="100">IF(R1571=1,1,"")&amp;IF(S1571=1,2,"")&amp;IF(T1571=1,3,"")&amp;IF(U1571=1,4,"")&amp;IF(V1571=1,5,"")</f>
        <v>1</v>
      </c>
    </row>
    <row r="1572" spans="1:27" ht="15.75" hidden="1" customHeight="1" x14ac:dyDescent="0.25">
      <c r="A1572" s="162">
        <v>1459</v>
      </c>
      <c r="B1572" s="162">
        <v>121303</v>
      </c>
      <c r="C1572" s="163" t="s">
        <v>2114</v>
      </c>
      <c r="D1572" s="163" t="s">
        <v>638</v>
      </c>
      <c r="E1572" s="163" t="s">
        <v>639</v>
      </c>
      <c r="F1572" s="163" t="s">
        <v>639</v>
      </c>
      <c r="G1572" s="163" t="s">
        <v>2095</v>
      </c>
      <c r="H1572" s="163" t="s">
        <v>2096</v>
      </c>
      <c r="I1572" s="163" t="s">
        <v>643</v>
      </c>
      <c r="J1572" s="162">
        <v>11.09191568</v>
      </c>
      <c r="K1572" s="162">
        <v>124.8400018</v>
      </c>
      <c r="L1572" s="163" t="s">
        <v>644</v>
      </c>
      <c r="M1572" s="162">
        <v>14</v>
      </c>
      <c r="N1572" s="162">
        <v>45</v>
      </c>
      <c r="O1572" s="162">
        <v>194</v>
      </c>
      <c r="P1572" s="162">
        <v>1385</v>
      </c>
      <c r="Q1572" s="162">
        <v>2575</v>
      </c>
      <c r="R1572" s="164">
        <v>1</v>
      </c>
      <c r="S1572" s="164" t="s">
        <v>644</v>
      </c>
      <c r="T1572" s="164"/>
      <c r="U1572" s="164" t="s">
        <v>644</v>
      </c>
      <c r="V1572" s="164" t="s">
        <v>644</v>
      </c>
      <c r="W1572" s="162">
        <f t="shared" si="98"/>
        <v>1</v>
      </c>
      <c r="X1572" s="162">
        <v>1</v>
      </c>
      <c r="Y1572" t="str">
        <f t="shared" si="99"/>
        <v>Public Elementary</v>
      </c>
      <c r="AA1572" t="str">
        <f t="shared" si="100"/>
        <v>1</v>
      </c>
    </row>
    <row r="1573" spans="1:27" ht="15.75" hidden="1" customHeight="1" x14ac:dyDescent="0.25">
      <c r="A1573" s="162">
        <v>1460</v>
      </c>
      <c r="B1573" s="162">
        <v>121305</v>
      </c>
      <c r="C1573" s="163" t="s">
        <v>2115</v>
      </c>
      <c r="D1573" s="163" t="s">
        <v>638</v>
      </c>
      <c r="E1573" s="163" t="s">
        <v>639</v>
      </c>
      <c r="F1573" s="163" t="s">
        <v>639</v>
      </c>
      <c r="G1573" s="163" t="s">
        <v>2095</v>
      </c>
      <c r="H1573" s="163" t="s">
        <v>2096</v>
      </c>
      <c r="I1573" s="163" t="s">
        <v>643</v>
      </c>
      <c r="J1573" s="162">
        <v>11.09593729</v>
      </c>
      <c r="K1573" s="162">
        <v>124.8625127</v>
      </c>
      <c r="L1573" s="163" t="s">
        <v>644</v>
      </c>
      <c r="M1573" s="162">
        <v>14</v>
      </c>
      <c r="N1573" s="162">
        <v>45</v>
      </c>
      <c r="O1573" s="162">
        <v>194</v>
      </c>
      <c r="P1573" s="162">
        <v>1385</v>
      </c>
      <c r="Q1573" s="162">
        <v>2575</v>
      </c>
      <c r="R1573" s="164">
        <v>1</v>
      </c>
      <c r="S1573" s="164" t="s">
        <v>644</v>
      </c>
      <c r="T1573" s="164"/>
      <c r="U1573" s="164" t="s">
        <v>644</v>
      </c>
      <c r="V1573" s="164" t="s">
        <v>644</v>
      </c>
      <c r="W1573" s="162">
        <f t="shared" si="98"/>
        <v>1</v>
      </c>
      <c r="X1573" s="162">
        <v>1</v>
      </c>
      <c r="Y1573" t="str">
        <f t="shared" si="99"/>
        <v>Public Elementary</v>
      </c>
      <c r="AA1573" t="str">
        <f t="shared" si="100"/>
        <v>1</v>
      </c>
    </row>
    <row r="1574" spans="1:27" ht="15.75" hidden="1" customHeight="1" x14ac:dyDescent="0.25">
      <c r="A1574" s="162">
        <v>1461</v>
      </c>
      <c r="B1574" s="162">
        <v>121306</v>
      </c>
      <c r="C1574" s="163" t="s">
        <v>2116</v>
      </c>
      <c r="D1574" s="163" t="s">
        <v>638</v>
      </c>
      <c r="E1574" s="163" t="s">
        <v>639</v>
      </c>
      <c r="F1574" s="163" t="s">
        <v>639</v>
      </c>
      <c r="G1574" s="163" t="s">
        <v>2095</v>
      </c>
      <c r="H1574" s="163" t="s">
        <v>2096</v>
      </c>
      <c r="I1574" s="163" t="s">
        <v>643</v>
      </c>
      <c r="J1574" s="162">
        <v>11.093715380000001</v>
      </c>
      <c r="K1574" s="162">
        <v>124.8777017</v>
      </c>
      <c r="L1574" s="163" t="s">
        <v>644</v>
      </c>
      <c r="M1574" s="162">
        <v>14</v>
      </c>
      <c r="N1574" s="162">
        <v>45</v>
      </c>
      <c r="O1574" s="162">
        <v>194</v>
      </c>
      <c r="P1574" s="162">
        <v>1385</v>
      </c>
      <c r="Q1574" s="162">
        <v>2575</v>
      </c>
      <c r="R1574" s="164">
        <v>1</v>
      </c>
      <c r="S1574" s="164" t="s">
        <v>644</v>
      </c>
      <c r="T1574" s="164"/>
      <c r="U1574" s="164" t="s">
        <v>644</v>
      </c>
      <c r="V1574" s="164" t="s">
        <v>644</v>
      </c>
      <c r="W1574" s="162">
        <f t="shared" si="98"/>
        <v>1</v>
      </c>
      <c r="X1574" s="162">
        <v>1</v>
      </c>
      <c r="Y1574" t="str">
        <f t="shared" si="99"/>
        <v>Public Elementary</v>
      </c>
      <c r="AA1574" t="str">
        <f t="shared" si="100"/>
        <v>1</v>
      </c>
    </row>
    <row r="1575" spans="1:27" ht="15.75" hidden="1" customHeight="1" x14ac:dyDescent="0.25">
      <c r="A1575" s="162">
        <v>1462</v>
      </c>
      <c r="B1575" s="162">
        <v>121307</v>
      </c>
      <c r="C1575" s="163" t="s">
        <v>2117</v>
      </c>
      <c r="D1575" s="163" t="s">
        <v>638</v>
      </c>
      <c r="E1575" s="163" t="s">
        <v>639</v>
      </c>
      <c r="F1575" s="163" t="s">
        <v>639</v>
      </c>
      <c r="G1575" s="163" t="s">
        <v>2095</v>
      </c>
      <c r="H1575" s="163" t="s">
        <v>2096</v>
      </c>
      <c r="I1575" s="163" t="s">
        <v>643</v>
      </c>
      <c r="J1575" s="162">
        <v>11.0798161</v>
      </c>
      <c r="K1575" s="162">
        <v>124.93140150000001</v>
      </c>
      <c r="L1575" s="163" t="s">
        <v>644</v>
      </c>
      <c r="M1575" s="162">
        <v>14</v>
      </c>
      <c r="N1575" s="162">
        <v>45</v>
      </c>
      <c r="O1575" s="162">
        <v>194</v>
      </c>
      <c r="P1575" s="162">
        <v>1385</v>
      </c>
      <c r="Q1575" s="162">
        <v>2575</v>
      </c>
      <c r="R1575" s="164">
        <v>1</v>
      </c>
      <c r="S1575" s="164" t="s">
        <v>644</v>
      </c>
      <c r="T1575" s="164"/>
      <c r="U1575" s="164" t="s">
        <v>644</v>
      </c>
      <c r="V1575" s="164" t="s">
        <v>644</v>
      </c>
      <c r="W1575" s="162">
        <f t="shared" si="98"/>
        <v>1</v>
      </c>
      <c r="X1575" s="162">
        <v>1</v>
      </c>
      <c r="Y1575" t="str">
        <f t="shared" si="99"/>
        <v>Public Elementary</v>
      </c>
      <c r="AA1575" t="str">
        <f t="shared" si="100"/>
        <v>1</v>
      </c>
    </row>
    <row r="1576" spans="1:27" ht="15.75" hidden="1" customHeight="1" x14ac:dyDescent="0.25">
      <c r="A1576" s="162">
        <v>2252</v>
      </c>
      <c r="B1576" s="162">
        <v>303372</v>
      </c>
      <c r="C1576" s="163" t="s">
        <v>2832</v>
      </c>
      <c r="D1576" s="163" t="s">
        <v>638</v>
      </c>
      <c r="E1576" s="163" t="s">
        <v>639</v>
      </c>
      <c r="F1576" s="163" t="s">
        <v>639</v>
      </c>
      <c r="G1576" s="163" t="s">
        <v>2095</v>
      </c>
      <c r="H1576" s="163" t="s">
        <v>2096</v>
      </c>
      <c r="I1576" s="163" t="s">
        <v>716</v>
      </c>
      <c r="J1576" s="162">
        <v>11.022430760000001</v>
      </c>
      <c r="K1576" s="162">
        <v>124.8978829</v>
      </c>
      <c r="L1576" s="163" t="s">
        <v>644</v>
      </c>
      <c r="M1576" s="162">
        <v>14</v>
      </c>
      <c r="N1576" s="162">
        <v>45</v>
      </c>
      <c r="O1576" s="162">
        <v>194</v>
      </c>
      <c r="P1576" s="162">
        <v>1385</v>
      </c>
      <c r="Q1576" s="162">
        <v>2575</v>
      </c>
      <c r="R1576" s="164" t="s">
        <v>644</v>
      </c>
      <c r="S1576" s="164">
        <v>1</v>
      </c>
      <c r="T1576" s="164"/>
      <c r="U1576" s="164" t="s">
        <v>644</v>
      </c>
      <c r="V1576" s="164" t="s">
        <v>644</v>
      </c>
      <c r="W1576" s="162">
        <f t="shared" si="98"/>
        <v>2</v>
      </c>
      <c r="X1576" s="162">
        <v>1</v>
      </c>
      <c r="Y1576" t="str">
        <f t="shared" si="99"/>
        <v>Public JHS</v>
      </c>
      <c r="AA1576" t="str">
        <f t="shared" si="100"/>
        <v>2</v>
      </c>
    </row>
    <row r="1577" spans="1:27" ht="15.75" hidden="1" customHeight="1" x14ac:dyDescent="0.25">
      <c r="A1577" s="162">
        <v>2296</v>
      </c>
      <c r="B1577" s="162">
        <v>303417</v>
      </c>
      <c r="C1577" s="163" t="s">
        <v>2875</v>
      </c>
      <c r="D1577" s="163" t="s">
        <v>638</v>
      </c>
      <c r="E1577" s="163" t="s">
        <v>639</v>
      </c>
      <c r="F1577" s="163" t="s">
        <v>639</v>
      </c>
      <c r="G1577" s="163" t="s">
        <v>2095</v>
      </c>
      <c r="H1577" s="163" t="s">
        <v>2096</v>
      </c>
      <c r="I1577" s="163" t="s">
        <v>716</v>
      </c>
      <c r="J1577" s="162">
        <v>11.09134778</v>
      </c>
      <c r="K1577" s="162">
        <v>124.8627134</v>
      </c>
      <c r="L1577" s="163" t="s">
        <v>644</v>
      </c>
      <c r="M1577" s="162">
        <v>14</v>
      </c>
      <c r="N1577" s="162">
        <v>45</v>
      </c>
      <c r="O1577" s="162">
        <v>194</v>
      </c>
      <c r="P1577" s="162">
        <v>1385</v>
      </c>
      <c r="Q1577" s="162">
        <v>2575</v>
      </c>
      <c r="R1577" s="164" t="s">
        <v>644</v>
      </c>
      <c r="S1577" s="164">
        <v>1</v>
      </c>
      <c r="T1577" s="164"/>
      <c r="U1577" s="164" t="s">
        <v>644</v>
      </c>
      <c r="V1577" s="164" t="s">
        <v>644</v>
      </c>
      <c r="W1577" s="162">
        <f t="shared" si="98"/>
        <v>2</v>
      </c>
      <c r="X1577" s="162">
        <v>1</v>
      </c>
      <c r="Y1577" t="str">
        <f t="shared" si="99"/>
        <v>Public JHS</v>
      </c>
      <c r="AA1577" t="str">
        <f t="shared" si="100"/>
        <v>2</v>
      </c>
    </row>
    <row r="1578" spans="1:27" ht="15.75" hidden="1" customHeight="1" x14ac:dyDescent="0.25">
      <c r="A1578" s="162">
        <v>2309</v>
      </c>
      <c r="B1578" s="162">
        <v>303432</v>
      </c>
      <c r="C1578" s="163" t="s">
        <v>2888</v>
      </c>
      <c r="D1578" s="163" t="s">
        <v>638</v>
      </c>
      <c r="E1578" s="163" t="s">
        <v>639</v>
      </c>
      <c r="F1578" s="163" t="s">
        <v>639</v>
      </c>
      <c r="G1578" s="163" t="s">
        <v>2095</v>
      </c>
      <c r="H1578" s="163" t="s">
        <v>2096</v>
      </c>
      <c r="I1578" s="163" t="s">
        <v>716</v>
      </c>
      <c r="J1578" s="162">
        <v>11.05853033</v>
      </c>
      <c r="K1578" s="162">
        <v>124.90778</v>
      </c>
      <c r="L1578" s="163" t="s">
        <v>644</v>
      </c>
      <c r="M1578" s="162">
        <v>14</v>
      </c>
      <c r="N1578" s="162">
        <v>45</v>
      </c>
      <c r="O1578" s="162">
        <v>194</v>
      </c>
      <c r="P1578" s="162">
        <v>1385</v>
      </c>
      <c r="Q1578" s="162">
        <v>2575</v>
      </c>
      <c r="R1578" s="164" t="s">
        <v>644</v>
      </c>
      <c r="S1578" s="164">
        <v>1</v>
      </c>
      <c r="T1578" s="164"/>
      <c r="U1578" s="164" t="s">
        <v>644</v>
      </c>
      <c r="V1578" s="164" t="s">
        <v>644</v>
      </c>
      <c r="W1578" s="162">
        <f t="shared" si="98"/>
        <v>2</v>
      </c>
      <c r="X1578" s="162">
        <v>1</v>
      </c>
      <c r="Y1578" t="str">
        <f t="shared" si="99"/>
        <v>Public JHS</v>
      </c>
      <c r="AA1578" t="str">
        <f t="shared" si="100"/>
        <v>2</v>
      </c>
    </row>
    <row r="1579" spans="1:27" ht="15.75" hidden="1" customHeight="1" x14ac:dyDescent="0.25">
      <c r="A1579" s="162">
        <v>2376</v>
      </c>
      <c r="B1579" s="162">
        <v>404668</v>
      </c>
      <c r="C1579" s="169" t="s">
        <v>2968</v>
      </c>
      <c r="D1579" s="163" t="s">
        <v>638</v>
      </c>
      <c r="E1579" s="163" t="s">
        <v>730</v>
      </c>
      <c r="F1579" s="163" t="s">
        <v>639</v>
      </c>
      <c r="G1579" s="163" t="s">
        <v>2969</v>
      </c>
      <c r="H1579" s="163" t="s">
        <v>2096</v>
      </c>
      <c r="I1579" s="163" t="s">
        <v>439</v>
      </c>
      <c r="J1579" s="170"/>
      <c r="K1579" s="170"/>
      <c r="L1579" s="163" t="s">
        <v>2970</v>
      </c>
      <c r="M1579" s="162">
        <v>14</v>
      </c>
      <c r="N1579" s="162">
        <v>45</v>
      </c>
      <c r="O1579" s="162">
        <v>194</v>
      </c>
      <c r="P1579" s="162">
        <v>1385</v>
      </c>
      <c r="Q1579" s="162">
        <v>2575</v>
      </c>
      <c r="R1579" s="164" t="str">
        <f>IF(B1579&lt;200000,1,"")</f>
        <v/>
      </c>
      <c r="S1579" s="164">
        <v>1</v>
      </c>
      <c r="T1579" s="164"/>
      <c r="U1579" s="164" t="s">
        <v>644</v>
      </c>
      <c r="V1579" s="164" t="s">
        <v>644</v>
      </c>
      <c r="W1579" s="162">
        <f t="shared" si="98"/>
        <v>2</v>
      </c>
      <c r="X1579" s="162">
        <v>2</v>
      </c>
      <c r="Y1579" t="str">
        <f t="shared" si="99"/>
        <v>Private JHS</v>
      </c>
      <c r="AA1579" t="str">
        <f t="shared" si="100"/>
        <v>2</v>
      </c>
    </row>
    <row r="1580" spans="1:27" ht="15.75" hidden="1" customHeight="1" x14ac:dyDescent="0.25">
      <c r="A1580" s="162">
        <v>2460</v>
      </c>
      <c r="B1580" s="178" t="s">
        <v>2096</v>
      </c>
      <c r="C1580" s="178" t="s">
        <v>3108</v>
      </c>
      <c r="D1580" s="163" t="s">
        <v>638</v>
      </c>
      <c r="E1580" s="163" t="s">
        <v>639</v>
      </c>
      <c r="F1580" s="163" t="s">
        <v>639</v>
      </c>
      <c r="G1580" s="178" t="s">
        <v>2095</v>
      </c>
      <c r="H1580" s="178" t="s">
        <v>2096</v>
      </c>
      <c r="I1580" s="163" t="s">
        <v>758</v>
      </c>
      <c r="J1580" s="162"/>
      <c r="K1580" s="162"/>
      <c r="L1580" s="163"/>
      <c r="M1580" s="162"/>
      <c r="N1580" s="162"/>
      <c r="O1580" s="162"/>
      <c r="P1580" s="162"/>
      <c r="Q1580" s="162"/>
      <c r="R1580" s="164" t="s">
        <v>644</v>
      </c>
      <c r="S1580" s="164" t="s">
        <v>644</v>
      </c>
      <c r="T1580" s="164"/>
      <c r="U1580" s="164">
        <v>1</v>
      </c>
      <c r="V1580" s="164" t="s">
        <v>644</v>
      </c>
      <c r="W1580" s="162">
        <f t="shared" si="98"/>
        <v>7</v>
      </c>
      <c r="X1580" s="162">
        <v>1</v>
      </c>
      <c r="Y1580" t="str">
        <f t="shared" si="99"/>
        <v>Public ALS</v>
      </c>
      <c r="AA1580" t="str">
        <f t="shared" si="100"/>
        <v>4</v>
      </c>
    </row>
    <row r="1581" spans="1:27" ht="15.75" hidden="1" customHeight="1" x14ac:dyDescent="0.25">
      <c r="A1581" s="162">
        <v>1463</v>
      </c>
      <c r="B1581" s="162">
        <v>121308</v>
      </c>
      <c r="C1581" s="163" t="s">
        <v>2118</v>
      </c>
      <c r="D1581" s="163" t="s">
        <v>638</v>
      </c>
      <c r="E1581" s="163" t="s">
        <v>639</v>
      </c>
      <c r="F1581" s="163" t="s">
        <v>639</v>
      </c>
      <c r="G1581" s="163" t="s">
        <v>2095</v>
      </c>
      <c r="H1581" s="163" t="s">
        <v>2119</v>
      </c>
      <c r="I1581" s="163" t="s">
        <v>643</v>
      </c>
      <c r="J1581" s="162">
        <v>11.052607009999999</v>
      </c>
      <c r="K1581" s="162">
        <v>124.9280744</v>
      </c>
      <c r="L1581" s="163" t="s">
        <v>644</v>
      </c>
      <c r="M1581" s="162">
        <v>14</v>
      </c>
      <c r="N1581" s="162">
        <v>45</v>
      </c>
      <c r="O1581" s="162">
        <v>194</v>
      </c>
      <c r="P1581" s="162">
        <v>1385</v>
      </c>
      <c r="Q1581" s="162">
        <v>2576</v>
      </c>
      <c r="R1581" s="164">
        <v>1</v>
      </c>
      <c r="S1581" s="164" t="s">
        <v>644</v>
      </c>
      <c r="T1581" s="164"/>
      <c r="U1581" s="164" t="s">
        <v>644</v>
      </c>
      <c r="V1581" s="164" t="s">
        <v>644</v>
      </c>
      <c r="W1581" s="162">
        <f t="shared" si="98"/>
        <v>1</v>
      </c>
      <c r="X1581" s="162">
        <v>1</v>
      </c>
      <c r="Y1581" t="str">
        <f t="shared" si="99"/>
        <v>Public Elementary</v>
      </c>
      <c r="AA1581" t="str">
        <f t="shared" si="100"/>
        <v>1</v>
      </c>
    </row>
    <row r="1582" spans="1:27" ht="15.75" hidden="1" customHeight="1" x14ac:dyDescent="0.25">
      <c r="A1582" s="162">
        <v>1464</v>
      </c>
      <c r="B1582" s="162">
        <v>121309</v>
      </c>
      <c r="C1582" s="163" t="s">
        <v>2120</v>
      </c>
      <c r="D1582" s="163" t="s">
        <v>638</v>
      </c>
      <c r="E1582" s="163" t="s">
        <v>639</v>
      </c>
      <c r="F1582" s="163" t="s">
        <v>639</v>
      </c>
      <c r="G1582" s="163" t="s">
        <v>2095</v>
      </c>
      <c r="H1582" s="163" t="s">
        <v>2119</v>
      </c>
      <c r="I1582" s="163" t="s">
        <v>643</v>
      </c>
      <c r="J1582" s="162">
        <v>11.044829590000001</v>
      </c>
      <c r="K1582" s="162">
        <v>124.9194574</v>
      </c>
      <c r="L1582" s="163" t="s">
        <v>644</v>
      </c>
      <c r="M1582" s="162">
        <v>14</v>
      </c>
      <c r="N1582" s="162">
        <v>45</v>
      </c>
      <c r="O1582" s="162">
        <v>194</v>
      </c>
      <c r="P1582" s="162">
        <v>1385</v>
      </c>
      <c r="Q1582" s="162">
        <v>2576</v>
      </c>
      <c r="R1582" s="164">
        <v>1</v>
      </c>
      <c r="S1582" s="164" t="s">
        <v>644</v>
      </c>
      <c r="T1582" s="164"/>
      <c r="U1582" s="164" t="s">
        <v>644</v>
      </c>
      <c r="V1582" s="164" t="s">
        <v>644</v>
      </c>
      <c r="W1582" s="162">
        <f t="shared" si="98"/>
        <v>1</v>
      </c>
      <c r="X1582" s="162">
        <v>1</v>
      </c>
      <c r="Y1582" t="str">
        <f t="shared" si="99"/>
        <v>Public Elementary</v>
      </c>
      <c r="AA1582" t="str">
        <f t="shared" si="100"/>
        <v>1</v>
      </c>
    </row>
    <row r="1583" spans="1:27" ht="15.75" hidden="1" customHeight="1" x14ac:dyDescent="0.25">
      <c r="A1583" s="162">
        <v>1465</v>
      </c>
      <c r="B1583" s="162">
        <v>121310</v>
      </c>
      <c r="C1583" s="163" t="s">
        <v>2121</v>
      </c>
      <c r="D1583" s="163" t="s">
        <v>638</v>
      </c>
      <c r="E1583" s="163" t="s">
        <v>639</v>
      </c>
      <c r="F1583" s="163" t="s">
        <v>639</v>
      </c>
      <c r="G1583" s="163" t="s">
        <v>2095</v>
      </c>
      <c r="H1583" s="163" t="s">
        <v>2119</v>
      </c>
      <c r="I1583" s="163" t="s">
        <v>643</v>
      </c>
      <c r="J1583" s="162">
        <v>11.05011828</v>
      </c>
      <c r="K1583" s="162">
        <v>124.90640139999999</v>
      </c>
      <c r="L1583" s="163" t="s">
        <v>644</v>
      </c>
      <c r="M1583" s="162">
        <v>14</v>
      </c>
      <c r="N1583" s="162">
        <v>45</v>
      </c>
      <c r="O1583" s="162">
        <v>194</v>
      </c>
      <c r="P1583" s="162">
        <v>1385</v>
      </c>
      <c r="Q1583" s="162">
        <v>2576</v>
      </c>
      <c r="R1583" s="164">
        <v>1</v>
      </c>
      <c r="S1583" s="164" t="s">
        <v>644</v>
      </c>
      <c r="T1583" s="164"/>
      <c r="U1583" s="164" t="s">
        <v>644</v>
      </c>
      <c r="V1583" s="164" t="s">
        <v>644</v>
      </c>
      <c r="W1583" s="162">
        <f t="shared" si="98"/>
        <v>1</v>
      </c>
      <c r="X1583" s="162">
        <v>1</v>
      </c>
      <c r="Y1583" t="str">
        <f t="shared" si="99"/>
        <v>Public Elementary</v>
      </c>
      <c r="AA1583" t="str">
        <f t="shared" si="100"/>
        <v>1</v>
      </c>
    </row>
    <row r="1584" spans="1:27" ht="15.75" hidden="1" customHeight="1" x14ac:dyDescent="0.25">
      <c r="A1584" s="162">
        <v>1466</v>
      </c>
      <c r="B1584" s="162">
        <v>121311</v>
      </c>
      <c r="C1584" s="163" t="s">
        <v>2122</v>
      </c>
      <c r="D1584" s="163" t="s">
        <v>638</v>
      </c>
      <c r="E1584" s="163" t="s">
        <v>639</v>
      </c>
      <c r="F1584" s="163" t="s">
        <v>639</v>
      </c>
      <c r="G1584" s="163" t="s">
        <v>2095</v>
      </c>
      <c r="H1584" s="163" t="s">
        <v>2119</v>
      </c>
      <c r="I1584" s="163" t="s">
        <v>643</v>
      </c>
      <c r="J1584" s="162">
        <v>11.053161940000001</v>
      </c>
      <c r="K1584" s="162">
        <v>124.93501240000001</v>
      </c>
      <c r="L1584" s="163" t="s">
        <v>644</v>
      </c>
      <c r="M1584" s="162">
        <v>14</v>
      </c>
      <c r="N1584" s="162">
        <v>45</v>
      </c>
      <c r="O1584" s="162">
        <v>194</v>
      </c>
      <c r="P1584" s="162">
        <v>1385</v>
      </c>
      <c r="Q1584" s="162">
        <v>2576</v>
      </c>
      <c r="R1584" s="164">
        <v>1</v>
      </c>
      <c r="S1584" s="164" t="s">
        <v>644</v>
      </c>
      <c r="T1584" s="164"/>
      <c r="U1584" s="164" t="s">
        <v>644</v>
      </c>
      <c r="V1584" s="164" t="s">
        <v>644</v>
      </c>
      <c r="W1584" s="162">
        <f t="shared" si="98"/>
        <v>1</v>
      </c>
      <c r="X1584" s="162">
        <v>1</v>
      </c>
      <c r="Y1584" t="str">
        <f t="shared" si="99"/>
        <v>Public Elementary</v>
      </c>
      <c r="AA1584" t="str">
        <f t="shared" si="100"/>
        <v>1</v>
      </c>
    </row>
    <row r="1585" spans="1:27" ht="15.75" hidden="1" customHeight="1" x14ac:dyDescent="0.25">
      <c r="A1585" s="162">
        <v>1467</v>
      </c>
      <c r="B1585" s="162">
        <v>121312</v>
      </c>
      <c r="C1585" s="163" t="s">
        <v>2123</v>
      </c>
      <c r="D1585" s="163" t="s">
        <v>638</v>
      </c>
      <c r="E1585" s="163" t="s">
        <v>639</v>
      </c>
      <c r="F1585" s="163" t="s">
        <v>639</v>
      </c>
      <c r="G1585" s="163" t="s">
        <v>2095</v>
      </c>
      <c r="H1585" s="163" t="s">
        <v>2119</v>
      </c>
      <c r="I1585" s="163" t="s">
        <v>643</v>
      </c>
      <c r="J1585" s="162">
        <v>11.072316600000001</v>
      </c>
      <c r="K1585" s="162">
        <v>124.93660149999999</v>
      </c>
      <c r="L1585" s="163" t="s">
        <v>644</v>
      </c>
      <c r="M1585" s="162">
        <v>14</v>
      </c>
      <c r="N1585" s="162">
        <v>45</v>
      </c>
      <c r="O1585" s="162">
        <v>194</v>
      </c>
      <c r="P1585" s="162">
        <v>1385</v>
      </c>
      <c r="Q1585" s="162">
        <v>2576</v>
      </c>
      <c r="R1585" s="164">
        <v>1</v>
      </c>
      <c r="S1585" s="164" t="s">
        <v>644</v>
      </c>
      <c r="T1585" s="164"/>
      <c r="U1585" s="164" t="s">
        <v>644</v>
      </c>
      <c r="V1585" s="164" t="s">
        <v>644</v>
      </c>
      <c r="W1585" s="162">
        <f t="shared" si="98"/>
        <v>1</v>
      </c>
      <c r="X1585" s="162">
        <v>1</v>
      </c>
      <c r="Y1585" t="str">
        <f t="shared" si="99"/>
        <v>Public Elementary</v>
      </c>
      <c r="AA1585" t="str">
        <f t="shared" si="100"/>
        <v>1</v>
      </c>
    </row>
    <row r="1586" spans="1:27" ht="15.75" hidden="1" customHeight="1" x14ac:dyDescent="0.25">
      <c r="A1586" s="162">
        <v>1468</v>
      </c>
      <c r="B1586" s="162">
        <v>121313</v>
      </c>
      <c r="C1586" s="163" t="s">
        <v>2124</v>
      </c>
      <c r="D1586" s="163" t="s">
        <v>638</v>
      </c>
      <c r="E1586" s="163" t="s">
        <v>639</v>
      </c>
      <c r="F1586" s="163" t="s">
        <v>639</v>
      </c>
      <c r="G1586" s="163" t="s">
        <v>2095</v>
      </c>
      <c r="H1586" s="163" t="s">
        <v>2119</v>
      </c>
      <c r="I1586" s="163" t="s">
        <v>643</v>
      </c>
      <c r="J1586" s="166">
        <v>11.060939530000001</v>
      </c>
      <c r="K1586" s="166">
        <v>124.9064015</v>
      </c>
      <c r="L1586" s="163" t="s">
        <v>644</v>
      </c>
      <c r="M1586" s="162">
        <v>14</v>
      </c>
      <c r="N1586" s="162">
        <v>45</v>
      </c>
      <c r="O1586" s="162">
        <v>194</v>
      </c>
      <c r="P1586" s="162">
        <v>1385</v>
      </c>
      <c r="Q1586" s="162">
        <v>2576</v>
      </c>
      <c r="R1586" s="164">
        <v>1</v>
      </c>
      <c r="S1586" s="164" t="s">
        <v>644</v>
      </c>
      <c r="T1586" s="164"/>
      <c r="U1586" s="164" t="s">
        <v>644</v>
      </c>
      <c r="V1586" s="164" t="s">
        <v>644</v>
      </c>
      <c r="W1586" s="162">
        <f t="shared" si="98"/>
        <v>1</v>
      </c>
      <c r="X1586" s="162">
        <v>1</v>
      </c>
      <c r="Y1586" t="str">
        <f t="shared" si="99"/>
        <v>Public Elementary</v>
      </c>
      <c r="AA1586" t="str">
        <f t="shared" si="100"/>
        <v>1</v>
      </c>
    </row>
    <row r="1587" spans="1:27" ht="15.75" hidden="1" customHeight="1" x14ac:dyDescent="0.25">
      <c r="A1587" s="162">
        <v>1469</v>
      </c>
      <c r="B1587" s="162">
        <v>121314</v>
      </c>
      <c r="C1587" s="163" t="s">
        <v>2125</v>
      </c>
      <c r="D1587" s="163" t="s">
        <v>638</v>
      </c>
      <c r="E1587" s="163" t="s">
        <v>639</v>
      </c>
      <c r="F1587" s="163" t="s">
        <v>639</v>
      </c>
      <c r="G1587" s="163" t="s">
        <v>2095</v>
      </c>
      <c r="H1587" s="163" t="s">
        <v>2119</v>
      </c>
      <c r="I1587" s="163" t="s">
        <v>643</v>
      </c>
      <c r="J1587" s="162">
        <v>11.026775929999999</v>
      </c>
      <c r="K1587" s="162">
        <v>124.90195730000001</v>
      </c>
      <c r="L1587" s="163" t="s">
        <v>644</v>
      </c>
      <c r="M1587" s="162">
        <v>14</v>
      </c>
      <c r="N1587" s="162">
        <v>45</v>
      </c>
      <c r="O1587" s="162">
        <v>194</v>
      </c>
      <c r="P1587" s="162">
        <v>1385</v>
      </c>
      <c r="Q1587" s="162">
        <v>2576</v>
      </c>
      <c r="R1587" s="164">
        <v>1</v>
      </c>
      <c r="S1587" s="164" t="s">
        <v>644</v>
      </c>
      <c r="T1587" s="164"/>
      <c r="U1587" s="164" t="s">
        <v>644</v>
      </c>
      <c r="V1587" s="164" t="s">
        <v>644</v>
      </c>
      <c r="W1587" s="162">
        <f t="shared" si="98"/>
        <v>1</v>
      </c>
      <c r="X1587" s="162">
        <v>1</v>
      </c>
      <c r="Y1587" t="str">
        <f t="shared" si="99"/>
        <v>Public Elementary</v>
      </c>
      <c r="AA1587" t="str">
        <f t="shared" si="100"/>
        <v>1</v>
      </c>
    </row>
    <row r="1588" spans="1:27" ht="15.75" hidden="1" customHeight="1" x14ac:dyDescent="0.25">
      <c r="A1588" s="162">
        <v>1470</v>
      </c>
      <c r="B1588" s="162">
        <v>121315</v>
      </c>
      <c r="C1588" s="163" t="s">
        <v>2126</v>
      </c>
      <c r="D1588" s="163" t="s">
        <v>638</v>
      </c>
      <c r="E1588" s="163" t="s">
        <v>639</v>
      </c>
      <c r="F1588" s="163" t="s">
        <v>639</v>
      </c>
      <c r="G1588" s="163" t="s">
        <v>2095</v>
      </c>
      <c r="H1588" s="163" t="s">
        <v>2119</v>
      </c>
      <c r="I1588" s="163" t="s">
        <v>643</v>
      </c>
      <c r="J1588" s="162">
        <v>11.02677576</v>
      </c>
      <c r="K1588" s="162">
        <v>124.93917930000001</v>
      </c>
      <c r="L1588" s="163" t="s">
        <v>644</v>
      </c>
      <c r="M1588" s="162">
        <v>14</v>
      </c>
      <c r="N1588" s="162">
        <v>45</v>
      </c>
      <c r="O1588" s="162">
        <v>194</v>
      </c>
      <c r="P1588" s="162">
        <v>1385</v>
      </c>
      <c r="Q1588" s="162">
        <v>2576</v>
      </c>
      <c r="R1588" s="164">
        <v>1</v>
      </c>
      <c r="S1588" s="164" t="s">
        <v>644</v>
      </c>
      <c r="T1588" s="164"/>
      <c r="U1588" s="164" t="s">
        <v>644</v>
      </c>
      <c r="V1588" s="164" t="s">
        <v>644</v>
      </c>
      <c r="W1588" s="162">
        <f t="shared" si="98"/>
        <v>1</v>
      </c>
      <c r="X1588" s="162">
        <v>1</v>
      </c>
      <c r="Y1588" t="str">
        <f t="shared" si="99"/>
        <v>Public Elementary</v>
      </c>
      <c r="AA1588" t="str">
        <f t="shared" si="100"/>
        <v>1</v>
      </c>
    </row>
    <row r="1589" spans="1:27" ht="15.75" hidden="1" customHeight="1" x14ac:dyDescent="0.25">
      <c r="A1589" s="162">
        <v>1471</v>
      </c>
      <c r="B1589" s="162">
        <v>121316</v>
      </c>
      <c r="C1589" s="163" t="s">
        <v>2127</v>
      </c>
      <c r="D1589" s="163" t="s">
        <v>638</v>
      </c>
      <c r="E1589" s="163" t="s">
        <v>639</v>
      </c>
      <c r="F1589" s="163" t="s">
        <v>639</v>
      </c>
      <c r="G1589" s="163" t="s">
        <v>2095</v>
      </c>
      <c r="H1589" s="163" t="s">
        <v>2119</v>
      </c>
      <c r="I1589" s="163" t="s">
        <v>643</v>
      </c>
      <c r="J1589" s="162">
        <v>11.0381631</v>
      </c>
      <c r="K1589" s="162">
        <v>124.91112339999999</v>
      </c>
      <c r="L1589" s="163" t="s">
        <v>644</v>
      </c>
      <c r="M1589" s="162">
        <v>14</v>
      </c>
      <c r="N1589" s="162">
        <v>45</v>
      </c>
      <c r="O1589" s="162">
        <v>194</v>
      </c>
      <c r="P1589" s="162">
        <v>1385</v>
      </c>
      <c r="Q1589" s="162">
        <v>2576</v>
      </c>
      <c r="R1589" s="164">
        <v>1</v>
      </c>
      <c r="S1589" s="164" t="s">
        <v>644</v>
      </c>
      <c r="T1589" s="164"/>
      <c r="U1589" s="164" t="s">
        <v>644</v>
      </c>
      <c r="V1589" s="164" t="s">
        <v>644</v>
      </c>
      <c r="W1589" s="162">
        <f t="shared" si="98"/>
        <v>1</v>
      </c>
      <c r="X1589" s="162">
        <v>1</v>
      </c>
      <c r="Y1589" t="str">
        <f t="shared" si="99"/>
        <v>Public Elementary</v>
      </c>
      <c r="AA1589" t="str">
        <f t="shared" si="100"/>
        <v>1</v>
      </c>
    </row>
    <row r="1590" spans="1:27" ht="15.75" hidden="1" customHeight="1" x14ac:dyDescent="0.25">
      <c r="A1590" s="162">
        <v>1472</v>
      </c>
      <c r="B1590" s="162">
        <v>121317</v>
      </c>
      <c r="C1590" s="163" t="s">
        <v>2128</v>
      </c>
      <c r="D1590" s="163" t="s">
        <v>638</v>
      </c>
      <c r="E1590" s="163" t="s">
        <v>639</v>
      </c>
      <c r="F1590" s="163" t="s">
        <v>639</v>
      </c>
      <c r="G1590" s="163" t="s">
        <v>2095</v>
      </c>
      <c r="H1590" s="163" t="s">
        <v>2119</v>
      </c>
      <c r="I1590" s="163" t="s">
        <v>643</v>
      </c>
      <c r="J1590" s="162">
        <v>11.023720089999999</v>
      </c>
      <c r="K1590" s="162">
        <v>124.9144573</v>
      </c>
      <c r="L1590" s="163" t="s">
        <v>644</v>
      </c>
      <c r="M1590" s="162">
        <v>14</v>
      </c>
      <c r="N1590" s="162">
        <v>45</v>
      </c>
      <c r="O1590" s="162">
        <v>194</v>
      </c>
      <c r="P1590" s="162">
        <v>1385</v>
      </c>
      <c r="Q1590" s="162">
        <v>2576</v>
      </c>
      <c r="R1590" s="164">
        <v>1</v>
      </c>
      <c r="S1590" s="164" t="s">
        <v>644</v>
      </c>
      <c r="T1590" s="164"/>
      <c r="U1590" s="164" t="s">
        <v>644</v>
      </c>
      <c r="V1590" s="164" t="s">
        <v>644</v>
      </c>
      <c r="W1590" s="162">
        <f t="shared" si="98"/>
        <v>1</v>
      </c>
      <c r="X1590" s="162">
        <v>1</v>
      </c>
      <c r="Y1590" t="str">
        <f t="shared" si="99"/>
        <v>Public Elementary</v>
      </c>
      <c r="AA1590" t="str">
        <f t="shared" si="100"/>
        <v>1</v>
      </c>
    </row>
    <row r="1591" spans="1:27" ht="15.75" hidden="1" customHeight="1" x14ac:dyDescent="0.25">
      <c r="A1591" s="162">
        <v>2461</v>
      </c>
      <c r="B1591" s="178" t="s">
        <v>2119</v>
      </c>
      <c r="C1591" s="178" t="s">
        <v>3109</v>
      </c>
      <c r="D1591" s="163" t="s">
        <v>638</v>
      </c>
      <c r="E1591" s="163" t="s">
        <v>639</v>
      </c>
      <c r="F1591" s="163" t="s">
        <v>639</v>
      </c>
      <c r="G1591" s="178" t="s">
        <v>2095</v>
      </c>
      <c r="H1591" s="178" t="s">
        <v>2119</v>
      </c>
      <c r="I1591" s="163" t="s">
        <v>758</v>
      </c>
      <c r="J1591" s="162"/>
      <c r="K1591" s="162"/>
      <c r="L1591" s="163"/>
      <c r="M1591" s="162"/>
      <c r="N1591" s="162"/>
      <c r="O1591" s="162"/>
      <c r="P1591" s="162"/>
      <c r="Q1591" s="162"/>
      <c r="R1591" s="164" t="s">
        <v>644</v>
      </c>
      <c r="S1591" s="164" t="s">
        <v>644</v>
      </c>
      <c r="T1591" s="164"/>
      <c r="U1591" s="164">
        <v>1</v>
      </c>
      <c r="V1591" s="164" t="s">
        <v>644</v>
      </c>
      <c r="W1591" s="162">
        <f t="shared" si="98"/>
        <v>7</v>
      </c>
      <c r="X1591" s="162">
        <v>1</v>
      </c>
      <c r="Y1591" t="str">
        <f t="shared" si="99"/>
        <v>Public ALS</v>
      </c>
      <c r="AA1591" t="str">
        <f t="shared" si="100"/>
        <v>4</v>
      </c>
    </row>
    <row r="1592" spans="1:27" ht="15.75" hidden="1" customHeight="1" x14ac:dyDescent="0.25">
      <c r="A1592" s="162">
        <v>1473</v>
      </c>
      <c r="B1592" s="162">
        <v>121318</v>
      </c>
      <c r="C1592" s="163" t="s">
        <v>2129</v>
      </c>
      <c r="D1592" s="163" t="s">
        <v>638</v>
      </c>
      <c r="E1592" s="163" t="s">
        <v>639</v>
      </c>
      <c r="F1592" s="163" t="s">
        <v>639</v>
      </c>
      <c r="G1592" s="163" t="s">
        <v>2130</v>
      </c>
      <c r="H1592" s="163" t="s">
        <v>2131</v>
      </c>
      <c r="I1592" s="163" t="s">
        <v>643</v>
      </c>
      <c r="J1592" s="166">
        <v>10.99322186</v>
      </c>
      <c r="K1592" s="166">
        <v>124.991501</v>
      </c>
      <c r="L1592" s="163" t="s">
        <v>644</v>
      </c>
      <c r="M1592" s="162">
        <v>14</v>
      </c>
      <c r="N1592" s="162">
        <v>45</v>
      </c>
      <c r="O1592" s="162">
        <v>194</v>
      </c>
      <c r="P1592" s="162">
        <v>1386</v>
      </c>
      <c r="Q1592" s="162">
        <v>2577</v>
      </c>
      <c r="R1592" s="164">
        <v>1</v>
      </c>
      <c r="S1592" s="164" t="s">
        <v>644</v>
      </c>
      <c r="T1592" s="164"/>
      <c r="U1592" s="164" t="s">
        <v>644</v>
      </c>
      <c r="V1592" s="164" t="s">
        <v>644</v>
      </c>
      <c r="W1592" s="162">
        <f t="shared" si="98"/>
        <v>1</v>
      </c>
      <c r="X1592" s="162">
        <v>1</v>
      </c>
      <c r="Y1592" t="str">
        <f t="shared" si="99"/>
        <v>Public Elementary</v>
      </c>
      <c r="AA1592" t="str">
        <f t="shared" si="100"/>
        <v>1</v>
      </c>
    </row>
    <row r="1593" spans="1:27" ht="15.75" hidden="1" customHeight="1" x14ac:dyDescent="0.25">
      <c r="A1593" s="162">
        <v>1474</v>
      </c>
      <c r="B1593" s="162">
        <v>121319</v>
      </c>
      <c r="C1593" s="163" t="s">
        <v>2132</v>
      </c>
      <c r="D1593" s="163" t="s">
        <v>638</v>
      </c>
      <c r="E1593" s="163" t="s">
        <v>639</v>
      </c>
      <c r="F1593" s="163" t="s">
        <v>639</v>
      </c>
      <c r="G1593" s="163" t="s">
        <v>2130</v>
      </c>
      <c r="H1593" s="163" t="s">
        <v>2131</v>
      </c>
      <c r="I1593" s="163" t="s">
        <v>643</v>
      </c>
      <c r="J1593" s="162">
        <v>10.998721379999999</v>
      </c>
      <c r="K1593" s="162">
        <v>125.012501</v>
      </c>
      <c r="L1593" s="163" t="s">
        <v>644</v>
      </c>
      <c r="M1593" s="162">
        <v>14</v>
      </c>
      <c r="N1593" s="162">
        <v>45</v>
      </c>
      <c r="O1593" s="162">
        <v>194</v>
      </c>
      <c r="P1593" s="162">
        <v>1386</v>
      </c>
      <c r="Q1593" s="162">
        <v>2577</v>
      </c>
      <c r="R1593" s="164">
        <v>1</v>
      </c>
      <c r="S1593" s="164" t="s">
        <v>644</v>
      </c>
      <c r="T1593" s="164"/>
      <c r="U1593" s="164" t="s">
        <v>644</v>
      </c>
      <c r="V1593" s="164" t="s">
        <v>644</v>
      </c>
      <c r="W1593" s="162">
        <f t="shared" si="98"/>
        <v>1</v>
      </c>
      <c r="X1593" s="162">
        <v>1</v>
      </c>
      <c r="Y1593" t="str">
        <f t="shared" si="99"/>
        <v>Public Elementary</v>
      </c>
      <c r="AA1593" t="str">
        <f t="shared" si="100"/>
        <v>1</v>
      </c>
    </row>
    <row r="1594" spans="1:27" ht="15.75" hidden="1" customHeight="1" x14ac:dyDescent="0.25">
      <c r="A1594" s="162">
        <v>1475</v>
      </c>
      <c r="B1594" s="162">
        <v>121320</v>
      </c>
      <c r="C1594" s="163" t="s">
        <v>2133</v>
      </c>
      <c r="D1594" s="163" t="s">
        <v>638</v>
      </c>
      <c r="E1594" s="163" t="s">
        <v>639</v>
      </c>
      <c r="F1594" s="163" t="s">
        <v>639</v>
      </c>
      <c r="G1594" s="163" t="s">
        <v>2130</v>
      </c>
      <c r="H1594" s="163" t="s">
        <v>2131</v>
      </c>
      <c r="I1594" s="163" t="s">
        <v>643</v>
      </c>
      <c r="J1594" s="162">
        <v>10.96672371</v>
      </c>
      <c r="K1594" s="162">
        <v>124.9925009</v>
      </c>
      <c r="L1594" s="163" t="s">
        <v>644</v>
      </c>
      <c r="M1594" s="162">
        <v>14</v>
      </c>
      <c r="N1594" s="162">
        <v>45</v>
      </c>
      <c r="O1594" s="162">
        <v>194</v>
      </c>
      <c r="P1594" s="162">
        <v>1386</v>
      </c>
      <c r="Q1594" s="162">
        <v>2577</v>
      </c>
      <c r="R1594" s="164">
        <v>1</v>
      </c>
      <c r="S1594" s="164" t="s">
        <v>644</v>
      </c>
      <c r="T1594" s="164"/>
      <c r="U1594" s="164" t="s">
        <v>644</v>
      </c>
      <c r="V1594" s="164" t="s">
        <v>644</v>
      </c>
      <c r="W1594" s="162">
        <f t="shared" si="98"/>
        <v>1</v>
      </c>
      <c r="X1594" s="162">
        <v>1</v>
      </c>
      <c r="Y1594" t="str">
        <f t="shared" si="99"/>
        <v>Public Elementary</v>
      </c>
      <c r="AA1594" t="str">
        <f t="shared" si="100"/>
        <v>1</v>
      </c>
    </row>
    <row r="1595" spans="1:27" ht="15.75" hidden="1" customHeight="1" x14ac:dyDescent="0.25">
      <c r="A1595" s="162">
        <v>1476</v>
      </c>
      <c r="B1595" s="162">
        <v>121321</v>
      </c>
      <c r="C1595" s="163" t="s">
        <v>2134</v>
      </c>
      <c r="D1595" s="163" t="s">
        <v>638</v>
      </c>
      <c r="E1595" s="163" t="s">
        <v>639</v>
      </c>
      <c r="F1595" s="163" t="s">
        <v>639</v>
      </c>
      <c r="G1595" s="163" t="s">
        <v>2130</v>
      </c>
      <c r="H1595" s="163" t="s">
        <v>2131</v>
      </c>
      <c r="I1595" s="163" t="s">
        <v>643</v>
      </c>
      <c r="J1595" s="162">
        <v>10.96650168</v>
      </c>
      <c r="K1595" s="162">
        <v>125.0019568</v>
      </c>
      <c r="L1595" s="163" t="s">
        <v>644</v>
      </c>
      <c r="M1595" s="162">
        <v>14</v>
      </c>
      <c r="N1595" s="162">
        <v>45</v>
      </c>
      <c r="O1595" s="162">
        <v>194</v>
      </c>
      <c r="P1595" s="162">
        <v>1386</v>
      </c>
      <c r="Q1595" s="162">
        <v>2577</v>
      </c>
      <c r="R1595" s="164">
        <v>1</v>
      </c>
      <c r="S1595" s="164" t="s">
        <v>644</v>
      </c>
      <c r="T1595" s="164"/>
      <c r="U1595" s="164" t="s">
        <v>644</v>
      </c>
      <c r="V1595" s="164" t="s">
        <v>644</v>
      </c>
      <c r="W1595" s="162">
        <f t="shared" si="98"/>
        <v>1</v>
      </c>
      <c r="X1595" s="162">
        <v>1</v>
      </c>
      <c r="Y1595" t="str">
        <f t="shared" si="99"/>
        <v>Public Elementary</v>
      </c>
      <c r="AA1595" t="str">
        <f t="shared" si="100"/>
        <v>1</v>
      </c>
    </row>
    <row r="1596" spans="1:27" ht="15.75" hidden="1" customHeight="1" x14ac:dyDescent="0.25">
      <c r="A1596" s="162">
        <v>1477</v>
      </c>
      <c r="B1596" s="162">
        <v>121322</v>
      </c>
      <c r="C1596" s="163" t="s">
        <v>2135</v>
      </c>
      <c r="D1596" s="163" t="s">
        <v>638</v>
      </c>
      <c r="E1596" s="163" t="s">
        <v>639</v>
      </c>
      <c r="F1596" s="163" t="s">
        <v>639</v>
      </c>
      <c r="G1596" s="163" t="s">
        <v>2130</v>
      </c>
      <c r="H1596" s="163" t="s">
        <v>2131</v>
      </c>
      <c r="I1596" s="163" t="s">
        <v>643</v>
      </c>
      <c r="J1596" s="162">
        <v>11.00002127</v>
      </c>
      <c r="K1596" s="162">
        <v>125.016901</v>
      </c>
      <c r="L1596" s="163" t="s">
        <v>644</v>
      </c>
      <c r="M1596" s="162">
        <v>14</v>
      </c>
      <c r="N1596" s="162">
        <v>45</v>
      </c>
      <c r="O1596" s="162">
        <v>194</v>
      </c>
      <c r="P1596" s="162">
        <v>1386</v>
      </c>
      <c r="Q1596" s="162">
        <v>2577</v>
      </c>
      <c r="R1596" s="164">
        <v>1</v>
      </c>
      <c r="S1596" s="164" t="s">
        <v>644</v>
      </c>
      <c r="T1596" s="164"/>
      <c r="U1596" s="164" t="s">
        <v>644</v>
      </c>
      <c r="V1596" s="164" t="s">
        <v>644</v>
      </c>
      <c r="W1596" s="162">
        <f t="shared" si="98"/>
        <v>1</v>
      </c>
      <c r="X1596" s="162">
        <v>1</v>
      </c>
      <c r="Y1596" t="str">
        <f t="shared" si="99"/>
        <v>Public Elementary</v>
      </c>
      <c r="AA1596" t="str">
        <f t="shared" si="100"/>
        <v>1</v>
      </c>
    </row>
    <row r="1597" spans="1:27" ht="15.75" hidden="1" customHeight="1" x14ac:dyDescent="0.25">
      <c r="A1597" s="162">
        <v>1478</v>
      </c>
      <c r="B1597" s="162">
        <v>121323</v>
      </c>
      <c r="C1597" s="163" t="s">
        <v>2136</v>
      </c>
      <c r="D1597" s="163" t="s">
        <v>638</v>
      </c>
      <c r="E1597" s="163" t="s">
        <v>639</v>
      </c>
      <c r="F1597" s="163" t="s">
        <v>639</v>
      </c>
      <c r="G1597" s="163" t="s">
        <v>2130</v>
      </c>
      <c r="H1597" s="163" t="s">
        <v>2131</v>
      </c>
      <c r="I1597" s="163" t="s">
        <v>643</v>
      </c>
      <c r="J1597" s="162">
        <v>10.99842149</v>
      </c>
      <c r="K1597" s="162">
        <v>124.994601</v>
      </c>
      <c r="L1597" s="163" t="s">
        <v>644</v>
      </c>
      <c r="M1597" s="162">
        <v>14</v>
      </c>
      <c r="N1597" s="162">
        <v>45</v>
      </c>
      <c r="O1597" s="162">
        <v>194</v>
      </c>
      <c r="P1597" s="162">
        <v>1386</v>
      </c>
      <c r="Q1597" s="162">
        <v>2577</v>
      </c>
      <c r="R1597" s="164">
        <v>1</v>
      </c>
      <c r="S1597" s="164" t="s">
        <v>644</v>
      </c>
      <c r="T1597" s="164"/>
      <c r="U1597" s="164" t="s">
        <v>644</v>
      </c>
      <c r="V1597" s="164" t="s">
        <v>644</v>
      </c>
      <c r="W1597" s="162">
        <f t="shared" si="98"/>
        <v>1</v>
      </c>
      <c r="X1597" s="162">
        <v>1</v>
      </c>
      <c r="Y1597" t="str">
        <f t="shared" si="99"/>
        <v>Public Elementary</v>
      </c>
      <c r="AA1597" t="str">
        <f t="shared" si="100"/>
        <v>1</v>
      </c>
    </row>
    <row r="1598" spans="1:27" ht="15.75" hidden="1" customHeight="1" x14ac:dyDescent="0.25">
      <c r="A1598" s="162">
        <v>1479</v>
      </c>
      <c r="B1598" s="162">
        <v>121324</v>
      </c>
      <c r="C1598" s="163" t="s">
        <v>2137</v>
      </c>
      <c r="D1598" s="163" t="s">
        <v>638</v>
      </c>
      <c r="E1598" s="163" t="s">
        <v>639</v>
      </c>
      <c r="F1598" s="163" t="s">
        <v>639</v>
      </c>
      <c r="G1598" s="163" t="s">
        <v>2130</v>
      </c>
      <c r="H1598" s="163" t="s">
        <v>2131</v>
      </c>
      <c r="I1598" s="163" t="s">
        <v>643</v>
      </c>
      <c r="J1598" s="162">
        <v>11.020941909999999</v>
      </c>
      <c r="K1598" s="162">
        <v>124.99529010000001</v>
      </c>
      <c r="L1598" s="163" t="s">
        <v>644</v>
      </c>
      <c r="M1598" s="162">
        <v>14</v>
      </c>
      <c r="N1598" s="162">
        <v>45</v>
      </c>
      <c r="O1598" s="162">
        <v>194</v>
      </c>
      <c r="P1598" s="162">
        <v>1386</v>
      </c>
      <c r="Q1598" s="162">
        <v>2577</v>
      </c>
      <c r="R1598" s="164">
        <v>1</v>
      </c>
      <c r="S1598" s="164" t="s">
        <v>644</v>
      </c>
      <c r="T1598" s="164"/>
      <c r="U1598" s="164" t="s">
        <v>644</v>
      </c>
      <c r="V1598" s="164" t="s">
        <v>644</v>
      </c>
      <c r="W1598" s="162">
        <f t="shared" si="98"/>
        <v>1</v>
      </c>
      <c r="X1598" s="162">
        <v>1</v>
      </c>
      <c r="Y1598" t="str">
        <f t="shared" si="99"/>
        <v>Public Elementary</v>
      </c>
      <c r="AA1598" t="str">
        <f t="shared" si="100"/>
        <v>1</v>
      </c>
    </row>
    <row r="1599" spans="1:27" ht="15.75" hidden="1" customHeight="1" x14ac:dyDescent="0.25">
      <c r="A1599" s="162">
        <v>1480</v>
      </c>
      <c r="B1599" s="162">
        <v>121325</v>
      </c>
      <c r="C1599" s="163" t="s">
        <v>2138</v>
      </c>
      <c r="D1599" s="163" t="s">
        <v>638</v>
      </c>
      <c r="E1599" s="163" t="s">
        <v>639</v>
      </c>
      <c r="F1599" s="163" t="s">
        <v>639</v>
      </c>
      <c r="G1599" s="163" t="s">
        <v>2130</v>
      </c>
      <c r="H1599" s="163" t="s">
        <v>2131</v>
      </c>
      <c r="I1599" s="163" t="s">
        <v>643</v>
      </c>
      <c r="J1599" s="162">
        <v>11.00892063</v>
      </c>
      <c r="K1599" s="162">
        <v>125.021401</v>
      </c>
      <c r="L1599" s="163" t="s">
        <v>644</v>
      </c>
      <c r="M1599" s="162">
        <v>14</v>
      </c>
      <c r="N1599" s="162">
        <v>45</v>
      </c>
      <c r="O1599" s="162">
        <v>194</v>
      </c>
      <c r="P1599" s="162">
        <v>1386</v>
      </c>
      <c r="Q1599" s="162">
        <v>2577</v>
      </c>
      <c r="R1599" s="164">
        <v>1</v>
      </c>
      <c r="S1599" s="164" t="s">
        <v>644</v>
      </c>
      <c r="T1599" s="164"/>
      <c r="U1599" s="164" t="s">
        <v>644</v>
      </c>
      <c r="V1599" s="164" t="s">
        <v>644</v>
      </c>
      <c r="W1599" s="162">
        <f t="shared" si="98"/>
        <v>1</v>
      </c>
      <c r="X1599" s="162">
        <v>1</v>
      </c>
      <c r="Y1599" t="str">
        <f t="shared" si="99"/>
        <v>Public Elementary</v>
      </c>
      <c r="AA1599" t="str">
        <f t="shared" si="100"/>
        <v>1</v>
      </c>
    </row>
    <row r="1600" spans="1:27" ht="15.75" hidden="1" customHeight="1" x14ac:dyDescent="0.25">
      <c r="A1600" s="162">
        <v>1481</v>
      </c>
      <c r="B1600" s="162">
        <v>121326</v>
      </c>
      <c r="C1600" s="163" t="s">
        <v>2139</v>
      </c>
      <c r="D1600" s="163" t="s">
        <v>638</v>
      </c>
      <c r="E1600" s="163" t="s">
        <v>639</v>
      </c>
      <c r="F1600" s="163" t="s">
        <v>639</v>
      </c>
      <c r="G1600" s="163" t="s">
        <v>2130</v>
      </c>
      <c r="H1600" s="163" t="s">
        <v>2131</v>
      </c>
      <c r="I1600" s="163" t="s">
        <v>643</v>
      </c>
      <c r="J1600" s="166">
        <v>10.97455617</v>
      </c>
      <c r="K1600" s="166">
        <v>124.9914009</v>
      </c>
      <c r="L1600" s="163" t="s">
        <v>644</v>
      </c>
      <c r="M1600" s="162">
        <v>14</v>
      </c>
      <c r="N1600" s="162">
        <v>45</v>
      </c>
      <c r="O1600" s="162">
        <v>194</v>
      </c>
      <c r="P1600" s="162">
        <v>1386</v>
      </c>
      <c r="Q1600" s="162">
        <v>2577</v>
      </c>
      <c r="R1600" s="164">
        <v>1</v>
      </c>
      <c r="S1600" s="164" t="s">
        <v>644</v>
      </c>
      <c r="T1600" s="164"/>
      <c r="U1600" s="164" t="s">
        <v>644</v>
      </c>
      <c r="V1600" s="164" t="s">
        <v>644</v>
      </c>
      <c r="W1600" s="162">
        <f t="shared" si="98"/>
        <v>1</v>
      </c>
      <c r="X1600" s="162">
        <v>1</v>
      </c>
      <c r="Y1600" t="str">
        <f t="shared" si="99"/>
        <v>Public Elementary</v>
      </c>
      <c r="AA1600" t="str">
        <f t="shared" si="100"/>
        <v>1</v>
      </c>
    </row>
    <row r="1601" spans="1:27" ht="15.75" hidden="1" customHeight="1" x14ac:dyDescent="0.25">
      <c r="A1601" s="162">
        <v>1482</v>
      </c>
      <c r="B1601" s="162">
        <v>121327</v>
      </c>
      <c r="C1601" s="163" t="s">
        <v>2140</v>
      </c>
      <c r="D1601" s="163" t="s">
        <v>638</v>
      </c>
      <c r="E1601" s="163" t="s">
        <v>639</v>
      </c>
      <c r="F1601" s="163" t="s">
        <v>639</v>
      </c>
      <c r="G1601" s="163" t="s">
        <v>2130</v>
      </c>
      <c r="H1601" s="163" t="s">
        <v>2131</v>
      </c>
      <c r="I1601" s="163" t="s">
        <v>643</v>
      </c>
      <c r="J1601" s="170"/>
      <c r="K1601" s="170"/>
      <c r="L1601" s="163" t="s">
        <v>644</v>
      </c>
      <c r="M1601" s="162">
        <v>14</v>
      </c>
      <c r="N1601" s="162">
        <v>45</v>
      </c>
      <c r="O1601" s="162">
        <v>194</v>
      </c>
      <c r="P1601" s="162">
        <v>1386</v>
      </c>
      <c r="Q1601" s="162">
        <v>2577</v>
      </c>
      <c r="R1601" s="164">
        <v>1</v>
      </c>
      <c r="S1601" s="164" t="s">
        <v>644</v>
      </c>
      <c r="T1601" s="164"/>
      <c r="U1601" s="164" t="s">
        <v>644</v>
      </c>
      <c r="V1601" s="164" t="s">
        <v>644</v>
      </c>
      <c r="W1601" s="162">
        <f t="shared" si="98"/>
        <v>1</v>
      </c>
      <c r="X1601" s="162">
        <v>1</v>
      </c>
      <c r="Y1601" t="str">
        <f t="shared" si="99"/>
        <v>Public Elementary</v>
      </c>
      <c r="AA1601" t="str">
        <f t="shared" si="100"/>
        <v>1</v>
      </c>
    </row>
    <row r="1602" spans="1:27" ht="15.75" hidden="1" customHeight="1" x14ac:dyDescent="0.25">
      <c r="A1602" s="162">
        <v>1483</v>
      </c>
      <c r="B1602" s="162">
        <v>121328</v>
      </c>
      <c r="C1602" s="163" t="s">
        <v>2141</v>
      </c>
      <c r="D1602" s="163" t="s">
        <v>638</v>
      </c>
      <c r="E1602" s="163" t="s">
        <v>639</v>
      </c>
      <c r="F1602" s="163" t="s">
        <v>639</v>
      </c>
      <c r="G1602" s="163" t="s">
        <v>2130</v>
      </c>
      <c r="H1602" s="163" t="s">
        <v>2131</v>
      </c>
      <c r="I1602" s="163" t="s">
        <v>643</v>
      </c>
      <c r="J1602" s="162">
        <v>10.958724220000001</v>
      </c>
      <c r="K1602" s="162">
        <v>125.00250080000001</v>
      </c>
      <c r="L1602" s="163" t="s">
        <v>644</v>
      </c>
      <c r="M1602" s="162">
        <v>14</v>
      </c>
      <c r="N1602" s="162">
        <v>45</v>
      </c>
      <c r="O1602" s="162">
        <v>194</v>
      </c>
      <c r="P1602" s="162">
        <v>1386</v>
      </c>
      <c r="Q1602" s="162">
        <v>2577</v>
      </c>
      <c r="R1602" s="164">
        <v>1</v>
      </c>
      <c r="S1602" s="164" t="s">
        <v>644</v>
      </c>
      <c r="T1602" s="164"/>
      <c r="U1602" s="164" t="s">
        <v>644</v>
      </c>
      <c r="V1602" s="164" t="s">
        <v>644</v>
      </c>
      <c r="W1602" s="162">
        <f t="shared" si="98"/>
        <v>1</v>
      </c>
      <c r="X1602" s="162">
        <v>1</v>
      </c>
      <c r="Y1602" t="str">
        <f t="shared" si="99"/>
        <v>Public Elementary</v>
      </c>
      <c r="AA1602" t="str">
        <f t="shared" si="100"/>
        <v>1</v>
      </c>
    </row>
    <row r="1603" spans="1:27" ht="15.75" hidden="1" customHeight="1" x14ac:dyDescent="0.25">
      <c r="A1603" s="162">
        <v>1484</v>
      </c>
      <c r="B1603" s="162">
        <v>121329</v>
      </c>
      <c r="C1603" s="163" t="s">
        <v>2142</v>
      </c>
      <c r="D1603" s="163" t="s">
        <v>638</v>
      </c>
      <c r="E1603" s="163" t="s">
        <v>639</v>
      </c>
      <c r="F1603" s="163" t="s">
        <v>639</v>
      </c>
      <c r="G1603" s="163" t="s">
        <v>2130</v>
      </c>
      <c r="H1603" s="163" t="s">
        <v>2131</v>
      </c>
      <c r="I1603" s="163" t="s">
        <v>643</v>
      </c>
      <c r="J1603" s="162">
        <v>10.977055910000001</v>
      </c>
      <c r="K1603" s="162">
        <v>125.0094569</v>
      </c>
      <c r="L1603" s="163" t="s">
        <v>644</v>
      </c>
      <c r="M1603" s="162">
        <v>14</v>
      </c>
      <c r="N1603" s="162">
        <v>45</v>
      </c>
      <c r="O1603" s="162">
        <v>194</v>
      </c>
      <c r="P1603" s="162">
        <v>1386</v>
      </c>
      <c r="Q1603" s="162">
        <v>2577</v>
      </c>
      <c r="R1603" s="164">
        <v>1</v>
      </c>
      <c r="S1603" s="164" t="s">
        <v>644</v>
      </c>
      <c r="T1603" s="164"/>
      <c r="U1603" s="164" t="s">
        <v>644</v>
      </c>
      <c r="V1603" s="164" t="s">
        <v>644</v>
      </c>
      <c r="W1603" s="162">
        <f t="shared" si="98"/>
        <v>1</v>
      </c>
      <c r="X1603" s="162">
        <v>1</v>
      </c>
      <c r="Y1603" t="str">
        <f t="shared" si="99"/>
        <v>Public Elementary</v>
      </c>
      <c r="AA1603" t="str">
        <f t="shared" si="100"/>
        <v>1</v>
      </c>
    </row>
    <row r="1604" spans="1:27" ht="15.75" hidden="1" customHeight="1" x14ac:dyDescent="0.25">
      <c r="A1604" s="162">
        <v>1485</v>
      </c>
      <c r="B1604" s="162">
        <v>121330</v>
      </c>
      <c r="C1604" s="163" t="s">
        <v>2143</v>
      </c>
      <c r="D1604" s="163" t="s">
        <v>638</v>
      </c>
      <c r="E1604" s="163" t="s">
        <v>639</v>
      </c>
      <c r="F1604" s="163" t="s">
        <v>639</v>
      </c>
      <c r="G1604" s="163" t="s">
        <v>2130</v>
      </c>
      <c r="H1604" s="163" t="s">
        <v>2131</v>
      </c>
      <c r="I1604" s="163" t="s">
        <v>643</v>
      </c>
      <c r="J1604" s="162">
        <v>10.987522159999999</v>
      </c>
      <c r="K1604" s="162">
        <v>125.0127009</v>
      </c>
      <c r="L1604" s="163" t="s">
        <v>644</v>
      </c>
      <c r="M1604" s="162">
        <v>14</v>
      </c>
      <c r="N1604" s="162">
        <v>45</v>
      </c>
      <c r="O1604" s="162">
        <v>194</v>
      </c>
      <c r="P1604" s="162">
        <v>1386</v>
      </c>
      <c r="Q1604" s="162">
        <v>2577</v>
      </c>
      <c r="R1604" s="164">
        <v>1</v>
      </c>
      <c r="S1604" s="164" t="s">
        <v>644</v>
      </c>
      <c r="T1604" s="164"/>
      <c r="U1604" s="164" t="s">
        <v>644</v>
      </c>
      <c r="V1604" s="164" t="s">
        <v>644</v>
      </c>
      <c r="W1604" s="162">
        <f t="shared" si="98"/>
        <v>1</v>
      </c>
      <c r="X1604" s="162">
        <v>1</v>
      </c>
      <c r="Y1604" t="str">
        <f t="shared" si="99"/>
        <v>Public Elementary</v>
      </c>
      <c r="AA1604" t="str">
        <f t="shared" si="100"/>
        <v>1</v>
      </c>
    </row>
    <row r="1605" spans="1:27" ht="15.75" hidden="1" customHeight="1" x14ac:dyDescent="0.25">
      <c r="A1605" s="162">
        <v>1486</v>
      </c>
      <c r="B1605" s="162">
        <v>121331</v>
      </c>
      <c r="C1605" s="163" t="s">
        <v>2144</v>
      </c>
      <c r="D1605" s="163" t="s">
        <v>638</v>
      </c>
      <c r="E1605" s="163" t="s">
        <v>639</v>
      </c>
      <c r="F1605" s="163" t="s">
        <v>639</v>
      </c>
      <c r="G1605" s="163" t="s">
        <v>2130</v>
      </c>
      <c r="H1605" s="163" t="s">
        <v>2131</v>
      </c>
      <c r="I1605" s="163" t="s">
        <v>643</v>
      </c>
      <c r="J1605" s="162">
        <v>10.97455604</v>
      </c>
      <c r="K1605" s="162">
        <v>125.01834479999999</v>
      </c>
      <c r="L1605" s="163" t="s">
        <v>644</v>
      </c>
      <c r="M1605" s="162">
        <v>14</v>
      </c>
      <c r="N1605" s="162">
        <v>45</v>
      </c>
      <c r="O1605" s="162">
        <v>194</v>
      </c>
      <c r="P1605" s="162">
        <v>1386</v>
      </c>
      <c r="Q1605" s="162">
        <v>2577</v>
      </c>
      <c r="R1605" s="164">
        <v>1</v>
      </c>
      <c r="S1605" s="164" t="s">
        <v>644</v>
      </c>
      <c r="T1605" s="164"/>
      <c r="U1605" s="164" t="s">
        <v>644</v>
      </c>
      <c r="V1605" s="164" t="s">
        <v>644</v>
      </c>
      <c r="W1605" s="162">
        <f t="shared" si="98"/>
        <v>1</v>
      </c>
      <c r="X1605" s="162">
        <v>1</v>
      </c>
      <c r="Y1605" t="str">
        <f t="shared" si="99"/>
        <v>Public Elementary</v>
      </c>
      <c r="AA1605" t="str">
        <f t="shared" si="100"/>
        <v>1</v>
      </c>
    </row>
    <row r="1606" spans="1:27" ht="15.75" hidden="1" customHeight="1" x14ac:dyDescent="0.25">
      <c r="A1606" s="162">
        <v>1487</v>
      </c>
      <c r="B1606" s="162">
        <v>121332</v>
      </c>
      <c r="C1606" s="163" t="s">
        <v>1849</v>
      </c>
      <c r="D1606" s="163" t="s">
        <v>638</v>
      </c>
      <c r="E1606" s="163" t="s">
        <v>639</v>
      </c>
      <c r="F1606" s="163" t="s">
        <v>639</v>
      </c>
      <c r="G1606" s="163" t="s">
        <v>2130</v>
      </c>
      <c r="H1606" s="163" t="s">
        <v>2131</v>
      </c>
      <c r="I1606" s="163" t="s">
        <v>643</v>
      </c>
      <c r="J1606" s="162">
        <v>10.977822939999999</v>
      </c>
      <c r="K1606" s="162">
        <v>124.9913009</v>
      </c>
      <c r="L1606" s="163" t="s">
        <v>644</v>
      </c>
      <c r="M1606" s="162">
        <v>14</v>
      </c>
      <c r="N1606" s="162">
        <v>45</v>
      </c>
      <c r="O1606" s="162">
        <v>194</v>
      </c>
      <c r="P1606" s="162">
        <v>1386</v>
      </c>
      <c r="Q1606" s="162">
        <v>2577</v>
      </c>
      <c r="R1606" s="164">
        <v>1</v>
      </c>
      <c r="S1606" s="164" t="s">
        <v>644</v>
      </c>
      <c r="T1606" s="164"/>
      <c r="U1606" s="164" t="s">
        <v>644</v>
      </c>
      <c r="V1606" s="164" t="s">
        <v>644</v>
      </c>
      <c r="W1606" s="162">
        <f t="shared" si="98"/>
        <v>1</v>
      </c>
      <c r="X1606" s="162">
        <v>1</v>
      </c>
      <c r="Y1606" t="str">
        <f t="shared" si="99"/>
        <v>Public Elementary</v>
      </c>
      <c r="AA1606" t="str">
        <f t="shared" si="100"/>
        <v>1</v>
      </c>
    </row>
    <row r="1607" spans="1:27" ht="15.75" hidden="1" customHeight="1" x14ac:dyDescent="0.25">
      <c r="A1607" s="162">
        <v>1488</v>
      </c>
      <c r="B1607" s="162">
        <v>121333</v>
      </c>
      <c r="C1607" s="163" t="s">
        <v>1126</v>
      </c>
      <c r="D1607" s="163" t="s">
        <v>638</v>
      </c>
      <c r="E1607" s="163" t="s">
        <v>639</v>
      </c>
      <c r="F1607" s="163" t="s">
        <v>639</v>
      </c>
      <c r="G1607" s="163" t="s">
        <v>2130</v>
      </c>
      <c r="H1607" s="163" t="s">
        <v>2131</v>
      </c>
      <c r="I1607" s="163" t="s">
        <v>643</v>
      </c>
      <c r="J1607" s="162">
        <v>11.01342037</v>
      </c>
      <c r="K1607" s="162">
        <v>125.010201</v>
      </c>
      <c r="L1607" s="163" t="s">
        <v>644</v>
      </c>
      <c r="M1607" s="162">
        <v>14</v>
      </c>
      <c r="N1607" s="162">
        <v>45</v>
      </c>
      <c r="O1607" s="162">
        <v>194</v>
      </c>
      <c r="P1607" s="162">
        <v>1386</v>
      </c>
      <c r="Q1607" s="162">
        <v>2577</v>
      </c>
      <c r="R1607" s="164">
        <v>1</v>
      </c>
      <c r="S1607" s="164" t="s">
        <v>644</v>
      </c>
      <c r="T1607" s="164"/>
      <c r="U1607" s="164" t="s">
        <v>644</v>
      </c>
      <c r="V1607" s="164" t="s">
        <v>644</v>
      </c>
      <c r="W1607" s="162">
        <f t="shared" si="98"/>
        <v>1</v>
      </c>
      <c r="X1607" s="162">
        <v>1</v>
      </c>
      <c r="Y1607" t="str">
        <f t="shared" si="99"/>
        <v>Public Elementary</v>
      </c>
      <c r="AA1607" t="str">
        <f t="shared" si="100"/>
        <v>1</v>
      </c>
    </row>
    <row r="1608" spans="1:27" ht="15.75" hidden="1" customHeight="1" x14ac:dyDescent="0.25">
      <c r="A1608" s="162">
        <v>1489</v>
      </c>
      <c r="B1608" s="162">
        <v>121334</v>
      </c>
      <c r="C1608" s="163" t="s">
        <v>2145</v>
      </c>
      <c r="D1608" s="163" t="s">
        <v>638</v>
      </c>
      <c r="E1608" s="163" t="s">
        <v>639</v>
      </c>
      <c r="F1608" s="163" t="s">
        <v>639</v>
      </c>
      <c r="G1608" s="163" t="s">
        <v>2130</v>
      </c>
      <c r="H1608" s="163" t="s">
        <v>2131</v>
      </c>
      <c r="I1608" s="163" t="s">
        <v>643</v>
      </c>
      <c r="J1608" s="170"/>
      <c r="K1608" s="170"/>
      <c r="L1608" s="163" t="s">
        <v>644</v>
      </c>
      <c r="M1608" s="162">
        <v>14</v>
      </c>
      <c r="N1608" s="162">
        <v>45</v>
      </c>
      <c r="O1608" s="162">
        <v>194</v>
      </c>
      <c r="P1608" s="162">
        <v>1386</v>
      </c>
      <c r="Q1608" s="162">
        <v>2577</v>
      </c>
      <c r="R1608" s="164">
        <v>1</v>
      </c>
      <c r="S1608" s="164" t="s">
        <v>644</v>
      </c>
      <c r="T1608" s="164"/>
      <c r="U1608" s="164" t="s">
        <v>644</v>
      </c>
      <c r="V1608" s="164" t="s">
        <v>644</v>
      </c>
      <c r="W1608" s="162">
        <f t="shared" si="98"/>
        <v>1</v>
      </c>
      <c r="X1608" s="162">
        <v>1</v>
      </c>
      <c r="Y1608" t="str">
        <f t="shared" si="99"/>
        <v>Public Elementary</v>
      </c>
      <c r="AA1608" t="str">
        <f t="shared" si="100"/>
        <v>1</v>
      </c>
    </row>
    <row r="1609" spans="1:27" ht="15.75" hidden="1" customHeight="1" x14ac:dyDescent="0.25">
      <c r="A1609" s="162">
        <v>1490</v>
      </c>
      <c r="B1609" s="162">
        <v>121335</v>
      </c>
      <c r="C1609" s="163" t="s">
        <v>2146</v>
      </c>
      <c r="D1609" s="163" t="s">
        <v>638</v>
      </c>
      <c r="E1609" s="163" t="s">
        <v>639</v>
      </c>
      <c r="F1609" s="163" t="s">
        <v>639</v>
      </c>
      <c r="G1609" s="163" t="s">
        <v>2130</v>
      </c>
      <c r="H1609" s="163" t="s">
        <v>2131</v>
      </c>
      <c r="I1609" s="163" t="s">
        <v>643</v>
      </c>
      <c r="J1609" s="162">
        <v>10.970390249999999</v>
      </c>
      <c r="K1609" s="162">
        <v>125.0372338</v>
      </c>
      <c r="L1609" s="163" t="s">
        <v>644</v>
      </c>
      <c r="M1609" s="162">
        <v>14</v>
      </c>
      <c r="N1609" s="162">
        <v>45</v>
      </c>
      <c r="O1609" s="162">
        <v>194</v>
      </c>
      <c r="P1609" s="162">
        <v>1386</v>
      </c>
      <c r="Q1609" s="162">
        <v>2577</v>
      </c>
      <c r="R1609" s="164">
        <v>1</v>
      </c>
      <c r="S1609" s="164" t="s">
        <v>644</v>
      </c>
      <c r="T1609" s="164"/>
      <c r="U1609" s="164" t="s">
        <v>644</v>
      </c>
      <c r="V1609" s="164" t="s">
        <v>644</v>
      </c>
      <c r="W1609" s="162">
        <f t="shared" si="98"/>
        <v>1</v>
      </c>
      <c r="X1609" s="162">
        <v>1</v>
      </c>
      <c r="Y1609" t="str">
        <f t="shared" si="99"/>
        <v>Public Elementary</v>
      </c>
      <c r="AA1609" t="str">
        <f t="shared" si="100"/>
        <v>1</v>
      </c>
    </row>
    <row r="1610" spans="1:27" ht="15.75" hidden="1" customHeight="1" x14ac:dyDescent="0.25">
      <c r="A1610" s="162">
        <v>1491</v>
      </c>
      <c r="B1610" s="162">
        <v>121336</v>
      </c>
      <c r="C1610" s="163" t="s">
        <v>2147</v>
      </c>
      <c r="D1610" s="163" t="s">
        <v>638</v>
      </c>
      <c r="E1610" s="163" t="s">
        <v>639</v>
      </c>
      <c r="F1610" s="163" t="s">
        <v>639</v>
      </c>
      <c r="G1610" s="163" t="s">
        <v>2130</v>
      </c>
      <c r="H1610" s="163" t="s">
        <v>2131</v>
      </c>
      <c r="I1610" s="163" t="s">
        <v>643</v>
      </c>
      <c r="J1610" s="162">
        <v>10.962524009999999</v>
      </c>
      <c r="K1610" s="162">
        <v>124.9915008</v>
      </c>
      <c r="L1610" s="163" t="s">
        <v>644</v>
      </c>
      <c r="M1610" s="162">
        <v>14</v>
      </c>
      <c r="N1610" s="162">
        <v>45</v>
      </c>
      <c r="O1610" s="162">
        <v>194</v>
      </c>
      <c r="P1610" s="162">
        <v>1386</v>
      </c>
      <c r="Q1610" s="162">
        <v>2577</v>
      </c>
      <c r="R1610" s="164">
        <v>1</v>
      </c>
      <c r="S1610" s="164" t="s">
        <v>644</v>
      </c>
      <c r="T1610" s="164"/>
      <c r="U1610" s="164" t="s">
        <v>644</v>
      </c>
      <c r="V1610" s="164" t="s">
        <v>644</v>
      </c>
      <c r="W1610" s="162">
        <f t="shared" si="98"/>
        <v>1</v>
      </c>
      <c r="X1610" s="162">
        <v>1</v>
      </c>
      <c r="Y1610" t="str">
        <f t="shared" si="99"/>
        <v>Public Elementary</v>
      </c>
      <c r="AA1610" t="str">
        <f t="shared" si="100"/>
        <v>1</v>
      </c>
    </row>
    <row r="1611" spans="1:27" ht="15.75" hidden="1" customHeight="1" x14ac:dyDescent="0.25">
      <c r="A1611" s="162">
        <v>1492</v>
      </c>
      <c r="B1611" s="162">
        <v>121337</v>
      </c>
      <c r="C1611" s="163" t="s">
        <v>2092</v>
      </c>
      <c r="D1611" s="163" t="s">
        <v>638</v>
      </c>
      <c r="E1611" s="163" t="s">
        <v>639</v>
      </c>
      <c r="F1611" s="163" t="s">
        <v>639</v>
      </c>
      <c r="G1611" s="163" t="s">
        <v>2130</v>
      </c>
      <c r="H1611" s="163" t="s">
        <v>2131</v>
      </c>
      <c r="I1611" s="163" t="s">
        <v>643</v>
      </c>
      <c r="J1611" s="162">
        <v>10.98705524</v>
      </c>
      <c r="K1611" s="162">
        <v>125.0036229</v>
      </c>
      <c r="L1611" s="163" t="s">
        <v>644</v>
      </c>
      <c r="M1611" s="162">
        <v>14</v>
      </c>
      <c r="N1611" s="162">
        <v>45</v>
      </c>
      <c r="O1611" s="162">
        <v>194</v>
      </c>
      <c r="P1611" s="162">
        <v>1386</v>
      </c>
      <c r="Q1611" s="162">
        <v>2577</v>
      </c>
      <c r="R1611" s="164">
        <v>1</v>
      </c>
      <c r="S1611" s="164" t="s">
        <v>644</v>
      </c>
      <c r="T1611" s="164"/>
      <c r="U1611" s="164" t="s">
        <v>644</v>
      </c>
      <c r="V1611" s="164" t="s">
        <v>644</v>
      </c>
      <c r="W1611" s="162">
        <f t="shared" si="98"/>
        <v>1</v>
      </c>
      <c r="X1611" s="162">
        <v>1</v>
      </c>
      <c r="Y1611" t="str">
        <f t="shared" si="99"/>
        <v>Public Elementary</v>
      </c>
      <c r="AA1611" t="str">
        <f t="shared" si="100"/>
        <v>1</v>
      </c>
    </row>
    <row r="1612" spans="1:27" ht="15.75" hidden="1" customHeight="1" x14ac:dyDescent="0.25">
      <c r="A1612" s="162">
        <v>2302</v>
      </c>
      <c r="B1612" s="162">
        <v>303425</v>
      </c>
      <c r="C1612" s="163" t="s">
        <v>2881</v>
      </c>
      <c r="D1612" s="163" t="s">
        <v>638</v>
      </c>
      <c r="E1612" s="163" t="s">
        <v>639</v>
      </c>
      <c r="F1612" s="163" t="s">
        <v>639</v>
      </c>
      <c r="G1612" s="163" t="s">
        <v>2130</v>
      </c>
      <c r="H1612" s="163" t="s">
        <v>2131</v>
      </c>
      <c r="I1612" s="163" t="s">
        <v>716</v>
      </c>
      <c r="J1612" s="162">
        <v>10.98364308</v>
      </c>
      <c r="K1612" s="162">
        <v>125.0389279</v>
      </c>
      <c r="L1612" s="163" t="s">
        <v>644</v>
      </c>
      <c r="M1612" s="162">
        <v>14</v>
      </c>
      <c r="N1612" s="162">
        <v>45</v>
      </c>
      <c r="O1612" s="162">
        <v>194</v>
      </c>
      <c r="P1612" s="162">
        <v>1386</v>
      </c>
      <c r="Q1612" s="162">
        <v>2577</v>
      </c>
      <c r="R1612" s="164" t="s">
        <v>644</v>
      </c>
      <c r="S1612" s="164">
        <v>1</v>
      </c>
      <c r="T1612" s="164"/>
      <c r="U1612" s="164" t="s">
        <v>644</v>
      </c>
      <c r="V1612" s="164" t="s">
        <v>644</v>
      </c>
      <c r="W1612" s="162">
        <f t="shared" si="98"/>
        <v>2</v>
      </c>
      <c r="X1612" s="162">
        <v>1</v>
      </c>
      <c r="Y1612" t="str">
        <f t="shared" si="99"/>
        <v>Public JHS</v>
      </c>
      <c r="AA1612" t="str">
        <f t="shared" si="100"/>
        <v>2</v>
      </c>
    </row>
    <row r="1613" spans="1:27" ht="15.75" hidden="1" customHeight="1" x14ac:dyDescent="0.25">
      <c r="A1613" s="162">
        <v>2330</v>
      </c>
      <c r="B1613" s="162">
        <v>313310</v>
      </c>
      <c r="C1613" s="163" t="s">
        <v>2135</v>
      </c>
      <c r="D1613" s="163" t="s">
        <v>638</v>
      </c>
      <c r="E1613" s="163" t="s">
        <v>639</v>
      </c>
      <c r="F1613" s="163" t="s">
        <v>639</v>
      </c>
      <c r="G1613" s="163" t="s">
        <v>2130</v>
      </c>
      <c r="H1613" s="163" t="s">
        <v>2131</v>
      </c>
      <c r="I1613" s="163" t="s">
        <v>716</v>
      </c>
      <c r="J1613" s="166">
        <v>11.00002127</v>
      </c>
      <c r="K1613" s="166">
        <v>125.016901</v>
      </c>
      <c r="L1613" s="163" t="s">
        <v>644</v>
      </c>
      <c r="M1613" s="162">
        <v>14</v>
      </c>
      <c r="N1613" s="162">
        <v>45</v>
      </c>
      <c r="O1613" s="162">
        <v>194</v>
      </c>
      <c r="P1613" s="162">
        <v>1386</v>
      </c>
      <c r="Q1613" s="162">
        <v>2577</v>
      </c>
      <c r="R1613" s="164" t="s">
        <v>644</v>
      </c>
      <c r="S1613" s="164">
        <v>1</v>
      </c>
      <c r="T1613" s="164"/>
      <c r="U1613" s="164" t="s">
        <v>644</v>
      </c>
      <c r="V1613" s="164" t="s">
        <v>644</v>
      </c>
      <c r="W1613" s="162">
        <f t="shared" si="98"/>
        <v>2</v>
      </c>
      <c r="X1613" s="162">
        <v>1</v>
      </c>
      <c r="Y1613" t="str">
        <f t="shared" si="99"/>
        <v>Public JHS</v>
      </c>
      <c r="AA1613" t="str">
        <f t="shared" si="100"/>
        <v>2</v>
      </c>
    </row>
    <row r="1614" spans="1:27" ht="15.75" hidden="1" customHeight="1" x14ac:dyDescent="0.25">
      <c r="A1614" s="162">
        <v>2339</v>
      </c>
      <c r="B1614" s="162">
        <v>313321</v>
      </c>
      <c r="C1614" s="163" t="s">
        <v>2914</v>
      </c>
      <c r="D1614" s="163" t="s">
        <v>638</v>
      </c>
      <c r="E1614" s="163" t="s">
        <v>639</v>
      </c>
      <c r="F1614" s="163" t="s">
        <v>639</v>
      </c>
      <c r="G1614" s="163" t="s">
        <v>2130</v>
      </c>
      <c r="H1614" s="163" t="s">
        <v>2131</v>
      </c>
      <c r="I1614" s="163" t="s">
        <v>716</v>
      </c>
      <c r="J1614" s="162">
        <v>10.969758000000001</v>
      </c>
      <c r="K1614" s="162">
        <v>124.97672799999999</v>
      </c>
      <c r="L1614" s="163" t="s">
        <v>644</v>
      </c>
      <c r="M1614" s="162">
        <v>14</v>
      </c>
      <c r="N1614" s="162">
        <v>45</v>
      </c>
      <c r="O1614" s="162">
        <v>194</v>
      </c>
      <c r="P1614" s="162">
        <v>1386</v>
      </c>
      <c r="Q1614" s="162">
        <v>2577</v>
      </c>
      <c r="R1614" s="164" t="s">
        <v>644</v>
      </c>
      <c r="S1614" s="164">
        <v>1</v>
      </c>
      <c r="T1614" s="164"/>
      <c r="U1614" s="164" t="s">
        <v>644</v>
      </c>
      <c r="V1614" s="164" t="s">
        <v>644</v>
      </c>
      <c r="W1614" s="162">
        <f t="shared" si="98"/>
        <v>2</v>
      </c>
      <c r="X1614" s="162">
        <v>1</v>
      </c>
      <c r="Y1614" t="str">
        <f t="shared" si="99"/>
        <v>Public JHS</v>
      </c>
      <c r="AA1614" t="str">
        <f t="shared" si="100"/>
        <v>2</v>
      </c>
    </row>
    <row r="1615" spans="1:27" ht="15.75" hidden="1" customHeight="1" x14ac:dyDescent="0.25">
      <c r="A1615" s="162">
        <v>2350</v>
      </c>
      <c r="B1615" s="162">
        <v>313333</v>
      </c>
      <c r="C1615" s="163" t="s">
        <v>2925</v>
      </c>
      <c r="D1615" s="163" t="s">
        <v>638</v>
      </c>
      <c r="E1615" s="163" t="s">
        <v>639</v>
      </c>
      <c r="F1615" s="163" t="s">
        <v>639</v>
      </c>
      <c r="G1615" s="163" t="s">
        <v>2130</v>
      </c>
      <c r="H1615" s="163" t="s">
        <v>2131</v>
      </c>
      <c r="I1615" s="163" t="s">
        <v>716</v>
      </c>
      <c r="J1615" s="170"/>
      <c r="K1615" s="170"/>
      <c r="L1615" s="163" t="s">
        <v>644</v>
      </c>
      <c r="M1615" s="162">
        <v>14</v>
      </c>
      <c r="N1615" s="162">
        <v>45</v>
      </c>
      <c r="O1615" s="162">
        <v>194</v>
      </c>
      <c r="P1615" s="162">
        <v>1386</v>
      </c>
      <c r="Q1615" s="162">
        <v>2577</v>
      </c>
      <c r="R1615" s="164" t="s">
        <v>644</v>
      </c>
      <c r="S1615" s="164">
        <v>1</v>
      </c>
      <c r="T1615" s="164"/>
      <c r="U1615" s="164" t="s">
        <v>644</v>
      </c>
      <c r="V1615" s="164" t="s">
        <v>644</v>
      </c>
      <c r="W1615" s="162">
        <f t="shared" si="98"/>
        <v>2</v>
      </c>
      <c r="X1615" s="162">
        <v>1</v>
      </c>
      <c r="Y1615" t="str">
        <f t="shared" si="99"/>
        <v>Public JHS</v>
      </c>
      <c r="AA1615" t="str">
        <f t="shared" si="100"/>
        <v>2</v>
      </c>
    </row>
    <row r="1616" spans="1:27" ht="15.75" hidden="1" customHeight="1" x14ac:dyDescent="0.25">
      <c r="A1616" s="162">
        <v>2413</v>
      </c>
      <c r="B1616" s="162">
        <v>451508</v>
      </c>
      <c r="C1616" s="169" t="s">
        <v>3044</v>
      </c>
      <c r="D1616" s="163" t="s">
        <v>638</v>
      </c>
      <c r="E1616" s="163" t="s">
        <v>730</v>
      </c>
      <c r="F1616" s="163" t="s">
        <v>639</v>
      </c>
      <c r="G1616" s="163" t="s">
        <v>3045</v>
      </c>
      <c r="H1616" s="163" t="s">
        <v>2131</v>
      </c>
      <c r="I1616" s="163" t="s">
        <v>439</v>
      </c>
      <c r="J1616" s="170"/>
      <c r="K1616" s="170"/>
      <c r="L1616" s="163" t="s">
        <v>3046</v>
      </c>
      <c r="M1616" s="162">
        <v>14</v>
      </c>
      <c r="N1616" s="162">
        <v>45</v>
      </c>
      <c r="O1616" s="162">
        <v>194</v>
      </c>
      <c r="P1616" s="162">
        <v>1386</v>
      </c>
      <c r="Q1616" s="162">
        <v>2577</v>
      </c>
      <c r="R1616" s="164" t="str">
        <f>IF(B1616&lt;200000,1,"")</f>
        <v/>
      </c>
      <c r="S1616" s="164">
        <v>1</v>
      </c>
      <c r="T1616" s="164"/>
      <c r="U1616" s="164" t="s">
        <v>644</v>
      </c>
      <c r="V1616" s="164" t="s">
        <v>644</v>
      </c>
      <c r="W1616" s="162">
        <f t="shared" si="98"/>
        <v>2</v>
      </c>
      <c r="X1616" s="162">
        <v>2</v>
      </c>
      <c r="Y1616" t="str">
        <f t="shared" si="99"/>
        <v>Private JHS</v>
      </c>
      <c r="AA1616" t="str">
        <f t="shared" si="100"/>
        <v>2</v>
      </c>
    </row>
    <row r="1617" spans="1:27" ht="15.75" hidden="1" customHeight="1" x14ac:dyDescent="0.25">
      <c r="A1617" s="162">
        <v>2430</v>
      </c>
      <c r="B1617" s="162">
        <v>451537</v>
      </c>
      <c r="C1617" s="169" t="s">
        <v>3071</v>
      </c>
      <c r="D1617" s="163" t="s">
        <v>638</v>
      </c>
      <c r="E1617" s="163" t="s">
        <v>730</v>
      </c>
      <c r="F1617" s="163" t="s">
        <v>639</v>
      </c>
      <c r="G1617" s="163" t="s">
        <v>3045</v>
      </c>
      <c r="H1617" s="163" t="s">
        <v>2131</v>
      </c>
      <c r="I1617" s="163" t="s">
        <v>3</v>
      </c>
      <c r="J1617" s="170"/>
      <c r="K1617" s="170"/>
      <c r="L1617" s="163" t="s">
        <v>3072</v>
      </c>
      <c r="M1617" s="162">
        <v>14</v>
      </c>
      <c r="N1617" s="162">
        <v>45</v>
      </c>
      <c r="O1617" s="162">
        <v>194</v>
      </c>
      <c r="P1617" s="162">
        <v>1386</v>
      </c>
      <c r="Q1617" s="162">
        <v>2577</v>
      </c>
      <c r="R1617" s="164">
        <v>1</v>
      </c>
      <c r="S1617" s="164" t="s">
        <v>644</v>
      </c>
      <c r="T1617" s="164"/>
      <c r="U1617" s="164" t="s">
        <v>644</v>
      </c>
      <c r="V1617" s="164" t="s">
        <v>644</v>
      </c>
      <c r="W1617" s="162">
        <f t="shared" si="98"/>
        <v>1</v>
      </c>
      <c r="X1617" s="162">
        <v>2</v>
      </c>
      <c r="Y1617" t="str">
        <f t="shared" si="99"/>
        <v>Private Elementary</v>
      </c>
      <c r="AA1617" t="str">
        <f t="shared" si="100"/>
        <v>1</v>
      </c>
    </row>
    <row r="1618" spans="1:27" ht="15.75" hidden="1" customHeight="1" x14ac:dyDescent="0.25">
      <c r="A1618" s="162">
        <v>2462</v>
      </c>
      <c r="B1618" s="178" t="s">
        <v>2131</v>
      </c>
      <c r="C1618" s="178" t="s">
        <v>3110</v>
      </c>
      <c r="D1618" s="163" t="s">
        <v>638</v>
      </c>
      <c r="E1618" s="163" t="s">
        <v>639</v>
      </c>
      <c r="F1618" s="163" t="s">
        <v>639</v>
      </c>
      <c r="G1618" s="178" t="s">
        <v>3111</v>
      </c>
      <c r="H1618" s="178" t="s">
        <v>2131</v>
      </c>
      <c r="I1618" s="163" t="s">
        <v>758</v>
      </c>
      <c r="J1618" s="162"/>
      <c r="K1618" s="162"/>
      <c r="L1618" s="163"/>
      <c r="M1618" s="162"/>
      <c r="N1618" s="162"/>
      <c r="O1618" s="162"/>
      <c r="P1618" s="162"/>
      <c r="Q1618" s="162"/>
      <c r="R1618" s="164" t="s">
        <v>644</v>
      </c>
      <c r="S1618" s="164" t="s">
        <v>644</v>
      </c>
      <c r="T1618" s="164"/>
      <c r="U1618" s="164">
        <v>1</v>
      </c>
      <c r="V1618" s="164" t="s">
        <v>644</v>
      </c>
      <c r="W1618" s="162">
        <f t="shared" si="98"/>
        <v>7</v>
      </c>
      <c r="X1618" s="162">
        <v>1</v>
      </c>
      <c r="Y1618" t="str">
        <f t="shared" si="99"/>
        <v>Public ALS</v>
      </c>
      <c r="AA1618" t="str">
        <f t="shared" si="100"/>
        <v>4</v>
      </c>
    </row>
    <row r="1619" spans="1:27" ht="15.75" hidden="1" customHeight="1" x14ac:dyDescent="0.25">
      <c r="A1619" s="162">
        <v>1493</v>
      </c>
      <c r="B1619" s="162">
        <v>121338</v>
      </c>
      <c r="C1619" s="163" t="s">
        <v>2148</v>
      </c>
      <c r="D1619" s="163" t="s">
        <v>638</v>
      </c>
      <c r="E1619" s="163" t="s">
        <v>639</v>
      </c>
      <c r="F1619" s="163" t="s">
        <v>639</v>
      </c>
      <c r="G1619" s="163" t="s">
        <v>2130</v>
      </c>
      <c r="H1619" s="163" t="s">
        <v>2149</v>
      </c>
      <c r="I1619" s="163" t="s">
        <v>643</v>
      </c>
      <c r="J1619" s="162">
        <v>10.927337400000001</v>
      </c>
      <c r="K1619" s="162">
        <v>125.0052896</v>
      </c>
      <c r="L1619" s="163" t="s">
        <v>644</v>
      </c>
      <c r="M1619" s="162">
        <v>14</v>
      </c>
      <c r="N1619" s="162">
        <v>45</v>
      </c>
      <c r="O1619" s="162">
        <v>194</v>
      </c>
      <c r="P1619" s="162">
        <v>1386</v>
      </c>
      <c r="Q1619" s="162">
        <v>2578</v>
      </c>
      <c r="R1619" s="164">
        <v>1</v>
      </c>
      <c r="S1619" s="164" t="s">
        <v>644</v>
      </c>
      <c r="T1619" s="164"/>
      <c r="U1619" s="164" t="s">
        <v>644</v>
      </c>
      <c r="V1619" s="164" t="s">
        <v>644</v>
      </c>
      <c r="W1619" s="162">
        <f t="shared" si="98"/>
        <v>1</v>
      </c>
      <c r="X1619" s="162">
        <v>1</v>
      </c>
      <c r="Y1619" t="str">
        <f t="shared" si="99"/>
        <v>Public Elementary</v>
      </c>
      <c r="AA1619" t="str">
        <f t="shared" si="100"/>
        <v>1</v>
      </c>
    </row>
    <row r="1620" spans="1:27" ht="15.75" hidden="1" customHeight="1" x14ac:dyDescent="0.25">
      <c r="A1620" s="162">
        <v>1494</v>
      </c>
      <c r="B1620" s="162">
        <v>121339</v>
      </c>
      <c r="C1620" s="163" t="s">
        <v>2150</v>
      </c>
      <c r="D1620" s="163" t="s">
        <v>638</v>
      </c>
      <c r="E1620" s="163" t="s">
        <v>639</v>
      </c>
      <c r="F1620" s="163" t="s">
        <v>639</v>
      </c>
      <c r="G1620" s="163" t="s">
        <v>2130</v>
      </c>
      <c r="H1620" s="163" t="s">
        <v>2149</v>
      </c>
      <c r="I1620" s="163" t="s">
        <v>643</v>
      </c>
      <c r="J1620" s="162">
        <v>10.958</v>
      </c>
      <c r="K1620" s="162">
        <v>124.9833</v>
      </c>
      <c r="L1620" s="163" t="s">
        <v>644</v>
      </c>
      <c r="M1620" s="162">
        <v>14</v>
      </c>
      <c r="N1620" s="162">
        <v>45</v>
      </c>
      <c r="O1620" s="162">
        <v>194</v>
      </c>
      <c r="P1620" s="162">
        <v>1386</v>
      </c>
      <c r="Q1620" s="162">
        <v>2578</v>
      </c>
      <c r="R1620" s="164">
        <v>1</v>
      </c>
      <c r="S1620" s="164" t="s">
        <v>644</v>
      </c>
      <c r="T1620" s="164"/>
      <c r="U1620" s="164" t="s">
        <v>644</v>
      </c>
      <c r="V1620" s="164" t="s">
        <v>644</v>
      </c>
      <c r="W1620" s="162">
        <f t="shared" si="98"/>
        <v>1</v>
      </c>
      <c r="X1620" s="162">
        <v>1</v>
      </c>
      <c r="Y1620" t="str">
        <f t="shared" si="99"/>
        <v>Public Elementary</v>
      </c>
      <c r="AA1620" t="str">
        <f t="shared" si="100"/>
        <v>1</v>
      </c>
    </row>
    <row r="1621" spans="1:27" ht="15.75" hidden="1" customHeight="1" x14ac:dyDescent="0.25">
      <c r="A1621" s="162">
        <v>1495</v>
      </c>
      <c r="B1621" s="162">
        <v>121340</v>
      </c>
      <c r="C1621" s="163" t="s">
        <v>2151</v>
      </c>
      <c r="D1621" s="163" t="s">
        <v>638</v>
      </c>
      <c r="E1621" s="163" t="s">
        <v>639</v>
      </c>
      <c r="F1621" s="163" t="s">
        <v>639</v>
      </c>
      <c r="G1621" s="163" t="s">
        <v>2130</v>
      </c>
      <c r="H1621" s="163" t="s">
        <v>2149</v>
      </c>
      <c r="I1621" s="163" t="s">
        <v>643</v>
      </c>
      <c r="J1621" s="162">
        <v>10.942525420000001</v>
      </c>
      <c r="K1621" s="162">
        <v>124.98800079999999</v>
      </c>
      <c r="L1621" s="163" t="s">
        <v>644</v>
      </c>
      <c r="M1621" s="162">
        <v>14</v>
      </c>
      <c r="N1621" s="162">
        <v>45</v>
      </c>
      <c r="O1621" s="162">
        <v>194</v>
      </c>
      <c r="P1621" s="162">
        <v>1386</v>
      </c>
      <c r="Q1621" s="162">
        <v>2578</v>
      </c>
      <c r="R1621" s="164">
        <v>1</v>
      </c>
      <c r="S1621" s="164" t="s">
        <v>644</v>
      </c>
      <c r="T1621" s="164"/>
      <c r="U1621" s="164" t="s">
        <v>644</v>
      </c>
      <c r="V1621" s="164" t="s">
        <v>644</v>
      </c>
      <c r="W1621" s="162">
        <f t="shared" si="98"/>
        <v>1</v>
      </c>
      <c r="X1621" s="162">
        <v>1</v>
      </c>
      <c r="Y1621" t="str">
        <f t="shared" si="99"/>
        <v>Public Elementary</v>
      </c>
      <c r="AA1621" t="str">
        <f t="shared" si="100"/>
        <v>1</v>
      </c>
    </row>
    <row r="1622" spans="1:27" ht="15.75" hidden="1" customHeight="1" x14ac:dyDescent="0.25">
      <c r="A1622" s="162">
        <v>1496</v>
      </c>
      <c r="B1622" s="162">
        <v>121341</v>
      </c>
      <c r="C1622" s="163" t="s">
        <v>1099</v>
      </c>
      <c r="D1622" s="163" t="s">
        <v>638</v>
      </c>
      <c r="E1622" s="163" t="s">
        <v>639</v>
      </c>
      <c r="F1622" s="163" t="s">
        <v>639</v>
      </c>
      <c r="G1622" s="163" t="s">
        <v>2130</v>
      </c>
      <c r="H1622" s="163" t="s">
        <v>2149</v>
      </c>
      <c r="I1622" s="163" t="s">
        <v>643</v>
      </c>
      <c r="J1622" s="162">
        <v>10.93289311</v>
      </c>
      <c r="K1622" s="162">
        <v>124.98473370000001</v>
      </c>
      <c r="L1622" s="163" t="s">
        <v>644</v>
      </c>
      <c r="M1622" s="162">
        <v>14</v>
      </c>
      <c r="N1622" s="162">
        <v>45</v>
      </c>
      <c r="O1622" s="162">
        <v>194</v>
      </c>
      <c r="P1622" s="162">
        <v>1386</v>
      </c>
      <c r="Q1622" s="162">
        <v>2578</v>
      </c>
      <c r="R1622" s="164">
        <v>1</v>
      </c>
      <c r="S1622" s="164" t="s">
        <v>644</v>
      </c>
      <c r="T1622" s="164"/>
      <c r="U1622" s="164" t="s">
        <v>644</v>
      </c>
      <c r="V1622" s="164" t="s">
        <v>644</v>
      </c>
      <c r="W1622" s="162">
        <f t="shared" si="98"/>
        <v>1</v>
      </c>
      <c r="X1622" s="162">
        <v>1</v>
      </c>
      <c r="Y1622" t="str">
        <f t="shared" si="99"/>
        <v>Public Elementary</v>
      </c>
      <c r="AA1622" t="str">
        <f t="shared" si="100"/>
        <v>1</v>
      </c>
    </row>
    <row r="1623" spans="1:27" ht="15.75" hidden="1" customHeight="1" x14ac:dyDescent="0.25">
      <c r="A1623" s="162">
        <v>1497</v>
      </c>
      <c r="B1623" s="162">
        <v>121342</v>
      </c>
      <c r="C1623" s="163" t="s">
        <v>2152</v>
      </c>
      <c r="D1623" s="163" t="s">
        <v>638</v>
      </c>
      <c r="E1623" s="163" t="s">
        <v>639</v>
      </c>
      <c r="F1623" s="163" t="s">
        <v>639</v>
      </c>
      <c r="G1623" s="163" t="s">
        <v>2130</v>
      </c>
      <c r="H1623" s="163" t="s">
        <v>2149</v>
      </c>
      <c r="I1623" s="163" t="s">
        <v>643</v>
      </c>
      <c r="J1623" s="162">
        <v>10.953124620000001</v>
      </c>
      <c r="K1623" s="162">
        <v>125.00040079999999</v>
      </c>
      <c r="L1623" s="163" t="s">
        <v>644</v>
      </c>
      <c r="M1623" s="162">
        <v>14</v>
      </c>
      <c r="N1623" s="162">
        <v>45</v>
      </c>
      <c r="O1623" s="162">
        <v>194</v>
      </c>
      <c r="P1623" s="162">
        <v>1386</v>
      </c>
      <c r="Q1623" s="162">
        <v>2578</v>
      </c>
      <c r="R1623" s="164">
        <v>1</v>
      </c>
      <c r="S1623" s="164" t="s">
        <v>644</v>
      </c>
      <c r="T1623" s="164"/>
      <c r="U1623" s="164" t="s">
        <v>644</v>
      </c>
      <c r="V1623" s="164" t="s">
        <v>644</v>
      </c>
      <c r="W1623" s="162">
        <f t="shared" si="98"/>
        <v>1</v>
      </c>
      <c r="X1623" s="162">
        <v>1</v>
      </c>
      <c r="Y1623" t="str">
        <f t="shared" si="99"/>
        <v>Public Elementary</v>
      </c>
      <c r="AA1623" t="str">
        <f t="shared" si="100"/>
        <v>1</v>
      </c>
    </row>
    <row r="1624" spans="1:27" ht="15.75" hidden="1" customHeight="1" x14ac:dyDescent="0.25">
      <c r="A1624" s="162">
        <v>1498</v>
      </c>
      <c r="B1624" s="162">
        <v>121343</v>
      </c>
      <c r="C1624" s="163" t="s">
        <v>2153</v>
      </c>
      <c r="D1624" s="163" t="s">
        <v>638</v>
      </c>
      <c r="E1624" s="163" t="s">
        <v>639</v>
      </c>
      <c r="F1624" s="163" t="s">
        <v>639</v>
      </c>
      <c r="G1624" s="163" t="s">
        <v>2130</v>
      </c>
      <c r="H1624" s="163" t="s">
        <v>2149</v>
      </c>
      <c r="I1624" s="163" t="s">
        <v>643</v>
      </c>
      <c r="J1624" s="162">
        <v>10.937025869999999</v>
      </c>
      <c r="K1624" s="162">
        <v>124.97470079999999</v>
      </c>
      <c r="L1624" s="163" t="s">
        <v>644</v>
      </c>
      <c r="M1624" s="162">
        <v>14</v>
      </c>
      <c r="N1624" s="162">
        <v>45</v>
      </c>
      <c r="O1624" s="162">
        <v>194</v>
      </c>
      <c r="P1624" s="162">
        <v>1386</v>
      </c>
      <c r="Q1624" s="162">
        <v>2578</v>
      </c>
      <c r="R1624" s="164">
        <v>1</v>
      </c>
      <c r="S1624" s="164" t="s">
        <v>644</v>
      </c>
      <c r="T1624" s="164"/>
      <c r="U1624" s="164" t="s">
        <v>644</v>
      </c>
      <c r="V1624" s="164" t="s">
        <v>644</v>
      </c>
      <c r="W1624" s="162">
        <f t="shared" si="98"/>
        <v>1</v>
      </c>
      <c r="X1624" s="162">
        <v>1</v>
      </c>
      <c r="Y1624" t="str">
        <f t="shared" si="99"/>
        <v>Public Elementary</v>
      </c>
      <c r="AA1624" t="str">
        <f t="shared" si="100"/>
        <v>1</v>
      </c>
    </row>
    <row r="1625" spans="1:27" ht="15.75" hidden="1" customHeight="1" x14ac:dyDescent="0.25">
      <c r="A1625" s="162">
        <v>1499</v>
      </c>
      <c r="B1625" s="162">
        <v>121344</v>
      </c>
      <c r="C1625" s="163" t="s">
        <v>2154</v>
      </c>
      <c r="D1625" s="163" t="s">
        <v>638</v>
      </c>
      <c r="E1625" s="163" t="s">
        <v>639</v>
      </c>
      <c r="F1625" s="163" t="s">
        <v>639</v>
      </c>
      <c r="G1625" s="163" t="s">
        <v>2130</v>
      </c>
      <c r="H1625" s="163" t="s">
        <v>2149</v>
      </c>
      <c r="I1625" s="163" t="s">
        <v>643</v>
      </c>
      <c r="J1625" s="162">
        <v>10.95511334</v>
      </c>
      <c r="K1625" s="162">
        <v>125.03223370000001</v>
      </c>
      <c r="L1625" s="163" t="s">
        <v>644</v>
      </c>
      <c r="M1625" s="162">
        <v>14</v>
      </c>
      <c r="N1625" s="162">
        <v>45</v>
      </c>
      <c r="O1625" s="162">
        <v>194</v>
      </c>
      <c r="P1625" s="162">
        <v>1386</v>
      </c>
      <c r="Q1625" s="162">
        <v>2578</v>
      </c>
      <c r="R1625" s="164">
        <v>1</v>
      </c>
      <c r="S1625" s="164" t="s">
        <v>644</v>
      </c>
      <c r="T1625" s="164"/>
      <c r="U1625" s="164" t="s">
        <v>644</v>
      </c>
      <c r="V1625" s="164" t="s">
        <v>644</v>
      </c>
      <c r="W1625" s="162">
        <f t="shared" si="98"/>
        <v>1</v>
      </c>
      <c r="X1625" s="162">
        <v>1</v>
      </c>
      <c r="Y1625" t="str">
        <f t="shared" si="99"/>
        <v>Public Elementary</v>
      </c>
      <c r="AA1625" t="str">
        <f t="shared" si="100"/>
        <v>1</v>
      </c>
    </row>
    <row r="1626" spans="1:27" ht="15.75" hidden="1" customHeight="1" x14ac:dyDescent="0.25">
      <c r="A1626" s="162">
        <v>1500</v>
      </c>
      <c r="B1626" s="162">
        <v>121345</v>
      </c>
      <c r="C1626" s="163" t="s">
        <v>2155</v>
      </c>
      <c r="D1626" s="163" t="s">
        <v>638</v>
      </c>
      <c r="E1626" s="163" t="s">
        <v>639</v>
      </c>
      <c r="F1626" s="163" t="s">
        <v>639</v>
      </c>
      <c r="G1626" s="163" t="s">
        <v>2130</v>
      </c>
      <c r="H1626" s="163" t="s">
        <v>2149</v>
      </c>
      <c r="I1626" s="163" t="s">
        <v>643</v>
      </c>
      <c r="J1626" s="162">
        <v>10.95539132</v>
      </c>
      <c r="K1626" s="162">
        <v>125.03140070000001</v>
      </c>
      <c r="L1626" s="163" t="s">
        <v>644</v>
      </c>
      <c r="M1626" s="162">
        <v>14</v>
      </c>
      <c r="N1626" s="162">
        <v>45</v>
      </c>
      <c r="O1626" s="162">
        <v>194</v>
      </c>
      <c r="P1626" s="162">
        <v>1386</v>
      </c>
      <c r="Q1626" s="162">
        <v>2578</v>
      </c>
      <c r="R1626" s="164">
        <v>1</v>
      </c>
      <c r="S1626" s="164" t="s">
        <v>644</v>
      </c>
      <c r="T1626" s="164"/>
      <c r="U1626" s="164" t="s">
        <v>644</v>
      </c>
      <c r="V1626" s="164" t="s">
        <v>644</v>
      </c>
      <c r="W1626" s="162">
        <f t="shared" si="98"/>
        <v>1</v>
      </c>
      <c r="X1626" s="162">
        <v>1</v>
      </c>
      <c r="Y1626" t="str">
        <f t="shared" si="99"/>
        <v>Public Elementary</v>
      </c>
      <c r="AA1626" t="str">
        <f t="shared" si="100"/>
        <v>1</v>
      </c>
    </row>
    <row r="1627" spans="1:27" ht="15.75" hidden="1" customHeight="1" x14ac:dyDescent="0.25">
      <c r="A1627" s="162">
        <v>1501</v>
      </c>
      <c r="B1627" s="162">
        <v>121346</v>
      </c>
      <c r="C1627" s="163" t="s">
        <v>2156</v>
      </c>
      <c r="D1627" s="163" t="s">
        <v>638</v>
      </c>
      <c r="E1627" s="163" t="s">
        <v>639</v>
      </c>
      <c r="F1627" s="163" t="s">
        <v>639</v>
      </c>
      <c r="G1627" s="163" t="s">
        <v>2130</v>
      </c>
      <c r="H1627" s="163" t="s">
        <v>2149</v>
      </c>
      <c r="I1627" s="163" t="s">
        <v>643</v>
      </c>
      <c r="J1627" s="162">
        <v>10.94982469</v>
      </c>
      <c r="K1627" s="162">
        <v>125.0359007</v>
      </c>
      <c r="L1627" s="163" t="s">
        <v>644</v>
      </c>
      <c r="M1627" s="162">
        <v>14</v>
      </c>
      <c r="N1627" s="162">
        <v>45</v>
      </c>
      <c r="O1627" s="162">
        <v>194</v>
      </c>
      <c r="P1627" s="162">
        <v>1386</v>
      </c>
      <c r="Q1627" s="162">
        <v>2578</v>
      </c>
      <c r="R1627" s="164">
        <v>1</v>
      </c>
      <c r="S1627" s="164" t="s">
        <v>644</v>
      </c>
      <c r="T1627" s="164"/>
      <c r="U1627" s="164" t="s">
        <v>644</v>
      </c>
      <c r="V1627" s="164" t="s">
        <v>644</v>
      </c>
      <c r="W1627" s="162">
        <f t="shared" si="98"/>
        <v>1</v>
      </c>
      <c r="X1627" s="162">
        <v>1</v>
      </c>
      <c r="Y1627" t="str">
        <f t="shared" si="99"/>
        <v>Public Elementary</v>
      </c>
      <c r="AA1627" t="str">
        <f t="shared" si="100"/>
        <v>1</v>
      </c>
    </row>
    <row r="1628" spans="1:27" ht="15.75" hidden="1" customHeight="1" x14ac:dyDescent="0.25">
      <c r="A1628" s="162">
        <v>1502</v>
      </c>
      <c r="B1628" s="162">
        <v>121347</v>
      </c>
      <c r="C1628" s="163" t="s">
        <v>2157</v>
      </c>
      <c r="D1628" s="163" t="s">
        <v>638</v>
      </c>
      <c r="E1628" s="163" t="s">
        <v>639</v>
      </c>
      <c r="F1628" s="163" t="s">
        <v>639</v>
      </c>
      <c r="G1628" s="163" t="s">
        <v>2130</v>
      </c>
      <c r="H1628" s="163" t="s">
        <v>2149</v>
      </c>
      <c r="I1628" s="163" t="s">
        <v>643</v>
      </c>
      <c r="J1628" s="162">
        <v>10.93289294</v>
      </c>
      <c r="K1628" s="162">
        <v>125.02223360000001</v>
      </c>
      <c r="L1628" s="163" t="s">
        <v>644</v>
      </c>
      <c r="M1628" s="162">
        <v>14</v>
      </c>
      <c r="N1628" s="162">
        <v>45</v>
      </c>
      <c r="O1628" s="162">
        <v>194</v>
      </c>
      <c r="P1628" s="162">
        <v>1386</v>
      </c>
      <c r="Q1628" s="162">
        <v>2578</v>
      </c>
      <c r="R1628" s="164">
        <v>1</v>
      </c>
      <c r="S1628" s="164" t="s">
        <v>644</v>
      </c>
      <c r="T1628" s="164"/>
      <c r="U1628" s="164" t="s">
        <v>644</v>
      </c>
      <c r="V1628" s="164" t="s">
        <v>644</v>
      </c>
      <c r="W1628" s="162">
        <f t="shared" si="98"/>
        <v>1</v>
      </c>
      <c r="X1628" s="162">
        <v>1</v>
      </c>
      <c r="Y1628" t="str">
        <f t="shared" si="99"/>
        <v>Public Elementary</v>
      </c>
      <c r="AA1628" t="str">
        <f t="shared" si="100"/>
        <v>1</v>
      </c>
    </row>
    <row r="1629" spans="1:27" ht="15.75" hidden="1" customHeight="1" x14ac:dyDescent="0.25">
      <c r="A1629" s="162">
        <v>1503</v>
      </c>
      <c r="B1629" s="162">
        <v>121348</v>
      </c>
      <c r="C1629" s="163" t="s">
        <v>2158</v>
      </c>
      <c r="D1629" s="163" t="s">
        <v>638</v>
      </c>
      <c r="E1629" s="163" t="s">
        <v>639</v>
      </c>
      <c r="F1629" s="163" t="s">
        <v>639</v>
      </c>
      <c r="G1629" s="163" t="s">
        <v>2130</v>
      </c>
      <c r="H1629" s="163" t="s">
        <v>2149</v>
      </c>
      <c r="I1629" s="163" t="s">
        <v>643</v>
      </c>
      <c r="J1629" s="162">
        <v>10.960024219999999</v>
      </c>
      <c r="K1629" s="162">
        <v>124.9836008</v>
      </c>
      <c r="L1629" s="163" t="s">
        <v>644</v>
      </c>
      <c r="M1629" s="162">
        <v>14</v>
      </c>
      <c r="N1629" s="162">
        <v>45</v>
      </c>
      <c r="O1629" s="162">
        <v>194</v>
      </c>
      <c r="P1629" s="162">
        <v>1386</v>
      </c>
      <c r="Q1629" s="162">
        <v>2578</v>
      </c>
      <c r="R1629" s="164">
        <v>1</v>
      </c>
      <c r="S1629" s="164" t="s">
        <v>644</v>
      </c>
      <c r="T1629" s="164"/>
      <c r="U1629" s="164" t="s">
        <v>644</v>
      </c>
      <c r="V1629" s="164" t="s">
        <v>644</v>
      </c>
      <c r="W1629" s="162">
        <f t="shared" si="98"/>
        <v>1</v>
      </c>
      <c r="X1629" s="162">
        <v>1</v>
      </c>
      <c r="Y1629" t="str">
        <f t="shared" si="99"/>
        <v>Public Elementary</v>
      </c>
      <c r="AA1629" t="str">
        <f t="shared" si="100"/>
        <v>1</v>
      </c>
    </row>
    <row r="1630" spans="1:27" ht="15.75" hidden="1" customHeight="1" x14ac:dyDescent="0.25">
      <c r="A1630" s="162">
        <v>1504</v>
      </c>
      <c r="B1630" s="162">
        <v>121349</v>
      </c>
      <c r="C1630" s="163" t="s">
        <v>1019</v>
      </c>
      <c r="D1630" s="163" t="s">
        <v>638</v>
      </c>
      <c r="E1630" s="163" t="s">
        <v>639</v>
      </c>
      <c r="F1630" s="163" t="s">
        <v>639</v>
      </c>
      <c r="G1630" s="163" t="s">
        <v>2130</v>
      </c>
      <c r="H1630" s="163" t="s">
        <v>2149</v>
      </c>
      <c r="I1630" s="163" t="s">
        <v>643</v>
      </c>
      <c r="J1630" s="162">
        <v>10.94983583</v>
      </c>
      <c r="K1630" s="162">
        <v>125.00528970000001</v>
      </c>
      <c r="L1630" s="163" t="s">
        <v>644</v>
      </c>
      <c r="M1630" s="162">
        <v>14</v>
      </c>
      <c r="N1630" s="162">
        <v>45</v>
      </c>
      <c r="O1630" s="162">
        <v>194</v>
      </c>
      <c r="P1630" s="162">
        <v>1386</v>
      </c>
      <c r="Q1630" s="162">
        <v>2578</v>
      </c>
      <c r="R1630" s="164">
        <v>1</v>
      </c>
      <c r="S1630" s="164" t="s">
        <v>644</v>
      </c>
      <c r="T1630" s="164"/>
      <c r="U1630" s="164" t="s">
        <v>644</v>
      </c>
      <c r="V1630" s="164" t="s">
        <v>644</v>
      </c>
      <c r="W1630" s="162">
        <f t="shared" si="98"/>
        <v>1</v>
      </c>
      <c r="X1630" s="162">
        <v>1</v>
      </c>
      <c r="Y1630" t="str">
        <f t="shared" si="99"/>
        <v>Public Elementary</v>
      </c>
      <c r="AA1630" t="str">
        <f t="shared" si="100"/>
        <v>1</v>
      </c>
    </row>
    <row r="1631" spans="1:27" ht="15.75" hidden="1" customHeight="1" x14ac:dyDescent="0.25">
      <c r="A1631" s="162">
        <v>1505</v>
      </c>
      <c r="B1631" s="162">
        <v>121350</v>
      </c>
      <c r="C1631" s="163" t="s">
        <v>2114</v>
      </c>
      <c r="D1631" s="163" t="s">
        <v>638</v>
      </c>
      <c r="E1631" s="163" t="s">
        <v>639</v>
      </c>
      <c r="F1631" s="163" t="s">
        <v>639</v>
      </c>
      <c r="G1631" s="163" t="s">
        <v>2130</v>
      </c>
      <c r="H1631" s="163" t="s">
        <v>2149</v>
      </c>
      <c r="I1631" s="163" t="s">
        <v>643</v>
      </c>
      <c r="J1631" s="162">
        <v>10.919282880000001</v>
      </c>
      <c r="K1631" s="162">
        <v>125.0250116</v>
      </c>
      <c r="L1631" s="163" t="s">
        <v>644</v>
      </c>
      <c r="M1631" s="162">
        <v>14</v>
      </c>
      <c r="N1631" s="162">
        <v>45</v>
      </c>
      <c r="O1631" s="162">
        <v>194</v>
      </c>
      <c r="P1631" s="162">
        <v>1386</v>
      </c>
      <c r="Q1631" s="162">
        <v>2578</v>
      </c>
      <c r="R1631" s="164">
        <v>1</v>
      </c>
      <c r="S1631" s="164" t="s">
        <v>644</v>
      </c>
      <c r="T1631" s="164"/>
      <c r="U1631" s="164" t="s">
        <v>644</v>
      </c>
      <c r="V1631" s="164" t="s">
        <v>644</v>
      </c>
      <c r="W1631" s="162">
        <f t="shared" si="98"/>
        <v>1</v>
      </c>
      <c r="X1631" s="162">
        <v>1</v>
      </c>
      <c r="Y1631" t="str">
        <f t="shared" si="99"/>
        <v>Public Elementary</v>
      </c>
      <c r="AA1631" t="str">
        <f t="shared" si="100"/>
        <v>1</v>
      </c>
    </row>
    <row r="1632" spans="1:27" ht="15.75" hidden="1" customHeight="1" x14ac:dyDescent="0.25">
      <c r="A1632" s="162">
        <v>1506</v>
      </c>
      <c r="B1632" s="162">
        <v>121351</v>
      </c>
      <c r="C1632" s="163" t="s">
        <v>2159</v>
      </c>
      <c r="D1632" s="163" t="s">
        <v>638</v>
      </c>
      <c r="E1632" s="163" t="s">
        <v>639</v>
      </c>
      <c r="F1632" s="163" t="s">
        <v>639</v>
      </c>
      <c r="G1632" s="163" t="s">
        <v>2130</v>
      </c>
      <c r="H1632" s="163" t="s">
        <v>2149</v>
      </c>
      <c r="I1632" s="163" t="s">
        <v>643</v>
      </c>
      <c r="J1632" s="170"/>
      <c r="K1632" s="170"/>
      <c r="L1632" s="163" t="s">
        <v>644</v>
      </c>
      <c r="M1632" s="162">
        <v>14</v>
      </c>
      <c r="N1632" s="162">
        <v>45</v>
      </c>
      <c r="O1632" s="162">
        <v>194</v>
      </c>
      <c r="P1632" s="162">
        <v>1386</v>
      </c>
      <c r="Q1632" s="162">
        <v>2578</v>
      </c>
      <c r="R1632" s="164">
        <v>1</v>
      </c>
      <c r="S1632" s="164" t="s">
        <v>644</v>
      </c>
      <c r="T1632" s="164"/>
      <c r="U1632" s="164" t="s">
        <v>644</v>
      </c>
      <c r="V1632" s="164" t="s">
        <v>644</v>
      </c>
      <c r="W1632" s="162">
        <f t="shared" si="98"/>
        <v>1</v>
      </c>
      <c r="X1632" s="162">
        <v>1</v>
      </c>
      <c r="Y1632" t="str">
        <f t="shared" si="99"/>
        <v>Public Elementary</v>
      </c>
      <c r="AA1632" t="str">
        <f t="shared" si="100"/>
        <v>1</v>
      </c>
    </row>
    <row r="1633" spans="1:27" ht="15.75" hidden="1" customHeight="1" x14ac:dyDescent="0.25">
      <c r="A1633" s="162">
        <v>1507</v>
      </c>
      <c r="B1633" s="162">
        <v>121352</v>
      </c>
      <c r="C1633" s="163" t="s">
        <v>1043</v>
      </c>
      <c r="D1633" s="163" t="s">
        <v>638</v>
      </c>
      <c r="E1633" s="163" t="s">
        <v>639</v>
      </c>
      <c r="F1633" s="163" t="s">
        <v>639</v>
      </c>
      <c r="G1633" s="163" t="s">
        <v>2130</v>
      </c>
      <c r="H1633" s="163" t="s">
        <v>2149</v>
      </c>
      <c r="I1633" s="163" t="s">
        <v>643</v>
      </c>
      <c r="J1633" s="162">
        <v>10.923448649999999</v>
      </c>
      <c r="K1633" s="162">
        <v>125.0122336</v>
      </c>
      <c r="L1633" s="163" t="s">
        <v>644</v>
      </c>
      <c r="M1633" s="162">
        <v>14</v>
      </c>
      <c r="N1633" s="162">
        <v>45</v>
      </c>
      <c r="O1633" s="162">
        <v>194</v>
      </c>
      <c r="P1633" s="162">
        <v>1386</v>
      </c>
      <c r="Q1633" s="162">
        <v>2578</v>
      </c>
      <c r="R1633" s="164">
        <v>1</v>
      </c>
      <c r="S1633" s="164" t="s">
        <v>644</v>
      </c>
      <c r="T1633" s="164"/>
      <c r="U1633" s="164" t="s">
        <v>644</v>
      </c>
      <c r="V1633" s="164" t="s">
        <v>644</v>
      </c>
      <c r="W1633" s="162">
        <f t="shared" si="98"/>
        <v>1</v>
      </c>
      <c r="X1633" s="162">
        <v>1</v>
      </c>
      <c r="Y1633" t="str">
        <f t="shared" si="99"/>
        <v>Public Elementary</v>
      </c>
      <c r="AA1633" t="str">
        <f t="shared" si="100"/>
        <v>1</v>
      </c>
    </row>
    <row r="1634" spans="1:27" ht="15.75" hidden="1" customHeight="1" x14ac:dyDescent="0.25">
      <c r="A1634" s="162">
        <v>1508</v>
      </c>
      <c r="B1634" s="162">
        <v>121353</v>
      </c>
      <c r="C1634" s="163" t="s">
        <v>2160</v>
      </c>
      <c r="D1634" s="163" t="s">
        <v>638</v>
      </c>
      <c r="E1634" s="163" t="s">
        <v>639</v>
      </c>
      <c r="F1634" s="163" t="s">
        <v>639</v>
      </c>
      <c r="G1634" s="163" t="s">
        <v>2130</v>
      </c>
      <c r="H1634" s="163" t="s">
        <v>2149</v>
      </c>
      <c r="I1634" s="163" t="s">
        <v>643</v>
      </c>
      <c r="J1634" s="162">
        <v>10.960112970000001</v>
      </c>
      <c r="K1634" s="162">
        <v>125.0366787</v>
      </c>
      <c r="L1634" s="163" t="s">
        <v>644</v>
      </c>
      <c r="M1634" s="162">
        <v>14</v>
      </c>
      <c r="N1634" s="162">
        <v>45</v>
      </c>
      <c r="O1634" s="162">
        <v>194</v>
      </c>
      <c r="P1634" s="162">
        <v>1386</v>
      </c>
      <c r="Q1634" s="162">
        <v>2578</v>
      </c>
      <c r="R1634" s="164">
        <v>1</v>
      </c>
      <c r="S1634" s="164" t="s">
        <v>644</v>
      </c>
      <c r="T1634" s="164"/>
      <c r="U1634" s="164" t="s">
        <v>644</v>
      </c>
      <c r="V1634" s="164" t="s">
        <v>644</v>
      </c>
      <c r="W1634" s="162">
        <f t="shared" si="98"/>
        <v>1</v>
      </c>
      <c r="X1634" s="162">
        <v>1</v>
      </c>
      <c r="Y1634" t="str">
        <f t="shared" si="99"/>
        <v>Public Elementary</v>
      </c>
      <c r="AA1634" t="str">
        <f t="shared" si="100"/>
        <v>1</v>
      </c>
    </row>
    <row r="1635" spans="1:27" ht="15.75" hidden="1" customHeight="1" x14ac:dyDescent="0.25">
      <c r="A1635" s="162">
        <v>1509</v>
      </c>
      <c r="B1635" s="162">
        <v>121354</v>
      </c>
      <c r="C1635" s="163" t="s">
        <v>2161</v>
      </c>
      <c r="D1635" s="163" t="s">
        <v>638</v>
      </c>
      <c r="E1635" s="163" t="s">
        <v>639</v>
      </c>
      <c r="F1635" s="163" t="s">
        <v>639</v>
      </c>
      <c r="G1635" s="163" t="s">
        <v>2130</v>
      </c>
      <c r="H1635" s="163" t="s">
        <v>2149</v>
      </c>
      <c r="I1635" s="163" t="s">
        <v>643</v>
      </c>
      <c r="J1635" s="162">
        <v>10.954835449999999</v>
      </c>
      <c r="K1635" s="162">
        <v>125.01195679999999</v>
      </c>
      <c r="L1635" s="163" t="s">
        <v>644</v>
      </c>
      <c r="M1635" s="162">
        <v>14</v>
      </c>
      <c r="N1635" s="162">
        <v>45</v>
      </c>
      <c r="O1635" s="162">
        <v>194</v>
      </c>
      <c r="P1635" s="162">
        <v>1386</v>
      </c>
      <c r="Q1635" s="162">
        <v>2578</v>
      </c>
      <c r="R1635" s="164">
        <v>1</v>
      </c>
      <c r="S1635" s="164" t="s">
        <v>644</v>
      </c>
      <c r="T1635" s="164"/>
      <c r="U1635" s="164" t="s">
        <v>644</v>
      </c>
      <c r="V1635" s="164" t="s">
        <v>644</v>
      </c>
      <c r="W1635" s="162">
        <f t="shared" ref="W1635:W1698" si="101">IF(AA1635="1",1,IF(AA1635="2",2,IF(AA1635="12",4,IF(AA1635="123",6,IF(AA1635="23",5,IF(AA1635="3",3,IF(AA1635="4",7,IF(AA1635="35",8,""))))))))</f>
        <v>1</v>
      </c>
      <c r="X1635" s="162">
        <v>1</v>
      </c>
      <c r="Y1635" t="str">
        <f t="shared" ref="Y1635:Y1698" si="102">IF(X1635=1,"Public","Private")&amp;" "&amp;IF(W1635=1,"Elementary",IF(W1635=2,"JHS",IF(W1635=3,"SHS (Stand-alone)",IF(W1635=4,"Integrated",IF(W1635=5,"Secondary",IF(W1635=6,"Complete K to 12",IF(W1635=7,"ALS",IF(W1635=8,"SHS SUC",""))))))))</f>
        <v>Public Elementary</v>
      </c>
      <c r="AA1635" t="str">
        <f t="shared" ref="AA1635:AA1698" si="103">IF(R1635=1,1,"")&amp;IF(S1635=1,2,"")&amp;IF(T1635=1,3,"")&amp;IF(U1635=1,4,"")&amp;IF(V1635=1,5,"")</f>
        <v>1</v>
      </c>
    </row>
    <row r="1636" spans="1:27" ht="15.75" hidden="1" customHeight="1" x14ac:dyDescent="0.25">
      <c r="A1636" s="162">
        <v>1510</v>
      </c>
      <c r="B1636" s="162">
        <v>121355</v>
      </c>
      <c r="C1636" s="163" t="s">
        <v>1046</v>
      </c>
      <c r="D1636" s="163" t="s">
        <v>638</v>
      </c>
      <c r="E1636" s="163" t="s">
        <v>639</v>
      </c>
      <c r="F1636" s="163" t="s">
        <v>639</v>
      </c>
      <c r="G1636" s="163" t="s">
        <v>2130</v>
      </c>
      <c r="H1636" s="163" t="s">
        <v>2149</v>
      </c>
      <c r="I1636" s="163" t="s">
        <v>643</v>
      </c>
      <c r="J1636" s="162">
        <v>10.94733596</v>
      </c>
      <c r="K1636" s="162">
        <v>125.0158447</v>
      </c>
      <c r="L1636" s="163" t="s">
        <v>644</v>
      </c>
      <c r="M1636" s="162">
        <v>14</v>
      </c>
      <c r="N1636" s="162">
        <v>45</v>
      </c>
      <c r="O1636" s="162">
        <v>194</v>
      </c>
      <c r="P1636" s="162">
        <v>1386</v>
      </c>
      <c r="Q1636" s="162">
        <v>2578</v>
      </c>
      <c r="R1636" s="164">
        <v>1</v>
      </c>
      <c r="S1636" s="164" t="s">
        <v>644</v>
      </c>
      <c r="T1636" s="164"/>
      <c r="U1636" s="164" t="s">
        <v>644</v>
      </c>
      <c r="V1636" s="164" t="s">
        <v>644</v>
      </c>
      <c r="W1636" s="162">
        <f t="shared" si="101"/>
        <v>1</v>
      </c>
      <c r="X1636" s="162">
        <v>1</v>
      </c>
      <c r="Y1636" t="str">
        <f t="shared" si="102"/>
        <v>Public Elementary</v>
      </c>
      <c r="AA1636" t="str">
        <f t="shared" si="103"/>
        <v>1</v>
      </c>
    </row>
    <row r="1637" spans="1:27" ht="15.75" hidden="1" customHeight="1" x14ac:dyDescent="0.25">
      <c r="A1637" s="162">
        <v>2149</v>
      </c>
      <c r="B1637" s="162">
        <v>191506</v>
      </c>
      <c r="C1637" s="163" t="s">
        <v>2742</v>
      </c>
      <c r="D1637" s="163" t="s">
        <v>638</v>
      </c>
      <c r="E1637" s="163" t="s">
        <v>639</v>
      </c>
      <c r="F1637" s="163" t="s">
        <v>639</v>
      </c>
      <c r="G1637" s="163" t="s">
        <v>2130</v>
      </c>
      <c r="H1637" s="163" t="s">
        <v>2149</v>
      </c>
      <c r="I1637" s="163" t="s">
        <v>643</v>
      </c>
      <c r="J1637" s="170"/>
      <c r="K1637" s="170"/>
      <c r="L1637" s="163" t="s">
        <v>644</v>
      </c>
      <c r="M1637" s="162">
        <v>14</v>
      </c>
      <c r="N1637" s="162">
        <v>45</v>
      </c>
      <c r="O1637" s="162">
        <v>194</v>
      </c>
      <c r="P1637" s="162">
        <v>1386</v>
      </c>
      <c r="Q1637" s="162">
        <v>2578</v>
      </c>
      <c r="R1637" s="164">
        <v>1</v>
      </c>
      <c r="S1637" s="164" t="s">
        <v>644</v>
      </c>
      <c r="T1637" s="164"/>
      <c r="U1637" s="164" t="s">
        <v>644</v>
      </c>
      <c r="V1637" s="164" t="s">
        <v>644</v>
      </c>
      <c r="W1637" s="162">
        <f t="shared" si="101"/>
        <v>1</v>
      </c>
      <c r="X1637" s="162">
        <v>1</v>
      </c>
      <c r="Y1637" t="str">
        <f t="shared" si="102"/>
        <v>Public Elementary</v>
      </c>
      <c r="AA1637" t="str">
        <f t="shared" si="103"/>
        <v>1</v>
      </c>
    </row>
    <row r="1638" spans="1:27" ht="15.75" hidden="1" customHeight="1" x14ac:dyDescent="0.25">
      <c r="A1638" s="162">
        <v>2236</v>
      </c>
      <c r="B1638" s="162">
        <v>303355</v>
      </c>
      <c r="C1638" s="163" t="s">
        <v>2817</v>
      </c>
      <c r="D1638" s="163" t="s">
        <v>638</v>
      </c>
      <c r="E1638" s="163" t="s">
        <v>639</v>
      </c>
      <c r="F1638" s="163" t="s">
        <v>639</v>
      </c>
      <c r="G1638" s="163" t="s">
        <v>2130</v>
      </c>
      <c r="H1638" s="163" t="s">
        <v>2149</v>
      </c>
      <c r="I1638" s="163" t="s">
        <v>716</v>
      </c>
      <c r="J1638" s="162">
        <v>10.931800730000001</v>
      </c>
      <c r="K1638" s="162">
        <v>124.9921665</v>
      </c>
      <c r="L1638" s="163" t="s">
        <v>644</v>
      </c>
      <c r="M1638" s="162">
        <v>14</v>
      </c>
      <c r="N1638" s="162">
        <v>45</v>
      </c>
      <c r="O1638" s="162">
        <v>194</v>
      </c>
      <c r="P1638" s="162">
        <v>1386</v>
      </c>
      <c r="Q1638" s="162">
        <v>2578</v>
      </c>
      <c r="R1638" s="164" t="s">
        <v>644</v>
      </c>
      <c r="S1638" s="164">
        <v>1</v>
      </c>
      <c r="T1638" s="164"/>
      <c r="U1638" s="164" t="s">
        <v>644</v>
      </c>
      <c r="V1638" s="164" t="s">
        <v>644</v>
      </c>
      <c r="W1638" s="162">
        <f t="shared" si="101"/>
        <v>2</v>
      </c>
      <c r="X1638" s="162">
        <v>1</v>
      </c>
      <c r="Y1638" t="str">
        <f t="shared" si="102"/>
        <v>Public JHS</v>
      </c>
      <c r="AA1638" t="str">
        <f t="shared" si="103"/>
        <v>2</v>
      </c>
    </row>
    <row r="1639" spans="1:27" ht="15.75" hidden="1" customHeight="1" x14ac:dyDescent="0.25">
      <c r="A1639" s="162">
        <v>2249</v>
      </c>
      <c r="B1639" s="162">
        <v>303369</v>
      </c>
      <c r="C1639" s="163" t="s">
        <v>2829</v>
      </c>
      <c r="D1639" s="163" t="s">
        <v>638</v>
      </c>
      <c r="E1639" s="163" t="s">
        <v>639</v>
      </c>
      <c r="F1639" s="163" t="s">
        <v>639</v>
      </c>
      <c r="G1639" s="163" t="s">
        <v>2130</v>
      </c>
      <c r="H1639" s="163" t="s">
        <v>2149</v>
      </c>
      <c r="I1639" s="163" t="s">
        <v>716</v>
      </c>
      <c r="J1639" s="162">
        <v>10.953613819999999</v>
      </c>
      <c r="K1639" s="162">
        <v>125.03363090000001</v>
      </c>
      <c r="L1639" s="163" t="s">
        <v>644</v>
      </c>
      <c r="M1639" s="162">
        <v>14</v>
      </c>
      <c r="N1639" s="162">
        <v>45</v>
      </c>
      <c r="O1639" s="162">
        <v>194</v>
      </c>
      <c r="P1639" s="162">
        <v>1386</v>
      </c>
      <c r="Q1639" s="162">
        <v>2578</v>
      </c>
      <c r="R1639" s="164" t="s">
        <v>644</v>
      </c>
      <c r="S1639" s="164">
        <v>1</v>
      </c>
      <c r="T1639" s="164"/>
      <c r="U1639" s="164" t="s">
        <v>644</v>
      </c>
      <c r="V1639" s="164" t="s">
        <v>644</v>
      </c>
      <c r="W1639" s="162">
        <f t="shared" si="101"/>
        <v>2</v>
      </c>
      <c r="X1639" s="162">
        <v>1</v>
      </c>
      <c r="Y1639" t="str">
        <f t="shared" si="102"/>
        <v>Public JHS</v>
      </c>
      <c r="AA1639" t="str">
        <f t="shared" si="103"/>
        <v>2</v>
      </c>
    </row>
    <row r="1640" spans="1:27" ht="15.75" hidden="1" customHeight="1" x14ac:dyDescent="0.25">
      <c r="A1640" s="162">
        <v>2463</v>
      </c>
      <c r="B1640" s="178" t="s">
        <v>2149</v>
      </c>
      <c r="C1640" s="178" t="s">
        <v>3112</v>
      </c>
      <c r="D1640" s="163" t="s">
        <v>638</v>
      </c>
      <c r="E1640" s="163" t="s">
        <v>639</v>
      </c>
      <c r="F1640" s="163" t="s">
        <v>639</v>
      </c>
      <c r="G1640" s="178" t="s">
        <v>3111</v>
      </c>
      <c r="H1640" s="178" t="s">
        <v>2149</v>
      </c>
      <c r="I1640" s="163" t="s">
        <v>758</v>
      </c>
      <c r="J1640" s="162"/>
      <c r="K1640" s="162"/>
      <c r="L1640" s="163"/>
      <c r="M1640" s="162"/>
      <c r="N1640" s="162"/>
      <c r="O1640" s="162"/>
      <c r="P1640" s="162"/>
      <c r="Q1640" s="162"/>
      <c r="R1640" s="164" t="s">
        <v>644</v>
      </c>
      <c r="S1640" s="164" t="s">
        <v>644</v>
      </c>
      <c r="T1640" s="164"/>
      <c r="U1640" s="164">
        <v>1</v>
      </c>
      <c r="V1640" s="164" t="s">
        <v>644</v>
      </c>
      <c r="W1640" s="162">
        <f t="shared" si="101"/>
        <v>7</v>
      </c>
      <c r="X1640" s="162">
        <v>1</v>
      </c>
      <c r="Y1640" t="str">
        <f t="shared" si="102"/>
        <v>Public ALS</v>
      </c>
      <c r="AA1640" t="str">
        <f t="shared" si="103"/>
        <v>4</v>
      </c>
    </row>
    <row r="1641" spans="1:27" ht="15.75" hidden="1" customHeight="1" x14ac:dyDescent="0.25">
      <c r="A1641" s="162">
        <v>1511</v>
      </c>
      <c r="B1641" s="162">
        <v>121356</v>
      </c>
      <c r="C1641" s="163" t="s">
        <v>2162</v>
      </c>
      <c r="D1641" s="163" t="s">
        <v>638</v>
      </c>
      <c r="E1641" s="163" t="s">
        <v>639</v>
      </c>
      <c r="F1641" s="163" t="s">
        <v>639</v>
      </c>
      <c r="G1641" s="163" t="s">
        <v>2163</v>
      </c>
      <c r="H1641" s="163" t="s">
        <v>2164</v>
      </c>
      <c r="I1641" s="163" t="s">
        <v>643</v>
      </c>
      <c r="J1641" s="162">
        <v>10.390708930000001</v>
      </c>
      <c r="K1641" s="162">
        <v>124.81362059999999</v>
      </c>
      <c r="L1641" s="163" t="s">
        <v>644</v>
      </c>
      <c r="M1641" s="162">
        <v>14</v>
      </c>
      <c r="N1641" s="162">
        <v>45</v>
      </c>
      <c r="O1641" s="162">
        <v>194</v>
      </c>
      <c r="P1641" s="162">
        <v>1387</v>
      </c>
      <c r="Q1641" s="162">
        <v>2579</v>
      </c>
      <c r="R1641" s="164">
        <v>1</v>
      </c>
      <c r="S1641" s="164" t="s">
        <v>644</v>
      </c>
      <c r="T1641" s="164"/>
      <c r="U1641" s="164" t="s">
        <v>644</v>
      </c>
      <c r="V1641" s="164" t="s">
        <v>644</v>
      </c>
      <c r="W1641" s="162">
        <f t="shared" si="101"/>
        <v>1</v>
      </c>
      <c r="X1641" s="162">
        <v>1</v>
      </c>
      <c r="Y1641" t="str">
        <f t="shared" si="102"/>
        <v>Public Elementary</v>
      </c>
      <c r="AA1641" t="str">
        <f t="shared" si="103"/>
        <v>1</v>
      </c>
    </row>
    <row r="1642" spans="1:27" ht="15.75" hidden="1" customHeight="1" x14ac:dyDescent="0.25">
      <c r="A1642" s="162">
        <v>1512</v>
      </c>
      <c r="B1642" s="162">
        <v>121357</v>
      </c>
      <c r="C1642" s="163" t="s">
        <v>2165</v>
      </c>
      <c r="D1642" s="163" t="s">
        <v>638</v>
      </c>
      <c r="E1642" s="163" t="s">
        <v>639</v>
      </c>
      <c r="F1642" s="163" t="s">
        <v>639</v>
      </c>
      <c r="G1642" s="163" t="s">
        <v>2163</v>
      </c>
      <c r="H1642" s="163" t="s">
        <v>2164</v>
      </c>
      <c r="I1642" s="163" t="s">
        <v>643</v>
      </c>
      <c r="J1642" s="162">
        <v>10.416263300000001</v>
      </c>
      <c r="K1642" s="162">
        <v>124.7747988</v>
      </c>
      <c r="L1642" s="163" t="s">
        <v>644</v>
      </c>
      <c r="M1642" s="162">
        <v>14</v>
      </c>
      <c r="N1642" s="162">
        <v>45</v>
      </c>
      <c r="O1642" s="162">
        <v>194</v>
      </c>
      <c r="P1642" s="162">
        <v>1387</v>
      </c>
      <c r="Q1642" s="162">
        <v>2579</v>
      </c>
      <c r="R1642" s="164">
        <v>1</v>
      </c>
      <c r="S1642" s="164" t="s">
        <v>644</v>
      </c>
      <c r="T1642" s="164"/>
      <c r="U1642" s="164" t="s">
        <v>644</v>
      </c>
      <c r="V1642" s="164" t="s">
        <v>644</v>
      </c>
      <c r="W1642" s="162">
        <f t="shared" si="101"/>
        <v>1</v>
      </c>
      <c r="X1642" s="162">
        <v>1</v>
      </c>
      <c r="Y1642" t="str">
        <f t="shared" si="102"/>
        <v>Public Elementary</v>
      </c>
      <c r="AA1642" t="str">
        <f t="shared" si="103"/>
        <v>1</v>
      </c>
    </row>
    <row r="1643" spans="1:27" ht="15.75" hidden="1" customHeight="1" x14ac:dyDescent="0.25">
      <c r="A1643" s="162">
        <v>1513</v>
      </c>
      <c r="B1643" s="162">
        <v>121358</v>
      </c>
      <c r="C1643" s="163" t="s">
        <v>651</v>
      </c>
      <c r="D1643" s="163" t="s">
        <v>638</v>
      </c>
      <c r="E1643" s="163" t="s">
        <v>639</v>
      </c>
      <c r="F1643" s="163" t="s">
        <v>639</v>
      </c>
      <c r="G1643" s="163" t="s">
        <v>2163</v>
      </c>
      <c r="H1643" s="163" t="s">
        <v>2164</v>
      </c>
      <c r="I1643" s="163" t="s">
        <v>643</v>
      </c>
      <c r="J1643" s="162">
        <v>10.40196422</v>
      </c>
      <c r="K1643" s="162">
        <v>124.79579870000001</v>
      </c>
      <c r="L1643" s="163" t="s">
        <v>644</v>
      </c>
      <c r="M1643" s="162">
        <v>14</v>
      </c>
      <c r="N1643" s="162">
        <v>45</v>
      </c>
      <c r="O1643" s="162">
        <v>194</v>
      </c>
      <c r="P1643" s="162">
        <v>1387</v>
      </c>
      <c r="Q1643" s="162">
        <v>2579</v>
      </c>
      <c r="R1643" s="164">
        <v>1</v>
      </c>
      <c r="S1643" s="164" t="s">
        <v>644</v>
      </c>
      <c r="T1643" s="164"/>
      <c r="U1643" s="164" t="s">
        <v>644</v>
      </c>
      <c r="V1643" s="164" t="s">
        <v>644</v>
      </c>
      <c r="W1643" s="162">
        <f t="shared" si="101"/>
        <v>1</v>
      </c>
      <c r="X1643" s="162">
        <v>1</v>
      </c>
      <c r="Y1643" t="str">
        <f t="shared" si="102"/>
        <v>Public Elementary</v>
      </c>
      <c r="AA1643" t="str">
        <f t="shared" si="103"/>
        <v>1</v>
      </c>
    </row>
    <row r="1644" spans="1:27" ht="15.75" hidden="1" customHeight="1" x14ac:dyDescent="0.25">
      <c r="A1644" s="162">
        <v>1514</v>
      </c>
      <c r="B1644" s="162">
        <v>121359</v>
      </c>
      <c r="C1644" s="163" t="s">
        <v>811</v>
      </c>
      <c r="D1644" s="163" t="s">
        <v>638</v>
      </c>
      <c r="E1644" s="163" t="s">
        <v>639</v>
      </c>
      <c r="F1644" s="163" t="s">
        <v>639</v>
      </c>
      <c r="G1644" s="163" t="s">
        <v>2163</v>
      </c>
      <c r="H1644" s="163" t="s">
        <v>2164</v>
      </c>
      <c r="I1644" s="163" t="s">
        <v>643</v>
      </c>
      <c r="J1644" s="170"/>
      <c r="K1644" s="170"/>
      <c r="L1644" s="163" t="s">
        <v>644</v>
      </c>
      <c r="M1644" s="162">
        <v>14</v>
      </c>
      <c r="N1644" s="162">
        <v>45</v>
      </c>
      <c r="O1644" s="162">
        <v>194</v>
      </c>
      <c r="P1644" s="162">
        <v>1387</v>
      </c>
      <c r="Q1644" s="162">
        <v>2579</v>
      </c>
      <c r="R1644" s="164">
        <v>1</v>
      </c>
      <c r="S1644" s="164" t="s">
        <v>644</v>
      </c>
      <c r="T1644" s="164"/>
      <c r="U1644" s="164" t="s">
        <v>644</v>
      </c>
      <c r="V1644" s="164" t="s">
        <v>644</v>
      </c>
      <c r="W1644" s="162">
        <f t="shared" si="101"/>
        <v>1</v>
      </c>
      <c r="X1644" s="162">
        <v>1</v>
      </c>
      <c r="Y1644" t="str">
        <f t="shared" si="102"/>
        <v>Public Elementary</v>
      </c>
      <c r="AA1644" t="str">
        <f t="shared" si="103"/>
        <v>1</v>
      </c>
    </row>
    <row r="1645" spans="1:27" ht="15.75" hidden="1" customHeight="1" x14ac:dyDescent="0.25">
      <c r="A1645" s="162">
        <v>1515</v>
      </c>
      <c r="B1645" s="162">
        <v>121360</v>
      </c>
      <c r="C1645" s="163" t="s">
        <v>2166</v>
      </c>
      <c r="D1645" s="163" t="s">
        <v>638</v>
      </c>
      <c r="E1645" s="163" t="s">
        <v>639</v>
      </c>
      <c r="F1645" s="163" t="s">
        <v>639</v>
      </c>
      <c r="G1645" s="163" t="s">
        <v>2163</v>
      </c>
      <c r="H1645" s="163" t="s">
        <v>2164</v>
      </c>
      <c r="I1645" s="163" t="s">
        <v>643</v>
      </c>
      <c r="J1645" s="162">
        <v>10.39182115</v>
      </c>
      <c r="K1645" s="162">
        <v>124.74528770000001</v>
      </c>
      <c r="L1645" s="163" t="s">
        <v>644</v>
      </c>
      <c r="M1645" s="162">
        <v>14</v>
      </c>
      <c r="N1645" s="162">
        <v>45</v>
      </c>
      <c r="O1645" s="162">
        <v>194</v>
      </c>
      <c r="P1645" s="162">
        <v>1387</v>
      </c>
      <c r="Q1645" s="162">
        <v>2579</v>
      </c>
      <c r="R1645" s="164">
        <v>1</v>
      </c>
      <c r="S1645" s="164" t="s">
        <v>644</v>
      </c>
      <c r="T1645" s="164"/>
      <c r="U1645" s="164" t="s">
        <v>644</v>
      </c>
      <c r="V1645" s="164" t="s">
        <v>644</v>
      </c>
      <c r="W1645" s="162">
        <f t="shared" si="101"/>
        <v>1</v>
      </c>
      <c r="X1645" s="162">
        <v>1</v>
      </c>
      <c r="Y1645" t="str">
        <f t="shared" si="102"/>
        <v>Public Elementary</v>
      </c>
      <c r="AA1645" t="str">
        <f t="shared" si="103"/>
        <v>1</v>
      </c>
    </row>
    <row r="1646" spans="1:27" ht="15.75" hidden="1" customHeight="1" x14ac:dyDescent="0.25">
      <c r="A1646" s="162">
        <v>1516</v>
      </c>
      <c r="B1646" s="162">
        <v>121361</v>
      </c>
      <c r="C1646" s="163" t="s">
        <v>2167</v>
      </c>
      <c r="D1646" s="163" t="s">
        <v>638</v>
      </c>
      <c r="E1646" s="163" t="s">
        <v>639</v>
      </c>
      <c r="F1646" s="163" t="s">
        <v>639</v>
      </c>
      <c r="G1646" s="163" t="s">
        <v>2163</v>
      </c>
      <c r="H1646" s="163" t="s">
        <v>2164</v>
      </c>
      <c r="I1646" s="163" t="s">
        <v>643</v>
      </c>
      <c r="J1646" s="162">
        <v>10.392376049999999</v>
      </c>
      <c r="K1646" s="162">
        <v>124.76112070000001</v>
      </c>
      <c r="L1646" s="163" t="s">
        <v>644</v>
      </c>
      <c r="M1646" s="162">
        <v>14</v>
      </c>
      <c r="N1646" s="162">
        <v>45</v>
      </c>
      <c r="O1646" s="162">
        <v>194</v>
      </c>
      <c r="P1646" s="162">
        <v>1387</v>
      </c>
      <c r="Q1646" s="162">
        <v>2579</v>
      </c>
      <c r="R1646" s="164">
        <v>1</v>
      </c>
      <c r="S1646" s="164" t="s">
        <v>644</v>
      </c>
      <c r="T1646" s="164"/>
      <c r="U1646" s="164" t="s">
        <v>644</v>
      </c>
      <c r="V1646" s="164" t="s">
        <v>644</v>
      </c>
      <c r="W1646" s="162">
        <f t="shared" si="101"/>
        <v>1</v>
      </c>
      <c r="X1646" s="162">
        <v>1</v>
      </c>
      <c r="Y1646" t="str">
        <f t="shared" si="102"/>
        <v>Public Elementary</v>
      </c>
      <c r="AA1646" t="str">
        <f t="shared" si="103"/>
        <v>1</v>
      </c>
    </row>
    <row r="1647" spans="1:27" ht="15.75" hidden="1" customHeight="1" x14ac:dyDescent="0.25">
      <c r="A1647" s="162">
        <v>1517</v>
      </c>
      <c r="B1647" s="162">
        <v>121362</v>
      </c>
      <c r="C1647" s="163" t="s">
        <v>2168</v>
      </c>
      <c r="D1647" s="163" t="s">
        <v>638</v>
      </c>
      <c r="E1647" s="163" t="s">
        <v>639</v>
      </c>
      <c r="F1647" s="163" t="s">
        <v>639</v>
      </c>
      <c r="G1647" s="163" t="s">
        <v>2163</v>
      </c>
      <c r="H1647" s="163" t="s">
        <v>2164</v>
      </c>
      <c r="I1647" s="163" t="s">
        <v>643</v>
      </c>
      <c r="J1647" s="162">
        <v>10.42856224</v>
      </c>
      <c r="K1647" s="162">
        <v>124.8196987</v>
      </c>
      <c r="L1647" s="163" t="s">
        <v>644</v>
      </c>
      <c r="M1647" s="162">
        <v>14</v>
      </c>
      <c r="N1647" s="162">
        <v>45</v>
      </c>
      <c r="O1647" s="162">
        <v>194</v>
      </c>
      <c r="P1647" s="162">
        <v>1387</v>
      </c>
      <c r="Q1647" s="162">
        <v>2579</v>
      </c>
      <c r="R1647" s="164">
        <v>1</v>
      </c>
      <c r="S1647" s="164" t="s">
        <v>644</v>
      </c>
      <c r="T1647" s="164"/>
      <c r="U1647" s="164" t="s">
        <v>644</v>
      </c>
      <c r="V1647" s="164" t="s">
        <v>644</v>
      </c>
      <c r="W1647" s="162">
        <f t="shared" si="101"/>
        <v>1</v>
      </c>
      <c r="X1647" s="162">
        <v>1</v>
      </c>
      <c r="Y1647" t="str">
        <f t="shared" si="102"/>
        <v>Public Elementary</v>
      </c>
      <c r="AA1647" t="str">
        <f t="shared" si="103"/>
        <v>1</v>
      </c>
    </row>
    <row r="1648" spans="1:27" ht="15.75" hidden="1" customHeight="1" x14ac:dyDescent="0.25">
      <c r="A1648" s="162">
        <v>1518</v>
      </c>
      <c r="B1648" s="162">
        <v>121363</v>
      </c>
      <c r="C1648" s="163" t="s">
        <v>2169</v>
      </c>
      <c r="D1648" s="163" t="s">
        <v>638</v>
      </c>
      <c r="E1648" s="163" t="s">
        <v>639</v>
      </c>
      <c r="F1648" s="163" t="s">
        <v>639</v>
      </c>
      <c r="G1648" s="163" t="s">
        <v>2163</v>
      </c>
      <c r="H1648" s="163" t="s">
        <v>2164</v>
      </c>
      <c r="I1648" s="163" t="s">
        <v>643</v>
      </c>
      <c r="J1648" s="162">
        <v>10.38070997</v>
      </c>
      <c r="K1648" s="162">
        <v>124.7375097</v>
      </c>
      <c r="L1648" s="163" t="s">
        <v>644</v>
      </c>
      <c r="M1648" s="162">
        <v>14</v>
      </c>
      <c r="N1648" s="162">
        <v>45</v>
      </c>
      <c r="O1648" s="162">
        <v>194</v>
      </c>
      <c r="P1648" s="162">
        <v>1387</v>
      </c>
      <c r="Q1648" s="162">
        <v>2579</v>
      </c>
      <c r="R1648" s="164">
        <v>1</v>
      </c>
      <c r="S1648" s="164" t="s">
        <v>644</v>
      </c>
      <c r="T1648" s="164"/>
      <c r="U1648" s="164" t="s">
        <v>644</v>
      </c>
      <c r="V1648" s="164" t="s">
        <v>644</v>
      </c>
      <c r="W1648" s="162">
        <f t="shared" si="101"/>
        <v>1</v>
      </c>
      <c r="X1648" s="162">
        <v>1</v>
      </c>
      <c r="Y1648" t="str">
        <f t="shared" si="102"/>
        <v>Public Elementary</v>
      </c>
      <c r="AA1648" t="str">
        <f t="shared" si="103"/>
        <v>1</v>
      </c>
    </row>
    <row r="1649" spans="1:27" ht="15.75" hidden="1" customHeight="1" x14ac:dyDescent="0.25">
      <c r="A1649" s="162">
        <v>1519</v>
      </c>
      <c r="B1649" s="162">
        <v>121364</v>
      </c>
      <c r="C1649" s="163" t="s">
        <v>2170</v>
      </c>
      <c r="D1649" s="163" t="s">
        <v>638</v>
      </c>
      <c r="E1649" s="163" t="s">
        <v>639</v>
      </c>
      <c r="F1649" s="163" t="s">
        <v>639</v>
      </c>
      <c r="G1649" s="163" t="s">
        <v>2163</v>
      </c>
      <c r="H1649" s="163" t="s">
        <v>2164</v>
      </c>
      <c r="I1649" s="163" t="s">
        <v>643</v>
      </c>
      <c r="J1649" s="162">
        <v>10.411819810000001</v>
      </c>
      <c r="K1649" s="162">
        <v>124.7302878</v>
      </c>
      <c r="L1649" s="163" t="s">
        <v>644</v>
      </c>
      <c r="M1649" s="162">
        <v>14</v>
      </c>
      <c r="N1649" s="162">
        <v>45</v>
      </c>
      <c r="O1649" s="162">
        <v>194</v>
      </c>
      <c r="P1649" s="162">
        <v>1387</v>
      </c>
      <c r="Q1649" s="162">
        <v>2579</v>
      </c>
      <c r="R1649" s="164">
        <v>1</v>
      </c>
      <c r="S1649" s="164" t="s">
        <v>644</v>
      </c>
      <c r="T1649" s="164"/>
      <c r="U1649" s="164" t="s">
        <v>644</v>
      </c>
      <c r="V1649" s="164" t="s">
        <v>644</v>
      </c>
      <c r="W1649" s="162">
        <f t="shared" si="101"/>
        <v>1</v>
      </c>
      <c r="X1649" s="162">
        <v>1</v>
      </c>
      <c r="Y1649" t="str">
        <f t="shared" si="102"/>
        <v>Public Elementary</v>
      </c>
      <c r="AA1649" t="str">
        <f t="shared" si="103"/>
        <v>1</v>
      </c>
    </row>
    <row r="1650" spans="1:27" ht="15.75" hidden="1" customHeight="1" x14ac:dyDescent="0.25">
      <c r="A1650" s="162">
        <v>1520</v>
      </c>
      <c r="B1650" s="162">
        <v>121365</v>
      </c>
      <c r="C1650" s="163" t="s">
        <v>2171</v>
      </c>
      <c r="D1650" s="163" t="s">
        <v>638</v>
      </c>
      <c r="E1650" s="163" t="s">
        <v>639</v>
      </c>
      <c r="F1650" s="163" t="s">
        <v>639</v>
      </c>
      <c r="G1650" s="163" t="s">
        <v>2163</v>
      </c>
      <c r="H1650" s="163" t="s">
        <v>2164</v>
      </c>
      <c r="I1650" s="163" t="s">
        <v>643</v>
      </c>
      <c r="J1650" s="166">
        <v>10.4</v>
      </c>
      <c r="K1650" s="166">
        <v>124.7358333</v>
      </c>
      <c r="L1650" s="163" t="s">
        <v>644</v>
      </c>
      <c r="M1650" s="162">
        <v>14</v>
      </c>
      <c r="N1650" s="162">
        <v>45</v>
      </c>
      <c r="O1650" s="162">
        <v>194</v>
      </c>
      <c r="P1650" s="162">
        <v>1387</v>
      </c>
      <c r="Q1650" s="162">
        <v>2579</v>
      </c>
      <c r="R1650" s="164">
        <v>1</v>
      </c>
      <c r="S1650" s="164" t="s">
        <v>644</v>
      </c>
      <c r="T1650" s="164"/>
      <c r="U1650" s="164" t="s">
        <v>644</v>
      </c>
      <c r="V1650" s="164" t="s">
        <v>644</v>
      </c>
      <c r="W1650" s="162">
        <f t="shared" si="101"/>
        <v>1</v>
      </c>
      <c r="X1650" s="162">
        <v>1</v>
      </c>
      <c r="Y1650" t="str">
        <f t="shared" si="102"/>
        <v>Public Elementary</v>
      </c>
      <c r="AA1650" t="str">
        <f t="shared" si="103"/>
        <v>1</v>
      </c>
    </row>
    <row r="1651" spans="1:27" ht="15.75" hidden="1" customHeight="1" x14ac:dyDescent="0.25">
      <c r="A1651" s="162">
        <v>1521</v>
      </c>
      <c r="B1651" s="162">
        <v>121366</v>
      </c>
      <c r="C1651" s="163" t="s">
        <v>2172</v>
      </c>
      <c r="D1651" s="163" t="s">
        <v>638</v>
      </c>
      <c r="E1651" s="163" t="s">
        <v>639</v>
      </c>
      <c r="F1651" s="163" t="s">
        <v>639</v>
      </c>
      <c r="G1651" s="163" t="s">
        <v>2163</v>
      </c>
      <c r="H1651" s="163" t="s">
        <v>2164</v>
      </c>
      <c r="I1651" s="163" t="s">
        <v>643</v>
      </c>
      <c r="J1651" s="162">
        <v>10.40986375</v>
      </c>
      <c r="K1651" s="162">
        <v>124.7748988</v>
      </c>
      <c r="L1651" s="163" t="s">
        <v>644</v>
      </c>
      <c r="M1651" s="162">
        <v>14</v>
      </c>
      <c r="N1651" s="162">
        <v>45</v>
      </c>
      <c r="O1651" s="162">
        <v>194</v>
      </c>
      <c r="P1651" s="162">
        <v>1387</v>
      </c>
      <c r="Q1651" s="162">
        <v>2579</v>
      </c>
      <c r="R1651" s="164">
        <v>1</v>
      </c>
      <c r="S1651" s="164" t="s">
        <v>644</v>
      </c>
      <c r="T1651" s="164"/>
      <c r="U1651" s="164" t="s">
        <v>644</v>
      </c>
      <c r="V1651" s="164" t="s">
        <v>644</v>
      </c>
      <c r="W1651" s="162">
        <f t="shared" si="101"/>
        <v>1</v>
      </c>
      <c r="X1651" s="162">
        <v>1</v>
      </c>
      <c r="Y1651" t="str">
        <f t="shared" si="102"/>
        <v>Public Elementary</v>
      </c>
      <c r="AA1651" t="str">
        <f t="shared" si="103"/>
        <v>1</v>
      </c>
    </row>
    <row r="1652" spans="1:27" ht="15.75" hidden="1" customHeight="1" x14ac:dyDescent="0.25">
      <c r="A1652" s="162">
        <v>1522</v>
      </c>
      <c r="B1652" s="162">
        <v>121367</v>
      </c>
      <c r="C1652" s="163" t="s">
        <v>2173</v>
      </c>
      <c r="D1652" s="163" t="s">
        <v>638</v>
      </c>
      <c r="E1652" s="163" t="s">
        <v>639</v>
      </c>
      <c r="F1652" s="163" t="s">
        <v>639</v>
      </c>
      <c r="G1652" s="163" t="s">
        <v>2163</v>
      </c>
      <c r="H1652" s="163" t="s">
        <v>2164</v>
      </c>
      <c r="I1652" s="163" t="s">
        <v>643</v>
      </c>
      <c r="J1652" s="162">
        <v>10.40515312</v>
      </c>
      <c r="K1652" s="162">
        <v>124.7672317</v>
      </c>
      <c r="L1652" s="163" t="s">
        <v>644</v>
      </c>
      <c r="M1652" s="162">
        <v>14</v>
      </c>
      <c r="N1652" s="162">
        <v>45</v>
      </c>
      <c r="O1652" s="162">
        <v>194</v>
      </c>
      <c r="P1652" s="162">
        <v>1387</v>
      </c>
      <c r="Q1652" s="162">
        <v>2579</v>
      </c>
      <c r="R1652" s="164">
        <v>1</v>
      </c>
      <c r="S1652" s="164" t="s">
        <v>644</v>
      </c>
      <c r="T1652" s="164"/>
      <c r="U1652" s="164" t="s">
        <v>644</v>
      </c>
      <c r="V1652" s="164" t="s">
        <v>644</v>
      </c>
      <c r="W1652" s="162">
        <f t="shared" si="101"/>
        <v>1</v>
      </c>
      <c r="X1652" s="162">
        <v>1</v>
      </c>
      <c r="Y1652" t="str">
        <f t="shared" si="102"/>
        <v>Public Elementary</v>
      </c>
      <c r="AA1652" t="str">
        <f t="shared" si="103"/>
        <v>1</v>
      </c>
    </row>
    <row r="1653" spans="1:27" ht="15.75" hidden="1" customHeight="1" x14ac:dyDescent="0.25">
      <c r="A1653" s="162">
        <v>1523</v>
      </c>
      <c r="B1653" s="162">
        <v>121368</v>
      </c>
      <c r="C1653" s="163" t="s">
        <v>2174</v>
      </c>
      <c r="D1653" s="163" t="s">
        <v>638</v>
      </c>
      <c r="E1653" s="163" t="s">
        <v>639</v>
      </c>
      <c r="F1653" s="163" t="s">
        <v>639</v>
      </c>
      <c r="G1653" s="163" t="s">
        <v>2163</v>
      </c>
      <c r="H1653" s="163" t="s">
        <v>2164</v>
      </c>
      <c r="I1653" s="163" t="s">
        <v>643</v>
      </c>
      <c r="J1653" s="162">
        <v>10.447060629999999</v>
      </c>
      <c r="K1653" s="162">
        <v>124.8901987</v>
      </c>
      <c r="L1653" s="163" t="s">
        <v>644</v>
      </c>
      <c r="M1653" s="162">
        <v>14</v>
      </c>
      <c r="N1653" s="162">
        <v>45</v>
      </c>
      <c r="O1653" s="162">
        <v>194</v>
      </c>
      <c r="P1653" s="162">
        <v>1387</v>
      </c>
      <c r="Q1653" s="162">
        <v>2579</v>
      </c>
      <c r="R1653" s="164">
        <v>1</v>
      </c>
      <c r="S1653" s="164" t="s">
        <v>644</v>
      </c>
      <c r="T1653" s="164"/>
      <c r="U1653" s="164" t="s">
        <v>644</v>
      </c>
      <c r="V1653" s="164" t="s">
        <v>644</v>
      </c>
      <c r="W1653" s="162">
        <f t="shared" si="101"/>
        <v>1</v>
      </c>
      <c r="X1653" s="162">
        <v>1</v>
      </c>
      <c r="Y1653" t="str">
        <f t="shared" si="102"/>
        <v>Public Elementary</v>
      </c>
      <c r="AA1653" t="str">
        <f t="shared" si="103"/>
        <v>1</v>
      </c>
    </row>
    <row r="1654" spans="1:27" ht="15.75" hidden="1" customHeight="1" x14ac:dyDescent="0.25">
      <c r="A1654" s="162">
        <v>1524</v>
      </c>
      <c r="B1654" s="162">
        <v>121369</v>
      </c>
      <c r="C1654" s="163" t="s">
        <v>2175</v>
      </c>
      <c r="D1654" s="163" t="s">
        <v>638</v>
      </c>
      <c r="E1654" s="163" t="s">
        <v>639</v>
      </c>
      <c r="F1654" s="163" t="s">
        <v>639</v>
      </c>
      <c r="G1654" s="163" t="s">
        <v>2163</v>
      </c>
      <c r="H1654" s="163" t="s">
        <v>2164</v>
      </c>
      <c r="I1654" s="163" t="s">
        <v>643</v>
      </c>
      <c r="J1654" s="162">
        <v>10.39154321</v>
      </c>
      <c r="K1654" s="162">
        <v>124.7366767</v>
      </c>
      <c r="L1654" s="163" t="s">
        <v>644</v>
      </c>
      <c r="M1654" s="162">
        <v>14</v>
      </c>
      <c r="N1654" s="162">
        <v>45</v>
      </c>
      <c r="O1654" s="162">
        <v>194</v>
      </c>
      <c r="P1654" s="162">
        <v>1387</v>
      </c>
      <c r="Q1654" s="162">
        <v>2579</v>
      </c>
      <c r="R1654" s="164">
        <v>1</v>
      </c>
      <c r="S1654" s="164" t="s">
        <v>644</v>
      </c>
      <c r="T1654" s="164"/>
      <c r="U1654" s="164" t="s">
        <v>644</v>
      </c>
      <c r="V1654" s="164" t="s">
        <v>644</v>
      </c>
      <c r="W1654" s="162">
        <f t="shared" si="101"/>
        <v>1</v>
      </c>
      <c r="X1654" s="162">
        <v>1</v>
      </c>
      <c r="Y1654" t="str">
        <f t="shared" si="102"/>
        <v>Public Elementary</v>
      </c>
      <c r="AA1654" t="str">
        <f t="shared" si="103"/>
        <v>1</v>
      </c>
    </row>
    <row r="1655" spans="1:27" ht="15.75" hidden="1" customHeight="1" x14ac:dyDescent="0.25">
      <c r="A1655" s="162">
        <v>1525</v>
      </c>
      <c r="B1655" s="162">
        <v>121370</v>
      </c>
      <c r="C1655" s="163" t="s">
        <v>658</v>
      </c>
      <c r="D1655" s="163" t="s">
        <v>638</v>
      </c>
      <c r="E1655" s="163" t="s">
        <v>639</v>
      </c>
      <c r="F1655" s="163" t="s">
        <v>639</v>
      </c>
      <c r="G1655" s="163" t="s">
        <v>2163</v>
      </c>
      <c r="H1655" s="163" t="s">
        <v>2164</v>
      </c>
      <c r="I1655" s="163" t="s">
        <v>643</v>
      </c>
      <c r="J1655" s="162">
        <v>10.414596510000001</v>
      </c>
      <c r="K1655" s="162">
        <v>124.7547318</v>
      </c>
      <c r="L1655" s="163" t="s">
        <v>644</v>
      </c>
      <c r="M1655" s="162">
        <v>14</v>
      </c>
      <c r="N1655" s="162">
        <v>45</v>
      </c>
      <c r="O1655" s="162">
        <v>194</v>
      </c>
      <c r="P1655" s="162">
        <v>1387</v>
      </c>
      <c r="Q1655" s="162">
        <v>2579</v>
      </c>
      <c r="R1655" s="164">
        <v>1</v>
      </c>
      <c r="S1655" s="164" t="s">
        <v>644</v>
      </c>
      <c r="T1655" s="164"/>
      <c r="U1655" s="164" t="s">
        <v>644</v>
      </c>
      <c r="V1655" s="164" t="s">
        <v>644</v>
      </c>
      <c r="W1655" s="162">
        <f t="shared" si="101"/>
        <v>1</v>
      </c>
      <c r="X1655" s="162">
        <v>1</v>
      </c>
      <c r="Y1655" t="str">
        <f t="shared" si="102"/>
        <v>Public Elementary</v>
      </c>
      <c r="AA1655" t="str">
        <f t="shared" si="103"/>
        <v>1</v>
      </c>
    </row>
    <row r="1656" spans="1:27" ht="15.75" hidden="1" customHeight="1" x14ac:dyDescent="0.25">
      <c r="A1656" s="162">
        <v>1526</v>
      </c>
      <c r="B1656" s="162">
        <v>121371</v>
      </c>
      <c r="C1656" s="163" t="s">
        <v>2176</v>
      </c>
      <c r="D1656" s="163" t="s">
        <v>638</v>
      </c>
      <c r="E1656" s="163" t="s">
        <v>639</v>
      </c>
      <c r="F1656" s="163" t="s">
        <v>639</v>
      </c>
      <c r="G1656" s="163" t="s">
        <v>2163</v>
      </c>
      <c r="H1656" s="163" t="s">
        <v>2164</v>
      </c>
      <c r="I1656" s="163" t="s">
        <v>643</v>
      </c>
      <c r="J1656" s="162">
        <v>10.412374359999999</v>
      </c>
      <c r="K1656" s="162">
        <v>124.8252877</v>
      </c>
      <c r="L1656" s="163" t="s">
        <v>644</v>
      </c>
      <c r="M1656" s="162">
        <v>14</v>
      </c>
      <c r="N1656" s="162">
        <v>45</v>
      </c>
      <c r="O1656" s="162">
        <v>194</v>
      </c>
      <c r="P1656" s="162">
        <v>1387</v>
      </c>
      <c r="Q1656" s="162">
        <v>2579</v>
      </c>
      <c r="R1656" s="164">
        <v>1</v>
      </c>
      <c r="S1656" s="164" t="s">
        <v>644</v>
      </c>
      <c r="T1656" s="164"/>
      <c r="U1656" s="164" t="s">
        <v>644</v>
      </c>
      <c r="V1656" s="164" t="s">
        <v>644</v>
      </c>
      <c r="W1656" s="162">
        <f t="shared" si="101"/>
        <v>1</v>
      </c>
      <c r="X1656" s="162">
        <v>1</v>
      </c>
      <c r="Y1656" t="str">
        <f t="shared" si="102"/>
        <v>Public Elementary</v>
      </c>
      <c r="AA1656" t="str">
        <f t="shared" si="103"/>
        <v>1</v>
      </c>
    </row>
    <row r="1657" spans="1:27" ht="15.75" hidden="1" customHeight="1" x14ac:dyDescent="0.25">
      <c r="A1657" s="162">
        <v>1527</v>
      </c>
      <c r="B1657" s="162">
        <v>121372</v>
      </c>
      <c r="C1657" s="163" t="s">
        <v>867</v>
      </c>
      <c r="D1657" s="163" t="s">
        <v>638</v>
      </c>
      <c r="E1657" s="163" t="s">
        <v>639</v>
      </c>
      <c r="F1657" s="163" t="s">
        <v>639</v>
      </c>
      <c r="G1657" s="163" t="s">
        <v>2163</v>
      </c>
      <c r="H1657" s="163" t="s">
        <v>2164</v>
      </c>
      <c r="I1657" s="163" t="s">
        <v>643</v>
      </c>
      <c r="J1657" s="162">
        <v>10.41306342</v>
      </c>
      <c r="K1657" s="162">
        <v>124.79919870000001</v>
      </c>
      <c r="L1657" s="163" t="s">
        <v>644</v>
      </c>
      <c r="M1657" s="162">
        <v>14</v>
      </c>
      <c r="N1657" s="162">
        <v>45</v>
      </c>
      <c r="O1657" s="162">
        <v>194</v>
      </c>
      <c r="P1657" s="162">
        <v>1387</v>
      </c>
      <c r="Q1657" s="162">
        <v>2579</v>
      </c>
      <c r="R1657" s="164">
        <v>1</v>
      </c>
      <c r="S1657" s="164" t="s">
        <v>644</v>
      </c>
      <c r="T1657" s="164"/>
      <c r="U1657" s="164" t="s">
        <v>644</v>
      </c>
      <c r="V1657" s="164" t="s">
        <v>644</v>
      </c>
      <c r="W1657" s="162">
        <f t="shared" si="101"/>
        <v>1</v>
      </c>
      <c r="X1657" s="162">
        <v>1</v>
      </c>
      <c r="Y1657" t="str">
        <f t="shared" si="102"/>
        <v>Public Elementary</v>
      </c>
      <c r="AA1657" t="str">
        <f t="shared" si="103"/>
        <v>1</v>
      </c>
    </row>
    <row r="1658" spans="1:27" ht="15.75" hidden="1" customHeight="1" x14ac:dyDescent="0.25">
      <c r="A1658" s="162">
        <v>1528</v>
      </c>
      <c r="B1658" s="162">
        <v>121373</v>
      </c>
      <c r="C1658" s="163" t="s">
        <v>2177</v>
      </c>
      <c r="D1658" s="163" t="s">
        <v>638</v>
      </c>
      <c r="E1658" s="163" t="s">
        <v>639</v>
      </c>
      <c r="F1658" s="163" t="s">
        <v>639</v>
      </c>
      <c r="G1658" s="163" t="s">
        <v>2163</v>
      </c>
      <c r="H1658" s="163" t="s">
        <v>2164</v>
      </c>
      <c r="I1658" s="163" t="s">
        <v>643</v>
      </c>
      <c r="J1658" s="162">
        <v>10.42487354</v>
      </c>
      <c r="K1658" s="162">
        <v>124.8102877</v>
      </c>
      <c r="L1658" s="163" t="s">
        <v>644</v>
      </c>
      <c r="M1658" s="162">
        <v>14</v>
      </c>
      <c r="N1658" s="162">
        <v>45</v>
      </c>
      <c r="O1658" s="162">
        <v>194</v>
      </c>
      <c r="P1658" s="162">
        <v>1387</v>
      </c>
      <c r="Q1658" s="162">
        <v>2579</v>
      </c>
      <c r="R1658" s="164">
        <v>1</v>
      </c>
      <c r="S1658" s="164" t="s">
        <v>644</v>
      </c>
      <c r="T1658" s="164"/>
      <c r="U1658" s="164" t="s">
        <v>644</v>
      </c>
      <c r="V1658" s="164" t="s">
        <v>644</v>
      </c>
      <c r="W1658" s="162">
        <f t="shared" si="101"/>
        <v>1</v>
      </c>
      <c r="X1658" s="162">
        <v>1</v>
      </c>
      <c r="Y1658" t="str">
        <f t="shared" si="102"/>
        <v>Public Elementary</v>
      </c>
      <c r="AA1658" t="str">
        <f t="shared" si="103"/>
        <v>1</v>
      </c>
    </row>
    <row r="1659" spans="1:27" ht="15.75" hidden="1" customHeight="1" x14ac:dyDescent="0.25">
      <c r="A1659" s="162">
        <v>1529</v>
      </c>
      <c r="B1659" s="162">
        <v>121374</v>
      </c>
      <c r="C1659" s="163" t="s">
        <v>1990</v>
      </c>
      <c r="D1659" s="163" t="s">
        <v>638</v>
      </c>
      <c r="E1659" s="163" t="s">
        <v>639</v>
      </c>
      <c r="F1659" s="163" t="s">
        <v>639</v>
      </c>
      <c r="G1659" s="163" t="s">
        <v>2163</v>
      </c>
      <c r="H1659" s="163" t="s">
        <v>2164</v>
      </c>
      <c r="I1659" s="163" t="s">
        <v>643</v>
      </c>
      <c r="J1659" s="162">
        <v>10.397375500000001</v>
      </c>
      <c r="K1659" s="162">
        <v>124.8044546</v>
      </c>
      <c r="L1659" s="163" t="s">
        <v>644</v>
      </c>
      <c r="M1659" s="162">
        <v>14</v>
      </c>
      <c r="N1659" s="162">
        <v>45</v>
      </c>
      <c r="O1659" s="162">
        <v>194</v>
      </c>
      <c r="P1659" s="162">
        <v>1387</v>
      </c>
      <c r="Q1659" s="162">
        <v>2579</v>
      </c>
      <c r="R1659" s="164">
        <v>1</v>
      </c>
      <c r="S1659" s="164" t="s">
        <v>644</v>
      </c>
      <c r="T1659" s="164"/>
      <c r="U1659" s="164" t="s">
        <v>644</v>
      </c>
      <c r="V1659" s="164" t="s">
        <v>644</v>
      </c>
      <c r="W1659" s="162">
        <f t="shared" si="101"/>
        <v>1</v>
      </c>
      <c r="X1659" s="162">
        <v>1</v>
      </c>
      <c r="Y1659" t="str">
        <f t="shared" si="102"/>
        <v>Public Elementary</v>
      </c>
      <c r="AA1659" t="str">
        <f t="shared" si="103"/>
        <v>1</v>
      </c>
    </row>
    <row r="1660" spans="1:27" ht="15.75" hidden="1" customHeight="1" x14ac:dyDescent="0.25">
      <c r="A1660" s="162">
        <v>1530</v>
      </c>
      <c r="B1660" s="162">
        <v>121375</v>
      </c>
      <c r="C1660" s="163" t="s">
        <v>2178</v>
      </c>
      <c r="D1660" s="163" t="s">
        <v>638</v>
      </c>
      <c r="E1660" s="163" t="s">
        <v>639</v>
      </c>
      <c r="F1660" s="163" t="s">
        <v>639</v>
      </c>
      <c r="G1660" s="163" t="s">
        <v>2163</v>
      </c>
      <c r="H1660" s="163" t="s">
        <v>2164</v>
      </c>
      <c r="I1660" s="163" t="s">
        <v>643</v>
      </c>
      <c r="J1660" s="162">
        <v>10.430705959999999</v>
      </c>
      <c r="K1660" s="162">
        <v>124.8494547</v>
      </c>
      <c r="L1660" s="163" t="s">
        <v>644</v>
      </c>
      <c r="M1660" s="162">
        <v>14</v>
      </c>
      <c r="N1660" s="162">
        <v>45</v>
      </c>
      <c r="O1660" s="162">
        <v>194</v>
      </c>
      <c r="P1660" s="162">
        <v>1387</v>
      </c>
      <c r="Q1660" s="162">
        <v>2579</v>
      </c>
      <c r="R1660" s="164">
        <v>1</v>
      </c>
      <c r="S1660" s="164" t="s">
        <v>644</v>
      </c>
      <c r="T1660" s="164"/>
      <c r="U1660" s="164" t="s">
        <v>644</v>
      </c>
      <c r="V1660" s="164" t="s">
        <v>644</v>
      </c>
      <c r="W1660" s="162">
        <f t="shared" si="101"/>
        <v>1</v>
      </c>
      <c r="X1660" s="162">
        <v>1</v>
      </c>
      <c r="Y1660" t="str">
        <f t="shared" si="102"/>
        <v>Public Elementary</v>
      </c>
      <c r="AA1660" t="str">
        <f t="shared" si="103"/>
        <v>1</v>
      </c>
    </row>
    <row r="1661" spans="1:27" ht="15.75" hidden="1" customHeight="1" x14ac:dyDescent="0.25">
      <c r="A1661" s="162">
        <v>2184</v>
      </c>
      <c r="B1661" s="162">
        <v>191543</v>
      </c>
      <c r="C1661" s="163" t="s">
        <v>2771</v>
      </c>
      <c r="D1661" s="163" t="s">
        <v>638</v>
      </c>
      <c r="E1661" s="163" t="s">
        <v>639</v>
      </c>
      <c r="F1661" s="163" t="s">
        <v>639</v>
      </c>
      <c r="G1661" s="163" t="s">
        <v>2163</v>
      </c>
      <c r="H1661" s="163" t="s">
        <v>2164</v>
      </c>
      <c r="I1661" s="163" t="s">
        <v>643</v>
      </c>
      <c r="J1661" s="162">
        <v>10.400871</v>
      </c>
      <c r="K1661" s="162">
        <v>124.75497799999999</v>
      </c>
      <c r="L1661" s="163" t="s">
        <v>644</v>
      </c>
      <c r="M1661" s="162">
        <v>14</v>
      </c>
      <c r="N1661" s="162">
        <v>45</v>
      </c>
      <c r="O1661" s="162">
        <v>194</v>
      </c>
      <c r="P1661" s="162">
        <v>1387</v>
      </c>
      <c r="Q1661" s="162">
        <v>2579</v>
      </c>
      <c r="R1661" s="164">
        <v>1</v>
      </c>
      <c r="S1661" s="164" t="s">
        <v>644</v>
      </c>
      <c r="T1661" s="164"/>
      <c r="U1661" s="164" t="s">
        <v>644</v>
      </c>
      <c r="V1661" s="164" t="s">
        <v>644</v>
      </c>
      <c r="W1661" s="162">
        <f t="shared" si="101"/>
        <v>1</v>
      </c>
      <c r="X1661" s="162">
        <v>1</v>
      </c>
      <c r="Y1661" t="str">
        <f t="shared" si="102"/>
        <v>Public Elementary</v>
      </c>
      <c r="AA1661" t="str">
        <f t="shared" si="103"/>
        <v>1</v>
      </c>
    </row>
    <row r="1662" spans="1:27" ht="15.75" hidden="1" customHeight="1" x14ac:dyDescent="0.25">
      <c r="A1662" s="162">
        <v>2185</v>
      </c>
      <c r="B1662" s="162">
        <v>191544</v>
      </c>
      <c r="C1662" s="163" t="s">
        <v>2772</v>
      </c>
      <c r="D1662" s="163" t="s">
        <v>638</v>
      </c>
      <c r="E1662" s="163" t="s">
        <v>639</v>
      </c>
      <c r="F1662" s="163" t="s">
        <v>639</v>
      </c>
      <c r="G1662" s="163" t="s">
        <v>2163</v>
      </c>
      <c r="H1662" s="163" t="s">
        <v>2164</v>
      </c>
      <c r="I1662" s="163" t="s">
        <v>643</v>
      </c>
      <c r="J1662" s="162">
        <v>10.413534</v>
      </c>
      <c r="K1662" s="162">
        <v>124.736525</v>
      </c>
      <c r="L1662" s="163" t="s">
        <v>644</v>
      </c>
      <c r="M1662" s="162">
        <v>14</v>
      </c>
      <c r="N1662" s="162">
        <v>45</v>
      </c>
      <c r="O1662" s="162">
        <v>194</v>
      </c>
      <c r="P1662" s="162">
        <v>1387</v>
      </c>
      <c r="Q1662" s="162">
        <v>2579</v>
      </c>
      <c r="R1662" s="164">
        <v>1</v>
      </c>
      <c r="S1662" s="164" t="s">
        <v>644</v>
      </c>
      <c r="T1662" s="164"/>
      <c r="U1662" s="164" t="s">
        <v>644</v>
      </c>
      <c r="V1662" s="164" t="s">
        <v>644</v>
      </c>
      <c r="W1662" s="162">
        <f t="shared" si="101"/>
        <v>1</v>
      </c>
      <c r="X1662" s="162">
        <v>1</v>
      </c>
      <c r="Y1662" t="str">
        <f t="shared" si="102"/>
        <v>Public Elementary</v>
      </c>
      <c r="AA1662" t="str">
        <f t="shared" si="103"/>
        <v>1</v>
      </c>
    </row>
    <row r="1663" spans="1:27" ht="15.75" hidden="1" customHeight="1" x14ac:dyDescent="0.25">
      <c r="A1663" s="162">
        <v>2233</v>
      </c>
      <c r="B1663" s="162">
        <v>303352</v>
      </c>
      <c r="C1663" s="163" t="s">
        <v>2814</v>
      </c>
      <c r="D1663" s="163" t="s">
        <v>638</v>
      </c>
      <c r="E1663" s="163" t="s">
        <v>639</v>
      </c>
      <c r="F1663" s="163" t="s">
        <v>639</v>
      </c>
      <c r="G1663" s="163" t="s">
        <v>2163</v>
      </c>
      <c r="H1663" s="163" t="s">
        <v>2164</v>
      </c>
      <c r="I1663" s="163" t="s">
        <v>716</v>
      </c>
      <c r="J1663" s="162">
        <v>10.41700706</v>
      </c>
      <c r="K1663" s="162">
        <v>124.7646171</v>
      </c>
      <c r="L1663" s="163" t="s">
        <v>644</v>
      </c>
      <c r="M1663" s="162">
        <v>14</v>
      </c>
      <c r="N1663" s="162">
        <v>45</v>
      </c>
      <c r="O1663" s="162">
        <v>194</v>
      </c>
      <c r="P1663" s="162">
        <v>1387</v>
      </c>
      <c r="Q1663" s="162">
        <v>2579</v>
      </c>
      <c r="R1663" s="164" t="s">
        <v>644</v>
      </c>
      <c r="S1663" s="164">
        <v>1</v>
      </c>
      <c r="T1663" s="164"/>
      <c r="U1663" s="164" t="s">
        <v>644</v>
      </c>
      <c r="V1663" s="164" t="s">
        <v>644</v>
      </c>
      <c r="W1663" s="162">
        <f t="shared" si="101"/>
        <v>2</v>
      </c>
      <c r="X1663" s="162">
        <v>1</v>
      </c>
      <c r="Y1663" t="str">
        <f t="shared" si="102"/>
        <v>Public JHS</v>
      </c>
      <c r="AA1663" t="str">
        <f t="shared" si="103"/>
        <v>2</v>
      </c>
    </row>
    <row r="1664" spans="1:27" ht="15.75" hidden="1" customHeight="1" x14ac:dyDescent="0.25">
      <c r="A1664" s="162">
        <v>2254</v>
      </c>
      <c r="B1664" s="162">
        <v>303374</v>
      </c>
      <c r="C1664" s="163" t="s">
        <v>2834</v>
      </c>
      <c r="D1664" s="163" t="s">
        <v>638</v>
      </c>
      <c r="E1664" s="163" t="s">
        <v>639</v>
      </c>
      <c r="F1664" s="163" t="s">
        <v>639</v>
      </c>
      <c r="G1664" s="163" t="s">
        <v>2163</v>
      </c>
      <c r="H1664" s="163" t="s">
        <v>2164</v>
      </c>
      <c r="I1664" s="163" t="s">
        <v>716</v>
      </c>
      <c r="J1664" s="162">
        <v>10.36839292</v>
      </c>
      <c r="K1664" s="162">
        <v>124.7555292</v>
      </c>
      <c r="L1664" s="163" t="s">
        <v>644</v>
      </c>
      <c r="M1664" s="162">
        <v>14</v>
      </c>
      <c r="N1664" s="162">
        <v>45</v>
      </c>
      <c r="O1664" s="162">
        <v>194</v>
      </c>
      <c r="P1664" s="162">
        <v>1387</v>
      </c>
      <c r="Q1664" s="162">
        <v>2579</v>
      </c>
      <c r="R1664" s="164" t="s">
        <v>644</v>
      </c>
      <c r="S1664" s="164">
        <v>1</v>
      </c>
      <c r="T1664" s="164"/>
      <c r="U1664" s="164" t="s">
        <v>644</v>
      </c>
      <c r="V1664" s="164" t="s">
        <v>644</v>
      </c>
      <c r="W1664" s="162">
        <f t="shared" si="101"/>
        <v>2</v>
      </c>
      <c r="X1664" s="162">
        <v>1</v>
      </c>
      <c r="Y1664" t="str">
        <f t="shared" si="102"/>
        <v>Public JHS</v>
      </c>
      <c r="AA1664" t="str">
        <f t="shared" si="103"/>
        <v>2</v>
      </c>
    </row>
    <row r="1665" spans="1:27" ht="15.75" hidden="1" customHeight="1" x14ac:dyDescent="0.25">
      <c r="A1665" s="162">
        <v>2291</v>
      </c>
      <c r="B1665" s="162">
        <v>303412</v>
      </c>
      <c r="C1665" s="163" t="s">
        <v>894</v>
      </c>
      <c r="D1665" s="163" t="s">
        <v>638</v>
      </c>
      <c r="E1665" s="163" t="s">
        <v>639</v>
      </c>
      <c r="F1665" s="163" t="s">
        <v>639</v>
      </c>
      <c r="G1665" s="163" t="s">
        <v>2163</v>
      </c>
      <c r="H1665" s="163" t="s">
        <v>2164</v>
      </c>
      <c r="I1665" s="163" t="s">
        <v>716</v>
      </c>
      <c r="J1665" s="166">
        <v>10.41190014</v>
      </c>
      <c r="K1665" s="166">
        <v>124.73151230000001</v>
      </c>
      <c r="L1665" s="163" t="s">
        <v>644</v>
      </c>
      <c r="M1665" s="162">
        <v>14</v>
      </c>
      <c r="N1665" s="162">
        <v>45</v>
      </c>
      <c r="O1665" s="162">
        <v>194</v>
      </c>
      <c r="P1665" s="162">
        <v>1387</v>
      </c>
      <c r="Q1665" s="162">
        <v>2579</v>
      </c>
      <c r="R1665" s="164" t="s">
        <v>644</v>
      </c>
      <c r="S1665" s="164">
        <v>1</v>
      </c>
      <c r="T1665" s="164"/>
      <c r="U1665" s="164" t="s">
        <v>644</v>
      </c>
      <c r="V1665" s="164" t="s">
        <v>644</v>
      </c>
      <c r="W1665" s="162">
        <f t="shared" si="101"/>
        <v>2</v>
      </c>
      <c r="X1665" s="162">
        <v>1</v>
      </c>
      <c r="Y1665" t="str">
        <f t="shared" si="102"/>
        <v>Public JHS</v>
      </c>
      <c r="AA1665" t="str">
        <f t="shared" si="103"/>
        <v>2</v>
      </c>
    </row>
    <row r="1666" spans="1:27" ht="15.75" hidden="1" customHeight="1" x14ac:dyDescent="0.25">
      <c r="A1666" s="162">
        <v>2308</v>
      </c>
      <c r="B1666" s="162">
        <v>303431</v>
      </c>
      <c r="C1666" s="163" t="s">
        <v>2887</v>
      </c>
      <c r="D1666" s="163" t="s">
        <v>638</v>
      </c>
      <c r="E1666" s="163" t="s">
        <v>639</v>
      </c>
      <c r="F1666" s="163" t="s">
        <v>639</v>
      </c>
      <c r="G1666" s="163" t="s">
        <v>2163</v>
      </c>
      <c r="H1666" s="163" t="s">
        <v>2164</v>
      </c>
      <c r="I1666" s="163" t="s">
        <v>716</v>
      </c>
      <c r="J1666" s="162">
        <v>10.411226940000001</v>
      </c>
      <c r="K1666" s="162">
        <v>124.8268976</v>
      </c>
      <c r="L1666" s="163" t="s">
        <v>644</v>
      </c>
      <c r="M1666" s="162">
        <v>14</v>
      </c>
      <c r="N1666" s="162">
        <v>45</v>
      </c>
      <c r="O1666" s="162">
        <v>194</v>
      </c>
      <c r="P1666" s="162">
        <v>1387</v>
      </c>
      <c r="Q1666" s="162">
        <v>2579</v>
      </c>
      <c r="R1666" s="164" t="s">
        <v>644</v>
      </c>
      <c r="S1666" s="164">
        <v>1</v>
      </c>
      <c r="T1666" s="164"/>
      <c r="U1666" s="164" t="s">
        <v>644</v>
      </c>
      <c r="V1666" s="164" t="s">
        <v>644</v>
      </c>
      <c r="W1666" s="162">
        <f t="shared" si="101"/>
        <v>2</v>
      </c>
      <c r="X1666" s="162">
        <v>1</v>
      </c>
      <c r="Y1666" t="str">
        <f t="shared" si="102"/>
        <v>Public JHS</v>
      </c>
      <c r="AA1666" t="str">
        <f t="shared" si="103"/>
        <v>2</v>
      </c>
    </row>
    <row r="1667" spans="1:27" ht="15.75" hidden="1" customHeight="1" x14ac:dyDescent="0.25">
      <c r="A1667" s="162">
        <v>2378</v>
      </c>
      <c r="B1667" s="162">
        <v>404671</v>
      </c>
      <c r="C1667" s="169" t="s">
        <v>2974</v>
      </c>
      <c r="D1667" s="163" t="s">
        <v>638</v>
      </c>
      <c r="E1667" s="163" t="s">
        <v>730</v>
      </c>
      <c r="F1667" s="163" t="s">
        <v>639</v>
      </c>
      <c r="G1667" s="163" t="s">
        <v>2972</v>
      </c>
      <c r="H1667" s="163" t="s">
        <v>2164</v>
      </c>
      <c r="I1667" s="163" t="s">
        <v>439</v>
      </c>
      <c r="J1667" s="170"/>
      <c r="K1667" s="170"/>
      <c r="L1667" s="163" t="s">
        <v>2975</v>
      </c>
      <c r="M1667" s="162">
        <v>14</v>
      </c>
      <c r="N1667" s="162">
        <v>45</v>
      </c>
      <c r="O1667" s="162">
        <v>194</v>
      </c>
      <c r="P1667" s="162">
        <v>1387</v>
      </c>
      <c r="Q1667" s="162">
        <v>2579</v>
      </c>
      <c r="R1667" s="164" t="str">
        <f>IF(B1667&lt;200000,1,"")</f>
        <v/>
      </c>
      <c r="S1667" s="164">
        <v>1</v>
      </c>
      <c r="T1667" s="164"/>
      <c r="U1667" s="164" t="s">
        <v>644</v>
      </c>
      <c r="V1667" s="164" t="s">
        <v>644</v>
      </c>
      <c r="W1667" s="162">
        <f t="shared" si="101"/>
        <v>2</v>
      </c>
      <c r="X1667" s="162">
        <v>2</v>
      </c>
      <c r="Y1667" t="str">
        <f t="shared" si="102"/>
        <v>Private JHS</v>
      </c>
      <c r="AA1667" t="str">
        <f t="shared" si="103"/>
        <v>2</v>
      </c>
    </row>
    <row r="1668" spans="1:27" ht="15.75" hidden="1" customHeight="1" x14ac:dyDescent="0.25">
      <c r="A1668" s="162">
        <v>2464</v>
      </c>
      <c r="B1668" s="178" t="s">
        <v>2164</v>
      </c>
      <c r="C1668" s="178" t="s">
        <v>3113</v>
      </c>
      <c r="D1668" s="163" t="s">
        <v>638</v>
      </c>
      <c r="E1668" s="163" t="s">
        <v>639</v>
      </c>
      <c r="F1668" s="163" t="s">
        <v>639</v>
      </c>
      <c r="G1668" s="178" t="s">
        <v>3114</v>
      </c>
      <c r="H1668" s="178" t="s">
        <v>2164</v>
      </c>
      <c r="I1668" s="163" t="s">
        <v>758</v>
      </c>
      <c r="J1668" s="162"/>
      <c r="K1668" s="162"/>
      <c r="L1668" s="163"/>
      <c r="M1668" s="162"/>
      <c r="N1668" s="162"/>
      <c r="O1668" s="162"/>
      <c r="P1668" s="162"/>
      <c r="Q1668" s="162"/>
      <c r="R1668" s="164" t="s">
        <v>644</v>
      </c>
      <c r="S1668" s="164" t="s">
        <v>644</v>
      </c>
      <c r="T1668" s="164"/>
      <c r="U1668" s="164">
        <v>1</v>
      </c>
      <c r="V1668" s="164" t="s">
        <v>644</v>
      </c>
      <c r="W1668" s="162">
        <f t="shared" si="101"/>
        <v>7</v>
      </c>
      <c r="X1668" s="162">
        <v>1</v>
      </c>
      <c r="Y1668" t="str">
        <f t="shared" si="102"/>
        <v>Public ALS</v>
      </c>
      <c r="AA1668" t="str">
        <f t="shared" si="103"/>
        <v>4</v>
      </c>
    </row>
    <row r="1669" spans="1:27" ht="15.75" hidden="1" customHeight="1" x14ac:dyDescent="0.25">
      <c r="A1669" s="162">
        <v>1531</v>
      </c>
      <c r="B1669" s="162">
        <v>121376</v>
      </c>
      <c r="C1669" s="163" t="s">
        <v>2179</v>
      </c>
      <c r="D1669" s="163" t="s">
        <v>638</v>
      </c>
      <c r="E1669" s="163" t="s">
        <v>639</v>
      </c>
      <c r="F1669" s="163" t="s">
        <v>639</v>
      </c>
      <c r="G1669" s="163" t="s">
        <v>2163</v>
      </c>
      <c r="H1669" s="163" t="s">
        <v>2180</v>
      </c>
      <c r="I1669" s="163" t="s">
        <v>643</v>
      </c>
      <c r="J1669" s="162">
        <v>10.39326449</v>
      </c>
      <c r="K1669" s="162">
        <v>124.8734985</v>
      </c>
      <c r="L1669" s="163" t="s">
        <v>644</v>
      </c>
      <c r="M1669" s="162">
        <v>14</v>
      </c>
      <c r="N1669" s="162">
        <v>45</v>
      </c>
      <c r="O1669" s="162">
        <v>194</v>
      </c>
      <c r="P1669" s="162">
        <v>1387</v>
      </c>
      <c r="Q1669" s="162">
        <v>2580</v>
      </c>
      <c r="R1669" s="164">
        <v>1</v>
      </c>
      <c r="S1669" s="164" t="s">
        <v>644</v>
      </c>
      <c r="T1669" s="164"/>
      <c r="U1669" s="164" t="s">
        <v>644</v>
      </c>
      <c r="V1669" s="164" t="s">
        <v>644</v>
      </c>
      <c r="W1669" s="162">
        <f t="shared" si="101"/>
        <v>1</v>
      </c>
      <c r="X1669" s="162">
        <v>1</v>
      </c>
      <c r="Y1669" t="str">
        <f t="shared" si="102"/>
        <v>Public Elementary</v>
      </c>
      <c r="AA1669" t="str">
        <f t="shared" si="103"/>
        <v>1</v>
      </c>
    </row>
    <row r="1670" spans="1:27" ht="15.75" hidden="1" customHeight="1" x14ac:dyDescent="0.25">
      <c r="A1670" s="162">
        <v>1532</v>
      </c>
      <c r="B1670" s="162">
        <v>121377</v>
      </c>
      <c r="C1670" s="163" t="s">
        <v>2181</v>
      </c>
      <c r="D1670" s="163" t="s">
        <v>638</v>
      </c>
      <c r="E1670" s="163" t="s">
        <v>639</v>
      </c>
      <c r="F1670" s="163" t="s">
        <v>639</v>
      </c>
      <c r="G1670" s="163" t="s">
        <v>2163</v>
      </c>
      <c r="H1670" s="163" t="s">
        <v>2180</v>
      </c>
      <c r="I1670" s="163" t="s">
        <v>643</v>
      </c>
      <c r="J1670" s="162">
        <v>10.37436639</v>
      </c>
      <c r="K1670" s="162">
        <v>124.7424987</v>
      </c>
      <c r="L1670" s="163" t="s">
        <v>644</v>
      </c>
      <c r="M1670" s="162">
        <v>14</v>
      </c>
      <c r="N1670" s="162">
        <v>45</v>
      </c>
      <c r="O1670" s="162">
        <v>194</v>
      </c>
      <c r="P1670" s="162">
        <v>1387</v>
      </c>
      <c r="Q1670" s="162">
        <v>2580</v>
      </c>
      <c r="R1670" s="164">
        <v>1</v>
      </c>
      <c r="S1670" s="164" t="s">
        <v>644</v>
      </c>
      <c r="T1670" s="164"/>
      <c r="U1670" s="164" t="s">
        <v>644</v>
      </c>
      <c r="V1670" s="164" t="s">
        <v>644</v>
      </c>
      <c r="W1670" s="162">
        <f t="shared" si="101"/>
        <v>1</v>
      </c>
      <c r="X1670" s="162">
        <v>1</v>
      </c>
      <c r="Y1670" t="str">
        <f t="shared" si="102"/>
        <v>Public Elementary</v>
      </c>
      <c r="AA1670" t="str">
        <f t="shared" si="103"/>
        <v>1</v>
      </c>
    </row>
    <row r="1671" spans="1:27" ht="15.75" hidden="1" customHeight="1" x14ac:dyDescent="0.25">
      <c r="A1671" s="162">
        <v>1533</v>
      </c>
      <c r="B1671" s="162">
        <v>121378</v>
      </c>
      <c r="C1671" s="163" t="s">
        <v>2182</v>
      </c>
      <c r="D1671" s="163" t="s">
        <v>638</v>
      </c>
      <c r="E1671" s="163" t="s">
        <v>639</v>
      </c>
      <c r="F1671" s="163" t="s">
        <v>639</v>
      </c>
      <c r="G1671" s="163" t="s">
        <v>2163</v>
      </c>
      <c r="H1671" s="163" t="s">
        <v>2180</v>
      </c>
      <c r="I1671" s="163" t="s">
        <v>643</v>
      </c>
      <c r="J1671" s="162">
        <v>10.36611111</v>
      </c>
      <c r="K1671" s="162">
        <v>124.79527779999999</v>
      </c>
      <c r="L1671" s="163" t="s">
        <v>644</v>
      </c>
      <c r="M1671" s="162">
        <v>14</v>
      </c>
      <c r="N1671" s="162">
        <v>45</v>
      </c>
      <c r="O1671" s="162">
        <v>194</v>
      </c>
      <c r="P1671" s="162">
        <v>1387</v>
      </c>
      <c r="Q1671" s="162">
        <v>2580</v>
      </c>
      <c r="R1671" s="164">
        <v>1</v>
      </c>
      <c r="S1671" s="164" t="s">
        <v>644</v>
      </c>
      <c r="T1671" s="164"/>
      <c r="U1671" s="164" t="s">
        <v>644</v>
      </c>
      <c r="V1671" s="164" t="s">
        <v>644</v>
      </c>
      <c r="W1671" s="162">
        <f t="shared" si="101"/>
        <v>1</v>
      </c>
      <c r="X1671" s="162">
        <v>1</v>
      </c>
      <c r="Y1671" t="str">
        <f t="shared" si="102"/>
        <v>Public Elementary</v>
      </c>
      <c r="AA1671" t="str">
        <f t="shared" si="103"/>
        <v>1</v>
      </c>
    </row>
    <row r="1672" spans="1:27" ht="15.75" hidden="1" customHeight="1" x14ac:dyDescent="0.25">
      <c r="A1672" s="162">
        <v>1534</v>
      </c>
      <c r="B1672" s="162">
        <v>121379</v>
      </c>
      <c r="C1672" s="163" t="s">
        <v>2183</v>
      </c>
      <c r="D1672" s="163" t="s">
        <v>638</v>
      </c>
      <c r="E1672" s="163" t="s">
        <v>639</v>
      </c>
      <c r="F1672" s="163" t="s">
        <v>639</v>
      </c>
      <c r="G1672" s="163" t="s">
        <v>2163</v>
      </c>
      <c r="H1672" s="163" t="s">
        <v>2180</v>
      </c>
      <c r="I1672" s="163" t="s">
        <v>643</v>
      </c>
      <c r="J1672" s="162">
        <v>10.365066410000001</v>
      </c>
      <c r="K1672" s="162">
        <v>124.8902983</v>
      </c>
      <c r="L1672" s="163" t="s">
        <v>644</v>
      </c>
      <c r="M1672" s="162">
        <v>14</v>
      </c>
      <c r="N1672" s="162">
        <v>45</v>
      </c>
      <c r="O1672" s="162">
        <v>194</v>
      </c>
      <c r="P1672" s="162">
        <v>1387</v>
      </c>
      <c r="Q1672" s="162">
        <v>2580</v>
      </c>
      <c r="R1672" s="164">
        <v>1</v>
      </c>
      <c r="S1672" s="164" t="s">
        <v>644</v>
      </c>
      <c r="T1672" s="164"/>
      <c r="U1672" s="164" t="s">
        <v>644</v>
      </c>
      <c r="V1672" s="164" t="s">
        <v>644</v>
      </c>
      <c r="W1672" s="162">
        <f t="shared" si="101"/>
        <v>1</v>
      </c>
      <c r="X1672" s="162">
        <v>1</v>
      </c>
      <c r="Y1672" t="str">
        <f t="shared" si="102"/>
        <v>Public Elementary</v>
      </c>
      <c r="AA1672" t="str">
        <f t="shared" si="103"/>
        <v>1</v>
      </c>
    </row>
    <row r="1673" spans="1:27" ht="15.75" hidden="1" customHeight="1" x14ac:dyDescent="0.25">
      <c r="A1673" s="162">
        <v>1535</v>
      </c>
      <c r="B1673" s="162">
        <v>121380</v>
      </c>
      <c r="C1673" s="163" t="s">
        <v>2184</v>
      </c>
      <c r="D1673" s="163" t="s">
        <v>638</v>
      </c>
      <c r="E1673" s="163" t="s">
        <v>639</v>
      </c>
      <c r="F1673" s="163" t="s">
        <v>639</v>
      </c>
      <c r="G1673" s="163" t="s">
        <v>2163</v>
      </c>
      <c r="H1673" s="163" t="s">
        <v>2180</v>
      </c>
      <c r="I1673" s="163" t="s">
        <v>643</v>
      </c>
      <c r="J1673" s="162">
        <v>10.406541580000001</v>
      </c>
      <c r="K1673" s="162">
        <v>124.8675095</v>
      </c>
      <c r="L1673" s="163" t="s">
        <v>644</v>
      </c>
      <c r="M1673" s="162">
        <v>14</v>
      </c>
      <c r="N1673" s="162">
        <v>45</v>
      </c>
      <c r="O1673" s="162">
        <v>194</v>
      </c>
      <c r="P1673" s="162">
        <v>1387</v>
      </c>
      <c r="Q1673" s="162">
        <v>2580</v>
      </c>
      <c r="R1673" s="164">
        <v>1</v>
      </c>
      <c r="S1673" s="164" t="s">
        <v>644</v>
      </c>
      <c r="T1673" s="164"/>
      <c r="U1673" s="164" t="s">
        <v>644</v>
      </c>
      <c r="V1673" s="164" t="s">
        <v>644</v>
      </c>
      <c r="W1673" s="162">
        <f t="shared" si="101"/>
        <v>1</v>
      </c>
      <c r="X1673" s="162">
        <v>1</v>
      </c>
      <c r="Y1673" t="str">
        <f t="shared" si="102"/>
        <v>Public Elementary</v>
      </c>
      <c r="AA1673" t="str">
        <f t="shared" si="103"/>
        <v>1</v>
      </c>
    </row>
    <row r="1674" spans="1:27" ht="15.75" hidden="1" customHeight="1" x14ac:dyDescent="0.25">
      <c r="A1674" s="162">
        <v>1536</v>
      </c>
      <c r="B1674" s="162">
        <v>121381</v>
      </c>
      <c r="C1674" s="163" t="s">
        <v>2185</v>
      </c>
      <c r="D1674" s="163" t="s">
        <v>638</v>
      </c>
      <c r="E1674" s="163" t="s">
        <v>639</v>
      </c>
      <c r="F1674" s="163" t="s">
        <v>639</v>
      </c>
      <c r="G1674" s="163" t="s">
        <v>2163</v>
      </c>
      <c r="H1674" s="163" t="s">
        <v>2180</v>
      </c>
      <c r="I1674" s="163" t="s">
        <v>643</v>
      </c>
      <c r="J1674" s="162">
        <v>10.60152749</v>
      </c>
      <c r="K1674" s="162">
        <v>124.9527882</v>
      </c>
      <c r="L1674" s="163" t="s">
        <v>644</v>
      </c>
      <c r="M1674" s="162">
        <v>14</v>
      </c>
      <c r="N1674" s="162">
        <v>45</v>
      </c>
      <c r="O1674" s="162">
        <v>194</v>
      </c>
      <c r="P1674" s="162">
        <v>1387</v>
      </c>
      <c r="Q1674" s="162">
        <v>2580</v>
      </c>
      <c r="R1674" s="164">
        <v>1</v>
      </c>
      <c r="S1674" s="164" t="s">
        <v>644</v>
      </c>
      <c r="T1674" s="164"/>
      <c r="U1674" s="164" t="s">
        <v>644</v>
      </c>
      <c r="V1674" s="164" t="s">
        <v>644</v>
      </c>
      <c r="W1674" s="162">
        <f t="shared" si="101"/>
        <v>1</v>
      </c>
      <c r="X1674" s="162">
        <v>1</v>
      </c>
      <c r="Y1674" t="str">
        <f t="shared" si="102"/>
        <v>Public Elementary</v>
      </c>
      <c r="AA1674" t="str">
        <f t="shared" si="103"/>
        <v>1</v>
      </c>
    </row>
    <row r="1675" spans="1:27" ht="15.75" hidden="1" customHeight="1" x14ac:dyDescent="0.25">
      <c r="A1675" s="162">
        <v>1537</v>
      </c>
      <c r="B1675" s="162">
        <v>121382</v>
      </c>
      <c r="C1675" s="163" t="s">
        <v>1301</v>
      </c>
      <c r="D1675" s="163" t="s">
        <v>638</v>
      </c>
      <c r="E1675" s="163" t="s">
        <v>639</v>
      </c>
      <c r="F1675" s="163" t="s">
        <v>639</v>
      </c>
      <c r="G1675" s="163" t="s">
        <v>2163</v>
      </c>
      <c r="H1675" s="163" t="s">
        <v>2180</v>
      </c>
      <c r="I1675" s="163" t="s">
        <v>643</v>
      </c>
      <c r="J1675" s="162">
        <v>10.39746459</v>
      </c>
      <c r="K1675" s="162">
        <v>124.78389869999999</v>
      </c>
      <c r="L1675" s="163" t="s">
        <v>644</v>
      </c>
      <c r="M1675" s="162">
        <v>14</v>
      </c>
      <c r="N1675" s="162">
        <v>45</v>
      </c>
      <c r="O1675" s="162">
        <v>194</v>
      </c>
      <c r="P1675" s="162">
        <v>1387</v>
      </c>
      <c r="Q1675" s="162">
        <v>2580</v>
      </c>
      <c r="R1675" s="164">
        <v>1</v>
      </c>
      <c r="S1675" s="164" t="s">
        <v>644</v>
      </c>
      <c r="T1675" s="164"/>
      <c r="U1675" s="164" t="s">
        <v>644</v>
      </c>
      <c r="V1675" s="164" t="s">
        <v>644</v>
      </c>
      <c r="W1675" s="162">
        <f t="shared" si="101"/>
        <v>1</v>
      </c>
      <c r="X1675" s="162">
        <v>1</v>
      </c>
      <c r="Y1675" t="str">
        <f t="shared" si="102"/>
        <v>Public Elementary</v>
      </c>
      <c r="AA1675" t="str">
        <f t="shared" si="103"/>
        <v>1</v>
      </c>
    </row>
    <row r="1676" spans="1:27" ht="15.75" hidden="1" customHeight="1" x14ac:dyDescent="0.25">
      <c r="A1676" s="162">
        <v>1538</v>
      </c>
      <c r="B1676" s="162">
        <v>121383</v>
      </c>
      <c r="C1676" s="163" t="s">
        <v>2186</v>
      </c>
      <c r="D1676" s="163" t="s">
        <v>638</v>
      </c>
      <c r="E1676" s="163" t="s">
        <v>639</v>
      </c>
      <c r="F1676" s="163" t="s">
        <v>639</v>
      </c>
      <c r="G1676" s="163" t="s">
        <v>2163</v>
      </c>
      <c r="H1676" s="163" t="s">
        <v>2180</v>
      </c>
      <c r="I1676" s="163" t="s">
        <v>643</v>
      </c>
      <c r="J1676" s="162">
        <v>10.397464279999999</v>
      </c>
      <c r="K1676" s="162">
        <v>124.8546985</v>
      </c>
      <c r="L1676" s="163" t="s">
        <v>644</v>
      </c>
      <c r="M1676" s="162">
        <v>14</v>
      </c>
      <c r="N1676" s="162">
        <v>45</v>
      </c>
      <c r="O1676" s="162">
        <v>194</v>
      </c>
      <c r="P1676" s="162">
        <v>1387</v>
      </c>
      <c r="Q1676" s="162">
        <v>2580</v>
      </c>
      <c r="R1676" s="164">
        <v>1</v>
      </c>
      <c r="S1676" s="164" t="s">
        <v>644</v>
      </c>
      <c r="T1676" s="164"/>
      <c r="U1676" s="164" t="s">
        <v>644</v>
      </c>
      <c r="V1676" s="164" t="s">
        <v>644</v>
      </c>
      <c r="W1676" s="162">
        <f t="shared" si="101"/>
        <v>1</v>
      </c>
      <c r="X1676" s="162">
        <v>1</v>
      </c>
      <c r="Y1676" t="str">
        <f t="shared" si="102"/>
        <v>Public Elementary</v>
      </c>
      <c r="AA1676" t="str">
        <f t="shared" si="103"/>
        <v>1</v>
      </c>
    </row>
    <row r="1677" spans="1:27" ht="15.75" hidden="1" customHeight="1" x14ac:dyDescent="0.25">
      <c r="A1677" s="162">
        <v>1539</v>
      </c>
      <c r="B1677" s="162">
        <v>121384</v>
      </c>
      <c r="C1677" s="163" t="s">
        <v>2187</v>
      </c>
      <c r="D1677" s="163" t="s">
        <v>638</v>
      </c>
      <c r="E1677" s="163" t="s">
        <v>639</v>
      </c>
      <c r="F1677" s="163" t="s">
        <v>639</v>
      </c>
      <c r="G1677" s="163" t="s">
        <v>2163</v>
      </c>
      <c r="H1677" s="163" t="s">
        <v>2180</v>
      </c>
      <c r="I1677" s="163" t="s">
        <v>643</v>
      </c>
      <c r="J1677" s="162">
        <v>10.37209951</v>
      </c>
      <c r="K1677" s="162">
        <v>124.7522316</v>
      </c>
      <c r="L1677" s="163" t="s">
        <v>644</v>
      </c>
      <c r="M1677" s="162">
        <v>14</v>
      </c>
      <c r="N1677" s="162">
        <v>45</v>
      </c>
      <c r="O1677" s="162">
        <v>194</v>
      </c>
      <c r="P1677" s="162">
        <v>1387</v>
      </c>
      <c r="Q1677" s="162">
        <v>2580</v>
      </c>
      <c r="R1677" s="164">
        <v>1</v>
      </c>
      <c r="S1677" s="164" t="s">
        <v>644</v>
      </c>
      <c r="T1677" s="164"/>
      <c r="U1677" s="164" t="s">
        <v>644</v>
      </c>
      <c r="V1677" s="164" t="s">
        <v>644</v>
      </c>
      <c r="W1677" s="162">
        <f t="shared" si="101"/>
        <v>1</v>
      </c>
      <c r="X1677" s="162">
        <v>1</v>
      </c>
      <c r="Y1677" t="str">
        <f t="shared" si="102"/>
        <v>Public Elementary</v>
      </c>
      <c r="AA1677" t="str">
        <f t="shared" si="103"/>
        <v>1</v>
      </c>
    </row>
    <row r="1678" spans="1:27" ht="15.75" hidden="1" customHeight="1" x14ac:dyDescent="0.25">
      <c r="A1678" s="162">
        <v>1540</v>
      </c>
      <c r="B1678" s="162">
        <v>121385</v>
      </c>
      <c r="C1678" s="163" t="s">
        <v>2188</v>
      </c>
      <c r="D1678" s="163" t="s">
        <v>638</v>
      </c>
      <c r="E1678" s="163" t="s">
        <v>639</v>
      </c>
      <c r="F1678" s="163" t="s">
        <v>639</v>
      </c>
      <c r="G1678" s="163" t="s">
        <v>2163</v>
      </c>
      <c r="H1678" s="163" t="s">
        <v>2180</v>
      </c>
      <c r="I1678" s="163" t="s">
        <v>643</v>
      </c>
      <c r="J1678" s="162">
        <v>10.36265614</v>
      </c>
      <c r="K1678" s="162">
        <v>124.76056560000001</v>
      </c>
      <c r="L1678" s="163" t="s">
        <v>644</v>
      </c>
      <c r="M1678" s="162">
        <v>14</v>
      </c>
      <c r="N1678" s="162">
        <v>45</v>
      </c>
      <c r="O1678" s="162">
        <v>194</v>
      </c>
      <c r="P1678" s="162">
        <v>1387</v>
      </c>
      <c r="Q1678" s="162">
        <v>2580</v>
      </c>
      <c r="R1678" s="164">
        <v>1</v>
      </c>
      <c r="S1678" s="164" t="s">
        <v>644</v>
      </c>
      <c r="T1678" s="164"/>
      <c r="U1678" s="164" t="s">
        <v>644</v>
      </c>
      <c r="V1678" s="164" t="s">
        <v>644</v>
      </c>
      <c r="W1678" s="162">
        <f t="shared" si="101"/>
        <v>1</v>
      </c>
      <c r="X1678" s="162">
        <v>1</v>
      </c>
      <c r="Y1678" t="str">
        <f t="shared" si="102"/>
        <v>Public Elementary</v>
      </c>
      <c r="AA1678" t="str">
        <f t="shared" si="103"/>
        <v>1</v>
      </c>
    </row>
    <row r="1679" spans="1:27" ht="15.75" hidden="1" customHeight="1" x14ac:dyDescent="0.25">
      <c r="A1679" s="162">
        <v>1541</v>
      </c>
      <c r="B1679" s="162">
        <v>121386</v>
      </c>
      <c r="C1679" s="163" t="s">
        <v>2189</v>
      </c>
      <c r="D1679" s="163" t="s">
        <v>638</v>
      </c>
      <c r="E1679" s="163" t="s">
        <v>639</v>
      </c>
      <c r="F1679" s="163" t="s">
        <v>639</v>
      </c>
      <c r="G1679" s="163" t="s">
        <v>2163</v>
      </c>
      <c r="H1679" s="163" t="s">
        <v>2180</v>
      </c>
      <c r="I1679" s="163" t="s">
        <v>643</v>
      </c>
      <c r="J1679" s="162">
        <v>10.37598777</v>
      </c>
      <c r="K1679" s="162">
        <v>124.8597314</v>
      </c>
      <c r="L1679" s="163" t="s">
        <v>644</v>
      </c>
      <c r="M1679" s="162">
        <v>14</v>
      </c>
      <c r="N1679" s="162">
        <v>45</v>
      </c>
      <c r="O1679" s="162">
        <v>194</v>
      </c>
      <c r="P1679" s="162">
        <v>1387</v>
      </c>
      <c r="Q1679" s="162">
        <v>2580</v>
      </c>
      <c r="R1679" s="164">
        <v>1</v>
      </c>
      <c r="S1679" s="164" t="s">
        <v>644</v>
      </c>
      <c r="T1679" s="164"/>
      <c r="U1679" s="164" t="s">
        <v>644</v>
      </c>
      <c r="V1679" s="164" t="s">
        <v>644</v>
      </c>
      <c r="W1679" s="162">
        <f t="shared" si="101"/>
        <v>1</v>
      </c>
      <c r="X1679" s="162">
        <v>1</v>
      </c>
      <c r="Y1679" t="str">
        <f t="shared" si="102"/>
        <v>Public Elementary</v>
      </c>
      <c r="AA1679" t="str">
        <f t="shared" si="103"/>
        <v>1</v>
      </c>
    </row>
    <row r="1680" spans="1:27" ht="15.75" hidden="1" customHeight="1" x14ac:dyDescent="0.25">
      <c r="A1680" s="162">
        <v>1542</v>
      </c>
      <c r="B1680" s="162">
        <v>121387</v>
      </c>
      <c r="C1680" s="163" t="s">
        <v>2190</v>
      </c>
      <c r="D1680" s="163" t="s">
        <v>638</v>
      </c>
      <c r="E1680" s="163" t="s">
        <v>639</v>
      </c>
      <c r="F1680" s="163" t="s">
        <v>639</v>
      </c>
      <c r="G1680" s="163" t="s">
        <v>2163</v>
      </c>
      <c r="H1680" s="163" t="s">
        <v>2180</v>
      </c>
      <c r="I1680" s="163" t="s">
        <v>643</v>
      </c>
      <c r="J1680" s="162">
        <v>10.368766450000001</v>
      </c>
      <c r="K1680" s="162">
        <v>124.8200985</v>
      </c>
      <c r="L1680" s="163" t="s">
        <v>644</v>
      </c>
      <c r="M1680" s="162">
        <v>14</v>
      </c>
      <c r="N1680" s="162">
        <v>45</v>
      </c>
      <c r="O1680" s="162">
        <v>194</v>
      </c>
      <c r="P1680" s="162">
        <v>1387</v>
      </c>
      <c r="Q1680" s="162">
        <v>2580</v>
      </c>
      <c r="R1680" s="164">
        <v>1</v>
      </c>
      <c r="S1680" s="164" t="s">
        <v>644</v>
      </c>
      <c r="T1680" s="164"/>
      <c r="U1680" s="164" t="s">
        <v>644</v>
      </c>
      <c r="V1680" s="164" t="s">
        <v>644</v>
      </c>
      <c r="W1680" s="162">
        <f t="shared" si="101"/>
        <v>1</v>
      </c>
      <c r="X1680" s="162">
        <v>1</v>
      </c>
      <c r="Y1680" t="str">
        <f t="shared" si="102"/>
        <v>Public Elementary</v>
      </c>
      <c r="AA1680" t="str">
        <f t="shared" si="103"/>
        <v>1</v>
      </c>
    </row>
    <row r="1681" spans="1:27" ht="15.75" hidden="1" customHeight="1" x14ac:dyDescent="0.25">
      <c r="A1681" s="162">
        <v>1543</v>
      </c>
      <c r="B1681" s="162">
        <v>121388</v>
      </c>
      <c r="C1681" s="163" t="s">
        <v>1393</v>
      </c>
      <c r="D1681" s="163" t="s">
        <v>638</v>
      </c>
      <c r="E1681" s="163" t="s">
        <v>639</v>
      </c>
      <c r="F1681" s="163" t="s">
        <v>639</v>
      </c>
      <c r="G1681" s="163" t="s">
        <v>2163</v>
      </c>
      <c r="H1681" s="163" t="s">
        <v>2180</v>
      </c>
      <c r="I1681" s="163" t="s">
        <v>643</v>
      </c>
      <c r="J1681" s="162">
        <v>10.37506574</v>
      </c>
      <c r="K1681" s="162">
        <v>124.88129840000001</v>
      </c>
      <c r="L1681" s="163" t="s">
        <v>644</v>
      </c>
      <c r="M1681" s="162">
        <v>14</v>
      </c>
      <c r="N1681" s="162">
        <v>45</v>
      </c>
      <c r="O1681" s="162">
        <v>194</v>
      </c>
      <c r="P1681" s="162">
        <v>1387</v>
      </c>
      <c r="Q1681" s="162">
        <v>2580</v>
      </c>
      <c r="R1681" s="164">
        <v>1</v>
      </c>
      <c r="S1681" s="164" t="s">
        <v>644</v>
      </c>
      <c r="T1681" s="164"/>
      <c r="U1681" s="164" t="s">
        <v>644</v>
      </c>
      <c r="V1681" s="164" t="s">
        <v>644</v>
      </c>
      <c r="W1681" s="162">
        <f t="shared" si="101"/>
        <v>1</v>
      </c>
      <c r="X1681" s="162">
        <v>1</v>
      </c>
      <c r="Y1681" t="str">
        <f t="shared" si="102"/>
        <v>Public Elementary</v>
      </c>
      <c r="AA1681" t="str">
        <f t="shared" si="103"/>
        <v>1</v>
      </c>
    </row>
    <row r="1682" spans="1:27" ht="15.75" hidden="1" customHeight="1" x14ac:dyDescent="0.25">
      <c r="A1682" s="162">
        <v>1544</v>
      </c>
      <c r="B1682" s="162">
        <v>121389</v>
      </c>
      <c r="C1682" s="163" t="s">
        <v>2191</v>
      </c>
      <c r="D1682" s="163" t="s">
        <v>638</v>
      </c>
      <c r="E1682" s="163" t="s">
        <v>639</v>
      </c>
      <c r="F1682" s="163" t="s">
        <v>639</v>
      </c>
      <c r="G1682" s="163" t="s">
        <v>2163</v>
      </c>
      <c r="H1682" s="163" t="s">
        <v>2180</v>
      </c>
      <c r="I1682" s="163" t="s">
        <v>643</v>
      </c>
      <c r="J1682" s="162">
        <v>10.357467339999999</v>
      </c>
      <c r="K1682" s="162">
        <v>124.7989985</v>
      </c>
      <c r="L1682" s="163" t="s">
        <v>644</v>
      </c>
      <c r="M1682" s="162">
        <v>14</v>
      </c>
      <c r="N1682" s="162">
        <v>45</v>
      </c>
      <c r="O1682" s="162">
        <v>194</v>
      </c>
      <c r="P1682" s="162">
        <v>1387</v>
      </c>
      <c r="Q1682" s="162">
        <v>2580</v>
      </c>
      <c r="R1682" s="164">
        <v>1</v>
      </c>
      <c r="S1682" s="164" t="s">
        <v>644</v>
      </c>
      <c r="T1682" s="164"/>
      <c r="U1682" s="164" t="s">
        <v>644</v>
      </c>
      <c r="V1682" s="164" t="s">
        <v>644</v>
      </c>
      <c r="W1682" s="162">
        <f t="shared" si="101"/>
        <v>1</v>
      </c>
      <c r="X1682" s="162">
        <v>1</v>
      </c>
      <c r="Y1682" t="str">
        <f t="shared" si="102"/>
        <v>Public Elementary</v>
      </c>
      <c r="AA1682" t="str">
        <f t="shared" si="103"/>
        <v>1</v>
      </c>
    </row>
    <row r="1683" spans="1:27" ht="15.75" hidden="1" customHeight="1" x14ac:dyDescent="0.25">
      <c r="A1683" s="162">
        <v>1545</v>
      </c>
      <c r="B1683" s="162">
        <v>121390</v>
      </c>
      <c r="C1683" s="163" t="s">
        <v>2192</v>
      </c>
      <c r="D1683" s="163" t="s">
        <v>638</v>
      </c>
      <c r="E1683" s="163" t="s">
        <v>639</v>
      </c>
      <c r="F1683" s="163" t="s">
        <v>639</v>
      </c>
      <c r="G1683" s="163" t="s">
        <v>2163</v>
      </c>
      <c r="H1683" s="163" t="s">
        <v>2180</v>
      </c>
      <c r="I1683" s="163" t="s">
        <v>643</v>
      </c>
      <c r="J1683" s="162">
        <v>10.367466820000001</v>
      </c>
      <c r="K1683" s="162">
        <v>124.7556986</v>
      </c>
      <c r="L1683" s="163" t="s">
        <v>644</v>
      </c>
      <c r="M1683" s="162">
        <v>14</v>
      </c>
      <c r="N1683" s="162">
        <v>45</v>
      </c>
      <c r="O1683" s="162">
        <v>194</v>
      </c>
      <c r="P1683" s="162">
        <v>1387</v>
      </c>
      <c r="Q1683" s="162">
        <v>2580</v>
      </c>
      <c r="R1683" s="164">
        <v>1</v>
      </c>
      <c r="S1683" s="164" t="s">
        <v>644</v>
      </c>
      <c r="T1683" s="164"/>
      <c r="U1683" s="164" t="s">
        <v>644</v>
      </c>
      <c r="V1683" s="164" t="s">
        <v>644</v>
      </c>
      <c r="W1683" s="162">
        <f t="shared" si="101"/>
        <v>1</v>
      </c>
      <c r="X1683" s="162">
        <v>1</v>
      </c>
      <c r="Y1683" t="str">
        <f t="shared" si="102"/>
        <v>Public Elementary</v>
      </c>
      <c r="AA1683" t="str">
        <f t="shared" si="103"/>
        <v>1</v>
      </c>
    </row>
    <row r="1684" spans="1:27" ht="15.75" hidden="1" customHeight="1" x14ac:dyDescent="0.25">
      <c r="A1684" s="162">
        <v>1546</v>
      </c>
      <c r="B1684" s="162">
        <v>121391</v>
      </c>
      <c r="C1684" s="163" t="s">
        <v>2193</v>
      </c>
      <c r="D1684" s="163" t="s">
        <v>638</v>
      </c>
      <c r="E1684" s="163" t="s">
        <v>639</v>
      </c>
      <c r="F1684" s="163" t="s">
        <v>639</v>
      </c>
      <c r="G1684" s="163" t="s">
        <v>2163</v>
      </c>
      <c r="H1684" s="163" t="s">
        <v>2180</v>
      </c>
      <c r="I1684" s="163" t="s">
        <v>643</v>
      </c>
      <c r="J1684" s="162">
        <v>10.37536588</v>
      </c>
      <c r="K1684" s="162">
        <v>124.8436985</v>
      </c>
      <c r="L1684" s="163" t="s">
        <v>644</v>
      </c>
      <c r="M1684" s="162">
        <v>14</v>
      </c>
      <c r="N1684" s="162">
        <v>45</v>
      </c>
      <c r="O1684" s="162">
        <v>194</v>
      </c>
      <c r="P1684" s="162">
        <v>1387</v>
      </c>
      <c r="Q1684" s="162">
        <v>2580</v>
      </c>
      <c r="R1684" s="164">
        <v>1</v>
      </c>
      <c r="S1684" s="164" t="s">
        <v>644</v>
      </c>
      <c r="T1684" s="164"/>
      <c r="U1684" s="164" t="s">
        <v>644</v>
      </c>
      <c r="V1684" s="164" t="s">
        <v>644</v>
      </c>
      <c r="W1684" s="162">
        <f t="shared" si="101"/>
        <v>1</v>
      </c>
      <c r="X1684" s="162">
        <v>1</v>
      </c>
      <c r="Y1684" t="str">
        <f t="shared" si="102"/>
        <v>Public Elementary</v>
      </c>
      <c r="AA1684" t="str">
        <f t="shared" si="103"/>
        <v>1</v>
      </c>
    </row>
    <row r="1685" spans="1:27" ht="15.75" hidden="1" customHeight="1" x14ac:dyDescent="0.25">
      <c r="A1685" s="162">
        <v>1547</v>
      </c>
      <c r="B1685" s="162">
        <v>121392</v>
      </c>
      <c r="C1685" s="163" t="s">
        <v>657</v>
      </c>
      <c r="D1685" s="163" t="s">
        <v>638</v>
      </c>
      <c r="E1685" s="163" t="s">
        <v>639</v>
      </c>
      <c r="F1685" s="163" t="s">
        <v>639</v>
      </c>
      <c r="G1685" s="163" t="s">
        <v>2163</v>
      </c>
      <c r="H1685" s="163" t="s">
        <v>2180</v>
      </c>
      <c r="I1685" s="163" t="s">
        <v>643</v>
      </c>
      <c r="J1685" s="162">
        <v>10.395464499999999</v>
      </c>
      <c r="K1685" s="162">
        <v>124.83719859999999</v>
      </c>
      <c r="L1685" s="163" t="s">
        <v>644</v>
      </c>
      <c r="M1685" s="162">
        <v>14</v>
      </c>
      <c r="N1685" s="162">
        <v>45</v>
      </c>
      <c r="O1685" s="162">
        <v>194</v>
      </c>
      <c r="P1685" s="162">
        <v>1387</v>
      </c>
      <c r="Q1685" s="162">
        <v>2580</v>
      </c>
      <c r="R1685" s="164">
        <v>1</v>
      </c>
      <c r="S1685" s="164" t="s">
        <v>644</v>
      </c>
      <c r="T1685" s="164"/>
      <c r="U1685" s="164" t="s">
        <v>644</v>
      </c>
      <c r="V1685" s="164" t="s">
        <v>644</v>
      </c>
      <c r="W1685" s="162">
        <f t="shared" si="101"/>
        <v>1</v>
      </c>
      <c r="X1685" s="162">
        <v>1</v>
      </c>
      <c r="Y1685" t="str">
        <f t="shared" si="102"/>
        <v>Public Elementary</v>
      </c>
      <c r="AA1685" t="str">
        <f t="shared" si="103"/>
        <v>1</v>
      </c>
    </row>
    <row r="1686" spans="1:27" ht="15.75" hidden="1" customHeight="1" x14ac:dyDescent="0.25">
      <c r="A1686" s="162">
        <v>1548</v>
      </c>
      <c r="B1686" s="162">
        <v>121393</v>
      </c>
      <c r="C1686" s="163" t="s">
        <v>2194</v>
      </c>
      <c r="D1686" s="163" t="s">
        <v>638</v>
      </c>
      <c r="E1686" s="163" t="s">
        <v>639</v>
      </c>
      <c r="F1686" s="163" t="s">
        <v>639</v>
      </c>
      <c r="G1686" s="163" t="s">
        <v>2163</v>
      </c>
      <c r="H1686" s="163" t="s">
        <v>2180</v>
      </c>
      <c r="I1686" s="163" t="s">
        <v>643</v>
      </c>
      <c r="J1686" s="162">
        <v>10.35236774</v>
      </c>
      <c r="K1686" s="162">
        <v>124.78909849999999</v>
      </c>
      <c r="L1686" s="163" t="s">
        <v>644</v>
      </c>
      <c r="M1686" s="162">
        <v>14</v>
      </c>
      <c r="N1686" s="162">
        <v>45</v>
      </c>
      <c r="O1686" s="162">
        <v>194</v>
      </c>
      <c r="P1686" s="162">
        <v>1387</v>
      </c>
      <c r="Q1686" s="162">
        <v>2580</v>
      </c>
      <c r="R1686" s="164">
        <v>1</v>
      </c>
      <c r="S1686" s="164" t="s">
        <v>644</v>
      </c>
      <c r="T1686" s="164"/>
      <c r="U1686" s="164" t="s">
        <v>644</v>
      </c>
      <c r="V1686" s="164" t="s">
        <v>644</v>
      </c>
      <c r="W1686" s="162">
        <f t="shared" si="101"/>
        <v>1</v>
      </c>
      <c r="X1686" s="162">
        <v>1</v>
      </c>
      <c r="Y1686" t="str">
        <f t="shared" si="102"/>
        <v>Public Elementary</v>
      </c>
      <c r="AA1686" t="str">
        <f t="shared" si="103"/>
        <v>1</v>
      </c>
    </row>
    <row r="1687" spans="1:27" ht="15.75" hidden="1" customHeight="1" x14ac:dyDescent="0.25">
      <c r="A1687" s="162">
        <v>1549</v>
      </c>
      <c r="B1687" s="162">
        <v>121394</v>
      </c>
      <c r="C1687" s="163" t="s">
        <v>1337</v>
      </c>
      <c r="D1687" s="163" t="s">
        <v>638</v>
      </c>
      <c r="E1687" s="163" t="s">
        <v>639</v>
      </c>
      <c r="F1687" s="163" t="s">
        <v>639</v>
      </c>
      <c r="G1687" s="163" t="s">
        <v>2163</v>
      </c>
      <c r="H1687" s="163" t="s">
        <v>2180</v>
      </c>
      <c r="I1687" s="163" t="s">
        <v>643</v>
      </c>
      <c r="J1687" s="162">
        <v>10.35821136</v>
      </c>
      <c r="K1687" s="162">
        <v>124.7816765</v>
      </c>
      <c r="L1687" s="163" t="s">
        <v>644</v>
      </c>
      <c r="M1687" s="162">
        <v>14</v>
      </c>
      <c r="N1687" s="162">
        <v>45</v>
      </c>
      <c r="O1687" s="162">
        <v>194</v>
      </c>
      <c r="P1687" s="162">
        <v>1387</v>
      </c>
      <c r="Q1687" s="162">
        <v>2580</v>
      </c>
      <c r="R1687" s="164">
        <v>1</v>
      </c>
      <c r="S1687" s="164" t="s">
        <v>644</v>
      </c>
      <c r="T1687" s="164"/>
      <c r="U1687" s="164" t="s">
        <v>644</v>
      </c>
      <c r="V1687" s="164" t="s">
        <v>644</v>
      </c>
      <c r="W1687" s="162">
        <f t="shared" si="101"/>
        <v>1</v>
      </c>
      <c r="X1687" s="162">
        <v>1</v>
      </c>
      <c r="Y1687" t="str">
        <f t="shared" si="102"/>
        <v>Public Elementary</v>
      </c>
      <c r="AA1687" t="str">
        <f t="shared" si="103"/>
        <v>1</v>
      </c>
    </row>
    <row r="1688" spans="1:27" ht="15.75" hidden="1" customHeight="1" x14ac:dyDescent="0.25">
      <c r="A1688" s="162">
        <v>1550</v>
      </c>
      <c r="B1688" s="162">
        <v>121395</v>
      </c>
      <c r="C1688" s="163" t="s">
        <v>2195</v>
      </c>
      <c r="D1688" s="163" t="s">
        <v>638</v>
      </c>
      <c r="E1688" s="163" t="s">
        <v>639</v>
      </c>
      <c r="F1688" s="163" t="s">
        <v>639</v>
      </c>
      <c r="G1688" s="163" t="s">
        <v>2163</v>
      </c>
      <c r="H1688" s="163" t="s">
        <v>2180</v>
      </c>
      <c r="I1688" s="163" t="s">
        <v>643</v>
      </c>
      <c r="J1688" s="162">
        <v>10.381465759999999</v>
      </c>
      <c r="K1688" s="162">
        <v>124.77249860000001</v>
      </c>
      <c r="L1688" s="163" t="s">
        <v>644</v>
      </c>
      <c r="M1688" s="162">
        <v>14</v>
      </c>
      <c r="N1688" s="162">
        <v>45</v>
      </c>
      <c r="O1688" s="162">
        <v>194</v>
      </c>
      <c r="P1688" s="162">
        <v>1387</v>
      </c>
      <c r="Q1688" s="162">
        <v>2580</v>
      </c>
      <c r="R1688" s="164">
        <v>1</v>
      </c>
      <c r="S1688" s="164" t="s">
        <v>644</v>
      </c>
      <c r="T1688" s="164"/>
      <c r="U1688" s="164" t="s">
        <v>644</v>
      </c>
      <c r="V1688" s="164" t="s">
        <v>644</v>
      </c>
      <c r="W1688" s="162">
        <f t="shared" si="101"/>
        <v>1</v>
      </c>
      <c r="X1688" s="162">
        <v>1</v>
      </c>
      <c r="Y1688" t="str">
        <f t="shared" si="102"/>
        <v>Public Elementary</v>
      </c>
      <c r="AA1688" t="str">
        <f t="shared" si="103"/>
        <v>1</v>
      </c>
    </row>
    <row r="1689" spans="1:27" ht="15.75" hidden="1" customHeight="1" x14ac:dyDescent="0.25">
      <c r="A1689" s="162">
        <v>1551</v>
      </c>
      <c r="B1689" s="162">
        <v>121396</v>
      </c>
      <c r="C1689" s="163" t="s">
        <v>2196</v>
      </c>
      <c r="D1689" s="163" t="s">
        <v>638</v>
      </c>
      <c r="E1689" s="163" t="s">
        <v>639</v>
      </c>
      <c r="F1689" s="163" t="s">
        <v>639</v>
      </c>
      <c r="G1689" s="163" t="s">
        <v>2163</v>
      </c>
      <c r="H1689" s="163" t="s">
        <v>2180</v>
      </c>
      <c r="I1689" s="163" t="s">
        <v>643</v>
      </c>
      <c r="J1689" s="162">
        <v>10.364322769999999</v>
      </c>
      <c r="K1689" s="162">
        <v>124.8191765</v>
      </c>
      <c r="L1689" s="163" t="s">
        <v>644</v>
      </c>
      <c r="M1689" s="162">
        <v>14</v>
      </c>
      <c r="N1689" s="162">
        <v>45</v>
      </c>
      <c r="O1689" s="162">
        <v>194</v>
      </c>
      <c r="P1689" s="162">
        <v>1387</v>
      </c>
      <c r="Q1689" s="162">
        <v>2580</v>
      </c>
      <c r="R1689" s="164">
        <v>1</v>
      </c>
      <c r="S1689" s="164" t="s">
        <v>644</v>
      </c>
      <c r="T1689" s="164"/>
      <c r="U1689" s="164" t="s">
        <v>644</v>
      </c>
      <c r="V1689" s="164" t="s">
        <v>644</v>
      </c>
      <c r="W1689" s="162">
        <f t="shared" si="101"/>
        <v>1</v>
      </c>
      <c r="X1689" s="162">
        <v>1</v>
      </c>
      <c r="Y1689" t="str">
        <f t="shared" si="102"/>
        <v>Public Elementary</v>
      </c>
      <c r="AA1689" t="str">
        <f t="shared" si="103"/>
        <v>1</v>
      </c>
    </row>
    <row r="1690" spans="1:27" ht="15.75" hidden="1" customHeight="1" x14ac:dyDescent="0.25">
      <c r="A1690" s="162">
        <v>2150</v>
      </c>
      <c r="B1690" s="162">
        <v>191507</v>
      </c>
      <c r="C1690" s="163" t="s">
        <v>2743</v>
      </c>
      <c r="D1690" s="163" t="s">
        <v>638</v>
      </c>
      <c r="E1690" s="163" t="s">
        <v>639</v>
      </c>
      <c r="F1690" s="163" t="s">
        <v>639</v>
      </c>
      <c r="G1690" s="163" t="s">
        <v>2163</v>
      </c>
      <c r="H1690" s="163" t="s">
        <v>2180</v>
      </c>
      <c r="I1690" s="163" t="s">
        <v>643</v>
      </c>
      <c r="J1690" s="162">
        <v>10.348273000000001</v>
      </c>
      <c r="K1690" s="162">
        <v>124.77703700000001</v>
      </c>
      <c r="L1690" s="163" t="s">
        <v>644</v>
      </c>
      <c r="M1690" s="162">
        <v>14</v>
      </c>
      <c r="N1690" s="162">
        <v>45</v>
      </c>
      <c r="O1690" s="162">
        <v>194</v>
      </c>
      <c r="P1690" s="162">
        <v>1387</v>
      </c>
      <c r="Q1690" s="162">
        <v>2580</v>
      </c>
      <c r="R1690" s="164">
        <v>1</v>
      </c>
      <c r="S1690" s="164" t="s">
        <v>644</v>
      </c>
      <c r="T1690" s="164"/>
      <c r="U1690" s="164" t="s">
        <v>644</v>
      </c>
      <c r="V1690" s="164" t="s">
        <v>644</v>
      </c>
      <c r="W1690" s="162">
        <f t="shared" si="101"/>
        <v>1</v>
      </c>
      <c r="X1690" s="162">
        <v>1</v>
      </c>
      <c r="Y1690" t="str">
        <f t="shared" si="102"/>
        <v>Public Elementary</v>
      </c>
      <c r="AA1690" t="str">
        <f t="shared" si="103"/>
        <v>1</v>
      </c>
    </row>
    <row r="1691" spans="1:27" ht="15.75" hidden="1" customHeight="1" x14ac:dyDescent="0.25">
      <c r="A1691" s="162">
        <v>2151</v>
      </c>
      <c r="B1691" s="162">
        <v>191508</v>
      </c>
      <c r="C1691" s="163" t="s">
        <v>2744</v>
      </c>
      <c r="D1691" s="163" t="s">
        <v>638</v>
      </c>
      <c r="E1691" s="163" t="s">
        <v>639</v>
      </c>
      <c r="F1691" s="163" t="s">
        <v>639</v>
      </c>
      <c r="G1691" s="163" t="s">
        <v>2163</v>
      </c>
      <c r="H1691" s="163" t="s">
        <v>2180</v>
      </c>
      <c r="I1691" s="163" t="s">
        <v>643</v>
      </c>
      <c r="J1691" s="162">
        <v>10.374193</v>
      </c>
      <c r="K1691" s="162">
        <v>124.770256</v>
      </c>
      <c r="L1691" s="163" t="s">
        <v>644</v>
      </c>
      <c r="M1691" s="162">
        <v>14</v>
      </c>
      <c r="N1691" s="162">
        <v>45</v>
      </c>
      <c r="O1691" s="162">
        <v>194</v>
      </c>
      <c r="P1691" s="162">
        <v>1387</v>
      </c>
      <c r="Q1691" s="162">
        <v>2580</v>
      </c>
      <c r="R1691" s="164">
        <v>1</v>
      </c>
      <c r="S1691" s="164" t="s">
        <v>644</v>
      </c>
      <c r="T1691" s="164"/>
      <c r="U1691" s="164" t="s">
        <v>644</v>
      </c>
      <c r="V1691" s="164" t="s">
        <v>644</v>
      </c>
      <c r="W1691" s="162">
        <f t="shared" si="101"/>
        <v>1</v>
      </c>
      <c r="X1691" s="162">
        <v>1</v>
      </c>
      <c r="Y1691" t="str">
        <f t="shared" si="102"/>
        <v>Public Elementary</v>
      </c>
      <c r="AA1691" t="str">
        <f t="shared" si="103"/>
        <v>1</v>
      </c>
    </row>
    <row r="1692" spans="1:27" ht="15.75" hidden="1" customHeight="1" x14ac:dyDescent="0.25">
      <c r="A1692" s="162">
        <v>2186</v>
      </c>
      <c r="B1692" s="162">
        <v>191545</v>
      </c>
      <c r="C1692" s="163" t="s">
        <v>2773</v>
      </c>
      <c r="D1692" s="163" t="s">
        <v>638</v>
      </c>
      <c r="E1692" s="163" t="s">
        <v>639</v>
      </c>
      <c r="F1692" s="163" t="s">
        <v>639</v>
      </c>
      <c r="G1692" s="163" t="s">
        <v>2163</v>
      </c>
      <c r="H1692" s="163" t="s">
        <v>2180</v>
      </c>
      <c r="I1692" s="163" t="s">
        <v>643</v>
      </c>
      <c r="J1692" s="162">
        <v>10.341771</v>
      </c>
      <c r="K1692" s="162">
        <v>124.780298</v>
      </c>
      <c r="L1692" s="163" t="s">
        <v>644</v>
      </c>
      <c r="M1692" s="162">
        <v>14</v>
      </c>
      <c r="N1692" s="162">
        <v>45</v>
      </c>
      <c r="O1692" s="162">
        <v>194</v>
      </c>
      <c r="P1692" s="162">
        <v>1387</v>
      </c>
      <c r="Q1692" s="162">
        <v>2580</v>
      </c>
      <c r="R1692" s="164">
        <v>1</v>
      </c>
      <c r="S1692" s="164" t="s">
        <v>644</v>
      </c>
      <c r="T1692" s="164"/>
      <c r="U1692" s="164" t="s">
        <v>644</v>
      </c>
      <c r="V1692" s="164" t="s">
        <v>644</v>
      </c>
      <c r="W1692" s="162">
        <f t="shared" si="101"/>
        <v>1</v>
      </c>
      <c r="X1692" s="162">
        <v>1</v>
      </c>
      <c r="Y1692" t="str">
        <f t="shared" si="102"/>
        <v>Public Elementary</v>
      </c>
      <c r="AA1692" t="str">
        <f t="shared" si="103"/>
        <v>1</v>
      </c>
    </row>
    <row r="1693" spans="1:27" ht="15.75" hidden="1" customHeight="1" x14ac:dyDescent="0.25">
      <c r="A1693" s="162">
        <v>2187</v>
      </c>
      <c r="B1693" s="162">
        <v>191546</v>
      </c>
      <c r="C1693" s="163" t="s">
        <v>2774</v>
      </c>
      <c r="D1693" s="163" t="s">
        <v>638</v>
      </c>
      <c r="E1693" s="163" t="s">
        <v>639</v>
      </c>
      <c r="F1693" s="163" t="s">
        <v>639</v>
      </c>
      <c r="G1693" s="163" t="s">
        <v>2163</v>
      </c>
      <c r="H1693" s="163" t="s">
        <v>2180</v>
      </c>
      <c r="I1693" s="163" t="s">
        <v>643</v>
      </c>
      <c r="J1693" s="162">
        <v>10.345064000000001</v>
      </c>
      <c r="K1693" s="162">
        <v>124.778324</v>
      </c>
      <c r="L1693" s="163" t="s">
        <v>644</v>
      </c>
      <c r="M1693" s="162">
        <v>14</v>
      </c>
      <c r="N1693" s="162">
        <v>45</v>
      </c>
      <c r="O1693" s="162">
        <v>194</v>
      </c>
      <c r="P1693" s="162">
        <v>1387</v>
      </c>
      <c r="Q1693" s="162">
        <v>2580</v>
      </c>
      <c r="R1693" s="164">
        <v>1</v>
      </c>
      <c r="S1693" s="164" t="s">
        <v>644</v>
      </c>
      <c r="T1693" s="164"/>
      <c r="U1693" s="164" t="s">
        <v>644</v>
      </c>
      <c r="V1693" s="164" t="s">
        <v>644</v>
      </c>
      <c r="W1693" s="162">
        <f t="shared" si="101"/>
        <v>1</v>
      </c>
      <c r="X1693" s="162">
        <v>1</v>
      </c>
      <c r="Y1693" t="str">
        <f t="shared" si="102"/>
        <v>Public Elementary</v>
      </c>
      <c r="AA1693" t="str">
        <f t="shared" si="103"/>
        <v>1</v>
      </c>
    </row>
    <row r="1694" spans="1:27" ht="15.75" hidden="1" customHeight="1" x14ac:dyDescent="0.25">
      <c r="A1694" s="162">
        <v>2188</v>
      </c>
      <c r="B1694" s="162">
        <v>191547</v>
      </c>
      <c r="C1694" s="163" t="s">
        <v>2775</v>
      </c>
      <c r="D1694" s="163" t="s">
        <v>638</v>
      </c>
      <c r="E1694" s="163" t="s">
        <v>639</v>
      </c>
      <c r="F1694" s="163" t="s">
        <v>639</v>
      </c>
      <c r="G1694" s="163" t="s">
        <v>2163</v>
      </c>
      <c r="H1694" s="163" t="s">
        <v>2180</v>
      </c>
      <c r="I1694" s="163" t="s">
        <v>643</v>
      </c>
      <c r="J1694" s="162">
        <v>10.37</v>
      </c>
      <c r="K1694" s="162">
        <v>124.81870000000001</v>
      </c>
      <c r="L1694" s="163" t="s">
        <v>644</v>
      </c>
      <c r="M1694" s="162">
        <v>14</v>
      </c>
      <c r="N1694" s="162">
        <v>45</v>
      </c>
      <c r="O1694" s="162">
        <v>194</v>
      </c>
      <c r="P1694" s="162">
        <v>1387</v>
      </c>
      <c r="Q1694" s="162">
        <v>2580</v>
      </c>
      <c r="R1694" s="164">
        <v>1</v>
      </c>
      <c r="S1694" s="164" t="s">
        <v>644</v>
      </c>
      <c r="T1694" s="164"/>
      <c r="U1694" s="164" t="s">
        <v>644</v>
      </c>
      <c r="V1694" s="164" t="s">
        <v>644</v>
      </c>
      <c r="W1694" s="162">
        <f t="shared" si="101"/>
        <v>1</v>
      </c>
      <c r="X1694" s="162">
        <v>1</v>
      </c>
      <c r="Y1694" t="str">
        <f t="shared" si="102"/>
        <v>Public Elementary</v>
      </c>
      <c r="AA1694" t="str">
        <f t="shared" si="103"/>
        <v>1</v>
      </c>
    </row>
    <row r="1695" spans="1:27" ht="15.75" hidden="1" customHeight="1" x14ac:dyDescent="0.25">
      <c r="A1695" s="162">
        <v>2189</v>
      </c>
      <c r="B1695" s="162">
        <v>191548</v>
      </c>
      <c r="C1695" s="163" t="s">
        <v>1426</v>
      </c>
      <c r="D1695" s="163" t="s">
        <v>638</v>
      </c>
      <c r="E1695" s="163" t="s">
        <v>639</v>
      </c>
      <c r="F1695" s="163" t="s">
        <v>639</v>
      </c>
      <c r="G1695" s="163" t="s">
        <v>2163</v>
      </c>
      <c r="H1695" s="163" t="s">
        <v>2180</v>
      </c>
      <c r="I1695" s="163" t="s">
        <v>643</v>
      </c>
      <c r="J1695" s="162">
        <v>10.363047999999999</v>
      </c>
      <c r="K1695" s="162">
        <v>124.766222</v>
      </c>
      <c r="L1695" s="163" t="s">
        <v>644</v>
      </c>
      <c r="M1695" s="162">
        <v>14</v>
      </c>
      <c r="N1695" s="162">
        <v>45</v>
      </c>
      <c r="O1695" s="162">
        <v>194</v>
      </c>
      <c r="P1695" s="162">
        <v>1387</v>
      </c>
      <c r="Q1695" s="162">
        <v>2580</v>
      </c>
      <c r="R1695" s="164">
        <v>1</v>
      </c>
      <c r="S1695" s="164" t="s">
        <v>644</v>
      </c>
      <c r="T1695" s="164"/>
      <c r="U1695" s="164" t="s">
        <v>644</v>
      </c>
      <c r="V1695" s="164" t="s">
        <v>644</v>
      </c>
      <c r="W1695" s="162">
        <f t="shared" si="101"/>
        <v>1</v>
      </c>
      <c r="X1695" s="162">
        <v>1</v>
      </c>
      <c r="Y1695" t="str">
        <f t="shared" si="102"/>
        <v>Public Elementary</v>
      </c>
      <c r="AA1695" t="str">
        <f t="shared" si="103"/>
        <v>1</v>
      </c>
    </row>
    <row r="1696" spans="1:27" ht="15.75" hidden="1" customHeight="1" x14ac:dyDescent="0.25">
      <c r="A1696" s="162">
        <v>2194</v>
      </c>
      <c r="B1696" s="162">
        <v>191553</v>
      </c>
      <c r="C1696" s="163" t="s">
        <v>2780</v>
      </c>
      <c r="D1696" s="163" t="s">
        <v>638</v>
      </c>
      <c r="E1696" s="163" t="s">
        <v>639</v>
      </c>
      <c r="F1696" s="163" t="s">
        <v>639</v>
      </c>
      <c r="G1696" s="163" t="s">
        <v>2163</v>
      </c>
      <c r="H1696" s="163" t="s">
        <v>2180</v>
      </c>
      <c r="I1696" s="163" t="s">
        <v>643</v>
      </c>
      <c r="J1696" s="162">
        <v>10.364568</v>
      </c>
      <c r="K1696" s="162">
        <v>124.806477</v>
      </c>
      <c r="L1696" s="163" t="s">
        <v>644</v>
      </c>
      <c r="M1696" s="162">
        <v>14</v>
      </c>
      <c r="N1696" s="162">
        <v>45</v>
      </c>
      <c r="O1696" s="162">
        <v>194</v>
      </c>
      <c r="P1696" s="162">
        <v>1387</v>
      </c>
      <c r="Q1696" s="162">
        <v>2580</v>
      </c>
      <c r="R1696" s="164">
        <v>1</v>
      </c>
      <c r="S1696" s="164" t="s">
        <v>644</v>
      </c>
      <c r="T1696" s="164"/>
      <c r="U1696" s="164" t="s">
        <v>644</v>
      </c>
      <c r="V1696" s="164" t="s">
        <v>644</v>
      </c>
      <c r="W1696" s="162">
        <f t="shared" si="101"/>
        <v>1</v>
      </c>
      <c r="X1696" s="162">
        <v>1</v>
      </c>
      <c r="Y1696" t="str">
        <f t="shared" si="102"/>
        <v>Public Elementary</v>
      </c>
      <c r="AA1696" t="str">
        <f t="shared" si="103"/>
        <v>1</v>
      </c>
    </row>
    <row r="1697" spans="1:27" ht="15.75" hidden="1" customHeight="1" x14ac:dyDescent="0.25">
      <c r="A1697" s="162">
        <v>2245</v>
      </c>
      <c r="B1697" s="162">
        <v>303365</v>
      </c>
      <c r="C1697" s="163" t="s">
        <v>1309</v>
      </c>
      <c r="D1697" s="163" t="s">
        <v>638</v>
      </c>
      <c r="E1697" s="163" t="s">
        <v>639</v>
      </c>
      <c r="F1697" s="163" t="s">
        <v>639</v>
      </c>
      <c r="G1697" s="163" t="s">
        <v>2163</v>
      </c>
      <c r="H1697" s="163" t="s">
        <v>2180</v>
      </c>
      <c r="I1697" s="163" t="s">
        <v>716</v>
      </c>
      <c r="J1697" s="162">
        <v>10.40545451</v>
      </c>
      <c r="K1697" s="162">
        <v>124.7851146</v>
      </c>
      <c r="L1697" s="163" t="s">
        <v>644</v>
      </c>
      <c r="M1697" s="162">
        <v>14</v>
      </c>
      <c r="N1697" s="162">
        <v>45</v>
      </c>
      <c r="O1697" s="162">
        <v>194</v>
      </c>
      <c r="P1697" s="162">
        <v>1387</v>
      </c>
      <c r="Q1697" s="162">
        <v>2580</v>
      </c>
      <c r="R1697" s="164" t="s">
        <v>644</v>
      </c>
      <c r="S1697" s="164">
        <v>1</v>
      </c>
      <c r="T1697" s="164"/>
      <c r="U1697" s="164" t="s">
        <v>644</v>
      </c>
      <c r="V1697" s="164" t="s">
        <v>644</v>
      </c>
      <c r="W1697" s="162">
        <f t="shared" si="101"/>
        <v>2</v>
      </c>
      <c r="X1697" s="162">
        <v>1</v>
      </c>
      <c r="Y1697" t="str">
        <f t="shared" si="102"/>
        <v>Public JHS</v>
      </c>
      <c r="AA1697" t="str">
        <f t="shared" si="103"/>
        <v>2</v>
      </c>
    </row>
    <row r="1698" spans="1:27" ht="15.75" hidden="1" customHeight="1" x14ac:dyDescent="0.25">
      <c r="A1698" s="162">
        <v>2256</v>
      </c>
      <c r="B1698" s="162">
        <v>303376</v>
      </c>
      <c r="C1698" s="163" t="s">
        <v>2836</v>
      </c>
      <c r="D1698" s="163" t="s">
        <v>638</v>
      </c>
      <c r="E1698" s="163" t="s">
        <v>639</v>
      </c>
      <c r="F1698" s="163" t="s">
        <v>639</v>
      </c>
      <c r="G1698" s="163" t="s">
        <v>2163</v>
      </c>
      <c r="H1698" s="163" t="s">
        <v>2180</v>
      </c>
      <c r="I1698" s="163" t="s">
        <v>716</v>
      </c>
      <c r="J1698" s="162">
        <v>10.37648377</v>
      </c>
      <c r="K1698" s="162">
        <v>124.86095709999999</v>
      </c>
      <c r="L1698" s="163" t="s">
        <v>644</v>
      </c>
      <c r="M1698" s="162">
        <v>14</v>
      </c>
      <c r="N1698" s="162">
        <v>45</v>
      </c>
      <c r="O1698" s="162">
        <v>194</v>
      </c>
      <c r="P1698" s="162">
        <v>1387</v>
      </c>
      <c r="Q1698" s="162">
        <v>2580</v>
      </c>
      <c r="R1698" s="164" t="s">
        <v>644</v>
      </c>
      <c r="S1698" s="164">
        <v>1</v>
      </c>
      <c r="T1698" s="164"/>
      <c r="U1698" s="164" t="s">
        <v>644</v>
      </c>
      <c r="V1698" s="164" t="s">
        <v>644</v>
      </c>
      <c r="W1698" s="162">
        <f t="shared" si="101"/>
        <v>2</v>
      </c>
      <c r="X1698" s="162">
        <v>1</v>
      </c>
      <c r="Y1698" t="str">
        <f t="shared" si="102"/>
        <v>Public JHS</v>
      </c>
      <c r="AA1698" t="str">
        <f t="shared" si="103"/>
        <v>2</v>
      </c>
    </row>
    <row r="1699" spans="1:27" ht="15.75" hidden="1" customHeight="1" x14ac:dyDescent="0.25">
      <c r="A1699" s="162">
        <v>2377</v>
      </c>
      <c r="B1699" s="162">
        <v>404669</v>
      </c>
      <c r="C1699" s="169" t="s">
        <v>2971</v>
      </c>
      <c r="D1699" s="163" t="s">
        <v>638</v>
      </c>
      <c r="E1699" s="163" t="s">
        <v>730</v>
      </c>
      <c r="F1699" s="163" t="s">
        <v>639</v>
      </c>
      <c r="G1699" s="163" t="s">
        <v>2972</v>
      </c>
      <c r="H1699" s="163" t="s">
        <v>2180</v>
      </c>
      <c r="I1699" s="163" t="s">
        <v>439</v>
      </c>
      <c r="J1699" s="177"/>
      <c r="K1699" s="177"/>
      <c r="L1699" s="163" t="s">
        <v>2973</v>
      </c>
      <c r="M1699" s="162">
        <v>14</v>
      </c>
      <c r="N1699" s="162">
        <v>45</v>
      </c>
      <c r="O1699" s="162">
        <v>194</v>
      </c>
      <c r="P1699" s="162">
        <v>1387</v>
      </c>
      <c r="Q1699" s="162">
        <v>2580</v>
      </c>
      <c r="R1699" s="164" t="str">
        <f>IF(B1699&lt;200000,1,"")</f>
        <v/>
      </c>
      <c r="S1699" s="164">
        <v>1</v>
      </c>
      <c r="T1699" s="164"/>
      <c r="U1699" s="164" t="s">
        <v>644</v>
      </c>
      <c r="V1699" s="164" t="s">
        <v>644</v>
      </c>
      <c r="W1699" s="162">
        <f t="shared" ref="W1699:W1762" si="104">IF(AA1699="1",1,IF(AA1699="2",2,IF(AA1699="12",4,IF(AA1699="123",6,IF(AA1699="23",5,IF(AA1699="3",3,IF(AA1699="4",7,IF(AA1699="35",8,""))))))))</f>
        <v>2</v>
      </c>
      <c r="X1699" s="162">
        <v>2</v>
      </c>
      <c r="Y1699" t="str">
        <f t="shared" ref="Y1699:Y1762" si="105">IF(X1699=1,"Public","Private")&amp;" "&amp;IF(W1699=1,"Elementary",IF(W1699=2,"JHS",IF(W1699=3,"SHS (Stand-alone)",IF(W1699=4,"Integrated",IF(W1699=5,"Secondary",IF(W1699=6,"Complete K to 12",IF(W1699=7,"ALS",IF(W1699=8,"SHS SUC",""))))))))</f>
        <v>Private JHS</v>
      </c>
      <c r="AA1699" t="str">
        <f t="shared" ref="AA1699:AA1762" si="106">IF(R1699=1,1,"")&amp;IF(S1699=1,2,"")&amp;IF(T1699=1,3,"")&amp;IF(U1699=1,4,"")&amp;IF(V1699=1,5,"")</f>
        <v>2</v>
      </c>
    </row>
    <row r="1700" spans="1:27" ht="15.75" hidden="1" customHeight="1" x14ac:dyDescent="0.25">
      <c r="A1700" s="162">
        <v>2409</v>
      </c>
      <c r="B1700" s="162">
        <v>451504</v>
      </c>
      <c r="C1700" s="169" t="s">
        <v>3036</v>
      </c>
      <c r="D1700" s="163" t="s">
        <v>638</v>
      </c>
      <c r="E1700" s="163" t="s">
        <v>730</v>
      </c>
      <c r="F1700" s="163" t="s">
        <v>639</v>
      </c>
      <c r="G1700" s="163" t="s">
        <v>2972</v>
      </c>
      <c r="H1700" s="163" t="s">
        <v>2180</v>
      </c>
      <c r="I1700" s="163" t="s">
        <v>439</v>
      </c>
      <c r="J1700" s="170"/>
      <c r="K1700" s="170"/>
      <c r="L1700" s="163" t="s">
        <v>3037</v>
      </c>
      <c r="M1700" s="162">
        <v>14</v>
      </c>
      <c r="N1700" s="162">
        <v>45</v>
      </c>
      <c r="O1700" s="162">
        <v>194</v>
      </c>
      <c r="P1700" s="162">
        <v>1387</v>
      </c>
      <c r="Q1700" s="162">
        <v>2580</v>
      </c>
      <c r="R1700" s="164" t="str">
        <f>IF(B1700&lt;200000,1,"")</f>
        <v/>
      </c>
      <c r="S1700" s="164">
        <v>1</v>
      </c>
      <c r="T1700" s="164"/>
      <c r="U1700" s="164" t="s">
        <v>644</v>
      </c>
      <c r="V1700" s="164" t="s">
        <v>644</v>
      </c>
      <c r="W1700" s="162">
        <f t="shared" si="104"/>
        <v>2</v>
      </c>
      <c r="X1700" s="162">
        <v>2</v>
      </c>
      <c r="Y1700" t="str">
        <f t="shared" si="105"/>
        <v>Private JHS</v>
      </c>
      <c r="AA1700" t="str">
        <f t="shared" si="106"/>
        <v>2</v>
      </c>
    </row>
    <row r="1701" spans="1:27" ht="15.75" hidden="1" customHeight="1" x14ac:dyDescent="0.25">
      <c r="A1701" s="162">
        <v>2465</v>
      </c>
      <c r="B1701" s="178" t="s">
        <v>2180</v>
      </c>
      <c r="C1701" s="178" t="s">
        <v>3115</v>
      </c>
      <c r="D1701" s="163" t="s">
        <v>638</v>
      </c>
      <c r="E1701" s="163" t="s">
        <v>639</v>
      </c>
      <c r="F1701" s="163" t="s">
        <v>639</v>
      </c>
      <c r="G1701" s="178" t="s">
        <v>3114</v>
      </c>
      <c r="H1701" s="178" t="s">
        <v>2180</v>
      </c>
      <c r="I1701" s="163" t="s">
        <v>758</v>
      </c>
      <c r="J1701" s="162"/>
      <c r="K1701" s="162"/>
      <c r="L1701" s="163"/>
      <c r="M1701" s="162"/>
      <c r="N1701" s="162"/>
      <c r="O1701" s="162"/>
      <c r="P1701" s="162"/>
      <c r="Q1701" s="162"/>
      <c r="R1701" s="164" t="s">
        <v>644</v>
      </c>
      <c r="S1701" s="164" t="s">
        <v>644</v>
      </c>
      <c r="T1701" s="164"/>
      <c r="U1701" s="164">
        <v>1</v>
      </c>
      <c r="V1701" s="164" t="s">
        <v>644</v>
      </c>
      <c r="W1701" s="162">
        <f t="shared" si="104"/>
        <v>7</v>
      </c>
      <c r="X1701" s="162">
        <v>1</v>
      </c>
      <c r="Y1701" t="str">
        <f t="shared" si="105"/>
        <v>Public ALS</v>
      </c>
      <c r="AA1701" t="str">
        <f t="shared" si="106"/>
        <v>4</v>
      </c>
    </row>
    <row r="1702" spans="1:27" ht="15.75" hidden="1" customHeight="1" x14ac:dyDescent="0.25">
      <c r="A1702" s="162">
        <v>1552</v>
      </c>
      <c r="B1702" s="162">
        <v>121397</v>
      </c>
      <c r="C1702" s="163" t="s">
        <v>2197</v>
      </c>
      <c r="D1702" s="163" t="s">
        <v>638</v>
      </c>
      <c r="E1702" s="163" t="s">
        <v>639</v>
      </c>
      <c r="F1702" s="163" t="s">
        <v>639</v>
      </c>
      <c r="G1702" s="163" t="s">
        <v>2198</v>
      </c>
      <c r="H1702" s="163" t="s">
        <v>2198</v>
      </c>
      <c r="I1702" s="163" t="s">
        <v>643</v>
      </c>
      <c r="J1702" s="162">
        <v>10.44626133</v>
      </c>
      <c r="K1702" s="162">
        <v>124.743343</v>
      </c>
      <c r="L1702" s="163" t="s">
        <v>644</v>
      </c>
      <c r="M1702" s="162">
        <v>14</v>
      </c>
      <c r="N1702" s="162">
        <v>45</v>
      </c>
      <c r="O1702" s="162">
        <v>194</v>
      </c>
      <c r="P1702" s="162">
        <v>1388</v>
      </c>
      <c r="Q1702" s="162">
        <v>2581</v>
      </c>
      <c r="R1702" s="164">
        <v>1</v>
      </c>
      <c r="S1702" s="164" t="s">
        <v>644</v>
      </c>
      <c r="T1702" s="164"/>
      <c r="U1702" s="164" t="s">
        <v>644</v>
      </c>
      <c r="V1702" s="164" t="s">
        <v>644</v>
      </c>
      <c r="W1702" s="162">
        <f t="shared" si="104"/>
        <v>1</v>
      </c>
      <c r="X1702" s="162">
        <v>1</v>
      </c>
      <c r="Y1702" t="str">
        <f t="shared" si="105"/>
        <v>Public Elementary</v>
      </c>
      <c r="AA1702" t="str">
        <f t="shared" si="106"/>
        <v>1</v>
      </c>
    </row>
    <row r="1703" spans="1:27" ht="15.75" hidden="1" customHeight="1" x14ac:dyDescent="0.25">
      <c r="A1703" s="162">
        <v>1553</v>
      </c>
      <c r="B1703" s="162">
        <v>121398</v>
      </c>
      <c r="C1703" s="163" t="s">
        <v>2199</v>
      </c>
      <c r="D1703" s="163" t="s">
        <v>638</v>
      </c>
      <c r="E1703" s="163" t="s">
        <v>639</v>
      </c>
      <c r="F1703" s="163" t="s">
        <v>639</v>
      </c>
      <c r="G1703" s="163" t="s">
        <v>2198</v>
      </c>
      <c r="H1703" s="163" t="s">
        <v>2198</v>
      </c>
      <c r="I1703" s="163" t="s">
        <v>643</v>
      </c>
      <c r="J1703" s="162">
        <v>10.473759279999999</v>
      </c>
      <c r="K1703" s="162">
        <v>124.77019900000001</v>
      </c>
      <c r="L1703" s="163" t="s">
        <v>644</v>
      </c>
      <c r="M1703" s="162">
        <v>14</v>
      </c>
      <c r="N1703" s="162">
        <v>45</v>
      </c>
      <c r="O1703" s="162">
        <v>194</v>
      </c>
      <c r="P1703" s="162">
        <v>1388</v>
      </c>
      <c r="Q1703" s="162">
        <v>2581</v>
      </c>
      <c r="R1703" s="164">
        <v>1</v>
      </c>
      <c r="S1703" s="164" t="s">
        <v>644</v>
      </c>
      <c r="T1703" s="164"/>
      <c r="U1703" s="164" t="s">
        <v>644</v>
      </c>
      <c r="V1703" s="164" t="s">
        <v>644</v>
      </c>
      <c r="W1703" s="162">
        <f t="shared" si="104"/>
        <v>1</v>
      </c>
      <c r="X1703" s="162">
        <v>1</v>
      </c>
      <c r="Y1703" t="str">
        <f t="shared" si="105"/>
        <v>Public Elementary</v>
      </c>
      <c r="AA1703" t="str">
        <f t="shared" si="106"/>
        <v>1</v>
      </c>
    </row>
    <row r="1704" spans="1:27" ht="15.75" hidden="1" customHeight="1" x14ac:dyDescent="0.25">
      <c r="A1704" s="162">
        <v>1554</v>
      </c>
      <c r="B1704" s="162">
        <v>121399</v>
      </c>
      <c r="C1704" s="163" t="s">
        <v>2200</v>
      </c>
      <c r="D1704" s="163" t="s">
        <v>638</v>
      </c>
      <c r="E1704" s="163" t="s">
        <v>639</v>
      </c>
      <c r="F1704" s="163" t="s">
        <v>639</v>
      </c>
      <c r="G1704" s="163" t="s">
        <v>2198</v>
      </c>
      <c r="H1704" s="163" t="s">
        <v>2198</v>
      </c>
      <c r="I1704" s="163" t="s">
        <v>643</v>
      </c>
      <c r="J1704" s="162">
        <v>10.458460199999999</v>
      </c>
      <c r="K1704" s="162">
        <v>124.8045989</v>
      </c>
      <c r="L1704" s="163" t="s">
        <v>644</v>
      </c>
      <c r="M1704" s="162">
        <v>14</v>
      </c>
      <c r="N1704" s="162">
        <v>45</v>
      </c>
      <c r="O1704" s="162">
        <v>194</v>
      </c>
      <c r="P1704" s="162">
        <v>1388</v>
      </c>
      <c r="Q1704" s="162">
        <v>2581</v>
      </c>
      <c r="R1704" s="164">
        <v>1</v>
      </c>
      <c r="S1704" s="164" t="s">
        <v>644</v>
      </c>
      <c r="T1704" s="164"/>
      <c r="U1704" s="164" t="s">
        <v>644</v>
      </c>
      <c r="V1704" s="164" t="s">
        <v>644</v>
      </c>
      <c r="W1704" s="162">
        <f t="shared" si="104"/>
        <v>1</v>
      </c>
      <c r="X1704" s="162">
        <v>1</v>
      </c>
      <c r="Y1704" t="str">
        <f t="shared" si="105"/>
        <v>Public Elementary</v>
      </c>
      <c r="AA1704" t="str">
        <f t="shared" si="106"/>
        <v>1</v>
      </c>
    </row>
    <row r="1705" spans="1:27" ht="15.75" hidden="1" customHeight="1" x14ac:dyDescent="0.25">
      <c r="A1705" s="162">
        <v>1555</v>
      </c>
      <c r="B1705" s="162">
        <v>121400</v>
      </c>
      <c r="C1705" s="163" t="s">
        <v>2201</v>
      </c>
      <c r="D1705" s="163" t="s">
        <v>638</v>
      </c>
      <c r="E1705" s="163" t="s">
        <v>639</v>
      </c>
      <c r="F1705" s="163" t="s">
        <v>639</v>
      </c>
      <c r="G1705" s="163" t="s">
        <v>2198</v>
      </c>
      <c r="H1705" s="163" t="s">
        <v>2198</v>
      </c>
      <c r="I1705" s="163" t="s">
        <v>643</v>
      </c>
      <c r="J1705" s="162">
        <v>10.467926869999999</v>
      </c>
      <c r="K1705" s="162">
        <v>124.72973210000001</v>
      </c>
      <c r="L1705" s="163" t="s">
        <v>644</v>
      </c>
      <c r="M1705" s="162">
        <v>14</v>
      </c>
      <c r="N1705" s="162">
        <v>45</v>
      </c>
      <c r="O1705" s="162">
        <v>194</v>
      </c>
      <c r="P1705" s="162">
        <v>1388</v>
      </c>
      <c r="Q1705" s="162">
        <v>2581</v>
      </c>
      <c r="R1705" s="164">
        <v>1</v>
      </c>
      <c r="S1705" s="164" t="s">
        <v>644</v>
      </c>
      <c r="T1705" s="164"/>
      <c r="U1705" s="164" t="s">
        <v>644</v>
      </c>
      <c r="V1705" s="164" t="s">
        <v>644</v>
      </c>
      <c r="W1705" s="162">
        <f t="shared" si="104"/>
        <v>1</v>
      </c>
      <c r="X1705" s="162">
        <v>1</v>
      </c>
      <c r="Y1705" t="str">
        <f t="shared" si="105"/>
        <v>Public Elementary</v>
      </c>
      <c r="AA1705" t="str">
        <f t="shared" si="106"/>
        <v>1</v>
      </c>
    </row>
    <row r="1706" spans="1:27" ht="15.75" hidden="1" customHeight="1" x14ac:dyDescent="0.25">
      <c r="A1706" s="162">
        <v>1556</v>
      </c>
      <c r="B1706" s="162">
        <v>121401</v>
      </c>
      <c r="C1706" s="163" t="s">
        <v>2202</v>
      </c>
      <c r="D1706" s="163" t="s">
        <v>638</v>
      </c>
      <c r="E1706" s="163" t="s">
        <v>639</v>
      </c>
      <c r="F1706" s="163" t="s">
        <v>639</v>
      </c>
      <c r="G1706" s="163" t="s">
        <v>2198</v>
      </c>
      <c r="H1706" s="163" t="s">
        <v>2198</v>
      </c>
      <c r="I1706" s="163" t="s">
        <v>643</v>
      </c>
      <c r="J1706" s="166">
        <v>10.47525933</v>
      </c>
      <c r="K1706" s="166">
        <v>124.7334991</v>
      </c>
      <c r="L1706" s="163" t="s">
        <v>644</v>
      </c>
      <c r="M1706" s="162">
        <v>14</v>
      </c>
      <c r="N1706" s="162">
        <v>45</v>
      </c>
      <c r="O1706" s="162">
        <v>194</v>
      </c>
      <c r="P1706" s="162">
        <v>1388</v>
      </c>
      <c r="Q1706" s="162">
        <v>2581</v>
      </c>
      <c r="R1706" s="164">
        <v>1</v>
      </c>
      <c r="S1706" s="164" t="s">
        <v>644</v>
      </c>
      <c r="T1706" s="164"/>
      <c r="U1706" s="164" t="s">
        <v>644</v>
      </c>
      <c r="V1706" s="164" t="s">
        <v>644</v>
      </c>
      <c r="W1706" s="162">
        <f t="shared" si="104"/>
        <v>1</v>
      </c>
      <c r="X1706" s="162">
        <v>1</v>
      </c>
      <c r="Y1706" t="str">
        <f t="shared" si="105"/>
        <v>Public Elementary</v>
      </c>
      <c r="AA1706" t="str">
        <f t="shared" si="106"/>
        <v>1</v>
      </c>
    </row>
    <row r="1707" spans="1:27" ht="15.75" hidden="1" customHeight="1" x14ac:dyDescent="0.25">
      <c r="A1707" s="162">
        <v>1557</v>
      </c>
      <c r="B1707" s="162">
        <v>121402</v>
      </c>
      <c r="C1707" s="163" t="s">
        <v>2203</v>
      </c>
      <c r="D1707" s="163" t="s">
        <v>638</v>
      </c>
      <c r="E1707" s="163" t="s">
        <v>639</v>
      </c>
      <c r="F1707" s="163" t="s">
        <v>639</v>
      </c>
      <c r="G1707" s="163" t="s">
        <v>2198</v>
      </c>
      <c r="H1707" s="163" t="s">
        <v>2198</v>
      </c>
      <c r="I1707" s="163" t="s">
        <v>643</v>
      </c>
      <c r="J1707" s="166">
        <v>10.457360019999999</v>
      </c>
      <c r="K1707" s="166">
        <v>124.86369879999999</v>
      </c>
      <c r="L1707" s="163" t="s">
        <v>644</v>
      </c>
      <c r="M1707" s="162">
        <v>14</v>
      </c>
      <c r="N1707" s="162">
        <v>45</v>
      </c>
      <c r="O1707" s="162">
        <v>194</v>
      </c>
      <c r="P1707" s="162">
        <v>1388</v>
      </c>
      <c r="Q1707" s="162">
        <v>2581</v>
      </c>
      <c r="R1707" s="164">
        <v>1</v>
      </c>
      <c r="S1707" s="164" t="s">
        <v>644</v>
      </c>
      <c r="T1707" s="164"/>
      <c r="U1707" s="164" t="s">
        <v>644</v>
      </c>
      <c r="V1707" s="164" t="s">
        <v>644</v>
      </c>
      <c r="W1707" s="162">
        <f t="shared" si="104"/>
        <v>1</v>
      </c>
      <c r="X1707" s="162">
        <v>1</v>
      </c>
      <c r="Y1707" t="str">
        <f t="shared" si="105"/>
        <v>Public Elementary</v>
      </c>
      <c r="AA1707" t="str">
        <f t="shared" si="106"/>
        <v>1</v>
      </c>
    </row>
    <row r="1708" spans="1:27" ht="15.75" hidden="1" customHeight="1" x14ac:dyDescent="0.25">
      <c r="A1708" s="162">
        <v>1558</v>
      </c>
      <c r="B1708" s="162">
        <v>121403</v>
      </c>
      <c r="C1708" s="163" t="s">
        <v>2204</v>
      </c>
      <c r="D1708" s="163" t="s">
        <v>638</v>
      </c>
      <c r="E1708" s="163" t="s">
        <v>639</v>
      </c>
      <c r="F1708" s="163" t="s">
        <v>639</v>
      </c>
      <c r="G1708" s="163" t="s">
        <v>2198</v>
      </c>
      <c r="H1708" s="163" t="s">
        <v>2198</v>
      </c>
      <c r="I1708" s="163" t="s">
        <v>643</v>
      </c>
      <c r="J1708" s="166">
        <v>10.436761730000001</v>
      </c>
      <c r="K1708" s="166">
        <v>124.80369880000001</v>
      </c>
      <c r="L1708" s="163" t="s">
        <v>644</v>
      </c>
      <c r="M1708" s="162">
        <v>14</v>
      </c>
      <c r="N1708" s="162">
        <v>45</v>
      </c>
      <c r="O1708" s="162">
        <v>194</v>
      </c>
      <c r="P1708" s="162">
        <v>1388</v>
      </c>
      <c r="Q1708" s="162">
        <v>2581</v>
      </c>
      <c r="R1708" s="164">
        <v>1</v>
      </c>
      <c r="S1708" s="164" t="s">
        <v>644</v>
      </c>
      <c r="T1708" s="164"/>
      <c r="U1708" s="164" t="s">
        <v>644</v>
      </c>
      <c r="V1708" s="164" t="s">
        <v>644</v>
      </c>
      <c r="W1708" s="162">
        <f t="shared" si="104"/>
        <v>1</v>
      </c>
      <c r="X1708" s="162">
        <v>1</v>
      </c>
      <c r="Y1708" t="str">
        <f t="shared" si="105"/>
        <v>Public Elementary</v>
      </c>
      <c r="AA1708" t="str">
        <f t="shared" si="106"/>
        <v>1</v>
      </c>
    </row>
    <row r="1709" spans="1:27" ht="15.75" hidden="1" customHeight="1" x14ac:dyDescent="0.25">
      <c r="A1709" s="162">
        <v>1559</v>
      </c>
      <c r="B1709" s="162">
        <v>121404</v>
      </c>
      <c r="C1709" s="163" t="s">
        <v>2205</v>
      </c>
      <c r="D1709" s="163" t="s">
        <v>638</v>
      </c>
      <c r="E1709" s="163" t="s">
        <v>639</v>
      </c>
      <c r="F1709" s="163" t="s">
        <v>639</v>
      </c>
      <c r="G1709" s="163" t="s">
        <v>2198</v>
      </c>
      <c r="H1709" s="163" t="s">
        <v>2198</v>
      </c>
      <c r="I1709" s="163" t="s">
        <v>643</v>
      </c>
      <c r="J1709" s="162">
        <v>10.4473723</v>
      </c>
      <c r="K1709" s="162">
        <v>124.732232</v>
      </c>
      <c r="L1709" s="163" t="s">
        <v>644</v>
      </c>
      <c r="M1709" s="162">
        <v>14</v>
      </c>
      <c r="N1709" s="162">
        <v>45</v>
      </c>
      <c r="O1709" s="162">
        <v>194</v>
      </c>
      <c r="P1709" s="162">
        <v>1388</v>
      </c>
      <c r="Q1709" s="162">
        <v>2581</v>
      </c>
      <c r="R1709" s="164">
        <v>1</v>
      </c>
      <c r="S1709" s="164" t="s">
        <v>644</v>
      </c>
      <c r="T1709" s="164"/>
      <c r="U1709" s="164" t="s">
        <v>644</v>
      </c>
      <c r="V1709" s="164" t="s">
        <v>644</v>
      </c>
      <c r="W1709" s="162">
        <f t="shared" si="104"/>
        <v>1</v>
      </c>
      <c r="X1709" s="162">
        <v>1</v>
      </c>
      <c r="Y1709" t="str">
        <f t="shared" si="105"/>
        <v>Public Elementary</v>
      </c>
      <c r="AA1709" t="str">
        <f t="shared" si="106"/>
        <v>1</v>
      </c>
    </row>
    <row r="1710" spans="1:27" ht="15.75" hidden="1" customHeight="1" x14ac:dyDescent="0.25">
      <c r="A1710" s="162">
        <v>1560</v>
      </c>
      <c r="B1710" s="162">
        <v>121405</v>
      </c>
      <c r="C1710" s="163" t="s">
        <v>2206</v>
      </c>
      <c r="D1710" s="163" t="s">
        <v>638</v>
      </c>
      <c r="E1710" s="163" t="s">
        <v>639</v>
      </c>
      <c r="F1710" s="163" t="s">
        <v>639</v>
      </c>
      <c r="G1710" s="163" t="s">
        <v>2198</v>
      </c>
      <c r="H1710" s="163" t="s">
        <v>2198</v>
      </c>
      <c r="I1710" s="163" t="s">
        <v>643</v>
      </c>
      <c r="J1710" s="162">
        <v>10.454593790000001</v>
      </c>
      <c r="K1710" s="162">
        <v>124.73306599999999</v>
      </c>
      <c r="L1710" s="163" t="s">
        <v>644</v>
      </c>
      <c r="M1710" s="162">
        <v>14</v>
      </c>
      <c r="N1710" s="162">
        <v>45</v>
      </c>
      <c r="O1710" s="162">
        <v>194</v>
      </c>
      <c r="P1710" s="162">
        <v>1388</v>
      </c>
      <c r="Q1710" s="162">
        <v>2581</v>
      </c>
      <c r="R1710" s="164">
        <v>1</v>
      </c>
      <c r="S1710" s="164" t="s">
        <v>644</v>
      </c>
      <c r="T1710" s="164"/>
      <c r="U1710" s="164" t="s">
        <v>644</v>
      </c>
      <c r="V1710" s="164" t="s">
        <v>644</v>
      </c>
      <c r="W1710" s="162">
        <f t="shared" si="104"/>
        <v>1</v>
      </c>
      <c r="X1710" s="162">
        <v>1</v>
      </c>
      <c r="Y1710" t="str">
        <f t="shared" si="105"/>
        <v>Public Elementary</v>
      </c>
      <c r="AA1710" t="str">
        <f t="shared" si="106"/>
        <v>1</v>
      </c>
    </row>
    <row r="1711" spans="1:27" ht="15.75" hidden="1" customHeight="1" x14ac:dyDescent="0.25">
      <c r="A1711" s="162">
        <v>1561</v>
      </c>
      <c r="B1711" s="162">
        <v>121406</v>
      </c>
      <c r="C1711" s="163" t="s">
        <v>2207</v>
      </c>
      <c r="D1711" s="163" t="s">
        <v>638</v>
      </c>
      <c r="E1711" s="163" t="s">
        <v>639</v>
      </c>
      <c r="F1711" s="163" t="s">
        <v>639</v>
      </c>
      <c r="G1711" s="163" t="s">
        <v>2198</v>
      </c>
      <c r="H1711" s="163" t="s">
        <v>2198</v>
      </c>
      <c r="I1711" s="163" t="s">
        <v>643</v>
      </c>
      <c r="J1711" s="162">
        <v>10.46487093</v>
      </c>
      <c r="K1711" s="162">
        <v>124.764455</v>
      </c>
      <c r="L1711" s="163" t="s">
        <v>644</v>
      </c>
      <c r="M1711" s="162">
        <v>14</v>
      </c>
      <c r="N1711" s="162">
        <v>45</v>
      </c>
      <c r="O1711" s="162">
        <v>194</v>
      </c>
      <c r="P1711" s="162">
        <v>1388</v>
      </c>
      <c r="Q1711" s="162">
        <v>2581</v>
      </c>
      <c r="R1711" s="164">
        <v>1</v>
      </c>
      <c r="S1711" s="164" t="s">
        <v>644</v>
      </c>
      <c r="T1711" s="164"/>
      <c r="U1711" s="164" t="s">
        <v>644</v>
      </c>
      <c r="V1711" s="164" t="s">
        <v>644</v>
      </c>
      <c r="W1711" s="162">
        <f t="shared" si="104"/>
        <v>1</v>
      </c>
      <c r="X1711" s="162">
        <v>1</v>
      </c>
      <c r="Y1711" t="str">
        <f t="shared" si="105"/>
        <v>Public Elementary</v>
      </c>
      <c r="AA1711" t="str">
        <f t="shared" si="106"/>
        <v>1</v>
      </c>
    </row>
    <row r="1712" spans="1:27" ht="15.75" hidden="1" customHeight="1" x14ac:dyDescent="0.25">
      <c r="A1712" s="162">
        <v>1562</v>
      </c>
      <c r="B1712" s="162">
        <v>121407</v>
      </c>
      <c r="C1712" s="163" t="s">
        <v>2208</v>
      </c>
      <c r="D1712" s="163" t="s">
        <v>638</v>
      </c>
      <c r="E1712" s="163" t="s">
        <v>639</v>
      </c>
      <c r="F1712" s="163" t="s">
        <v>639</v>
      </c>
      <c r="G1712" s="163" t="s">
        <v>2198</v>
      </c>
      <c r="H1712" s="163" t="s">
        <v>2198</v>
      </c>
      <c r="I1712" s="163" t="s">
        <v>643</v>
      </c>
      <c r="J1712" s="162">
        <v>10.49014755</v>
      </c>
      <c r="K1712" s="162">
        <v>124.6744643</v>
      </c>
      <c r="L1712" s="163" t="s">
        <v>644</v>
      </c>
      <c r="M1712" s="162">
        <v>14</v>
      </c>
      <c r="N1712" s="162">
        <v>45</v>
      </c>
      <c r="O1712" s="162">
        <v>194</v>
      </c>
      <c r="P1712" s="162">
        <v>1388</v>
      </c>
      <c r="Q1712" s="162">
        <v>2581</v>
      </c>
      <c r="R1712" s="164">
        <v>1</v>
      </c>
      <c r="S1712" s="164" t="s">
        <v>644</v>
      </c>
      <c r="T1712" s="164"/>
      <c r="U1712" s="164" t="s">
        <v>644</v>
      </c>
      <c r="V1712" s="164" t="s">
        <v>644</v>
      </c>
      <c r="W1712" s="162">
        <f t="shared" si="104"/>
        <v>1</v>
      </c>
      <c r="X1712" s="162">
        <v>1</v>
      </c>
      <c r="Y1712" t="str">
        <f t="shared" si="105"/>
        <v>Public Elementary</v>
      </c>
      <c r="AA1712" t="str">
        <f t="shared" si="106"/>
        <v>1</v>
      </c>
    </row>
    <row r="1713" spans="1:27" ht="15.75" hidden="1" customHeight="1" x14ac:dyDescent="0.25">
      <c r="A1713" s="162">
        <v>1563</v>
      </c>
      <c r="B1713" s="162">
        <v>121408</v>
      </c>
      <c r="C1713" s="163" t="s">
        <v>2209</v>
      </c>
      <c r="D1713" s="163" t="s">
        <v>638</v>
      </c>
      <c r="E1713" s="163" t="s">
        <v>639</v>
      </c>
      <c r="F1713" s="163" t="s">
        <v>639</v>
      </c>
      <c r="G1713" s="163" t="s">
        <v>2198</v>
      </c>
      <c r="H1713" s="163" t="s">
        <v>2198</v>
      </c>
      <c r="I1713" s="163" t="s">
        <v>643</v>
      </c>
      <c r="J1713" s="162">
        <v>10.42987355</v>
      </c>
      <c r="K1713" s="162">
        <v>124.7286209</v>
      </c>
      <c r="L1713" s="163" t="s">
        <v>644</v>
      </c>
      <c r="M1713" s="162">
        <v>14</v>
      </c>
      <c r="N1713" s="162">
        <v>45</v>
      </c>
      <c r="O1713" s="162">
        <v>194</v>
      </c>
      <c r="P1713" s="162">
        <v>1388</v>
      </c>
      <c r="Q1713" s="162">
        <v>2581</v>
      </c>
      <c r="R1713" s="164">
        <v>1</v>
      </c>
      <c r="S1713" s="164" t="s">
        <v>644</v>
      </c>
      <c r="T1713" s="164"/>
      <c r="U1713" s="164" t="s">
        <v>644</v>
      </c>
      <c r="V1713" s="164" t="s">
        <v>644</v>
      </c>
      <c r="W1713" s="162">
        <f t="shared" si="104"/>
        <v>1</v>
      </c>
      <c r="X1713" s="162">
        <v>1</v>
      </c>
      <c r="Y1713" t="str">
        <f t="shared" si="105"/>
        <v>Public Elementary</v>
      </c>
      <c r="AA1713" t="str">
        <f t="shared" si="106"/>
        <v>1</v>
      </c>
    </row>
    <row r="1714" spans="1:27" ht="15.75" hidden="1" customHeight="1" x14ac:dyDescent="0.25">
      <c r="A1714" s="162">
        <v>1564</v>
      </c>
      <c r="B1714" s="162">
        <v>121409</v>
      </c>
      <c r="C1714" s="163" t="s">
        <v>1956</v>
      </c>
      <c r="D1714" s="163" t="s">
        <v>638</v>
      </c>
      <c r="E1714" s="163" t="s">
        <v>639</v>
      </c>
      <c r="F1714" s="163" t="s">
        <v>639</v>
      </c>
      <c r="G1714" s="163" t="s">
        <v>2198</v>
      </c>
      <c r="H1714" s="163" t="s">
        <v>2198</v>
      </c>
      <c r="I1714" s="163" t="s">
        <v>643</v>
      </c>
      <c r="J1714" s="166">
        <v>10.436361890000001</v>
      </c>
      <c r="K1714" s="166">
        <v>124.7732989</v>
      </c>
      <c r="L1714" s="163" t="s">
        <v>644</v>
      </c>
      <c r="M1714" s="162">
        <v>14</v>
      </c>
      <c r="N1714" s="162">
        <v>45</v>
      </c>
      <c r="O1714" s="162">
        <v>194</v>
      </c>
      <c r="P1714" s="162">
        <v>1388</v>
      </c>
      <c r="Q1714" s="162">
        <v>2581</v>
      </c>
      <c r="R1714" s="164">
        <v>1</v>
      </c>
      <c r="S1714" s="164" t="s">
        <v>644</v>
      </c>
      <c r="T1714" s="164"/>
      <c r="U1714" s="164" t="s">
        <v>644</v>
      </c>
      <c r="V1714" s="164" t="s">
        <v>644</v>
      </c>
      <c r="W1714" s="162">
        <f t="shared" si="104"/>
        <v>1</v>
      </c>
      <c r="X1714" s="162">
        <v>1</v>
      </c>
      <c r="Y1714" t="str">
        <f t="shared" si="105"/>
        <v>Public Elementary</v>
      </c>
      <c r="AA1714" t="str">
        <f t="shared" si="106"/>
        <v>1</v>
      </c>
    </row>
    <row r="1715" spans="1:27" ht="15.75" hidden="1" customHeight="1" x14ac:dyDescent="0.25">
      <c r="A1715" s="162">
        <v>1565</v>
      </c>
      <c r="B1715" s="162">
        <v>121410</v>
      </c>
      <c r="C1715" s="163" t="s">
        <v>2210</v>
      </c>
      <c r="D1715" s="163" t="s">
        <v>638</v>
      </c>
      <c r="E1715" s="163" t="s">
        <v>639</v>
      </c>
      <c r="F1715" s="163" t="s">
        <v>639</v>
      </c>
      <c r="G1715" s="163" t="s">
        <v>2198</v>
      </c>
      <c r="H1715" s="163" t="s">
        <v>2198</v>
      </c>
      <c r="I1715" s="163" t="s">
        <v>643</v>
      </c>
      <c r="J1715" s="162">
        <v>10.42876253</v>
      </c>
      <c r="K1715" s="162">
        <v>124.7494549</v>
      </c>
      <c r="L1715" s="163" t="s">
        <v>644</v>
      </c>
      <c r="M1715" s="162">
        <v>14</v>
      </c>
      <c r="N1715" s="162">
        <v>45</v>
      </c>
      <c r="O1715" s="162">
        <v>194</v>
      </c>
      <c r="P1715" s="162">
        <v>1388</v>
      </c>
      <c r="Q1715" s="162">
        <v>2581</v>
      </c>
      <c r="R1715" s="164">
        <v>1</v>
      </c>
      <c r="S1715" s="164" t="s">
        <v>644</v>
      </c>
      <c r="T1715" s="164"/>
      <c r="U1715" s="164" t="s">
        <v>644</v>
      </c>
      <c r="V1715" s="164" t="s">
        <v>644</v>
      </c>
      <c r="W1715" s="162">
        <f t="shared" si="104"/>
        <v>1</v>
      </c>
      <c r="X1715" s="162">
        <v>1</v>
      </c>
      <c r="Y1715" t="str">
        <f t="shared" si="105"/>
        <v>Public Elementary</v>
      </c>
      <c r="AA1715" t="str">
        <f t="shared" si="106"/>
        <v>1</v>
      </c>
    </row>
    <row r="1716" spans="1:27" ht="15.75" hidden="1" customHeight="1" x14ac:dyDescent="0.25">
      <c r="A1716" s="162">
        <v>1566</v>
      </c>
      <c r="B1716" s="162">
        <v>121411</v>
      </c>
      <c r="C1716" s="163" t="s">
        <v>2211</v>
      </c>
      <c r="D1716" s="163" t="s">
        <v>638</v>
      </c>
      <c r="E1716" s="163" t="s">
        <v>639</v>
      </c>
      <c r="F1716" s="163" t="s">
        <v>639</v>
      </c>
      <c r="G1716" s="163" t="s">
        <v>2198</v>
      </c>
      <c r="H1716" s="163" t="s">
        <v>2198</v>
      </c>
      <c r="I1716" s="163" t="s">
        <v>643</v>
      </c>
      <c r="J1716" s="162">
        <v>10.43765089</v>
      </c>
      <c r="K1716" s="162">
        <v>124.7530659</v>
      </c>
      <c r="L1716" s="163" t="s">
        <v>644</v>
      </c>
      <c r="M1716" s="162">
        <v>14</v>
      </c>
      <c r="N1716" s="162">
        <v>45</v>
      </c>
      <c r="O1716" s="162">
        <v>194</v>
      </c>
      <c r="P1716" s="162">
        <v>1388</v>
      </c>
      <c r="Q1716" s="162">
        <v>2581</v>
      </c>
      <c r="R1716" s="164">
        <v>1</v>
      </c>
      <c r="S1716" s="164" t="s">
        <v>644</v>
      </c>
      <c r="T1716" s="164"/>
      <c r="U1716" s="164" t="s">
        <v>644</v>
      </c>
      <c r="V1716" s="164" t="s">
        <v>644</v>
      </c>
      <c r="W1716" s="162">
        <f t="shared" si="104"/>
        <v>1</v>
      </c>
      <c r="X1716" s="162">
        <v>1</v>
      </c>
      <c r="Y1716" t="str">
        <f t="shared" si="105"/>
        <v>Public Elementary</v>
      </c>
      <c r="AA1716" t="str">
        <f t="shared" si="106"/>
        <v>1</v>
      </c>
    </row>
    <row r="1717" spans="1:27" ht="15.75" hidden="1" customHeight="1" x14ac:dyDescent="0.25">
      <c r="A1717" s="162">
        <v>1567</v>
      </c>
      <c r="B1717" s="162">
        <v>121412</v>
      </c>
      <c r="C1717" s="163" t="s">
        <v>2212</v>
      </c>
      <c r="D1717" s="163" t="s">
        <v>638</v>
      </c>
      <c r="E1717" s="163" t="s">
        <v>639</v>
      </c>
      <c r="F1717" s="163" t="s">
        <v>639</v>
      </c>
      <c r="G1717" s="163" t="s">
        <v>2198</v>
      </c>
      <c r="H1717" s="163" t="s">
        <v>2198</v>
      </c>
      <c r="I1717" s="163" t="s">
        <v>643</v>
      </c>
      <c r="J1717" s="162">
        <v>10.47459192</v>
      </c>
      <c r="K1717" s="162">
        <v>124.8377879</v>
      </c>
      <c r="L1717" s="163" t="s">
        <v>644</v>
      </c>
      <c r="M1717" s="162">
        <v>14</v>
      </c>
      <c r="N1717" s="162">
        <v>45</v>
      </c>
      <c r="O1717" s="162">
        <v>194</v>
      </c>
      <c r="P1717" s="162">
        <v>1388</v>
      </c>
      <c r="Q1717" s="162">
        <v>2581</v>
      </c>
      <c r="R1717" s="164">
        <v>1</v>
      </c>
      <c r="S1717" s="164" t="s">
        <v>644</v>
      </c>
      <c r="T1717" s="164"/>
      <c r="U1717" s="164" t="s">
        <v>644</v>
      </c>
      <c r="V1717" s="164" t="s">
        <v>644</v>
      </c>
      <c r="W1717" s="162">
        <f t="shared" si="104"/>
        <v>1</v>
      </c>
      <c r="X1717" s="162">
        <v>1</v>
      </c>
      <c r="Y1717" t="str">
        <f t="shared" si="105"/>
        <v>Public Elementary</v>
      </c>
      <c r="AA1717" t="str">
        <f t="shared" si="106"/>
        <v>1</v>
      </c>
    </row>
    <row r="1718" spans="1:27" ht="15.75" hidden="1" customHeight="1" x14ac:dyDescent="0.25">
      <c r="A1718" s="162">
        <v>1568</v>
      </c>
      <c r="B1718" s="162">
        <v>121413</v>
      </c>
      <c r="C1718" s="163" t="s">
        <v>2213</v>
      </c>
      <c r="D1718" s="163" t="s">
        <v>638</v>
      </c>
      <c r="E1718" s="163" t="s">
        <v>639</v>
      </c>
      <c r="F1718" s="163" t="s">
        <v>639</v>
      </c>
      <c r="G1718" s="163" t="s">
        <v>2198</v>
      </c>
      <c r="H1718" s="163" t="s">
        <v>2198</v>
      </c>
      <c r="I1718" s="163" t="s">
        <v>643</v>
      </c>
      <c r="J1718" s="162">
        <v>10.436818049999999</v>
      </c>
      <c r="K1718" s="162">
        <v>124.73084299999999</v>
      </c>
      <c r="L1718" s="163" t="s">
        <v>644</v>
      </c>
      <c r="M1718" s="162">
        <v>14</v>
      </c>
      <c r="N1718" s="162">
        <v>45</v>
      </c>
      <c r="O1718" s="162">
        <v>194</v>
      </c>
      <c r="P1718" s="162">
        <v>1388</v>
      </c>
      <c r="Q1718" s="162">
        <v>2581</v>
      </c>
      <c r="R1718" s="164">
        <v>1</v>
      </c>
      <c r="S1718" s="164" t="s">
        <v>644</v>
      </c>
      <c r="T1718" s="164"/>
      <c r="U1718" s="164" t="s">
        <v>644</v>
      </c>
      <c r="V1718" s="164" t="s">
        <v>644</v>
      </c>
      <c r="W1718" s="162">
        <f t="shared" si="104"/>
        <v>1</v>
      </c>
      <c r="X1718" s="162">
        <v>1</v>
      </c>
      <c r="Y1718" t="str">
        <f t="shared" si="105"/>
        <v>Public Elementary</v>
      </c>
      <c r="AA1718" t="str">
        <f t="shared" si="106"/>
        <v>1</v>
      </c>
    </row>
    <row r="1719" spans="1:27" ht="15.75" hidden="1" customHeight="1" x14ac:dyDescent="0.25">
      <c r="A1719" s="162">
        <v>1569</v>
      </c>
      <c r="B1719" s="162">
        <v>121414</v>
      </c>
      <c r="C1719" s="163" t="s">
        <v>2214</v>
      </c>
      <c r="D1719" s="163" t="s">
        <v>638</v>
      </c>
      <c r="E1719" s="163" t="s">
        <v>639</v>
      </c>
      <c r="F1719" s="163" t="s">
        <v>639</v>
      </c>
      <c r="G1719" s="163" t="s">
        <v>2198</v>
      </c>
      <c r="H1719" s="163" t="s">
        <v>2198</v>
      </c>
      <c r="I1719" s="163" t="s">
        <v>643</v>
      </c>
      <c r="J1719" s="162">
        <v>10.42987355</v>
      </c>
      <c r="K1719" s="162">
        <v>124.7286209</v>
      </c>
      <c r="L1719" s="163" t="s">
        <v>644</v>
      </c>
      <c r="M1719" s="162">
        <v>14</v>
      </c>
      <c r="N1719" s="162">
        <v>45</v>
      </c>
      <c r="O1719" s="162">
        <v>194</v>
      </c>
      <c r="P1719" s="162">
        <v>1388</v>
      </c>
      <c r="Q1719" s="162">
        <v>2581</v>
      </c>
      <c r="R1719" s="164">
        <v>1</v>
      </c>
      <c r="S1719" s="164" t="s">
        <v>644</v>
      </c>
      <c r="T1719" s="164"/>
      <c r="U1719" s="164" t="s">
        <v>644</v>
      </c>
      <c r="V1719" s="164" t="s">
        <v>644</v>
      </c>
      <c r="W1719" s="162">
        <f t="shared" si="104"/>
        <v>1</v>
      </c>
      <c r="X1719" s="162">
        <v>1</v>
      </c>
      <c r="Y1719" t="str">
        <f t="shared" si="105"/>
        <v>Public Elementary</v>
      </c>
      <c r="AA1719" t="str">
        <f t="shared" si="106"/>
        <v>1</v>
      </c>
    </row>
    <row r="1720" spans="1:27" ht="15.75" hidden="1" customHeight="1" x14ac:dyDescent="0.25">
      <c r="A1720" s="162">
        <v>2232</v>
      </c>
      <c r="B1720" s="162">
        <v>303350</v>
      </c>
      <c r="C1720" s="163" t="s">
        <v>2813</v>
      </c>
      <c r="D1720" s="163" t="s">
        <v>638</v>
      </c>
      <c r="E1720" s="163" t="s">
        <v>639</v>
      </c>
      <c r="F1720" s="163" t="s">
        <v>639</v>
      </c>
      <c r="G1720" s="163" t="s">
        <v>2198</v>
      </c>
      <c r="H1720" s="163" t="s">
        <v>2198</v>
      </c>
      <c r="I1720" s="163" t="s">
        <v>716</v>
      </c>
      <c r="J1720" s="162">
        <v>10.46637915</v>
      </c>
      <c r="K1720" s="162">
        <v>124.73061490000001</v>
      </c>
      <c r="L1720" s="163" t="s">
        <v>644</v>
      </c>
      <c r="M1720" s="162">
        <v>14</v>
      </c>
      <c r="N1720" s="162">
        <v>45</v>
      </c>
      <c r="O1720" s="162">
        <v>194</v>
      </c>
      <c r="P1720" s="162">
        <v>1388</v>
      </c>
      <c r="Q1720" s="162">
        <v>2581</v>
      </c>
      <c r="R1720" s="164" t="s">
        <v>644</v>
      </c>
      <c r="S1720" s="164">
        <v>1</v>
      </c>
      <c r="T1720" s="164"/>
      <c r="U1720" s="164" t="s">
        <v>644</v>
      </c>
      <c r="V1720" s="164" t="s">
        <v>644</v>
      </c>
      <c r="W1720" s="162">
        <f t="shared" si="104"/>
        <v>2</v>
      </c>
      <c r="X1720" s="162">
        <v>1</v>
      </c>
      <c r="Y1720" t="str">
        <f t="shared" si="105"/>
        <v>Public JHS</v>
      </c>
      <c r="AA1720" t="str">
        <f t="shared" si="106"/>
        <v>2</v>
      </c>
    </row>
    <row r="1721" spans="1:27" ht="15.75" hidden="1" customHeight="1" x14ac:dyDescent="0.25">
      <c r="A1721" s="162">
        <v>2255</v>
      </c>
      <c r="B1721" s="162">
        <v>303375</v>
      </c>
      <c r="C1721" s="163" t="s">
        <v>2835</v>
      </c>
      <c r="D1721" s="163" t="s">
        <v>638</v>
      </c>
      <c r="E1721" s="163" t="s">
        <v>639</v>
      </c>
      <c r="F1721" s="163" t="s">
        <v>639</v>
      </c>
      <c r="G1721" s="163" t="s">
        <v>2198</v>
      </c>
      <c r="H1721" s="163" t="s">
        <v>2198</v>
      </c>
      <c r="I1721" s="163" t="s">
        <v>716</v>
      </c>
      <c r="J1721" s="162">
        <v>10.434089500000001</v>
      </c>
      <c r="K1721" s="162">
        <v>124.72894169999999</v>
      </c>
      <c r="L1721" s="163" t="s">
        <v>644</v>
      </c>
      <c r="M1721" s="162">
        <v>14</v>
      </c>
      <c r="N1721" s="162">
        <v>45</v>
      </c>
      <c r="O1721" s="162">
        <v>194</v>
      </c>
      <c r="P1721" s="162">
        <v>1388</v>
      </c>
      <c r="Q1721" s="162">
        <v>2581</v>
      </c>
      <c r="R1721" s="164" t="s">
        <v>644</v>
      </c>
      <c r="S1721" s="164">
        <v>1</v>
      </c>
      <c r="T1721" s="164"/>
      <c r="U1721" s="164" t="s">
        <v>644</v>
      </c>
      <c r="V1721" s="164" t="s">
        <v>644</v>
      </c>
      <c r="W1721" s="162">
        <f t="shared" si="104"/>
        <v>2</v>
      </c>
      <c r="X1721" s="162">
        <v>1</v>
      </c>
      <c r="Y1721" t="str">
        <f t="shared" si="105"/>
        <v>Public JHS</v>
      </c>
      <c r="AA1721" t="str">
        <f t="shared" si="106"/>
        <v>2</v>
      </c>
    </row>
    <row r="1722" spans="1:27" ht="15.75" hidden="1" customHeight="1" x14ac:dyDescent="0.25">
      <c r="A1722" s="162">
        <v>2346</v>
      </c>
      <c r="B1722" s="162">
        <v>313329</v>
      </c>
      <c r="C1722" s="163" t="s">
        <v>2921</v>
      </c>
      <c r="D1722" s="163" t="s">
        <v>638</v>
      </c>
      <c r="E1722" s="163" t="s">
        <v>639</v>
      </c>
      <c r="F1722" s="163" t="s">
        <v>639</v>
      </c>
      <c r="G1722" s="163" t="s">
        <v>2198</v>
      </c>
      <c r="H1722" s="163" t="s">
        <v>2198</v>
      </c>
      <c r="I1722" s="163" t="s">
        <v>716</v>
      </c>
      <c r="J1722" s="170"/>
      <c r="K1722" s="170"/>
      <c r="L1722" s="163" t="s">
        <v>644</v>
      </c>
      <c r="M1722" s="162">
        <v>14</v>
      </c>
      <c r="N1722" s="162">
        <v>45</v>
      </c>
      <c r="O1722" s="162">
        <v>194</v>
      </c>
      <c r="P1722" s="162">
        <v>1388</v>
      </c>
      <c r="Q1722" s="162">
        <v>2581</v>
      </c>
      <c r="R1722" s="164" t="s">
        <v>644</v>
      </c>
      <c r="S1722" s="164">
        <v>1</v>
      </c>
      <c r="T1722" s="164"/>
      <c r="U1722" s="164" t="s">
        <v>644</v>
      </c>
      <c r="V1722" s="164" t="s">
        <v>644</v>
      </c>
      <c r="W1722" s="162">
        <f t="shared" si="104"/>
        <v>2</v>
      </c>
      <c r="X1722" s="162">
        <v>1</v>
      </c>
      <c r="Y1722" t="str">
        <f t="shared" si="105"/>
        <v>Public JHS</v>
      </c>
      <c r="AA1722" t="str">
        <f t="shared" si="106"/>
        <v>2</v>
      </c>
    </row>
    <row r="1723" spans="1:27" ht="15.75" hidden="1" customHeight="1" x14ac:dyDescent="0.25">
      <c r="A1723" s="162">
        <v>2379</v>
      </c>
      <c r="B1723" s="162">
        <v>404672</v>
      </c>
      <c r="C1723" s="169" t="s">
        <v>2976</v>
      </c>
      <c r="D1723" s="163" t="s">
        <v>638</v>
      </c>
      <c r="E1723" s="163" t="s">
        <v>730</v>
      </c>
      <c r="F1723" s="163" t="s">
        <v>639</v>
      </c>
      <c r="G1723" s="163" t="s">
        <v>2977</v>
      </c>
      <c r="H1723" s="163" t="s">
        <v>2198</v>
      </c>
      <c r="I1723" s="163" t="s">
        <v>3</v>
      </c>
      <c r="J1723" s="170"/>
      <c r="K1723" s="170"/>
      <c r="L1723" s="163" t="s">
        <v>2978</v>
      </c>
      <c r="M1723" s="162">
        <v>14</v>
      </c>
      <c r="N1723" s="162">
        <v>45</v>
      </c>
      <c r="O1723" s="162">
        <v>194</v>
      </c>
      <c r="P1723" s="162">
        <v>1388</v>
      </c>
      <c r="Q1723" s="162">
        <v>2581</v>
      </c>
      <c r="R1723" s="164">
        <v>1</v>
      </c>
      <c r="S1723" s="164" t="s">
        <v>644</v>
      </c>
      <c r="T1723" s="164"/>
      <c r="U1723" s="164" t="s">
        <v>644</v>
      </c>
      <c r="V1723" s="164" t="s">
        <v>644</v>
      </c>
      <c r="W1723" s="162">
        <f t="shared" si="104"/>
        <v>1</v>
      </c>
      <c r="X1723" s="162">
        <v>2</v>
      </c>
      <c r="Y1723" t="str">
        <f t="shared" si="105"/>
        <v>Private Elementary</v>
      </c>
      <c r="AA1723" t="str">
        <f t="shared" si="106"/>
        <v>1</v>
      </c>
    </row>
    <row r="1724" spans="1:27" ht="15.75" hidden="1" customHeight="1" x14ac:dyDescent="0.25">
      <c r="A1724" s="162">
        <v>2380</v>
      </c>
      <c r="B1724" s="162">
        <v>404675</v>
      </c>
      <c r="C1724" s="169" t="s">
        <v>2979</v>
      </c>
      <c r="D1724" s="163" t="s">
        <v>638</v>
      </c>
      <c r="E1724" s="163" t="s">
        <v>730</v>
      </c>
      <c r="F1724" s="163" t="s">
        <v>639</v>
      </c>
      <c r="G1724" s="163" t="s">
        <v>2977</v>
      </c>
      <c r="H1724" s="163" t="s">
        <v>2198</v>
      </c>
      <c r="I1724" s="163" t="s">
        <v>439</v>
      </c>
      <c r="J1724" s="170"/>
      <c r="K1724" s="170"/>
      <c r="L1724" s="163" t="s">
        <v>2980</v>
      </c>
      <c r="M1724" s="162">
        <v>14</v>
      </c>
      <c r="N1724" s="162">
        <v>45</v>
      </c>
      <c r="O1724" s="162">
        <v>194</v>
      </c>
      <c r="P1724" s="162">
        <v>1388</v>
      </c>
      <c r="Q1724" s="162">
        <v>2581</v>
      </c>
      <c r="R1724" s="164" t="str">
        <f>IF(B1724&lt;200000,1,"")</f>
        <v/>
      </c>
      <c r="S1724" s="164">
        <v>1</v>
      </c>
      <c r="T1724" s="164"/>
      <c r="U1724" s="164" t="s">
        <v>644</v>
      </c>
      <c r="V1724" s="164" t="s">
        <v>644</v>
      </c>
      <c r="W1724" s="162">
        <f t="shared" si="104"/>
        <v>2</v>
      </c>
      <c r="X1724" s="162">
        <v>2</v>
      </c>
      <c r="Y1724" t="str">
        <f t="shared" si="105"/>
        <v>Private JHS</v>
      </c>
      <c r="AA1724" t="str">
        <f t="shared" si="106"/>
        <v>2</v>
      </c>
    </row>
    <row r="1725" spans="1:27" ht="15.75" hidden="1" customHeight="1" x14ac:dyDescent="0.25">
      <c r="A1725" s="162">
        <v>2424</v>
      </c>
      <c r="B1725" s="162">
        <v>451528</v>
      </c>
      <c r="C1725" s="163" t="s">
        <v>3062</v>
      </c>
      <c r="D1725" s="163" t="s">
        <v>638</v>
      </c>
      <c r="E1725" s="163" t="s">
        <v>730</v>
      </c>
      <c r="F1725" s="163" t="s">
        <v>639</v>
      </c>
      <c r="G1725" s="163" t="s">
        <v>2977</v>
      </c>
      <c r="H1725" s="163" t="s">
        <v>2198</v>
      </c>
      <c r="I1725" s="163" t="s">
        <v>3</v>
      </c>
      <c r="J1725" s="170"/>
      <c r="K1725" s="170"/>
      <c r="L1725" s="163" t="s">
        <v>2980</v>
      </c>
      <c r="M1725" s="162">
        <v>14</v>
      </c>
      <c r="N1725" s="162">
        <v>45</v>
      </c>
      <c r="O1725" s="162">
        <v>194</v>
      </c>
      <c r="P1725" s="162">
        <v>1388</v>
      </c>
      <c r="Q1725" s="162">
        <v>2581</v>
      </c>
      <c r="R1725" s="164">
        <v>1</v>
      </c>
      <c r="S1725" s="164" t="s">
        <v>644</v>
      </c>
      <c r="T1725" s="164"/>
      <c r="U1725" s="164" t="s">
        <v>644</v>
      </c>
      <c r="V1725" s="164" t="s">
        <v>644</v>
      </c>
      <c r="W1725" s="162">
        <f t="shared" si="104"/>
        <v>1</v>
      </c>
      <c r="X1725" s="162">
        <v>2</v>
      </c>
      <c r="Y1725" t="str">
        <f t="shared" si="105"/>
        <v>Private Elementary</v>
      </c>
      <c r="AA1725" t="str">
        <f t="shared" si="106"/>
        <v>1</v>
      </c>
    </row>
    <row r="1726" spans="1:27" ht="15.75" hidden="1" customHeight="1" x14ac:dyDescent="0.25">
      <c r="A1726" s="162">
        <v>2466</v>
      </c>
      <c r="B1726" s="178" t="s">
        <v>2198</v>
      </c>
      <c r="C1726" s="178" t="s">
        <v>3116</v>
      </c>
      <c r="D1726" s="163" t="s">
        <v>638</v>
      </c>
      <c r="E1726" s="163" t="s">
        <v>639</v>
      </c>
      <c r="F1726" s="163" t="s">
        <v>639</v>
      </c>
      <c r="G1726" s="178" t="s">
        <v>2198</v>
      </c>
      <c r="H1726" s="178" t="s">
        <v>2198</v>
      </c>
      <c r="I1726" s="163" t="s">
        <v>758</v>
      </c>
      <c r="J1726" s="162"/>
      <c r="K1726" s="162"/>
      <c r="L1726" s="163"/>
      <c r="M1726" s="162"/>
      <c r="N1726" s="162"/>
      <c r="O1726" s="162"/>
      <c r="P1726" s="162"/>
      <c r="Q1726" s="162"/>
      <c r="R1726" s="164" t="s">
        <v>644</v>
      </c>
      <c r="S1726" s="164" t="s">
        <v>644</v>
      </c>
      <c r="T1726" s="164"/>
      <c r="U1726" s="164">
        <v>1</v>
      </c>
      <c r="V1726" s="164" t="s">
        <v>644</v>
      </c>
      <c r="W1726" s="162">
        <f t="shared" si="104"/>
        <v>7</v>
      </c>
      <c r="X1726" s="162">
        <v>1</v>
      </c>
      <c r="Y1726" t="str">
        <f t="shared" si="105"/>
        <v>Public ALS</v>
      </c>
      <c r="AA1726" t="str">
        <f t="shared" si="106"/>
        <v>4</v>
      </c>
    </row>
    <row r="1727" spans="1:27" ht="15.75" hidden="1" customHeight="1" x14ac:dyDescent="0.25">
      <c r="A1727" s="162">
        <v>1570</v>
      </c>
      <c r="B1727" s="162">
        <v>121415</v>
      </c>
      <c r="C1727" s="163" t="s">
        <v>2215</v>
      </c>
      <c r="D1727" s="163" t="s">
        <v>638</v>
      </c>
      <c r="E1727" s="163" t="s">
        <v>639</v>
      </c>
      <c r="F1727" s="163" t="s">
        <v>639</v>
      </c>
      <c r="G1727" s="163" t="s">
        <v>2216</v>
      </c>
      <c r="H1727" s="163" t="s">
        <v>2216</v>
      </c>
      <c r="I1727" s="163" t="s">
        <v>643</v>
      </c>
      <c r="J1727" s="162">
        <v>10.499857690000001</v>
      </c>
      <c r="K1727" s="162">
        <v>124.7145993</v>
      </c>
      <c r="L1727" s="163" t="s">
        <v>644</v>
      </c>
      <c r="M1727" s="162">
        <v>14</v>
      </c>
      <c r="N1727" s="162">
        <v>45</v>
      </c>
      <c r="O1727" s="162">
        <v>194</v>
      </c>
      <c r="P1727" s="162">
        <v>1389</v>
      </c>
      <c r="Q1727" s="162">
        <v>2582</v>
      </c>
      <c r="R1727" s="164">
        <v>1</v>
      </c>
      <c r="S1727" s="164" t="s">
        <v>644</v>
      </c>
      <c r="T1727" s="164"/>
      <c r="U1727" s="164" t="s">
        <v>644</v>
      </c>
      <c r="V1727" s="164" t="s">
        <v>644</v>
      </c>
      <c r="W1727" s="162">
        <f t="shared" si="104"/>
        <v>1</v>
      </c>
      <c r="X1727" s="162">
        <v>1</v>
      </c>
      <c r="Y1727" t="str">
        <f t="shared" si="105"/>
        <v>Public Elementary</v>
      </c>
      <c r="AA1727" t="str">
        <f t="shared" si="106"/>
        <v>1</v>
      </c>
    </row>
    <row r="1728" spans="1:27" ht="15.75" hidden="1" customHeight="1" x14ac:dyDescent="0.25">
      <c r="A1728" s="162">
        <v>1571</v>
      </c>
      <c r="B1728" s="162">
        <v>121416</v>
      </c>
      <c r="C1728" s="163" t="s">
        <v>2217</v>
      </c>
      <c r="D1728" s="163" t="s">
        <v>638</v>
      </c>
      <c r="E1728" s="163" t="s">
        <v>639</v>
      </c>
      <c r="F1728" s="163" t="s">
        <v>639</v>
      </c>
      <c r="G1728" s="163" t="s">
        <v>2216</v>
      </c>
      <c r="H1728" s="163" t="s">
        <v>2216</v>
      </c>
      <c r="I1728" s="163" t="s">
        <v>643</v>
      </c>
      <c r="J1728" s="162">
        <v>10.53425483</v>
      </c>
      <c r="K1728" s="162">
        <v>124.81469920000001</v>
      </c>
      <c r="L1728" s="163" t="s">
        <v>644</v>
      </c>
      <c r="M1728" s="162">
        <v>14</v>
      </c>
      <c r="N1728" s="162">
        <v>45</v>
      </c>
      <c r="O1728" s="162">
        <v>194</v>
      </c>
      <c r="P1728" s="162">
        <v>1389</v>
      </c>
      <c r="Q1728" s="162">
        <v>2582</v>
      </c>
      <c r="R1728" s="164">
        <v>1</v>
      </c>
      <c r="S1728" s="164" t="s">
        <v>644</v>
      </c>
      <c r="T1728" s="164"/>
      <c r="U1728" s="164" t="s">
        <v>644</v>
      </c>
      <c r="V1728" s="164" t="s">
        <v>644</v>
      </c>
      <c r="W1728" s="162">
        <f t="shared" si="104"/>
        <v>1</v>
      </c>
      <c r="X1728" s="162">
        <v>1</v>
      </c>
      <c r="Y1728" t="str">
        <f t="shared" si="105"/>
        <v>Public Elementary</v>
      </c>
      <c r="AA1728" t="str">
        <f t="shared" si="106"/>
        <v>1</v>
      </c>
    </row>
    <row r="1729" spans="1:27" ht="15.75" hidden="1" customHeight="1" x14ac:dyDescent="0.25">
      <c r="A1729" s="162">
        <v>1572</v>
      </c>
      <c r="B1729" s="162">
        <v>121417</v>
      </c>
      <c r="C1729" s="163" t="s">
        <v>2218</v>
      </c>
      <c r="D1729" s="163" t="s">
        <v>638</v>
      </c>
      <c r="E1729" s="163" t="s">
        <v>639</v>
      </c>
      <c r="F1729" s="163" t="s">
        <v>639</v>
      </c>
      <c r="G1729" s="163" t="s">
        <v>2216</v>
      </c>
      <c r="H1729" s="163" t="s">
        <v>2216</v>
      </c>
      <c r="I1729" s="163" t="s">
        <v>643</v>
      </c>
      <c r="J1729" s="162">
        <v>10.524255330000001</v>
      </c>
      <c r="K1729" s="162">
        <v>124.85909909999999</v>
      </c>
      <c r="L1729" s="163" t="s">
        <v>644</v>
      </c>
      <c r="M1729" s="162">
        <v>14</v>
      </c>
      <c r="N1729" s="162">
        <v>45</v>
      </c>
      <c r="O1729" s="162">
        <v>194</v>
      </c>
      <c r="P1729" s="162">
        <v>1389</v>
      </c>
      <c r="Q1729" s="162">
        <v>2582</v>
      </c>
      <c r="R1729" s="164">
        <v>1</v>
      </c>
      <c r="S1729" s="164" t="s">
        <v>644</v>
      </c>
      <c r="T1729" s="164"/>
      <c r="U1729" s="164" t="s">
        <v>644</v>
      </c>
      <c r="V1729" s="164" t="s">
        <v>644</v>
      </c>
      <c r="W1729" s="162">
        <f t="shared" si="104"/>
        <v>1</v>
      </c>
      <c r="X1729" s="162">
        <v>1</v>
      </c>
      <c r="Y1729" t="str">
        <f t="shared" si="105"/>
        <v>Public Elementary</v>
      </c>
      <c r="AA1729" t="str">
        <f t="shared" si="106"/>
        <v>1</v>
      </c>
    </row>
    <row r="1730" spans="1:27" ht="15.75" hidden="1" customHeight="1" x14ac:dyDescent="0.25">
      <c r="A1730" s="162">
        <v>1573</v>
      </c>
      <c r="B1730" s="162">
        <v>121418</v>
      </c>
      <c r="C1730" s="163" t="s">
        <v>2219</v>
      </c>
      <c r="D1730" s="163" t="s">
        <v>638</v>
      </c>
      <c r="E1730" s="163" t="s">
        <v>639</v>
      </c>
      <c r="F1730" s="163" t="s">
        <v>639</v>
      </c>
      <c r="G1730" s="163" t="s">
        <v>2216</v>
      </c>
      <c r="H1730" s="163" t="s">
        <v>2216</v>
      </c>
      <c r="I1730" s="163" t="s">
        <v>643</v>
      </c>
      <c r="J1730" s="162">
        <v>10.493157589999999</v>
      </c>
      <c r="K1730" s="162">
        <v>124.842499</v>
      </c>
      <c r="L1730" s="163" t="s">
        <v>644</v>
      </c>
      <c r="M1730" s="162">
        <v>14</v>
      </c>
      <c r="N1730" s="162">
        <v>45</v>
      </c>
      <c r="O1730" s="162">
        <v>194</v>
      </c>
      <c r="P1730" s="162">
        <v>1389</v>
      </c>
      <c r="Q1730" s="162">
        <v>2582</v>
      </c>
      <c r="R1730" s="164">
        <v>1</v>
      </c>
      <c r="S1730" s="164" t="s">
        <v>644</v>
      </c>
      <c r="T1730" s="164"/>
      <c r="U1730" s="164" t="s">
        <v>644</v>
      </c>
      <c r="V1730" s="164" t="s">
        <v>644</v>
      </c>
      <c r="W1730" s="162">
        <f t="shared" si="104"/>
        <v>1</v>
      </c>
      <c r="X1730" s="162">
        <v>1</v>
      </c>
      <c r="Y1730" t="str">
        <f t="shared" si="105"/>
        <v>Public Elementary</v>
      </c>
      <c r="AA1730" t="str">
        <f t="shared" si="106"/>
        <v>1</v>
      </c>
    </row>
    <row r="1731" spans="1:27" ht="15.75" hidden="1" customHeight="1" x14ac:dyDescent="0.25">
      <c r="A1731" s="162">
        <v>1574</v>
      </c>
      <c r="B1731" s="162">
        <v>121419</v>
      </c>
      <c r="C1731" s="163" t="s">
        <v>2220</v>
      </c>
      <c r="D1731" s="163" t="s">
        <v>638</v>
      </c>
      <c r="E1731" s="163" t="s">
        <v>639</v>
      </c>
      <c r="F1731" s="163" t="s">
        <v>639</v>
      </c>
      <c r="G1731" s="163" t="s">
        <v>2216</v>
      </c>
      <c r="H1731" s="163" t="s">
        <v>2216</v>
      </c>
      <c r="I1731" s="163" t="s">
        <v>643</v>
      </c>
      <c r="J1731" s="162">
        <v>10.54095424</v>
      </c>
      <c r="K1731" s="162">
        <v>124.8413992</v>
      </c>
      <c r="L1731" s="163" t="s">
        <v>644</v>
      </c>
      <c r="M1731" s="162">
        <v>14</v>
      </c>
      <c r="N1731" s="162">
        <v>45</v>
      </c>
      <c r="O1731" s="162">
        <v>194</v>
      </c>
      <c r="P1731" s="162">
        <v>1389</v>
      </c>
      <c r="Q1731" s="162">
        <v>2582</v>
      </c>
      <c r="R1731" s="164">
        <v>1</v>
      </c>
      <c r="S1731" s="164" t="s">
        <v>644</v>
      </c>
      <c r="T1731" s="164"/>
      <c r="U1731" s="164" t="s">
        <v>644</v>
      </c>
      <c r="V1731" s="164" t="s">
        <v>644</v>
      </c>
      <c r="W1731" s="162">
        <f t="shared" si="104"/>
        <v>1</v>
      </c>
      <c r="X1731" s="162">
        <v>1</v>
      </c>
      <c r="Y1731" t="str">
        <f t="shared" si="105"/>
        <v>Public Elementary</v>
      </c>
      <c r="AA1731" t="str">
        <f t="shared" si="106"/>
        <v>1</v>
      </c>
    </row>
    <row r="1732" spans="1:27" ht="15.75" hidden="1" customHeight="1" x14ac:dyDescent="0.25">
      <c r="A1732" s="162">
        <v>1575</v>
      </c>
      <c r="B1732" s="162">
        <v>121420</v>
      </c>
      <c r="C1732" s="163" t="s">
        <v>2221</v>
      </c>
      <c r="D1732" s="163" t="s">
        <v>638</v>
      </c>
      <c r="E1732" s="163" t="s">
        <v>639</v>
      </c>
      <c r="F1732" s="163" t="s">
        <v>639</v>
      </c>
      <c r="G1732" s="163" t="s">
        <v>2216</v>
      </c>
      <c r="H1732" s="163" t="s">
        <v>2216</v>
      </c>
      <c r="I1732" s="163" t="s">
        <v>643</v>
      </c>
      <c r="J1732" s="162">
        <v>10.524255760000001</v>
      </c>
      <c r="K1732" s="162">
        <v>124.7635993</v>
      </c>
      <c r="L1732" s="163" t="s">
        <v>644</v>
      </c>
      <c r="M1732" s="162">
        <v>14</v>
      </c>
      <c r="N1732" s="162">
        <v>45</v>
      </c>
      <c r="O1732" s="162">
        <v>194</v>
      </c>
      <c r="P1732" s="162">
        <v>1389</v>
      </c>
      <c r="Q1732" s="162">
        <v>2582</v>
      </c>
      <c r="R1732" s="164">
        <v>1</v>
      </c>
      <c r="S1732" s="164" t="s">
        <v>644</v>
      </c>
      <c r="T1732" s="164"/>
      <c r="U1732" s="164" t="s">
        <v>644</v>
      </c>
      <c r="V1732" s="164" t="s">
        <v>644</v>
      </c>
      <c r="W1732" s="162">
        <f t="shared" si="104"/>
        <v>1</v>
      </c>
      <c r="X1732" s="162">
        <v>1</v>
      </c>
      <c r="Y1732" t="str">
        <f t="shared" si="105"/>
        <v>Public Elementary</v>
      </c>
      <c r="AA1732" t="str">
        <f t="shared" si="106"/>
        <v>1</v>
      </c>
    </row>
    <row r="1733" spans="1:27" ht="15.75" hidden="1" customHeight="1" x14ac:dyDescent="0.25">
      <c r="A1733" s="162">
        <v>1576</v>
      </c>
      <c r="B1733" s="162">
        <v>121421</v>
      </c>
      <c r="C1733" s="163" t="s">
        <v>2222</v>
      </c>
      <c r="D1733" s="163" t="s">
        <v>638</v>
      </c>
      <c r="E1733" s="163" t="s">
        <v>639</v>
      </c>
      <c r="F1733" s="163" t="s">
        <v>639</v>
      </c>
      <c r="G1733" s="163" t="s">
        <v>2216</v>
      </c>
      <c r="H1733" s="163" t="s">
        <v>2216</v>
      </c>
      <c r="I1733" s="163" t="s">
        <v>643</v>
      </c>
      <c r="J1733" s="162">
        <v>10.5234553</v>
      </c>
      <c r="K1733" s="162">
        <v>124.879099</v>
      </c>
      <c r="L1733" s="163" t="s">
        <v>644</v>
      </c>
      <c r="M1733" s="162">
        <v>14</v>
      </c>
      <c r="N1733" s="162">
        <v>45</v>
      </c>
      <c r="O1733" s="162">
        <v>194</v>
      </c>
      <c r="P1733" s="162">
        <v>1389</v>
      </c>
      <c r="Q1733" s="162">
        <v>2582</v>
      </c>
      <c r="R1733" s="164">
        <v>1</v>
      </c>
      <c r="S1733" s="164" t="s">
        <v>644</v>
      </c>
      <c r="T1733" s="164"/>
      <c r="U1733" s="164" t="s">
        <v>644</v>
      </c>
      <c r="V1733" s="164" t="s">
        <v>644</v>
      </c>
      <c r="W1733" s="162">
        <f t="shared" si="104"/>
        <v>1</v>
      </c>
      <c r="X1733" s="162">
        <v>1</v>
      </c>
      <c r="Y1733" t="str">
        <f t="shared" si="105"/>
        <v>Public Elementary</v>
      </c>
      <c r="AA1733" t="str">
        <f t="shared" si="106"/>
        <v>1</v>
      </c>
    </row>
    <row r="1734" spans="1:27" ht="15.75" hidden="1" customHeight="1" x14ac:dyDescent="0.25">
      <c r="A1734" s="162">
        <v>1577</v>
      </c>
      <c r="B1734" s="162">
        <v>121422</v>
      </c>
      <c r="C1734" s="163" t="s">
        <v>2005</v>
      </c>
      <c r="D1734" s="163" t="s">
        <v>638</v>
      </c>
      <c r="E1734" s="163" t="s">
        <v>639</v>
      </c>
      <c r="F1734" s="163" t="s">
        <v>639</v>
      </c>
      <c r="G1734" s="163" t="s">
        <v>2216</v>
      </c>
      <c r="H1734" s="163" t="s">
        <v>2216</v>
      </c>
      <c r="I1734" s="163" t="s">
        <v>643</v>
      </c>
      <c r="J1734" s="162">
        <v>10.51292359</v>
      </c>
      <c r="K1734" s="162">
        <v>124.7552883</v>
      </c>
      <c r="L1734" s="163" t="s">
        <v>644</v>
      </c>
      <c r="M1734" s="162">
        <v>14</v>
      </c>
      <c r="N1734" s="162">
        <v>45</v>
      </c>
      <c r="O1734" s="162">
        <v>194</v>
      </c>
      <c r="P1734" s="162">
        <v>1389</v>
      </c>
      <c r="Q1734" s="162">
        <v>2582</v>
      </c>
      <c r="R1734" s="164">
        <v>1</v>
      </c>
      <c r="S1734" s="164" t="s">
        <v>644</v>
      </c>
      <c r="T1734" s="164"/>
      <c r="U1734" s="164" t="s">
        <v>644</v>
      </c>
      <c r="V1734" s="164" t="s">
        <v>644</v>
      </c>
      <c r="W1734" s="162">
        <f t="shared" si="104"/>
        <v>1</v>
      </c>
      <c r="X1734" s="162">
        <v>1</v>
      </c>
      <c r="Y1734" t="str">
        <f t="shared" si="105"/>
        <v>Public Elementary</v>
      </c>
      <c r="AA1734" t="str">
        <f t="shared" si="106"/>
        <v>1</v>
      </c>
    </row>
    <row r="1735" spans="1:27" ht="15.75" hidden="1" customHeight="1" x14ac:dyDescent="0.25">
      <c r="A1735" s="162">
        <v>1578</v>
      </c>
      <c r="B1735" s="162">
        <v>121423</v>
      </c>
      <c r="C1735" s="163" t="s">
        <v>702</v>
      </c>
      <c r="D1735" s="163" t="s">
        <v>638</v>
      </c>
      <c r="E1735" s="163" t="s">
        <v>639</v>
      </c>
      <c r="F1735" s="163" t="s">
        <v>639</v>
      </c>
      <c r="G1735" s="163" t="s">
        <v>2216</v>
      </c>
      <c r="H1735" s="163" t="s">
        <v>2216</v>
      </c>
      <c r="I1735" s="163" t="s">
        <v>643</v>
      </c>
      <c r="J1735" s="162">
        <v>10.54375437</v>
      </c>
      <c r="K1735" s="162">
        <v>124.76584339999999</v>
      </c>
      <c r="L1735" s="163" t="s">
        <v>644</v>
      </c>
      <c r="M1735" s="162">
        <v>14</v>
      </c>
      <c r="N1735" s="162">
        <v>45</v>
      </c>
      <c r="O1735" s="162">
        <v>194</v>
      </c>
      <c r="P1735" s="162">
        <v>1389</v>
      </c>
      <c r="Q1735" s="162">
        <v>2582</v>
      </c>
      <c r="R1735" s="164">
        <v>1</v>
      </c>
      <c r="S1735" s="164" t="s">
        <v>644</v>
      </c>
      <c r="T1735" s="164"/>
      <c r="U1735" s="164" t="s">
        <v>644</v>
      </c>
      <c r="V1735" s="164" t="s">
        <v>644</v>
      </c>
      <c r="W1735" s="162">
        <f t="shared" si="104"/>
        <v>1</v>
      </c>
      <c r="X1735" s="162">
        <v>1</v>
      </c>
      <c r="Y1735" t="str">
        <f t="shared" si="105"/>
        <v>Public Elementary</v>
      </c>
      <c r="AA1735" t="str">
        <f t="shared" si="106"/>
        <v>1</v>
      </c>
    </row>
    <row r="1736" spans="1:27" ht="15.75" hidden="1" customHeight="1" x14ac:dyDescent="0.25">
      <c r="A1736" s="162">
        <v>1579</v>
      </c>
      <c r="B1736" s="162">
        <v>121424</v>
      </c>
      <c r="C1736" s="163" t="s">
        <v>2223</v>
      </c>
      <c r="D1736" s="163" t="s">
        <v>638</v>
      </c>
      <c r="E1736" s="163" t="s">
        <v>639</v>
      </c>
      <c r="F1736" s="163" t="s">
        <v>639</v>
      </c>
      <c r="G1736" s="163" t="s">
        <v>2216</v>
      </c>
      <c r="H1736" s="163" t="s">
        <v>2216</v>
      </c>
      <c r="I1736" s="163" t="s">
        <v>643</v>
      </c>
      <c r="J1736" s="162">
        <v>10.517556020000001</v>
      </c>
      <c r="K1736" s="162">
        <v>124.8114442</v>
      </c>
      <c r="L1736" s="163" t="s">
        <v>644</v>
      </c>
      <c r="M1736" s="162">
        <v>14</v>
      </c>
      <c r="N1736" s="162">
        <v>45</v>
      </c>
      <c r="O1736" s="162">
        <v>194</v>
      </c>
      <c r="P1736" s="162">
        <v>1389</v>
      </c>
      <c r="Q1736" s="162">
        <v>2582</v>
      </c>
      <c r="R1736" s="164">
        <v>1</v>
      </c>
      <c r="S1736" s="164" t="s">
        <v>644</v>
      </c>
      <c r="T1736" s="164"/>
      <c r="U1736" s="164" t="s">
        <v>644</v>
      </c>
      <c r="V1736" s="164" t="s">
        <v>644</v>
      </c>
      <c r="W1736" s="162">
        <f t="shared" si="104"/>
        <v>1</v>
      </c>
      <c r="X1736" s="162">
        <v>1</v>
      </c>
      <c r="Y1736" t="str">
        <f t="shared" si="105"/>
        <v>Public Elementary</v>
      </c>
      <c r="AA1736" t="str">
        <f t="shared" si="106"/>
        <v>1</v>
      </c>
    </row>
    <row r="1737" spans="1:27" ht="15.75" hidden="1" customHeight="1" x14ac:dyDescent="0.25">
      <c r="A1737" s="162">
        <v>1580</v>
      </c>
      <c r="B1737" s="162">
        <v>121425</v>
      </c>
      <c r="C1737" s="163" t="s">
        <v>2224</v>
      </c>
      <c r="D1737" s="163" t="s">
        <v>638</v>
      </c>
      <c r="E1737" s="163" t="s">
        <v>639</v>
      </c>
      <c r="F1737" s="163" t="s">
        <v>639</v>
      </c>
      <c r="G1737" s="163" t="s">
        <v>2216</v>
      </c>
      <c r="H1737" s="163" t="s">
        <v>2216</v>
      </c>
      <c r="I1737" s="163" t="s">
        <v>643</v>
      </c>
      <c r="J1737" s="162">
        <v>10.499857540000001</v>
      </c>
      <c r="K1737" s="162">
        <v>124.74749919999999</v>
      </c>
      <c r="L1737" s="163" t="s">
        <v>644</v>
      </c>
      <c r="M1737" s="162">
        <v>14</v>
      </c>
      <c r="N1737" s="162">
        <v>45</v>
      </c>
      <c r="O1737" s="162">
        <v>194</v>
      </c>
      <c r="P1737" s="162">
        <v>1389</v>
      </c>
      <c r="Q1737" s="162">
        <v>2582</v>
      </c>
      <c r="R1737" s="164">
        <v>1</v>
      </c>
      <c r="S1737" s="164" t="s">
        <v>644</v>
      </c>
      <c r="T1737" s="164"/>
      <c r="U1737" s="164" t="s">
        <v>644</v>
      </c>
      <c r="V1737" s="164" t="s">
        <v>644</v>
      </c>
      <c r="W1737" s="162">
        <f t="shared" si="104"/>
        <v>1</v>
      </c>
      <c r="X1737" s="162">
        <v>1</v>
      </c>
      <c r="Y1737" t="str">
        <f t="shared" si="105"/>
        <v>Public Elementary</v>
      </c>
      <c r="AA1737" t="str">
        <f t="shared" si="106"/>
        <v>1</v>
      </c>
    </row>
    <row r="1738" spans="1:27" ht="15.75" hidden="1" customHeight="1" x14ac:dyDescent="0.25">
      <c r="A1738" s="162">
        <v>1581</v>
      </c>
      <c r="B1738" s="162">
        <v>121426</v>
      </c>
      <c r="C1738" s="163" t="s">
        <v>2225</v>
      </c>
      <c r="D1738" s="163" t="s">
        <v>638</v>
      </c>
      <c r="E1738" s="163" t="s">
        <v>639</v>
      </c>
      <c r="F1738" s="163" t="s">
        <v>639</v>
      </c>
      <c r="G1738" s="163" t="s">
        <v>2216</v>
      </c>
      <c r="H1738" s="163" t="s">
        <v>2216</v>
      </c>
      <c r="I1738" s="163" t="s">
        <v>643</v>
      </c>
      <c r="J1738" s="162">
        <v>10.490980130000001</v>
      </c>
      <c r="K1738" s="162">
        <v>124.7563992</v>
      </c>
      <c r="L1738" s="163" t="s">
        <v>644</v>
      </c>
      <c r="M1738" s="162">
        <v>14</v>
      </c>
      <c r="N1738" s="162">
        <v>45</v>
      </c>
      <c r="O1738" s="162">
        <v>194</v>
      </c>
      <c r="P1738" s="162">
        <v>1389</v>
      </c>
      <c r="Q1738" s="162">
        <v>2582</v>
      </c>
      <c r="R1738" s="164">
        <v>1</v>
      </c>
      <c r="S1738" s="164" t="s">
        <v>644</v>
      </c>
      <c r="T1738" s="164"/>
      <c r="U1738" s="164" t="s">
        <v>644</v>
      </c>
      <c r="V1738" s="164" t="s">
        <v>644</v>
      </c>
      <c r="W1738" s="162">
        <f t="shared" si="104"/>
        <v>1</v>
      </c>
      <c r="X1738" s="162">
        <v>1</v>
      </c>
      <c r="Y1738" t="str">
        <f t="shared" si="105"/>
        <v>Public Elementary</v>
      </c>
      <c r="AA1738" t="str">
        <f t="shared" si="106"/>
        <v>1</v>
      </c>
    </row>
    <row r="1739" spans="1:27" ht="15.75" hidden="1" customHeight="1" x14ac:dyDescent="0.25">
      <c r="A1739" s="162">
        <v>1582</v>
      </c>
      <c r="B1739" s="162">
        <v>121427</v>
      </c>
      <c r="C1739" s="163" t="s">
        <v>2226</v>
      </c>
      <c r="D1739" s="163" t="s">
        <v>638</v>
      </c>
      <c r="E1739" s="163" t="s">
        <v>639</v>
      </c>
      <c r="F1739" s="163" t="s">
        <v>639</v>
      </c>
      <c r="G1739" s="163" t="s">
        <v>2216</v>
      </c>
      <c r="H1739" s="163" t="s">
        <v>2216</v>
      </c>
      <c r="I1739" s="163" t="s">
        <v>643</v>
      </c>
      <c r="J1739" s="162">
        <v>10.513299999999999</v>
      </c>
      <c r="K1739" s="162">
        <v>124.77630000000001</v>
      </c>
      <c r="L1739" s="163" t="s">
        <v>644</v>
      </c>
      <c r="M1739" s="162">
        <v>14</v>
      </c>
      <c r="N1739" s="162">
        <v>45</v>
      </c>
      <c r="O1739" s="162">
        <v>194</v>
      </c>
      <c r="P1739" s="162">
        <v>1389</v>
      </c>
      <c r="Q1739" s="162">
        <v>2582</v>
      </c>
      <c r="R1739" s="164">
        <v>1</v>
      </c>
      <c r="S1739" s="164" t="s">
        <v>644</v>
      </c>
      <c r="T1739" s="164"/>
      <c r="U1739" s="164" t="s">
        <v>644</v>
      </c>
      <c r="V1739" s="164" t="s">
        <v>644</v>
      </c>
      <c r="W1739" s="162">
        <f t="shared" si="104"/>
        <v>1</v>
      </c>
      <c r="X1739" s="162">
        <v>1</v>
      </c>
      <c r="Y1739" t="str">
        <f t="shared" si="105"/>
        <v>Public Elementary</v>
      </c>
      <c r="AA1739" t="str">
        <f t="shared" si="106"/>
        <v>1</v>
      </c>
    </row>
    <row r="1740" spans="1:27" ht="15.75" hidden="1" customHeight="1" x14ac:dyDescent="0.25">
      <c r="A1740" s="162">
        <v>1583</v>
      </c>
      <c r="B1740" s="162">
        <v>121428</v>
      </c>
      <c r="C1740" s="163" t="s">
        <v>2227</v>
      </c>
      <c r="D1740" s="163" t="s">
        <v>638</v>
      </c>
      <c r="E1740" s="163" t="s">
        <v>639</v>
      </c>
      <c r="F1740" s="163" t="s">
        <v>639</v>
      </c>
      <c r="G1740" s="163" t="s">
        <v>2216</v>
      </c>
      <c r="H1740" s="163" t="s">
        <v>2216</v>
      </c>
      <c r="I1740" s="163" t="s">
        <v>643</v>
      </c>
      <c r="J1740" s="162">
        <v>10.505979050000001</v>
      </c>
      <c r="K1740" s="162">
        <v>124.7619552</v>
      </c>
      <c r="L1740" s="163" t="s">
        <v>644</v>
      </c>
      <c r="M1740" s="162">
        <v>14</v>
      </c>
      <c r="N1740" s="162">
        <v>45</v>
      </c>
      <c r="O1740" s="162">
        <v>194</v>
      </c>
      <c r="P1740" s="162">
        <v>1389</v>
      </c>
      <c r="Q1740" s="162">
        <v>2582</v>
      </c>
      <c r="R1740" s="164">
        <v>1</v>
      </c>
      <c r="S1740" s="164" t="s">
        <v>644</v>
      </c>
      <c r="T1740" s="164"/>
      <c r="U1740" s="164" t="s">
        <v>644</v>
      </c>
      <c r="V1740" s="164" t="s">
        <v>644</v>
      </c>
      <c r="W1740" s="162">
        <f t="shared" si="104"/>
        <v>1</v>
      </c>
      <c r="X1740" s="162">
        <v>1</v>
      </c>
      <c r="Y1740" t="str">
        <f t="shared" si="105"/>
        <v>Public Elementary</v>
      </c>
      <c r="AA1740" t="str">
        <f t="shared" si="106"/>
        <v>1</v>
      </c>
    </row>
    <row r="1741" spans="1:27" ht="15.75" hidden="1" customHeight="1" x14ac:dyDescent="0.25">
      <c r="A1741" s="162">
        <v>1584</v>
      </c>
      <c r="B1741" s="162">
        <v>121429</v>
      </c>
      <c r="C1741" s="163" t="s">
        <v>2228</v>
      </c>
      <c r="D1741" s="163" t="s">
        <v>638</v>
      </c>
      <c r="E1741" s="163" t="s">
        <v>639</v>
      </c>
      <c r="F1741" s="163" t="s">
        <v>639</v>
      </c>
      <c r="G1741" s="163" t="s">
        <v>2216</v>
      </c>
      <c r="H1741" s="163" t="s">
        <v>2216</v>
      </c>
      <c r="I1741" s="163" t="s">
        <v>643</v>
      </c>
      <c r="J1741" s="166">
        <v>10.500057399999999</v>
      </c>
      <c r="K1741" s="166">
        <v>124.7760992</v>
      </c>
      <c r="L1741" s="163" t="s">
        <v>644</v>
      </c>
      <c r="M1741" s="162">
        <v>14</v>
      </c>
      <c r="N1741" s="162">
        <v>45</v>
      </c>
      <c r="O1741" s="162">
        <v>194</v>
      </c>
      <c r="P1741" s="162">
        <v>1389</v>
      </c>
      <c r="Q1741" s="162">
        <v>2582</v>
      </c>
      <c r="R1741" s="164">
        <v>1</v>
      </c>
      <c r="S1741" s="164" t="s">
        <v>644</v>
      </c>
      <c r="T1741" s="164"/>
      <c r="U1741" s="164" t="s">
        <v>644</v>
      </c>
      <c r="V1741" s="164" t="s">
        <v>644</v>
      </c>
      <c r="W1741" s="162">
        <f t="shared" si="104"/>
        <v>1</v>
      </c>
      <c r="X1741" s="162">
        <v>1</v>
      </c>
      <c r="Y1741" t="str">
        <f t="shared" si="105"/>
        <v>Public Elementary</v>
      </c>
      <c r="AA1741" t="str">
        <f t="shared" si="106"/>
        <v>1</v>
      </c>
    </row>
    <row r="1742" spans="1:27" ht="15.75" hidden="1" customHeight="1" x14ac:dyDescent="0.25">
      <c r="A1742" s="162">
        <v>1585</v>
      </c>
      <c r="B1742" s="162">
        <v>121430</v>
      </c>
      <c r="C1742" s="163" t="s">
        <v>2229</v>
      </c>
      <c r="D1742" s="163" t="s">
        <v>638</v>
      </c>
      <c r="E1742" s="163" t="s">
        <v>639</v>
      </c>
      <c r="F1742" s="163" t="s">
        <v>639</v>
      </c>
      <c r="G1742" s="163" t="s">
        <v>2216</v>
      </c>
      <c r="H1742" s="163" t="s">
        <v>2216</v>
      </c>
      <c r="I1742" s="163" t="s">
        <v>643</v>
      </c>
      <c r="J1742" s="162">
        <v>10.53319911</v>
      </c>
      <c r="K1742" s="162">
        <v>124.7672323</v>
      </c>
      <c r="L1742" s="163" t="s">
        <v>644</v>
      </c>
      <c r="M1742" s="162">
        <v>14</v>
      </c>
      <c r="N1742" s="162">
        <v>45</v>
      </c>
      <c r="O1742" s="162">
        <v>194</v>
      </c>
      <c r="P1742" s="162">
        <v>1389</v>
      </c>
      <c r="Q1742" s="162">
        <v>2582</v>
      </c>
      <c r="R1742" s="164">
        <v>1</v>
      </c>
      <c r="S1742" s="164" t="s">
        <v>644</v>
      </c>
      <c r="T1742" s="164"/>
      <c r="U1742" s="164" t="s">
        <v>644</v>
      </c>
      <c r="V1742" s="164" t="s">
        <v>644</v>
      </c>
      <c r="W1742" s="162">
        <f t="shared" si="104"/>
        <v>1</v>
      </c>
      <c r="X1742" s="162">
        <v>1</v>
      </c>
      <c r="Y1742" t="str">
        <f t="shared" si="105"/>
        <v>Public Elementary</v>
      </c>
      <c r="AA1742" t="str">
        <f t="shared" si="106"/>
        <v>1</v>
      </c>
    </row>
    <row r="1743" spans="1:27" ht="15.75" hidden="1" customHeight="1" x14ac:dyDescent="0.25">
      <c r="A1743" s="162">
        <v>1586</v>
      </c>
      <c r="B1743" s="162">
        <v>121431</v>
      </c>
      <c r="C1743" s="163" t="s">
        <v>2230</v>
      </c>
      <c r="D1743" s="163" t="s">
        <v>638</v>
      </c>
      <c r="E1743" s="163" t="s">
        <v>639</v>
      </c>
      <c r="F1743" s="163" t="s">
        <v>639</v>
      </c>
      <c r="G1743" s="163" t="s">
        <v>2216</v>
      </c>
      <c r="H1743" s="163" t="s">
        <v>2216</v>
      </c>
      <c r="I1743" s="163" t="s">
        <v>643</v>
      </c>
      <c r="J1743" s="162">
        <v>10.50181338</v>
      </c>
      <c r="K1743" s="162">
        <v>124.7533432</v>
      </c>
      <c r="L1743" s="163" t="s">
        <v>644</v>
      </c>
      <c r="M1743" s="162">
        <v>14</v>
      </c>
      <c r="N1743" s="162">
        <v>45</v>
      </c>
      <c r="O1743" s="162">
        <v>194</v>
      </c>
      <c r="P1743" s="162">
        <v>1389</v>
      </c>
      <c r="Q1743" s="162">
        <v>2582</v>
      </c>
      <c r="R1743" s="164">
        <v>1</v>
      </c>
      <c r="S1743" s="164" t="s">
        <v>644</v>
      </c>
      <c r="T1743" s="164"/>
      <c r="U1743" s="164" t="s">
        <v>644</v>
      </c>
      <c r="V1743" s="164" t="s">
        <v>644</v>
      </c>
      <c r="W1743" s="162">
        <f t="shared" si="104"/>
        <v>1</v>
      </c>
      <c r="X1743" s="162">
        <v>1</v>
      </c>
      <c r="Y1743" t="str">
        <f t="shared" si="105"/>
        <v>Public Elementary</v>
      </c>
      <c r="AA1743" t="str">
        <f t="shared" si="106"/>
        <v>1</v>
      </c>
    </row>
    <row r="1744" spans="1:27" ht="15.75" hidden="1" customHeight="1" x14ac:dyDescent="0.25">
      <c r="A1744" s="162">
        <v>1587</v>
      </c>
      <c r="B1744" s="162">
        <v>121432</v>
      </c>
      <c r="C1744" s="163" t="s">
        <v>2231</v>
      </c>
      <c r="D1744" s="163" t="s">
        <v>638</v>
      </c>
      <c r="E1744" s="163" t="s">
        <v>639</v>
      </c>
      <c r="F1744" s="163" t="s">
        <v>639</v>
      </c>
      <c r="G1744" s="163" t="s">
        <v>2216</v>
      </c>
      <c r="H1744" s="163" t="s">
        <v>2216</v>
      </c>
      <c r="I1744" s="163" t="s">
        <v>643</v>
      </c>
      <c r="J1744" s="162">
        <v>10.488858349999999</v>
      </c>
      <c r="K1744" s="162">
        <v>124.7396992</v>
      </c>
      <c r="L1744" s="163" t="s">
        <v>644</v>
      </c>
      <c r="M1744" s="162">
        <v>14</v>
      </c>
      <c r="N1744" s="162">
        <v>45</v>
      </c>
      <c r="O1744" s="162">
        <v>194</v>
      </c>
      <c r="P1744" s="162">
        <v>1389</v>
      </c>
      <c r="Q1744" s="162">
        <v>2582</v>
      </c>
      <c r="R1744" s="164">
        <v>1</v>
      </c>
      <c r="S1744" s="164" t="s">
        <v>644</v>
      </c>
      <c r="T1744" s="164"/>
      <c r="U1744" s="164" t="s">
        <v>644</v>
      </c>
      <c r="V1744" s="164" t="s">
        <v>644</v>
      </c>
      <c r="W1744" s="162">
        <f t="shared" si="104"/>
        <v>1</v>
      </c>
      <c r="X1744" s="162">
        <v>1</v>
      </c>
      <c r="Y1744" t="str">
        <f t="shared" si="105"/>
        <v>Public Elementary</v>
      </c>
      <c r="AA1744" t="str">
        <f t="shared" si="106"/>
        <v>1</v>
      </c>
    </row>
    <row r="1745" spans="1:27" ht="15.75" hidden="1" customHeight="1" x14ac:dyDescent="0.25">
      <c r="A1745" s="162">
        <v>2174</v>
      </c>
      <c r="B1745" s="162">
        <v>191532</v>
      </c>
      <c r="C1745" s="163" t="s">
        <v>2763</v>
      </c>
      <c r="D1745" s="163" t="s">
        <v>638</v>
      </c>
      <c r="E1745" s="163" t="s">
        <v>639</v>
      </c>
      <c r="F1745" s="163" t="s">
        <v>639</v>
      </c>
      <c r="G1745" s="163" t="s">
        <v>2216</v>
      </c>
      <c r="H1745" s="163" t="s">
        <v>2216</v>
      </c>
      <c r="I1745" s="163" t="s">
        <v>643</v>
      </c>
      <c r="J1745" s="162">
        <v>10.520219000000001</v>
      </c>
      <c r="K1745" s="162">
        <v>124.787811</v>
      </c>
      <c r="L1745" s="163" t="s">
        <v>644</v>
      </c>
      <c r="M1745" s="162">
        <v>14</v>
      </c>
      <c r="N1745" s="162">
        <v>45</v>
      </c>
      <c r="O1745" s="162">
        <v>194</v>
      </c>
      <c r="P1745" s="162">
        <v>1389</v>
      </c>
      <c r="Q1745" s="162">
        <v>2582</v>
      </c>
      <c r="R1745" s="164">
        <v>1</v>
      </c>
      <c r="S1745" s="164" t="s">
        <v>644</v>
      </c>
      <c r="T1745" s="164"/>
      <c r="U1745" s="164" t="s">
        <v>644</v>
      </c>
      <c r="V1745" s="164" t="s">
        <v>644</v>
      </c>
      <c r="W1745" s="162">
        <f t="shared" si="104"/>
        <v>1</v>
      </c>
      <c r="X1745" s="162">
        <v>1</v>
      </c>
      <c r="Y1745" t="str">
        <f t="shared" si="105"/>
        <v>Public Elementary</v>
      </c>
      <c r="AA1745" t="str">
        <f t="shared" si="106"/>
        <v>1</v>
      </c>
    </row>
    <row r="1746" spans="1:27" ht="15.75" hidden="1" customHeight="1" x14ac:dyDescent="0.25">
      <c r="A1746" s="162">
        <v>2244</v>
      </c>
      <c r="B1746" s="162">
        <v>303364</v>
      </c>
      <c r="C1746" s="163" t="s">
        <v>2825</v>
      </c>
      <c r="D1746" s="163" t="s">
        <v>638</v>
      </c>
      <c r="E1746" s="163" t="s">
        <v>639</v>
      </c>
      <c r="F1746" s="163" t="s">
        <v>639</v>
      </c>
      <c r="G1746" s="163" t="s">
        <v>2216</v>
      </c>
      <c r="H1746" s="163" t="s">
        <v>2216</v>
      </c>
      <c r="I1746" s="163" t="s">
        <v>716</v>
      </c>
      <c r="J1746" s="162">
        <v>10.52289569</v>
      </c>
      <c r="K1746" s="162">
        <v>124.7646925</v>
      </c>
      <c r="L1746" s="163" t="s">
        <v>644</v>
      </c>
      <c r="M1746" s="162">
        <v>14</v>
      </c>
      <c r="N1746" s="162">
        <v>45</v>
      </c>
      <c r="O1746" s="162">
        <v>194</v>
      </c>
      <c r="P1746" s="162">
        <v>1389</v>
      </c>
      <c r="Q1746" s="162">
        <v>2582</v>
      </c>
      <c r="R1746" s="164" t="s">
        <v>644</v>
      </c>
      <c r="S1746" s="164">
        <v>1</v>
      </c>
      <c r="T1746" s="164"/>
      <c r="U1746" s="164" t="s">
        <v>644</v>
      </c>
      <c r="V1746" s="164" t="s">
        <v>644</v>
      </c>
      <c r="W1746" s="162">
        <f t="shared" si="104"/>
        <v>2</v>
      </c>
      <c r="X1746" s="162">
        <v>1</v>
      </c>
      <c r="Y1746" t="str">
        <f t="shared" si="105"/>
        <v>Public JHS</v>
      </c>
      <c r="AA1746" t="str">
        <f t="shared" si="106"/>
        <v>2</v>
      </c>
    </row>
    <row r="1747" spans="1:27" ht="15.75" hidden="1" customHeight="1" x14ac:dyDescent="0.25">
      <c r="A1747" s="162">
        <v>2257</v>
      </c>
      <c r="B1747" s="162">
        <v>303377</v>
      </c>
      <c r="C1747" s="163" t="s">
        <v>2837</v>
      </c>
      <c r="D1747" s="163" t="s">
        <v>638</v>
      </c>
      <c r="E1747" s="163" t="s">
        <v>639</v>
      </c>
      <c r="F1747" s="163" t="s">
        <v>639</v>
      </c>
      <c r="G1747" s="163" t="s">
        <v>2216</v>
      </c>
      <c r="H1747" s="163" t="s">
        <v>2216</v>
      </c>
      <c r="I1747" s="163" t="s">
        <v>716</v>
      </c>
      <c r="J1747" s="162">
        <v>10.494937800000001</v>
      </c>
      <c r="K1747" s="162">
        <v>124.7449709</v>
      </c>
      <c r="L1747" s="163" t="s">
        <v>644</v>
      </c>
      <c r="M1747" s="162">
        <v>14</v>
      </c>
      <c r="N1747" s="162">
        <v>45</v>
      </c>
      <c r="O1747" s="162">
        <v>194</v>
      </c>
      <c r="P1747" s="162">
        <v>1389</v>
      </c>
      <c r="Q1747" s="162">
        <v>2582</v>
      </c>
      <c r="R1747" s="164" t="s">
        <v>644</v>
      </c>
      <c r="S1747" s="164">
        <v>1</v>
      </c>
      <c r="T1747" s="164"/>
      <c r="U1747" s="164" t="s">
        <v>644</v>
      </c>
      <c r="V1747" s="164" t="s">
        <v>644</v>
      </c>
      <c r="W1747" s="162">
        <f t="shared" si="104"/>
        <v>2</v>
      </c>
      <c r="X1747" s="162">
        <v>1</v>
      </c>
      <c r="Y1747" t="str">
        <f t="shared" si="105"/>
        <v>Public JHS</v>
      </c>
      <c r="AA1747" t="str">
        <f t="shared" si="106"/>
        <v>2</v>
      </c>
    </row>
    <row r="1748" spans="1:27" ht="15.75" hidden="1" customHeight="1" x14ac:dyDescent="0.25">
      <c r="A1748" s="162">
        <v>2281</v>
      </c>
      <c r="B1748" s="162">
        <v>303402</v>
      </c>
      <c r="C1748" s="163" t="s">
        <v>2861</v>
      </c>
      <c r="D1748" s="163" t="s">
        <v>638</v>
      </c>
      <c r="E1748" s="163" t="s">
        <v>639</v>
      </c>
      <c r="F1748" s="163" t="s">
        <v>639</v>
      </c>
      <c r="G1748" s="163" t="s">
        <v>2216</v>
      </c>
      <c r="H1748" s="163" t="s">
        <v>2216</v>
      </c>
      <c r="I1748" s="163" t="s">
        <v>716</v>
      </c>
      <c r="J1748" s="162">
        <v>10.483806120000001</v>
      </c>
      <c r="K1748" s="162">
        <v>124.77223840000001</v>
      </c>
      <c r="L1748" s="163" t="s">
        <v>644</v>
      </c>
      <c r="M1748" s="162">
        <v>14</v>
      </c>
      <c r="N1748" s="162">
        <v>45</v>
      </c>
      <c r="O1748" s="162">
        <v>194</v>
      </c>
      <c r="P1748" s="162">
        <v>1389</v>
      </c>
      <c r="Q1748" s="162">
        <v>2582</v>
      </c>
      <c r="R1748" s="164" t="s">
        <v>644</v>
      </c>
      <c r="S1748" s="164">
        <v>1</v>
      </c>
      <c r="T1748" s="164"/>
      <c r="U1748" s="164" t="s">
        <v>644</v>
      </c>
      <c r="V1748" s="164" t="s">
        <v>644</v>
      </c>
      <c r="W1748" s="162">
        <f t="shared" si="104"/>
        <v>2</v>
      </c>
      <c r="X1748" s="162">
        <v>1</v>
      </c>
      <c r="Y1748" t="str">
        <f t="shared" si="105"/>
        <v>Public JHS</v>
      </c>
      <c r="AA1748" t="str">
        <f t="shared" si="106"/>
        <v>2</v>
      </c>
    </row>
    <row r="1749" spans="1:27" ht="15.75" hidden="1" customHeight="1" x14ac:dyDescent="0.25">
      <c r="A1749" s="162">
        <v>2313</v>
      </c>
      <c r="B1749" s="162">
        <v>303436</v>
      </c>
      <c r="C1749" s="163" t="s">
        <v>2892</v>
      </c>
      <c r="D1749" s="163" t="s">
        <v>638</v>
      </c>
      <c r="E1749" s="163" t="s">
        <v>639</v>
      </c>
      <c r="F1749" s="163" t="s">
        <v>639</v>
      </c>
      <c r="G1749" s="163" t="s">
        <v>2216</v>
      </c>
      <c r="H1749" s="163" t="s">
        <v>2216</v>
      </c>
      <c r="I1749" s="163" t="s">
        <v>716</v>
      </c>
      <c r="J1749" s="162">
        <v>10.53261427</v>
      </c>
      <c r="K1749" s="162">
        <v>124.7683949</v>
      </c>
      <c r="L1749" s="163" t="s">
        <v>644</v>
      </c>
      <c r="M1749" s="162">
        <v>14</v>
      </c>
      <c r="N1749" s="162">
        <v>45</v>
      </c>
      <c r="O1749" s="162">
        <v>194</v>
      </c>
      <c r="P1749" s="162">
        <v>1389</v>
      </c>
      <c r="Q1749" s="162">
        <v>2582</v>
      </c>
      <c r="R1749" s="164" t="s">
        <v>644</v>
      </c>
      <c r="S1749" s="164">
        <v>1</v>
      </c>
      <c r="T1749" s="164"/>
      <c r="U1749" s="164" t="s">
        <v>644</v>
      </c>
      <c r="V1749" s="164" t="s">
        <v>644</v>
      </c>
      <c r="W1749" s="162">
        <f t="shared" si="104"/>
        <v>2</v>
      </c>
      <c r="X1749" s="162">
        <v>1</v>
      </c>
      <c r="Y1749" t="str">
        <f t="shared" si="105"/>
        <v>Public JHS</v>
      </c>
      <c r="AA1749" t="str">
        <f t="shared" si="106"/>
        <v>2</v>
      </c>
    </row>
    <row r="1750" spans="1:27" ht="15.75" hidden="1" customHeight="1" x14ac:dyDescent="0.25">
      <c r="A1750" s="162">
        <v>2316</v>
      </c>
      <c r="B1750" s="162">
        <v>303439</v>
      </c>
      <c r="C1750" s="163" t="s">
        <v>2894</v>
      </c>
      <c r="D1750" s="163" t="s">
        <v>638</v>
      </c>
      <c r="E1750" s="163" t="s">
        <v>639</v>
      </c>
      <c r="F1750" s="163" t="s">
        <v>639</v>
      </c>
      <c r="G1750" s="163" t="s">
        <v>2216</v>
      </c>
      <c r="H1750" s="163" t="s">
        <v>2216</v>
      </c>
      <c r="I1750" s="163" t="s">
        <v>716</v>
      </c>
      <c r="J1750" s="162">
        <v>10.495005559999999</v>
      </c>
      <c r="K1750" s="162">
        <v>124.73871939999999</v>
      </c>
      <c r="L1750" s="163" t="s">
        <v>644</v>
      </c>
      <c r="M1750" s="162">
        <v>14</v>
      </c>
      <c r="N1750" s="162">
        <v>45</v>
      </c>
      <c r="O1750" s="162">
        <v>194</v>
      </c>
      <c r="P1750" s="162">
        <v>1389</v>
      </c>
      <c r="Q1750" s="162">
        <v>2582</v>
      </c>
      <c r="R1750" s="164" t="s">
        <v>644</v>
      </c>
      <c r="S1750" s="164">
        <v>1</v>
      </c>
      <c r="T1750" s="164"/>
      <c r="U1750" s="164" t="s">
        <v>644</v>
      </c>
      <c r="V1750" s="164" t="s">
        <v>644</v>
      </c>
      <c r="W1750" s="162">
        <f t="shared" si="104"/>
        <v>2</v>
      </c>
      <c r="X1750" s="162">
        <v>1</v>
      </c>
      <c r="Y1750" t="str">
        <f t="shared" si="105"/>
        <v>Public JHS</v>
      </c>
      <c r="AA1750" t="str">
        <f t="shared" si="106"/>
        <v>2</v>
      </c>
    </row>
    <row r="1751" spans="1:27" ht="15.75" hidden="1" customHeight="1" x14ac:dyDescent="0.25">
      <c r="A1751" s="162">
        <v>2381</v>
      </c>
      <c r="B1751" s="162">
        <v>404677</v>
      </c>
      <c r="C1751" s="169" t="s">
        <v>2981</v>
      </c>
      <c r="D1751" s="163" t="s">
        <v>638</v>
      </c>
      <c r="E1751" s="163" t="s">
        <v>730</v>
      </c>
      <c r="F1751" s="163" t="s">
        <v>639</v>
      </c>
      <c r="G1751" s="163" t="s">
        <v>2982</v>
      </c>
      <c r="H1751" s="163" t="s">
        <v>2216</v>
      </c>
      <c r="I1751" s="163" t="s">
        <v>3</v>
      </c>
      <c r="J1751" s="170"/>
      <c r="K1751" s="170"/>
      <c r="L1751" s="163" t="s">
        <v>910</v>
      </c>
      <c r="M1751" s="162">
        <v>14</v>
      </c>
      <c r="N1751" s="162">
        <v>45</v>
      </c>
      <c r="O1751" s="162">
        <v>194</v>
      </c>
      <c r="P1751" s="162">
        <v>1389</v>
      </c>
      <c r="Q1751" s="162">
        <v>2582</v>
      </c>
      <c r="R1751" s="164">
        <v>1</v>
      </c>
      <c r="S1751" s="164" t="s">
        <v>644</v>
      </c>
      <c r="T1751" s="164"/>
      <c r="U1751" s="164" t="s">
        <v>644</v>
      </c>
      <c r="V1751" s="164" t="s">
        <v>644</v>
      </c>
      <c r="W1751" s="162">
        <f t="shared" si="104"/>
        <v>1</v>
      </c>
      <c r="X1751" s="162">
        <v>2</v>
      </c>
      <c r="Y1751" t="str">
        <f t="shared" si="105"/>
        <v>Private Elementary</v>
      </c>
      <c r="AA1751" t="str">
        <f t="shared" si="106"/>
        <v>1</v>
      </c>
    </row>
    <row r="1752" spans="1:27" ht="15.75" hidden="1" customHeight="1" x14ac:dyDescent="0.25">
      <c r="A1752" s="162">
        <v>2408</v>
      </c>
      <c r="B1752" s="162">
        <v>451503</v>
      </c>
      <c r="C1752" s="169" t="s">
        <v>3035</v>
      </c>
      <c r="D1752" s="163" t="s">
        <v>638</v>
      </c>
      <c r="E1752" s="163" t="s">
        <v>730</v>
      </c>
      <c r="F1752" s="163" t="s">
        <v>639</v>
      </c>
      <c r="G1752" s="163" t="s">
        <v>2982</v>
      </c>
      <c r="H1752" s="163" t="s">
        <v>2216</v>
      </c>
      <c r="I1752" s="163" t="s">
        <v>439</v>
      </c>
      <c r="J1752" s="170"/>
      <c r="K1752" s="170"/>
      <c r="L1752" s="163" t="s">
        <v>910</v>
      </c>
      <c r="M1752" s="162">
        <v>14</v>
      </c>
      <c r="N1752" s="162">
        <v>45</v>
      </c>
      <c r="O1752" s="162">
        <v>194</v>
      </c>
      <c r="P1752" s="162">
        <v>1389</v>
      </c>
      <c r="Q1752" s="162">
        <v>2582</v>
      </c>
      <c r="R1752" s="164" t="str">
        <f>IF(B1752&lt;200000,1,"")</f>
        <v/>
      </c>
      <c r="S1752" s="164">
        <v>1</v>
      </c>
      <c r="T1752" s="164"/>
      <c r="U1752" s="164" t="s">
        <v>644</v>
      </c>
      <c r="V1752" s="164" t="s">
        <v>644</v>
      </c>
      <c r="W1752" s="162">
        <f t="shared" si="104"/>
        <v>2</v>
      </c>
      <c r="X1752" s="162">
        <v>2</v>
      </c>
      <c r="Y1752" t="str">
        <f t="shared" si="105"/>
        <v>Private JHS</v>
      </c>
      <c r="AA1752" t="str">
        <f t="shared" si="106"/>
        <v>2</v>
      </c>
    </row>
    <row r="1753" spans="1:27" ht="15.75" hidden="1" customHeight="1" x14ac:dyDescent="0.25">
      <c r="A1753" s="162">
        <v>2467</v>
      </c>
      <c r="B1753" s="178" t="s">
        <v>2216</v>
      </c>
      <c r="C1753" s="178" t="s">
        <v>3117</v>
      </c>
      <c r="D1753" s="163" t="s">
        <v>638</v>
      </c>
      <c r="E1753" s="163" t="s">
        <v>639</v>
      </c>
      <c r="F1753" s="163" t="s">
        <v>639</v>
      </c>
      <c r="G1753" s="178" t="s">
        <v>2216</v>
      </c>
      <c r="H1753" s="178" t="s">
        <v>2216</v>
      </c>
      <c r="I1753" s="163" t="s">
        <v>758</v>
      </c>
      <c r="J1753" s="162"/>
      <c r="K1753" s="162"/>
      <c r="L1753" s="163"/>
      <c r="M1753" s="162"/>
      <c r="N1753" s="162"/>
      <c r="O1753" s="162"/>
      <c r="P1753" s="162"/>
      <c r="Q1753" s="162"/>
      <c r="R1753" s="164" t="s">
        <v>644</v>
      </c>
      <c r="S1753" s="164" t="s">
        <v>644</v>
      </c>
      <c r="T1753" s="164"/>
      <c r="U1753" s="164">
        <v>1</v>
      </c>
      <c r="V1753" s="164" t="s">
        <v>644</v>
      </c>
      <c r="W1753" s="162">
        <f t="shared" si="104"/>
        <v>7</v>
      </c>
      <c r="X1753" s="162">
        <v>1</v>
      </c>
      <c r="Y1753" t="str">
        <f t="shared" si="105"/>
        <v>Public ALS</v>
      </c>
      <c r="AA1753" t="str">
        <f t="shared" si="106"/>
        <v>4</v>
      </c>
    </row>
    <row r="1754" spans="1:27" ht="15.75" hidden="1" customHeight="1" x14ac:dyDescent="0.25">
      <c r="A1754" s="162">
        <v>1588</v>
      </c>
      <c r="B1754" s="162">
        <v>121433</v>
      </c>
      <c r="C1754" s="163" t="s">
        <v>1657</v>
      </c>
      <c r="D1754" s="163" t="s">
        <v>638</v>
      </c>
      <c r="E1754" s="163" t="s">
        <v>639</v>
      </c>
      <c r="F1754" s="163" t="s">
        <v>639</v>
      </c>
      <c r="G1754" s="163" t="s">
        <v>2232</v>
      </c>
      <c r="H1754" s="163" t="s">
        <v>2232</v>
      </c>
      <c r="I1754" s="163" t="s">
        <v>643</v>
      </c>
      <c r="J1754" s="162">
        <v>10.929006790000001</v>
      </c>
      <c r="K1754" s="162">
        <v>124.4589017</v>
      </c>
      <c r="L1754" s="163" t="s">
        <v>644</v>
      </c>
      <c r="M1754" s="162">
        <v>14</v>
      </c>
      <c r="N1754" s="162">
        <v>45</v>
      </c>
      <c r="O1754" s="162">
        <v>194</v>
      </c>
      <c r="P1754" s="162">
        <v>1390</v>
      </c>
      <c r="Q1754" s="162">
        <v>2584</v>
      </c>
      <c r="R1754" s="164">
        <v>1</v>
      </c>
      <c r="S1754" s="164" t="s">
        <v>644</v>
      </c>
      <c r="T1754" s="164"/>
      <c r="U1754" s="164" t="s">
        <v>644</v>
      </c>
      <c r="V1754" s="164" t="s">
        <v>644</v>
      </c>
      <c r="W1754" s="162">
        <f t="shared" si="104"/>
        <v>1</v>
      </c>
      <c r="X1754" s="162">
        <v>1</v>
      </c>
      <c r="Y1754" t="str">
        <f t="shared" si="105"/>
        <v>Public Elementary</v>
      </c>
      <c r="AA1754" t="str">
        <f t="shared" si="106"/>
        <v>1</v>
      </c>
    </row>
    <row r="1755" spans="1:27" ht="15.75" hidden="1" customHeight="1" x14ac:dyDescent="0.25">
      <c r="A1755" s="162">
        <v>1589</v>
      </c>
      <c r="B1755" s="162">
        <v>121434</v>
      </c>
      <c r="C1755" s="163" t="s">
        <v>1548</v>
      </c>
      <c r="D1755" s="163" t="s">
        <v>638</v>
      </c>
      <c r="E1755" s="163" t="s">
        <v>639</v>
      </c>
      <c r="F1755" s="163" t="s">
        <v>639</v>
      </c>
      <c r="G1755" s="163" t="s">
        <v>2232</v>
      </c>
      <c r="H1755" s="163" t="s">
        <v>2232</v>
      </c>
      <c r="I1755" s="163" t="s">
        <v>643</v>
      </c>
      <c r="J1755" s="162">
        <v>10.94972757</v>
      </c>
      <c r="K1755" s="162">
        <v>124.4114019</v>
      </c>
      <c r="L1755" s="163" t="s">
        <v>644</v>
      </c>
      <c r="M1755" s="162">
        <v>14</v>
      </c>
      <c r="N1755" s="162">
        <v>45</v>
      </c>
      <c r="O1755" s="162">
        <v>194</v>
      </c>
      <c r="P1755" s="162">
        <v>1390</v>
      </c>
      <c r="Q1755" s="162">
        <v>2584</v>
      </c>
      <c r="R1755" s="164">
        <v>1</v>
      </c>
      <c r="S1755" s="164" t="s">
        <v>644</v>
      </c>
      <c r="T1755" s="164"/>
      <c r="U1755" s="164" t="s">
        <v>644</v>
      </c>
      <c r="V1755" s="164" t="s">
        <v>644</v>
      </c>
      <c r="W1755" s="162">
        <f t="shared" si="104"/>
        <v>1</v>
      </c>
      <c r="X1755" s="162">
        <v>1</v>
      </c>
      <c r="Y1755" t="str">
        <f t="shared" si="105"/>
        <v>Public Elementary</v>
      </c>
      <c r="AA1755" t="str">
        <f t="shared" si="106"/>
        <v>1</v>
      </c>
    </row>
    <row r="1756" spans="1:27" ht="15.75" hidden="1" customHeight="1" x14ac:dyDescent="0.25">
      <c r="A1756" s="162">
        <v>1590</v>
      </c>
      <c r="B1756" s="162">
        <v>121435</v>
      </c>
      <c r="C1756" s="163" t="s">
        <v>2233</v>
      </c>
      <c r="D1756" s="163" t="s">
        <v>638</v>
      </c>
      <c r="E1756" s="163" t="s">
        <v>639</v>
      </c>
      <c r="F1756" s="163" t="s">
        <v>639</v>
      </c>
      <c r="G1756" s="163" t="s">
        <v>2232</v>
      </c>
      <c r="H1756" s="163" t="s">
        <v>2232</v>
      </c>
      <c r="I1756" s="163" t="s">
        <v>643</v>
      </c>
      <c r="J1756" s="162">
        <v>10.870121749999999</v>
      </c>
      <c r="K1756" s="162">
        <v>124.4925124</v>
      </c>
      <c r="L1756" s="163" t="s">
        <v>644</v>
      </c>
      <c r="M1756" s="162">
        <v>14</v>
      </c>
      <c r="N1756" s="162">
        <v>45</v>
      </c>
      <c r="O1756" s="162">
        <v>194</v>
      </c>
      <c r="P1756" s="162">
        <v>1390</v>
      </c>
      <c r="Q1756" s="162">
        <v>2584</v>
      </c>
      <c r="R1756" s="164">
        <v>1</v>
      </c>
      <c r="S1756" s="164" t="s">
        <v>644</v>
      </c>
      <c r="T1756" s="164"/>
      <c r="U1756" s="164" t="s">
        <v>644</v>
      </c>
      <c r="V1756" s="164" t="s">
        <v>644</v>
      </c>
      <c r="W1756" s="162">
        <f t="shared" si="104"/>
        <v>1</v>
      </c>
      <c r="X1756" s="162">
        <v>1</v>
      </c>
      <c r="Y1756" t="str">
        <f t="shared" si="105"/>
        <v>Public Elementary</v>
      </c>
      <c r="AA1756" t="str">
        <f t="shared" si="106"/>
        <v>1</v>
      </c>
    </row>
    <row r="1757" spans="1:27" ht="15.75" hidden="1" customHeight="1" x14ac:dyDescent="0.25">
      <c r="A1757" s="162">
        <v>1591</v>
      </c>
      <c r="B1757" s="162">
        <v>121436</v>
      </c>
      <c r="C1757" s="163" t="s">
        <v>2234</v>
      </c>
      <c r="D1757" s="163" t="s">
        <v>638</v>
      </c>
      <c r="E1757" s="163" t="s">
        <v>639</v>
      </c>
      <c r="F1757" s="163" t="s">
        <v>639</v>
      </c>
      <c r="G1757" s="163" t="s">
        <v>2232</v>
      </c>
      <c r="H1757" s="163" t="s">
        <v>2232</v>
      </c>
      <c r="I1757" s="163" t="s">
        <v>643</v>
      </c>
      <c r="J1757" s="162">
        <v>10.92122953</v>
      </c>
      <c r="K1757" s="162">
        <v>124.41612379999999</v>
      </c>
      <c r="L1757" s="163" t="s">
        <v>644</v>
      </c>
      <c r="M1757" s="162">
        <v>14</v>
      </c>
      <c r="N1757" s="162">
        <v>45</v>
      </c>
      <c r="O1757" s="162">
        <v>194</v>
      </c>
      <c r="P1757" s="162">
        <v>1390</v>
      </c>
      <c r="Q1757" s="162">
        <v>2584</v>
      </c>
      <c r="R1757" s="164">
        <v>1</v>
      </c>
      <c r="S1757" s="164" t="s">
        <v>644</v>
      </c>
      <c r="T1757" s="164"/>
      <c r="U1757" s="164" t="s">
        <v>644</v>
      </c>
      <c r="V1757" s="164" t="s">
        <v>644</v>
      </c>
      <c r="W1757" s="162">
        <f t="shared" si="104"/>
        <v>1</v>
      </c>
      <c r="X1757" s="162">
        <v>1</v>
      </c>
      <c r="Y1757" t="str">
        <f t="shared" si="105"/>
        <v>Public Elementary</v>
      </c>
      <c r="AA1757" t="str">
        <f t="shared" si="106"/>
        <v>1</v>
      </c>
    </row>
    <row r="1758" spans="1:27" ht="15.75" hidden="1" customHeight="1" x14ac:dyDescent="0.25">
      <c r="A1758" s="162">
        <v>1592</v>
      </c>
      <c r="B1758" s="162">
        <v>121437</v>
      </c>
      <c r="C1758" s="163" t="s">
        <v>2235</v>
      </c>
      <c r="D1758" s="163" t="s">
        <v>638</v>
      </c>
      <c r="E1758" s="163" t="s">
        <v>639</v>
      </c>
      <c r="F1758" s="163" t="s">
        <v>639</v>
      </c>
      <c r="G1758" s="163" t="s">
        <v>2232</v>
      </c>
      <c r="H1758" s="163" t="s">
        <v>2232</v>
      </c>
      <c r="I1758" s="163" t="s">
        <v>643</v>
      </c>
      <c r="J1758" s="162">
        <v>10.88345393</v>
      </c>
      <c r="K1758" s="162">
        <v>124.4666795</v>
      </c>
      <c r="L1758" s="163" t="s">
        <v>644</v>
      </c>
      <c r="M1758" s="162">
        <v>14</v>
      </c>
      <c r="N1758" s="162">
        <v>45</v>
      </c>
      <c r="O1758" s="162">
        <v>194</v>
      </c>
      <c r="P1758" s="162">
        <v>1390</v>
      </c>
      <c r="Q1758" s="162">
        <v>2584</v>
      </c>
      <c r="R1758" s="164">
        <v>1</v>
      </c>
      <c r="S1758" s="164" t="s">
        <v>644</v>
      </c>
      <c r="T1758" s="164"/>
      <c r="U1758" s="164" t="s">
        <v>644</v>
      </c>
      <c r="V1758" s="164" t="s">
        <v>644</v>
      </c>
      <c r="W1758" s="162">
        <f t="shared" si="104"/>
        <v>1</v>
      </c>
      <c r="X1758" s="162">
        <v>1</v>
      </c>
      <c r="Y1758" t="str">
        <f t="shared" si="105"/>
        <v>Public Elementary</v>
      </c>
      <c r="AA1758" t="str">
        <f t="shared" si="106"/>
        <v>1</v>
      </c>
    </row>
    <row r="1759" spans="1:27" ht="15.75" hidden="1" customHeight="1" x14ac:dyDescent="0.25">
      <c r="A1759" s="162">
        <v>1593</v>
      </c>
      <c r="B1759" s="162">
        <v>121438</v>
      </c>
      <c r="C1759" s="163" t="s">
        <v>2236</v>
      </c>
      <c r="D1759" s="163" t="s">
        <v>638</v>
      </c>
      <c r="E1759" s="163" t="s">
        <v>639</v>
      </c>
      <c r="F1759" s="163" t="s">
        <v>639</v>
      </c>
      <c r="G1759" s="163" t="s">
        <v>2232</v>
      </c>
      <c r="H1759" s="163" t="s">
        <v>2232</v>
      </c>
      <c r="I1759" s="163" t="s">
        <v>643</v>
      </c>
      <c r="J1759" s="162">
        <v>10.890953359999999</v>
      </c>
      <c r="K1759" s="162">
        <v>124.4775125</v>
      </c>
      <c r="L1759" s="163" t="s">
        <v>644</v>
      </c>
      <c r="M1759" s="162">
        <v>14</v>
      </c>
      <c r="N1759" s="162">
        <v>45</v>
      </c>
      <c r="O1759" s="162">
        <v>194</v>
      </c>
      <c r="P1759" s="162">
        <v>1390</v>
      </c>
      <c r="Q1759" s="162">
        <v>2584</v>
      </c>
      <c r="R1759" s="164">
        <v>1</v>
      </c>
      <c r="S1759" s="164" t="s">
        <v>644</v>
      </c>
      <c r="T1759" s="164"/>
      <c r="U1759" s="164" t="s">
        <v>644</v>
      </c>
      <c r="V1759" s="164" t="s">
        <v>644</v>
      </c>
      <c r="W1759" s="162">
        <f t="shared" si="104"/>
        <v>1</v>
      </c>
      <c r="X1759" s="162">
        <v>1</v>
      </c>
      <c r="Y1759" t="str">
        <f t="shared" si="105"/>
        <v>Public Elementary</v>
      </c>
      <c r="AA1759" t="str">
        <f t="shared" si="106"/>
        <v>1</v>
      </c>
    </row>
    <row r="1760" spans="1:27" ht="15.75" hidden="1" customHeight="1" x14ac:dyDescent="0.25">
      <c r="A1760" s="162">
        <v>1594</v>
      </c>
      <c r="B1760" s="162">
        <v>121439</v>
      </c>
      <c r="C1760" s="163" t="s">
        <v>2237</v>
      </c>
      <c r="D1760" s="163" t="s">
        <v>638</v>
      </c>
      <c r="E1760" s="163" t="s">
        <v>639</v>
      </c>
      <c r="F1760" s="163" t="s">
        <v>639</v>
      </c>
      <c r="G1760" s="163" t="s">
        <v>2232</v>
      </c>
      <c r="H1760" s="163" t="s">
        <v>2232</v>
      </c>
      <c r="I1760" s="163" t="s">
        <v>643</v>
      </c>
      <c r="J1760" s="166">
        <v>10.9603936</v>
      </c>
      <c r="K1760" s="166">
        <v>124.4594579</v>
      </c>
      <c r="L1760" s="163" t="s">
        <v>644</v>
      </c>
      <c r="M1760" s="162">
        <v>14</v>
      </c>
      <c r="N1760" s="162">
        <v>45</v>
      </c>
      <c r="O1760" s="162">
        <v>194</v>
      </c>
      <c r="P1760" s="162">
        <v>1390</v>
      </c>
      <c r="Q1760" s="162">
        <v>2584</v>
      </c>
      <c r="R1760" s="164">
        <v>1</v>
      </c>
      <c r="S1760" s="164" t="s">
        <v>644</v>
      </c>
      <c r="T1760" s="164"/>
      <c r="U1760" s="164" t="s">
        <v>644</v>
      </c>
      <c r="V1760" s="164" t="s">
        <v>644</v>
      </c>
      <c r="W1760" s="162">
        <f t="shared" si="104"/>
        <v>1</v>
      </c>
      <c r="X1760" s="162">
        <v>1</v>
      </c>
      <c r="Y1760" t="str">
        <f t="shared" si="105"/>
        <v>Public Elementary</v>
      </c>
      <c r="AA1760" t="str">
        <f t="shared" si="106"/>
        <v>1</v>
      </c>
    </row>
    <row r="1761" spans="1:27" ht="15.75" hidden="1" customHeight="1" x14ac:dyDescent="0.25">
      <c r="A1761" s="162">
        <v>1595</v>
      </c>
      <c r="B1761" s="162">
        <v>121440</v>
      </c>
      <c r="C1761" s="163" t="s">
        <v>2238</v>
      </c>
      <c r="D1761" s="163" t="s">
        <v>638</v>
      </c>
      <c r="E1761" s="163" t="s">
        <v>639</v>
      </c>
      <c r="F1761" s="163" t="s">
        <v>639</v>
      </c>
      <c r="G1761" s="163" t="s">
        <v>2232</v>
      </c>
      <c r="H1761" s="163" t="s">
        <v>2232</v>
      </c>
      <c r="I1761" s="163" t="s">
        <v>643</v>
      </c>
      <c r="J1761" s="166">
        <v>10.96205943</v>
      </c>
      <c r="K1761" s="166">
        <v>124.4716799</v>
      </c>
      <c r="L1761" s="163" t="s">
        <v>644</v>
      </c>
      <c r="M1761" s="162">
        <v>14</v>
      </c>
      <c r="N1761" s="162">
        <v>45</v>
      </c>
      <c r="O1761" s="162">
        <v>194</v>
      </c>
      <c r="P1761" s="162">
        <v>1390</v>
      </c>
      <c r="Q1761" s="162">
        <v>2584</v>
      </c>
      <c r="R1761" s="164">
        <v>1</v>
      </c>
      <c r="S1761" s="164" t="s">
        <v>644</v>
      </c>
      <c r="T1761" s="164"/>
      <c r="U1761" s="164" t="s">
        <v>644</v>
      </c>
      <c r="V1761" s="164" t="s">
        <v>644</v>
      </c>
      <c r="W1761" s="162">
        <f t="shared" si="104"/>
        <v>1</v>
      </c>
      <c r="X1761" s="162">
        <v>1</v>
      </c>
      <c r="Y1761" t="str">
        <f t="shared" si="105"/>
        <v>Public Elementary</v>
      </c>
      <c r="AA1761" t="str">
        <f t="shared" si="106"/>
        <v>1</v>
      </c>
    </row>
    <row r="1762" spans="1:27" ht="15.75" hidden="1" customHeight="1" x14ac:dyDescent="0.25">
      <c r="A1762" s="162">
        <v>1596</v>
      </c>
      <c r="B1762" s="162">
        <v>121441</v>
      </c>
      <c r="C1762" s="163" t="s">
        <v>2239</v>
      </c>
      <c r="D1762" s="163" t="s">
        <v>638</v>
      </c>
      <c r="E1762" s="163" t="s">
        <v>639</v>
      </c>
      <c r="F1762" s="163" t="s">
        <v>639</v>
      </c>
      <c r="G1762" s="163" t="s">
        <v>2232</v>
      </c>
      <c r="H1762" s="163" t="s">
        <v>2232</v>
      </c>
      <c r="I1762" s="163" t="s">
        <v>643</v>
      </c>
      <c r="J1762" s="162">
        <v>10.945671620000001</v>
      </c>
      <c r="K1762" s="162">
        <v>124.4616798</v>
      </c>
      <c r="L1762" s="163" t="s">
        <v>644</v>
      </c>
      <c r="M1762" s="162">
        <v>14</v>
      </c>
      <c r="N1762" s="162">
        <v>45</v>
      </c>
      <c r="O1762" s="162">
        <v>194</v>
      </c>
      <c r="P1762" s="162">
        <v>1390</v>
      </c>
      <c r="Q1762" s="162">
        <v>2584</v>
      </c>
      <c r="R1762" s="164">
        <v>1</v>
      </c>
      <c r="S1762" s="164" t="s">
        <v>644</v>
      </c>
      <c r="T1762" s="164"/>
      <c r="U1762" s="164" t="s">
        <v>644</v>
      </c>
      <c r="V1762" s="164" t="s">
        <v>644</v>
      </c>
      <c r="W1762" s="162">
        <f t="shared" si="104"/>
        <v>1</v>
      </c>
      <c r="X1762" s="162">
        <v>1</v>
      </c>
      <c r="Y1762" t="str">
        <f t="shared" si="105"/>
        <v>Public Elementary</v>
      </c>
      <c r="AA1762" t="str">
        <f t="shared" si="106"/>
        <v>1</v>
      </c>
    </row>
    <row r="1763" spans="1:27" ht="15.75" hidden="1" customHeight="1" x14ac:dyDescent="0.25">
      <c r="A1763" s="162">
        <v>1597</v>
      </c>
      <c r="B1763" s="162">
        <v>121442</v>
      </c>
      <c r="C1763" s="163" t="s">
        <v>2240</v>
      </c>
      <c r="D1763" s="163" t="s">
        <v>638</v>
      </c>
      <c r="E1763" s="163" t="s">
        <v>639</v>
      </c>
      <c r="F1763" s="163" t="s">
        <v>639</v>
      </c>
      <c r="G1763" s="163" t="s">
        <v>2232</v>
      </c>
      <c r="H1763" s="163" t="s">
        <v>2232</v>
      </c>
      <c r="I1763" s="163" t="s">
        <v>643</v>
      </c>
      <c r="J1763" s="162">
        <v>10.91150792</v>
      </c>
      <c r="K1763" s="162">
        <v>124.47917959999999</v>
      </c>
      <c r="L1763" s="163" t="s">
        <v>644</v>
      </c>
      <c r="M1763" s="162">
        <v>14</v>
      </c>
      <c r="N1763" s="162">
        <v>45</v>
      </c>
      <c r="O1763" s="162">
        <v>194</v>
      </c>
      <c r="P1763" s="162">
        <v>1390</v>
      </c>
      <c r="Q1763" s="162">
        <v>2584</v>
      </c>
      <c r="R1763" s="164">
        <v>1</v>
      </c>
      <c r="S1763" s="164" t="s">
        <v>644</v>
      </c>
      <c r="T1763" s="164"/>
      <c r="U1763" s="164" t="s">
        <v>644</v>
      </c>
      <c r="V1763" s="164" t="s">
        <v>644</v>
      </c>
      <c r="W1763" s="162">
        <f t="shared" ref="W1763:W1826" si="107">IF(AA1763="1",1,IF(AA1763="2",2,IF(AA1763="12",4,IF(AA1763="123",6,IF(AA1763="23",5,IF(AA1763="3",3,IF(AA1763="4",7,IF(AA1763="35",8,""))))))))</f>
        <v>1</v>
      </c>
      <c r="X1763" s="162">
        <v>1</v>
      </c>
      <c r="Y1763" t="str">
        <f t="shared" ref="Y1763:Y1826" si="108">IF(X1763=1,"Public","Private")&amp;" "&amp;IF(W1763=1,"Elementary",IF(W1763=2,"JHS",IF(W1763=3,"SHS (Stand-alone)",IF(W1763=4,"Integrated",IF(W1763=5,"Secondary",IF(W1763=6,"Complete K to 12",IF(W1763=7,"ALS",IF(W1763=8,"SHS SUC",""))))))))</f>
        <v>Public Elementary</v>
      </c>
      <c r="AA1763" t="str">
        <f t="shared" ref="AA1763:AA1826" si="109">IF(R1763=1,1,"")&amp;IF(S1763=1,2,"")&amp;IF(T1763=1,3,"")&amp;IF(U1763=1,4,"")&amp;IF(V1763=1,5,"")</f>
        <v>1</v>
      </c>
    </row>
    <row r="1764" spans="1:27" ht="15.75" hidden="1" customHeight="1" x14ac:dyDescent="0.25">
      <c r="A1764" s="162">
        <v>1598</v>
      </c>
      <c r="B1764" s="162">
        <v>121443</v>
      </c>
      <c r="C1764" s="163" t="s">
        <v>2241</v>
      </c>
      <c r="D1764" s="163" t="s">
        <v>638</v>
      </c>
      <c r="E1764" s="163" t="s">
        <v>639</v>
      </c>
      <c r="F1764" s="163" t="s">
        <v>639</v>
      </c>
      <c r="G1764" s="163" t="s">
        <v>2232</v>
      </c>
      <c r="H1764" s="163" t="s">
        <v>2232</v>
      </c>
      <c r="I1764" s="163" t="s">
        <v>643</v>
      </c>
      <c r="J1764" s="162">
        <v>10.927659009999999</v>
      </c>
      <c r="K1764" s="162">
        <v>124.4325698</v>
      </c>
      <c r="L1764" s="163" t="s">
        <v>644</v>
      </c>
      <c r="M1764" s="162">
        <v>14</v>
      </c>
      <c r="N1764" s="162">
        <v>45</v>
      </c>
      <c r="O1764" s="162">
        <v>194</v>
      </c>
      <c r="P1764" s="162">
        <v>1390</v>
      </c>
      <c r="Q1764" s="162">
        <v>2584</v>
      </c>
      <c r="R1764" s="164">
        <v>1</v>
      </c>
      <c r="S1764" s="164" t="s">
        <v>644</v>
      </c>
      <c r="T1764" s="164"/>
      <c r="U1764" s="164" t="s">
        <v>644</v>
      </c>
      <c r="V1764" s="164" t="s">
        <v>644</v>
      </c>
      <c r="W1764" s="162">
        <f t="shared" si="107"/>
        <v>1</v>
      </c>
      <c r="X1764" s="162">
        <v>1</v>
      </c>
      <c r="Y1764" t="str">
        <f t="shared" si="108"/>
        <v>Public Elementary</v>
      </c>
      <c r="AA1764" t="str">
        <f t="shared" si="109"/>
        <v>1</v>
      </c>
    </row>
    <row r="1765" spans="1:27" ht="15.75" hidden="1" customHeight="1" x14ac:dyDescent="0.25">
      <c r="A1765" s="162">
        <v>1599</v>
      </c>
      <c r="B1765" s="162">
        <v>121444</v>
      </c>
      <c r="C1765" s="163" t="s">
        <v>1393</v>
      </c>
      <c r="D1765" s="163" t="s">
        <v>638</v>
      </c>
      <c r="E1765" s="163" t="s">
        <v>639</v>
      </c>
      <c r="F1765" s="163" t="s">
        <v>639</v>
      </c>
      <c r="G1765" s="163" t="s">
        <v>2232</v>
      </c>
      <c r="H1765" s="163" t="s">
        <v>2232</v>
      </c>
      <c r="I1765" s="163" t="s">
        <v>643</v>
      </c>
      <c r="J1765" s="162">
        <v>10.90650838</v>
      </c>
      <c r="K1765" s="162">
        <v>124.4536236</v>
      </c>
      <c r="L1765" s="163" t="s">
        <v>644</v>
      </c>
      <c r="M1765" s="162">
        <v>14</v>
      </c>
      <c r="N1765" s="162">
        <v>45</v>
      </c>
      <c r="O1765" s="162">
        <v>194</v>
      </c>
      <c r="P1765" s="162">
        <v>1390</v>
      </c>
      <c r="Q1765" s="162">
        <v>2584</v>
      </c>
      <c r="R1765" s="164">
        <v>1</v>
      </c>
      <c r="S1765" s="164" t="s">
        <v>644</v>
      </c>
      <c r="T1765" s="164"/>
      <c r="U1765" s="164" t="s">
        <v>644</v>
      </c>
      <c r="V1765" s="164" t="s">
        <v>644</v>
      </c>
      <c r="W1765" s="162">
        <f t="shared" si="107"/>
        <v>1</v>
      </c>
      <c r="X1765" s="162">
        <v>1</v>
      </c>
      <c r="Y1765" t="str">
        <f t="shared" si="108"/>
        <v>Public Elementary</v>
      </c>
      <c r="AA1765" t="str">
        <f t="shared" si="109"/>
        <v>1</v>
      </c>
    </row>
    <row r="1766" spans="1:27" ht="15.75" hidden="1" customHeight="1" x14ac:dyDescent="0.25">
      <c r="A1766" s="162">
        <v>1600</v>
      </c>
      <c r="B1766" s="162">
        <v>121445</v>
      </c>
      <c r="C1766" s="163" t="s">
        <v>2242</v>
      </c>
      <c r="D1766" s="163" t="s">
        <v>638</v>
      </c>
      <c r="E1766" s="163" t="s">
        <v>639</v>
      </c>
      <c r="F1766" s="163" t="s">
        <v>639</v>
      </c>
      <c r="G1766" s="163" t="s">
        <v>2232</v>
      </c>
      <c r="H1766" s="163" t="s">
        <v>2232</v>
      </c>
      <c r="I1766" s="163" t="s">
        <v>643</v>
      </c>
      <c r="J1766" s="162">
        <v>10.9169977</v>
      </c>
      <c r="K1766" s="162">
        <v>124.44403869999999</v>
      </c>
      <c r="L1766" s="163" t="s">
        <v>644</v>
      </c>
      <c r="M1766" s="162">
        <v>14</v>
      </c>
      <c r="N1766" s="162">
        <v>45</v>
      </c>
      <c r="O1766" s="162">
        <v>194</v>
      </c>
      <c r="P1766" s="162">
        <v>1390</v>
      </c>
      <c r="Q1766" s="162">
        <v>2584</v>
      </c>
      <c r="R1766" s="164">
        <v>1</v>
      </c>
      <c r="S1766" s="164" t="s">
        <v>644</v>
      </c>
      <c r="T1766" s="164"/>
      <c r="U1766" s="164" t="s">
        <v>644</v>
      </c>
      <c r="V1766" s="164" t="s">
        <v>644</v>
      </c>
      <c r="W1766" s="162">
        <f t="shared" si="107"/>
        <v>1</v>
      </c>
      <c r="X1766" s="162">
        <v>1</v>
      </c>
      <c r="Y1766" t="str">
        <f t="shared" si="108"/>
        <v>Public Elementary</v>
      </c>
      <c r="AA1766" t="str">
        <f t="shared" si="109"/>
        <v>1</v>
      </c>
    </row>
    <row r="1767" spans="1:27" ht="15.75" hidden="1" customHeight="1" x14ac:dyDescent="0.25">
      <c r="A1767" s="162">
        <v>1601</v>
      </c>
      <c r="B1767" s="162">
        <v>121446</v>
      </c>
      <c r="C1767" s="163" t="s">
        <v>2243</v>
      </c>
      <c r="D1767" s="163" t="s">
        <v>638</v>
      </c>
      <c r="E1767" s="163" t="s">
        <v>639</v>
      </c>
      <c r="F1767" s="163" t="s">
        <v>639</v>
      </c>
      <c r="G1767" s="163" t="s">
        <v>2232</v>
      </c>
      <c r="H1767" s="163" t="s">
        <v>2232</v>
      </c>
      <c r="I1767" s="163" t="s">
        <v>643</v>
      </c>
      <c r="J1767" s="162">
        <v>10.888431560000001</v>
      </c>
      <c r="K1767" s="162">
        <v>124.47250150000001</v>
      </c>
      <c r="L1767" s="163" t="s">
        <v>644</v>
      </c>
      <c r="M1767" s="162">
        <v>14</v>
      </c>
      <c r="N1767" s="162">
        <v>45</v>
      </c>
      <c r="O1767" s="162">
        <v>194</v>
      </c>
      <c r="P1767" s="162">
        <v>1390</v>
      </c>
      <c r="Q1767" s="162">
        <v>2584</v>
      </c>
      <c r="R1767" s="164">
        <v>1</v>
      </c>
      <c r="S1767" s="164" t="s">
        <v>644</v>
      </c>
      <c r="T1767" s="164"/>
      <c r="U1767" s="164" t="s">
        <v>644</v>
      </c>
      <c r="V1767" s="164" t="s">
        <v>644</v>
      </c>
      <c r="W1767" s="162">
        <f t="shared" si="107"/>
        <v>1</v>
      </c>
      <c r="X1767" s="162">
        <v>1</v>
      </c>
      <c r="Y1767" t="str">
        <f t="shared" si="108"/>
        <v>Public Elementary</v>
      </c>
      <c r="AA1767" t="str">
        <f t="shared" si="109"/>
        <v>1</v>
      </c>
    </row>
    <row r="1768" spans="1:27" ht="15.75" hidden="1" customHeight="1" x14ac:dyDescent="0.25">
      <c r="A1768" s="162">
        <v>1602</v>
      </c>
      <c r="B1768" s="162">
        <v>121447</v>
      </c>
      <c r="C1768" s="163" t="s">
        <v>2244</v>
      </c>
      <c r="D1768" s="163" t="s">
        <v>638</v>
      </c>
      <c r="E1768" s="163" t="s">
        <v>639</v>
      </c>
      <c r="F1768" s="163" t="s">
        <v>639</v>
      </c>
      <c r="G1768" s="163" t="s">
        <v>2232</v>
      </c>
      <c r="H1768" s="163" t="s">
        <v>2232</v>
      </c>
      <c r="I1768" s="163" t="s">
        <v>643</v>
      </c>
      <c r="J1768" s="162">
        <v>10.94650564</v>
      </c>
      <c r="K1768" s="162">
        <v>124.4450128</v>
      </c>
      <c r="L1768" s="163" t="s">
        <v>644</v>
      </c>
      <c r="M1768" s="162">
        <v>14</v>
      </c>
      <c r="N1768" s="162">
        <v>45</v>
      </c>
      <c r="O1768" s="162">
        <v>194</v>
      </c>
      <c r="P1768" s="162">
        <v>1390</v>
      </c>
      <c r="Q1768" s="162">
        <v>2584</v>
      </c>
      <c r="R1768" s="164">
        <v>1</v>
      </c>
      <c r="S1768" s="164" t="s">
        <v>644</v>
      </c>
      <c r="T1768" s="164"/>
      <c r="U1768" s="164" t="s">
        <v>644</v>
      </c>
      <c r="V1768" s="164" t="s">
        <v>644</v>
      </c>
      <c r="W1768" s="162">
        <f t="shared" si="107"/>
        <v>1</v>
      </c>
      <c r="X1768" s="162">
        <v>1</v>
      </c>
      <c r="Y1768" t="str">
        <f t="shared" si="108"/>
        <v>Public Elementary</v>
      </c>
      <c r="AA1768" t="str">
        <f t="shared" si="109"/>
        <v>1</v>
      </c>
    </row>
    <row r="1769" spans="1:27" ht="15.75" hidden="1" customHeight="1" x14ac:dyDescent="0.25">
      <c r="A1769" s="162">
        <v>1603</v>
      </c>
      <c r="B1769" s="162">
        <v>121448</v>
      </c>
      <c r="C1769" s="163" t="s">
        <v>2245</v>
      </c>
      <c r="D1769" s="163" t="s">
        <v>638</v>
      </c>
      <c r="E1769" s="163" t="s">
        <v>639</v>
      </c>
      <c r="F1769" s="163" t="s">
        <v>639</v>
      </c>
      <c r="G1769" s="163" t="s">
        <v>2232</v>
      </c>
      <c r="H1769" s="163" t="s">
        <v>2232</v>
      </c>
      <c r="I1769" s="163" t="s">
        <v>643</v>
      </c>
      <c r="J1769" s="162">
        <v>10.95094918</v>
      </c>
      <c r="K1769" s="162">
        <v>124.4766798</v>
      </c>
      <c r="L1769" s="163" t="s">
        <v>644</v>
      </c>
      <c r="M1769" s="162">
        <v>14</v>
      </c>
      <c r="N1769" s="162">
        <v>45</v>
      </c>
      <c r="O1769" s="162">
        <v>194</v>
      </c>
      <c r="P1769" s="162">
        <v>1390</v>
      </c>
      <c r="Q1769" s="162">
        <v>2584</v>
      </c>
      <c r="R1769" s="164">
        <v>1</v>
      </c>
      <c r="S1769" s="164" t="s">
        <v>644</v>
      </c>
      <c r="T1769" s="164"/>
      <c r="U1769" s="164" t="s">
        <v>644</v>
      </c>
      <c r="V1769" s="164" t="s">
        <v>644</v>
      </c>
      <c r="W1769" s="162">
        <f t="shared" si="107"/>
        <v>1</v>
      </c>
      <c r="X1769" s="162">
        <v>1</v>
      </c>
      <c r="Y1769" t="str">
        <f t="shared" si="108"/>
        <v>Public Elementary</v>
      </c>
      <c r="AA1769" t="str">
        <f t="shared" si="109"/>
        <v>1</v>
      </c>
    </row>
    <row r="1770" spans="1:27" ht="15.75" hidden="1" customHeight="1" x14ac:dyDescent="0.25">
      <c r="A1770" s="162">
        <v>1604</v>
      </c>
      <c r="B1770" s="162">
        <v>121449</v>
      </c>
      <c r="C1770" s="163" t="s">
        <v>2246</v>
      </c>
      <c r="D1770" s="163" t="s">
        <v>638</v>
      </c>
      <c r="E1770" s="163" t="s">
        <v>639</v>
      </c>
      <c r="F1770" s="163" t="s">
        <v>639</v>
      </c>
      <c r="G1770" s="163" t="s">
        <v>2232</v>
      </c>
      <c r="H1770" s="163" t="s">
        <v>2232</v>
      </c>
      <c r="I1770" s="163" t="s">
        <v>643</v>
      </c>
      <c r="J1770" s="162">
        <v>10.92317328</v>
      </c>
      <c r="K1770" s="162">
        <v>124.44112370000001</v>
      </c>
      <c r="L1770" s="163" t="s">
        <v>644</v>
      </c>
      <c r="M1770" s="162">
        <v>14</v>
      </c>
      <c r="N1770" s="162">
        <v>45</v>
      </c>
      <c r="O1770" s="162">
        <v>194</v>
      </c>
      <c r="P1770" s="162">
        <v>1390</v>
      </c>
      <c r="Q1770" s="162">
        <v>2584</v>
      </c>
      <c r="R1770" s="164">
        <v>1</v>
      </c>
      <c r="S1770" s="164" t="s">
        <v>644</v>
      </c>
      <c r="T1770" s="164"/>
      <c r="U1770" s="164" t="s">
        <v>644</v>
      </c>
      <c r="V1770" s="164" t="s">
        <v>644</v>
      </c>
      <c r="W1770" s="162">
        <f t="shared" si="107"/>
        <v>1</v>
      </c>
      <c r="X1770" s="162">
        <v>1</v>
      </c>
      <c r="Y1770" t="str">
        <f t="shared" si="108"/>
        <v>Public Elementary</v>
      </c>
      <c r="AA1770" t="str">
        <f t="shared" si="109"/>
        <v>1</v>
      </c>
    </row>
    <row r="1771" spans="1:27" ht="15.75" hidden="1" customHeight="1" x14ac:dyDescent="0.25">
      <c r="A1771" s="162">
        <v>1605</v>
      </c>
      <c r="B1771" s="162">
        <v>121450</v>
      </c>
      <c r="C1771" s="163" t="s">
        <v>1752</v>
      </c>
      <c r="D1771" s="163" t="s">
        <v>638</v>
      </c>
      <c r="E1771" s="163" t="s">
        <v>639</v>
      </c>
      <c r="F1771" s="163" t="s">
        <v>639</v>
      </c>
      <c r="G1771" s="163" t="s">
        <v>2232</v>
      </c>
      <c r="H1771" s="163" t="s">
        <v>2232</v>
      </c>
      <c r="I1771" s="163" t="s">
        <v>643</v>
      </c>
      <c r="J1771" s="162">
        <v>10.92172951</v>
      </c>
      <c r="K1771" s="162">
        <v>124.4124018</v>
      </c>
      <c r="L1771" s="163" t="s">
        <v>644</v>
      </c>
      <c r="M1771" s="162">
        <v>14</v>
      </c>
      <c r="N1771" s="162">
        <v>45</v>
      </c>
      <c r="O1771" s="162">
        <v>194</v>
      </c>
      <c r="P1771" s="162">
        <v>1390</v>
      </c>
      <c r="Q1771" s="162">
        <v>2584</v>
      </c>
      <c r="R1771" s="164">
        <v>1</v>
      </c>
      <c r="S1771" s="164" t="s">
        <v>644</v>
      </c>
      <c r="T1771" s="164"/>
      <c r="U1771" s="164" t="s">
        <v>644</v>
      </c>
      <c r="V1771" s="164" t="s">
        <v>644</v>
      </c>
      <c r="W1771" s="162">
        <f t="shared" si="107"/>
        <v>1</v>
      </c>
      <c r="X1771" s="162">
        <v>1</v>
      </c>
      <c r="Y1771" t="str">
        <f t="shared" si="108"/>
        <v>Public Elementary</v>
      </c>
      <c r="AA1771" t="str">
        <f t="shared" si="109"/>
        <v>1</v>
      </c>
    </row>
    <row r="1772" spans="1:27" ht="15.75" hidden="1" customHeight="1" x14ac:dyDescent="0.25">
      <c r="A1772" s="162">
        <v>1606</v>
      </c>
      <c r="B1772" s="162">
        <v>121451</v>
      </c>
      <c r="C1772" s="163" t="s">
        <v>2194</v>
      </c>
      <c r="D1772" s="163" t="s">
        <v>638</v>
      </c>
      <c r="E1772" s="163" t="s">
        <v>639</v>
      </c>
      <c r="F1772" s="163" t="s">
        <v>639</v>
      </c>
      <c r="G1772" s="163" t="s">
        <v>2232</v>
      </c>
      <c r="H1772" s="163" t="s">
        <v>2232</v>
      </c>
      <c r="I1772" s="163" t="s">
        <v>643</v>
      </c>
      <c r="J1772" s="162">
        <v>10.9602267</v>
      </c>
      <c r="K1772" s="162">
        <v>124.4414019</v>
      </c>
      <c r="L1772" s="163" t="s">
        <v>644</v>
      </c>
      <c r="M1772" s="162">
        <v>14</v>
      </c>
      <c r="N1772" s="162">
        <v>45</v>
      </c>
      <c r="O1772" s="162">
        <v>194</v>
      </c>
      <c r="P1772" s="162">
        <v>1390</v>
      </c>
      <c r="Q1772" s="162">
        <v>2584</v>
      </c>
      <c r="R1772" s="164">
        <v>1</v>
      </c>
      <c r="S1772" s="164" t="s">
        <v>644</v>
      </c>
      <c r="T1772" s="164"/>
      <c r="U1772" s="164" t="s">
        <v>644</v>
      </c>
      <c r="V1772" s="164" t="s">
        <v>644</v>
      </c>
      <c r="W1772" s="162">
        <f t="shared" si="107"/>
        <v>1</v>
      </c>
      <c r="X1772" s="162">
        <v>1</v>
      </c>
      <c r="Y1772" t="str">
        <f t="shared" si="108"/>
        <v>Public Elementary</v>
      </c>
      <c r="AA1772" t="str">
        <f t="shared" si="109"/>
        <v>1</v>
      </c>
    </row>
    <row r="1773" spans="1:27" ht="15.75" hidden="1" customHeight="1" x14ac:dyDescent="0.25">
      <c r="A1773" s="162">
        <v>1607</v>
      </c>
      <c r="B1773" s="162">
        <v>121452</v>
      </c>
      <c r="C1773" s="163" t="s">
        <v>2247</v>
      </c>
      <c r="D1773" s="163" t="s">
        <v>638</v>
      </c>
      <c r="E1773" s="163" t="s">
        <v>639</v>
      </c>
      <c r="F1773" s="163" t="s">
        <v>639</v>
      </c>
      <c r="G1773" s="163" t="s">
        <v>2232</v>
      </c>
      <c r="H1773" s="163" t="s">
        <v>2232</v>
      </c>
      <c r="I1773" s="163" t="s">
        <v>643</v>
      </c>
      <c r="J1773" s="162">
        <v>10.877832250000001</v>
      </c>
      <c r="K1773" s="162">
        <v>124.4830015</v>
      </c>
      <c r="L1773" s="163" t="s">
        <v>644</v>
      </c>
      <c r="M1773" s="162">
        <v>14</v>
      </c>
      <c r="N1773" s="162">
        <v>45</v>
      </c>
      <c r="O1773" s="162">
        <v>194</v>
      </c>
      <c r="P1773" s="162">
        <v>1390</v>
      </c>
      <c r="Q1773" s="162">
        <v>2584</v>
      </c>
      <c r="R1773" s="164">
        <v>1</v>
      </c>
      <c r="S1773" s="164" t="s">
        <v>644</v>
      </c>
      <c r="T1773" s="164"/>
      <c r="U1773" s="164" t="s">
        <v>644</v>
      </c>
      <c r="V1773" s="164" t="s">
        <v>644</v>
      </c>
      <c r="W1773" s="162">
        <f t="shared" si="107"/>
        <v>1</v>
      </c>
      <c r="X1773" s="162">
        <v>1</v>
      </c>
      <c r="Y1773" t="str">
        <f t="shared" si="108"/>
        <v>Public Elementary</v>
      </c>
      <c r="AA1773" t="str">
        <f t="shared" si="109"/>
        <v>1</v>
      </c>
    </row>
    <row r="1774" spans="1:27" ht="15.75" hidden="1" customHeight="1" x14ac:dyDescent="0.25">
      <c r="A1774" s="162">
        <v>1608</v>
      </c>
      <c r="B1774" s="162">
        <v>121453</v>
      </c>
      <c r="C1774" s="163" t="s">
        <v>2248</v>
      </c>
      <c r="D1774" s="163" t="s">
        <v>638</v>
      </c>
      <c r="E1774" s="163" t="s">
        <v>639</v>
      </c>
      <c r="F1774" s="163" t="s">
        <v>639</v>
      </c>
      <c r="G1774" s="163" t="s">
        <v>2232</v>
      </c>
      <c r="H1774" s="163" t="s">
        <v>2232</v>
      </c>
      <c r="I1774" s="163" t="s">
        <v>643</v>
      </c>
      <c r="J1774" s="162">
        <v>10.874565499999999</v>
      </c>
      <c r="K1774" s="162">
        <v>124.47834539999999</v>
      </c>
      <c r="L1774" s="163" t="s">
        <v>644</v>
      </c>
      <c r="M1774" s="162">
        <v>14</v>
      </c>
      <c r="N1774" s="162">
        <v>45</v>
      </c>
      <c r="O1774" s="162">
        <v>194</v>
      </c>
      <c r="P1774" s="162">
        <v>1390</v>
      </c>
      <c r="Q1774" s="162">
        <v>2584</v>
      </c>
      <c r="R1774" s="164">
        <v>1</v>
      </c>
      <c r="S1774" s="164" t="s">
        <v>644</v>
      </c>
      <c r="T1774" s="164"/>
      <c r="U1774" s="164" t="s">
        <v>644</v>
      </c>
      <c r="V1774" s="164" t="s">
        <v>644</v>
      </c>
      <c r="W1774" s="162">
        <f t="shared" si="107"/>
        <v>1</v>
      </c>
      <c r="X1774" s="162">
        <v>1</v>
      </c>
      <c r="Y1774" t="str">
        <f t="shared" si="108"/>
        <v>Public Elementary</v>
      </c>
      <c r="AA1774" t="str">
        <f t="shared" si="109"/>
        <v>1</v>
      </c>
    </row>
    <row r="1775" spans="1:27" ht="15.75" hidden="1" customHeight="1" x14ac:dyDescent="0.25">
      <c r="A1775" s="162">
        <v>2258</v>
      </c>
      <c r="B1775" s="162">
        <v>303378</v>
      </c>
      <c r="C1775" s="163" t="s">
        <v>2838</v>
      </c>
      <c r="D1775" s="163" t="s">
        <v>638</v>
      </c>
      <c r="E1775" s="163" t="s">
        <v>639</v>
      </c>
      <c r="F1775" s="163" t="s">
        <v>639</v>
      </c>
      <c r="G1775" s="163" t="s">
        <v>2232</v>
      </c>
      <c r="H1775" s="163" t="s">
        <v>2232</v>
      </c>
      <c r="I1775" s="163" t="s">
        <v>716</v>
      </c>
      <c r="J1775" s="166">
        <v>10.92461636</v>
      </c>
      <c r="K1775" s="166">
        <v>124.44594240000001</v>
      </c>
      <c r="L1775" s="163" t="s">
        <v>644</v>
      </c>
      <c r="M1775" s="162">
        <v>14</v>
      </c>
      <c r="N1775" s="162">
        <v>45</v>
      </c>
      <c r="O1775" s="162">
        <v>194</v>
      </c>
      <c r="P1775" s="162">
        <v>1390</v>
      </c>
      <c r="Q1775" s="162">
        <v>2584</v>
      </c>
      <c r="R1775" s="164" t="s">
        <v>644</v>
      </c>
      <c r="S1775" s="164">
        <v>1</v>
      </c>
      <c r="T1775" s="164"/>
      <c r="U1775" s="164" t="s">
        <v>644</v>
      </c>
      <c r="V1775" s="164" t="s">
        <v>644</v>
      </c>
      <c r="W1775" s="162">
        <f t="shared" si="107"/>
        <v>2</v>
      </c>
      <c r="X1775" s="162">
        <v>1</v>
      </c>
      <c r="Y1775" t="str">
        <f t="shared" si="108"/>
        <v>Public JHS</v>
      </c>
      <c r="AA1775" t="str">
        <f t="shared" si="109"/>
        <v>2</v>
      </c>
    </row>
    <row r="1776" spans="1:27" ht="15.75" hidden="1" customHeight="1" x14ac:dyDescent="0.25">
      <c r="A1776" s="162">
        <v>2285</v>
      </c>
      <c r="B1776" s="162">
        <v>303406</v>
      </c>
      <c r="C1776" s="163" t="s">
        <v>2865</v>
      </c>
      <c r="D1776" s="163" t="s">
        <v>638</v>
      </c>
      <c r="E1776" s="163" t="s">
        <v>639</v>
      </c>
      <c r="F1776" s="163" t="s">
        <v>639</v>
      </c>
      <c r="G1776" s="163" t="s">
        <v>2232</v>
      </c>
      <c r="H1776" s="163" t="s">
        <v>2232</v>
      </c>
      <c r="I1776" s="163" t="s">
        <v>716</v>
      </c>
      <c r="J1776" s="162">
        <v>10.889400139999999</v>
      </c>
      <c r="K1776" s="162">
        <v>124.4592586</v>
      </c>
      <c r="L1776" s="163" t="s">
        <v>644</v>
      </c>
      <c r="M1776" s="162">
        <v>14</v>
      </c>
      <c r="N1776" s="162">
        <v>45</v>
      </c>
      <c r="O1776" s="162">
        <v>194</v>
      </c>
      <c r="P1776" s="162">
        <v>1390</v>
      </c>
      <c r="Q1776" s="162">
        <v>2584</v>
      </c>
      <c r="R1776" s="164" t="s">
        <v>644</v>
      </c>
      <c r="S1776" s="164">
        <v>1</v>
      </c>
      <c r="T1776" s="164"/>
      <c r="U1776" s="164" t="s">
        <v>644</v>
      </c>
      <c r="V1776" s="164" t="s">
        <v>644</v>
      </c>
      <c r="W1776" s="162">
        <f t="shared" si="107"/>
        <v>2</v>
      </c>
      <c r="X1776" s="162">
        <v>1</v>
      </c>
      <c r="Y1776" t="str">
        <f t="shared" si="108"/>
        <v>Public JHS</v>
      </c>
      <c r="AA1776" t="str">
        <f t="shared" si="109"/>
        <v>2</v>
      </c>
    </row>
    <row r="1777" spans="1:27" ht="15.75" hidden="1" customHeight="1" x14ac:dyDescent="0.25">
      <c r="A1777" s="162">
        <v>2299</v>
      </c>
      <c r="B1777" s="162">
        <v>303422</v>
      </c>
      <c r="C1777" s="163" t="s">
        <v>2878</v>
      </c>
      <c r="D1777" s="163" t="s">
        <v>638</v>
      </c>
      <c r="E1777" s="163" t="s">
        <v>639</v>
      </c>
      <c r="F1777" s="163" t="s">
        <v>639</v>
      </c>
      <c r="G1777" s="163" t="s">
        <v>2232</v>
      </c>
      <c r="H1777" s="163" t="s">
        <v>2232</v>
      </c>
      <c r="I1777" s="163" t="s">
        <v>716</v>
      </c>
      <c r="J1777" s="162">
        <v>10.933720599999999</v>
      </c>
      <c r="K1777" s="162">
        <v>124.4012505</v>
      </c>
      <c r="L1777" s="163" t="s">
        <v>644</v>
      </c>
      <c r="M1777" s="162">
        <v>14</v>
      </c>
      <c r="N1777" s="162">
        <v>45</v>
      </c>
      <c r="O1777" s="162">
        <v>194</v>
      </c>
      <c r="P1777" s="162">
        <v>1390</v>
      </c>
      <c r="Q1777" s="162">
        <v>2584</v>
      </c>
      <c r="R1777" s="164" t="s">
        <v>644</v>
      </c>
      <c r="S1777" s="164">
        <v>1</v>
      </c>
      <c r="T1777" s="164"/>
      <c r="U1777" s="164" t="s">
        <v>644</v>
      </c>
      <c r="V1777" s="164" t="s">
        <v>644</v>
      </c>
      <c r="W1777" s="162">
        <f t="shared" si="107"/>
        <v>2</v>
      </c>
      <c r="X1777" s="162">
        <v>1</v>
      </c>
      <c r="Y1777" t="str">
        <f t="shared" si="108"/>
        <v>Public JHS</v>
      </c>
      <c r="AA1777" t="str">
        <f t="shared" si="109"/>
        <v>2</v>
      </c>
    </row>
    <row r="1778" spans="1:27" ht="15.75" hidden="1" customHeight="1" x14ac:dyDescent="0.25">
      <c r="A1778" s="162">
        <v>2322</v>
      </c>
      <c r="B1778" s="162">
        <v>313302</v>
      </c>
      <c r="C1778" s="163" t="s">
        <v>2900</v>
      </c>
      <c r="D1778" s="163" t="s">
        <v>638</v>
      </c>
      <c r="E1778" s="163" t="s">
        <v>639</v>
      </c>
      <c r="F1778" s="163" t="s">
        <v>639</v>
      </c>
      <c r="G1778" s="163" t="s">
        <v>2232</v>
      </c>
      <c r="H1778" s="163" t="s">
        <v>2232</v>
      </c>
      <c r="I1778" s="163" t="s">
        <v>716</v>
      </c>
      <c r="J1778" s="162">
        <v>10.93435494</v>
      </c>
      <c r="K1778" s="162">
        <v>124.43447</v>
      </c>
      <c r="L1778" s="163" t="s">
        <v>644</v>
      </c>
      <c r="M1778" s="162">
        <v>14</v>
      </c>
      <c r="N1778" s="162">
        <v>45</v>
      </c>
      <c r="O1778" s="162">
        <v>194</v>
      </c>
      <c r="P1778" s="162">
        <v>1390</v>
      </c>
      <c r="Q1778" s="162">
        <v>2584</v>
      </c>
      <c r="R1778" s="164" t="s">
        <v>644</v>
      </c>
      <c r="S1778" s="164">
        <v>1</v>
      </c>
      <c r="T1778" s="164"/>
      <c r="U1778" s="164" t="s">
        <v>644</v>
      </c>
      <c r="V1778" s="164" t="s">
        <v>644</v>
      </c>
      <c r="W1778" s="162">
        <f t="shared" si="107"/>
        <v>2</v>
      </c>
      <c r="X1778" s="162">
        <v>1</v>
      </c>
      <c r="Y1778" t="str">
        <f t="shared" si="108"/>
        <v>Public JHS</v>
      </c>
      <c r="AA1778" t="str">
        <f t="shared" si="109"/>
        <v>2</v>
      </c>
    </row>
    <row r="1779" spans="1:27" ht="15.75" hidden="1" customHeight="1" x14ac:dyDescent="0.25">
      <c r="A1779" s="162">
        <v>2351</v>
      </c>
      <c r="B1779" s="162">
        <v>313334</v>
      </c>
      <c r="C1779" s="163" t="s">
        <v>2926</v>
      </c>
      <c r="D1779" s="163" t="s">
        <v>638</v>
      </c>
      <c r="E1779" s="163" t="s">
        <v>639</v>
      </c>
      <c r="F1779" s="163" t="s">
        <v>639</v>
      </c>
      <c r="G1779" s="163" t="s">
        <v>2232</v>
      </c>
      <c r="H1779" s="163" t="s">
        <v>2232</v>
      </c>
      <c r="I1779" s="163" t="s">
        <v>716</v>
      </c>
      <c r="J1779" s="170"/>
      <c r="K1779" s="170"/>
      <c r="L1779" s="163" t="s">
        <v>644</v>
      </c>
      <c r="M1779" s="162">
        <v>14</v>
      </c>
      <c r="N1779" s="162">
        <v>45</v>
      </c>
      <c r="O1779" s="162">
        <v>194</v>
      </c>
      <c r="P1779" s="162">
        <v>1390</v>
      </c>
      <c r="Q1779" s="162">
        <v>2584</v>
      </c>
      <c r="R1779" s="164" t="s">
        <v>644</v>
      </c>
      <c r="S1779" s="164">
        <v>1</v>
      </c>
      <c r="T1779" s="164"/>
      <c r="U1779" s="164" t="s">
        <v>644</v>
      </c>
      <c r="V1779" s="164" t="s">
        <v>644</v>
      </c>
      <c r="W1779" s="162">
        <f t="shared" si="107"/>
        <v>2</v>
      </c>
      <c r="X1779" s="162">
        <v>1</v>
      </c>
      <c r="Y1779" t="str">
        <f t="shared" si="108"/>
        <v>Public JHS</v>
      </c>
      <c r="AA1779" t="str">
        <f t="shared" si="109"/>
        <v>2</v>
      </c>
    </row>
    <row r="1780" spans="1:27" ht="15.75" hidden="1" customHeight="1" x14ac:dyDescent="0.25">
      <c r="A1780" s="162">
        <v>2382</v>
      </c>
      <c r="B1780" s="162">
        <v>404679</v>
      </c>
      <c r="C1780" s="169" t="s">
        <v>2983</v>
      </c>
      <c r="D1780" s="163" t="s">
        <v>638</v>
      </c>
      <c r="E1780" s="163" t="s">
        <v>730</v>
      </c>
      <c r="F1780" s="163" t="s">
        <v>639</v>
      </c>
      <c r="G1780" s="163" t="s">
        <v>2984</v>
      </c>
      <c r="H1780" s="163" t="s">
        <v>2232</v>
      </c>
      <c r="I1780" s="163" t="s">
        <v>439</v>
      </c>
      <c r="J1780" s="170"/>
      <c r="K1780" s="170"/>
      <c r="L1780" s="163" t="s">
        <v>2985</v>
      </c>
      <c r="M1780" s="162">
        <v>14</v>
      </c>
      <c r="N1780" s="162">
        <v>45</v>
      </c>
      <c r="O1780" s="162">
        <v>194</v>
      </c>
      <c r="P1780" s="162">
        <v>1390</v>
      </c>
      <c r="Q1780" s="162">
        <v>2584</v>
      </c>
      <c r="R1780" s="164" t="str">
        <f>IF(B1780&lt;200000,1,"")</f>
        <v/>
      </c>
      <c r="S1780" s="164">
        <v>1</v>
      </c>
      <c r="T1780" s="164"/>
      <c r="U1780" s="164" t="s">
        <v>644</v>
      </c>
      <c r="V1780" s="164" t="s">
        <v>644</v>
      </c>
      <c r="W1780" s="162">
        <f t="shared" si="107"/>
        <v>2</v>
      </c>
      <c r="X1780" s="162">
        <v>2</v>
      </c>
      <c r="Y1780" t="str">
        <f t="shared" si="108"/>
        <v>Private JHS</v>
      </c>
      <c r="AA1780" t="str">
        <f t="shared" si="109"/>
        <v>2</v>
      </c>
    </row>
    <row r="1781" spans="1:27" ht="15.75" hidden="1" customHeight="1" x14ac:dyDescent="0.25">
      <c r="A1781" s="162">
        <v>2383</v>
      </c>
      <c r="B1781" s="162">
        <v>404681</v>
      </c>
      <c r="C1781" s="169" t="s">
        <v>2986</v>
      </c>
      <c r="D1781" s="163" t="s">
        <v>638</v>
      </c>
      <c r="E1781" s="163" t="s">
        <v>730</v>
      </c>
      <c r="F1781" s="163" t="s">
        <v>639</v>
      </c>
      <c r="G1781" s="163" t="s">
        <v>2984</v>
      </c>
      <c r="H1781" s="163" t="s">
        <v>2232</v>
      </c>
      <c r="I1781" s="163" t="s">
        <v>439</v>
      </c>
      <c r="J1781" s="170"/>
      <c r="K1781" s="170"/>
      <c r="L1781" s="163" t="s">
        <v>2985</v>
      </c>
      <c r="M1781" s="162">
        <v>14</v>
      </c>
      <c r="N1781" s="162">
        <v>45</v>
      </c>
      <c r="O1781" s="162">
        <v>194</v>
      </c>
      <c r="P1781" s="162">
        <v>1390</v>
      </c>
      <c r="Q1781" s="162">
        <v>2584</v>
      </c>
      <c r="R1781" s="164" t="str">
        <f>IF(B1781&lt;200000,1,"")</f>
        <v/>
      </c>
      <c r="S1781" s="164">
        <v>1</v>
      </c>
      <c r="T1781" s="164"/>
      <c r="U1781" s="164" t="s">
        <v>644</v>
      </c>
      <c r="V1781" s="164" t="s">
        <v>644</v>
      </c>
      <c r="W1781" s="162">
        <f t="shared" si="107"/>
        <v>2</v>
      </c>
      <c r="X1781" s="162">
        <v>2</v>
      </c>
      <c r="Y1781" t="str">
        <f t="shared" si="108"/>
        <v>Private JHS</v>
      </c>
      <c r="AA1781" t="str">
        <f t="shared" si="109"/>
        <v>2</v>
      </c>
    </row>
    <row r="1782" spans="1:27" ht="15.75" hidden="1" customHeight="1" x14ac:dyDescent="0.25">
      <c r="A1782" s="162">
        <v>2384</v>
      </c>
      <c r="B1782" s="162">
        <v>404683</v>
      </c>
      <c r="C1782" s="169" t="s">
        <v>2987</v>
      </c>
      <c r="D1782" s="163" t="s">
        <v>638</v>
      </c>
      <c r="E1782" s="163" t="s">
        <v>730</v>
      </c>
      <c r="F1782" s="163" t="s">
        <v>639</v>
      </c>
      <c r="G1782" s="163" t="s">
        <v>2984</v>
      </c>
      <c r="H1782" s="163" t="s">
        <v>2232</v>
      </c>
      <c r="I1782" s="163" t="s">
        <v>439</v>
      </c>
      <c r="J1782" s="170"/>
      <c r="K1782" s="170"/>
      <c r="L1782" s="163" t="s">
        <v>2988</v>
      </c>
      <c r="M1782" s="162">
        <v>14</v>
      </c>
      <c r="N1782" s="162">
        <v>45</v>
      </c>
      <c r="O1782" s="162">
        <v>194</v>
      </c>
      <c r="P1782" s="162">
        <v>1390</v>
      </c>
      <c r="Q1782" s="162">
        <v>2584</v>
      </c>
      <c r="R1782" s="164" t="str">
        <f>IF(B1782&lt;200000,1,"")</f>
        <v/>
      </c>
      <c r="S1782" s="164">
        <v>1</v>
      </c>
      <c r="T1782" s="164"/>
      <c r="U1782" s="164" t="s">
        <v>644</v>
      </c>
      <c r="V1782" s="164" t="s">
        <v>644</v>
      </c>
      <c r="W1782" s="162">
        <f t="shared" si="107"/>
        <v>2</v>
      </c>
      <c r="X1782" s="162">
        <v>2</v>
      </c>
      <c r="Y1782" t="str">
        <f t="shared" si="108"/>
        <v>Private JHS</v>
      </c>
      <c r="AA1782" t="str">
        <f t="shared" si="109"/>
        <v>2</v>
      </c>
    </row>
    <row r="1783" spans="1:27" ht="15.75" hidden="1" customHeight="1" x14ac:dyDescent="0.25">
      <c r="A1783" s="162">
        <v>2385</v>
      </c>
      <c r="B1783" s="162">
        <v>404684</v>
      </c>
      <c r="C1783" s="169" t="s">
        <v>2989</v>
      </c>
      <c r="D1783" s="163" t="s">
        <v>638</v>
      </c>
      <c r="E1783" s="163" t="s">
        <v>730</v>
      </c>
      <c r="F1783" s="163" t="s">
        <v>639</v>
      </c>
      <c r="G1783" s="163" t="s">
        <v>2984</v>
      </c>
      <c r="H1783" s="163" t="s">
        <v>2232</v>
      </c>
      <c r="I1783" s="163" t="s">
        <v>439</v>
      </c>
      <c r="J1783" s="170"/>
      <c r="K1783" s="170"/>
      <c r="L1783" s="163" t="s">
        <v>2990</v>
      </c>
      <c r="M1783" s="162">
        <v>14</v>
      </c>
      <c r="N1783" s="162">
        <v>45</v>
      </c>
      <c r="O1783" s="162">
        <v>194</v>
      </c>
      <c r="P1783" s="162">
        <v>1390</v>
      </c>
      <c r="Q1783" s="162">
        <v>2584</v>
      </c>
      <c r="R1783" s="164" t="str">
        <f>IF(B1783&lt;200000,1,"")</f>
        <v/>
      </c>
      <c r="S1783" s="164">
        <v>1</v>
      </c>
      <c r="T1783" s="164"/>
      <c r="U1783" s="164" t="s">
        <v>644</v>
      </c>
      <c r="V1783" s="164" t="s">
        <v>644</v>
      </c>
      <c r="W1783" s="162">
        <f t="shared" si="107"/>
        <v>2</v>
      </c>
      <c r="X1783" s="162">
        <v>2</v>
      </c>
      <c r="Y1783" t="str">
        <f t="shared" si="108"/>
        <v>Private JHS</v>
      </c>
      <c r="AA1783" t="str">
        <f t="shared" si="109"/>
        <v>2</v>
      </c>
    </row>
    <row r="1784" spans="1:27" ht="15.75" hidden="1" customHeight="1" x14ac:dyDescent="0.25">
      <c r="A1784" s="162">
        <v>2438</v>
      </c>
      <c r="B1784" s="162">
        <v>451548</v>
      </c>
      <c r="C1784" s="163" t="s">
        <v>3082</v>
      </c>
      <c r="D1784" s="163" t="s">
        <v>638</v>
      </c>
      <c r="E1784" s="163" t="s">
        <v>730</v>
      </c>
      <c r="F1784" s="163" t="s">
        <v>639</v>
      </c>
      <c r="G1784" s="163" t="s">
        <v>2984</v>
      </c>
      <c r="H1784" s="163" t="s">
        <v>2232</v>
      </c>
      <c r="I1784" s="163" t="s">
        <v>3</v>
      </c>
      <c r="J1784" s="170"/>
      <c r="K1784" s="170"/>
      <c r="L1784" s="163" t="s">
        <v>3083</v>
      </c>
      <c r="M1784" s="162">
        <v>14</v>
      </c>
      <c r="N1784" s="162">
        <v>45</v>
      </c>
      <c r="O1784" s="162">
        <v>194</v>
      </c>
      <c r="P1784" s="162">
        <v>1390</v>
      </c>
      <c r="Q1784" s="162">
        <v>2584</v>
      </c>
      <c r="R1784" s="164">
        <v>1</v>
      </c>
      <c r="S1784" s="164" t="s">
        <v>644</v>
      </c>
      <c r="T1784" s="164"/>
      <c r="U1784" s="164" t="s">
        <v>644</v>
      </c>
      <c r="V1784" s="164" t="s">
        <v>644</v>
      </c>
      <c r="W1784" s="162">
        <f t="shared" si="107"/>
        <v>1</v>
      </c>
      <c r="X1784" s="162">
        <v>2</v>
      </c>
      <c r="Y1784" t="str">
        <f t="shared" si="108"/>
        <v>Private Elementary</v>
      </c>
      <c r="AA1784" t="str">
        <f t="shared" si="109"/>
        <v>1</v>
      </c>
    </row>
    <row r="1785" spans="1:27" ht="15.75" hidden="1" customHeight="1" x14ac:dyDescent="0.25">
      <c r="A1785" s="162">
        <v>2468</v>
      </c>
      <c r="B1785" s="178" t="s">
        <v>2232</v>
      </c>
      <c r="C1785" s="178" t="s">
        <v>3118</v>
      </c>
      <c r="D1785" s="163" t="s">
        <v>638</v>
      </c>
      <c r="E1785" s="163" t="s">
        <v>639</v>
      </c>
      <c r="F1785" s="163" t="s">
        <v>639</v>
      </c>
      <c r="G1785" s="178" t="s">
        <v>2232</v>
      </c>
      <c r="H1785" s="178" t="s">
        <v>2232</v>
      </c>
      <c r="I1785" s="163" t="s">
        <v>758</v>
      </c>
      <c r="J1785" s="162"/>
      <c r="K1785" s="162"/>
      <c r="L1785" s="163"/>
      <c r="M1785" s="162"/>
      <c r="N1785" s="162"/>
      <c r="O1785" s="162"/>
      <c r="P1785" s="162"/>
      <c r="Q1785" s="162"/>
      <c r="R1785" s="164" t="s">
        <v>644</v>
      </c>
      <c r="S1785" s="164" t="s">
        <v>644</v>
      </c>
      <c r="T1785" s="164"/>
      <c r="U1785" s="164">
        <v>1</v>
      </c>
      <c r="V1785" s="164" t="s">
        <v>644</v>
      </c>
      <c r="W1785" s="162">
        <f t="shared" si="107"/>
        <v>7</v>
      </c>
      <c r="X1785" s="162">
        <v>1</v>
      </c>
      <c r="Y1785" t="str">
        <f t="shared" si="108"/>
        <v>Public ALS</v>
      </c>
      <c r="AA1785" t="str">
        <f t="shared" si="109"/>
        <v>4</v>
      </c>
    </row>
    <row r="1786" spans="1:27" ht="15.75" hidden="1" customHeight="1" x14ac:dyDescent="0.25">
      <c r="A1786" s="162">
        <v>1609</v>
      </c>
      <c r="B1786" s="162">
        <v>121454</v>
      </c>
      <c r="C1786" s="163" t="s">
        <v>2249</v>
      </c>
      <c r="D1786" s="163" t="s">
        <v>638</v>
      </c>
      <c r="E1786" s="163" t="s">
        <v>639</v>
      </c>
      <c r="F1786" s="163" t="s">
        <v>639</v>
      </c>
      <c r="G1786" s="163" t="s">
        <v>2250</v>
      </c>
      <c r="H1786" s="163" t="s">
        <v>2251</v>
      </c>
      <c r="I1786" s="163" t="s">
        <v>643</v>
      </c>
      <c r="J1786" s="162">
        <v>11.1378796</v>
      </c>
      <c r="K1786" s="162">
        <v>124.81417999999999</v>
      </c>
      <c r="L1786" s="163" t="s">
        <v>644</v>
      </c>
      <c r="M1786" s="162">
        <v>14</v>
      </c>
      <c r="N1786" s="162">
        <v>45</v>
      </c>
      <c r="O1786" s="162">
        <v>194</v>
      </c>
      <c r="P1786" s="162">
        <v>1391</v>
      </c>
      <c r="Q1786" s="162">
        <v>2585</v>
      </c>
      <c r="R1786" s="164">
        <v>1</v>
      </c>
      <c r="S1786" s="164" t="s">
        <v>644</v>
      </c>
      <c r="T1786" s="164"/>
      <c r="U1786" s="164" t="s">
        <v>644</v>
      </c>
      <c r="V1786" s="164" t="s">
        <v>644</v>
      </c>
      <c r="W1786" s="162">
        <f t="shared" si="107"/>
        <v>1</v>
      </c>
      <c r="X1786" s="162">
        <v>1</v>
      </c>
      <c r="Y1786" t="str">
        <f t="shared" si="108"/>
        <v>Public Elementary</v>
      </c>
      <c r="AA1786" t="str">
        <f t="shared" si="109"/>
        <v>1</v>
      </c>
    </row>
    <row r="1787" spans="1:27" ht="15.75" hidden="1" customHeight="1" x14ac:dyDescent="0.25">
      <c r="A1787" s="162">
        <v>1610</v>
      </c>
      <c r="B1787" s="162">
        <v>121455</v>
      </c>
      <c r="C1787" s="163" t="s">
        <v>2151</v>
      </c>
      <c r="D1787" s="163" t="s">
        <v>638</v>
      </c>
      <c r="E1787" s="163" t="s">
        <v>639</v>
      </c>
      <c r="F1787" s="163" t="s">
        <v>639</v>
      </c>
      <c r="G1787" s="163" t="s">
        <v>2250</v>
      </c>
      <c r="H1787" s="163" t="s">
        <v>2251</v>
      </c>
      <c r="I1787" s="163" t="s">
        <v>643</v>
      </c>
      <c r="J1787" s="162">
        <v>11.16815443</v>
      </c>
      <c r="K1787" s="162">
        <v>124.82779119999999</v>
      </c>
      <c r="L1787" s="163" t="s">
        <v>644</v>
      </c>
      <c r="M1787" s="162">
        <v>14</v>
      </c>
      <c r="N1787" s="162">
        <v>45</v>
      </c>
      <c r="O1787" s="162">
        <v>194</v>
      </c>
      <c r="P1787" s="162">
        <v>1391</v>
      </c>
      <c r="Q1787" s="162">
        <v>2585</v>
      </c>
      <c r="R1787" s="164">
        <v>1</v>
      </c>
      <c r="S1787" s="164" t="s">
        <v>644</v>
      </c>
      <c r="T1787" s="164"/>
      <c r="U1787" s="164" t="s">
        <v>644</v>
      </c>
      <c r="V1787" s="164" t="s">
        <v>644</v>
      </c>
      <c r="W1787" s="162">
        <f t="shared" si="107"/>
        <v>1</v>
      </c>
      <c r="X1787" s="162">
        <v>1</v>
      </c>
      <c r="Y1787" t="str">
        <f t="shared" si="108"/>
        <v>Public Elementary</v>
      </c>
      <c r="AA1787" t="str">
        <f t="shared" si="109"/>
        <v>1</v>
      </c>
    </row>
    <row r="1788" spans="1:27" ht="15.75" hidden="1" customHeight="1" x14ac:dyDescent="0.25">
      <c r="A1788" s="162">
        <v>1611</v>
      </c>
      <c r="B1788" s="162">
        <v>121456</v>
      </c>
      <c r="C1788" s="163" t="s">
        <v>1098</v>
      </c>
      <c r="D1788" s="163" t="s">
        <v>638</v>
      </c>
      <c r="E1788" s="163" t="s">
        <v>639</v>
      </c>
      <c r="F1788" s="163" t="s">
        <v>639</v>
      </c>
      <c r="G1788" s="163" t="s">
        <v>2250</v>
      </c>
      <c r="H1788" s="163" t="s">
        <v>2251</v>
      </c>
      <c r="I1788" s="163" t="s">
        <v>643</v>
      </c>
      <c r="J1788" s="166">
        <v>11.188153140000001</v>
      </c>
      <c r="K1788" s="166">
        <v>124.8052914</v>
      </c>
      <c r="L1788" s="163" t="s">
        <v>644</v>
      </c>
      <c r="M1788" s="162">
        <v>14</v>
      </c>
      <c r="N1788" s="162">
        <v>45</v>
      </c>
      <c r="O1788" s="162">
        <v>194</v>
      </c>
      <c r="P1788" s="162">
        <v>1391</v>
      </c>
      <c r="Q1788" s="162">
        <v>2585</v>
      </c>
      <c r="R1788" s="164">
        <v>1</v>
      </c>
      <c r="S1788" s="164" t="s">
        <v>644</v>
      </c>
      <c r="T1788" s="164"/>
      <c r="U1788" s="164" t="s">
        <v>644</v>
      </c>
      <c r="V1788" s="164" t="s">
        <v>644</v>
      </c>
      <c r="W1788" s="162">
        <f t="shared" si="107"/>
        <v>1</v>
      </c>
      <c r="X1788" s="162">
        <v>1</v>
      </c>
      <c r="Y1788" t="str">
        <f t="shared" si="108"/>
        <v>Public Elementary</v>
      </c>
      <c r="AA1788" t="str">
        <f t="shared" si="109"/>
        <v>1</v>
      </c>
    </row>
    <row r="1789" spans="1:27" ht="15.75" hidden="1" customHeight="1" x14ac:dyDescent="0.25">
      <c r="A1789" s="162">
        <v>1612</v>
      </c>
      <c r="B1789" s="162">
        <v>121457</v>
      </c>
      <c r="C1789" s="163" t="s">
        <v>2252</v>
      </c>
      <c r="D1789" s="163" t="s">
        <v>638</v>
      </c>
      <c r="E1789" s="163" t="s">
        <v>639</v>
      </c>
      <c r="F1789" s="163" t="s">
        <v>639</v>
      </c>
      <c r="G1789" s="163" t="s">
        <v>2250</v>
      </c>
      <c r="H1789" s="163" t="s">
        <v>2251</v>
      </c>
      <c r="I1789" s="163" t="s">
        <v>643</v>
      </c>
      <c r="J1789" s="162">
        <v>11.17759891</v>
      </c>
      <c r="K1789" s="162">
        <v>124.79668030000001</v>
      </c>
      <c r="L1789" s="163" t="s">
        <v>644</v>
      </c>
      <c r="M1789" s="162">
        <v>14</v>
      </c>
      <c r="N1789" s="162">
        <v>45</v>
      </c>
      <c r="O1789" s="162">
        <v>194</v>
      </c>
      <c r="P1789" s="162">
        <v>1391</v>
      </c>
      <c r="Q1789" s="162">
        <v>2585</v>
      </c>
      <c r="R1789" s="164">
        <v>1</v>
      </c>
      <c r="S1789" s="164" t="s">
        <v>644</v>
      </c>
      <c r="T1789" s="164"/>
      <c r="U1789" s="164" t="s">
        <v>644</v>
      </c>
      <c r="V1789" s="164" t="s">
        <v>644</v>
      </c>
      <c r="W1789" s="162">
        <f t="shared" si="107"/>
        <v>1</v>
      </c>
      <c r="X1789" s="162">
        <v>1</v>
      </c>
      <c r="Y1789" t="str">
        <f t="shared" si="108"/>
        <v>Public Elementary</v>
      </c>
      <c r="AA1789" t="str">
        <f t="shared" si="109"/>
        <v>1</v>
      </c>
    </row>
    <row r="1790" spans="1:27" ht="15.75" hidden="1" customHeight="1" x14ac:dyDescent="0.25">
      <c r="A1790" s="162">
        <v>1613</v>
      </c>
      <c r="B1790" s="162">
        <v>121458</v>
      </c>
      <c r="C1790" s="163" t="s">
        <v>2253</v>
      </c>
      <c r="D1790" s="163" t="s">
        <v>638</v>
      </c>
      <c r="E1790" s="163" t="s">
        <v>639</v>
      </c>
      <c r="F1790" s="163" t="s">
        <v>639</v>
      </c>
      <c r="G1790" s="163" t="s">
        <v>2250</v>
      </c>
      <c r="H1790" s="163" t="s">
        <v>2251</v>
      </c>
      <c r="I1790" s="163" t="s">
        <v>643</v>
      </c>
      <c r="J1790" s="162">
        <v>11.209507739999999</v>
      </c>
      <c r="K1790" s="162">
        <v>124.7880024</v>
      </c>
      <c r="L1790" s="163" t="s">
        <v>644</v>
      </c>
      <c r="M1790" s="162">
        <v>14</v>
      </c>
      <c r="N1790" s="162">
        <v>45</v>
      </c>
      <c r="O1790" s="162">
        <v>194</v>
      </c>
      <c r="P1790" s="162">
        <v>1391</v>
      </c>
      <c r="Q1790" s="162">
        <v>2585</v>
      </c>
      <c r="R1790" s="164">
        <v>1</v>
      </c>
      <c r="S1790" s="164" t="s">
        <v>644</v>
      </c>
      <c r="T1790" s="164"/>
      <c r="U1790" s="164" t="s">
        <v>644</v>
      </c>
      <c r="V1790" s="164" t="s">
        <v>644</v>
      </c>
      <c r="W1790" s="162">
        <f t="shared" si="107"/>
        <v>1</v>
      </c>
      <c r="X1790" s="162">
        <v>1</v>
      </c>
      <c r="Y1790" t="str">
        <f t="shared" si="108"/>
        <v>Public Elementary</v>
      </c>
      <c r="AA1790" t="str">
        <f t="shared" si="109"/>
        <v>1</v>
      </c>
    </row>
    <row r="1791" spans="1:27" ht="15.75" hidden="1" customHeight="1" x14ac:dyDescent="0.25">
      <c r="A1791" s="162">
        <v>1614</v>
      </c>
      <c r="B1791" s="162">
        <v>121459</v>
      </c>
      <c r="C1791" s="163" t="s">
        <v>2254</v>
      </c>
      <c r="D1791" s="163" t="s">
        <v>638</v>
      </c>
      <c r="E1791" s="163" t="s">
        <v>639</v>
      </c>
      <c r="F1791" s="163" t="s">
        <v>639</v>
      </c>
      <c r="G1791" s="163" t="s">
        <v>2250</v>
      </c>
      <c r="H1791" s="163" t="s">
        <v>2251</v>
      </c>
      <c r="I1791" s="163" t="s">
        <v>643</v>
      </c>
      <c r="J1791" s="162">
        <v>11.13315708</v>
      </c>
      <c r="K1791" s="162">
        <v>124.7816801</v>
      </c>
      <c r="L1791" s="163" t="s">
        <v>644</v>
      </c>
      <c r="M1791" s="162">
        <v>14</v>
      </c>
      <c r="N1791" s="162">
        <v>45</v>
      </c>
      <c r="O1791" s="162">
        <v>194</v>
      </c>
      <c r="P1791" s="162">
        <v>1391</v>
      </c>
      <c r="Q1791" s="162">
        <v>2585</v>
      </c>
      <c r="R1791" s="164">
        <v>1</v>
      </c>
      <c r="S1791" s="164" t="s">
        <v>644</v>
      </c>
      <c r="T1791" s="164"/>
      <c r="U1791" s="164" t="s">
        <v>644</v>
      </c>
      <c r="V1791" s="164" t="s">
        <v>644</v>
      </c>
      <c r="W1791" s="162">
        <f t="shared" si="107"/>
        <v>1</v>
      </c>
      <c r="X1791" s="162">
        <v>1</v>
      </c>
      <c r="Y1791" t="str">
        <f t="shared" si="108"/>
        <v>Public Elementary</v>
      </c>
      <c r="AA1791" t="str">
        <f t="shared" si="109"/>
        <v>1</v>
      </c>
    </row>
    <row r="1792" spans="1:27" ht="15.75" hidden="1" customHeight="1" x14ac:dyDescent="0.25">
      <c r="A1792" s="162">
        <v>1615</v>
      </c>
      <c r="B1792" s="162">
        <v>121460</v>
      </c>
      <c r="C1792" s="163" t="s">
        <v>2255</v>
      </c>
      <c r="D1792" s="163" t="s">
        <v>638</v>
      </c>
      <c r="E1792" s="163" t="s">
        <v>639</v>
      </c>
      <c r="F1792" s="163" t="s">
        <v>639</v>
      </c>
      <c r="G1792" s="163" t="s">
        <v>2250</v>
      </c>
      <c r="H1792" s="163" t="s">
        <v>2251</v>
      </c>
      <c r="I1792" s="163" t="s">
        <v>643</v>
      </c>
      <c r="J1792" s="162">
        <v>11.11722222</v>
      </c>
      <c r="K1792" s="162">
        <v>124.80500000000001</v>
      </c>
      <c r="L1792" s="163" t="s">
        <v>644</v>
      </c>
      <c r="M1792" s="162">
        <v>14</v>
      </c>
      <c r="N1792" s="162">
        <v>45</v>
      </c>
      <c r="O1792" s="162">
        <v>194</v>
      </c>
      <c r="P1792" s="162">
        <v>1391</v>
      </c>
      <c r="Q1792" s="162">
        <v>2585</v>
      </c>
      <c r="R1792" s="164">
        <v>1</v>
      </c>
      <c r="S1792" s="164" t="s">
        <v>644</v>
      </c>
      <c r="T1792" s="164"/>
      <c r="U1792" s="164" t="s">
        <v>644</v>
      </c>
      <c r="V1792" s="164" t="s">
        <v>644</v>
      </c>
      <c r="W1792" s="162">
        <f t="shared" si="107"/>
        <v>1</v>
      </c>
      <c r="X1792" s="162">
        <v>1</v>
      </c>
      <c r="Y1792" t="str">
        <f t="shared" si="108"/>
        <v>Public Elementary</v>
      </c>
      <c r="AA1792" t="str">
        <f t="shared" si="109"/>
        <v>1</v>
      </c>
    </row>
    <row r="1793" spans="1:27" ht="15.75" hidden="1" customHeight="1" x14ac:dyDescent="0.25">
      <c r="A1793" s="162">
        <v>1616</v>
      </c>
      <c r="B1793" s="162">
        <v>121461</v>
      </c>
      <c r="C1793" s="163" t="s">
        <v>2256</v>
      </c>
      <c r="D1793" s="163" t="s">
        <v>638</v>
      </c>
      <c r="E1793" s="163" t="s">
        <v>639</v>
      </c>
      <c r="F1793" s="163" t="s">
        <v>639</v>
      </c>
      <c r="G1793" s="163" t="s">
        <v>2250</v>
      </c>
      <c r="H1793" s="163" t="s">
        <v>2251</v>
      </c>
      <c r="I1793" s="163" t="s">
        <v>643</v>
      </c>
      <c r="J1793" s="162">
        <v>11.18565342</v>
      </c>
      <c r="K1793" s="162">
        <v>124.7822353</v>
      </c>
      <c r="L1793" s="163" t="s">
        <v>644</v>
      </c>
      <c r="M1793" s="162">
        <v>14</v>
      </c>
      <c r="N1793" s="162">
        <v>45</v>
      </c>
      <c r="O1793" s="162">
        <v>194</v>
      </c>
      <c r="P1793" s="162">
        <v>1391</v>
      </c>
      <c r="Q1793" s="162">
        <v>2585</v>
      </c>
      <c r="R1793" s="164">
        <v>1</v>
      </c>
      <c r="S1793" s="164" t="s">
        <v>644</v>
      </c>
      <c r="T1793" s="164"/>
      <c r="U1793" s="164" t="s">
        <v>644</v>
      </c>
      <c r="V1793" s="164" t="s">
        <v>644</v>
      </c>
      <c r="W1793" s="162">
        <f t="shared" si="107"/>
        <v>1</v>
      </c>
      <c r="X1793" s="162">
        <v>1</v>
      </c>
      <c r="Y1793" t="str">
        <f t="shared" si="108"/>
        <v>Public Elementary</v>
      </c>
      <c r="AA1793" t="str">
        <f t="shared" si="109"/>
        <v>1</v>
      </c>
    </row>
    <row r="1794" spans="1:27" ht="15.75" hidden="1" customHeight="1" x14ac:dyDescent="0.25">
      <c r="A1794" s="162">
        <v>1617</v>
      </c>
      <c r="B1794" s="162">
        <v>121462</v>
      </c>
      <c r="C1794" s="163" t="s">
        <v>2257</v>
      </c>
      <c r="D1794" s="163" t="s">
        <v>638</v>
      </c>
      <c r="E1794" s="163" t="s">
        <v>639</v>
      </c>
      <c r="F1794" s="163" t="s">
        <v>639</v>
      </c>
      <c r="G1794" s="163" t="s">
        <v>2250</v>
      </c>
      <c r="H1794" s="163" t="s">
        <v>2251</v>
      </c>
      <c r="I1794" s="163" t="s">
        <v>643</v>
      </c>
      <c r="J1794" s="162">
        <v>11.13341284</v>
      </c>
      <c r="K1794" s="162">
        <v>124.82910200000001</v>
      </c>
      <c r="L1794" s="163" t="s">
        <v>644</v>
      </c>
      <c r="M1794" s="162">
        <v>14</v>
      </c>
      <c r="N1794" s="162">
        <v>45</v>
      </c>
      <c r="O1794" s="162">
        <v>194</v>
      </c>
      <c r="P1794" s="162">
        <v>1391</v>
      </c>
      <c r="Q1794" s="162">
        <v>2585</v>
      </c>
      <c r="R1794" s="164">
        <v>1</v>
      </c>
      <c r="S1794" s="164" t="s">
        <v>644</v>
      </c>
      <c r="T1794" s="164"/>
      <c r="U1794" s="164" t="s">
        <v>644</v>
      </c>
      <c r="V1794" s="164" t="s">
        <v>644</v>
      </c>
      <c r="W1794" s="162">
        <f t="shared" si="107"/>
        <v>1</v>
      </c>
      <c r="X1794" s="162">
        <v>1</v>
      </c>
      <c r="Y1794" t="str">
        <f t="shared" si="108"/>
        <v>Public Elementary</v>
      </c>
      <c r="AA1794" t="str">
        <f t="shared" si="109"/>
        <v>1</v>
      </c>
    </row>
    <row r="1795" spans="1:27" ht="15.75" hidden="1" customHeight="1" x14ac:dyDescent="0.25">
      <c r="A1795" s="162">
        <v>1618</v>
      </c>
      <c r="B1795" s="162">
        <v>121463</v>
      </c>
      <c r="C1795" s="163" t="s">
        <v>2258</v>
      </c>
      <c r="D1795" s="163" t="s">
        <v>638</v>
      </c>
      <c r="E1795" s="163" t="s">
        <v>639</v>
      </c>
      <c r="F1795" s="163" t="s">
        <v>639</v>
      </c>
      <c r="G1795" s="163" t="s">
        <v>2250</v>
      </c>
      <c r="H1795" s="163" t="s">
        <v>2251</v>
      </c>
      <c r="I1795" s="163" t="s">
        <v>643</v>
      </c>
      <c r="J1795" s="162">
        <v>11.171210289999999</v>
      </c>
      <c r="K1795" s="162">
        <v>124.8114022</v>
      </c>
      <c r="L1795" s="163" t="s">
        <v>644</v>
      </c>
      <c r="M1795" s="162">
        <v>14</v>
      </c>
      <c r="N1795" s="162">
        <v>45</v>
      </c>
      <c r="O1795" s="162">
        <v>194</v>
      </c>
      <c r="P1795" s="162">
        <v>1391</v>
      </c>
      <c r="Q1795" s="162">
        <v>2585</v>
      </c>
      <c r="R1795" s="164">
        <v>1</v>
      </c>
      <c r="S1795" s="164" t="s">
        <v>644</v>
      </c>
      <c r="T1795" s="164"/>
      <c r="U1795" s="164" t="s">
        <v>644</v>
      </c>
      <c r="V1795" s="164" t="s">
        <v>644</v>
      </c>
      <c r="W1795" s="162">
        <f t="shared" si="107"/>
        <v>1</v>
      </c>
      <c r="X1795" s="162">
        <v>1</v>
      </c>
      <c r="Y1795" t="str">
        <f t="shared" si="108"/>
        <v>Public Elementary</v>
      </c>
      <c r="AA1795" t="str">
        <f t="shared" si="109"/>
        <v>1</v>
      </c>
    </row>
    <row r="1796" spans="1:27" ht="15.75" hidden="1" customHeight="1" x14ac:dyDescent="0.25">
      <c r="A1796" s="162">
        <v>1619</v>
      </c>
      <c r="B1796" s="162">
        <v>121464</v>
      </c>
      <c r="C1796" s="163" t="s">
        <v>2259</v>
      </c>
      <c r="D1796" s="163" t="s">
        <v>638</v>
      </c>
      <c r="E1796" s="163" t="s">
        <v>639</v>
      </c>
      <c r="F1796" s="163" t="s">
        <v>639</v>
      </c>
      <c r="G1796" s="163" t="s">
        <v>2250</v>
      </c>
      <c r="H1796" s="163" t="s">
        <v>2251</v>
      </c>
      <c r="I1796" s="163" t="s">
        <v>643</v>
      </c>
      <c r="J1796" s="162">
        <v>11.15843314</v>
      </c>
      <c r="K1796" s="162">
        <v>124.8200131</v>
      </c>
      <c r="L1796" s="163" t="s">
        <v>644</v>
      </c>
      <c r="M1796" s="162">
        <v>14</v>
      </c>
      <c r="N1796" s="162">
        <v>45</v>
      </c>
      <c r="O1796" s="162">
        <v>194</v>
      </c>
      <c r="P1796" s="162">
        <v>1391</v>
      </c>
      <c r="Q1796" s="162">
        <v>2585</v>
      </c>
      <c r="R1796" s="164">
        <v>1</v>
      </c>
      <c r="S1796" s="164" t="s">
        <v>644</v>
      </c>
      <c r="T1796" s="164"/>
      <c r="U1796" s="164" t="s">
        <v>644</v>
      </c>
      <c r="V1796" s="164" t="s">
        <v>644</v>
      </c>
      <c r="W1796" s="162">
        <f t="shared" si="107"/>
        <v>1</v>
      </c>
      <c r="X1796" s="162">
        <v>1</v>
      </c>
      <c r="Y1796" t="str">
        <f t="shared" si="108"/>
        <v>Public Elementary</v>
      </c>
      <c r="AA1796" t="str">
        <f t="shared" si="109"/>
        <v>1</v>
      </c>
    </row>
    <row r="1797" spans="1:27" ht="15.75" hidden="1" customHeight="1" x14ac:dyDescent="0.25">
      <c r="A1797" s="162">
        <v>1620</v>
      </c>
      <c r="B1797" s="162">
        <v>121465</v>
      </c>
      <c r="C1797" s="163" t="s">
        <v>2260</v>
      </c>
      <c r="D1797" s="163" t="s">
        <v>638</v>
      </c>
      <c r="E1797" s="163" t="s">
        <v>639</v>
      </c>
      <c r="F1797" s="163" t="s">
        <v>639</v>
      </c>
      <c r="G1797" s="163" t="s">
        <v>2250</v>
      </c>
      <c r="H1797" s="163" t="s">
        <v>2251</v>
      </c>
      <c r="I1797" s="163" t="s">
        <v>643</v>
      </c>
      <c r="J1797" s="162">
        <v>11.127046289999999</v>
      </c>
      <c r="K1797" s="162">
        <v>124.827791</v>
      </c>
      <c r="L1797" s="163" t="s">
        <v>644</v>
      </c>
      <c r="M1797" s="162">
        <v>14</v>
      </c>
      <c r="N1797" s="162">
        <v>45</v>
      </c>
      <c r="O1797" s="162">
        <v>194</v>
      </c>
      <c r="P1797" s="162">
        <v>1391</v>
      </c>
      <c r="Q1797" s="162">
        <v>2585</v>
      </c>
      <c r="R1797" s="164">
        <v>1</v>
      </c>
      <c r="S1797" s="164" t="s">
        <v>644</v>
      </c>
      <c r="T1797" s="164"/>
      <c r="U1797" s="164" t="s">
        <v>644</v>
      </c>
      <c r="V1797" s="164" t="s">
        <v>644</v>
      </c>
      <c r="W1797" s="162">
        <f t="shared" si="107"/>
        <v>1</v>
      </c>
      <c r="X1797" s="162">
        <v>1</v>
      </c>
      <c r="Y1797" t="str">
        <f t="shared" si="108"/>
        <v>Public Elementary</v>
      </c>
      <c r="AA1797" t="str">
        <f t="shared" si="109"/>
        <v>1</v>
      </c>
    </row>
    <row r="1798" spans="1:27" ht="15.75" hidden="1" customHeight="1" x14ac:dyDescent="0.25">
      <c r="A1798" s="162">
        <v>1621</v>
      </c>
      <c r="B1798" s="162">
        <v>121466</v>
      </c>
      <c r="C1798" s="163" t="s">
        <v>2261</v>
      </c>
      <c r="D1798" s="163" t="s">
        <v>638</v>
      </c>
      <c r="E1798" s="163" t="s">
        <v>639</v>
      </c>
      <c r="F1798" s="163" t="s">
        <v>639</v>
      </c>
      <c r="G1798" s="163" t="s">
        <v>2250</v>
      </c>
      <c r="H1798" s="163" t="s">
        <v>2251</v>
      </c>
      <c r="I1798" s="163" t="s">
        <v>643</v>
      </c>
      <c r="J1798" s="162">
        <v>11.185376310000001</v>
      </c>
      <c r="K1798" s="162">
        <v>124.8111243</v>
      </c>
      <c r="L1798" s="163" t="s">
        <v>644</v>
      </c>
      <c r="M1798" s="162">
        <v>14</v>
      </c>
      <c r="N1798" s="162">
        <v>45</v>
      </c>
      <c r="O1798" s="162">
        <v>194</v>
      </c>
      <c r="P1798" s="162">
        <v>1391</v>
      </c>
      <c r="Q1798" s="162">
        <v>2585</v>
      </c>
      <c r="R1798" s="164">
        <v>1</v>
      </c>
      <c r="S1798" s="164" t="s">
        <v>644</v>
      </c>
      <c r="T1798" s="164"/>
      <c r="U1798" s="164" t="s">
        <v>644</v>
      </c>
      <c r="V1798" s="164" t="s">
        <v>644</v>
      </c>
      <c r="W1798" s="162">
        <f t="shared" si="107"/>
        <v>1</v>
      </c>
      <c r="X1798" s="162">
        <v>1</v>
      </c>
      <c r="Y1798" t="str">
        <f t="shared" si="108"/>
        <v>Public Elementary</v>
      </c>
      <c r="AA1798" t="str">
        <f t="shared" si="109"/>
        <v>1</v>
      </c>
    </row>
    <row r="1799" spans="1:27" ht="15.75" hidden="1" customHeight="1" x14ac:dyDescent="0.25">
      <c r="A1799" s="162">
        <v>1622</v>
      </c>
      <c r="B1799" s="162">
        <v>121467</v>
      </c>
      <c r="C1799" s="163" t="s">
        <v>2144</v>
      </c>
      <c r="D1799" s="163" t="s">
        <v>638</v>
      </c>
      <c r="E1799" s="163" t="s">
        <v>639</v>
      </c>
      <c r="F1799" s="163" t="s">
        <v>639</v>
      </c>
      <c r="G1799" s="163" t="s">
        <v>2250</v>
      </c>
      <c r="H1799" s="163" t="s">
        <v>2251</v>
      </c>
      <c r="I1799" s="163" t="s">
        <v>643</v>
      </c>
      <c r="J1799" s="162">
        <v>11.119269989999999</v>
      </c>
      <c r="K1799" s="162">
        <v>124.793902</v>
      </c>
      <c r="L1799" s="163" t="s">
        <v>644</v>
      </c>
      <c r="M1799" s="162">
        <v>14</v>
      </c>
      <c r="N1799" s="162">
        <v>45</v>
      </c>
      <c r="O1799" s="162">
        <v>194</v>
      </c>
      <c r="P1799" s="162">
        <v>1391</v>
      </c>
      <c r="Q1799" s="162">
        <v>2585</v>
      </c>
      <c r="R1799" s="164">
        <v>1</v>
      </c>
      <c r="S1799" s="164" t="s">
        <v>644</v>
      </c>
      <c r="T1799" s="164"/>
      <c r="U1799" s="164" t="s">
        <v>644</v>
      </c>
      <c r="V1799" s="164" t="s">
        <v>644</v>
      </c>
      <c r="W1799" s="162">
        <f t="shared" si="107"/>
        <v>1</v>
      </c>
      <c r="X1799" s="162">
        <v>1</v>
      </c>
      <c r="Y1799" t="str">
        <f t="shared" si="108"/>
        <v>Public Elementary</v>
      </c>
      <c r="AA1799" t="str">
        <f t="shared" si="109"/>
        <v>1</v>
      </c>
    </row>
    <row r="1800" spans="1:27" ht="15.75" hidden="1" customHeight="1" x14ac:dyDescent="0.25">
      <c r="A1800" s="162">
        <v>1623</v>
      </c>
      <c r="B1800" s="162">
        <v>121468</v>
      </c>
      <c r="C1800" s="163" t="s">
        <v>1851</v>
      </c>
      <c r="D1800" s="163" t="s">
        <v>638</v>
      </c>
      <c r="E1800" s="163" t="s">
        <v>639</v>
      </c>
      <c r="F1800" s="163" t="s">
        <v>639</v>
      </c>
      <c r="G1800" s="163" t="s">
        <v>2250</v>
      </c>
      <c r="H1800" s="163" t="s">
        <v>2251</v>
      </c>
      <c r="I1800" s="163" t="s">
        <v>643</v>
      </c>
      <c r="J1800" s="162">
        <v>11.08871626</v>
      </c>
      <c r="K1800" s="162">
        <v>124.7625019</v>
      </c>
      <c r="L1800" s="163" t="s">
        <v>644</v>
      </c>
      <c r="M1800" s="162">
        <v>14</v>
      </c>
      <c r="N1800" s="162">
        <v>45</v>
      </c>
      <c r="O1800" s="162">
        <v>194</v>
      </c>
      <c r="P1800" s="162">
        <v>1391</v>
      </c>
      <c r="Q1800" s="162">
        <v>2585</v>
      </c>
      <c r="R1800" s="164">
        <v>1</v>
      </c>
      <c r="S1800" s="164" t="s">
        <v>644</v>
      </c>
      <c r="T1800" s="164"/>
      <c r="U1800" s="164" t="s">
        <v>644</v>
      </c>
      <c r="V1800" s="164" t="s">
        <v>644</v>
      </c>
      <c r="W1800" s="162">
        <f t="shared" si="107"/>
        <v>1</v>
      </c>
      <c r="X1800" s="162">
        <v>1</v>
      </c>
      <c r="Y1800" t="str">
        <f t="shared" si="108"/>
        <v>Public Elementary</v>
      </c>
      <c r="AA1800" t="str">
        <f t="shared" si="109"/>
        <v>1</v>
      </c>
    </row>
    <row r="1801" spans="1:27" ht="15.75" hidden="1" customHeight="1" x14ac:dyDescent="0.25">
      <c r="A1801" s="162">
        <v>1624</v>
      </c>
      <c r="B1801" s="162">
        <v>121469</v>
      </c>
      <c r="C1801" s="163" t="s">
        <v>1794</v>
      </c>
      <c r="D1801" s="163" t="s">
        <v>638</v>
      </c>
      <c r="E1801" s="163" t="s">
        <v>639</v>
      </c>
      <c r="F1801" s="163" t="s">
        <v>639</v>
      </c>
      <c r="G1801" s="163" t="s">
        <v>2250</v>
      </c>
      <c r="H1801" s="163" t="s">
        <v>2251</v>
      </c>
      <c r="I1801" s="163" t="s">
        <v>643</v>
      </c>
      <c r="J1801" s="162">
        <v>11.157878240000001</v>
      </c>
      <c r="K1801" s="162">
        <v>124.80668009999999</v>
      </c>
      <c r="L1801" s="163" t="s">
        <v>644</v>
      </c>
      <c r="M1801" s="162">
        <v>14</v>
      </c>
      <c r="N1801" s="162">
        <v>45</v>
      </c>
      <c r="O1801" s="162">
        <v>194</v>
      </c>
      <c r="P1801" s="162">
        <v>1391</v>
      </c>
      <c r="Q1801" s="162">
        <v>2585</v>
      </c>
      <c r="R1801" s="164">
        <v>1</v>
      </c>
      <c r="S1801" s="164" t="s">
        <v>644</v>
      </c>
      <c r="T1801" s="164"/>
      <c r="U1801" s="164" t="s">
        <v>644</v>
      </c>
      <c r="V1801" s="164" t="s">
        <v>644</v>
      </c>
      <c r="W1801" s="162">
        <f t="shared" si="107"/>
        <v>1</v>
      </c>
      <c r="X1801" s="162">
        <v>1</v>
      </c>
      <c r="Y1801" t="str">
        <f t="shared" si="108"/>
        <v>Public Elementary</v>
      </c>
      <c r="AA1801" t="str">
        <f t="shared" si="109"/>
        <v>1</v>
      </c>
    </row>
    <row r="1802" spans="1:27" ht="15.75" hidden="1" customHeight="1" x14ac:dyDescent="0.25">
      <c r="A1802" s="162">
        <v>1625</v>
      </c>
      <c r="B1802" s="162">
        <v>121470</v>
      </c>
      <c r="C1802" s="163" t="s">
        <v>2262</v>
      </c>
      <c r="D1802" s="163" t="s">
        <v>638</v>
      </c>
      <c r="E1802" s="163" t="s">
        <v>639</v>
      </c>
      <c r="F1802" s="163" t="s">
        <v>639</v>
      </c>
      <c r="G1802" s="163" t="s">
        <v>2250</v>
      </c>
      <c r="H1802" s="163" t="s">
        <v>2251</v>
      </c>
      <c r="I1802" s="163" t="s">
        <v>643</v>
      </c>
      <c r="J1802" s="162">
        <v>11.13287991</v>
      </c>
      <c r="K1802" s="162">
        <v>124.82056900000001</v>
      </c>
      <c r="L1802" s="163" t="s">
        <v>644</v>
      </c>
      <c r="M1802" s="162">
        <v>14</v>
      </c>
      <c r="N1802" s="162">
        <v>45</v>
      </c>
      <c r="O1802" s="162">
        <v>194</v>
      </c>
      <c r="P1802" s="162">
        <v>1391</v>
      </c>
      <c r="Q1802" s="162">
        <v>2585</v>
      </c>
      <c r="R1802" s="164">
        <v>1</v>
      </c>
      <c r="S1802" s="164" t="s">
        <v>644</v>
      </c>
      <c r="T1802" s="164"/>
      <c r="U1802" s="164" t="s">
        <v>644</v>
      </c>
      <c r="V1802" s="164" t="s">
        <v>644</v>
      </c>
      <c r="W1802" s="162">
        <f t="shared" si="107"/>
        <v>1</v>
      </c>
      <c r="X1802" s="162">
        <v>1</v>
      </c>
      <c r="Y1802" t="str">
        <f t="shared" si="108"/>
        <v>Public Elementary</v>
      </c>
      <c r="AA1802" t="str">
        <f t="shared" si="109"/>
        <v>1</v>
      </c>
    </row>
    <row r="1803" spans="1:27" ht="15.75" hidden="1" customHeight="1" x14ac:dyDescent="0.25">
      <c r="A1803" s="162">
        <v>1626</v>
      </c>
      <c r="B1803" s="162">
        <v>121471</v>
      </c>
      <c r="C1803" s="163" t="s">
        <v>2263</v>
      </c>
      <c r="D1803" s="163" t="s">
        <v>638</v>
      </c>
      <c r="E1803" s="163" t="s">
        <v>639</v>
      </c>
      <c r="F1803" s="163" t="s">
        <v>639</v>
      </c>
      <c r="G1803" s="163" t="s">
        <v>2250</v>
      </c>
      <c r="H1803" s="163" t="s">
        <v>2251</v>
      </c>
      <c r="I1803" s="163" t="s">
        <v>643</v>
      </c>
      <c r="J1803" s="162">
        <v>11.15148956</v>
      </c>
      <c r="K1803" s="162">
        <v>124.8325131</v>
      </c>
      <c r="L1803" s="163" t="s">
        <v>644</v>
      </c>
      <c r="M1803" s="162">
        <v>14</v>
      </c>
      <c r="N1803" s="162">
        <v>45</v>
      </c>
      <c r="O1803" s="162">
        <v>194</v>
      </c>
      <c r="P1803" s="162">
        <v>1391</v>
      </c>
      <c r="Q1803" s="162">
        <v>2585</v>
      </c>
      <c r="R1803" s="164">
        <v>1</v>
      </c>
      <c r="S1803" s="164" t="s">
        <v>644</v>
      </c>
      <c r="T1803" s="164"/>
      <c r="U1803" s="164" t="s">
        <v>644</v>
      </c>
      <c r="V1803" s="164" t="s">
        <v>644</v>
      </c>
      <c r="W1803" s="162">
        <f t="shared" si="107"/>
        <v>1</v>
      </c>
      <c r="X1803" s="162">
        <v>1</v>
      </c>
      <c r="Y1803" t="str">
        <f t="shared" si="108"/>
        <v>Public Elementary</v>
      </c>
      <c r="AA1803" t="str">
        <f t="shared" si="109"/>
        <v>1</v>
      </c>
    </row>
    <row r="1804" spans="1:27" ht="15.75" hidden="1" customHeight="1" x14ac:dyDescent="0.25">
      <c r="A1804" s="162">
        <v>2198</v>
      </c>
      <c r="B1804" s="162">
        <v>191559</v>
      </c>
      <c r="C1804" s="163" t="s">
        <v>2748</v>
      </c>
      <c r="D1804" s="163" t="s">
        <v>638</v>
      </c>
      <c r="E1804" s="163" t="s">
        <v>639</v>
      </c>
      <c r="F1804" s="163" t="s">
        <v>639</v>
      </c>
      <c r="G1804" s="163" t="s">
        <v>2250</v>
      </c>
      <c r="H1804" s="163" t="s">
        <v>2251</v>
      </c>
      <c r="I1804" s="163" t="s">
        <v>643</v>
      </c>
      <c r="J1804" s="162">
        <v>11.108337000000001</v>
      </c>
      <c r="K1804" s="162">
        <v>124.800884</v>
      </c>
      <c r="L1804" s="163" t="s">
        <v>644</v>
      </c>
      <c r="M1804" s="162">
        <v>14</v>
      </c>
      <c r="N1804" s="162">
        <v>45</v>
      </c>
      <c r="O1804" s="162">
        <v>194</v>
      </c>
      <c r="P1804" s="162">
        <v>1391</v>
      </c>
      <c r="Q1804" s="162">
        <v>2585</v>
      </c>
      <c r="R1804" s="164">
        <v>1</v>
      </c>
      <c r="S1804" s="164" t="s">
        <v>644</v>
      </c>
      <c r="T1804" s="164"/>
      <c r="U1804" s="164" t="s">
        <v>644</v>
      </c>
      <c r="V1804" s="164" t="s">
        <v>644</v>
      </c>
      <c r="W1804" s="162">
        <f t="shared" si="107"/>
        <v>1</v>
      </c>
      <c r="X1804" s="162">
        <v>1</v>
      </c>
      <c r="Y1804" t="str">
        <f t="shared" si="108"/>
        <v>Public Elementary</v>
      </c>
      <c r="AA1804" t="str">
        <f t="shared" si="109"/>
        <v>1</v>
      </c>
    </row>
    <row r="1805" spans="1:27" ht="15.75" hidden="1" customHeight="1" x14ac:dyDescent="0.25">
      <c r="A1805" s="162">
        <v>2206</v>
      </c>
      <c r="B1805" s="162">
        <v>191567</v>
      </c>
      <c r="C1805" s="163" t="s">
        <v>2789</v>
      </c>
      <c r="D1805" s="163" t="s">
        <v>638</v>
      </c>
      <c r="E1805" s="163" t="s">
        <v>639</v>
      </c>
      <c r="F1805" s="163" t="s">
        <v>639</v>
      </c>
      <c r="G1805" s="163" t="s">
        <v>2250</v>
      </c>
      <c r="H1805" s="163" t="s">
        <v>2251</v>
      </c>
      <c r="I1805" s="163" t="s">
        <v>643</v>
      </c>
      <c r="J1805" s="162">
        <v>11.166107999999999</v>
      </c>
      <c r="K1805" s="162">
        <v>124.830067</v>
      </c>
      <c r="L1805" s="163" t="s">
        <v>644</v>
      </c>
      <c r="M1805" s="162">
        <v>14</v>
      </c>
      <c r="N1805" s="162">
        <v>45</v>
      </c>
      <c r="O1805" s="162">
        <v>194</v>
      </c>
      <c r="P1805" s="162">
        <v>1391</v>
      </c>
      <c r="Q1805" s="162">
        <v>2585</v>
      </c>
      <c r="R1805" s="164">
        <v>1</v>
      </c>
      <c r="S1805" s="164" t="s">
        <v>644</v>
      </c>
      <c r="T1805" s="164"/>
      <c r="U1805" s="164" t="s">
        <v>644</v>
      </c>
      <c r="V1805" s="164" t="s">
        <v>644</v>
      </c>
      <c r="W1805" s="162">
        <f t="shared" si="107"/>
        <v>1</v>
      </c>
      <c r="X1805" s="162">
        <v>1</v>
      </c>
      <c r="Y1805" t="str">
        <f t="shared" si="108"/>
        <v>Public Elementary</v>
      </c>
      <c r="AA1805" t="str">
        <f t="shared" si="109"/>
        <v>1</v>
      </c>
    </row>
    <row r="1806" spans="1:27" ht="15.75" hidden="1" customHeight="1" x14ac:dyDescent="0.25">
      <c r="A1806" s="162">
        <v>2210</v>
      </c>
      <c r="B1806" s="162">
        <v>191573</v>
      </c>
      <c r="C1806" s="163" t="s">
        <v>2793</v>
      </c>
      <c r="D1806" s="163" t="s">
        <v>638</v>
      </c>
      <c r="E1806" s="163" t="s">
        <v>639</v>
      </c>
      <c r="F1806" s="163" t="s">
        <v>639</v>
      </c>
      <c r="G1806" s="163" t="s">
        <v>2250</v>
      </c>
      <c r="H1806" s="163" t="s">
        <v>2251</v>
      </c>
      <c r="I1806" s="163" t="s">
        <v>643</v>
      </c>
      <c r="J1806" s="162">
        <v>11.14354</v>
      </c>
      <c r="K1806" s="162">
        <v>124.83401499999999</v>
      </c>
      <c r="L1806" s="163" t="s">
        <v>644</v>
      </c>
      <c r="M1806" s="162">
        <v>14</v>
      </c>
      <c r="N1806" s="162">
        <v>45</v>
      </c>
      <c r="O1806" s="162">
        <v>194</v>
      </c>
      <c r="P1806" s="162">
        <v>1391</v>
      </c>
      <c r="Q1806" s="162">
        <v>2585</v>
      </c>
      <c r="R1806" s="164">
        <v>1</v>
      </c>
      <c r="S1806" s="164" t="s">
        <v>644</v>
      </c>
      <c r="T1806" s="164"/>
      <c r="U1806" s="164" t="s">
        <v>644</v>
      </c>
      <c r="V1806" s="164" t="s">
        <v>644</v>
      </c>
      <c r="W1806" s="162">
        <f t="shared" si="107"/>
        <v>1</v>
      </c>
      <c r="X1806" s="162">
        <v>1</v>
      </c>
      <c r="Y1806" t="str">
        <f t="shared" si="108"/>
        <v>Public Elementary</v>
      </c>
      <c r="AA1806" t="str">
        <f t="shared" si="109"/>
        <v>1</v>
      </c>
    </row>
    <row r="1807" spans="1:27" ht="15.75" hidden="1" customHeight="1" x14ac:dyDescent="0.25">
      <c r="A1807" s="162">
        <v>2251</v>
      </c>
      <c r="B1807" s="162">
        <v>303371</v>
      </c>
      <c r="C1807" s="163" t="s">
        <v>2831</v>
      </c>
      <c r="D1807" s="163" t="s">
        <v>638</v>
      </c>
      <c r="E1807" s="163" t="s">
        <v>639</v>
      </c>
      <c r="F1807" s="163" t="s">
        <v>639</v>
      </c>
      <c r="G1807" s="163" t="s">
        <v>2250</v>
      </c>
      <c r="H1807" s="163" t="s">
        <v>2251</v>
      </c>
      <c r="I1807" s="163" t="s">
        <v>716</v>
      </c>
      <c r="J1807" s="162">
        <v>11.185646999999999</v>
      </c>
      <c r="K1807" s="162">
        <v>124.7792966</v>
      </c>
      <c r="L1807" s="163" t="s">
        <v>644</v>
      </c>
      <c r="M1807" s="162">
        <v>14</v>
      </c>
      <c r="N1807" s="162">
        <v>45</v>
      </c>
      <c r="O1807" s="162">
        <v>194</v>
      </c>
      <c r="P1807" s="162">
        <v>1391</v>
      </c>
      <c r="Q1807" s="162">
        <v>2585</v>
      </c>
      <c r="R1807" s="164" t="s">
        <v>644</v>
      </c>
      <c r="S1807" s="164">
        <v>1</v>
      </c>
      <c r="T1807" s="164"/>
      <c r="U1807" s="164" t="s">
        <v>644</v>
      </c>
      <c r="V1807" s="164" t="s">
        <v>644</v>
      </c>
      <c r="W1807" s="162">
        <f t="shared" si="107"/>
        <v>2</v>
      </c>
      <c r="X1807" s="162">
        <v>1</v>
      </c>
      <c r="Y1807" t="str">
        <f t="shared" si="108"/>
        <v>Public JHS</v>
      </c>
      <c r="AA1807" t="str">
        <f t="shared" si="109"/>
        <v>2</v>
      </c>
    </row>
    <row r="1808" spans="1:27" ht="15.75" hidden="1" customHeight="1" x14ac:dyDescent="0.25">
      <c r="A1808" s="162">
        <v>2323</v>
      </c>
      <c r="B1808" s="162">
        <v>313303</v>
      </c>
      <c r="C1808" s="163" t="s">
        <v>2901</v>
      </c>
      <c r="D1808" s="163" t="s">
        <v>638</v>
      </c>
      <c r="E1808" s="163" t="s">
        <v>639</v>
      </c>
      <c r="F1808" s="163" t="s">
        <v>639</v>
      </c>
      <c r="G1808" s="163" t="s">
        <v>2250</v>
      </c>
      <c r="H1808" s="163" t="s">
        <v>2251</v>
      </c>
      <c r="I1808" s="163" t="s">
        <v>716</v>
      </c>
      <c r="J1808" s="170"/>
      <c r="K1808" s="170"/>
      <c r="L1808" s="163" t="s">
        <v>644</v>
      </c>
      <c r="M1808" s="162">
        <v>14</v>
      </c>
      <c r="N1808" s="162">
        <v>45</v>
      </c>
      <c r="O1808" s="162">
        <v>194</v>
      </c>
      <c r="P1808" s="162">
        <v>1391</v>
      </c>
      <c r="Q1808" s="162">
        <v>2585</v>
      </c>
      <c r="R1808" s="164" t="s">
        <v>644</v>
      </c>
      <c r="S1808" s="164">
        <v>1</v>
      </c>
      <c r="T1808" s="164"/>
      <c r="U1808" s="164" t="s">
        <v>644</v>
      </c>
      <c r="V1808" s="164" t="s">
        <v>644</v>
      </c>
      <c r="W1808" s="162">
        <f t="shared" si="107"/>
        <v>2</v>
      </c>
      <c r="X1808" s="162">
        <v>1</v>
      </c>
      <c r="Y1808" t="str">
        <f t="shared" si="108"/>
        <v>Public JHS</v>
      </c>
      <c r="AA1808" t="str">
        <f t="shared" si="109"/>
        <v>2</v>
      </c>
    </row>
    <row r="1809" spans="1:27" ht="15.75" hidden="1" customHeight="1" x14ac:dyDescent="0.25">
      <c r="A1809" s="162">
        <v>2324</v>
      </c>
      <c r="B1809" s="162">
        <v>313304</v>
      </c>
      <c r="C1809" s="163" t="s">
        <v>2902</v>
      </c>
      <c r="D1809" s="163" t="s">
        <v>638</v>
      </c>
      <c r="E1809" s="163" t="s">
        <v>639</v>
      </c>
      <c r="F1809" s="163" t="s">
        <v>639</v>
      </c>
      <c r="G1809" s="163" t="s">
        <v>2250</v>
      </c>
      <c r="H1809" s="163" t="s">
        <v>2251</v>
      </c>
      <c r="I1809" s="163" t="s">
        <v>716</v>
      </c>
      <c r="J1809" s="170"/>
      <c r="K1809" s="170"/>
      <c r="L1809" s="163" t="s">
        <v>644</v>
      </c>
      <c r="M1809" s="162">
        <v>14</v>
      </c>
      <c r="N1809" s="162">
        <v>45</v>
      </c>
      <c r="O1809" s="162">
        <v>194</v>
      </c>
      <c r="P1809" s="162">
        <v>1391</v>
      </c>
      <c r="Q1809" s="162">
        <v>2585</v>
      </c>
      <c r="R1809" s="164" t="s">
        <v>644</v>
      </c>
      <c r="S1809" s="164">
        <v>1</v>
      </c>
      <c r="T1809" s="164"/>
      <c r="U1809" s="164" t="s">
        <v>644</v>
      </c>
      <c r="V1809" s="164" t="s">
        <v>644</v>
      </c>
      <c r="W1809" s="162">
        <f t="shared" si="107"/>
        <v>2</v>
      </c>
      <c r="X1809" s="162">
        <v>1</v>
      </c>
      <c r="Y1809" t="str">
        <f t="shared" si="108"/>
        <v>Public JHS</v>
      </c>
      <c r="AA1809" t="str">
        <f t="shared" si="109"/>
        <v>2</v>
      </c>
    </row>
    <row r="1810" spans="1:27" ht="15.75" hidden="1" customHeight="1" x14ac:dyDescent="0.25">
      <c r="A1810" s="162">
        <v>2343</v>
      </c>
      <c r="B1810" s="162">
        <v>313326</v>
      </c>
      <c r="C1810" s="163" t="s">
        <v>2918</v>
      </c>
      <c r="D1810" s="163" t="s">
        <v>638</v>
      </c>
      <c r="E1810" s="163" t="s">
        <v>639</v>
      </c>
      <c r="F1810" s="163" t="s">
        <v>639</v>
      </c>
      <c r="G1810" s="163" t="s">
        <v>2250</v>
      </c>
      <c r="H1810" s="163" t="s">
        <v>2251</v>
      </c>
      <c r="I1810" s="163" t="s">
        <v>716</v>
      </c>
      <c r="J1810" s="170"/>
      <c r="K1810" s="170"/>
      <c r="L1810" s="163" t="s">
        <v>644</v>
      </c>
      <c r="M1810" s="162">
        <v>14</v>
      </c>
      <c r="N1810" s="162">
        <v>45</v>
      </c>
      <c r="O1810" s="162">
        <v>194</v>
      </c>
      <c r="P1810" s="162">
        <v>1391</v>
      </c>
      <c r="Q1810" s="162">
        <v>2585</v>
      </c>
      <c r="R1810" s="164" t="s">
        <v>644</v>
      </c>
      <c r="S1810" s="164">
        <v>1</v>
      </c>
      <c r="T1810" s="164"/>
      <c r="U1810" s="164" t="s">
        <v>644</v>
      </c>
      <c r="V1810" s="164" t="s">
        <v>644</v>
      </c>
      <c r="W1810" s="162">
        <f t="shared" si="107"/>
        <v>2</v>
      </c>
      <c r="X1810" s="162">
        <v>1</v>
      </c>
      <c r="Y1810" t="str">
        <f t="shared" si="108"/>
        <v>Public JHS</v>
      </c>
      <c r="AA1810" t="str">
        <f t="shared" si="109"/>
        <v>2</v>
      </c>
    </row>
    <row r="1811" spans="1:27" ht="15.75" hidden="1" customHeight="1" x14ac:dyDescent="0.25">
      <c r="A1811" s="162">
        <v>2386</v>
      </c>
      <c r="B1811" s="162">
        <v>404685</v>
      </c>
      <c r="C1811" s="169" t="s">
        <v>2991</v>
      </c>
      <c r="D1811" s="163" t="s">
        <v>638</v>
      </c>
      <c r="E1811" s="163" t="s">
        <v>730</v>
      </c>
      <c r="F1811" s="163" t="s">
        <v>639</v>
      </c>
      <c r="G1811" s="163" t="s">
        <v>2992</v>
      </c>
      <c r="H1811" s="163" t="s">
        <v>2251</v>
      </c>
      <c r="I1811" s="163" t="s">
        <v>439</v>
      </c>
      <c r="J1811" s="170"/>
      <c r="K1811" s="170"/>
      <c r="L1811" s="163" t="s">
        <v>2993</v>
      </c>
      <c r="M1811" s="162">
        <v>14</v>
      </c>
      <c r="N1811" s="162">
        <v>45</v>
      </c>
      <c r="O1811" s="162">
        <v>194</v>
      </c>
      <c r="P1811" s="162">
        <v>1391</v>
      </c>
      <c r="Q1811" s="162">
        <v>2585</v>
      </c>
      <c r="R1811" s="164" t="str">
        <f>IF(B1811&lt;200000,1,"")</f>
        <v/>
      </c>
      <c r="S1811" s="164">
        <v>1</v>
      </c>
      <c r="T1811" s="164"/>
      <c r="U1811" s="164" t="s">
        <v>644</v>
      </c>
      <c r="V1811" s="164" t="s">
        <v>644</v>
      </c>
      <c r="W1811" s="162">
        <f t="shared" si="107"/>
        <v>2</v>
      </c>
      <c r="X1811" s="162">
        <v>2</v>
      </c>
      <c r="Y1811" t="str">
        <f t="shared" si="108"/>
        <v>Private JHS</v>
      </c>
      <c r="AA1811" t="str">
        <f t="shared" si="109"/>
        <v>2</v>
      </c>
    </row>
    <row r="1812" spans="1:27" ht="15.75" hidden="1" customHeight="1" x14ac:dyDescent="0.25">
      <c r="A1812" s="162">
        <v>2439</v>
      </c>
      <c r="B1812" s="162">
        <v>451549</v>
      </c>
      <c r="C1812" s="163" t="s">
        <v>3084</v>
      </c>
      <c r="D1812" s="163" t="s">
        <v>638</v>
      </c>
      <c r="E1812" s="163" t="s">
        <v>730</v>
      </c>
      <c r="F1812" s="163" t="s">
        <v>639</v>
      </c>
      <c r="G1812" s="163" t="s">
        <v>2992</v>
      </c>
      <c r="H1812" s="163" t="s">
        <v>2251</v>
      </c>
      <c r="I1812" s="163" t="s">
        <v>3</v>
      </c>
      <c r="J1812" s="170"/>
      <c r="K1812" s="170"/>
      <c r="L1812" s="163" t="s">
        <v>3085</v>
      </c>
      <c r="M1812" s="162">
        <v>14</v>
      </c>
      <c r="N1812" s="162">
        <v>45</v>
      </c>
      <c r="O1812" s="162">
        <v>194</v>
      </c>
      <c r="P1812" s="162">
        <v>1391</v>
      </c>
      <c r="Q1812" s="162">
        <v>2585</v>
      </c>
      <c r="R1812" s="164">
        <v>1</v>
      </c>
      <c r="S1812" s="164" t="s">
        <v>644</v>
      </c>
      <c r="T1812" s="164"/>
      <c r="U1812" s="164" t="s">
        <v>644</v>
      </c>
      <c r="V1812" s="164" t="s">
        <v>644</v>
      </c>
      <c r="W1812" s="162">
        <f t="shared" si="107"/>
        <v>1</v>
      </c>
      <c r="X1812" s="162">
        <v>2</v>
      </c>
      <c r="Y1812" t="str">
        <f t="shared" si="108"/>
        <v>Private Elementary</v>
      </c>
      <c r="AA1812" t="str">
        <f t="shared" si="109"/>
        <v>1</v>
      </c>
    </row>
    <row r="1813" spans="1:27" ht="15.75" hidden="1" customHeight="1" x14ac:dyDescent="0.25">
      <c r="A1813" s="162">
        <v>2469</v>
      </c>
      <c r="B1813" s="178" t="s">
        <v>2251</v>
      </c>
      <c r="C1813" s="178" t="s">
        <v>3119</v>
      </c>
      <c r="D1813" s="163" t="s">
        <v>638</v>
      </c>
      <c r="E1813" s="163" t="s">
        <v>639</v>
      </c>
      <c r="F1813" s="163" t="s">
        <v>639</v>
      </c>
      <c r="G1813" s="178" t="s">
        <v>2250</v>
      </c>
      <c r="H1813" s="178" t="s">
        <v>2251</v>
      </c>
      <c r="I1813" s="163" t="s">
        <v>758</v>
      </c>
      <c r="J1813" s="162"/>
      <c r="K1813" s="162"/>
      <c r="L1813" s="163"/>
      <c r="M1813" s="162"/>
      <c r="N1813" s="162"/>
      <c r="O1813" s="162"/>
      <c r="P1813" s="162"/>
      <c r="Q1813" s="162"/>
      <c r="R1813" s="164" t="s">
        <v>644</v>
      </c>
      <c r="S1813" s="164" t="s">
        <v>644</v>
      </c>
      <c r="T1813" s="164"/>
      <c r="U1813" s="164">
        <v>1</v>
      </c>
      <c r="V1813" s="164" t="s">
        <v>644</v>
      </c>
      <c r="W1813" s="162">
        <f t="shared" si="107"/>
        <v>7</v>
      </c>
      <c r="X1813" s="162">
        <v>1</v>
      </c>
      <c r="Y1813" t="str">
        <f t="shared" si="108"/>
        <v>Public ALS</v>
      </c>
      <c r="AA1813" t="str">
        <f t="shared" si="109"/>
        <v>4</v>
      </c>
    </row>
    <row r="1814" spans="1:27" ht="15.75" hidden="1" customHeight="1" x14ac:dyDescent="0.25">
      <c r="A1814" s="162">
        <v>1627</v>
      </c>
      <c r="B1814" s="162">
        <v>121472</v>
      </c>
      <c r="C1814" s="163" t="s">
        <v>2264</v>
      </c>
      <c r="D1814" s="163" t="s">
        <v>638</v>
      </c>
      <c r="E1814" s="163" t="s">
        <v>639</v>
      </c>
      <c r="F1814" s="163" t="s">
        <v>639</v>
      </c>
      <c r="G1814" s="163" t="s">
        <v>2250</v>
      </c>
      <c r="H1814" s="163" t="s">
        <v>2265</v>
      </c>
      <c r="I1814" s="163" t="s">
        <v>643</v>
      </c>
      <c r="J1814" s="162">
        <v>11.20704108</v>
      </c>
      <c r="K1814" s="162">
        <v>124.7519585</v>
      </c>
      <c r="L1814" s="163" t="s">
        <v>644</v>
      </c>
      <c r="M1814" s="162">
        <v>14</v>
      </c>
      <c r="N1814" s="162">
        <v>45</v>
      </c>
      <c r="O1814" s="162">
        <v>194</v>
      </c>
      <c r="P1814" s="162">
        <v>1391</v>
      </c>
      <c r="Q1814" s="162">
        <v>2586</v>
      </c>
      <c r="R1814" s="164">
        <v>1</v>
      </c>
      <c r="S1814" s="164" t="s">
        <v>644</v>
      </c>
      <c r="T1814" s="164"/>
      <c r="U1814" s="164" t="s">
        <v>644</v>
      </c>
      <c r="V1814" s="164" t="s">
        <v>644</v>
      </c>
      <c r="W1814" s="162">
        <f t="shared" si="107"/>
        <v>1</v>
      </c>
      <c r="X1814" s="162">
        <v>1</v>
      </c>
      <c r="Y1814" t="str">
        <f t="shared" si="108"/>
        <v>Public Elementary</v>
      </c>
      <c r="AA1814" t="str">
        <f t="shared" si="109"/>
        <v>1</v>
      </c>
    </row>
    <row r="1815" spans="1:27" ht="15.75" hidden="1" customHeight="1" x14ac:dyDescent="0.25">
      <c r="A1815" s="162">
        <v>1628</v>
      </c>
      <c r="B1815" s="162">
        <v>121473</v>
      </c>
      <c r="C1815" s="163" t="s">
        <v>2266</v>
      </c>
      <c r="D1815" s="163" t="s">
        <v>638</v>
      </c>
      <c r="E1815" s="163" t="s">
        <v>639</v>
      </c>
      <c r="F1815" s="163" t="s">
        <v>639</v>
      </c>
      <c r="G1815" s="163" t="s">
        <v>2250</v>
      </c>
      <c r="H1815" s="163" t="s">
        <v>2265</v>
      </c>
      <c r="I1815" s="163" t="s">
        <v>643</v>
      </c>
      <c r="J1815" s="162">
        <v>11.21759619</v>
      </c>
      <c r="K1815" s="162">
        <v>124.7852915</v>
      </c>
      <c r="L1815" s="163" t="s">
        <v>644</v>
      </c>
      <c r="M1815" s="162">
        <v>14</v>
      </c>
      <c r="N1815" s="162">
        <v>45</v>
      </c>
      <c r="O1815" s="162">
        <v>194</v>
      </c>
      <c r="P1815" s="162">
        <v>1391</v>
      </c>
      <c r="Q1815" s="162">
        <v>2586</v>
      </c>
      <c r="R1815" s="164">
        <v>1</v>
      </c>
      <c r="S1815" s="164" t="s">
        <v>644</v>
      </c>
      <c r="T1815" s="164"/>
      <c r="U1815" s="164" t="s">
        <v>644</v>
      </c>
      <c r="V1815" s="164" t="s">
        <v>644</v>
      </c>
      <c r="W1815" s="162">
        <f t="shared" si="107"/>
        <v>1</v>
      </c>
      <c r="X1815" s="162">
        <v>1</v>
      </c>
      <c r="Y1815" t="str">
        <f t="shared" si="108"/>
        <v>Public Elementary</v>
      </c>
      <c r="AA1815" t="str">
        <f t="shared" si="109"/>
        <v>1</v>
      </c>
    </row>
    <row r="1816" spans="1:27" ht="15.75" hidden="1" customHeight="1" x14ac:dyDescent="0.25">
      <c r="A1816" s="162">
        <v>1629</v>
      </c>
      <c r="B1816" s="162">
        <v>121474</v>
      </c>
      <c r="C1816" s="163" t="s">
        <v>2267</v>
      </c>
      <c r="D1816" s="163" t="s">
        <v>638</v>
      </c>
      <c r="E1816" s="163" t="s">
        <v>639</v>
      </c>
      <c r="F1816" s="163" t="s">
        <v>639</v>
      </c>
      <c r="G1816" s="163" t="s">
        <v>2250</v>
      </c>
      <c r="H1816" s="163" t="s">
        <v>2265</v>
      </c>
      <c r="I1816" s="163" t="s">
        <v>643</v>
      </c>
      <c r="J1816" s="162">
        <v>11.19843075</v>
      </c>
      <c r="K1816" s="162">
        <v>124.7364025</v>
      </c>
      <c r="L1816" s="163" t="s">
        <v>644</v>
      </c>
      <c r="M1816" s="162">
        <v>14</v>
      </c>
      <c r="N1816" s="162">
        <v>45</v>
      </c>
      <c r="O1816" s="162">
        <v>194</v>
      </c>
      <c r="P1816" s="162">
        <v>1391</v>
      </c>
      <c r="Q1816" s="162">
        <v>2586</v>
      </c>
      <c r="R1816" s="164">
        <v>1</v>
      </c>
      <c r="S1816" s="164" t="s">
        <v>644</v>
      </c>
      <c r="T1816" s="164"/>
      <c r="U1816" s="164" t="s">
        <v>644</v>
      </c>
      <c r="V1816" s="164" t="s">
        <v>644</v>
      </c>
      <c r="W1816" s="162">
        <f t="shared" si="107"/>
        <v>1</v>
      </c>
      <c r="X1816" s="162">
        <v>1</v>
      </c>
      <c r="Y1816" t="str">
        <f t="shared" si="108"/>
        <v>Public Elementary</v>
      </c>
      <c r="AA1816" t="str">
        <f t="shared" si="109"/>
        <v>1</v>
      </c>
    </row>
    <row r="1817" spans="1:27" ht="15.75" hidden="1" customHeight="1" x14ac:dyDescent="0.25">
      <c r="A1817" s="162">
        <v>1630</v>
      </c>
      <c r="B1817" s="162">
        <v>121475</v>
      </c>
      <c r="C1817" s="163" t="s">
        <v>2268</v>
      </c>
      <c r="D1817" s="163" t="s">
        <v>638</v>
      </c>
      <c r="E1817" s="163" t="s">
        <v>639</v>
      </c>
      <c r="F1817" s="163" t="s">
        <v>639</v>
      </c>
      <c r="G1817" s="163" t="s">
        <v>2250</v>
      </c>
      <c r="H1817" s="163" t="s">
        <v>2265</v>
      </c>
      <c r="I1817" s="163" t="s">
        <v>643</v>
      </c>
      <c r="J1817" s="162">
        <v>11.17815409</v>
      </c>
      <c r="K1817" s="162">
        <v>124.7514024</v>
      </c>
      <c r="L1817" s="163" t="s">
        <v>644</v>
      </c>
      <c r="M1817" s="162">
        <v>14</v>
      </c>
      <c r="N1817" s="162">
        <v>45</v>
      </c>
      <c r="O1817" s="162">
        <v>194</v>
      </c>
      <c r="P1817" s="162">
        <v>1391</v>
      </c>
      <c r="Q1817" s="162">
        <v>2586</v>
      </c>
      <c r="R1817" s="164">
        <v>1</v>
      </c>
      <c r="S1817" s="164" t="s">
        <v>644</v>
      </c>
      <c r="T1817" s="164"/>
      <c r="U1817" s="164" t="s">
        <v>644</v>
      </c>
      <c r="V1817" s="164" t="s">
        <v>644</v>
      </c>
      <c r="W1817" s="162">
        <f t="shared" si="107"/>
        <v>1</v>
      </c>
      <c r="X1817" s="162">
        <v>1</v>
      </c>
      <c r="Y1817" t="str">
        <f t="shared" si="108"/>
        <v>Public Elementary</v>
      </c>
      <c r="AA1817" t="str">
        <f t="shared" si="109"/>
        <v>1</v>
      </c>
    </row>
    <row r="1818" spans="1:27" ht="15.75" hidden="1" customHeight="1" x14ac:dyDescent="0.25">
      <c r="A1818" s="162">
        <v>1631</v>
      </c>
      <c r="B1818" s="162">
        <v>121476</v>
      </c>
      <c r="C1818" s="163" t="s">
        <v>2269</v>
      </c>
      <c r="D1818" s="163" t="s">
        <v>638</v>
      </c>
      <c r="E1818" s="163" t="s">
        <v>639</v>
      </c>
      <c r="F1818" s="163" t="s">
        <v>639</v>
      </c>
      <c r="G1818" s="163" t="s">
        <v>2250</v>
      </c>
      <c r="H1818" s="163" t="s">
        <v>2265</v>
      </c>
      <c r="I1818" s="163" t="s">
        <v>643</v>
      </c>
      <c r="J1818" s="162">
        <v>11.185376460000001</v>
      </c>
      <c r="K1818" s="162">
        <v>124.7783463</v>
      </c>
      <c r="L1818" s="163" t="s">
        <v>644</v>
      </c>
      <c r="M1818" s="162">
        <v>14</v>
      </c>
      <c r="N1818" s="162">
        <v>45</v>
      </c>
      <c r="O1818" s="162">
        <v>194</v>
      </c>
      <c r="P1818" s="162">
        <v>1391</v>
      </c>
      <c r="Q1818" s="162">
        <v>2586</v>
      </c>
      <c r="R1818" s="164">
        <v>1</v>
      </c>
      <c r="S1818" s="164" t="s">
        <v>644</v>
      </c>
      <c r="T1818" s="164"/>
      <c r="U1818" s="164" t="s">
        <v>644</v>
      </c>
      <c r="V1818" s="164" t="s">
        <v>644</v>
      </c>
      <c r="W1818" s="162">
        <f t="shared" si="107"/>
        <v>1</v>
      </c>
      <c r="X1818" s="162">
        <v>1</v>
      </c>
      <c r="Y1818" t="str">
        <f t="shared" si="108"/>
        <v>Public Elementary</v>
      </c>
      <c r="AA1818" t="str">
        <f t="shared" si="109"/>
        <v>1</v>
      </c>
    </row>
    <row r="1819" spans="1:27" ht="15.75" hidden="1" customHeight="1" x14ac:dyDescent="0.25">
      <c r="A1819" s="162">
        <v>1632</v>
      </c>
      <c r="B1819" s="162">
        <v>121477</v>
      </c>
      <c r="C1819" s="163" t="s">
        <v>2270</v>
      </c>
      <c r="D1819" s="163" t="s">
        <v>638</v>
      </c>
      <c r="E1819" s="163" t="s">
        <v>639</v>
      </c>
      <c r="F1819" s="163" t="s">
        <v>639</v>
      </c>
      <c r="G1819" s="163" t="s">
        <v>2250</v>
      </c>
      <c r="H1819" s="163" t="s">
        <v>2265</v>
      </c>
      <c r="I1819" s="163" t="s">
        <v>643</v>
      </c>
      <c r="J1819" s="162">
        <v>11.231484330000001</v>
      </c>
      <c r="K1819" s="162">
        <v>124.76306959999999</v>
      </c>
      <c r="L1819" s="163" t="s">
        <v>644</v>
      </c>
      <c r="M1819" s="162">
        <v>14</v>
      </c>
      <c r="N1819" s="162">
        <v>45</v>
      </c>
      <c r="O1819" s="162">
        <v>194</v>
      </c>
      <c r="P1819" s="162">
        <v>1391</v>
      </c>
      <c r="Q1819" s="162">
        <v>2586</v>
      </c>
      <c r="R1819" s="164">
        <v>1</v>
      </c>
      <c r="S1819" s="164" t="s">
        <v>644</v>
      </c>
      <c r="T1819" s="164"/>
      <c r="U1819" s="164" t="s">
        <v>644</v>
      </c>
      <c r="V1819" s="164" t="s">
        <v>644</v>
      </c>
      <c r="W1819" s="162">
        <f t="shared" si="107"/>
        <v>1</v>
      </c>
      <c r="X1819" s="162">
        <v>1</v>
      </c>
      <c r="Y1819" t="str">
        <f t="shared" si="108"/>
        <v>Public Elementary</v>
      </c>
      <c r="AA1819" t="str">
        <f t="shared" si="109"/>
        <v>1</v>
      </c>
    </row>
    <row r="1820" spans="1:27" ht="15.75" hidden="1" customHeight="1" x14ac:dyDescent="0.25">
      <c r="A1820" s="162">
        <v>1633</v>
      </c>
      <c r="B1820" s="162">
        <v>121478</v>
      </c>
      <c r="C1820" s="163" t="s">
        <v>2271</v>
      </c>
      <c r="D1820" s="163" t="s">
        <v>638</v>
      </c>
      <c r="E1820" s="163" t="s">
        <v>639</v>
      </c>
      <c r="F1820" s="163" t="s">
        <v>639</v>
      </c>
      <c r="G1820" s="163" t="s">
        <v>2250</v>
      </c>
      <c r="H1820" s="163" t="s">
        <v>2265</v>
      </c>
      <c r="I1820" s="163" t="s">
        <v>643</v>
      </c>
      <c r="J1820" s="162">
        <v>11.211207679999999</v>
      </c>
      <c r="K1820" s="162">
        <v>124.77529149999999</v>
      </c>
      <c r="L1820" s="163" t="s">
        <v>644</v>
      </c>
      <c r="M1820" s="162">
        <v>14</v>
      </c>
      <c r="N1820" s="162">
        <v>45</v>
      </c>
      <c r="O1820" s="162">
        <v>194</v>
      </c>
      <c r="P1820" s="162">
        <v>1391</v>
      </c>
      <c r="Q1820" s="162">
        <v>2586</v>
      </c>
      <c r="R1820" s="164">
        <v>1</v>
      </c>
      <c r="S1820" s="164" t="s">
        <v>644</v>
      </c>
      <c r="T1820" s="164"/>
      <c r="U1820" s="164" t="s">
        <v>644</v>
      </c>
      <c r="V1820" s="164" t="s">
        <v>644</v>
      </c>
      <c r="W1820" s="162">
        <f t="shared" si="107"/>
        <v>1</v>
      </c>
      <c r="X1820" s="162">
        <v>1</v>
      </c>
      <c r="Y1820" t="str">
        <f t="shared" si="108"/>
        <v>Public Elementary</v>
      </c>
      <c r="AA1820" t="str">
        <f t="shared" si="109"/>
        <v>1</v>
      </c>
    </row>
    <row r="1821" spans="1:27" ht="15.75" hidden="1" customHeight="1" x14ac:dyDescent="0.25">
      <c r="A1821" s="162">
        <v>1634</v>
      </c>
      <c r="B1821" s="162">
        <v>121479</v>
      </c>
      <c r="C1821" s="163" t="s">
        <v>2272</v>
      </c>
      <c r="D1821" s="163" t="s">
        <v>638</v>
      </c>
      <c r="E1821" s="163" t="s">
        <v>639</v>
      </c>
      <c r="F1821" s="163" t="s">
        <v>639</v>
      </c>
      <c r="G1821" s="163" t="s">
        <v>2250</v>
      </c>
      <c r="H1821" s="163" t="s">
        <v>2265</v>
      </c>
      <c r="I1821" s="163" t="s">
        <v>643</v>
      </c>
      <c r="J1821" s="162">
        <v>11.19980853</v>
      </c>
      <c r="K1821" s="162">
        <v>124.7625024</v>
      </c>
      <c r="L1821" s="163" t="s">
        <v>644</v>
      </c>
      <c r="M1821" s="162">
        <v>14</v>
      </c>
      <c r="N1821" s="162">
        <v>45</v>
      </c>
      <c r="O1821" s="162">
        <v>194</v>
      </c>
      <c r="P1821" s="162">
        <v>1391</v>
      </c>
      <c r="Q1821" s="162">
        <v>2586</v>
      </c>
      <c r="R1821" s="164">
        <v>1</v>
      </c>
      <c r="S1821" s="164" t="s">
        <v>644</v>
      </c>
      <c r="T1821" s="164"/>
      <c r="U1821" s="164" t="s">
        <v>644</v>
      </c>
      <c r="V1821" s="164" t="s">
        <v>644</v>
      </c>
      <c r="W1821" s="162">
        <f t="shared" si="107"/>
        <v>1</v>
      </c>
      <c r="X1821" s="162">
        <v>1</v>
      </c>
      <c r="Y1821" t="str">
        <f t="shared" si="108"/>
        <v>Public Elementary</v>
      </c>
      <c r="AA1821" t="str">
        <f t="shared" si="109"/>
        <v>1</v>
      </c>
    </row>
    <row r="1822" spans="1:27" ht="15.75" hidden="1" customHeight="1" x14ac:dyDescent="0.25">
      <c r="A1822" s="162">
        <v>1635</v>
      </c>
      <c r="B1822" s="162">
        <v>121480</v>
      </c>
      <c r="C1822" s="163" t="s">
        <v>2273</v>
      </c>
      <c r="D1822" s="163" t="s">
        <v>638</v>
      </c>
      <c r="E1822" s="163" t="s">
        <v>639</v>
      </c>
      <c r="F1822" s="163" t="s">
        <v>639</v>
      </c>
      <c r="G1822" s="163" t="s">
        <v>2250</v>
      </c>
      <c r="H1822" s="163" t="s">
        <v>2265</v>
      </c>
      <c r="I1822" s="163" t="s">
        <v>643</v>
      </c>
      <c r="J1822" s="162">
        <v>11.156767370000001</v>
      </c>
      <c r="K1822" s="162">
        <v>124.7955692</v>
      </c>
      <c r="L1822" s="163" t="s">
        <v>644</v>
      </c>
      <c r="M1822" s="162">
        <v>14</v>
      </c>
      <c r="N1822" s="162">
        <v>45</v>
      </c>
      <c r="O1822" s="162">
        <v>194</v>
      </c>
      <c r="P1822" s="162">
        <v>1391</v>
      </c>
      <c r="Q1822" s="162">
        <v>2586</v>
      </c>
      <c r="R1822" s="164">
        <v>1</v>
      </c>
      <c r="S1822" s="164" t="s">
        <v>644</v>
      </c>
      <c r="T1822" s="164"/>
      <c r="U1822" s="164" t="s">
        <v>644</v>
      </c>
      <c r="V1822" s="164" t="s">
        <v>644</v>
      </c>
      <c r="W1822" s="162">
        <f t="shared" si="107"/>
        <v>1</v>
      </c>
      <c r="X1822" s="162">
        <v>1</v>
      </c>
      <c r="Y1822" t="str">
        <f t="shared" si="108"/>
        <v>Public Elementary</v>
      </c>
      <c r="AA1822" t="str">
        <f t="shared" si="109"/>
        <v>1</v>
      </c>
    </row>
    <row r="1823" spans="1:27" ht="15.75" hidden="1" customHeight="1" x14ac:dyDescent="0.25">
      <c r="A1823" s="162">
        <v>1636</v>
      </c>
      <c r="B1823" s="162">
        <v>121481</v>
      </c>
      <c r="C1823" s="163" t="s">
        <v>2274</v>
      </c>
      <c r="D1823" s="163" t="s">
        <v>638</v>
      </c>
      <c r="E1823" s="163" t="s">
        <v>639</v>
      </c>
      <c r="F1823" s="163" t="s">
        <v>639</v>
      </c>
      <c r="G1823" s="163" t="s">
        <v>2250</v>
      </c>
      <c r="H1823" s="163" t="s">
        <v>2265</v>
      </c>
      <c r="I1823" s="163" t="s">
        <v>643</v>
      </c>
      <c r="J1823" s="162">
        <v>11.20287525</v>
      </c>
      <c r="K1823" s="162">
        <v>124.7775134</v>
      </c>
      <c r="L1823" s="163" t="s">
        <v>644</v>
      </c>
      <c r="M1823" s="162">
        <v>14</v>
      </c>
      <c r="N1823" s="162">
        <v>45</v>
      </c>
      <c r="O1823" s="162">
        <v>194</v>
      </c>
      <c r="P1823" s="162">
        <v>1391</v>
      </c>
      <c r="Q1823" s="162">
        <v>2586</v>
      </c>
      <c r="R1823" s="164">
        <v>1</v>
      </c>
      <c r="S1823" s="164" t="s">
        <v>644</v>
      </c>
      <c r="T1823" s="164"/>
      <c r="U1823" s="164" t="s">
        <v>644</v>
      </c>
      <c r="V1823" s="164" t="s">
        <v>644</v>
      </c>
      <c r="W1823" s="162">
        <f t="shared" si="107"/>
        <v>1</v>
      </c>
      <c r="X1823" s="162">
        <v>1</v>
      </c>
      <c r="Y1823" t="str">
        <f t="shared" si="108"/>
        <v>Public Elementary</v>
      </c>
      <c r="AA1823" t="str">
        <f t="shared" si="109"/>
        <v>1</v>
      </c>
    </row>
    <row r="1824" spans="1:27" ht="15.75" hidden="1" customHeight="1" x14ac:dyDescent="0.25">
      <c r="A1824" s="162">
        <v>1637</v>
      </c>
      <c r="B1824" s="162">
        <v>121482</v>
      </c>
      <c r="C1824" s="163" t="s">
        <v>2275</v>
      </c>
      <c r="D1824" s="163" t="s">
        <v>638</v>
      </c>
      <c r="E1824" s="163" t="s">
        <v>639</v>
      </c>
      <c r="F1824" s="163" t="s">
        <v>639</v>
      </c>
      <c r="G1824" s="163" t="s">
        <v>2250</v>
      </c>
      <c r="H1824" s="163" t="s">
        <v>2265</v>
      </c>
      <c r="I1824" s="163" t="s">
        <v>643</v>
      </c>
      <c r="J1824" s="162">
        <v>10.87900816</v>
      </c>
      <c r="K1824" s="162">
        <v>124.9227896</v>
      </c>
      <c r="L1824" s="163" t="s">
        <v>644</v>
      </c>
      <c r="M1824" s="162">
        <v>14</v>
      </c>
      <c r="N1824" s="162">
        <v>45</v>
      </c>
      <c r="O1824" s="162">
        <v>194</v>
      </c>
      <c r="P1824" s="162">
        <v>1391</v>
      </c>
      <c r="Q1824" s="162">
        <v>2586</v>
      </c>
      <c r="R1824" s="164">
        <v>1</v>
      </c>
      <c r="S1824" s="164" t="s">
        <v>644</v>
      </c>
      <c r="T1824" s="164"/>
      <c r="U1824" s="164" t="s">
        <v>644</v>
      </c>
      <c r="V1824" s="164" t="s">
        <v>644</v>
      </c>
      <c r="W1824" s="162">
        <f t="shared" si="107"/>
        <v>1</v>
      </c>
      <c r="X1824" s="162">
        <v>1</v>
      </c>
      <c r="Y1824" t="str">
        <f t="shared" si="108"/>
        <v>Public Elementary</v>
      </c>
      <c r="AA1824" t="str">
        <f t="shared" si="109"/>
        <v>1</v>
      </c>
    </row>
    <row r="1825" spans="1:27" ht="15.75" hidden="1" customHeight="1" x14ac:dyDescent="0.25">
      <c r="A1825" s="162">
        <v>1638</v>
      </c>
      <c r="B1825" s="162">
        <v>121483</v>
      </c>
      <c r="C1825" s="163" t="s">
        <v>2276</v>
      </c>
      <c r="D1825" s="163" t="s">
        <v>638</v>
      </c>
      <c r="E1825" s="163" t="s">
        <v>639</v>
      </c>
      <c r="F1825" s="163" t="s">
        <v>639</v>
      </c>
      <c r="G1825" s="163" t="s">
        <v>2250</v>
      </c>
      <c r="H1825" s="163" t="s">
        <v>2265</v>
      </c>
      <c r="I1825" s="163" t="s">
        <v>643</v>
      </c>
      <c r="J1825" s="162">
        <v>11.203152100000001</v>
      </c>
      <c r="K1825" s="162">
        <v>124.8036244</v>
      </c>
      <c r="L1825" s="163" t="s">
        <v>644</v>
      </c>
      <c r="M1825" s="162">
        <v>14</v>
      </c>
      <c r="N1825" s="162">
        <v>45</v>
      </c>
      <c r="O1825" s="162">
        <v>194</v>
      </c>
      <c r="P1825" s="162">
        <v>1391</v>
      </c>
      <c r="Q1825" s="162">
        <v>2586</v>
      </c>
      <c r="R1825" s="164">
        <v>1</v>
      </c>
      <c r="S1825" s="164" t="s">
        <v>644</v>
      </c>
      <c r="T1825" s="164"/>
      <c r="U1825" s="164" t="s">
        <v>644</v>
      </c>
      <c r="V1825" s="164" t="s">
        <v>644</v>
      </c>
      <c r="W1825" s="162">
        <f t="shared" si="107"/>
        <v>1</v>
      </c>
      <c r="X1825" s="162">
        <v>1</v>
      </c>
      <c r="Y1825" t="str">
        <f t="shared" si="108"/>
        <v>Public Elementary</v>
      </c>
      <c r="AA1825" t="str">
        <f t="shared" si="109"/>
        <v>1</v>
      </c>
    </row>
    <row r="1826" spans="1:27" ht="15.75" hidden="1" customHeight="1" x14ac:dyDescent="0.25">
      <c r="A1826" s="162">
        <v>1639</v>
      </c>
      <c r="B1826" s="162">
        <v>121484</v>
      </c>
      <c r="C1826" s="163" t="s">
        <v>2277</v>
      </c>
      <c r="D1826" s="163" t="s">
        <v>638</v>
      </c>
      <c r="E1826" s="163" t="s">
        <v>639</v>
      </c>
      <c r="F1826" s="163" t="s">
        <v>639</v>
      </c>
      <c r="G1826" s="163" t="s">
        <v>2250</v>
      </c>
      <c r="H1826" s="163" t="s">
        <v>2265</v>
      </c>
      <c r="I1826" s="163" t="s">
        <v>643</v>
      </c>
      <c r="J1826" s="162">
        <v>11.16954352</v>
      </c>
      <c r="K1826" s="162">
        <v>124.78751320000001</v>
      </c>
      <c r="L1826" s="163" t="s">
        <v>644</v>
      </c>
      <c r="M1826" s="162">
        <v>14</v>
      </c>
      <c r="N1826" s="162">
        <v>45</v>
      </c>
      <c r="O1826" s="162">
        <v>194</v>
      </c>
      <c r="P1826" s="162">
        <v>1391</v>
      </c>
      <c r="Q1826" s="162">
        <v>2586</v>
      </c>
      <c r="R1826" s="164">
        <v>1</v>
      </c>
      <c r="S1826" s="164" t="s">
        <v>644</v>
      </c>
      <c r="T1826" s="164"/>
      <c r="U1826" s="164" t="s">
        <v>644</v>
      </c>
      <c r="V1826" s="164" t="s">
        <v>644</v>
      </c>
      <c r="W1826" s="162">
        <f t="shared" si="107"/>
        <v>1</v>
      </c>
      <c r="X1826" s="162">
        <v>1</v>
      </c>
      <c r="Y1826" t="str">
        <f t="shared" si="108"/>
        <v>Public Elementary</v>
      </c>
      <c r="AA1826" t="str">
        <f t="shared" si="109"/>
        <v>1</v>
      </c>
    </row>
    <row r="1827" spans="1:27" ht="15.75" hidden="1" customHeight="1" x14ac:dyDescent="0.25">
      <c r="A1827" s="162">
        <v>1640</v>
      </c>
      <c r="B1827" s="162">
        <v>121485</v>
      </c>
      <c r="C1827" s="163" t="s">
        <v>2278</v>
      </c>
      <c r="D1827" s="163" t="s">
        <v>638</v>
      </c>
      <c r="E1827" s="163" t="s">
        <v>639</v>
      </c>
      <c r="F1827" s="163" t="s">
        <v>639</v>
      </c>
      <c r="G1827" s="163" t="s">
        <v>2250</v>
      </c>
      <c r="H1827" s="163" t="s">
        <v>2265</v>
      </c>
      <c r="I1827" s="163" t="s">
        <v>643</v>
      </c>
      <c r="J1827" s="162">
        <v>11.13038042</v>
      </c>
      <c r="K1827" s="162">
        <v>124.74834610000001</v>
      </c>
      <c r="L1827" s="163" t="s">
        <v>644</v>
      </c>
      <c r="M1827" s="162">
        <v>14</v>
      </c>
      <c r="N1827" s="162">
        <v>45</v>
      </c>
      <c r="O1827" s="162">
        <v>194</v>
      </c>
      <c r="P1827" s="162">
        <v>1391</v>
      </c>
      <c r="Q1827" s="162">
        <v>2586</v>
      </c>
      <c r="R1827" s="164">
        <v>1</v>
      </c>
      <c r="S1827" s="164" t="s">
        <v>644</v>
      </c>
      <c r="T1827" s="164"/>
      <c r="U1827" s="164" t="s">
        <v>644</v>
      </c>
      <c r="V1827" s="164" t="s">
        <v>644</v>
      </c>
      <c r="W1827" s="162">
        <f t="shared" ref="W1827:W1890" si="110">IF(AA1827="1",1,IF(AA1827="2",2,IF(AA1827="12",4,IF(AA1827="123",6,IF(AA1827="23",5,IF(AA1827="3",3,IF(AA1827="4",7,IF(AA1827="35",8,""))))))))</f>
        <v>1</v>
      </c>
      <c r="X1827" s="162">
        <v>1</v>
      </c>
      <c r="Y1827" t="str">
        <f t="shared" ref="Y1827:Y1890" si="111">IF(X1827=1,"Public","Private")&amp;" "&amp;IF(W1827=1,"Elementary",IF(W1827=2,"JHS",IF(W1827=3,"SHS (Stand-alone)",IF(W1827=4,"Integrated",IF(W1827=5,"Secondary",IF(W1827=6,"Complete K to 12",IF(W1827=7,"ALS",IF(W1827=8,"SHS SUC",""))))))))</f>
        <v>Public Elementary</v>
      </c>
      <c r="AA1827" t="str">
        <f t="shared" ref="AA1827:AA1890" si="112">IF(R1827=1,1,"")&amp;IF(S1827=1,2,"")&amp;IF(T1827=1,3,"")&amp;IF(U1827=1,4,"")&amp;IF(V1827=1,5,"")</f>
        <v>1</v>
      </c>
    </row>
    <row r="1828" spans="1:27" ht="15.75" hidden="1" customHeight="1" x14ac:dyDescent="0.25">
      <c r="A1828" s="162">
        <v>1641</v>
      </c>
      <c r="B1828" s="162">
        <v>121486</v>
      </c>
      <c r="C1828" s="163" t="s">
        <v>2279</v>
      </c>
      <c r="D1828" s="163" t="s">
        <v>638</v>
      </c>
      <c r="E1828" s="163" t="s">
        <v>639</v>
      </c>
      <c r="F1828" s="163" t="s">
        <v>639</v>
      </c>
      <c r="G1828" s="163" t="s">
        <v>2250</v>
      </c>
      <c r="H1828" s="163" t="s">
        <v>2265</v>
      </c>
      <c r="I1828" s="163" t="s">
        <v>643</v>
      </c>
      <c r="J1828" s="166">
        <v>11.198430589999999</v>
      </c>
      <c r="K1828" s="166">
        <v>124.7708464</v>
      </c>
      <c r="L1828" s="163" t="s">
        <v>644</v>
      </c>
      <c r="M1828" s="162">
        <v>14</v>
      </c>
      <c r="N1828" s="162">
        <v>45</v>
      </c>
      <c r="O1828" s="162">
        <v>194</v>
      </c>
      <c r="P1828" s="162">
        <v>1391</v>
      </c>
      <c r="Q1828" s="162">
        <v>2586</v>
      </c>
      <c r="R1828" s="164">
        <v>1</v>
      </c>
      <c r="S1828" s="164" t="s">
        <v>644</v>
      </c>
      <c r="T1828" s="164"/>
      <c r="U1828" s="164" t="s">
        <v>644</v>
      </c>
      <c r="V1828" s="164" t="s">
        <v>644</v>
      </c>
      <c r="W1828" s="162">
        <f t="shared" si="110"/>
        <v>1</v>
      </c>
      <c r="X1828" s="162">
        <v>1</v>
      </c>
      <c r="Y1828" t="str">
        <f t="shared" si="111"/>
        <v>Public Elementary</v>
      </c>
      <c r="AA1828" t="str">
        <f t="shared" si="112"/>
        <v>1</v>
      </c>
    </row>
    <row r="1829" spans="1:27" ht="15.75" hidden="1" customHeight="1" x14ac:dyDescent="0.25">
      <c r="A1829" s="162">
        <v>1642</v>
      </c>
      <c r="B1829" s="162">
        <v>121487</v>
      </c>
      <c r="C1829" s="163" t="s">
        <v>2280</v>
      </c>
      <c r="D1829" s="163" t="s">
        <v>638</v>
      </c>
      <c r="E1829" s="163" t="s">
        <v>639</v>
      </c>
      <c r="F1829" s="163" t="s">
        <v>639</v>
      </c>
      <c r="G1829" s="163" t="s">
        <v>2250</v>
      </c>
      <c r="H1829" s="163" t="s">
        <v>2265</v>
      </c>
      <c r="I1829" s="163" t="s">
        <v>643</v>
      </c>
      <c r="J1829" s="162">
        <v>11.16431107</v>
      </c>
      <c r="K1829" s="162">
        <v>124.7480023</v>
      </c>
      <c r="L1829" s="163" t="s">
        <v>644</v>
      </c>
      <c r="M1829" s="162">
        <v>14</v>
      </c>
      <c r="N1829" s="162">
        <v>45</v>
      </c>
      <c r="O1829" s="162">
        <v>194</v>
      </c>
      <c r="P1829" s="162">
        <v>1391</v>
      </c>
      <c r="Q1829" s="162">
        <v>2586</v>
      </c>
      <c r="R1829" s="164">
        <v>1</v>
      </c>
      <c r="S1829" s="164" t="s">
        <v>644</v>
      </c>
      <c r="T1829" s="164"/>
      <c r="U1829" s="164" t="s">
        <v>644</v>
      </c>
      <c r="V1829" s="164" t="s">
        <v>644</v>
      </c>
      <c r="W1829" s="162">
        <f t="shared" si="110"/>
        <v>1</v>
      </c>
      <c r="X1829" s="162">
        <v>1</v>
      </c>
      <c r="Y1829" t="str">
        <f t="shared" si="111"/>
        <v>Public Elementary</v>
      </c>
      <c r="AA1829" t="str">
        <f t="shared" si="112"/>
        <v>1</v>
      </c>
    </row>
    <row r="1830" spans="1:27" ht="15.75" hidden="1" customHeight="1" x14ac:dyDescent="0.25">
      <c r="A1830" s="162">
        <v>1643</v>
      </c>
      <c r="B1830" s="162">
        <v>121488</v>
      </c>
      <c r="C1830" s="163" t="s">
        <v>2281</v>
      </c>
      <c r="D1830" s="163" t="s">
        <v>638</v>
      </c>
      <c r="E1830" s="163" t="s">
        <v>639</v>
      </c>
      <c r="F1830" s="163" t="s">
        <v>639</v>
      </c>
      <c r="G1830" s="163" t="s">
        <v>2250</v>
      </c>
      <c r="H1830" s="163" t="s">
        <v>2265</v>
      </c>
      <c r="I1830" s="163" t="s">
        <v>643</v>
      </c>
      <c r="J1830" s="162">
        <v>11.234817019999999</v>
      </c>
      <c r="K1830" s="162">
        <v>124.7791806</v>
      </c>
      <c r="L1830" s="163" t="s">
        <v>644</v>
      </c>
      <c r="M1830" s="162">
        <v>14</v>
      </c>
      <c r="N1830" s="162">
        <v>45</v>
      </c>
      <c r="O1830" s="162">
        <v>194</v>
      </c>
      <c r="P1830" s="162">
        <v>1391</v>
      </c>
      <c r="Q1830" s="162">
        <v>2586</v>
      </c>
      <c r="R1830" s="164">
        <v>1</v>
      </c>
      <c r="S1830" s="164" t="s">
        <v>644</v>
      </c>
      <c r="T1830" s="164"/>
      <c r="U1830" s="164" t="s">
        <v>644</v>
      </c>
      <c r="V1830" s="164" t="s">
        <v>644</v>
      </c>
      <c r="W1830" s="162">
        <f t="shared" si="110"/>
        <v>1</v>
      </c>
      <c r="X1830" s="162">
        <v>1</v>
      </c>
      <c r="Y1830" t="str">
        <f t="shared" si="111"/>
        <v>Public Elementary</v>
      </c>
      <c r="AA1830" t="str">
        <f t="shared" si="112"/>
        <v>1</v>
      </c>
    </row>
    <row r="1831" spans="1:27" ht="15.75" hidden="1" customHeight="1" x14ac:dyDescent="0.25">
      <c r="A1831" s="162">
        <v>1644</v>
      </c>
      <c r="B1831" s="162">
        <v>121489</v>
      </c>
      <c r="C1831" s="163" t="s">
        <v>2282</v>
      </c>
      <c r="D1831" s="163" t="s">
        <v>638</v>
      </c>
      <c r="E1831" s="163" t="s">
        <v>639</v>
      </c>
      <c r="F1831" s="163" t="s">
        <v>639</v>
      </c>
      <c r="G1831" s="163" t="s">
        <v>2250</v>
      </c>
      <c r="H1831" s="163" t="s">
        <v>2265</v>
      </c>
      <c r="I1831" s="163" t="s">
        <v>643</v>
      </c>
      <c r="J1831" s="162">
        <v>11.161767169999999</v>
      </c>
      <c r="K1831" s="162">
        <v>124.76418030000001</v>
      </c>
      <c r="L1831" s="163" t="s">
        <v>644</v>
      </c>
      <c r="M1831" s="162">
        <v>14</v>
      </c>
      <c r="N1831" s="162">
        <v>45</v>
      </c>
      <c r="O1831" s="162">
        <v>194</v>
      </c>
      <c r="P1831" s="162">
        <v>1391</v>
      </c>
      <c r="Q1831" s="162">
        <v>2586</v>
      </c>
      <c r="R1831" s="164">
        <v>1</v>
      </c>
      <c r="S1831" s="164" t="s">
        <v>644</v>
      </c>
      <c r="T1831" s="164"/>
      <c r="U1831" s="164" t="s">
        <v>644</v>
      </c>
      <c r="V1831" s="164" t="s">
        <v>644</v>
      </c>
      <c r="W1831" s="162">
        <f t="shared" si="110"/>
        <v>1</v>
      </c>
      <c r="X1831" s="162">
        <v>1</v>
      </c>
      <c r="Y1831" t="str">
        <f t="shared" si="111"/>
        <v>Public Elementary</v>
      </c>
      <c r="AA1831" t="str">
        <f t="shared" si="112"/>
        <v>1</v>
      </c>
    </row>
    <row r="1832" spans="1:27" ht="15.75" hidden="1" customHeight="1" x14ac:dyDescent="0.25">
      <c r="A1832" s="162">
        <v>1645</v>
      </c>
      <c r="B1832" s="162">
        <v>121490</v>
      </c>
      <c r="C1832" s="163" t="s">
        <v>2283</v>
      </c>
      <c r="D1832" s="163" t="s">
        <v>638</v>
      </c>
      <c r="E1832" s="163" t="s">
        <v>639</v>
      </c>
      <c r="F1832" s="163" t="s">
        <v>639</v>
      </c>
      <c r="G1832" s="163" t="s">
        <v>2250</v>
      </c>
      <c r="H1832" s="163" t="s">
        <v>2265</v>
      </c>
      <c r="I1832" s="163" t="s">
        <v>643</v>
      </c>
      <c r="J1832" s="162">
        <v>11.16232231</v>
      </c>
      <c r="K1832" s="162">
        <v>124.7258463</v>
      </c>
      <c r="L1832" s="163" t="s">
        <v>644</v>
      </c>
      <c r="M1832" s="162">
        <v>14</v>
      </c>
      <c r="N1832" s="162">
        <v>45</v>
      </c>
      <c r="O1832" s="162">
        <v>194</v>
      </c>
      <c r="P1832" s="162">
        <v>1391</v>
      </c>
      <c r="Q1832" s="162">
        <v>2586</v>
      </c>
      <c r="R1832" s="164">
        <v>1</v>
      </c>
      <c r="S1832" s="164" t="s">
        <v>644</v>
      </c>
      <c r="T1832" s="164"/>
      <c r="U1832" s="164" t="s">
        <v>644</v>
      </c>
      <c r="V1832" s="164" t="s">
        <v>644</v>
      </c>
      <c r="W1832" s="162">
        <f t="shared" si="110"/>
        <v>1</v>
      </c>
      <c r="X1832" s="162">
        <v>1</v>
      </c>
      <c r="Y1832" t="str">
        <f t="shared" si="111"/>
        <v>Public Elementary</v>
      </c>
      <c r="AA1832" t="str">
        <f t="shared" si="112"/>
        <v>1</v>
      </c>
    </row>
    <row r="1833" spans="1:27" ht="15.75" hidden="1" customHeight="1" x14ac:dyDescent="0.25">
      <c r="A1833" s="162">
        <v>1646</v>
      </c>
      <c r="B1833" s="162">
        <v>121491</v>
      </c>
      <c r="C1833" s="163" t="s">
        <v>2284</v>
      </c>
      <c r="D1833" s="163" t="s">
        <v>638</v>
      </c>
      <c r="E1833" s="163" t="s">
        <v>639</v>
      </c>
      <c r="F1833" s="163" t="s">
        <v>639</v>
      </c>
      <c r="G1833" s="163" t="s">
        <v>2250</v>
      </c>
      <c r="H1833" s="163" t="s">
        <v>2265</v>
      </c>
      <c r="I1833" s="163" t="s">
        <v>643</v>
      </c>
      <c r="J1833" s="162">
        <v>11.14781209</v>
      </c>
      <c r="K1833" s="162">
        <v>124.7746022</v>
      </c>
      <c r="L1833" s="163" t="s">
        <v>644</v>
      </c>
      <c r="M1833" s="162">
        <v>14</v>
      </c>
      <c r="N1833" s="162">
        <v>45</v>
      </c>
      <c r="O1833" s="162">
        <v>194</v>
      </c>
      <c r="P1833" s="162">
        <v>1391</v>
      </c>
      <c r="Q1833" s="162">
        <v>2586</v>
      </c>
      <c r="R1833" s="164">
        <v>1</v>
      </c>
      <c r="S1833" s="164" t="s">
        <v>644</v>
      </c>
      <c r="T1833" s="164"/>
      <c r="U1833" s="164" t="s">
        <v>644</v>
      </c>
      <c r="V1833" s="164" t="s">
        <v>644</v>
      </c>
      <c r="W1833" s="162">
        <f t="shared" si="110"/>
        <v>1</v>
      </c>
      <c r="X1833" s="162">
        <v>1</v>
      </c>
      <c r="Y1833" t="str">
        <f t="shared" si="111"/>
        <v>Public Elementary</v>
      </c>
      <c r="AA1833" t="str">
        <f t="shared" si="112"/>
        <v>1</v>
      </c>
    </row>
    <row r="1834" spans="1:27" ht="15.75" hidden="1" customHeight="1" x14ac:dyDescent="0.25">
      <c r="A1834" s="162">
        <v>2178</v>
      </c>
      <c r="B1834" s="162">
        <v>191537</v>
      </c>
      <c r="C1834" s="163" t="s">
        <v>2766</v>
      </c>
      <c r="D1834" s="163" t="s">
        <v>638</v>
      </c>
      <c r="E1834" s="163" t="s">
        <v>639</v>
      </c>
      <c r="F1834" s="163" t="s">
        <v>639</v>
      </c>
      <c r="G1834" s="163" t="s">
        <v>2250</v>
      </c>
      <c r="H1834" s="163" t="s">
        <v>2265</v>
      </c>
      <c r="I1834" s="163" t="s">
        <v>643</v>
      </c>
      <c r="J1834" s="162">
        <v>11.164256</v>
      </c>
      <c r="K1834" s="162">
        <v>124.83135900000001</v>
      </c>
      <c r="L1834" s="163" t="s">
        <v>644</v>
      </c>
      <c r="M1834" s="162">
        <v>14</v>
      </c>
      <c r="N1834" s="162">
        <v>45</v>
      </c>
      <c r="O1834" s="162">
        <v>194</v>
      </c>
      <c r="P1834" s="162">
        <v>1391</v>
      </c>
      <c r="Q1834" s="162">
        <v>2586</v>
      </c>
      <c r="R1834" s="164">
        <v>1</v>
      </c>
      <c r="S1834" s="164" t="s">
        <v>644</v>
      </c>
      <c r="T1834" s="164"/>
      <c r="U1834" s="164" t="s">
        <v>644</v>
      </c>
      <c r="V1834" s="164" t="s">
        <v>644</v>
      </c>
      <c r="W1834" s="162">
        <f t="shared" si="110"/>
        <v>1</v>
      </c>
      <c r="X1834" s="162">
        <v>1</v>
      </c>
      <c r="Y1834" t="str">
        <f t="shared" si="111"/>
        <v>Public Elementary</v>
      </c>
      <c r="AA1834" t="str">
        <f t="shared" si="112"/>
        <v>1</v>
      </c>
    </row>
    <row r="1835" spans="1:27" ht="15.75" hidden="1" customHeight="1" x14ac:dyDescent="0.25">
      <c r="A1835" s="162">
        <v>2353</v>
      </c>
      <c r="B1835" s="162">
        <v>313336</v>
      </c>
      <c r="C1835" s="163" t="s">
        <v>2928</v>
      </c>
      <c r="D1835" s="163" t="s">
        <v>638</v>
      </c>
      <c r="E1835" s="163" t="s">
        <v>639</v>
      </c>
      <c r="F1835" s="163" t="s">
        <v>639</v>
      </c>
      <c r="G1835" s="163" t="s">
        <v>2250</v>
      </c>
      <c r="H1835" s="163" t="s">
        <v>2265</v>
      </c>
      <c r="I1835" s="163" t="s">
        <v>716</v>
      </c>
      <c r="J1835" s="170"/>
      <c r="K1835" s="170"/>
      <c r="L1835" s="163" t="s">
        <v>644</v>
      </c>
      <c r="M1835" s="162">
        <v>14</v>
      </c>
      <c r="N1835" s="162">
        <v>45</v>
      </c>
      <c r="O1835" s="162">
        <v>194</v>
      </c>
      <c r="P1835" s="162">
        <v>1391</v>
      </c>
      <c r="Q1835" s="162">
        <v>2586</v>
      </c>
      <c r="R1835" s="164" t="s">
        <v>644</v>
      </c>
      <c r="S1835" s="164">
        <v>1</v>
      </c>
      <c r="T1835" s="164"/>
      <c r="U1835" s="164" t="s">
        <v>644</v>
      </c>
      <c r="V1835" s="164" t="s">
        <v>644</v>
      </c>
      <c r="W1835" s="162">
        <f t="shared" si="110"/>
        <v>2</v>
      </c>
      <c r="X1835" s="162">
        <v>1</v>
      </c>
      <c r="Y1835" t="str">
        <f t="shared" si="111"/>
        <v>Public JHS</v>
      </c>
      <c r="AA1835" t="str">
        <f t="shared" si="112"/>
        <v>2</v>
      </c>
    </row>
    <row r="1836" spans="1:27" ht="15.75" hidden="1" customHeight="1" x14ac:dyDescent="0.25">
      <c r="A1836" s="162">
        <v>2470</v>
      </c>
      <c r="B1836" s="178" t="s">
        <v>2265</v>
      </c>
      <c r="C1836" s="178" t="s">
        <v>3120</v>
      </c>
      <c r="D1836" s="163" t="s">
        <v>638</v>
      </c>
      <c r="E1836" s="163" t="s">
        <v>639</v>
      </c>
      <c r="F1836" s="163" t="s">
        <v>639</v>
      </c>
      <c r="G1836" s="178" t="s">
        <v>2250</v>
      </c>
      <c r="H1836" s="178" t="s">
        <v>2265</v>
      </c>
      <c r="I1836" s="163" t="s">
        <v>758</v>
      </c>
      <c r="J1836" s="162"/>
      <c r="K1836" s="162"/>
      <c r="L1836" s="163"/>
      <c r="M1836" s="162"/>
      <c r="N1836" s="162"/>
      <c r="O1836" s="162"/>
      <c r="P1836" s="162"/>
      <c r="Q1836" s="162"/>
      <c r="R1836" s="164" t="s">
        <v>644</v>
      </c>
      <c r="S1836" s="164" t="s">
        <v>644</v>
      </c>
      <c r="T1836" s="164"/>
      <c r="U1836" s="164">
        <v>1</v>
      </c>
      <c r="V1836" s="164" t="s">
        <v>644</v>
      </c>
      <c r="W1836" s="162">
        <f t="shared" si="110"/>
        <v>7</v>
      </c>
      <c r="X1836" s="162">
        <v>1</v>
      </c>
      <c r="Y1836" t="str">
        <f t="shared" si="111"/>
        <v>Public ALS</v>
      </c>
      <c r="AA1836" t="str">
        <f t="shared" si="112"/>
        <v>4</v>
      </c>
    </row>
    <row r="1837" spans="1:27" ht="15.75" hidden="1" customHeight="1" x14ac:dyDescent="0.25">
      <c r="A1837" s="162">
        <v>1647</v>
      </c>
      <c r="B1837" s="162">
        <v>121492</v>
      </c>
      <c r="C1837" s="163" t="s">
        <v>2285</v>
      </c>
      <c r="D1837" s="163" t="s">
        <v>638</v>
      </c>
      <c r="E1837" s="163" t="s">
        <v>639</v>
      </c>
      <c r="F1837" s="163" t="s">
        <v>639</v>
      </c>
      <c r="G1837" s="163" t="s">
        <v>2286</v>
      </c>
      <c r="H1837" s="163" t="s">
        <v>2287</v>
      </c>
      <c r="I1837" s="163" t="s">
        <v>643</v>
      </c>
      <c r="J1837" s="162">
        <v>10.75401673</v>
      </c>
      <c r="K1837" s="162">
        <v>124.96362190000001</v>
      </c>
      <c r="L1837" s="163" t="s">
        <v>644</v>
      </c>
      <c r="M1837" s="162">
        <v>14</v>
      </c>
      <c r="N1837" s="162">
        <v>45</v>
      </c>
      <c r="O1837" s="162">
        <v>194</v>
      </c>
      <c r="P1837" s="162">
        <v>1392</v>
      </c>
      <c r="Q1837" s="162">
        <v>2587</v>
      </c>
      <c r="R1837" s="164">
        <v>1</v>
      </c>
      <c r="S1837" s="164" t="s">
        <v>644</v>
      </c>
      <c r="T1837" s="164"/>
      <c r="U1837" s="164" t="s">
        <v>644</v>
      </c>
      <c r="V1837" s="164" t="s">
        <v>644</v>
      </c>
      <c r="W1837" s="162">
        <f t="shared" si="110"/>
        <v>1</v>
      </c>
      <c r="X1837" s="162">
        <v>1</v>
      </c>
      <c r="Y1837" t="str">
        <f t="shared" si="111"/>
        <v>Public Elementary</v>
      </c>
      <c r="AA1837" t="str">
        <f t="shared" si="112"/>
        <v>1</v>
      </c>
    </row>
    <row r="1838" spans="1:27" ht="15.75" hidden="1" customHeight="1" x14ac:dyDescent="0.25">
      <c r="A1838" s="162">
        <v>1648</v>
      </c>
      <c r="B1838" s="162">
        <v>121493</v>
      </c>
      <c r="C1838" s="163" t="s">
        <v>2151</v>
      </c>
      <c r="D1838" s="163" t="s">
        <v>638</v>
      </c>
      <c r="E1838" s="163" t="s">
        <v>639</v>
      </c>
      <c r="F1838" s="163" t="s">
        <v>639</v>
      </c>
      <c r="G1838" s="163" t="s">
        <v>2286</v>
      </c>
      <c r="H1838" s="163" t="s">
        <v>2287</v>
      </c>
      <c r="I1838" s="163" t="s">
        <v>643</v>
      </c>
      <c r="J1838" s="162">
        <v>10.77540409</v>
      </c>
      <c r="K1838" s="162">
        <v>124.995289</v>
      </c>
      <c r="L1838" s="163" t="s">
        <v>644</v>
      </c>
      <c r="M1838" s="162">
        <v>14</v>
      </c>
      <c r="N1838" s="162">
        <v>45</v>
      </c>
      <c r="O1838" s="162">
        <v>194</v>
      </c>
      <c r="P1838" s="162">
        <v>1392</v>
      </c>
      <c r="Q1838" s="162">
        <v>2587</v>
      </c>
      <c r="R1838" s="164">
        <v>1</v>
      </c>
      <c r="S1838" s="164" t="s">
        <v>644</v>
      </c>
      <c r="T1838" s="164"/>
      <c r="U1838" s="164" t="s">
        <v>644</v>
      </c>
      <c r="V1838" s="164" t="s">
        <v>644</v>
      </c>
      <c r="W1838" s="162">
        <f t="shared" si="110"/>
        <v>1</v>
      </c>
      <c r="X1838" s="162">
        <v>1</v>
      </c>
      <c r="Y1838" t="str">
        <f t="shared" si="111"/>
        <v>Public Elementary</v>
      </c>
      <c r="AA1838" t="str">
        <f t="shared" si="112"/>
        <v>1</v>
      </c>
    </row>
    <row r="1839" spans="1:27" ht="15.75" hidden="1" customHeight="1" x14ac:dyDescent="0.25">
      <c r="A1839" s="162">
        <v>1649</v>
      </c>
      <c r="B1839" s="162">
        <v>121494</v>
      </c>
      <c r="C1839" s="163" t="s">
        <v>2288</v>
      </c>
      <c r="D1839" s="163" t="s">
        <v>638</v>
      </c>
      <c r="E1839" s="163" t="s">
        <v>639</v>
      </c>
      <c r="F1839" s="163" t="s">
        <v>639</v>
      </c>
      <c r="G1839" s="163" t="s">
        <v>2286</v>
      </c>
      <c r="H1839" s="163" t="s">
        <v>2287</v>
      </c>
      <c r="I1839" s="163" t="s">
        <v>643</v>
      </c>
      <c r="J1839" s="162">
        <v>10.809291079999999</v>
      </c>
      <c r="K1839" s="162">
        <v>124.9152893</v>
      </c>
      <c r="L1839" s="163" t="s">
        <v>644</v>
      </c>
      <c r="M1839" s="162">
        <v>14</v>
      </c>
      <c r="N1839" s="162">
        <v>45</v>
      </c>
      <c r="O1839" s="162">
        <v>194</v>
      </c>
      <c r="P1839" s="162">
        <v>1392</v>
      </c>
      <c r="Q1839" s="162">
        <v>2587</v>
      </c>
      <c r="R1839" s="164">
        <v>1</v>
      </c>
      <c r="S1839" s="164" t="s">
        <v>644</v>
      </c>
      <c r="T1839" s="164"/>
      <c r="U1839" s="164" t="s">
        <v>644</v>
      </c>
      <c r="V1839" s="164" t="s">
        <v>644</v>
      </c>
      <c r="W1839" s="162">
        <f t="shared" si="110"/>
        <v>1</v>
      </c>
      <c r="X1839" s="162">
        <v>1</v>
      </c>
      <c r="Y1839" t="str">
        <f t="shared" si="111"/>
        <v>Public Elementary</v>
      </c>
      <c r="AA1839" t="str">
        <f t="shared" si="112"/>
        <v>1</v>
      </c>
    </row>
    <row r="1840" spans="1:27" ht="15.75" hidden="1" customHeight="1" x14ac:dyDescent="0.25">
      <c r="A1840" s="162">
        <v>1650</v>
      </c>
      <c r="B1840" s="162">
        <v>121495</v>
      </c>
      <c r="C1840" s="163" t="s">
        <v>2289</v>
      </c>
      <c r="D1840" s="163" t="s">
        <v>638</v>
      </c>
      <c r="E1840" s="163" t="s">
        <v>639</v>
      </c>
      <c r="F1840" s="163" t="s">
        <v>639</v>
      </c>
      <c r="G1840" s="163" t="s">
        <v>2286</v>
      </c>
      <c r="H1840" s="163" t="s">
        <v>2287</v>
      </c>
      <c r="I1840" s="163" t="s">
        <v>643</v>
      </c>
      <c r="J1840" s="162">
        <v>10.80762402</v>
      </c>
      <c r="K1840" s="162">
        <v>124.9541782</v>
      </c>
      <c r="L1840" s="163" t="s">
        <v>644</v>
      </c>
      <c r="M1840" s="162">
        <v>14</v>
      </c>
      <c r="N1840" s="162">
        <v>45</v>
      </c>
      <c r="O1840" s="162">
        <v>194</v>
      </c>
      <c r="P1840" s="162">
        <v>1392</v>
      </c>
      <c r="Q1840" s="162">
        <v>2587</v>
      </c>
      <c r="R1840" s="164">
        <v>1</v>
      </c>
      <c r="S1840" s="164" t="s">
        <v>644</v>
      </c>
      <c r="T1840" s="164"/>
      <c r="U1840" s="164" t="s">
        <v>644</v>
      </c>
      <c r="V1840" s="164" t="s">
        <v>644</v>
      </c>
      <c r="W1840" s="162">
        <f t="shared" si="110"/>
        <v>1</v>
      </c>
      <c r="X1840" s="162">
        <v>1</v>
      </c>
      <c r="Y1840" t="str">
        <f t="shared" si="111"/>
        <v>Public Elementary</v>
      </c>
      <c r="AA1840" t="str">
        <f t="shared" si="112"/>
        <v>1</v>
      </c>
    </row>
    <row r="1841" spans="1:27" ht="15.75" hidden="1" customHeight="1" x14ac:dyDescent="0.25">
      <c r="A1841" s="162">
        <v>1651</v>
      </c>
      <c r="B1841" s="162">
        <v>121496</v>
      </c>
      <c r="C1841" s="163" t="s">
        <v>2290</v>
      </c>
      <c r="D1841" s="163" t="s">
        <v>638</v>
      </c>
      <c r="E1841" s="163" t="s">
        <v>639</v>
      </c>
      <c r="F1841" s="163" t="s">
        <v>639</v>
      </c>
      <c r="G1841" s="163" t="s">
        <v>2286</v>
      </c>
      <c r="H1841" s="163" t="s">
        <v>2287</v>
      </c>
      <c r="I1841" s="163" t="s">
        <v>643</v>
      </c>
      <c r="J1841" s="162">
        <v>10.778136870000001</v>
      </c>
      <c r="K1841" s="162">
        <v>125.0014</v>
      </c>
      <c r="L1841" s="163" t="s">
        <v>644</v>
      </c>
      <c r="M1841" s="162">
        <v>14</v>
      </c>
      <c r="N1841" s="162">
        <v>45</v>
      </c>
      <c r="O1841" s="162">
        <v>194</v>
      </c>
      <c r="P1841" s="162">
        <v>1392</v>
      </c>
      <c r="Q1841" s="162">
        <v>2587</v>
      </c>
      <c r="R1841" s="164">
        <v>1</v>
      </c>
      <c r="S1841" s="164" t="s">
        <v>644</v>
      </c>
      <c r="T1841" s="164"/>
      <c r="U1841" s="164" t="s">
        <v>644</v>
      </c>
      <c r="V1841" s="164" t="s">
        <v>644</v>
      </c>
      <c r="W1841" s="162">
        <f t="shared" si="110"/>
        <v>1</v>
      </c>
      <c r="X1841" s="162">
        <v>1</v>
      </c>
      <c r="Y1841" t="str">
        <f t="shared" si="111"/>
        <v>Public Elementary</v>
      </c>
      <c r="AA1841" t="str">
        <f t="shared" si="112"/>
        <v>1</v>
      </c>
    </row>
    <row r="1842" spans="1:27" ht="15.75" hidden="1" customHeight="1" x14ac:dyDescent="0.25">
      <c r="A1842" s="162">
        <v>1652</v>
      </c>
      <c r="B1842" s="162">
        <v>121497</v>
      </c>
      <c r="C1842" s="163" t="s">
        <v>2291</v>
      </c>
      <c r="D1842" s="163" t="s">
        <v>638</v>
      </c>
      <c r="E1842" s="163" t="s">
        <v>639</v>
      </c>
      <c r="F1842" s="163" t="s">
        <v>639</v>
      </c>
      <c r="G1842" s="163" t="s">
        <v>2286</v>
      </c>
      <c r="H1842" s="163" t="s">
        <v>2287</v>
      </c>
      <c r="I1842" s="163" t="s">
        <v>643</v>
      </c>
      <c r="J1842" s="170"/>
      <c r="K1842" s="170"/>
      <c r="L1842" s="163" t="s">
        <v>644</v>
      </c>
      <c r="M1842" s="162">
        <v>14</v>
      </c>
      <c r="N1842" s="162">
        <v>45</v>
      </c>
      <c r="O1842" s="162">
        <v>194</v>
      </c>
      <c r="P1842" s="162">
        <v>1392</v>
      </c>
      <c r="Q1842" s="162">
        <v>2587</v>
      </c>
      <c r="R1842" s="164">
        <v>1</v>
      </c>
      <c r="S1842" s="164" t="s">
        <v>644</v>
      </c>
      <c r="T1842" s="164"/>
      <c r="U1842" s="164" t="s">
        <v>644</v>
      </c>
      <c r="V1842" s="164" t="s">
        <v>644</v>
      </c>
      <c r="W1842" s="162">
        <f t="shared" si="110"/>
        <v>1</v>
      </c>
      <c r="X1842" s="162">
        <v>1</v>
      </c>
      <c r="Y1842" t="str">
        <f t="shared" si="111"/>
        <v>Public Elementary</v>
      </c>
      <c r="AA1842" t="str">
        <f t="shared" si="112"/>
        <v>1</v>
      </c>
    </row>
    <row r="1843" spans="1:27" ht="15.75" hidden="1" customHeight="1" x14ac:dyDescent="0.25">
      <c r="A1843" s="162">
        <v>1653</v>
      </c>
      <c r="B1843" s="162">
        <v>121498</v>
      </c>
      <c r="C1843" s="163" t="s">
        <v>2292</v>
      </c>
      <c r="D1843" s="163" t="s">
        <v>638</v>
      </c>
      <c r="E1843" s="163" t="s">
        <v>639</v>
      </c>
      <c r="F1843" s="163" t="s">
        <v>639</v>
      </c>
      <c r="G1843" s="163" t="s">
        <v>2286</v>
      </c>
      <c r="H1843" s="163" t="s">
        <v>2287</v>
      </c>
      <c r="I1843" s="163" t="s">
        <v>643</v>
      </c>
      <c r="J1843" s="162">
        <v>10.705555560000001</v>
      </c>
      <c r="K1843" s="162">
        <v>124.97583330000001</v>
      </c>
      <c r="L1843" s="163" t="s">
        <v>644</v>
      </c>
      <c r="M1843" s="162">
        <v>14</v>
      </c>
      <c r="N1843" s="162">
        <v>45</v>
      </c>
      <c r="O1843" s="162">
        <v>194</v>
      </c>
      <c r="P1843" s="162">
        <v>1392</v>
      </c>
      <c r="Q1843" s="162">
        <v>2587</v>
      </c>
      <c r="R1843" s="164">
        <v>1</v>
      </c>
      <c r="S1843" s="164" t="s">
        <v>644</v>
      </c>
      <c r="T1843" s="164"/>
      <c r="U1843" s="164" t="s">
        <v>644</v>
      </c>
      <c r="V1843" s="164" t="s">
        <v>644</v>
      </c>
      <c r="W1843" s="162">
        <f t="shared" si="110"/>
        <v>1</v>
      </c>
      <c r="X1843" s="162">
        <v>1</v>
      </c>
      <c r="Y1843" t="str">
        <f t="shared" si="111"/>
        <v>Public Elementary</v>
      </c>
      <c r="AA1843" t="str">
        <f t="shared" si="112"/>
        <v>1</v>
      </c>
    </row>
    <row r="1844" spans="1:27" ht="15.75" hidden="1" customHeight="1" x14ac:dyDescent="0.25">
      <c r="A1844" s="162">
        <v>1654</v>
      </c>
      <c r="B1844" s="162">
        <v>121499</v>
      </c>
      <c r="C1844" s="163" t="s">
        <v>2293</v>
      </c>
      <c r="D1844" s="163" t="s">
        <v>638</v>
      </c>
      <c r="E1844" s="163" t="s">
        <v>639</v>
      </c>
      <c r="F1844" s="163" t="s">
        <v>639</v>
      </c>
      <c r="G1844" s="163" t="s">
        <v>2286</v>
      </c>
      <c r="H1844" s="163" t="s">
        <v>2287</v>
      </c>
      <c r="I1844" s="163" t="s">
        <v>643</v>
      </c>
      <c r="J1844" s="162">
        <v>10.719541250000001</v>
      </c>
      <c r="K1844" s="162">
        <v>124.9413998</v>
      </c>
      <c r="L1844" s="163" t="s">
        <v>644</v>
      </c>
      <c r="M1844" s="162">
        <v>14</v>
      </c>
      <c r="N1844" s="162">
        <v>45</v>
      </c>
      <c r="O1844" s="162">
        <v>194</v>
      </c>
      <c r="P1844" s="162">
        <v>1392</v>
      </c>
      <c r="Q1844" s="162">
        <v>2587</v>
      </c>
      <c r="R1844" s="164">
        <v>1</v>
      </c>
      <c r="S1844" s="164" t="s">
        <v>644</v>
      </c>
      <c r="T1844" s="164"/>
      <c r="U1844" s="164" t="s">
        <v>644</v>
      </c>
      <c r="V1844" s="164" t="s">
        <v>644</v>
      </c>
      <c r="W1844" s="162">
        <f t="shared" si="110"/>
        <v>1</v>
      </c>
      <c r="X1844" s="162">
        <v>1</v>
      </c>
      <c r="Y1844" t="str">
        <f t="shared" si="111"/>
        <v>Public Elementary</v>
      </c>
      <c r="AA1844" t="str">
        <f t="shared" si="112"/>
        <v>1</v>
      </c>
    </row>
    <row r="1845" spans="1:27" ht="15.75" hidden="1" customHeight="1" x14ac:dyDescent="0.25">
      <c r="A1845" s="162">
        <v>1655</v>
      </c>
      <c r="B1845" s="162">
        <v>121500</v>
      </c>
      <c r="C1845" s="163" t="s">
        <v>2294</v>
      </c>
      <c r="D1845" s="163" t="s">
        <v>638</v>
      </c>
      <c r="E1845" s="163" t="s">
        <v>639</v>
      </c>
      <c r="F1845" s="163" t="s">
        <v>639</v>
      </c>
      <c r="G1845" s="163" t="s">
        <v>2286</v>
      </c>
      <c r="H1845" s="163" t="s">
        <v>2287</v>
      </c>
      <c r="I1845" s="163" t="s">
        <v>643</v>
      </c>
      <c r="J1845" s="162">
        <v>10.7456833</v>
      </c>
      <c r="K1845" s="162">
        <v>124.96751089999999</v>
      </c>
      <c r="L1845" s="163" t="s">
        <v>644</v>
      </c>
      <c r="M1845" s="162">
        <v>14</v>
      </c>
      <c r="N1845" s="162">
        <v>45</v>
      </c>
      <c r="O1845" s="162">
        <v>194</v>
      </c>
      <c r="P1845" s="162">
        <v>1392</v>
      </c>
      <c r="Q1845" s="162">
        <v>2587</v>
      </c>
      <c r="R1845" s="164">
        <v>1</v>
      </c>
      <c r="S1845" s="164" t="s">
        <v>644</v>
      </c>
      <c r="T1845" s="164"/>
      <c r="U1845" s="164" t="s">
        <v>644</v>
      </c>
      <c r="V1845" s="164" t="s">
        <v>644</v>
      </c>
      <c r="W1845" s="162">
        <f t="shared" si="110"/>
        <v>1</v>
      </c>
      <c r="X1845" s="162">
        <v>1</v>
      </c>
      <c r="Y1845" t="str">
        <f t="shared" si="111"/>
        <v>Public Elementary</v>
      </c>
      <c r="AA1845" t="str">
        <f t="shared" si="112"/>
        <v>1</v>
      </c>
    </row>
    <row r="1846" spans="1:27" ht="15.75" hidden="1" customHeight="1" x14ac:dyDescent="0.25">
      <c r="A1846" s="162">
        <v>1656</v>
      </c>
      <c r="B1846" s="162">
        <v>121501</v>
      </c>
      <c r="C1846" s="163" t="s">
        <v>2295</v>
      </c>
      <c r="D1846" s="163" t="s">
        <v>638</v>
      </c>
      <c r="E1846" s="163" t="s">
        <v>639</v>
      </c>
      <c r="F1846" s="163" t="s">
        <v>639</v>
      </c>
      <c r="G1846" s="163" t="s">
        <v>2286</v>
      </c>
      <c r="H1846" s="163" t="s">
        <v>2287</v>
      </c>
      <c r="I1846" s="163" t="s">
        <v>643</v>
      </c>
      <c r="J1846" s="162">
        <v>11.30036883</v>
      </c>
      <c r="K1846" s="162">
        <v>124.701959</v>
      </c>
      <c r="L1846" s="163" t="s">
        <v>644</v>
      </c>
      <c r="M1846" s="162">
        <v>14</v>
      </c>
      <c r="N1846" s="162">
        <v>45</v>
      </c>
      <c r="O1846" s="162">
        <v>194</v>
      </c>
      <c r="P1846" s="162">
        <v>1392</v>
      </c>
      <c r="Q1846" s="162">
        <v>2587</v>
      </c>
      <c r="R1846" s="164">
        <v>1</v>
      </c>
      <c r="S1846" s="164" t="s">
        <v>644</v>
      </c>
      <c r="T1846" s="164"/>
      <c r="U1846" s="164" t="s">
        <v>644</v>
      </c>
      <c r="V1846" s="164" t="s">
        <v>644</v>
      </c>
      <c r="W1846" s="162">
        <f t="shared" si="110"/>
        <v>1</v>
      </c>
      <c r="X1846" s="162">
        <v>1</v>
      </c>
      <c r="Y1846" t="str">
        <f t="shared" si="111"/>
        <v>Public Elementary</v>
      </c>
      <c r="AA1846" t="str">
        <f t="shared" si="112"/>
        <v>1</v>
      </c>
    </row>
    <row r="1847" spans="1:27" ht="15.75" hidden="1" customHeight="1" x14ac:dyDescent="0.25">
      <c r="A1847" s="162">
        <v>1657</v>
      </c>
      <c r="B1847" s="162">
        <v>121502</v>
      </c>
      <c r="C1847" s="163" t="s">
        <v>2296</v>
      </c>
      <c r="D1847" s="163" t="s">
        <v>638</v>
      </c>
      <c r="E1847" s="163" t="s">
        <v>639</v>
      </c>
      <c r="F1847" s="163" t="s">
        <v>639</v>
      </c>
      <c r="G1847" s="163" t="s">
        <v>2286</v>
      </c>
      <c r="H1847" s="163" t="s">
        <v>2287</v>
      </c>
      <c r="I1847" s="163" t="s">
        <v>643</v>
      </c>
      <c r="J1847" s="162">
        <v>10.770404539999999</v>
      </c>
      <c r="K1847" s="162">
        <v>124.9739</v>
      </c>
      <c r="L1847" s="163" t="s">
        <v>644</v>
      </c>
      <c r="M1847" s="162">
        <v>14</v>
      </c>
      <c r="N1847" s="162">
        <v>45</v>
      </c>
      <c r="O1847" s="162">
        <v>194</v>
      </c>
      <c r="P1847" s="162">
        <v>1392</v>
      </c>
      <c r="Q1847" s="162">
        <v>2587</v>
      </c>
      <c r="R1847" s="164">
        <v>1</v>
      </c>
      <c r="S1847" s="164" t="s">
        <v>644</v>
      </c>
      <c r="T1847" s="164"/>
      <c r="U1847" s="164" t="s">
        <v>644</v>
      </c>
      <c r="V1847" s="164" t="s">
        <v>644</v>
      </c>
      <c r="W1847" s="162">
        <f t="shared" si="110"/>
        <v>1</v>
      </c>
      <c r="X1847" s="162">
        <v>1</v>
      </c>
      <c r="Y1847" t="str">
        <f t="shared" si="111"/>
        <v>Public Elementary</v>
      </c>
      <c r="AA1847" t="str">
        <f t="shared" si="112"/>
        <v>1</v>
      </c>
    </row>
    <row r="1848" spans="1:27" ht="15.75" hidden="1" customHeight="1" x14ac:dyDescent="0.25">
      <c r="A1848" s="162">
        <v>1658</v>
      </c>
      <c r="B1848" s="162">
        <v>121503</v>
      </c>
      <c r="C1848" s="163" t="s">
        <v>2297</v>
      </c>
      <c r="D1848" s="163" t="s">
        <v>638</v>
      </c>
      <c r="E1848" s="163" t="s">
        <v>639</v>
      </c>
      <c r="F1848" s="163" t="s">
        <v>639</v>
      </c>
      <c r="G1848" s="163" t="s">
        <v>2286</v>
      </c>
      <c r="H1848" s="163" t="s">
        <v>2287</v>
      </c>
      <c r="I1848" s="163" t="s">
        <v>643</v>
      </c>
      <c r="J1848" s="162">
        <v>10.790125310000001</v>
      </c>
      <c r="K1848" s="162">
        <v>124.9386221</v>
      </c>
      <c r="L1848" s="163" t="s">
        <v>644</v>
      </c>
      <c r="M1848" s="162">
        <v>14</v>
      </c>
      <c r="N1848" s="162">
        <v>45</v>
      </c>
      <c r="O1848" s="162">
        <v>194</v>
      </c>
      <c r="P1848" s="162">
        <v>1392</v>
      </c>
      <c r="Q1848" s="162">
        <v>2587</v>
      </c>
      <c r="R1848" s="164">
        <v>1</v>
      </c>
      <c r="S1848" s="164" t="s">
        <v>644</v>
      </c>
      <c r="T1848" s="164"/>
      <c r="U1848" s="164" t="s">
        <v>644</v>
      </c>
      <c r="V1848" s="164" t="s">
        <v>644</v>
      </c>
      <c r="W1848" s="162">
        <f t="shared" si="110"/>
        <v>1</v>
      </c>
      <c r="X1848" s="162">
        <v>1</v>
      </c>
      <c r="Y1848" t="str">
        <f t="shared" si="111"/>
        <v>Public Elementary</v>
      </c>
      <c r="AA1848" t="str">
        <f t="shared" si="112"/>
        <v>1</v>
      </c>
    </row>
    <row r="1849" spans="1:27" ht="15.75" hidden="1" customHeight="1" x14ac:dyDescent="0.25">
      <c r="A1849" s="162">
        <v>1659</v>
      </c>
      <c r="B1849" s="162">
        <v>121504</v>
      </c>
      <c r="C1849" s="163" t="s">
        <v>2298</v>
      </c>
      <c r="D1849" s="163" t="s">
        <v>638</v>
      </c>
      <c r="E1849" s="163" t="s">
        <v>639</v>
      </c>
      <c r="F1849" s="163" t="s">
        <v>639</v>
      </c>
      <c r="G1849" s="163" t="s">
        <v>2286</v>
      </c>
      <c r="H1849" s="163" t="s">
        <v>2287</v>
      </c>
      <c r="I1849" s="163" t="s">
        <v>643</v>
      </c>
      <c r="J1849" s="162">
        <v>10.79706889</v>
      </c>
      <c r="K1849" s="162">
        <v>124.9258442</v>
      </c>
      <c r="L1849" s="163" t="s">
        <v>644</v>
      </c>
      <c r="M1849" s="162">
        <v>14</v>
      </c>
      <c r="N1849" s="162">
        <v>45</v>
      </c>
      <c r="O1849" s="162">
        <v>194</v>
      </c>
      <c r="P1849" s="162">
        <v>1392</v>
      </c>
      <c r="Q1849" s="162">
        <v>2587</v>
      </c>
      <c r="R1849" s="164">
        <v>1</v>
      </c>
      <c r="S1849" s="164" t="s">
        <v>644</v>
      </c>
      <c r="T1849" s="164"/>
      <c r="U1849" s="164" t="s">
        <v>644</v>
      </c>
      <c r="V1849" s="164" t="s">
        <v>644</v>
      </c>
      <c r="W1849" s="162">
        <f t="shared" si="110"/>
        <v>1</v>
      </c>
      <c r="X1849" s="162">
        <v>1</v>
      </c>
      <c r="Y1849" t="str">
        <f t="shared" si="111"/>
        <v>Public Elementary</v>
      </c>
      <c r="AA1849" t="str">
        <f t="shared" si="112"/>
        <v>1</v>
      </c>
    </row>
    <row r="1850" spans="1:27" ht="15.75" hidden="1" customHeight="1" x14ac:dyDescent="0.25">
      <c r="A1850" s="162">
        <v>1660</v>
      </c>
      <c r="B1850" s="162">
        <v>121505</v>
      </c>
      <c r="C1850" s="163" t="s">
        <v>2299</v>
      </c>
      <c r="D1850" s="163" t="s">
        <v>638</v>
      </c>
      <c r="E1850" s="163" t="s">
        <v>639</v>
      </c>
      <c r="F1850" s="163" t="s">
        <v>639</v>
      </c>
      <c r="G1850" s="163" t="s">
        <v>2286</v>
      </c>
      <c r="H1850" s="163" t="s">
        <v>2287</v>
      </c>
      <c r="I1850" s="163" t="s">
        <v>643</v>
      </c>
      <c r="J1850" s="162">
        <v>10.77484844</v>
      </c>
      <c r="K1850" s="162">
        <v>124.9252891</v>
      </c>
      <c r="L1850" s="163" t="s">
        <v>644</v>
      </c>
      <c r="M1850" s="162">
        <v>14</v>
      </c>
      <c r="N1850" s="162">
        <v>45</v>
      </c>
      <c r="O1850" s="162">
        <v>194</v>
      </c>
      <c r="P1850" s="162">
        <v>1392</v>
      </c>
      <c r="Q1850" s="162">
        <v>2587</v>
      </c>
      <c r="R1850" s="164">
        <v>1</v>
      </c>
      <c r="S1850" s="164" t="s">
        <v>644</v>
      </c>
      <c r="T1850" s="164"/>
      <c r="U1850" s="164" t="s">
        <v>644</v>
      </c>
      <c r="V1850" s="164" t="s">
        <v>644</v>
      </c>
      <c r="W1850" s="162">
        <f t="shared" si="110"/>
        <v>1</v>
      </c>
      <c r="X1850" s="162">
        <v>1</v>
      </c>
      <c r="Y1850" t="str">
        <f t="shared" si="111"/>
        <v>Public Elementary</v>
      </c>
      <c r="AA1850" t="str">
        <f t="shared" si="112"/>
        <v>1</v>
      </c>
    </row>
    <row r="1851" spans="1:27" ht="15.75" hidden="1" customHeight="1" x14ac:dyDescent="0.25">
      <c r="A1851" s="162">
        <v>1661</v>
      </c>
      <c r="B1851" s="162">
        <v>121506</v>
      </c>
      <c r="C1851" s="163" t="s">
        <v>2300</v>
      </c>
      <c r="D1851" s="163" t="s">
        <v>638</v>
      </c>
      <c r="E1851" s="163" t="s">
        <v>639</v>
      </c>
      <c r="F1851" s="163" t="s">
        <v>639</v>
      </c>
      <c r="G1851" s="163" t="s">
        <v>2286</v>
      </c>
      <c r="H1851" s="163" t="s">
        <v>2287</v>
      </c>
      <c r="I1851" s="163" t="s">
        <v>643</v>
      </c>
      <c r="J1851" s="162">
        <v>10.803935559999999</v>
      </c>
      <c r="K1851" s="162">
        <v>124.89120029999999</v>
      </c>
      <c r="L1851" s="163" t="s">
        <v>644</v>
      </c>
      <c r="M1851" s="162">
        <v>14</v>
      </c>
      <c r="N1851" s="162">
        <v>45</v>
      </c>
      <c r="O1851" s="162">
        <v>194</v>
      </c>
      <c r="P1851" s="162">
        <v>1392</v>
      </c>
      <c r="Q1851" s="162">
        <v>2587</v>
      </c>
      <c r="R1851" s="164">
        <v>1</v>
      </c>
      <c r="S1851" s="164" t="s">
        <v>644</v>
      </c>
      <c r="T1851" s="164"/>
      <c r="U1851" s="164" t="s">
        <v>644</v>
      </c>
      <c r="V1851" s="164" t="s">
        <v>644</v>
      </c>
      <c r="W1851" s="162">
        <f t="shared" si="110"/>
        <v>1</v>
      </c>
      <c r="X1851" s="162">
        <v>1</v>
      </c>
      <c r="Y1851" t="str">
        <f t="shared" si="111"/>
        <v>Public Elementary</v>
      </c>
      <c r="AA1851" t="str">
        <f t="shared" si="112"/>
        <v>1</v>
      </c>
    </row>
    <row r="1852" spans="1:27" ht="15.75" hidden="1" customHeight="1" x14ac:dyDescent="0.25">
      <c r="A1852" s="162">
        <v>1662</v>
      </c>
      <c r="B1852" s="162">
        <v>121507</v>
      </c>
      <c r="C1852" s="163" t="s">
        <v>2301</v>
      </c>
      <c r="D1852" s="163" t="s">
        <v>638</v>
      </c>
      <c r="E1852" s="163" t="s">
        <v>639</v>
      </c>
      <c r="F1852" s="163" t="s">
        <v>639</v>
      </c>
      <c r="G1852" s="163" t="s">
        <v>2286</v>
      </c>
      <c r="H1852" s="163" t="s">
        <v>2287</v>
      </c>
      <c r="I1852" s="163" t="s">
        <v>643</v>
      </c>
      <c r="J1852" s="162">
        <v>10.755438789999999</v>
      </c>
      <c r="K1852" s="162">
        <v>124.9295</v>
      </c>
      <c r="L1852" s="163" t="s">
        <v>644</v>
      </c>
      <c r="M1852" s="162">
        <v>14</v>
      </c>
      <c r="N1852" s="162">
        <v>45</v>
      </c>
      <c r="O1852" s="162">
        <v>194</v>
      </c>
      <c r="P1852" s="162">
        <v>1392</v>
      </c>
      <c r="Q1852" s="162">
        <v>2587</v>
      </c>
      <c r="R1852" s="164">
        <v>1</v>
      </c>
      <c r="S1852" s="164" t="s">
        <v>644</v>
      </c>
      <c r="T1852" s="164"/>
      <c r="U1852" s="164" t="s">
        <v>644</v>
      </c>
      <c r="V1852" s="164" t="s">
        <v>644</v>
      </c>
      <c r="W1852" s="162">
        <f t="shared" si="110"/>
        <v>1</v>
      </c>
      <c r="X1852" s="162">
        <v>1</v>
      </c>
      <c r="Y1852" t="str">
        <f t="shared" si="111"/>
        <v>Public Elementary</v>
      </c>
      <c r="AA1852" t="str">
        <f t="shared" si="112"/>
        <v>1</v>
      </c>
    </row>
    <row r="1853" spans="1:27" ht="15.75" hidden="1" customHeight="1" x14ac:dyDescent="0.25">
      <c r="A1853" s="162">
        <v>1663</v>
      </c>
      <c r="B1853" s="162">
        <v>121508</v>
      </c>
      <c r="C1853" s="163" t="s">
        <v>2302</v>
      </c>
      <c r="D1853" s="163" t="s">
        <v>638</v>
      </c>
      <c r="E1853" s="163" t="s">
        <v>639</v>
      </c>
      <c r="F1853" s="163" t="s">
        <v>639</v>
      </c>
      <c r="G1853" s="163" t="s">
        <v>2286</v>
      </c>
      <c r="H1853" s="163" t="s">
        <v>2287</v>
      </c>
      <c r="I1853" s="163" t="s">
        <v>643</v>
      </c>
      <c r="J1853" s="162">
        <v>10.76623796</v>
      </c>
      <c r="K1853" s="162">
        <v>124.94417799999999</v>
      </c>
      <c r="L1853" s="163" t="s">
        <v>644</v>
      </c>
      <c r="M1853" s="162">
        <v>14</v>
      </c>
      <c r="N1853" s="162">
        <v>45</v>
      </c>
      <c r="O1853" s="162">
        <v>194</v>
      </c>
      <c r="P1853" s="162">
        <v>1392</v>
      </c>
      <c r="Q1853" s="162">
        <v>2587</v>
      </c>
      <c r="R1853" s="164">
        <v>1</v>
      </c>
      <c r="S1853" s="164" t="s">
        <v>644</v>
      </c>
      <c r="T1853" s="164"/>
      <c r="U1853" s="164" t="s">
        <v>644</v>
      </c>
      <c r="V1853" s="164" t="s">
        <v>644</v>
      </c>
      <c r="W1853" s="162">
        <f t="shared" si="110"/>
        <v>1</v>
      </c>
      <c r="X1853" s="162">
        <v>1</v>
      </c>
      <c r="Y1853" t="str">
        <f t="shared" si="111"/>
        <v>Public Elementary</v>
      </c>
      <c r="AA1853" t="str">
        <f t="shared" si="112"/>
        <v>1</v>
      </c>
    </row>
    <row r="1854" spans="1:27" ht="15.75" hidden="1" customHeight="1" x14ac:dyDescent="0.25">
      <c r="A1854" s="162">
        <v>1664</v>
      </c>
      <c r="B1854" s="162">
        <v>121509</v>
      </c>
      <c r="C1854" s="163" t="s">
        <v>2303</v>
      </c>
      <c r="D1854" s="163" t="s">
        <v>638</v>
      </c>
      <c r="E1854" s="163" t="s">
        <v>639</v>
      </c>
      <c r="F1854" s="163" t="s">
        <v>639</v>
      </c>
      <c r="G1854" s="163" t="s">
        <v>2286</v>
      </c>
      <c r="H1854" s="163" t="s">
        <v>2287</v>
      </c>
      <c r="I1854" s="163" t="s">
        <v>643</v>
      </c>
      <c r="J1854" s="162">
        <v>10.752350030000001</v>
      </c>
      <c r="K1854" s="162">
        <v>124.922511</v>
      </c>
      <c r="L1854" s="163" t="s">
        <v>644</v>
      </c>
      <c r="M1854" s="162">
        <v>14</v>
      </c>
      <c r="N1854" s="162">
        <v>45</v>
      </c>
      <c r="O1854" s="162">
        <v>194</v>
      </c>
      <c r="P1854" s="162">
        <v>1392</v>
      </c>
      <c r="Q1854" s="162">
        <v>2587</v>
      </c>
      <c r="R1854" s="164">
        <v>1</v>
      </c>
      <c r="S1854" s="164" t="s">
        <v>644</v>
      </c>
      <c r="T1854" s="164"/>
      <c r="U1854" s="164" t="s">
        <v>644</v>
      </c>
      <c r="V1854" s="164" t="s">
        <v>644</v>
      </c>
      <c r="W1854" s="162">
        <f t="shared" si="110"/>
        <v>1</v>
      </c>
      <c r="X1854" s="162">
        <v>1</v>
      </c>
      <c r="Y1854" t="str">
        <f t="shared" si="111"/>
        <v>Public Elementary</v>
      </c>
      <c r="AA1854" t="str">
        <f t="shared" si="112"/>
        <v>1</v>
      </c>
    </row>
    <row r="1855" spans="1:27" ht="15.75" hidden="1" customHeight="1" x14ac:dyDescent="0.25">
      <c r="A1855" s="162">
        <v>1665</v>
      </c>
      <c r="B1855" s="162">
        <v>121510</v>
      </c>
      <c r="C1855" s="163" t="s">
        <v>2304</v>
      </c>
      <c r="D1855" s="163" t="s">
        <v>638</v>
      </c>
      <c r="E1855" s="163" t="s">
        <v>639</v>
      </c>
      <c r="F1855" s="163" t="s">
        <v>639</v>
      </c>
      <c r="G1855" s="163" t="s">
        <v>2286</v>
      </c>
      <c r="H1855" s="163" t="s">
        <v>2287</v>
      </c>
      <c r="I1855" s="163" t="s">
        <v>643</v>
      </c>
      <c r="J1855" s="162">
        <v>10.798179680000001</v>
      </c>
      <c r="K1855" s="162">
        <v>124.9544561</v>
      </c>
      <c r="L1855" s="163" t="s">
        <v>644</v>
      </c>
      <c r="M1855" s="162">
        <v>14</v>
      </c>
      <c r="N1855" s="162">
        <v>45</v>
      </c>
      <c r="O1855" s="162">
        <v>194</v>
      </c>
      <c r="P1855" s="162">
        <v>1392</v>
      </c>
      <c r="Q1855" s="162">
        <v>2587</v>
      </c>
      <c r="R1855" s="164">
        <v>1</v>
      </c>
      <c r="S1855" s="164" t="s">
        <v>644</v>
      </c>
      <c r="T1855" s="164"/>
      <c r="U1855" s="164" t="s">
        <v>644</v>
      </c>
      <c r="V1855" s="164" t="s">
        <v>644</v>
      </c>
      <c r="W1855" s="162">
        <f t="shared" si="110"/>
        <v>1</v>
      </c>
      <c r="X1855" s="162">
        <v>1</v>
      </c>
      <c r="Y1855" t="str">
        <f t="shared" si="111"/>
        <v>Public Elementary</v>
      </c>
      <c r="AA1855" t="str">
        <f t="shared" si="112"/>
        <v>1</v>
      </c>
    </row>
    <row r="1856" spans="1:27" ht="15.75" hidden="1" customHeight="1" x14ac:dyDescent="0.25">
      <c r="A1856" s="162">
        <v>1666</v>
      </c>
      <c r="B1856" s="162">
        <v>121511</v>
      </c>
      <c r="C1856" s="163" t="s">
        <v>2114</v>
      </c>
      <c r="D1856" s="163" t="s">
        <v>638</v>
      </c>
      <c r="E1856" s="163" t="s">
        <v>639</v>
      </c>
      <c r="F1856" s="163" t="s">
        <v>639</v>
      </c>
      <c r="G1856" s="163" t="s">
        <v>2286</v>
      </c>
      <c r="H1856" s="163" t="s">
        <v>2287</v>
      </c>
      <c r="I1856" s="163" t="s">
        <v>643</v>
      </c>
      <c r="J1856" s="162">
        <v>10.77533727</v>
      </c>
      <c r="K1856" s="162">
        <v>124.9562</v>
      </c>
      <c r="L1856" s="163" t="s">
        <v>644</v>
      </c>
      <c r="M1856" s="162">
        <v>14</v>
      </c>
      <c r="N1856" s="162">
        <v>45</v>
      </c>
      <c r="O1856" s="162">
        <v>194</v>
      </c>
      <c r="P1856" s="162">
        <v>1392</v>
      </c>
      <c r="Q1856" s="162">
        <v>2587</v>
      </c>
      <c r="R1856" s="164">
        <v>1</v>
      </c>
      <c r="S1856" s="164" t="s">
        <v>644</v>
      </c>
      <c r="T1856" s="164"/>
      <c r="U1856" s="164" t="s">
        <v>644</v>
      </c>
      <c r="V1856" s="164" t="s">
        <v>644</v>
      </c>
      <c r="W1856" s="162">
        <f t="shared" si="110"/>
        <v>1</v>
      </c>
      <c r="X1856" s="162">
        <v>1</v>
      </c>
      <c r="Y1856" t="str">
        <f t="shared" si="111"/>
        <v>Public Elementary</v>
      </c>
      <c r="AA1856" t="str">
        <f t="shared" si="112"/>
        <v>1</v>
      </c>
    </row>
    <row r="1857" spans="1:27" ht="15.75" hidden="1" customHeight="1" x14ac:dyDescent="0.25">
      <c r="A1857" s="162">
        <v>1667</v>
      </c>
      <c r="B1857" s="162">
        <v>121512</v>
      </c>
      <c r="C1857" s="163" t="s">
        <v>2305</v>
      </c>
      <c r="D1857" s="163" t="s">
        <v>638</v>
      </c>
      <c r="E1857" s="163" t="s">
        <v>639</v>
      </c>
      <c r="F1857" s="163" t="s">
        <v>639</v>
      </c>
      <c r="G1857" s="163" t="s">
        <v>2286</v>
      </c>
      <c r="H1857" s="163" t="s">
        <v>2287</v>
      </c>
      <c r="I1857" s="163" t="s">
        <v>643</v>
      </c>
      <c r="J1857" s="162">
        <v>10.740128840000001</v>
      </c>
      <c r="K1857" s="162">
        <v>124.93501089999999</v>
      </c>
      <c r="L1857" s="163" t="s">
        <v>644</v>
      </c>
      <c r="M1857" s="162">
        <v>14</v>
      </c>
      <c r="N1857" s="162">
        <v>45</v>
      </c>
      <c r="O1857" s="162">
        <v>194</v>
      </c>
      <c r="P1857" s="162">
        <v>1392</v>
      </c>
      <c r="Q1857" s="162">
        <v>2587</v>
      </c>
      <c r="R1857" s="164">
        <v>1</v>
      </c>
      <c r="S1857" s="164" t="s">
        <v>644</v>
      </c>
      <c r="T1857" s="164"/>
      <c r="U1857" s="164" t="s">
        <v>644</v>
      </c>
      <c r="V1857" s="164" t="s">
        <v>644</v>
      </c>
      <c r="W1857" s="162">
        <f t="shared" si="110"/>
        <v>1</v>
      </c>
      <c r="X1857" s="162">
        <v>1</v>
      </c>
      <c r="Y1857" t="str">
        <f t="shared" si="111"/>
        <v>Public Elementary</v>
      </c>
      <c r="AA1857" t="str">
        <f t="shared" si="112"/>
        <v>1</v>
      </c>
    </row>
    <row r="1858" spans="1:27" ht="15.75" hidden="1" customHeight="1" x14ac:dyDescent="0.25">
      <c r="A1858" s="162">
        <v>1668</v>
      </c>
      <c r="B1858" s="162">
        <v>121513</v>
      </c>
      <c r="C1858" s="163" t="s">
        <v>1709</v>
      </c>
      <c r="D1858" s="163" t="s">
        <v>638</v>
      </c>
      <c r="E1858" s="163" t="s">
        <v>639</v>
      </c>
      <c r="F1858" s="163" t="s">
        <v>639</v>
      </c>
      <c r="G1858" s="163" t="s">
        <v>2286</v>
      </c>
      <c r="H1858" s="163" t="s">
        <v>2287</v>
      </c>
      <c r="I1858" s="163" t="s">
        <v>643</v>
      </c>
      <c r="J1858" s="162">
        <v>10.77783715</v>
      </c>
      <c r="K1858" s="162">
        <v>124.94350009999999</v>
      </c>
      <c r="L1858" s="163" t="s">
        <v>644</v>
      </c>
      <c r="M1858" s="162">
        <v>14</v>
      </c>
      <c r="N1858" s="162">
        <v>45</v>
      </c>
      <c r="O1858" s="162">
        <v>194</v>
      </c>
      <c r="P1858" s="162">
        <v>1392</v>
      </c>
      <c r="Q1858" s="162">
        <v>2587</v>
      </c>
      <c r="R1858" s="164">
        <v>1</v>
      </c>
      <c r="S1858" s="164" t="s">
        <v>644</v>
      </c>
      <c r="T1858" s="164"/>
      <c r="U1858" s="164" t="s">
        <v>644</v>
      </c>
      <c r="V1858" s="164" t="s">
        <v>644</v>
      </c>
      <c r="W1858" s="162">
        <f t="shared" si="110"/>
        <v>1</v>
      </c>
      <c r="X1858" s="162">
        <v>1</v>
      </c>
      <c r="Y1858" t="str">
        <f t="shared" si="111"/>
        <v>Public Elementary</v>
      </c>
      <c r="AA1858" t="str">
        <f t="shared" si="112"/>
        <v>1</v>
      </c>
    </row>
    <row r="1859" spans="1:27" ht="15.75" hidden="1" customHeight="1" x14ac:dyDescent="0.25">
      <c r="A1859" s="162">
        <v>1669</v>
      </c>
      <c r="B1859" s="162">
        <v>121514</v>
      </c>
      <c r="C1859" s="163" t="s">
        <v>2306</v>
      </c>
      <c r="D1859" s="163" t="s">
        <v>638</v>
      </c>
      <c r="E1859" s="163" t="s">
        <v>639</v>
      </c>
      <c r="F1859" s="163" t="s">
        <v>639</v>
      </c>
      <c r="G1859" s="163" t="s">
        <v>2286</v>
      </c>
      <c r="H1859" s="163" t="s">
        <v>2287</v>
      </c>
      <c r="I1859" s="163" t="s">
        <v>643</v>
      </c>
      <c r="J1859" s="162">
        <v>10.805957210000001</v>
      </c>
      <c r="K1859" s="162">
        <v>124.9375112</v>
      </c>
      <c r="L1859" s="163" t="s">
        <v>644</v>
      </c>
      <c r="M1859" s="162">
        <v>14</v>
      </c>
      <c r="N1859" s="162">
        <v>45</v>
      </c>
      <c r="O1859" s="162">
        <v>194</v>
      </c>
      <c r="P1859" s="162">
        <v>1392</v>
      </c>
      <c r="Q1859" s="162">
        <v>2587</v>
      </c>
      <c r="R1859" s="164">
        <v>1</v>
      </c>
      <c r="S1859" s="164" t="s">
        <v>644</v>
      </c>
      <c r="T1859" s="164"/>
      <c r="U1859" s="164" t="s">
        <v>644</v>
      </c>
      <c r="V1859" s="164" t="s">
        <v>644</v>
      </c>
      <c r="W1859" s="162">
        <f t="shared" si="110"/>
        <v>1</v>
      </c>
      <c r="X1859" s="162">
        <v>1</v>
      </c>
      <c r="Y1859" t="str">
        <f t="shared" si="111"/>
        <v>Public Elementary</v>
      </c>
      <c r="AA1859" t="str">
        <f t="shared" si="112"/>
        <v>1</v>
      </c>
    </row>
    <row r="1860" spans="1:27" ht="15.75" hidden="1" customHeight="1" x14ac:dyDescent="0.25">
      <c r="A1860" s="162">
        <v>1670</v>
      </c>
      <c r="B1860" s="162">
        <v>121515</v>
      </c>
      <c r="C1860" s="163" t="s">
        <v>2307</v>
      </c>
      <c r="D1860" s="163" t="s">
        <v>638</v>
      </c>
      <c r="E1860" s="163" t="s">
        <v>639</v>
      </c>
      <c r="F1860" s="163" t="s">
        <v>639</v>
      </c>
      <c r="G1860" s="163" t="s">
        <v>2286</v>
      </c>
      <c r="H1860" s="163" t="s">
        <v>2287</v>
      </c>
      <c r="I1860" s="163" t="s">
        <v>643</v>
      </c>
      <c r="J1860" s="162">
        <v>10.737939859999999</v>
      </c>
      <c r="K1860" s="162">
        <v>124.96369989999999</v>
      </c>
      <c r="L1860" s="163" t="s">
        <v>644</v>
      </c>
      <c r="M1860" s="162">
        <v>14</v>
      </c>
      <c r="N1860" s="162">
        <v>45</v>
      </c>
      <c r="O1860" s="162">
        <v>194</v>
      </c>
      <c r="P1860" s="162">
        <v>1392</v>
      </c>
      <c r="Q1860" s="162">
        <v>2587</v>
      </c>
      <c r="R1860" s="164">
        <v>1</v>
      </c>
      <c r="S1860" s="164" t="s">
        <v>644</v>
      </c>
      <c r="T1860" s="164"/>
      <c r="U1860" s="164" t="s">
        <v>644</v>
      </c>
      <c r="V1860" s="164" t="s">
        <v>644</v>
      </c>
      <c r="W1860" s="162">
        <f t="shared" si="110"/>
        <v>1</v>
      </c>
      <c r="X1860" s="162">
        <v>1</v>
      </c>
      <c r="Y1860" t="str">
        <f t="shared" si="111"/>
        <v>Public Elementary</v>
      </c>
      <c r="AA1860" t="str">
        <f t="shared" si="112"/>
        <v>1</v>
      </c>
    </row>
    <row r="1861" spans="1:27" ht="15.75" hidden="1" customHeight="1" x14ac:dyDescent="0.25">
      <c r="A1861" s="162">
        <v>2152</v>
      </c>
      <c r="B1861" s="162">
        <v>191509</v>
      </c>
      <c r="C1861" s="163" t="s">
        <v>1335</v>
      </c>
      <c r="D1861" s="163" t="s">
        <v>638</v>
      </c>
      <c r="E1861" s="163" t="s">
        <v>639</v>
      </c>
      <c r="F1861" s="163" t="s">
        <v>639</v>
      </c>
      <c r="G1861" s="163" t="s">
        <v>2286</v>
      </c>
      <c r="H1861" s="163" t="s">
        <v>2287</v>
      </c>
      <c r="I1861" s="163" t="s">
        <v>643</v>
      </c>
      <c r="J1861" s="170"/>
      <c r="K1861" s="170"/>
      <c r="L1861" s="163" t="s">
        <v>644</v>
      </c>
      <c r="M1861" s="162">
        <v>14</v>
      </c>
      <c r="N1861" s="162">
        <v>45</v>
      </c>
      <c r="O1861" s="162">
        <v>194</v>
      </c>
      <c r="P1861" s="162">
        <v>1392</v>
      </c>
      <c r="Q1861" s="162">
        <v>2587</v>
      </c>
      <c r="R1861" s="164">
        <v>1</v>
      </c>
      <c r="S1861" s="164" t="s">
        <v>644</v>
      </c>
      <c r="T1861" s="164"/>
      <c r="U1861" s="164" t="s">
        <v>644</v>
      </c>
      <c r="V1861" s="164" t="s">
        <v>644</v>
      </c>
      <c r="W1861" s="162">
        <f t="shared" si="110"/>
        <v>1</v>
      </c>
      <c r="X1861" s="162">
        <v>1</v>
      </c>
      <c r="Y1861" t="str">
        <f t="shared" si="111"/>
        <v>Public Elementary</v>
      </c>
      <c r="AA1861" t="str">
        <f t="shared" si="112"/>
        <v>1</v>
      </c>
    </row>
    <row r="1862" spans="1:27" ht="15.75" hidden="1" customHeight="1" x14ac:dyDescent="0.25">
      <c r="A1862" s="162">
        <v>2192</v>
      </c>
      <c r="B1862" s="162">
        <v>191551</v>
      </c>
      <c r="C1862" s="163" t="s">
        <v>2778</v>
      </c>
      <c r="D1862" s="163" t="s">
        <v>638</v>
      </c>
      <c r="E1862" s="163" t="s">
        <v>639</v>
      </c>
      <c r="F1862" s="163" t="s">
        <v>639</v>
      </c>
      <c r="G1862" s="163" t="s">
        <v>2286</v>
      </c>
      <c r="H1862" s="163" t="s">
        <v>2287</v>
      </c>
      <c r="I1862" s="163" t="s">
        <v>643</v>
      </c>
      <c r="J1862" s="170"/>
      <c r="K1862" s="170"/>
      <c r="L1862" s="163" t="s">
        <v>644</v>
      </c>
      <c r="M1862" s="162">
        <v>14</v>
      </c>
      <c r="N1862" s="162">
        <v>45</v>
      </c>
      <c r="O1862" s="162">
        <v>194</v>
      </c>
      <c r="P1862" s="162">
        <v>1392</v>
      </c>
      <c r="Q1862" s="162">
        <v>2587</v>
      </c>
      <c r="R1862" s="164">
        <v>1</v>
      </c>
      <c r="S1862" s="164" t="s">
        <v>644</v>
      </c>
      <c r="T1862" s="164"/>
      <c r="U1862" s="164" t="s">
        <v>644</v>
      </c>
      <c r="V1862" s="164" t="s">
        <v>644</v>
      </c>
      <c r="W1862" s="162">
        <f t="shared" si="110"/>
        <v>1</v>
      </c>
      <c r="X1862" s="162">
        <v>1</v>
      </c>
      <c r="Y1862" t="str">
        <f t="shared" si="111"/>
        <v>Public Elementary</v>
      </c>
      <c r="AA1862" t="str">
        <f t="shared" si="112"/>
        <v>1</v>
      </c>
    </row>
    <row r="1863" spans="1:27" ht="15.75" hidden="1" customHeight="1" x14ac:dyDescent="0.25">
      <c r="A1863" s="162">
        <v>2259</v>
      </c>
      <c r="B1863" s="162">
        <v>303379</v>
      </c>
      <c r="C1863" s="163" t="s">
        <v>2839</v>
      </c>
      <c r="D1863" s="163" t="s">
        <v>638</v>
      </c>
      <c r="E1863" s="163" t="s">
        <v>639</v>
      </c>
      <c r="F1863" s="163" t="s">
        <v>639</v>
      </c>
      <c r="G1863" s="163" t="s">
        <v>2286</v>
      </c>
      <c r="H1863" s="163" t="s">
        <v>2287</v>
      </c>
      <c r="I1863" s="163" t="s">
        <v>716</v>
      </c>
      <c r="J1863" s="162">
        <v>10.78756203</v>
      </c>
      <c r="K1863" s="162">
        <v>124.94061499999999</v>
      </c>
      <c r="L1863" s="163" t="s">
        <v>644</v>
      </c>
      <c r="M1863" s="162">
        <v>14</v>
      </c>
      <c r="N1863" s="162">
        <v>45</v>
      </c>
      <c r="O1863" s="162">
        <v>194</v>
      </c>
      <c r="P1863" s="162">
        <v>1392</v>
      </c>
      <c r="Q1863" s="162">
        <v>2587</v>
      </c>
      <c r="R1863" s="164" t="s">
        <v>644</v>
      </c>
      <c r="S1863" s="164">
        <v>1</v>
      </c>
      <c r="T1863" s="164"/>
      <c r="U1863" s="164" t="s">
        <v>644</v>
      </c>
      <c r="V1863" s="164" t="s">
        <v>644</v>
      </c>
      <c r="W1863" s="162">
        <f t="shared" si="110"/>
        <v>2</v>
      </c>
      <c r="X1863" s="162">
        <v>1</v>
      </c>
      <c r="Y1863" t="str">
        <f t="shared" si="111"/>
        <v>Public JHS</v>
      </c>
      <c r="AA1863" t="str">
        <f t="shared" si="112"/>
        <v>2</v>
      </c>
    </row>
    <row r="1864" spans="1:27" ht="15.75" hidden="1" customHeight="1" x14ac:dyDescent="0.25">
      <c r="A1864" s="162">
        <v>2387</v>
      </c>
      <c r="B1864" s="162">
        <v>404686</v>
      </c>
      <c r="C1864" s="169" t="s">
        <v>2994</v>
      </c>
      <c r="D1864" s="163" t="s">
        <v>638</v>
      </c>
      <c r="E1864" s="163" t="s">
        <v>730</v>
      </c>
      <c r="F1864" s="163" t="s">
        <v>639</v>
      </c>
      <c r="G1864" s="163" t="s">
        <v>2995</v>
      </c>
      <c r="H1864" s="163" t="s">
        <v>2287</v>
      </c>
      <c r="I1864" s="163" t="s">
        <v>439</v>
      </c>
      <c r="J1864" s="170"/>
      <c r="K1864" s="170"/>
      <c r="L1864" s="163" t="s">
        <v>2996</v>
      </c>
      <c r="M1864" s="162">
        <v>14</v>
      </c>
      <c r="N1864" s="162">
        <v>45</v>
      </c>
      <c r="O1864" s="162">
        <v>194</v>
      </c>
      <c r="P1864" s="162">
        <v>1392</v>
      </c>
      <c r="Q1864" s="162">
        <v>2587</v>
      </c>
      <c r="R1864" s="164" t="str">
        <f>IF(B1864&lt;200000,1,"")</f>
        <v/>
      </c>
      <c r="S1864" s="164">
        <v>1</v>
      </c>
      <c r="T1864" s="164"/>
      <c r="U1864" s="164" t="s">
        <v>644</v>
      </c>
      <c r="V1864" s="164" t="s">
        <v>644</v>
      </c>
      <c r="W1864" s="162">
        <f t="shared" si="110"/>
        <v>2</v>
      </c>
      <c r="X1864" s="162">
        <v>2</v>
      </c>
      <c r="Y1864" t="str">
        <f t="shared" si="111"/>
        <v>Private JHS</v>
      </c>
      <c r="AA1864" t="str">
        <f t="shared" si="112"/>
        <v>2</v>
      </c>
    </row>
    <row r="1865" spans="1:27" ht="15.75" hidden="1" customHeight="1" x14ac:dyDescent="0.25">
      <c r="A1865" s="162">
        <v>2471</v>
      </c>
      <c r="B1865" s="178" t="s">
        <v>2287</v>
      </c>
      <c r="C1865" s="178" t="s">
        <v>3121</v>
      </c>
      <c r="D1865" s="163" t="s">
        <v>638</v>
      </c>
      <c r="E1865" s="163" t="s">
        <v>639</v>
      </c>
      <c r="F1865" s="163" t="s">
        <v>639</v>
      </c>
      <c r="G1865" s="178" t="s">
        <v>2287</v>
      </c>
      <c r="H1865" s="178" t="s">
        <v>2287</v>
      </c>
      <c r="I1865" s="163" t="s">
        <v>758</v>
      </c>
      <c r="J1865" s="162"/>
      <c r="K1865" s="162"/>
      <c r="L1865" s="163"/>
      <c r="M1865" s="162"/>
      <c r="N1865" s="162"/>
      <c r="O1865" s="162"/>
      <c r="P1865" s="162"/>
      <c r="Q1865" s="162"/>
      <c r="R1865" s="164" t="s">
        <v>644</v>
      </c>
      <c r="S1865" s="164" t="s">
        <v>644</v>
      </c>
      <c r="T1865" s="164"/>
      <c r="U1865" s="164">
        <v>1</v>
      </c>
      <c r="V1865" s="164" t="s">
        <v>644</v>
      </c>
      <c r="W1865" s="162">
        <f t="shared" si="110"/>
        <v>7</v>
      </c>
      <c r="X1865" s="162">
        <v>1</v>
      </c>
      <c r="Y1865" t="str">
        <f t="shared" si="111"/>
        <v>Public ALS</v>
      </c>
      <c r="AA1865" t="str">
        <f t="shared" si="112"/>
        <v>4</v>
      </c>
    </row>
    <row r="1866" spans="1:27" ht="15.75" hidden="1" customHeight="1" x14ac:dyDescent="0.25">
      <c r="A1866" s="162">
        <v>1671</v>
      </c>
      <c r="B1866" s="162">
        <v>121516</v>
      </c>
      <c r="C1866" s="163" t="s">
        <v>804</v>
      </c>
      <c r="D1866" s="163" t="s">
        <v>638</v>
      </c>
      <c r="E1866" s="163" t="s">
        <v>639</v>
      </c>
      <c r="F1866" s="163" t="s">
        <v>639</v>
      </c>
      <c r="G1866" s="163" t="s">
        <v>2308</v>
      </c>
      <c r="H1866" s="163" t="s">
        <v>2308</v>
      </c>
      <c r="I1866" s="163" t="s">
        <v>643</v>
      </c>
      <c r="J1866" s="162">
        <v>10.93678199</v>
      </c>
      <c r="K1866" s="162">
        <v>124.9522338</v>
      </c>
      <c r="L1866" s="163" t="s">
        <v>644</v>
      </c>
      <c r="M1866" s="162">
        <v>14</v>
      </c>
      <c r="N1866" s="162">
        <v>45</v>
      </c>
      <c r="O1866" s="162">
        <v>194</v>
      </c>
      <c r="P1866" s="162">
        <v>1393</v>
      </c>
      <c r="Q1866" s="162">
        <v>2588</v>
      </c>
      <c r="R1866" s="164">
        <v>1</v>
      </c>
      <c r="S1866" s="164" t="s">
        <v>644</v>
      </c>
      <c r="T1866" s="164"/>
      <c r="U1866" s="164" t="s">
        <v>644</v>
      </c>
      <c r="V1866" s="164" t="s">
        <v>644</v>
      </c>
      <c r="W1866" s="162">
        <f t="shared" si="110"/>
        <v>1</v>
      </c>
      <c r="X1866" s="162">
        <v>1</v>
      </c>
      <c r="Y1866" t="str">
        <f t="shared" si="111"/>
        <v>Public Elementary</v>
      </c>
      <c r="AA1866" t="str">
        <f t="shared" si="112"/>
        <v>1</v>
      </c>
    </row>
    <row r="1867" spans="1:27" ht="15.75" hidden="1" customHeight="1" x14ac:dyDescent="0.25">
      <c r="A1867" s="162">
        <v>1672</v>
      </c>
      <c r="B1867" s="162">
        <v>121517</v>
      </c>
      <c r="C1867" s="163" t="s">
        <v>2309</v>
      </c>
      <c r="D1867" s="163" t="s">
        <v>638</v>
      </c>
      <c r="E1867" s="163" t="s">
        <v>639</v>
      </c>
      <c r="F1867" s="163" t="s">
        <v>639</v>
      </c>
      <c r="G1867" s="163" t="s">
        <v>2308</v>
      </c>
      <c r="H1867" s="163" t="s">
        <v>2308</v>
      </c>
      <c r="I1867" s="163" t="s">
        <v>643</v>
      </c>
      <c r="J1867" s="162">
        <v>11.015109369999999</v>
      </c>
      <c r="K1867" s="162">
        <v>124.9836231</v>
      </c>
      <c r="L1867" s="163" t="s">
        <v>644</v>
      </c>
      <c r="M1867" s="162">
        <v>14</v>
      </c>
      <c r="N1867" s="162">
        <v>45</v>
      </c>
      <c r="O1867" s="162">
        <v>194</v>
      </c>
      <c r="P1867" s="162">
        <v>1393</v>
      </c>
      <c r="Q1867" s="162">
        <v>2588</v>
      </c>
      <c r="R1867" s="164">
        <v>1</v>
      </c>
      <c r="S1867" s="164" t="s">
        <v>644</v>
      </c>
      <c r="T1867" s="164"/>
      <c r="U1867" s="164" t="s">
        <v>644</v>
      </c>
      <c r="V1867" s="164" t="s">
        <v>644</v>
      </c>
      <c r="W1867" s="162">
        <f t="shared" si="110"/>
        <v>1</v>
      </c>
      <c r="X1867" s="162">
        <v>1</v>
      </c>
      <c r="Y1867" t="str">
        <f t="shared" si="111"/>
        <v>Public Elementary</v>
      </c>
      <c r="AA1867" t="str">
        <f t="shared" si="112"/>
        <v>1</v>
      </c>
    </row>
    <row r="1868" spans="1:27" ht="15.75" hidden="1" customHeight="1" x14ac:dyDescent="0.25">
      <c r="A1868" s="162">
        <v>1673</v>
      </c>
      <c r="B1868" s="162">
        <v>121518</v>
      </c>
      <c r="C1868" s="163" t="s">
        <v>2310</v>
      </c>
      <c r="D1868" s="163" t="s">
        <v>638</v>
      </c>
      <c r="E1868" s="163" t="s">
        <v>639</v>
      </c>
      <c r="F1868" s="163" t="s">
        <v>639</v>
      </c>
      <c r="G1868" s="163" t="s">
        <v>2308</v>
      </c>
      <c r="H1868" s="163" t="s">
        <v>2308</v>
      </c>
      <c r="I1868" s="163" t="s">
        <v>643</v>
      </c>
      <c r="J1868" s="162">
        <v>10.936504040000001</v>
      </c>
      <c r="K1868" s="162">
        <v>124.94556780000001</v>
      </c>
      <c r="L1868" s="163" t="s">
        <v>644</v>
      </c>
      <c r="M1868" s="162">
        <v>14</v>
      </c>
      <c r="N1868" s="162">
        <v>45</v>
      </c>
      <c r="O1868" s="162">
        <v>194</v>
      </c>
      <c r="P1868" s="162">
        <v>1393</v>
      </c>
      <c r="Q1868" s="162">
        <v>2588</v>
      </c>
      <c r="R1868" s="164">
        <v>1</v>
      </c>
      <c r="S1868" s="164" t="s">
        <v>644</v>
      </c>
      <c r="T1868" s="164"/>
      <c r="U1868" s="164" t="s">
        <v>644</v>
      </c>
      <c r="V1868" s="164" t="s">
        <v>644</v>
      </c>
      <c r="W1868" s="162">
        <f t="shared" si="110"/>
        <v>1</v>
      </c>
      <c r="X1868" s="162">
        <v>1</v>
      </c>
      <c r="Y1868" t="str">
        <f t="shared" si="111"/>
        <v>Public Elementary</v>
      </c>
      <c r="AA1868" t="str">
        <f t="shared" si="112"/>
        <v>1</v>
      </c>
    </row>
    <row r="1869" spans="1:27" ht="15.75" hidden="1" customHeight="1" x14ac:dyDescent="0.25">
      <c r="A1869" s="162">
        <v>1674</v>
      </c>
      <c r="B1869" s="162">
        <v>121519</v>
      </c>
      <c r="C1869" s="163" t="s">
        <v>2311</v>
      </c>
      <c r="D1869" s="163" t="s">
        <v>638</v>
      </c>
      <c r="E1869" s="163" t="s">
        <v>639</v>
      </c>
      <c r="F1869" s="163" t="s">
        <v>639</v>
      </c>
      <c r="G1869" s="163" t="s">
        <v>2308</v>
      </c>
      <c r="H1869" s="163" t="s">
        <v>2308</v>
      </c>
      <c r="I1869" s="163" t="s">
        <v>643</v>
      </c>
      <c r="J1869" s="166">
        <v>11.00899888</v>
      </c>
      <c r="K1869" s="166">
        <v>124.96667909999999</v>
      </c>
      <c r="L1869" s="163" t="s">
        <v>644</v>
      </c>
      <c r="M1869" s="162">
        <v>14</v>
      </c>
      <c r="N1869" s="162">
        <v>45</v>
      </c>
      <c r="O1869" s="162">
        <v>194</v>
      </c>
      <c r="P1869" s="162">
        <v>1393</v>
      </c>
      <c r="Q1869" s="162">
        <v>2588</v>
      </c>
      <c r="R1869" s="164">
        <v>1</v>
      </c>
      <c r="S1869" s="164" t="s">
        <v>644</v>
      </c>
      <c r="T1869" s="164"/>
      <c r="U1869" s="164" t="s">
        <v>644</v>
      </c>
      <c r="V1869" s="164" t="s">
        <v>644</v>
      </c>
      <c r="W1869" s="162">
        <f t="shared" si="110"/>
        <v>1</v>
      </c>
      <c r="X1869" s="162">
        <v>1</v>
      </c>
      <c r="Y1869" t="str">
        <f t="shared" si="111"/>
        <v>Public Elementary</v>
      </c>
      <c r="AA1869" t="str">
        <f t="shared" si="112"/>
        <v>1</v>
      </c>
    </row>
    <row r="1870" spans="1:27" ht="15.75" hidden="1" customHeight="1" x14ac:dyDescent="0.25">
      <c r="A1870" s="162">
        <v>1675</v>
      </c>
      <c r="B1870" s="162">
        <v>121520</v>
      </c>
      <c r="C1870" s="163" t="s">
        <v>2312</v>
      </c>
      <c r="D1870" s="163" t="s">
        <v>638</v>
      </c>
      <c r="E1870" s="163" t="s">
        <v>639</v>
      </c>
      <c r="F1870" s="163" t="s">
        <v>639</v>
      </c>
      <c r="G1870" s="163" t="s">
        <v>2308</v>
      </c>
      <c r="H1870" s="163" t="s">
        <v>2308</v>
      </c>
      <c r="I1870" s="163" t="s">
        <v>643</v>
      </c>
      <c r="J1870" s="162">
        <v>10.988166400000001</v>
      </c>
      <c r="K1870" s="162">
        <v>124.952512</v>
      </c>
      <c r="L1870" s="163" t="s">
        <v>644</v>
      </c>
      <c r="M1870" s="162">
        <v>14</v>
      </c>
      <c r="N1870" s="162">
        <v>45</v>
      </c>
      <c r="O1870" s="162">
        <v>194</v>
      </c>
      <c r="P1870" s="162">
        <v>1393</v>
      </c>
      <c r="Q1870" s="162">
        <v>2588</v>
      </c>
      <c r="R1870" s="164">
        <v>1</v>
      </c>
      <c r="S1870" s="164" t="s">
        <v>644</v>
      </c>
      <c r="T1870" s="164"/>
      <c r="U1870" s="164" t="s">
        <v>644</v>
      </c>
      <c r="V1870" s="164" t="s">
        <v>644</v>
      </c>
      <c r="W1870" s="162">
        <f t="shared" si="110"/>
        <v>1</v>
      </c>
      <c r="X1870" s="162">
        <v>1</v>
      </c>
      <c r="Y1870" t="str">
        <f t="shared" si="111"/>
        <v>Public Elementary</v>
      </c>
      <c r="AA1870" t="str">
        <f t="shared" si="112"/>
        <v>1</v>
      </c>
    </row>
    <row r="1871" spans="1:27" ht="15.75" hidden="1" customHeight="1" x14ac:dyDescent="0.25">
      <c r="A1871" s="162">
        <v>1676</v>
      </c>
      <c r="B1871" s="162">
        <v>121521</v>
      </c>
      <c r="C1871" s="163" t="s">
        <v>2313</v>
      </c>
      <c r="D1871" s="163" t="s">
        <v>638</v>
      </c>
      <c r="E1871" s="163" t="s">
        <v>639</v>
      </c>
      <c r="F1871" s="163" t="s">
        <v>639</v>
      </c>
      <c r="G1871" s="163" t="s">
        <v>2308</v>
      </c>
      <c r="H1871" s="163" t="s">
        <v>2308</v>
      </c>
      <c r="I1871" s="163" t="s">
        <v>643</v>
      </c>
      <c r="J1871" s="162">
        <v>10.822534839999999</v>
      </c>
      <c r="K1871" s="162">
        <v>124.7625007</v>
      </c>
      <c r="L1871" s="163" t="s">
        <v>644</v>
      </c>
      <c r="M1871" s="162">
        <v>14</v>
      </c>
      <c r="N1871" s="162">
        <v>45</v>
      </c>
      <c r="O1871" s="162">
        <v>194</v>
      </c>
      <c r="P1871" s="162">
        <v>1393</v>
      </c>
      <c r="Q1871" s="162">
        <v>2588</v>
      </c>
      <c r="R1871" s="164">
        <v>1</v>
      </c>
      <c r="S1871" s="164" t="s">
        <v>644</v>
      </c>
      <c r="T1871" s="164"/>
      <c r="U1871" s="164" t="s">
        <v>644</v>
      </c>
      <c r="V1871" s="164" t="s">
        <v>644</v>
      </c>
      <c r="W1871" s="162">
        <f t="shared" si="110"/>
        <v>1</v>
      </c>
      <c r="X1871" s="162">
        <v>1</v>
      </c>
      <c r="Y1871" t="str">
        <f t="shared" si="111"/>
        <v>Public Elementary</v>
      </c>
      <c r="AA1871" t="str">
        <f t="shared" si="112"/>
        <v>1</v>
      </c>
    </row>
    <row r="1872" spans="1:27" ht="15.75" hidden="1" customHeight="1" x14ac:dyDescent="0.25">
      <c r="A1872" s="162">
        <v>1677</v>
      </c>
      <c r="B1872" s="162">
        <v>121522</v>
      </c>
      <c r="C1872" s="163" t="s">
        <v>2314</v>
      </c>
      <c r="D1872" s="163" t="s">
        <v>638</v>
      </c>
      <c r="E1872" s="163" t="s">
        <v>639</v>
      </c>
      <c r="F1872" s="163" t="s">
        <v>639</v>
      </c>
      <c r="G1872" s="163" t="s">
        <v>2308</v>
      </c>
      <c r="H1872" s="163" t="s">
        <v>2308</v>
      </c>
      <c r="I1872" s="163" t="s">
        <v>643</v>
      </c>
      <c r="J1872" s="162">
        <v>10.984833569999999</v>
      </c>
      <c r="K1872" s="162">
        <v>124.966401</v>
      </c>
      <c r="L1872" s="163" t="s">
        <v>644</v>
      </c>
      <c r="M1872" s="162">
        <v>14</v>
      </c>
      <c r="N1872" s="162">
        <v>45</v>
      </c>
      <c r="O1872" s="162">
        <v>194</v>
      </c>
      <c r="P1872" s="162">
        <v>1393</v>
      </c>
      <c r="Q1872" s="162">
        <v>2588</v>
      </c>
      <c r="R1872" s="164">
        <v>1</v>
      </c>
      <c r="S1872" s="164" t="s">
        <v>644</v>
      </c>
      <c r="T1872" s="164"/>
      <c r="U1872" s="164" t="s">
        <v>644</v>
      </c>
      <c r="V1872" s="164" t="s">
        <v>644</v>
      </c>
      <c r="W1872" s="162">
        <f t="shared" si="110"/>
        <v>1</v>
      </c>
      <c r="X1872" s="162">
        <v>1</v>
      </c>
      <c r="Y1872" t="str">
        <f t="shared" si="111"/>
        <v>Public Elementary</v>
      </c>
      <c r="AA1872" t="str">
        <f t="shared" si="112"/>
        <v>1</v>
      </c>
    </row>
    <row r="1873" spans="1:27" ht="15.75" hidden="1" customHeight="1" x14ac:dyDescent="0.25">
      <c r="A1873" s="162">
        <v>1678</v>
      </c>
      <c r="B1873" s="162">
        <v>121523</v>
      </c>
      <c r="C1873" s="163" t="s">
        <v>2315</v>
      </c>
      <c r="D1873" s="163" t="s">
        <v>638</v>
      </c>
      <c r="E1873" s="163" t="s">
        <v>639</v>
      </c>
      <c r="F1873" s="163" t="s">
        <v>639</v>
      </c>
      <c r="G1873" s="163" t="s">
        <v>2308</v>
      </c>
      <c r="H1873" s="163" t="s">
        <v>2308</v>
      </c>
      <c r="I1873" s="163" t="s">
        <v>643</v>
      </c>
      <c r="J1873" s="162">
        <v>10.980111969999999</v>
      </c>
      <c r="K1873" s="162">
        <v>124.949179</v>
      </c>
      <c r="L1873" s="163" t="s">
        <v>644</v>
      </c>
      <c r="M1873" s="162">
        <v>14</v>
      </c>
      <c r="N1873" s="162">
        <v>45</v>
      </c>
      <c r="O1873" s="162">
        <v>194</v>
      </c>
      <c r="P1873" s="162">
        <v>1393</v>
      </c>
      <c r="Q1873" s="162">
        <v>2588</v>
      </c>
      <c r="R1873" s="164">
        <v>1</v>
      </c>
      <c r="S1873" s="164" t="s">
        <v>644</v>
      </c>
      <c r="T1873" s="164"/>
      <c r="U1873" s="164" t="s">
        <v>644</v>
      </c>
      <c r="V1873" s="164" t="s">
        <v>644</v>
      </c>
      <c r="W1873" s="162">
        <f t="shared" si="110"/>
        <v>1</v>
      </c>
      <c r="X1873" s="162">
        <v>1</v>
      </c>
      <c r="Y1873" t="str">
        <f t="shared" si="111"/>
        <v>Public Elementary</v>
      </c>
      <c r="AA1873" t="str">
        <f t="shared" si="112"/>
        <v>1</v>
      </c>
    </row>
    <row r="1874" spans="1:27" ht="15.75" hidden="1" customHeight="1" x14ac:dyDescent="0.25">
      <c r="A1874" s="162">
        <v>1679</v>
      </c>
      <c r="B1874" s="162">
        <v>121524</v>
      </c>
      <c r="C1874" s="163" t="s">
        <v>2316</v>
      </c>
      <c r="D1874" s="163" t="s">
        <v>638</v>
      </c>
      <c r="E1874" s="163" t="s">
        <v>639</v>
      </c>
      <c r="F1874" s="163" t="s">
        <v>639</v>
      </c>
      <c r="G1874" s="163" t="s">
        <v>2308</v>
      </c>
      <c r="H1874" s="163" t="s">
        <v>2308</v>
      </c>
      <c r="I1874" s="163" t="s">
        <v>643</v>
      </c>
      <c r="J1874" s="162">
        <v>11.003292999999999</v>
      </c>
      <c r="K1874" s="162">
        <v>124.937111</v>
      </c>
      <c r="L1874" s="163" t="s">
        <v>644</v>
      </c>
      <c r="M1874" s="162">
        <v>14</v>
      </c>
      <c r="N1874" s="162">
        <v>45</v>
      </c>
      <c r="O1874" s="162">
        <v>194</v>
      </c>
      <c r="P1874" s="162">
        <v>1393</v>
      </c>
      <c r="Q1874" s="162">
        <v>2588</v>
      </c>
      <c r="R1874" s="164">
        <v>1</v>
      </c>
      <c r="S1874" s="164" t="s">
        <v>644</v>
      </c>
      <c r="T1874" s="164"/>
      <c r="U1874" s="164" t="s">
        <v>644</v>
      </c>
      <c r="V1874" s="164" t="s">
        <v>644</v>
      </c>
      <c r="W1874" s="162">
        <f t="shared" si="110"/>
        <v>1</v>
      </c>
      <c r="X1874" s="162">
        <v>1</v>
      </c>
      <c r="Y1874" t="str">
        <f t="shared" si="111"/>
        <v>Public Elementary</v>
      </c>
      <c r="AA1874" t="str">
        <f t="shared" si="112"/>
        <v>1</v>
      </c>
    </row>
    <row r="1875" spans="1:27" ht="15.75" hidden="1" customHeight="1" x14ac:dyDescent="0.25">
      <c r="A1875" s="162">
        <v>1680</v>
      </c>
      <c r="B1875" s="162">
        <v>121525</v>
      </c>
      <c r="C1875" s="163" t="s">
        <v>2317</v>
      </c>
      <c r="D1875" s="163" t="s">
        <v>638</v>
      </c>
      <c r="E1875" s="163" t="s">
        <v>639</v>
      </c>
      <c r="F1875" s="163" t="s">
        <v>639</v>
      </c>
      <c r="G1875" s="163" t="s">
        <v>2308</v>
      </c>
      <c r="H1875" s="163" t="s">
        <v>2308</v>
      </c>
      <c r="I1875" s="163" t="s">
        <v>643</v>
      </c>
      <c r="J1875" s="162">
        <v>10.99649971</v>
      </c>
      <c r="K1875" s="162">
        <v>124.97529</v>
      </c>
      <c r="L1875" s="163" t="s">
        <v>644</v>
      </c>
      <c r="M1875" s="162">
        <v>14</v>
      </c>
      <c r="N1875" s="162">
        <v>45</v>
      </c>
      <c r="O1875" s="162">
        <v>194</v>
      </c>
      <c r="P1875" s="162">
        <v>1393</v>
      </c>
      <c r="Q1875" s="162">
        <v>2588</v>
      </c>
      <c r="R1875" s="164">
        <v>1</v>
      </c>
      <c r="S1875" s="164" t="s">
        <v>644</v>
      </c>
      <c r="T1875" s="164"/>
      <c r="U1875" s="164" t="s">
        <v>644</v>
      </c>
      <c r="V1875" s="164" t="s">
        <v>644</v>
      </c>
      <c r="W1875" s="162">
        <f t="shared" si="110"/>
        <v>1</v>
      </c>
      <c r="X1875" s="162">
        <v>1</v>
      </c>
      <c r="Y1875" t="str">
        <f t="shared" si="111"/>
        <v>Public Elementary</v>
      </c>
      <c r="AA1875" t="str">
        <f t="shared" si="112"/>
        <v>1</v>
      </c>
    </row>
    <row r="1876" spans="1:27" ht="15.75" hidden="1" customHeight="1" x14ac:dyDescent="0.25">
      <c r="A1876" s="162">
        <v>1681</v>
      </c>
      <c r="B1876" s="162">
        <v>121526</v>
      </c>
      <c r="C1876" s="163" t="s">
        <v>2318</v>
      </c>
      <c r="D1876" s="163" t="s">
        <v>638</v>
      </c>
      <c r="E1876" s="163" t="s">
        <v>639</v>
      </c>
      <c r="F1876" s="163" t="s">
        <v>639</v>
      </c>
      <c r="G1876" s="163" t="s">
        <v>2308</v>
      </c>
      <c r="H1876" s="163" t="s">
        <v>2308</v>
      </c>
      <c r="I1876" s="163" t="s">
        <v>643</v>
      </c>
      <c r="J1876" s="166">
        <v>10.99972142</v>
      </c>
      <c r="K1876" s="166">
        <v>124.988901</v>
      </c>
      <c r="L1876" s="163" t="s">
        <v>644</v>
      </c>
      <c r="M1876" s="162">
        <v>14</v>
      </c>
      <c r="N1876" s="162">
        <v>45</v>
      </c>
      <c r="O1876" s="162">
        <v>194</v>
      </c>
      <c r="P1876" s="162">
        <v>1393</v>
      </c>
      <c r="Q1876" s="162">
        <v>2588</v>
      </c>
      <c r="R1876" s="164">
        <v>1</v>
      </c>
      <c r="S1876" s="164" t="s">
        <v>644</v>
      </c>
      <c r="T1876" s="164"/>
      <c r="U1876" s="164" t="s">
        <v>644</v>
      </c>
      <c r="V1876" s="164" t="s">
        <v>644</v>
      </c>
      <c r="W1876" s="162">
        <f t="shared" si="110"/>
        <v>1</v>
      </c>
      <c r="X1876" s="162">
        <v>1</v>
      </c>
      <c r="Y1876" t="str">
        <f t="shared" si="111"/>
        <v>Public Elementary</v>
      </c>
      <c r="AA1876" t="str">
        <f t="shared" si="112"/>
        <v>1</v>
      </c>
    </row>
    <row r="1877" spans="1:27" ht="15.75" hidden="1" customHeight="1" x14ac:dyDescent="0.25">
      <c r="A1877" s="162">
        <v>1682</v>
      </c>
      <c r="B1877" s="162">
        <v>121527</v>
      </c>
      <c r="C1877" s="163" t="s">
        <v>2319</v>
      </c>
      <c r="D1877" s="163" t="s">
        <v>638</v>
      </c>
      <c r="E1877" s="163" t="s">
        <v>639</v>
      </c>
      <c r="F1877" s="163" t="s">
        <v>639</v>
      </c>
      <c r="G1877" s="163" t="s">
        <v>2308</v>
      </c>
      <c r="H1877" s="163" t="s">
        <v>2308</v>
      </c>
      <c r="I1877" s="163" t="s">
        <v>643</v>
      </c>
      <c r="J1877" s="162">
        <v>10.97094555</v>
      </c>
      <c r="K1877" s="162">
        <v>124.9633449</v>
      </c>
      <c r="L1877" s="163" t="s">
        <v>644</v>
      </c>
      <c r="M1877" s="162">
        <v>14</v>
      </c>
      <c r="N1877" s="162">
        <v>45</v>
      </c>
      <c r="O1877" s="162">
        <v>194</v>
      </c>
      <c r="P1877" s="162">
        <v>1393</v>
      </c>
      <c r="Q1877" s="162">
        <v>2588</v>
      </c>
      <c r="R1877" s="164">
        <v>1</v>
      </c>
      <c r="S1877" s="164" t="s">
        <v>644</v>
      </c>
      <c r="T1877" s="164"/>
      <c r="U1877" s="164" t="s">
        <v>644</v>
      </c>
      <c r="V1877" s="164" t="s">
        <v>644</v>
      </c>
      <c r="W1877" s="162">
        <f t="shared" si="110"/>
        <v>1</v>
      </c>
      <c r="X1877" s="162">
        <v>1</v>
      </c>
      <c r="Y1877" t="str">
        <f t="shared" si="111"/>
        <v>Public Elementary</v>
      </c>
      <c r="AA1877" t="str">
        <f t="shared" si="112"/>
        <v>1</v>
      </c>
    </row>
    <row r="1878" spans="1:27" ht="15.75" hidden="1" customHeight="1" x14ac:dyDescent="0.25">
      <c r="A1878" s="162">
        <v>1683</v>
      </c>
      <c r="B1878" s="162">
        <v>121528</v>
      </c>
      <c r="C1878" s="163" t="s">
        <v>1228</v>
      </c>
      <c r="D1878" s="163" t="s">
        <v>638</v>
      </c>
      <c r="E1878" s="163" t="s">
        <v>639</v>
      </c>
      <c r="F1878" s="163" t="s">
        <v>639</v>
      </c>
      <c r="G1878" s="163" t="s">
        <v>2308</v>
      </c>
      <c r="H1878" s="163" t="s">
        <v>2308</v>
      </c>
      <c r="I1878" s="163" t="s">
        <v>643</v>
      </c>
      <c r="J1878" s="162">
        <v>10.953024920000001</v>
      </c>
      <c r="K1878" s="162">
        <v>124.9383009</v>
      </c>
      <c r="L1878" s="163" t="s">
        <v>644</v>
      </c>
      <c r="M1878" s="162">
        <v>14</v>
      </c>
      <c r="N1878" s="162">
        <v>45</v>
      </c>
      <c r="O1878" s="162">
        <v>194</v>
      </c>
      <c r="P1878" s="162">
        <v>1393</v>
      </c>
      <c r="Q1878" s="162">
        <v>2588</v>
      </c>
      <c r="R1878" s="164">
        <v>1</v>
      </c>
      <c r="S1878" s="164" t="s">
        <v>644</v>
      </c>
      <c r="T1878" s="164"/>
      <c r="U1878" s="164" t="s">
        <v>644</v>
      </c>
      <c r="V1878" s="164" t="s">
        <v>644</v>
      </c>
      <c r="W1878" s="162">
        <f t="shared" si="110"/>
        <v>1</v>
      </c>
      <c r="X1878" s="162">
        <v>1</v>
      </c>
      <c r="Y1878" t="str">
        <f t="shared" si="111"/>
        <v>Public Elementary</v>
      </c>
      <c r="AA1878" t="str">
        <f t="shared" si="112"/>
        <v>1</v>
      </c>
    </row>
    <row r="1879" spans="1:27" ht="15.75" hidden="1" customHeight="1" x14ac:dyDescent="0.25">
      <c r="A1879" s="162">
        <v>1684</v>
      </c>
      <c r="B1879" s="162">
        <v>121529</v>
      </c>
      <c r="C1879" s="163" t="s">
        <v>658</v>
      </c>
      <c r="D1879" s="163" t="s">
        <v>638</v>
      </c>
      <c r="E1879" s="163" t="s">
        <v>639</v>
      </c>
      <c r="F1879" s="163" t="s">
        <v>639</v>
      </c>
      <c r="G1879" s="163" t="s">
        <v>2308</v>
      </c>
      <c r="H1879" s="163" t="s">
        <v>2308</v>
      </c>
      <c r="I1879" s="163" t="s">
        <v>643</v>
      </c>
      <c r="J1879" s="162">
        <v>11.0021214</v>
      </c>
      <c r="K1879" s="162">
        <v>124.95810109999999</v>
      </c>
      <c r="L1879" s="163" t="s">
        <v>644</v>
      </c>
      <c r="M1879" s="162">
        <v>14</v>
      </c>
      <c r="N1879" s="162">
        <v>45</v>
      </c>
      <c r="O1879" s="162">
        <v>194</v>
      </c>
      <c r="P1879" s="162">
        <v>1393</v>
      </c>
      <c r="Q1879" s="162">
        <v>2588</v>
      </c>
      <c r="R1879" s="164">
        <v>1</v>
      </c>
      <c r="S1879" s="164" t="s">
        <v>644</v>
      </c>
      <c r="T1879" s="164"/>
      <c r="U1879" s="164" t="s">
        <v>644</v>
      </c>
      <c r="V1879" s="164" t="s">
        <v>644</v>
      </c>
      <c r="W1879" s="162">
        <f t="shared" si="110"/>
        <v>1</v>
      </c>
      <c r="X1879" s="162">
        <v>1</v>
      </c>
      <c r="Y1879" t="str">
        <f t="shared" si="111"/>
        <v>Public Elementary</v>
      </c>
      <c r="AA1879" t="str">
        <f t="shared" si="112"/>
        <v>1</v>
      </c>
    </row>
    <row r="1880" spans="1:27" ht="15.75" hidden="1" customHeight="1" x14ac:dyDescent="0.25">
      <c r="A1880" s="162">
        <v>1685</v>
      </c>
      <c r="B1880" s="162">
        <v>121530</v>
      </c>
      <c r="C1880" s="163" t="s">
        <v>867</v>
      </c>
      <c r="D1880" s="163" t="s">
        <v>638</v>
      </c>
      <c r="E1880" s="163" t="s">
        <v>639</v>
      </c>
      <c r="F1880" s="163" t="s">
        <v>639</v>
      </c>
      <c r="G1880" s="163" t="s">
        <v>2308</v>
      </c>
      <c r="H1880" s="163" t="s">
        <v>2308</v>
      </c>
      <c r="I1880" s="163" t="s">
        <v>643</v>
      </c>
      <c r="J1880" s="162">
        <v>10.927615599999999</v>
      </c>
      <c r="K1880" s="162">
        <v>124.9594567</v>
      </c>
      <c r="L1880" s="163" t="s">
        <v>644</v>
      </c>
      <c r="M1880" s="162">
        <v>14</v>
      </c>
      <c r="N1880" s="162">
        <v>45</v>
      </c>
      <c r="O1880" s="162">
        <v>194</v>
      </c>
      <c r="P1880" s="162">
        <v>1393</v>
      </c>
      <c r="Q1880" s="162">
        <v>2588</v>
      </c>
      <c r="R1880" s="164">
        <v>1</v>
      </c>
      <c r="S1880" s="164" t="s">
        <v>644</v>
      </c>
      <c r="T1880" s="164"/>
      <c r="U1880" s="164" t="s">
        <v>644</v>
      </c>
      <c r="V1880" s="164" t="s">
        <v>644</v>
      </c>
      <c r="W1880" s="162">
        <f t="shared" si="110"/>
        <v>1</v>
      </c>
      <c r="X1880" s="162">
        <v>1</v>
      </c>
      <c r="Y1880" t="str">
        <f t="shared" si="111"/>
        <v>Public Elementary</v>
      </c>
      <c r="AA1880" t="str">
        <f t="shared" si="112"/>
        <v>1</v>
      </c>
    </row>
    <row r="1881" spans="1:27" ht="15.75" hidden="1" customHeight="1" x14ac:dyDescent="0.25">
      <c r="A1881" s="162">
        <v>1686</v>
      </c>
      <c r="B1881" s="162">
        <v>121531</v>
      </c>
      <c r="C1881" s="163" t="s">
        <v>2320</v>
      </c>
      <c r="D1881" s="163" t="s">
        <v>638</v>
      </c>
      <c r="E1881" s="163" t="s">
        <v>639</v>
      </c>
      <c r="F1881" s="163" t="s">
        <v>639</v>
      </c>
      <c r="G1881" s="163" t="s">
        <v>2308</v>
      </c>
      <c r="H1881" s="163" t="s">
        <v>2308</v>
      </c>
      <c r="I1881" s="163" t="s">
        <v>643</v>
      </c>
      <c r="J1881" s="166">
        <v>10.94733622</v>
      </c>
      <c r="K1881" s="166">
        <v>124.9591788</v>
      </c>
      <c r="L1881" s="163" t="s">
        <v>644</v>
      </c>
      <c r="M1881" s="162">
        <v>14</v>
      </c>
      <c r="N1881" s="162">
        <v>45</v>
      </c>
      <c r="O1881" s="162">
        <v>194</v>
      </c>
      <c r="P1881" s="162">
        <v>1393</v>
      </c>
      <c r="Q1881" s="162">
        <v>2588</v>
      </c>
      <c r="R1881" s="164">
        <v>1</v>
      </c>
      <c r="S1881" s="164" t="s">
        <v>644</v>
      </c>
      <c r="T1881" s="164"/>
      <c r="U1881" s="164" t="s">
        <v>644</v>
      </c>
      <c r="V1881" s="164" t="s">
        <v>644</v>
      </c>
      <c r="W1881" s="162">
        <f t="shared" si="110"/>
        <v>1</v>
      </c>
      <c r="X1881" s="162">
        <v>1</v>
      </c>
      <c r="Y1881" t="str">
        <f t="shared" si="111"/>
        <v>Public Elementary</v>
      </c>
      <c r="AA1881" t="str">
        <f t="shared" si="112"/>
        <v>1</v>
      </c>
    </row>
    <row r="1882" spans="1:27" ht="15.75" hidden="1" customHeight="1" x14ac:dyDescent="0.25">
      <c r="A1882" s="162">
        <v>1687</v>
      </c>
      <c r="B1882" s="162">
        <v>121532</v>
      </c>
      <c r="C1882" s="163" t="s">
        <v>2321</v>
      </c>
      <c r="D1882" s="163" t="s">
        <v>638</v>
      </c>
      <c r="E1882" s="163" t="s">
        <v>639</v>
      </c>
      <c r="F1882" s="163" t="s">
        <v>639</v>
      </c>
      <c r="G1882" s="163" t="s">
        <v>2308</v>
      </c>
      <c r="H1882" s="163" t="s">
        <v>2308</v>
      </c>
      <c r="I1882" s="163" t="s">
        <v>643</v>
      </c>
      <c r="J1882" s="162">
        <v>10.939558740000001</v>
      </c>
      <c r="K1882" s="162">
        <v>124.9636228</v>
      </c>
      <c r="L1882" s="163" t="s">
        <v>644</v>
      </c>
      <c r="M1882" s="162">
        <v>14</v>
      </c>
      <c r="N1882" s="162">
        <v>45</v>
      </c>
      <c r="O1882" s="162">
        <v>194</v>
      </c>
      <c r="P1882" s="162">
        <v>1393</v>
      </c>
      <c r="Q1882" s="162">
        <v>2588</v>
      </c>
      <c r="R1882" s="164">
        <v>1</v>
      </c>
      <c r="S1882" s="164" t="s">
        <v>644</v>
      </c>
      <c r="T1882" s="164"/>
      <c r="U1882" s="164" t="s">
        <v>644</v>
      </c>
      <c r="V1882" s="164" t="s">
        <v>644</v>
      </c>
      <c r="W1882" s="162">
        <f t="shared" si="110"/>
        <v>1</v>
      </c>
      <c r="X1882" s="162">
        <v>1</v>
      </c>
      <c r="Y1882" t="str">
        <f t="shared" si="111"/>
        <v>Public Elementary</v>
      </c>
      <c r="AA1882" t="str">
        <f t="shared" si="112"/>
        <v>1</v>
      </c>
    </row>
    <row r="1883" spans="1:27" ht="15.75" hidden="1" customHeight="1" x14ac:dyDescent="0.25">
      <c r="A1883" s="162">
        <v>1688</v>
      </c>
      <c r="B1883" s="162">
        <v>121533</v>
      </c>
      <c r="C1883" s="163" t="s">
        <v>1401</v>
      </c>
      <c r="D1883" s="163" t="s">
        <v>638</v>
      </c>
      <c r="E1883" s="163" t="s">
        <v>639</v>
      </c>
      <c r="F1883" s="163" t="s">
        <v>639</v>
      </c>
      <c r="G1883" s="163" t="s">
        <v>2308</v>
      </c>
      <c r="H1883" s="163" t="s">
        <v>2308</v>
      </c>
      <c r="I1883" s="163" t="s">
        <v>643</v>
      </c>
      <c r="J1883" s="162">
        <v>11.010942699999999</v>
      </c>
      <c r="K1883" s="162">
        <v>124.9761231</v>
      </c>
      <c r="L1883" s="163" t="s">
        <v>644</v>
      </c>
      <c r="M1883" s="162">
        <v>14</v>
      </c>
      <c r="N1883" s="162">
        <v>45</v>
      </c>
      <c r="O1883" s="162">
        <v>194</v>
      </c>
      <c r="P1883" s="162">
        <v>1393</v>
      </c>
      <c r="Q1883" s="162">
        <v>2588</v>
      </c>
      <c r="R1883" s="164">
        <v>1</v>
      </c>
      <c r="S1883" s="164" t="s">
        <v>644</v>
      </c>
      <c r="T1883" s="164"/>
      <c r="U1883" s="164" t="s">
        <v>644</v>
      </c>
      <c r="V1883" s="164" t="s">
        <v>644</v>
      </c>
      <c r="W1883" s="162">
        <f t="shared" si="110"/>
        <v>1</v>
      </c>
      <c r="X1883" s="162">
        <v>1</v>
      </c>
      <c r="Y1883" t="str">
        <f t="shared" si="111"/>
        <v>Public Elementary</v>
      </c>
      <c r="AA1883" t="str">
        <f t="shared" si="112"/>
        <v>1</v>
      </c>
    </row>
    <row r="1884" spans="1:27" ht="15.75" hidden="1" customHeight="1" x14ac:dyDescent="0.25">
      <c r="A1884" s="162">
        <v>2156</v>
      </c>
      <c r="B1884" s="162">
        <v>191514</v>
      </c>
      <c r="C1884" s="163" t="s">
        <v>2747</v>
      </c>
      <c r="D1884" s="163" t="s">
        <v>638</v>
      </c>
      <c r="E1884" s="163" t="s">
        <v>639</v>
      </c>
      <c r="F1884" s="163" t="s">
        <v>639</v>
      </c>
      <c r="G1884" s="163" t="s">
        <v>2308</v>
      </c>
      <c r="H1884" s="163" t="s">
        <v>2308</v>
      </c>
      <c r="I1884" s="163" t="s">
        <v>643</v>
      </c>
      <c r="J1884" s="166">
        <v>10.950882999999999</v>
      </c>
      <c r="K1884" s="166">
        <v>124.95638700000001</v>
      </c>
      <c r="L1884" s="163" t="s">
        <v>644</v>
      </c>
      <c r="M1884" s="162">
        <v>14</v>
      </c>
      <c r="N1884" s="162">
        <v>45</v>
      </c>
      <c r="O1884" s="162">
        <v>194</v>
      </c>
      <c r="P1884" s="162">
        <v>1393</v>
      </c>
      <c r="Q1884" s="162">
        <v>2588</v>
      </c>
      <c r="R1884" s="164">
        <v>1</v>
      </c>
      <c r="S1884" s="164" t="s">
        <v>644</v>
      </c>
      <c r="T1884" s="164"/>
      <c r="U1884" s="164" t="s">
        <v>644</v>
      </c>
      <c r="V1884" s="164" t="s">
        <v>644</v>
      </c>
      <c r="W1884" s="162">
        <f t="shared" si="110"/>
        <v>1</v>
      </c>
      <c r="X1884" s="162">
        <v>1</v>
      </c>
      <c r="Y1884" t="str">
        <f t="shared" si="111"/>
        <v>Public Elementary</v>
      </c>
      <c r="AA1884" t="str">
        <f t="shared" si="112"/>
        <v>1</v>
      </c>
    </row>
    <row r="1885" spans="1:27" ht="15.75" hidden="1" customHeight="1" x14ac:dyDescent="0.25">
      <c r="A1885" s="162">
        <v>2179</v>
      </c>
      <c r="B1885" s="162">
        <v>191538</v>
      </c>
      <c r="C1885" s="163" t="s">
        <v>2767</v>
      </c>
      <c r="D1885" s="163" t="s">
        <v>638</v>
      </c>
      <c r="E1885" s="163" t="s">
        <v>639</v>
      </c>
      <c r="F1885" s="163" t="s">
        <v>639</v>
      </c>
      <c r="G1885" s="163" t="s">
        <v>2308</v>
      </c>
      <c r="H1885" s="163" t="s">
        <v>2308</v>
      </c>
      <c r="I1885" s="163" t="s">
        <v>643</v>
      </c>
      <c r="J1885" s="162">
        <v>10.968915000000001</v>
      </c>
      <c r="K1885" s="162">
        <v>124.95771000000001</v>
      </c>
      <c r="L1885" s="163" t="s">
        <v>644</v>
      </c>
      <c r="M1885" s="162">
        <v>14</v>
      </c>
      <c r="N1885" s="162">
        <v>45</v>
      </c>
      <c r="O1885" s="162">
        <v>194</v>
      </c>
      <c r="P1885" s="162">
        <v>1393</v>
      </c>
      <c r="Q1885" s="162">
        <v>2588</v>
      </c>
      <c r="R1885" s="164">
        <v>1</v>
      </c>
      <c r="S1885" s="164" t="s">
        <v>644</v>
      </c>
      <c r="T1885" s="164"/>
      <c r="U1885" s="164" t="s">
        <v>644</v>
      </c>
      <c r="V1885" s="164" t="s">
        <v>644</v>
      </c>
      <c r="W1885" s="162">
        <f t="shared" si="110"/>
        <v>1</v>
      </c>
      <c r="X1885" s="162">
        <v>1</v>
      </c>
      <c r="Y1885" t="str">
        <f t="shared" si="111"/>
        <v>Public Elementary</v>
      </c>
      <c r="AA1885" t="str">
        <f t="shared" si="112"/>
        <v>1</v>
      </c>
    </row>
    <row r="1886" spans="1:27" ht="15.75" hidden="1" customHeight="1" x14ac:dyDescent="0.25">
      <c r="A1886" s="162">
        <v>2261</v>
      </c>
      <c r="B1886" s="162">
        <v>303381</v>
      </c>
      <c r="C1886" s="163" t="s">
        <v>2841</v>
      </c>
      <c r="D1886" s="163" t="s">
        <v>638</v>
      </c>
      <c r="E1886" s="163" t="s">
        <v>639</v>
      </c>
      <c r="F1886" s="163" t="s">
        <v>639</v>
      </c>
      <c r="G1886" s="163" t="s">
        <v>2308</v>
      </c>
      <c r="H1886" s="163" t="s">
        <v>2308</v>
      </c>
      <c r="I1886" s="163" t="s">
        <v>716</v>
      </c>
      <c r="J1886" s="162">
        <v>10.97224486</v>
      </c>
      <c r="K1886" s="162">
        <v>124.9638052</v>
      </c>
      <c r="L1886" s="163" t="s">
        <v>644</v>
      </c>
      <c r="M1886" s="162">
        <v>14</v>
      </c>
      <c r="N1886" s="162">
        <v>45</v>
      </c>
      <c r="O1886" s="162">
        <v>194</v>
      </c>
      <c r="P1886" s="162">
        <v>1393</v>
      </c>
      <c r="Q1886" s="162">
        <v>2588</v>
      </c>
      <c r="R1886" s="164" t="s">
        <v>644</v>
      </c>
      <c r="S1886" s="164">
        <v>1</v>
      </c>
      <c r="T1886" s="164"/>
      <c r="U1886" s="164" t="s">
        <v>644</v>
      </c>
      <c r="V1886" s="164" t="s">
        <v>644</v>
      </c>
      <c r="W1886" s="162">
        <f t="shared" si="110"/>
        <v>2</v>
      </c>
      <c r="X1886" s="162">
        <v>1</v>
      </c>
      <c r="Y1886" t="str">
        <f t="shared" si="111"/>
        <v>Public JHS</v>
      </c>
      <c r="AA1886" t="str">
        <f t="shared" si="112"/>
        <v>2</v>
      </c>
    </row>
    <row r="1887" spans="1:27" ht="15.75" hidden="1" customHeight="1" x14ac:dyDescent="0.25">
      <c r="A1887" s="162">
        <v>2472</v>
      </c>
      <c r="B1887" s="178" t="s">
        <v>2308</v>
      </c>
      <c r="C1887" s="178" t="s">
        <v>3122</v>
      </c>
      <c r="D1887" s="163" t="s">
        <v>638</v>
      </c>
      <c r="E1887" s="163" t="s">
        <v>639</v>
      </c>
      <c r="F1887" s="163" t="s">
        <v>639</v>
      </c>
      <c r="G1887" s="178" t="s">
        <v>2308</v>
      </c>
      <c r="H1887" s="178" t="s">
        <v>2308</v>
      </c>
      <c r="I1887" s="163" t="s">
        <v>758</v>
      </c>
      <c r="J1887" s="162"/>
      <c r="K1887" s="162"/>
      <c r="L1887" s="163"/>
      <c r="M1887" s="162"/>
      <c r="N1887" s="162"/>
      <c r="O1887" s="162"/>
      <c r="P1887" s="162"/>
      <c r="Q1887" s="162"/>
      <c r="R1887" s="164" t="s">
        <v>644</v>
      </c>
      <c r="S1887" s="164" t="s">
        <v>644</v>
      </c>
      <c r="T1887" s="164"/>
      <c r="U1887" s="164">
        <v>1</v>
      </c>
      <c r="V1887" s="164" t="s">
        <v>644</v>
      </c>
      <c r="W1887" s="162">
        <f t="shared" si="110"/>
        <v>7</v>
      </c>
      <c r="X1887" s="162">
        <v>1</v>
      </c>
      <c r="Y1887" t="str">
        <f t="shared" si="111"/>
        <v>Public ALS</v>
      </c>
      <c r="AA1887" t="str">
        <f t="shared" si="112"/>
        <v>4</v>
      </c>
    </row>
    <row r="1888" spans="1:27" ht="15.75" hidden="1" customHeight="1" x14ac:dyDescent="0.25">
      <c r="A1888" s="162">
        <v>1692</v>
      </c>
      <c r="B1888" s="162">
        <v>121537</v>
      </c>
      <c r="C1888" s="163" t="s">
        <v>2327</v>
      </c>
      <c r="D1888" s="163" t="s">
        <v>638</v>
      </c>
      <c r="E1888" s="163" t="s">
        <v>639</v>
      </c>
      <c r="F1888" s="163" t="s">
        <v>639</v>
      </c>
      <c r="G1888" s="163" t="s">
        <v>2323</v>
      </c>
      <c r="H1888" s="163" t="s">
        <v>2328</v>
      </c>
      <c r="I1888" s="163" t="s">
        <v>643</v>
      </c>
      <c r="J1888" s="162">
        <v>11.2325996</v>
      </c>
      <c r="K1888" s="162">
        <v>124.68780870000001</v>
      </c>
      <c r="L1888" s="163" t="s">
        <v>644</v>
      </c>
      <c r="M1888" s="162">
        <v>14</v>
      </c>
      <c r="N1888" s="162">
        <v>45</v>
      </c>
      <c r="O1888" s="162">
        <v>194</v>
      </c>
      <c r="P1888" s="162">
        <v>1394</v>
      </c>
      <c r="Q1888" s="162">
        <v>2589</v>
      </c>
      <c r="R1888" s="164">
        <v>1</v>
      </c>
      <c r="S1888" s="164" t="s">
        <v>644</v>
      </c>
      <c r="T1888" s="164"/>
      <c r="U1888" s="164" t="s">
        <v>644</v>
      </c>
      <c r="V1888" s="164" t="s">
        <v>644</v>
      </c>
      <c r="W1888" s="162">
        <f t="shared" si="110"/>
        <v>1</v>
      </c>
      <c r="X1888" s="162">
        <v>1</v>
      </c>
      <c r="Y1888" t="str">
        <f t="shared" si="111"/>
        <v>Public Elementary</v>
      </c>
      <c r="AA1888" t="str">
        <f t="shared" si="112"/>
        <v>1</v>
      </c>
    </row>
    <row r="1889" spans="1:28" ht="15.75" hidden="1" customHeight="1" x14ac:dyDescent="0.25">
      <c r="A1889" s="162">
        <v>1693</v>
      </c>
      <c r="B1889" s="162">
        <v>121538</v>
      </c>
      <c r="C1889" s="163" t="s">
        <v>2329</v>
      </c>
      <c r="D1889" s="163" t="s">
        <v>638</v>
      </c>
      <c r="E1889" s="163" t="s">
        <v>639</v>
      </c>
      <c r="F1889" s="163" t="s">
        <v>639</v>
      </c>
      <c r="G1889" s="163" t="s">
        <v>2323</v>
      </c>
      <c r="H1889" s="163" t="s">
        <v>2328</v>
      </c>
      <c r="I1889" s="163" t="s">
        <v>643</v>
      </c>
      <c r="J1889" s="162">
        <v>11.185654449999999</v>
      </c>
      <c r="K1889" s="162">
        <v>124.5627918</v>
      </c>
      <c r="L1889" s="163" t="s">
        <v>644</v>
      </c>
      <c r="M1889" s="162">
        <v>14</v>
      </c>
      <c r="N1889" s="162">
        <v>45</v>
      </c>
      <c r="O1889" s="162">
        <v>194</v>
      </c>
      <c r="P1889" s="162">
        <v>1394</v>
      </c>
      <c r="Q1889" s="162">
        <v>2589</v>
      </c>
      <c r="R1889" s="164">
        <v>1</v>
      </c>
      <c r="S1889" s="164" t="s">
        <v>644</v>
      </c>
      <c r="T1889" s="164"/>
      <c r="U1889" s="164" t="s">
        <v>644</v>
      </c>
      <c r="V1889" s="164" t="s">
        <v>644</v>
      </c>
      <c r="W1889" s="162">
        <f t="shared" si="110"/>
        <v>1</v>
      </c>
      <c r="X1889" s="162">
        <v>1</v>
      </c>
      <c r="Y1889" t="str">
        <f t="shared" si="111"/>
        <v>Public Elementary</v>
      </c>
      <c r="AA1889" t="str">
        <f t="shared" si="112"/>
        <v>1</v>
      </c>
    </row>
    <row r="1890" spans="1:28" ht="15.75" hidden="1" customHeight="1" x14ac:dyDescent="0.25">
      <c r="A1890" s="162">
        <v>1696</v>
      </c>
      <c r="B1890" s="162">
        <v>121541</v>
      </c>
      <c r="C1890" s="163" t="s">
        <v>2331</v>
      </c>
      <c r="D1890" s="163" t="s">
        <v>638</v>
      </c>
      <c r="E1890" s="163" t="s">
        <v>639</v>
      </c>
      <c r="F1890" s="163" t="s">
        <v>639</v>
      </c>
      <c r="G1890" s="163" t="s">
        <v>2323</v>
      </c>
      <c r="H1890" s="163" t="s">
        <v>2328</v>
      </c>
      <c r="I1890" s="163" t="s">
        <v>643</v>
      </c>
      <c r="J1890" s="162">
        <v>11.16037921</v>
      </c>
      <c r="K1890" s="162">
        <v>124.56223559999999</v>
      </c>
      <c r="L1890" s="163" t="s">
        <v>644</v>
      </c>
      <c r="M1890" s="162">
        <v>14</v>
      </c>
      <c r="N1890" s="162">
        <v>45</v>
      </c>
      <c r="O1890" s="162">
        <v>194</v>
      </c>
      <c r="P1890" s="162">
        <v>1394</v>
      </c>
      <c r="Q1890" s="162">
        <v>2589</v>
      </c>
      <c r="R1890" s="164">
        <v>1</v>
      </c>
      <c r="S1890" s="164" t="s">
        <v>644</v>
      </c>
      <c r="T1890" s="164"/>
      <c r="U1890" s="164" t="s">
        <v>644</v>
      </c>
      <c r="V1890" s="164" t="s">
        <v>644</v>
      </c>
      <c r="W1890" s="162">
        <f t="shared" si="110"/>
        <v>1</v>
      </c>
      <c r="X1890" s="162">
        <v>1</v>
      </c>
      <c r="Y1890" t="str">
        <f t="shared" si="111"/>
        <v>Public Elementary</v>
      </c>
      <c r="AA1890" t="str">
        <f t="shared" si="112"/>
        <v>1</v>
      </c>
    </row>
    <row r="1891" spans="1:28" ht="15.75" hidden="1" customHeight="1" x14ac:dyDescent="0.25">
      <c r="A1891" s="162">
        <v>1697</v>
      </c>
      <c r="B1891" s="162">
        <v>121542</v>
      </c>
      <c r="C1891" s="163" t="s">
        <v>2332</v>
      </c>
      <c r="D1891" s="163" t="s">
        <v>638</v>
      </c>
      <c r="E1891" s="163" t="s">
        <v>639</v>
      </c>
      <c r="F1891" s="163" t="s">
        <v>639</v>
      </c>
      <c r="G1891" s="163" t="s">
        <v>2323</v>
      </c>
      <c r="H1891" s="163" t="s">
        <v>2328</v>
      </c>
      <c r="I1891" s="163" t="s">
        <v>643</v>
      </c>
      <c r="J1891" s="162">
        <v>11.152323470000001</v>
      </c>
      <c r="K1891" s="162">
        <v>124.62584649999999</v>
      </c>
      <c r="L1891" s="163" t="s">
        <v>644</v>
      </c>
      <c r="M1891" s="162">
        <v>14</v>
      </c>
      <c r="N1891" s="162">
        <v>45</v>
      </c>
      <c r="O1891" s="162">
        <v>194</v>
      </c>
      <c r="P1891" s="162">
        <v>1394</v>
      </c>
      <c r="Q1891" s="162">
        <v>2589</v>
      </c>
      <c r="R1891" s="164">
        <v>1</v>
      </c>
      <c r="S1891" s="164" t="s">
        <v>644</v>
      </c>
      <c r="T1891" s="164"/>
      <c r="U1891" s="164" t="s">
        <v>644</v>
      </c>
      <c r="V1891" s="164" t="s">
        <v>644</v>
      </c>
      <c r="W1891" s="162">
        <f t="shared" ref="W1891:W1954" si="113">IF(AA1891="1",1,IF(AA1891="2",2,IF(AA1891="12",4,IF(AA1891="123",6,IF(AA1891="23",5,IF(AA1891="3",3,IF(AA1891="4",7,IF(AA1891="35",8,""))))))))</f>
        <v>1</v>
      </c>
      <c r="X1891" s="162">
        <v>1</v>
      </c>
      <c r="Y1891" t="str">
        <f t="shared" ref="Y1891:Y1954" si="114">IF(X1891=1,"Public","Private")&amp;" "&amp;IF(W1891=1,"Elementary",IF(W1891=2,"JHS",IF(W1891=3,"SHS (Stand-alone)",IF(W1891=4,"Integrated",IF(W1891=5,"Secondary",IF(W1891=6,"Complete K to 12",IF(W1891=7,"ALS",IF(W1891=8,"SHS SUC",""))))))))</f>
        <v>Public Elementary</v>
      </c>
      <c r="AA1891" t="str">
        <f t="shared" ref="AA1891:AA1954" si="115">IF(R1891=1,1,"")&amp;IF(S1891=1,2,"")&amp;IF(T1891=1,3,"")&amp;IF(U1891=1,4,"")&amp;IF(V1891=1,5,"")</f>
        <v>1</v>
      </c>
    </row>
    <row r="1892" spans="1:28" ht="15.75" hidden="1" customHeight="1" x14ac:dyDescent="0.25">
      <c r="A1892" s="162">
        <v>1698</v>
      </c>
      <c r="B1892" s="162">
        <v>121543</v>
      </c>
      <c r="C1892" s="163" t="s">
        <v>2333</v>
      </c>
      <c r="D1892" s="163" t="s">
        <v>638</v>
      </c>
      <c r="E1892" s="163" t="s">
        <v>639</v>
      </c>
      <c r="F1892" s="163" t="s">
        <v>639</v>
      </c>
      <c r="G1892" s="163" t="s">
        <v>2323</v>
      </c>
      <c r="H1892" s="163" t="s">
        <v>2328</v>
      </c>
      <c r="I1892" s="163" t="s">
        <v>643</v>
      </c>
      <c r="J1892" s="162">
        <v>11.205709049999999</v>
      </c>
      <c r="K1892" s="162">
        <v>124.5650029</v>
      </c>
      <c r="L1892" s="163" t="s">
        <v>644</v>
      </c>
      <c r="M1892" s="162">
        <v>14</v>
      </c>
      <c r="N1892" s="162">
        <v>45</v>
      </c>
      <c r="O1892" s="162">
        <v>194</v>
      </c>
      <c r="P1892" s="162">
        <v>1394</v>
      </c>
      <c r="Q1892" s="162">
        <v>2589</v>
      </c>
      <c r="R1892" s="164">
        <v>1</v>
      </c>
      <c r="S1892" s="164" t="s">
        <v>644</v>
      </c>
      <c r="T1892" s="164"/>
      <c r="U1892" s="164" t="s">
        <v>644</v>
      </c>
      <c r="V1892" s="164" t="s">
        <v>644</v>
      </c>
      <c r="W1892" s="162">
        <f t="shared" si="113"/>
        <v>1</v>
      </c>
      <c r="X1892" s="162">
        <v>1</v>
      </c>
      <c r="Y1892" t="str">
        <f t="shared" si="114"/>
        <v>Public Elementary</v>
      </c>
      <c r="AA1892" t="str">
        <f t="shared" si="115"/>
        <v>1</v>
      </c>
    </row>
    <row r="1893" spans="1:28" ht="15.75" hidden="1" customHeight="1" x14ac:dyDescent="0.25">
      <c r="A1893" s="162">
        <v>1699</v>
      </c>
      <c r="B1893" s="162">
        <v>121544</v>
      </c>
      <c r="C1893" s="163" t="s">
        <v>2334</v>
      </c>
      <c r="D1893" s="163" t="s">
        <v>638</v>
      </c>
      <c r="E1893" s="163" t="s">
        <v>639</v>
      </c>
      <c r="F1893" s="163" t="s">
        <v>639</v>
      </c>
      <c r="G1893" s="163" t="s">
        <v>2323</v>
      </c>
      <c r="H1893" s="163" t="s">
        <v>2328</v>
      </c>
      <c r="I1893" s="163" t="s">
        <v>643</v>
      </c>
      <c r="J1893" s="162">
        <v>11.203009140000001</v>
      </c>
      <c r="K1893" s="162">
        <v>124.5845028</v>
      </c>
      <c r="L1893" s="163" t="s">
        <v>644</v>
      </c>
      <c r="M1893" s="162">
        <v>14</v>
      </c>
      <c r="N1893" s="162">
        <v>45</v>
      </c>
      <c r="O1893" s="162">
        <v>194</v>
      </c>
      <c r="P1893" s="162">
        <v>1394</v>
      </c>
      <c r="Q1893" s="162">
        <v>2589</v>
      </c>
      <c r="R1893" s="164">
        <v>1</v>
      </c>
      <c r="S1893" s="164" t="s">
        <v>644</v>
      </c>
      <c r="T1893" s="164"/>
      <c r="U1893" s="164" t="s">
        <v>644</v>
      </c>
      <c r="V1893" s="164" t="s">
        <v>644</v>
      </c>
      <c r="W1893" s="162">
        <f t="shared" si="113"/>
        <v>1</v>
      </c>
      <c r="X1893" s="162">
        <v>1</v>
      </c>
      <c r="Y1893" t="str">
        <f t="shared" si="114"/>
        <v>Public Elementary</v>
      </c>
      <c r="AA1893" t="str">
        <f t="shared" si="115"/>
        <v>1</v>
      </c>
    </row>
    <row r="1894" spans="1:28" ht="15.75" hidden="1" customHeight="1" x14ac:dyDescent="0.25">
      <c r="A1894" s="162">
        <v>1704</v>
      </c>
      <c r="B1894" s="162">
        <v>121549</v>
      </c>
      <c r="C1894" s="163" t="s">
        <v>2339</v>
      </c>
      <c r="D1894" s="163" t="s">
        <v>638</v>
      </c>
      <c r="E1894" s="163" t="s">
        <v>639</v>
      </c>
      <c r="F1894" s="163" t="s">
        <v>639</v>
      </c>
      <c r="G1894" s="163" t="s">
        <v>2323</v>
      </c>
      <c r="H1894" s="163" t="s">
        <v>2328</v>
      </c>
      <c r="I1894" s="163" t="s">
        <v>643</v>
      </c>
      <c r="J1894" s="162">
        <v>11.19593171</v>
      </c>
      <c r="K1894" s="162">
        <v>124.5680698</v>
      </c>
      <c r="L1894" s="163" t="s">
        <v>644</v>
      </c>
      <c r="M1894" s="162">
        <v>14</v>
      </c>
      <c r="N1894" s="162">
        <v>45</v>
      </c>
      <c r="O1894" s="162">
        <v>194</v>
      </c>
      <c r="P1894" s="162">
        <v>1394</v>
      </c>
      <c r="Q1894" s="162">
        <v>2589</v>
      </c>
      <c r="R1894" s="164">
        <v>1</v>
      </c>
      <c r="S1894" s="164" t="s">
        <v>644</v>
      </c>
      <c r="T1894" s="164"/>
      <c r="U1894" s="164" t="s">
        <v>644</v>
      </c>
      <c r="V1894" s="164" t="s">
        <v>644</v>
      </c>
      <c r="W1894" s="162">
        <f t="shared" si="113"/>
        <v>1</v>
      </c>
      <c r="X1894" s="162">
        <v>1</v>
      </c>
      <c r="Y1894" t="str">
        <f t="shared" si="114"/>
        <v>Public Elementary</v>
      </c>
      <c r="AA1894" t="str">
        <f t="shared" si="115"/>
        <v>1</v>
      </c>
    </row>
    <row r="1895" spans="1:28" ht="15.75" hidden="1" customHeight="1" x14ac:dyDescent="0.25">
      <c r="A1895" s="162">
        <v>1705</v>
      </c>
      <c r="B1895" s="162">
        <v>121550</v>
      </c>
      <c r="C1895" s="163" t="s">
        <v>1373</v>
      </c>
      <c r="D1895" s="163" t="s">
        <v>638</v>
      </c>
      <c r="E1895" s="163" t="s">
        <v>639</v>
      </c>
      <c r="F1895" s="163" t="s">
        <v>639</v>
      </c>
      <c r="G1895" s="163" t="s">
        <v>2323</v>
      </c>
      <c r="H1895" s="163" t="s">
        <v>2328</v>
      </c>
      <c r="I1895" s="163" t="s">
        <v>643</v>
      </c>
      <c r="J1895" s="162">
        <v>11.170655330000001</v>
      </c>
      <c r="K1895" s="162">
        <v>124.5972356</v>
      </c>
      <c r="L1895" s="163" t="s">
        <v>644</v>
      </c>
      <c r="M1895" s="162">
        <v>14</v>
      </c>
      <c r="N1895" s="162">
        <v>45</v>
      </c>
      <c r="O1895" s="162">
        <v>194</v>
      </c>
      <c r="P1895" s="162">
        <v>1394</v>
      </c>
      <c r="Q1895" s="162">
        <v>2589</v>
      </c>
      <c r="R1895" s="164">
        <v>1</v>
      </c>
      <c r="S1895" s="164" t="s">
        <v>644</v>
      </c>
      <c r="T1895" s="164"/>
      <c r="U1895" s="164" t="s">
        <v>644</v>
      </c>
      <c r="V1895" s="164" t="s">
        <v>644</v>
      </c>
      <c r="W1895" s="162">
        <f t="shared" si="113"/>
        <v>1</v>
      </c>
      <c r="X1895" s="162">
        <v>1</v>
      </c>
      <c r="Y1895" t="str">
        <f t="shared" si="114"/>
        <v>Public Elementary</v>
      </c>
      <c r="AA1895" t="str">
        <f t="shared" si="115"/>
        <v>1</v>
      </c>
    </row>
    <row r="1896" spans="1:28" ht="15.75" hidden="1" customHeight="1" x14ac:dyDescent="0.25">
      <c r="A1896" s="162">
        <v>1707</v>
      </c>
      <c r="B1896" s="162">
        <v>121552</v>
      </c>
      <c r="C1896" s="163" t="s">
        <v>2341</v>
      </c>
      <c r="D1896" s="163" t="s">
        <v>638</v>
      </c>
      <c r="E1896" s="163" t="s">
        <v>639</v>
      </c>
      <c r="F1896" s="163" t="s">
        <v>639</v>
      </c>
      <c r="G1896" s="163" t="s">
        <v>2323</v>
      </c>
      <c r="H1896" s="163" t="s">
        <v>2328</v>
      </c>
      <c r="I1896" s="163" t="s">
        <v>643</v>
      </c>
      <c r="J1896" s="166">
        <v>11.21954114</v>
      </c>
      <c r="K1896" s="166">
        <v>124.5544589</v>
      </c>
      <c r="L1896" s="163" t="s">
        <v>644</v>
      </c>
      <c r="M1896" s="162">
        <v>14</v>
      </c>
      <c r="N1896" s="162">
        <v>45</v>
      </c>
      <c r="O1896" s="162">
        <v>194</v>
      </c>
      <c r="P1896" s="162">
        <v>1394</v>
      </c>
      <c r="Q1896" s="162">
        <v>2589</v>
      </c>
      <c r="R1896" s="164">
        <v>1</v>
      </c>
      <c r="S1896" s="164" t="s">
        <v>644</v>
      </c>
      <c r="T1896" s="164"/>
      <c r="U1896" s="164" t="s">
        <v>644</v>
      </c>
      <c r="V1896" s="164" t="s">
        <v>644</v>
      </c>
      <c r="W1896" s="162">
        <f t="shared" si="113"/>
        <v>1</v>
      </c>
      <c r="X1896" s="162">
        <v>1</v>
      </c>
      <c r="Y1896" t="str">
        <f t="shared" si="114"/>
        <v>Public Elementary</v>
      </c>
      <c r="AA1896" t="str">
        <f t="shared" si="115"/>
        <v>1</v>
      </c>
    </row>
    <row r="1897" spans="1:28" ht="15.75" hidden="1" customHeight="1" x14ac:dyDescent="0.25">
      <c r="A1897" s="162">
        <v>1710</v>
      </c>
      <c r="B1897" s="162">
        <v>121555</v>
      </c>
      <c r="C1897" s="163" t="s">
        <v>2342</v>
      </c>
      <c r="D1897" s="163" t="s">
        <v>638</v>
      </c>
      <c r="E1897" s="163" t="s">
        <v>639</v>
      </c>
      <c r="F1897" s="163" t="s">
        <v>639</v>
      </c>
      <c r="G1897" s="163" t="s">
        <v>2323</v>
      </c>
      <c r="H1897" s="163" t="s">
        <v>2328</v>
      </c>
      <c r="I1897" s="163" t="s">
        <v>643</v>
      </c>
      <c r="J1897" s="162">
        <v>11.128614170000001</v>
      </c>
      <c r="K1897" s="162">
        <v>124.6146024</v>
      </c>
      <c r="L1897" s="163" t="s">
        <v>644</v>
      </c>
      <c r="M1897" s="162">
        <v>14</v>
      </c>
      <c r="N1897" s="162">
        <v>45</v>
      </c>
      <c r="O1897" s="162">
        <v>194</v>
      </c>
      <c r="P1897" s="162">
        <v>1394</v>
      </c>
      <c r="Q1897" s="162">
        <v>2589</v>
      </c>
      <c r="R1897" s="164">
        <v>1</v>
      </c>
      <c r="S1897" s="164" t="s">
        <v>644</v>
      </c>
      <c r="T1897" s="164"/>
      <c r="U1897" s="164" t="s">
        <v>644</v>
      </c>
      <c r="V1897" s="164" t="s">
        <v>644</v>
      </c>
      <c r="W1897" s="162">
        <f t="shared" si="113"/>
        <v>1</v>
      </c>
      <c r="X1897" s="162">
        <v>1</v>
      </c>
      <c r="Y1897" t="str">
        <f t="shared" si="114"/>
        <v>Public Elementary</v>
      </c>
      <c r="AA1897" t="str">
        <f t="shared" si="115"/>
        <v>1</v>
      </c>
    </row>
    <row r="1898" spans="1:28" ht="15.75" hidden="1" customHeight="1" x14ac:dyDescent="0.25">
      <c r="A1898" s="162">
        <v>2263</v>
      </c>
      <c r="B1898" s="162">
        <v>303383</v>
      </c>
      <c r="C1898" s="163" t="s">
        <v>2843</v>
      </c>
      <c r="D1898" s="163" t="s">
        <v>638</v>
      </c>
      <c r="E1898" s="163" t="s">
        <v>639</v>
      </c>
      <c r="F1898" s="163" t="s">
        <v>639</v>
      </c>
      <c r="G1898" s="163" t="s">
        <v>2323</v>
      </c>
      <c r="H1898" s="163" t="s">
        <v>2328</v>
      </c>
      <c r="I1898" s="163" t="s">
        <v>716</v>
      </c>
      <c r="J1898" s="162">
        <v>11.18555729</v>
      </c>
      <c r="K1898" s="162">
        <v>124.564069</v>
      </c>
      <c r="L1898" s="163" t="s">
        <v>644</v>
      </c>
      <c r="M1898" s="162">
        <v>14</v>
      </c>
      <c r="N1898" s="162">
        <v>45</v>
      </c>
      <c r="O1898" s="162">
        <v>194</v>
      </c>
      <c r="P1898" s="162">
        <v>1394</v>
      </c>
      <c r="Q1898" s="162">
        <v>2589</v>
      </c>
      <c r="R1898" s="164" t="s">
        <v>644</v>
      </c>
      <c r="S1898" s="164">
        <v>1</v>
      </c>
      <c r="T1898" s="164"/>
      <c r="U1898" s="164" t="s">
        <v>644</v>
      </c>
      <c r="V1898" s="164" t="s">
        <v>644</v>
      </c>
      <c r="W1898" s="162">
        <f t="shared" si="113"/>
        <v>2</v>
      </c>
      <c r="X1898" s="162">
        <v>1</v>
      </c>
      <c r="Y1898" t="str">
        <f t="shared" si="114"/>
        <v>Public JHS</v>
      </c>
      <c r="AA1898" t="str">
        <f t="shared" si="115"/>
        <v>2</v>
      </c>
    </row>
    <row r="1899" spans="1:28" ht="15.75" hidden="1" customHeight="1" x14ac:dyDescent="0.25">
      <c r="A1899" s="162">
        <v>2275</v>
      </c>
      <c r="B1899" s="162">
        <v>303395</v>
      </c>
      <c r="C1899" s="163" t="s">
        <v>2855</v>
      </c>
      <c r="D1899" s="163" t="s">
        <v>638</v>
      </c>
      <c r="E1899" s="163" t="s">
        <v>639</v>
      </c>
      <c r="F1899" s="163" t="s">
        <v>639</v>
      </c>
      <c r="G1899" s="163" t="s">
        <v>2323</v>
      </c>
      <c r="H1899" s="163" t="s">
        <v>2328</v>
      </c>
      <c r="I1899" s="163" t="s">
        <v>716</v>
      </c>
      <c r="J1899" s="162">
        <v>11.159800260000001</v>
      </c>
      <c r="K1899" s="162">
        <v>124.62811000000001</v>
      </c>
      <c r="L1899" s="163" t="s">
        <v>644</v>
      </c>
      <c r="M1899" s="162">
        <v>14</v>
      </c>
      <c r="N1899" s="162">
        <v>45</v>
      </c>
      <c r="O1899" s="162">
        <v>194</v>
      </c>
      <c r="P1899" s="162">
        <v>1394</v>
      </c>
      <c r="Q1899" s="162">
        <v>2589</v>
      </c>
      <c r="R1899" s="164" t="s">
        <v>644</v>
      </c>
      <c r="S1899" s="164">
        <v>1</v>
      </c>
      <c r="T1899" s="164"/>
      <c r="U1899" s="164" t="s">
        <v>644</v>
      </c>
      <c r="V1899" s="164" t="s">
        <v>644</v>
      </c>
      <c r="W1899" s="162">
        <f t="shared" si="113"/>
        <v>2</v>
      </c>
      <c r="X1899" s="162">
        <v>1</v>
      </c>
      <c r="Y1899" t="str">
        <f t="shared" si="114"/>
        <v>Public JHS</v>
      </c>
      <c r="AA1899" t="str">
        <f t="shared" si="115"/>
        <v>2</v>
      </c>
    </row>
    <row r="1900" spans="1:28" ht="15.75" hidden="1" customHeight="1" x14ac:dyDescent="0.25">
      <c r="A1900" s="162">
        <v>2336</v>
      </c>
      <c r="B1900" s="162">
        <v>313318</v>
      </c>
      <c r="C1900" s="163" t="s">
        <v>2911</v>
      </c>
      <c r="D1900" s="163" t="s">
        <v>638</v>
      </c>
      <c r="E1900" s="163" t="s">
        <v>639</v>
      </c>
      <c r="F1900" s="163" t="s">
        <v>639</v>
      </c>
      <c r="G1900" s="163" t="s">
        <v>2323</v>
      </c>
      <c r="H1900" s="163" t="s">
        <v>2328</v>
      </c>
      <c r="I1900" s="163" t="s">
        <v>716</v>
      </c>
      <c r="J1900" s="170"/>
      <c r="K1900" s="170"/>
      <c r="L1900" s="163" t="s">
        <v>644</v>
      </c>
      <c r="M1900" s="162">
        <v>14</v>
      </c>
      <c r="N1900" s="162">
        <v>45</v>
      </c>
      <c r="O1900" s="162">
        <v>194</v>
      </c>
      <c r="P1900" s="162">
        <v>1394</v>
      </c>
      <c r="Q1900" s="162">
        <v>2589</v>
      </c>
      <c r="R1900" s="164" t="s">
        <v>644</v>
      </c>
      <c r="S1900" s="164">
        <v>1</v>
      </c>
      <c r="T1900" s="164"/>
      <c r="U1900" s="164" t="s">
        <v>644</v>
      </c>
      <c r="V1900" s="164" t="s">
        <v>644</v>
      </c>
      <c r="W1900" s="162">
        <f t="shared" si="113"/>
        <v>2</v>
      </c>
      <c r="X1900" s="162">
        <v>1</v>
      </c>
      <c r="Y1900" t="str">
        <f t="shared" si="114"/>
        <v>Public JHS</v>
      </c>
      <c r="AA1900" t="str">
        <f t="shared" si="115"/>
        <v>2</v>
      </c>
    </row>
    <row r="1901" spans="1:28" ht="15.75" hidden="1" customHeight="1" x14ac:dyDescent="0.25">
      <c r="A1901" s="162">
        <v>2337</v>
      </c>
      <c r="B1901" s="162">
        <v>313319</v>
      </c>
      <c r="C1901" s="163" t="s">
        <v>2912</v>
      </c>
      <c r="D1901" s="163" t="s">
        <v>638</v>
      </c>
      <c r="E1901" s="163" t="s">
        <v>639</v>
      </c>
      <c r="F1901" s="163" t="s">
        <v>639</v>
      </c>
      <c r="G1901" s="163" t="s">
        <v>2323</v>
      </c>
      <c r="H1901" s="163" t="s">
        <v>2328</v>
      </c>
      <c r="I1901" s="163" t="s">
        <v>716</v>
      </c>
      <c r="J1901" s="170"/>
      <c r="K1901" s="170"/>
      <c r="L1901" s="163" t="s">
        <v>644</v>
      </c>
      <c r="M1901" s="162">
        <v>14</v>
      </c>
      <c r="N1901" s="162">
        <v>45</v>
      </c>
      <c r="O1901" s="162">
        <v>194</v>
      </c>
      <c r="P1901" s="162">
        <v>1394</v>
      </c>
      <c r="Q1901" s="162">
        <v>2589</v>
      </c>
      <c r="R1901" s="164" t="s">
        <v>644</v>
      </c>
      <c r="S1901" s="164">
        <v>1</v>
      </c>
      <c r="T1901" s="164"/>
      <c r="U1901" s="164" t="s">
        <v>644</v>
      </c>
      <c r="V1901" s="164" t="s">
        <v>644</v>
      </c>
      <c r="W1901" s="162">
        <f t="shared" si="113"/>
        <v>2</v>
      </c>
      <c r="X1901" s="162">
        <v>1</v>
      </c>
      <c r="Y1901" s="1751" t="str">
        <f t="shared" si="114"/>
        <v>Public JHS</v>
      </c>
      <c r="Z1901" s="1751"/>
      <c r="AA1901" s="1751" t="str">
        <f t="shared" si="115"/>
        <v>2</v>
      </c>
      <c r="AB1901" s="1751"/>
    </row>
    <row r="1902" spans="1:28" ht="15.75" hidden="1" customHeight="1" x14ac:dyDescent="0.25">
      <c r="A1902" s="162">
        <v>2388</v>
      </c>
      <c r="B1902" s="162">
        <v>404687</v>
      </c>
      <c r="C1902" s="169" t="s">
        <v>2997</v>
      </c>
      <c r="D1902" s="163" t="s">
        <v>638</v>
      </c>
      <c r="E1902" s="163" t="s">
        <v>730</v>
      </c>
      <c r="F1902" s="163" t="s">
        <v>639</v>
      </c>
      <c r="G1902" s="163" t="s">
        <v>2998</v>
      </c>
      <c r="H1902" s="163" t="s">
        <v>2328</v>
      </c>
      <c r="I1902" s="163" t="s">
        <v>439</v>
      </c>
      <c r="J1902" s="170"/>
      <c r="K1902" s="170"/>
      <c r="L1902" s="163" t="s">
        <v>910</v>
      </c>
      <c r="M1902" s="162">
        <v>14</v>
      </c>
      <c r="N1902" s="162">
        <v>45</v>
      </c>
      <c r="O1902" s="162">
        <v>194</v>
      </c>
      <c r="P1902" s="162">
        <v>1394</v>
      </c>
      <c r="Q1902" s="162">
        <v>2589</v>
      </c>
      <c r="R1902" s="164" t="str">
        <f>IF(B1902&lt;200000,1,"")</f>
        <v/>
      </c>
      <c r="S1902" s="164">
        <v>1</v>
      </c>
      <c r="T1902" s="164"/>
      <c r="U1902" s="164" t="s">
        <v>644</v>
      </c>
      <c r="V1902" s="164" t="s">
        <v>644</v>
      </c>
      <c r="W1902" s="162">
        <f t="shared" si="113"/>
        <v>2</v>
      </c>
      <c r="X1902" s="162">
        <v>2</v>
      </c>
      <c r="Y1902" s="1751" t="str">
        <f t="shared" si="114"/>
        <v>Private JHS</v>
      </c>
      <c r="Z1902" s="1751"/>
      <c r="AA1902" s="1751" t="str">
        <f t="shared" si="115"/>
        <v>2</v>
      </c>
      <c r="AB1902" s="1751"/>
    </row>
    <row r="1903" spans="1:28" ht="15.75" hidden="1" customHeight="1" x14ac:dyDescent="0.25">
      <c r="A1903" s="162">
        <v>2389</v>
      </c>
      <c r="B1903" s="162">
        <v>404689</v>
      </c>
      <c r="C1903" s="169" t="s">
        <v>2999</v>
      </c>
      <c r="D1903" s="163" t="s">
        <v>638</v>
      </c>
      <c r="E1903" s="163" t="s">
        <v>730</v>
      </c>
      <c r="F1903" s="163" t="s">
        <v>639</v>
      </c>
      <c r="G1903" s="163" t="s">
        <v>2998</v>
      </c>
      <c r="H1903" s="163" t="s">
        <v>2328</v>
      </c>
      <c r="I1903" s="163" t="s">
        <v>439</v>
      </c>
      <c r="J1903" s="170"/>
      <c r="K1903" s="170"/>
      <c r="L1903" s="163" t="s">
        <v>910</v>
      </c>
      <c r="M1903" s="162">
        <v>14</v>
      </c>
      <c r="N1903" s="162">
        <v>45</v>
      </c>
      <c r="O1903" s="162">
        <v>194</v>
      </c>
      <c r="P1903" s="162">
        <v>1394</v>
      </c>
      <c r="Q1903" s="162">
        <v>2589</v>
      </c>
      <c r="R1903" s="164" t="str">
        <f>IF(B1903&lt;200000,1,"")</f>
        <v/>
      </c>
      <c r="S1903" s="164">
        <v>1</v>
      </c>
      <c r="T1903" s="164"/>
      <c r="U1903" s="164" t="s">
        <v>644</v>
      </c>
      <c r="V1903" s="164" t="s">
        <v>644</v>
      </c>
      <c r="W1903" s="162">
        <f t="shared" si="113"/>
        <v>2</v>
      </c>
      <c r="X1903" s="162">
        <v>2</v>
      </c>
      <c r="Y1903" s="1751" t="str">
        <f t="shared" si="114"/>
        <v>Private JHS</v>
      </c>
      <c r="Z1903" s="1751"/>
      <c r="AA1903" s="1751" t="str">
        <f t="shared" si="115"/>
        <v>2</v>
      </c>
      <c r="AB1903" s="1751"/>
    </row>
    <row r="1904" spans="1:28" ht="15.75" hidden="1" customHeight="1" x14ac:dyDescent="0.25">
      <c r="A1904" s="162">
        <v>2406</v>
      </c>
      <c r="B1904" s="162">
        <v>407666</v>
      </c>
      <c r="C1904" s="163" t="s">
        <v>3032</v>
      </c>
      <c r="D1904" s="163" t="s">
        <v>638</v>
      </c>
      <c r="E1904" s="163" t="s">
        <v>639</v>
      </c>
      <c r="F1904" s="163" t="s">
        <v>639</v>
      </c>
      <c r="G1904" s="163" t="s">
        <v>2323</v>
      </c>
      <c r="H1904" s="163" t="s">
        <v>2328</v>
      </c>
      <c r="I1904" s="163" t="s">
        <v>5</v>
      </c>
      <c r="J1904" s="162"/>
      <c r="K1904" s="162"/>
      <c r="L1904" s="163"/>
      <c r="M1904" s="162"/>
      <c r="N1904" s="162"/>
      <c r="O1904" s="162"/>
      <c r="P1904" s="162"/>
      <c r="Q1904" s="162"/>
      <c r="R1904" s="164" t="s">
        <v>644</v>
      </c>
      <c r="S1904" s="164" t="s">
        <v>644</v>
      </c>
      <c r="T1904" s="164">
        <v>1</v>
      </c>
      <c r="U1904" s="164" t="s">
        <v>644</v>
      </c>
      <c r="V1904" s="164">
        <v>1</v>
      </c>
      <c r="W1904" s="162">
        <f t="shared" si="113"/>
        <v>8</v>
      </c>
      <c r="X1904" s="162">
        <v>2</v>
      </c>
      <c r="Y1904" s="1751" t="str">
        <f t="shared" si="114"/>
        <v>Private SHS SUC</v>
      </c>
      <c r="Z1904" s="1751"/>
      <c r="AA1904" s="1751" t="str">
        <f t="shared" si="115"/>
        <v>35</v>
      </c>
      <c r="AB1904" s="1751"/>
    </row>
    <row r="1905" spans="1:28" ht="15.75" hidden="1" customHeight="1" x14ac:dyDescent="0.25">
      <c r="A1905" s="162">
        <v>2422</v>
      </c>
      <c r="B1905" s="162">
        <v>451524</v>
      </c>
      <c r="C1905" s="169" t="s">
        <v>3059</v>
      </c>
      <c r="D1905" s="163" t="s">
        <v>638</v>
      </c>
      <c r="E1905" s="163" t="s">
        <v>730</v>
      </c>
      <c r="F1905" s="163" t="s">
        <v>639</v>
      </c>
      <c r="G1905" s="163" t="s">
        <v>2998</v>
      </c>
      <c r="H1905" s="163" t="s">
        <v>2328</v>
      </c>
      <c r="I1905" s="163" t="s">
        <v>3</v>
      </c>
      <c r="J1905" s="170"/>
      <c r="K1905" s="170"/>
      <c r="L1905" s="163" t="s">
        <v>910</v>
      </c>
      <c r="M1905" s="162">
        <v>14</v>
      </c>
      <c r="N1905" s="162">
        <v>45</v>
      </c>
      <c r="O1905" s="162">
        <v>194</v>
      </c>
      <c r="P1905" s="162">
        <v>1394</v>
      </c>
      <c r="Q1905" s="162">
        <v>2589</v>
      </c>
      <c r="R1905" s="164">
        <v>1</v>
      </c>
      <c r="S1905" s="164" t="s">
        <v>644</v>
      </c>
      <c r="T1905" s="164"/>
      <c r="U1905" s="164" t="s">
        <v>644</v>
      </c>
      <c r="V1905" s="164" t="s">
        <v>644</v>
      </c>
      <c r="W1905" s="162">
        <f t="shared" si="113"/>
        <v>1</v>
      </c>
      <c r="X1905" s="162">
        <v>2</v>
      </c>
      <c r="Y1905" s="1751" t="str">
        <f t="shared" si="114"/>
        <v>Private Elementary</v>
      </c>
      <c r="Z1905" s="1751"/>
      <c r="AA1905" s="1751" t="str">
        <f t="shared" si="115"/>
        <v>1</v>
      </c>
      <c r="AB1905" s="1751"/>
    </row>
    <row r="1906" spans="1:28" ht="15.75" hidden="1" customHeight="1" x14ac:dyDescent="0.25">
      <c r="A1906" s="162">
        <v>2436</v>
      </c>
      <c r="B1906" s="162">
        <v>451546</v>
      </c>
      <c r="C1906" s="163" t="s">
        <v>3080</v>
      </c>
      <c r="D1906" s="163" t="s">
        <v>638</v>
      </c>
      <c r="E1906" s="163" t="s">
        <v>730</v>
      </c>
      <c r="F1906" s="163" t="s">
        <v>639</v>
      </c>
      <c r="G1906" s="163" t="s">
        <v>2998</v>
      </c>
      <c r="H1906" s="163" t="s">
        <v>2328</v>
      </c>
      <c r="I1906" s="163" t="s">
        <v>3</v>
      </c>
      <c r="J1906" s="170"/>
      <c r="K1906" s="170"/>
      <c r="L1906" s="163" t="s">
        <v>910</v>
      </c>
      <c r="M1906" s="162">
        <v>14</v>
      </c>
      <c r="N1906" s="162">
        <v>45</v>
      </c>
      <c r="O1906" s="162">
        <v>194</v>
      </c>
      <c r="P1906" s="162">
        <v>1394</v>
      </c>
      <c r="Q1906" s="162">
        <v>2589</v>
      </c>
      <c r="R1906" s="164">
        <v>1</v>
      </c>
      <c r="S1906" s="164" t="s">
        <v>644</v>
      </c>
      <c r="T1906" s="164"/>
      <c r="U1906" s="164" t="s">
        <v>644</v>
      </c>
      <c r="V1906" s="164" t="s">
        <v>644</v>
      </c>
      <c r="W1906" s="162">
        <f t="shared" si="113"/>
        <v>1</v>
      </c>
      <c r="X1906" s="162">
        <v>2</v>
      </c>
      <c r="Y1906" s="1751" t="str">
        <f t="shared" si="114"/>
        <v>Private Elementary</v>
      </c>
      <c r="Z1906" s="1751"/>
      <c r="AA1906" s="1751" t="str">
        <f t="shared" si="115"/>
        <v>1</v>
      </c>
      <c r="AB1906" s="1751"/>
    </row>
    <row r="1907" spans="1:28" ht="15.75" hidden="1" customHeight="1" x14ac:dyDescent="0.25">
      <c r="A1907" s="162">
        <v>2473</v>
      </c>
      <c r="B1907" s="178" t="s">
        <v>2328</v>
      </c>
      <c r="C1907" s="178" t="s">
        <v>3123</v>
      </c>
      <c r="D1907" s="163" t="s">
        <v>638</v>
      </c>
      <c r="E1907" s="163" t="s">
        <v>639</v>
      </c>
      <c r="F1907" s="163" t="s">
        <v>639</v>
      </c>
      <c r="G1907" s="178" t="s">
        <v>3124</v>
      </c>
      <c r="H1907" s="178" t="s">
        <v>2328</v>
      </c>
      <c r="I1907" s="163" t="s">
        <v>758</v>
      </c>
      <c r="J1907" s="162"/>
      <c r="K1907" s="162"/>
      <c r="L1907" s="163"/>
      <c r="M1907" s="162"/>
      <c r="N1907" s="162"/>
      <c r="O1907" s="162"/>
      <c r="P1907" s="162"/>
      <c r="Q1907" s="162"/>
      <c r="R1907" s="164" t="s">
        <v>644</v>
      </c>
      <c r="S1907" s="164" t="s">
        <v>644</v>
      </c>
      <c r="T1907" s="164"/>
      <c r="U1907" s="164">
        <v>1</v>
      </c>
      <c r="V1907" s="164" t="s">
        <v>644</v>
      </c>
      <c r="W1907" s="162">
        <f t="shared" si="113"/>
        <v>7</v>
      </c>
      <c r="X1907" s="162">
        <v>1</v>
      </c>
      <c r="Y1907" s="1751" t="str">
        <f t="shared" si="114"/>
        <v>Public ALS</v>
      </c>
      <c r="Z1907" s="1751"/>
      <c r="AA1907" s="1751" t="str">
        <f t="shared" si="115"/>
        <v>4</v>
      </c>
      <c r="AB1907" s="1751"/>
    </row>
    <row r="1908" spans="1:28" ht="15.75" hidden="1" customHeight="1" x14ac:dyDescent="0.25">
      <c r="A1908" s="162">
        <v>1689</v>
      </c>
      <c r="B1908" s="162">
        <v>121534</v>
      </c>
      <c r="C1908" s="163" t="s">
        <v>2322</v>
      </c>
      <c r="D1908" s="163" t="s">
        <v>638</v>
      </c>
      <c r="E1908" s="163" t="s">
        <v>639</v>
      </c>
      <c r="F1908" s="163" t="s">
        <v>639</v>
      </c>
      <c r="G1908" s="163" t="s">
        <v>2323</v>
      </c>
      <c r="H1908" s="163" t="s">
        <v>2324</v>
      </c>
      <c r="I1908" s="163" t="s">
        <v>643</v>
      </c>
      <c r="J1908" s="162">
        <v>11.144013230000001</v>
      </c>
      <c r="K1908" s="162">
        <v>124.5874025</v>
      </c>
      <c r="L1908" s="163" t="s">
        <v>644</v>
      </c>
      <c r="M1908" s="162">
        <v>14</v>
      </c>
      <c r="N1908" s="162">
        <v>45</v>
      </c>
      <c r="O1908" s="162">
        <v>194</v>
      </c>
      <c r="P1908" s="162">
        <v>1394</v>
      </c>
      <c r="Q1908" s="162">
        <v>2590</v>
      </c>
      <c r="R1908" s="164">
        <v>1</v>
      </c>
      <c r="S1908" s="164" t="s">
        <v>644</v>
      </c>
      <c r="T1908" s="164"/>
      <c r="U1908" s="164" t="s">
        <v>644</v>
      </c>
      <c r="V1908" s="164" t="s">
        <v>644</v>
      </c>
      <c r="W1908" s="162">
        <f t="shared" si="113"/>
        <v>1</v>
      </c>
      <c r="X1908" s="162">
        <v>1</v>
      </c>
      <c r="Y1908" s="1751" t="str">
        <f t="shared" si="114"/>
        <v>Public Elementary</v>
      </c>
      <c r="Z1908" s="1751"/>
      <c r="AA1908" s="1751" t="str">
        <f t="shared" si="115"/>
        <v>1</v>
      </c>
      <c r="AB1908" s="1751"/>
    </row>
    <row r="1909" spans="1:28" ht="15.75" hidden="1" customHeight="1" x14ac:dyDescent="0.25">
      <c r="A1909" s="162">
        <v>1690</v>
      </c>
      <c r="B1909" s="162">
        <v>121535</v>
      </c>
      <c r="C1909" s="163" t="s">
        <v>2325</v>
      </c>
      <c r="D1909" s="163" t="s">
        <v>638</v>
      </c>
      <c r="E1909" s="163" t="s">
        <v>639</v>
      </c>
      <c r="F1909" s="163" t="s">
        <v>639</v>
      </c>
      <c r="G1909" s="163" t="s">
        <v>2323</v>
      </c>
      <c r="H1909" s="163" t="s">
        <v>2324</v>
      </c>
      <c r="I1909" s="163" t="s">
        <v>643</v>
      </c>
      <c r="J1909" s="162">
        <v>11.163712159999999</v>
      </c>
      <c r="K1909" s="162">
        <v>124.5241807</v>
      </c>
      <c r="L1909" s="163" t="s">
        <v>644</v>
      </c>
      <c r="M1909" s="162">
        <v>14</v>
      </c>
      <c r="N1909" s="162">
        <v>45</v>
      </c>
      <c r="O1909" s="162">
        <v>194</v>
      </c>
      <c r="P1909" s="162">
        <v>1394</v>
      </c>
      <c r="Q1909" s="162">
        <v>2590</v>
      </c>
      <c r="R1909" s="164">
        <v>1</v>
      </c>
      <c r="S1909" s="164" t="s">
        <v>644</v>
      </c>
      <c r="T1909" s="164"/>
      <c r="U1909" s="164" t="s">
        <v>644</v>
      </c>
      <c r="V1909" s="164" t="s">
        <v>644</v>
      </c>
      <c r="W1909" s="162">
        <f t="shared" si="113"/>
        <v>1</v>
      </c>
      <c r="X1909" s="162">
        <v>1</v>
      </c>
      <c r="Y1909" s="1751" t="str">
        <f t="shared" si="114"/>
        <v>Public Elementary</v>
      </c>
      <c r="Z1909" s="1751"/>
      <c r="AA1909" s="1751" t="str">
        <f t="shared" si="115"/>
        <v>1</v>
      </c>
      <c r="AB1909" s="1751"/>
    </row>
    <row r="1910" spans="1:28" ht="15.75" hidden="1" customHeight="1" x14ac:dyDescent="0.25">
      <c r="A1910" s="162">
        <v>1691</v>
      </c>
      <c r="B1910" s="162">
        <v>121536</v>
      </c>
      <c r="C1910" s="163" t="s">
        <v>2326</v>
      </c>
      <c r="D1910" s="163" t="s">
        <v>638</v>
      </c>
      <c r="E1910" s="163" t="s">
        <v>639</v>
      </c>
      <c r="F1910" s="163" t="s">
        <v>639</v>
      </c>
      <c r="G1910" s="163" t="s">
        <v>2323</v>
      </c>
      <c r="H1910" s="163" t="s">
        <v>2324</v>
      </c>
      <c r="I1910" s="163" t="s">
        <v>643</v>
      </c>
      <c r="J1910" s="162">
        <v>11.20482039</v>
      </c>
      <c r="K1910" s="162">
        <v>124.505014</v>
      </c>
      <c r="L1910" s="163" t="s">
        <v>644</v>
      </c>
      <c r="M1910" s="162">
        <v>14</v>
      </c>
      <c r="N1910" s="162">
        <v>45</v>
      </c>
      <c r="O1910" s="162">
        <v>194</v>
      </c>
      <c r="P1910" s="162">
        <v>1394</v>
      </c>
      <c r="Q1910" s="162">
        <v>2590</v>
      </c>
      <c r="R1910" s="164">
        <v>1</v>
      </c>
      <c r="S1910" s="164" t="s">
        <v>644</v>
      </c>
      <c r="T1910" s="164"/>
      <c r="U1910" s="164" t="s">
        <v>644</v>
      </c>
      <c r="V1910" s="164" t="s">
        <v>644</v>
      </c>
      <c r="W1910" s="162">
        <f t="shared" si="113"/>
        <v>1</v>
      </c>
      <c r="X1910" s="162">
        <v>1</v>
      </c>
      <c r="Y1910" s="1751" t="str">
        <f t="shared" si="114"/>
        <v>Public Elementary</v>
      </c>
      <c r="Z1910" s="1751"/>
      <c r="AA1910" s="1751" t="str">
        <f t="shared" si="115"/>
        <v>1</v>
      </c>
      <c r="AB1910" s="1751"/>
    </row>
    <row r="1911" spans="1:28" ht="15.75" hidden="1" customHeight="1" x14ac:dyDescent="0.25">
      <c r="A1911" s="162">
        <v>1694</v>
      </c>
      <c r="B1911" s="162">
        <v>121539</v>
      </c>
      <c r="C1911" s="163" t="s">
        <v>2330</v>
      </c>
      <c r="D1911" s="163" t="s">
        <v>638</v>
      </c>
      <c r="E1911" s="163" t="s">
        <v>639</v>
      </c>
      <c r="F1911" s="163" t="s">
        <v>639</v>
      </c>
      <c r="G1911" s="163" t="s">
        <v>2323</v>
      </c>
      <c r="H1911" s="163" t="s">
        <v>2324</v>
      </c>
      <c r="I1911" s="163" t="s">
        <v>643</v>
      </c>
      <c r="J1911" s="162">
        <v>11.18759955</v>
      </c>
      <c r="K1911" s="162">
        <v>124.5125139</v>
      </c>
      <c r="L1911" s="163" t="s">
        <v>644</v>
      </c>
      <c r="M1911" s="162">
        <v>14</v>
      </c>
      <c r="N1911" s="162">
        <v>45</v>
      </c>
      <c r="O1911" s="162">
        <v>194</v>
      </c>
      <c r="P1911" s="162">
        <v>1394</v>
      </c>
      <c r="Q1911" s="162">
        <v>2590</v>
      </c>
      <c r="R1911" s="164">
        <v>1</v>
      </c>
      <c r="S1911" s="164" t="s">
        <v>644</v>
      </c>
      <c r="T1911" s="164"/>
      <c r="U1911" s="164" t="s">
        <v>644</v>
      </c>
      <c r="V1911" s="164" t="s">
        <v>644</v>
      </c>
      <c r="W1911" s="162">
        <f t="shared" si="113"/>
        <v>1</v>
      </c>
      <c r="X1911" s="162">
        <v>1</v>
      </c>
      <c r="Y1911" s="1751" t="str">
        <f t="shared" si="114"/>
        <v>Public Elementary</v>
      </c>
      <c r="Z1911" s="1751"/>
      <c r="AA1911" s="1751" t="str">
        <f t="shared" si="115"/>
        <v>1</v>
      </c>
      <c r="AB1911" s="1751"/>
    </row>
    <row r="1912" spans="1:28" ht="15.75" hidden="1" customHeight="1" x14ac:dyDescent="0.25">
      <c r="A1912" s="162">
        <v>1695</v>
      </c>
      <c r="B1912" s="162">
        <v>121540</v>
      </c>
      <c r="C1912" s="163" t="s">
        <v>1393</v>
      </c>
      <c r="D1912" s="163" t="s">
        <v>638</v>
      </c>
      <c r="E1912" s="163" t="s">
        <v>639</v>
      </c>
      <c r="F1912" s="163" t="s">
        <v>639</v>
      </c>
      <c r="G1912" s="163" t="s">
        <v>2323</v>
      </c>
      <c r="H1912" s="163" t="s">
        <v>2324</v>
      </c>
      <c r="I1912" s="163" t="s">
        <v>643</v>
      </c>
      <c r="J1912" s="162">
        <v>11.22676369</v>
      </c>
      <c r="K1912" s="162">
        <v>124.54279200000001</v>
      </c>
      <c r="L1912" s="163" t="s">
        <v>644</v>
      </c>
      <c r="M1912" s="162">
        <v>14</v>
      </c>
      <c r="N1912" s="162">
        <v>45</v>
      </c>
      <c r="O1912" s="162">
        <v>194</v>
      </c>
      <c r="P1912" s="162">
        <v>1394</v>
      </c>
      <c r="Q1912" s="162">
        <v>2590</v>
      </c>
      <c r="R1912" s="164">
        <v>1</v>
      </c>
      <c r="S1912" s="164" t="s">
        <v>644</v>
      </c>
      <c r="T1912" s="164"/>
      <c r="U1912" s="164" t="s">
        <v>644</v>
      </c>
      <c r="V1912" s="164" t="s">
        <v>644</v>
      </c>
      <c r="W1912" s="162">
        <f t="shared" si="113"/>
        <v>1</v>
      </c>
      <c r="X1912" s="162">
        <v>1</v>
      </c>
      <c r="Y1912" s="1751" t="str">
        <f t="shared" si="114"/>
        <v>Public Elementary</v>
      </c>
      <c r="Z1912" s="1751"/>
      <c r="AA1912" s="1751" t="str">
        <f t="shared" si="115"/>
        <v>1</v>
      </c>
      <c r="AB1912" s="1751"/>
    </row>
    <row r="1913" spans="1:28" ht="15.75" hidden="1" customHeight="1" x14ac:dyDescent="0.25">
      <c r="A1913" s="162">
        <v>1700</v>
      </c>
      <c r="B1913" s="162">
        <v>121545</v>
      </c>
      <c r="C1913" s="163" t="s">
        <v>2335</v>
      </c>
      <c r="D1913" s="163" t="s">
        <v>638</v>
      </c>
      <c r="E1913" s="163" t="s">
        <v>639</v>
      </c>
      <c r="F1913" s="163" t="s">
        <v>639</v>
      </c>
      <c r="G1913" s="163" t="s">
        <v>2323</v>
      </c>
      <c r="H1913" s="163" t="s">
        <v>2324</v>
      </c>
      <c r="I1913" s="163" t="s">
        <v>643</v>
      </c>
      <c r="J1913" s="162">
        <v>11.11732606</v>
      </c>
      <c r="K1913" s="162">
        <v>124.5930694</v>
      </c>
      <c r="L1913" s="163" t="s">
        <v>644</v>
      </c>
      <c r="M1913" s="162">
        <v>14</v>
      </c>
      <c r="N1913" s="162">
        <v>45</v>
      </c>
      <c r="O1913" s="162">
        <v>194</v>
      </c>
      <c r="P1913" s="162">
        <v>1394</v>
      </c>
      <c r="Q1913" s="162">
        <v>2590</v>
      </c>
      <c r="R1913" s="164">
        <v>1</v>
      </c>
      <c r="S1913" s="164" t="s">
        <v>644</v>
      </c>
      <c r="T1913" s="164"/>
      <c r="U1913" s="164" t="s">
        <v>644</v>
      </c>
      <c r="V1913" s="164" t="s">
        <v>644</v>
      </c>
      <c r="W1913" s="162">
        <f t="shared" si="113"/>
        <v>1</v>
      </c>
      <c r="X1913" s="162">
        <v>1</v>
      </c>
      <c r="Y1913" s="1751" t="str">
        <f t="shared" si="114"/>
        <v>Public Elementary</v>
      </c>
      <c r="Z1913" s="1751"/>
      <c r="AA1913" s="1751" t="str">
        <f t="shared" si="115"/>
        <v>1</v>
      </c>
      <c r="AB1913" s="1751"/>
    </row>
    <row r="1914" spans="1:28" ht="15.75" hidden="1" customHeight="1" x14ac:dyDescent="0.25">
      <c r="A1914" s="162">
        <v>1701</v>
      </c>
      <c r="B1914" s="162">
        <v>121546</v>
      </c>
      <c r="C1914" s="163" t="s">
        <v>2336</v>
      </c>
      <c r="D1914" s="163" t="s">
        <v>638</v>
      </c>
      <c r="E1914" s="163" t="s">
        <v>639</v>
      </c>
      <c r="F1914" s="163" t="s">
        <v>639</v>
      </c>
      <c r="G1914" s="163" t="s">
        <v>2323</v>
      </c>
      <c r="H1914" s="163" t="s">
        <v>2324</v>
      </c>
      <c r="I1914" s="163" t="s">
        <v>643</v>
      </c>
      <c r="J1914" s="166">
        <v>11.18482171</v>
      </c>
      <c r="K1914" s="166">
        <v>124.5194588</v>
      </c>
      <c r="L1914" s="163" t="s">
        <v>644</v>
      </c>
      <c r="M1914" s="162">
        <v>14</v>
      </c>
      <c r="N1914" s="162">
        <v>45</v>
      </c>
      <c r="O1914" s="162">
        <v>194</v>
      </c>
      <c r="P1914" s="162">
        <v>1394</v>
      </c>
      <c r="Q1914" s="162">
        <v>2590</v>
      </c>
      <c r="R1914" s="164">
        <v>1</v>
      </c>
      <c r="S1914" s="164" t="s">
        <v>644</v>
      </c>
      <c r="T1914" s="164"/>
      <c r="U1914" s="164" t="s">
        <v>644</v>
      </c>
      <c r="V1914" s="164" t="s">
        <v>644</v>
      </c>
      <c r="W1914" s="162">
        <f t="shared" si="113"/>
        <v>1</v>
      </c>
      <c r="X1914" s="162">
        <v>1</v>
      </c>
      <c r="Y1914" s="1751" t="str">
        <f t="shared" si="114"/>
        <v>Public Elementary</v>
      </c>
      <c r="Z1914" s="1751"/>
      <c r="AA1914" s="1751" t="str">
        <f t="shared" si="115"/>
        <v>1</v>
      </c>
      <c r="AB1914" s="1751"/>
    </row>
    <row r="1915" spans="1:28" ht="15.75" hidden="1" customHeight="1" x14ac:dyDescent="0.25">
      <c r="A1915" s="162">
        <v>1702</v>
      </c>
      <c r="B1915" s="162">
        <v>121547</v>
      </c>
      <c r="C1915" s="163" t="s">
        <v>2337</v>
      </c>
      <c r="D1915" s="163" t="s">
        <v>638</v>
      </c>
      <c r="E1915" s="163" t="s">
        <v>639</v>
      </c>
      <c r="F1915" s="163" t="s">
        <v>639</v>
      </c>
      <c r="G1915" s="163" t="s">
        <v>2323</v>
      </c>
      <c r="H1915" s="163" t="s">
        <v>2324</v>
      </c>
      <c r="I1915" s="163" t="s">
        <v>643</v>
      </c>
      <c r="J1915" s="162">
        <v>11.128158340000001</v>
      </c>
      <c r="K1915" s="162">
        <v>124.5852914</v>
      </c>
      <c r="L1915" s="163" t="s">
        <v>644</v>
      </c>
      <c r="M1915" s="162">
        <v>14</v>
      </c>
      <c r="N1915" s="162">
        <v>45</v>
      </c>
      <c r="O1915" s="162">
        <v>194</v>
      </c>
      <c r="P1915" s="162">
        <v>1394</v>
      </c>
      <c r="Q1915" s="162">
        <v>2590</v>
      </c>
      <c r="R1915" s="164">
        <v>1</v>
      </c>
      <c r="S1915" s="164" t="s">
        <v>644</v>
      </c>
      <c r="T1915" s="164"/>
      <c r="U1915" s="164" t="s">
        <v>644</v>
      </c>
      <c r="V1915" s="164" t="s">
        <v>644</v>
      </c>
      <c r="W1915" s="162">
        <f t="shared" si="113"/>
        <v>1</v>
      </c>
      <c r="X1915" s="162">
        <v>1</v>
      </c>
      <c r="Y1915" s="1751" t="str">
        <f t="shared" si="114"/>
        <v>Public Elementary</v>
      </c>
      <c r="Z1915" s="1751"/>
      <c r="AA1915" s="1751" t="str">
        <f t="shared" si="115"/>
        <v>1</v>
      </c>
      <c r="AB1915" s="1751"/>
    </row>
    <row r="1916" spans="1:28" ht="15.75" hidden="1" customHeight="1" x14ac:dyDescent="0.25">
      <c r="A1916" s="162">
        <v>1703</v>
      </c>
      <c r="B1916" s="162">
        <v>121548</v>
      </c>
      <c r="C1916" s="163" t="s">
        <v>2338</v>
      </c>
      <c r="D1916" s="163" t="s">
        <v>638</v>
      </c>
      <c r="E1916" s="163" t="s">
        <v>639</v>
      </c>
      <c r="F1916" s="163" t="s">
        <v>639</v>
      </c>
      <c r="G1916" s="163" t="s">
        <v>2323</v>
      </c>
      <c r="H1916" s="163" t="s">
        <v>2324</v>
      </c>
      <c r="I1916" s="163" t="s">
        <v>643</v>
      </c>
      <c r="J1916" s="162">
        <v>11.14343536</v>
      </c>
      <c r="K1916" s="162">
        <v>124.5680696</v>
      </c>
      <c r="L1916" s="163" t="s">
        <v>644</v>
      </c>
      <c r="M1916" s="162">
        <v>14</v>
      </c>
      <c r="N1916" s="162">
        <v>45</v>
      </c>
      <c r="O1916" s="162">
        <v>194</v>
      </c>
      <c r="P1916" s="162">
        <v>1394</v>
      </c>
      <c r="Q1916" s="162">
        <v>2590</v>
      </c>
      <c r="R1916" s="164">
        <v>1</v>
      </c>
      <c r="S1916" s="164" t="s">
        <v>644</v>
      </c>
      <c r="T1916" s="164"/>
      <c r="U1916" s="164" t="s">
        <v>644</v>
      </c>
      <c r="V1916" s="164" t="s">
        <v>644</v>
      </c>
      <c r="W1916" s="162">
        <f t="shared" si="113"/>
        <v>1</v>
      </c>
      <c r="X1916" s="162">
        <v>1</v>
      </c>
      <c r="Y1916" s="1751" t="str">
        <f t="shared" si="114"/>
        <v>Public Elementary</v>
      </c>
      <c r="Z1916" s="1751"/>
      <c r="AA1916" s="1751" t="str">
        <f t="shared" si="115"/>
        <v>1</v>
      </c>
      <c r="AB1916" s="1751"/>
    </row>
    <row r="1917" spans="1:28" ht="15.75" hidden="1" customHeight="1" x14ac:dyDescent="0.25">
      <c r="A1917" s="162">
        <v>1706</v>
      </c>
      <c r="B1917" s="162">
        <v>121551</v>
      </c>
      <c r="C1917" s="163" t="s">
        <v>2340</v>
      </c>
      <c r="D1917" s="163" t="s">
        <v>638</v>
      </c>
      <c r="E1917" s="163" t="s">
        <v>639</v>
      </c>
      <c r="F1917" s="163" t="s">
        <v>639</v>
      </c>
      <c r="G1917" s="163" t="s">
        <v>2323</v>
      </c>
      <c r="H1917" s="163" t="s">
        <v>2324</v>
      </c>
      <c r="I1917" s="163" t="s">
        <v>643</v>
      </c>
      <c r="J1917" s="162">
        <v>11.12121469</v>
      </c>
      <c r="K1917" s="162">
        <v>124.6147354</v>
      </c>
      <c r="L1917" s="163" t="s">
        <v>644</v>
      </c>
      <c r="M1917" s="162">
        <v>14</v>
      </c>
      <c r="N1917" s="162">
        <v>45</v>
      </c>
      <c r="O1917" s="162">
        <v>194</v>
      </c>
      <c r="P1917" s="162">
        <v>1394</v>
      </c>
      <c r="Q1917" s="162">
        <v>2590</v>
      </c>
      <c r="R1917" s="164">
        <v>1</v>
      </c>
      <c r="S1917" s="164" t="s">
        <v>644</v>
      </c>
      <c r="T1917" s="164"/>
      <c r="U1917" s="164" t="s">
        <v>644</v>
      </c>
      <c r="V1917" s="164" t="s">
        <v>644</v>
      </c>
      <c r="W1917" s="162">
        <f t="shared" si="113"/>
        <v>1</v>
      </c>
      <c r="X1917" s="162">
        <v>1</v>
      </c>
      <c r="Y1917" s="1751" t="str">
        <f t="shared" si="114"/>
        <v>Public Elementary</v>
      </c>
      <c r="Z1917" s="1751"/>
      <c r="AA1917" s="1751" t="str">
        <f t="shared" si="115"/>
        <v>1</v>
      </c>
      <c r="AB1917" s="1751"/>
    </row>
    <row r="1918" spans="1:28" ht="15.75" hidden="1" customHeight="1" x14ac:dyDescent="0.25">
      <c r="A1918" s="162">
        <v>1708</v>
      </c>
      <c r="B1918" s="162">
        <v>121553</v>
      </c>
      <c r="C1918" s="163" t="s">
        <v>867</v>
      </c>
      <c r="D1918" s="163" t="s">
        <v>638</v>
      </c>
      <c r="E1918" s="163" t="s">
        <v>639</v>
      </c>
      <c r="F1918" s="163" t="s">
        <v>639</v>
      </c>
      <c r="G1918" s="163" t="s">
        <v>2323</v>
      </c>
      <c r="H1918" s="163" t="s">
        <v>2324</v>
      </c>
      <c r="I1918" s="163" t="s">
        <v>643</v>
      </c>
      <c r="J1918" s="162">
        <v>11.154312709999999</v>
      </c>
      <c r="K1918" s="162">
        <v>124.5445026</v>
      </c>
      <c r="L1918" s="163" t="s">
        <v>644</v>
      </c>
      <c r="M1918" s="162">
        <v>14</v>
      </c>
      <c r="N1918" s="162">
        <v>45</v>
      </c>
      <c r="O1918" s="162">
        <v>194</v>
      </c>
      <c r="P1918" s="162">
        <v>1394</v>
      </c>
      <c r="Q1918" s="162">
        <v>2590</v>
      </c>
      <c r="R1918" s="164">
        <v>1</v>
      </c>
      <c r="S1918" s="164" t="s">
        <v>644</v>
      </c>
      <c r="T1918" s="164"/>
      <c r="U1918" s="164" t="s">
        <v>644</v>
      </c>
      <c r="V1918" s="164" t="s">
        <v>644</v>
      </c>
      <c r="W1918" s="162">
        <f t="shared" si="113"/>
        <v>1</v>
      </c>
      <c r="X1918" s="162">
        <v>1</v>
      </c>
      <c r="Y1918" s="1751" t="str">
        <f t="shared" si="114"/>
        <v>Public Elementary</v>
      </c>
      <c r="Z1918" s="1751"/>
      <c r="AA1918" s="1751" t="str">
        <f t="shared" si="115"/>
        <v>1</v>
      </c>
      <c r="AB1918" s="1751"/>
    </row>
    <row r="1919" spans="1:28" ht="15.75" hidden="1" customHeight="1" x14ac:dyDescent="0.25">
      <c r="A1919" s="162">
        <v>1709</v>
      </c>
      <c r="B1919" s="162">
        <v>121554</v>
      </c>
      <c r="C1919" s="163" t="s">
        <v>1963</v>
      </c>
      <c r="D1919" s="163" t="s">
        <v>638</v>
      </c>
      <c r="E1919" s="163" t="s">
        <v>639</v>
      </c>
      <c r="F1919" s="163" t="s">
        <v>639</v>
      </c>
      <c r="G1919" s="163" t="s">
        <v>2323</v>
      </c>
      <c r="H1919" s="163" t="s">
        <v>2324</v>
      </c>
      <c r="I1919" s="163" t="s">
        <v>643</v>
      </c>
      <c r="J1919" s="162">
        <v>11.196487810000001</v>
      </c>
      <c r="K1919" s="162">
        <v>124.5389029</v>
      </c>
      <c r="L1919" s="163" t="s">
        <v>644</v>
      </c>
      <c r="M1919" s="162">
        <v>14</v>
      </c>
      <c r="N1919" s="162">
        <v>45</v>
      </c>
      <c r="O1919" s="162">
        <v>194</v>
      </c>
      <c r="P1919" s="162">
        <v>1394</v>
      </c>
      <c r="Q1919" s="162">
        <v>2590</v>
      </c>
      <c r="R1919" s="164">
        <v>1</v>
      </c>
      <c r="S1919" s="164" t="s">
        <v>644</v>
      </c>
      <c r="T1919" s="164"/>
      <c r="U1919" s="164" t="s">
        <v>644</v>
      </c>
      <c r="V1919" s="164" t="s">
        <v>644</v>
      </c>
      <c r="W1919" s="162">
        <f t="shared" si="113"/>
        <v>1</v>
      </c>
      <c r="X1919" s="162">
        <v>1</v>
      </c>
      <c r="Y1919" s="1751" t="str">
        <f t="shared" si="114"/>
        <v>Public Elementary</v>
      </c>
      <c r="Z1919" s="1751"/>
      <c r="AA1919" s="1751" t="str">
        <f t="shared" si="115"/>
        <v>1</v>
      </c>
      <c r="AB1919" s="1751"/>
    </row>
    <row r="1920" spans="1:28" ht="15.75" hidden="1" customHeight="1" x14ac:dyDescent="0.25">
      <c r="A1920" s="162">
        <v>1711</v>
      </c>
      <c r="B1920" s="162">
        <v>121556</v>
      </c>
      <c r="C1920" s="163" t="s">
        <v>2343</v>
      </c>
      <c r="D1920" s="163" t="s">
        <v>638</v>
      </c>
      <c r="E1920" s="163" t="s">
        <v>639</v>
      </c>
      <c r="F1920" s="163" t="s">
        <v>639</v>
      </c>
      <c r="G1920" s="163" t="s">
        <v>2323</v>
      </c>
      <c r="H1920" s="163" t="s">
        <v>2324</v>
      </c>
      <c r="I1920" s="163" t="s">
        <v>643</v>
      </c>
      <c r="J1920" s="162">
        <v>11.16591187</v>
      </c>
      <c r="K1920" s="162">
        <v>124.5535027</v>
      </c>
      <c r="L1920" s="163" t="s">
        <v>644</v>
      </c>
      <c r="M1920" s="162">
        <v>14</v>
      </c>
      <c r="N1920" s="162">
        <v>45</v>
      </c>
      <c r="O1920" s="162">
        <v>194</v>
      </c>
      <c r="P1920" s="162">
        <v>1394</v>
      </c>
      <c r="Q1920" s="162">
        <v>2590</v>
      </c>
      <c r="R1920" s="164">
        <v>1</v>
      </c>
      <c r="S1920" s="164" t="s">
        <v>644</v>
      </c>
      <c r="T1920" s="164"/>
      <c r="U1920" s="164" t="s">
        <v>644</v>
      </c>
      <c r="V1920" s="164" t="s">
        <v>644</v>
      </c>
      <c r="W1920" s="162">
        <f t="shared" si="113"/>
        <v>1</v>
      </c>
      <c r="X1920" s="162">
        <v>1</v>
      </c>
      <c r="Y1920" s="1751" t="str">
        <f t="shared" si="114"/>
        <v>Public Elementary</v>
      </c>
      <c r="Z1920" s="1751"/>
      <c r="AA1920" s="1751" t="str">
        <f t="shared" si="115"/>
        <v>1</v>
      </c>
      <c r="AB1920" s="1751"/>
    </row>
    <row r="1921" spans="1:28" ht="15.75" hidden="1" customHeight="1" x14ac:dyDescent="0.25">
      <c r="A1921" s="162">
        <v>2344</v>
      </c>
      <c r="B1921" s="162">
        <v>313327</v>
      </c>
      <c r="C1921" s="163" t="s">
        <v>2919</v>
      </c>
      <c r="D1921" s="163" t="s">
        <v>638</v>
      </c>
      <c r="E1921" s="163" t="s">
        <v>639</v>
      </c>
      <c r="F1921" s="163" t="s">
        <v>639</v>
      </c>
      <c r="G1921" s="163" t="s">
        <v>2323</v>
      </c>
      <c r="H1921" s="163" t="s">
        <v>2324</v>
      </c>
      <c r="I1921" s="163" t="s">
        <v>716</v>
      </c>
      <c r="J1921" s="170"/>
      <c r="K1921" s="170"/>
      <c r="L1921" s="163" t="s">
        <v>644</v>
      </c>
      <c r="M1921" s="162">
        <v>14</v>
      </c>
      <c r="N1921" s="162">
        <v>45</v>
      </c>
      <c r="O1921" s="162">
        <v>194</v>
      </c>
      <c r="P1921" s="162">
        <v>1394</v>
      </c>
      <c r="Q1921" s="162">
        <v>2590</v>
      </c>
      <c r="R1921" s="164" t="s">
        <v>644</v>
      </c>
      <c r="S1921" s="164">
        <v>1</v>
      </c>
      <c r="T1921" s="164"/>
      <c r="U1921" s="164" t="s">
        <v>644</v>
      </c>
      <c r="V1921" s="164" t="s">
        <v>644</v>
      </c>
      <c r="W1921" s="162">
        <f t="shared" si="113"/>
        <v>2</v>
      </c>
      <c r="X1921" s="162">
        <v>1</v>
      </c>
      <c r="Y1921" s="1751" t="str">
        <f t="shared" si="114"/>
        <v>Public JHS</v>
      </c>
      <c r="Z1921" s="1751"/>
      <c r="AA1921" s="1751" t="str">
        <f t="shared" si="115"/>
        <v>2</v>
      </c>
      <c r="AB1921" s="1751"/>
    </row>
    <row r="1922" spans="1:28" ht="15.75" hidden="1" customHeight="1" x14ac:dyDescent="0.25">
      <c r="A1922" s="162">
        <v>2345</v>
      </c>
      <c r="B1922" s="162">
        <v>313328</v>
      </c>
      <c r="C1922" s="163" t="s">
        <v>2920</v>
      </c>
      <c r="D1922" s="163" t="s">
        <v>638</v>
      </c>
      <c r="E1922" s="163" t="s">
        <v>639</v>
      </c>
      <c r="F1922" s="163" t="s">
        <v>639</v>
      </c>
      <c r="G1922" s="163" t="s">
        <v>2323</v>
      </c>
      <c r="H1922" s="163" t="s">
        <v>2324</v>
      </c>
      <c r="I1922" s="163" t="s">
        <v>716</v>
      </c>
      <c r="J1922" s="170"/>
      <c r="K1922" s="170"/>
      <c r="L1922" s="163" t="s">
        <v>644</v>
      </c>
      <c r="M1922" s="162">
        <v>14</v>
      </c>
      <c r="N1922" s="162">
        <v>45</v>
      </c>
      <c r="O1922" s="162">
        <v>194</v>
      </c>
      <c r="P1922" s="162">
        <v>1394</v>
      </c>
      <c r="Q1922" s="162">
        <v>2590</v>
      </c>
      <c r="R1922" s="164" t="s">
        <v>644</v>
      </c>
      <c r="S1922" s="164">
        <v>1</v>
      </c>
      <c r="T1922" s="164"/>
      <c r="U1922" s="164" t="s">
        <v>644</v>
      </c>
      <c r="V1922" s="164" t="s">
        <v>644</v>
      </c>
      <c r="W1922" s="162">
        <f t="shared" si="113"/>
        <v>2</v>
      </c>
      <c r="X1922" s="162">
        <v>1</v>
      </c>
      <c r="Y1922" s="1751" t="str">
        <f t="shared" si="114"/>
        <v>Public JHS</v>
      </c>
      <c r="Z1922" s="1751"/>
      <c r="AA1922" s="1751" t="str">
        <f t="shared" si="115"/>
        <v>2</v>
      </c>
      <c r="AB1922" s="1751"/>
    </row>
    <row r="1923" spans="1:28" ht="15.75" hidden="1" customHeight="1" x14ac:dyDescent="0.25">
      <c r="A1923" s="162">
        <v>2474</v>
      </c>
      <c r="B1923" s="178" t="s">
        <v>2324</v>
      </c>
      <c r="C1923" s="178" t="s">
        <v>3125</v>
      </c>
      <c r="D1923" s="163" t="s">
        <v>638</v>
      </c>
      <c r="E1923" s="163" t="s">
        <v>639</v>
      </c>
      <c r="F1923" s="163" t="s">
        <v>639</v>
      </c>
      <c r="G1923" s="178" t="s">
        <v>3124</v>
      </c>
      <c r="H1923" s="178" t="s">
        <v>2324</v>
      </c>
      <c r="I1923" s="163" t="s">
        <v>758</v>
      </c>
      <c r="J1923" s="162"/>
      <c r="K1923" s="162"/>
      <c r="L1923" s="163"/>
      <c r="M1923" s="162"/>
      <c r="N1923" s="162"/>
      <c r="O1923" s="162"/>
      <c r="P1923" s="162"/>
      <c r="Q1923" s="162"/>
      <c r="R1923" s="164" t="s">
        <v>644</v>
      </c>
      <c r="S1923" s="164" t="s">
        <v>644</v>
      </c>
      <c r="T1923" s="164"/>
      <c r="U1923" s="164">
        <v>1</v>
      </c>
      <c r="V1923" s="164" t="s">
        <v>644</v>
      </c>
      <c r="W1923" s="162">
        <f t="shared" si="113"/>
        <v>7</v>
      </c>
      <c r="X1923" s="162">
        <v>1</v>
      </c>
      <c r="Y1923" s="1751" t="str">
        <f t="shared" si="114"/>
        <v>Public ALS</v>
      </c>
      <c r="Z1923" s="1751"/>
      <c r="AA1923" s="1751" t="str">
        <f t="shared" si="115"/>
        <v>4</v>
      </c>
      <c r="AB1923" s="1751"/>
    </row>
    <row r="1924" spans="1:28" ht="15.75" hidden="1" customHeight="1" x14ac:dyDescent="0.25">
      <c r="A1924" s="162">
        <v>1712</v>
      </c>
      <c r="B1924" s="162">
        <v>121557</v>
      </c>
      <c r="C1924" s="163" t="s">
        <v>2344</v>
      </c>
      <c r="D1924" s="163" t="s">
        <v>638</v>
      </c>
      <c r="E1924" s="163" t="s">
        <v>639</v>
      </c>
      <c r="F1924" s="163" t="s">
        <v>639</v>
      </c>
      <c r="G1924" s="163" t="s">
        <v>2345</v>
      </c>
      <c r="H1924" s="163" t="s">
        <v>2346</v>
      </c>
      <c r="I1924" s="163" t="s">
        <v>643</v>
      </c>
      <c r="J1924" s="162">
        <v>10.909838880000001</v>
      </c>
      <c r="K1924" s="162">
        <v>124.9497337</v>
      </c>
      <c r="L1924" s="163" t="s">
        <v>644</v>
      </c>
      <c r="M1924" s="162">
        <v>14</v>
      </c>
      <c r="N1924" s="162">
        <v>45</v>
      </c>
      <c r="O1924" s="162">
        <v>194</v>
      </c>
      <c r="P1924" s="162">
        <v>1395</v>
      </c>
      <c r="Q1924" s="162">
        <v>2591</v>
      </c>
      <c r="R1924" s="164">
        <v>1</v>
      </c>
      <c r="S1924" s="164" t="s">
        <v>644</v>
      </c>
      <c r="T1924" s="164"/>
      <c r="U1924" s="164" t="s">
        <v>644</v>
      </c>
      <c r="V1924" s="164" t="s">
        <v>644</v>
      </c>
      <c r="W1924" s="162">
        <f t="shared" si="113"/>
        <v>1</v>
      </c>
      <c r="X1924" s="162">
        <v>1</v>
      </c>
      <c r="Y1924" s="1751" t="str">
        <f t="shared" si="114"/>
        <v>Public Elementary</v>
      </c>
      <c r="Z1924" s="1751"/>
      <c r="AA1924" s="1751" t="str">
        <f t="shared" si="115"/>
        <v>1</v>
      </c>
      <c r="AB1924" s="1751"/>
    </row>
    <row r="1925" spans="1:28" ht="15.75" hidden="1" customHeight="1" x14ac:dyDescent="0.25">
      <c r="A1925" s="162">
        <v>1713</v>
      </c>
      <c r="B1925" s="162">
        <v>121558</v>
      </c>
      <c r="C1925" s="163" t="s">
        <v>2347</v>
      </c>
      <c r="D1925" s="163" t="s">
        <v>638</v>
      </c>
      <c r="E1925" s="163" t="s">
        <v>639</v>
      </c>
      <c r="F1925" s="163" t="s">
        <v>639</v>
      </c>
      <c r="G1925" s="163" t="s">
        <v>2345</v>
      </c>
      <c r="H1925" s="163" t="s">
        <v>2346</v>
      </c>
      <c r="I1925" s="163" t="s">
        <v>643</v>
      </c>
      <c r="J1925" s="162">
        <v>10.90983907</v>
      </c>
      <c r="K1925" s="162">
        <v>124.9086228</v>
      </c>
      <c r="L1925" s="163" t="s">
        <v>644</v>
      </c>
      <c r="M1925" s="162">
        <v>14</v>
      </c>
      <c r="N1925" s="162">
        <v>45</v>
      </c>
      <c r="O1925" s="162">
        <v>194</v>
      </c>
      <c r="P1925" s="162">
        <v>1395</v>
      </c>
      <c r="Q1925" s="162">
        <v>2591</v>
      </c>
      <c r="R1925" s="164">
        <v>1</v>
      </c>
      <c r="S1925" s="164" t="s">
        <v>644</v>
      </c>
      <c r="T1925" s="164"/>
      <c r="U1925" s="164" t="s">
        <v>644</v>
      </c>
      <c r="V1925" s="164" t="s">
        <v>644</v>
      </c>
      <c r="W1925" s="162">
        <f t="shared" si="113"/>
        <v>1</v>
      </c>
      <c r="X1925" s="162">
        <v>1</v>
      </c>
      <c r="Y1925" s="1751" t="str">
        <f t="shared" si="114"/>
        <v>Public Elementary</v>
      </c>
      <c r="Z1925" s="1751"/>
      <c r="AA1925" s="1751" t="str">
        <f t="shared" si="115"/>
        <v>1</v>
      </c>
      <c r="AB1925" s="1751"/>
    </row>
    <row r="1926" spans="1:28" ht="15.75" hidden="1" customHeight="1" x14ac:dyDescent="0.25">
      <c r="A1926" s="162">
        <v>1714</v>
      </c>
      <c r="B1926" s="162">
        <v>121559</v>
      </c>
      <c r="C1926" s="163" t="s">
        <v>2348</v>
      </c>
      <c r="D1926" s="163" t="s">
        <v>638</v>
      </c>
      <c r="E1926" s="163" t="s">
        <v>639</v>
      </c>
      <c r="F1926" s="163" t="s">
        <v>639</v>
      </c>
      <c r="G1926" s="163" t="s">
        <v>2345</v>
      </c>
      <c r="H1926" s="163" t="s">
        <v>2346</v>
      </c>
      <c r="I1926" s="163" t="s">
        <v>643</v>
      </c>
      <c r="J1926" s="162">
        <v>10.891029290000001</v>
      </c>
      <c r="K1926" s="162">
        <v>124.9291006</v>
      </c>
      <c r="L1926" s="163" t="s">
        <v>644</v>
      </c>
      <c r="M1926" s="162">
        <v>14</v>
      </c>
      <c r="N1926" s="162">
        <v>45</v>
      </c>
      <c r="O1926" s="162">
        <v>194</v>
      </c>
      <c r="P1926" s="162">
        <v>1395</v>
      </c>
      <c r="Q1926" s="162">
        <v>2591</v>
      </c>
      <c r="R1926" s="164">
        <v>1</v>
      </c>
      <c r="S1926" s="164" t="s">
        <v>644</v>
      </c>
      <c r="T1926" s="164"/>
      <c r="U1926" s="164" t="s">
        <v>644</v>
      </c>
      <c r="V1926" s="164" t="s">
        <v>644</v>
      </c>
      <c r="W1926" s="162">
        <f t="shared" si="113"/>
        <v>1</v>
      </c>
      <c r="X1926" s="162">
        <v>1</v>
      </c>
      <c r="Y1926" s="1751" t="str">
        <f t="shared" si="114"/>
        <v>Public Elementary</v>
      </c>
      <c r="Z1926" s="1751"/>
      <c r="AA1926" s="1751" t="str">
        <f t="shared" si="115"/>
        <v>1</v>
      </c>
      <c r="AB1926" s="1751"/>
    </row>
    <row r="1927" spans="1:28" ht="15.75" hidden="1" customHeight="1" x14ac:dyDescent="0.25">
      <c r="A1927" s="162">
        <v>1715</v>
      </c>
      <c r="B1927" s="162">
        <v>121560</v>
      </c>
      <c r="C1927" s="163" t="s">
        <v>2349</v>
      </c>
      <c r="D1927" s="163" t="s">
        <v>638</v>
      </c>
      <c r="E1927" s="163" t="s">
        <v>639</v>
      </c>
      <c r="F1927" s="163" t="s">
        <v>639</v>
      </c>
      <c r="G1927" s="163" t="s">
        <v>2345</v>
      </c>
      <c r="H1927" s="163" t="s">
        <v>2346</v>
      </c>
      <c r="I1927" s="163" t="s">
        <v>643</v>
      </c>
      <c r="J1927" s="162">
        <v>10.856787600000001</v>
      </c>
      <c r="K1927" s="162">
        <v>124.94917839999999</v>
      </c>
      <c r="L1927" s="163" t="s">
        <v>644</v>
      </c>
      <c r="M1927" s="162">
        <v>14</v>
      </c>
      <c r="N1927" s="162">
        <v>45</v>
      </c>
      <c r="O1927" s="162">
        <v>194</v>
      </c>
      <c r="P1927" s="162">
        <v>1395</v>
      </c>
      <c r="Q1927" s="162">
        <v>2591</v>
      </c>
      <c r="R1927" s="164">
        <v>1</v>
      </c>
      <c r="S1927" s="164" t="s">
        <v>644</v>
      </c>
      <c r="T1927" s="164"/>
      <c r="U1927" s="164" t="s">
        <v>644</v>
      </c>
      <c r="V1927" s="164" t="s">
        <v>644</v>
      </c>
      <c r="W1927" s="162">
        <f t="shared" si="113"/>
        <v>1</v>
      </c>
      <c r="X1927" s="162">
        <v>1</v>
      </c>
      <c r="Y1927" s="1751" t="str">
        <f t="shared" si="114"/>
        <v>Public Elementary</v>
      </c>
      <c r="Z1927" s="1751"/>
      <c r="AA1927" s="1751" t="str">
        <f t="shared" si="115"/>
        <v>1</v>
      </c>
      <c r="AB1927" s="1751"/>
    </row>
    <row r="1928" spans="1:28" ht="15.75" hidden="1" customHeight="1" x14ac:dyDescent="0.25">
      <c r="A1928" s="162">
        <v>1716</v>
      </c>
      <c r="B1928" s="162">
        <v>121561</v>
      </c>
      <c r="C1928" s="163" t="s">
        <v>2350</v>
      </c>
      <c r="D1928" s="163" t="s">
        <v>638</v>
      </c>
      <c r="E1928" s="163" t="s">
        <v>639</v>
      </c>
      <c r="F1928" s="163" t="s">
        <v>639</v>
      </c>
      <c r="G1928" s="163" t="s">
        <v>2345</v>
      </c>
      <c r="H1928" s="163" t="s">
        <v>2346</v>
      </c>
      <c r="I1928" s="163" t="s">
        <v>643</v>
      </c>
      <c r="J1928" s="162">
        <v>10.86345326</v>
      </c>
      <c r="K1928" s="162">
        <v>124.9202895</v>
      </c>
      <c r="L1928" s="163" t="s">
        <v>644</v>
      </c>
      <c r="M1928" s="162">
        <v>14</v>
      </c>
      <c r="N1928" s="162">
        <v>45</v>
      </c>
      <c r="O1928" s="162">
        <v>194</v>
      </c>
      <c r="P1928" s="162">
        <v>1395</v>
      </c>
      <c r="Q1928" s="162">
        <v>2591</v>
      </c>
      <c r="R1928" s="164">
        <v>1</v>
      </c>
      <c r="S1928" s="164" t="s">
        <v>644</v>
      </c>
      <c r="T1928" s="164"/>
      <c r="U1928" s="164" t="s">
        <v>644</v>
      </c>
      <c r="V1928" s="164" t="s">
        <v>644</v>
      </c>
      <c r="W1928" s="162">
        <f t="shared" si="113"/>
        <v>1</v>
      </c>
      <c r="X1928" s="162">
        <v>1</v>
      </c>
      <c r="Y1928" s="1751" t="str">
        <f t="shared" si="114"/>
        <v>Public Elementary</v>
      </c>
      <c r="Z1928" s="1751"/>
      <c r="AA1928" s="1751" t="str">
        <f t="shared" si="115"/>
        <v>1</v>
      </c>
      <c r="AB1928" s="1751"/>
    </row>
    <row r="1929" spans="1:28" ht="15.75" hidden="1" customHeight="1" x14ac:dyDescent="0.25">
      <c r="A1929" s="162">
        <v>1717</v>
      </c>
      <c r="B1929" s="162">
        <v>121562</v>
      </c>
      <c r="C1929" s="163" t="s">
        <v>2351</v>
      </c>
      <c r="D1929" s="163" t="s">
        <v>638</v>
      </c>
      <c r="E1929" s="163" t="s">
        <v>639</v>
      </c>
      <c r="F1929" s="163" t="s">
        <v>639</v>
      </c>
      <c r="G1929" s="163" t="s">
        <v>2345</v>
      </c>
      <c r="H1929" s="163" t="s">
        <v>2346</v>
      </c>
      <c r="I1929" s="163" t="s">
        <v>643</v>
      </c>
      <c r="J1929" s="162">
        <v>10.89289604</v>
      </c>
      <c r="K1929" s="162">
        <v>124.9552896</v>
      </c>
      <c r="L1929" s="163" t="s">
        <v>644</v>
      </c>
      <c r="M1929" s="162">
        <v>14</v>
      </c>
      <c r="N1929" s="162">
        <v>45</v>
      </c>
      <c r="O1929" s="162">
        <v>194</v>
      </c>
      <c r="P1929" s="162">
        <v>1395</v>
      </c>
      <c r="Q1929" s="162">
        <v>2591</v>
      </c>
      <c r="R1929" s="164">
        <v>1</v>
      </c>
      <c r="S1929" s="164" t="s">
        <v>644</v>
      </c>
      <c r="T1929" s="164"/>
      <c r="U1929" s="164" t="s">
        <v>644</v>
      </c>
      <c r="V1929" s="164" t="s">
        <v>644</v>
      </c>
      <c r="W1929" s="162">
        <f t="shared" si="113"/>
        <v>1</v>
      </c>
      <c r="X1929" s="162">
        <v>1</v>
      </c>
      <c r="Y1929" s="1751" t="str">
        <f t="shared" si="114"/>
        <v>Public Elementary</v>
      </c>
      <c r="Z1929" s="1751"/>
      <c r="AA1929" s="1751" t="str">
        <f t="shared" si="115"/>
        <v>1</v>
      </c>
      <c r="AB1929" s="1751"/>
    </row>
    <row r="1930" spans="1:28" ht="15.75" hidden="1" customHeight="1" x14ac:dyDescent="0.25">
      <c r="A1930" s="162">
        <v>1718</v>
      </c>
      <c r="B1930" s="162">
        <v>121563</v>
      </c>
      <c r="C1930" s="163" t="s">
        <v>2352</v>
      </c>
      <c r="D1930" s="163" t="s">
        <v>638</v>
      </c>
      <c r="E1930" s="163" t="s">
        <v>639</v>
      </c>
      <c r="F1930" s="163" t="s">
        <v>639</v>
      </c>
      <c r="G1930" s="163" t="s">
        <v>2345</v>
      </c>
      <c r="H1930" s="163" t="s">
        <v>2346</v>
      </c>
      <c r="I1930" s="163" t="s">
        <v>643</v>
      </c>
      <c r="J1930" s="162">
        <v>10.84623234</v>
      </c>
      <c r="K1930" s="162">
        <v>124.9489004</v>
      </c>
      <c r="L1930" s="163" t="s">
        <v>644</v>
      </c>
      <c r="M1930" s="162">
        <v>14</v>
      </c>
      <c r="N1930" s="162">
        <v>45</v>
      </c>
      <c r="O1930" s="162">
        <v>194</v>
      </c>
      <c r="P1930" s="162">
        <v>1395</v>
      </c>
      <c r="Q1930" s="162">
        <v>2591</v>
      </c>
      <c r="R1930" s="164">
        <v>1</v>
      </c>
      <c r="S1930" s="164" t="s">
        <v>644</v>
      </c>
      <c r="T1930" s="164"/>
      <c r="U1930" s="164" t="s">
        <v>644</v>
      </c>
      <c r="V1930" s="164" t="s">
        <v>644</v>
      </c>
      <c r="W1930" s="162">
        <f t="shared" si="113"/>
        <v>1</v>
      </c>
      <c r="X1930" s="162">
        <v>1</v>
      </c>
      <c r="Y1930" s="1751" t="str">
        <f t="shared" si="114"/>
        <v>Public Elementary</v>
      </c>
      <c r="Z1930" s="1751"/>
      <c r="AA1930" s="1751" t="str">
        <f t="shared" si="115"/>
        <v>1</v>
      </c>
      <c r="AB1930" s="1751"/>
    </row>
    <row r="1931" spans="1:28" ht="15.75" hidden="1" customHeight="1" x14ac:dyDescent="0.25">
      <c r="A1931" s="162">
        <v>1719</v>
      </c>
      <c r="B1931" s="162">
        <v>121564</v>
      </c>
      <c r="C1931" s="163" t="s">
        <v>2353</v>
      </c>
      <c r="D1931" s="163" t="s">
        <v>638</v>
      </c>
      <c r="E1931" s="163" t="s">
        <v>639</v>
      </c>
      <c r="F1931" s="163" t="s">
        <v>639</v>
      </c>
      <c r="G1931" s="163" t="s">
        <v>2345</v>
      </c>
      <c r="H1931" s="163" t="s">
        <v>2346</v>
      </c>
      <c r="I1931" s="163" t="s">
        <v>643</v>
      </c>
      <c r="J1931" s="162">
        <v>10.926782960000001</v>
      </c>
      <c r="K1931" s="162">
        <v>124.8916789</v>
      </c>
      <c r="L1931" s="163" t="s">
        <v>644</v>
      </c>
      <c r="M1931" s="162">
        <v>14</v>
      </c>
      <c r="N1931" s="162">
        <v>45</v>
      </c>
      <c r="O1931" s="162">
        <v>194</v>
      </c>
      <c r="P1931" s="162">
        <v>1395</v>
      </c>
      <c r="Q1931" s="162">
        <v>2591</v>
      </c>
      <c r="R1931" s="164">
        <v>1</v>
      </c>
      <c r="S1931" s="164" t="s">
        <v>644</v>
      </c>
      <c r="T1931" s="164"/>
      <c r="U1931" s="164" t="s">
        <v>644</v>
      </c>
      <c r="V1931" s="164" t="s">
        <v>644</v>
      </c>
      <c r="W1931" s="162">
        <f t="shared" si="113"/>
        <v>1</v>
      </c>
      <c r="X1931" s="162">
        <v>1</v>
      </c>
      <c r="Y1931" s="1751" t="str">
        <f t="shared" si="114"/>
        <v>Public Elementary</v>
      </c>
      <c r="Z1931" s="1751"/>
      <c r="AA1931" s="1751" t="str">
        <f t="shared" si="115"/>
        <v>1</v>
      </c>
      <c r="AB1931" s="1751"/>
    </row>
    <row r="1932" spans="1:28" ht="15.75" hidden="1" customHeight="1" x14ac:dyDescent="0.25">
      <c r="A1932" s="162">
        <v>1720</v>
      </c>
      <c r="B1932" s="162">
        <v>121565</v>
      </c>
      <c r="C1932" s="163" t="s">
        <v>2354</v>
      </c>
      <c r="D1932" s="163" t="s">
        <v>638</v>
      </c>
      <c r="E1932" s="163" t="s">
        <v>639</v>
      </c>
      <c r="F1932" s="163" t="s">
        <v>639</v>
      </c>
      <c r="G1932" s="163" t="s">
        <v>2345</v>
      </c>
      <c r="H1932" s="163" t="s">
        <v>2346</v>
      </c>
      <c r="I1932" s="163" t="s">
        <v>643</v>
      </c>
      <c r="J1932" s="162">
        <v>10.92678287</v>
      </c>
      <c r="K1932" s="162">
        <v>124.9114008</v>
      </c>
      <c r="L1932" s="163" t="s">
        <v>644</v>
      </c>
      <c r="M1932" s="162">
        <v>14</v>
      </c>
      <c r="N1932" s="162">
        <v>45</v>
      </c>
      <c r="O1932" s="162">
        <v>194</v>
      </c>
      <c r="P1932" s="162">
        <v>1395</v>
      </c>
      <c r="Q1932" s="162">
        <v>2591</v>
      </c>
      <c r="R1932" s="164">
        <v>1</v>
      </c>
      <c r="S1932" s="164" t="s">
        <v>644</v>
      </c>
      <c r="T1932" s="164"/>
      <c r="U1932" s="164" t="s">
        <v>644</v>
      </c>
      <c r="V1932" s="164" t="s">
        <v>644</v>
      </c>
      <c r="W1932" s="162">
        <f t="shared" si="113"/>
        <v>1</v>
      </c>
      <c r="X1932" s="162">
        <v>1</v>
      </c>
      <c r="Y1932" s="1751" t="str">
        <f t="shared" si="114"/>
        <v>Public Elementary</v>
      </c>
      <c r="Z1932" s="1751"/>
      <c r="AA1932" s="1751" t="str">
        <f t="shared" si="115"/>
        <v>1</v>
      </c>
      <c r="AB1932" s="1751"/>
    </row>
    <row r="1933" spans="1:28" ht="15.75" hidden="1" customHeight="1" x14ac:dyDescent="0.25">
      <c r="A1933" s="162">
        <v>1721</v>
      </c>
      <c r="B1933" s="162">
        <v>121566</v>
      </c>
      <c r="C1933" s="163" t="s">
        <v>2355</v>
      </c>
      <c r="D1933" s="163" t="s">
        <v>638</v>
      </c>
      <c r="E1933" s="163" t="s">
        <v>639</v>
      </c>
      <c r="F1933" s="163" t="s">
        <v>639</v>
      </c>
      <c r="G1933" s="163" t="s">
        <v>2345</v>
      </c>
      <c r="H1933" s="163" t="s">
        <v>2346</v>
      </c>
      <c r="I1933" s="163" t="s">
        <v>643</v>
      </c>
      <c r="J1933" s="162">
        <v>10.913727550000001</v>
      </c>
      <c r="K1933" s="162">
        <v>124.9627897</v>
      </c>
      <c r="L1933" s="163" t="s">
        <v>644</v>
      </c>
      <c r="M1933" s="162">
        <v>14</v>
      </c>
      <c r="N1933" s="162">
        <v>45</v>
      </c>
      <c r="O1933" s="162">
        <v>194</v>
      </c>
      <c r="P1933" s="162">
        <v>1395</v>
      </c>
      <c r="Q1933" s="162">
        <v>2591</v>
      </c>
      <c r="R1933" s="164">
        <v>1</v>
      </c>
      <c r="S1933" s="164" t="s">
        <v>644</v>
      </c>
      <c r="T1933" s="164"/>
      <c r="U1933" s="164" t="s">
        <v>644</v>
      </c>
      <c r="V1933" s="164" t="s">
        <v>644</v>
      </c>
      <c r="W1933" s="162">
        <f t="shared" si="113"/>
        <v>1</v>
      </c>
      <c r="X1933" s="162">
        <v>1</v>
      </c>
      <c r="Y1933" s="1751" t="str">
        <f t="shared" si="114"/>
        <v>Public Elementary</v>
      </c>
      <c r="Z1933" s="1751"/>
      <c r="AA1933" s="1751" t="str">
        <f t="shared" si="115"/>
        <v>1</v>
      </c>
      <c r="AB1933" s="1751"/>
    </row>
    <row r="1934" spans="1:28" ht="15.75" hidden="1" customHeight="1" x14ac:dyDescent="0.25">
      <c r="A1934" s="162">
        <v>1722</v>
      </c>
      <c r="B1934" s="162">
        <v>121567</v>
      </c>
      <c r="C1934" s="163" t="s">
        <v>2356</v>
      </c>
      <c r="D1934" s="163" t="s">
        <v>638</v>
      </c>
      <c r="E1934" s="163" t="s">
        <v>639</v>
      </c>
      <c r="F1934" s="163" t="s">
        <v>639</v>
      </c>
      <c r="G1934" s="163" t="s">
        <v>2345</v>
      </c>
      <c r="H1934" s="163" t="s">
        <v>2346</v>
      </c>
      <c r="I1934" s="163" t="s">
        <v>643</v>
      </c>
      <c r="J1934" s="162">
        <v>10.85484282</v>
      </c>
      <c r="K1934" s="162">
        <v>124.9305675</v>
      </c>
      <c r="L1934" s="163" t="s">
        <v>644</v>
      </c>
      <c r="M1934" s="162">
        <v>14</v>
      </c>
      <c r="N1934" s="162">
        <v>45</v>
      </c>
      <c r="O1934" s="162">
        <v>194</v>
      </c>
      <c r="P1934" s="162">
        <v>1395</v>
      </c>
      <c r="Q1934" s="162">
        <v>2591</v>
      </c>
      <c r="R1934" s="164">
        <v>1</v>
      </c>
      <c r="S1934" s="164" t="s">
        <v>644</v>
      </c>
      <c r="T1934" s="164"/>
      <c r="U1934" s="164" t="s">
        <v>644</v>
      </c>
      <c r="V1934" s="164" t="s">
        <v>644</v>
      </c>
      <c r="W1934" s="162">
        <f t="shared" si="113"/>
        <v>1</v>
      </c>
      <c r="X1934" s="162">
        <v>1</v>
      </c>
      <c r="Y1934" s="1751" t="str">
        <f t="shared" si="114"/>
        <v>Public Elementary</v>
      </c>
      <c r="Z1934" s="1751"/>
      <c r="AA1934" s="1751" t="str">
        <f t="shared" si="115"/>
        <v>1</v>
      </c>
      <c r="AB1934" s="1751"/>
    </row>
    <row r="1935" spans="1:28" ht="15.75" hidden="1" customHeight="1" x14ac:dyDescent="0.25">
      <c r="A1935" s="162">
        <v>1723</v>
      </c>
      <c r="B1935" s="162">
        <v>121568</v>
      </c>
      <c r="C1935" s="163" t="s">
        <v>2357</v>
      </c>
      <c r="D1935" s="163" t="s">
        <v>638</v>
      </c>
      <c r="E1935" s="163" t="s">
        <v>639</v>
      </c>
      <c r="F1935" s="163" t="s">
        <v>639</v>
      </c>
      <c r="G1935" s="163" t="s">
        <v>2345</v>
      </c>
      <c r="H1935" s="163" t="s">
        <v>2346</v>
      </c>
      <c r="I1935" s="163" t="s">
        <v>643</v>
      </c>
      <c r="J1935" s="162">
        <v>10.870952580000001</v>
      </c>
      <c r="K1935" s="162">
        <v>124.9555675</v>
      </c>
      <c r="L1935" s="163" t="s">
        <v>644</v>
      </c>
      <c r="M1935" s="162">
        <v>14</v>
      </c>
      <c r="N1935" s="162">
        <v>45</v>
      </c>
      <c r="O1935" s="162">
        <v>194</v>
      </c>
      <c r="P1935" s="162">
        <v>1395</v>
      </c>
      <c r="Q1935" s="162">
        <v>2591</v>
      </c>
      <c r="R1935" s="164">
        <v>1</v>
      </c>
      <c r="S1935" s="164" t="s">
        <v>644</v>
      </c>
      <c r="T1935" s="164"/>
      <c r="U1935" s="164" t="s">
        <v>644</v>
      </c>
      <c r="V1935" s="164" t="s">
        <v>644</v>
      </c>
      <c r="W1935" s="162">
        <f t="shared" si="113"/>
        <v>1</v>
      </c>
      <c r="X1935" s="162">
        <v>1</v>
      </c>
      <c r="Y1935" s="1751" t="str">
        <f t="shared" si="114"/>
        <v>Public Elementary</v>
      </c>
      <c r="Z1935" s="1751"/>
      <c r="AA1935" s="1751" t="str">
        <f t="shared" si="115"/>
        <v>1</v>
      </c>
      <c r="AB1935" s="1751"/>
    </row>
    <row r="1936" spans="1:28" ht="15.75" hidden="1" customHeight="1" x14ac:dyDescent="0.25">
      <c r="A1936" s="162">
        <v>1724</v>
      </c>
      <c r="B1936" s="162">
        <v>121569</v>
      </c>
      <c r="C1936" s="163" t="s">
        <v>2358</v>
      </c>
      <c r="D1936" s="163" t="s">
        <v>638</v>
      </c>
      <c r="E1936" s="163" t="s">
        <v>639</v>
      </c>
      <c r="F1936" s="163" t="s">
        <v>639</v>
      </c>
      <c r="G1936" s="163" t="s">
        <v>2345</v>
      </c>
      <c r="H1936" s="163" t="s">
        <v>2346</v>
      </c>
      <c r="I1936" s="163" t="s">
        <v>643</v>
      </c>
      <c r="J1936" s="162">
        <v>10.872341560000001</v>
      </c>
      <c r="K1936" s="162">
        <v>124.9389005</v>
      </c>
      <c r="L1936" s="163" t="s">
        <v>644</v>
      </c>
      <c r="M1936" s="162">
        <v>14</v>
      </c>
      <c r="N1936" s="162">
        <v>45</v>
      </c>
      <c r="O1936" s="162">
        <v>194</v>
      </c>
      <c r="P1936" s="162">
        <v>1395</v>
      </c>
      <c r="Q1936" s="162">
        <v>2591</v>
      </c>
      <c r="R1936" s="164">
        <v>1</v>
      </c>
      <c r="S1936" s="164" t="s">
        <v>644</v>
      </c>
      <c r="T1936" s="164"/>
      <c r="U1936" s="164" t="s">
        <v>644</v>
      </c>
      <c r="V1936" s="164" t="s">
        <v>644</v>
      </c>
      <c r="W1936" s="162">
        <f t="shared" si="113"/>
        <v>1</v>
      </c>
      <c r="X1936" s="162">
        <v>1</v>
      </c>
      <c r="Y1936" s="1751" t="str">
        <f t="shared" si="114"/>
        <v>Public Elementary</v>
      </c>
      <c r="Z1936" s="1751"/>
      <c r="AA1936" s="1751" t="str">
        <f t="shared" si="115"/>
        <v>1</v>
      </c>
      <c r="AB1936" s="1751"/>
    </row>
    <row r="1937" spans="1:28" ht="15.75" hidden="1" customHeight="1" x14ac:dyDescent="0.25">
      <c r="A1937" s="162">
        <v>1725</v>
      </c>
      <c r="B1937" s="162">
        <v>121570</v>
      </c>
      <c r="C1937" s="163" t="s">
        <v>2359</v>
      </c>
      <c r="D1937" s="163" t="s">
        <v>638</v>
      </c>
      <c r="E1937" s="163" t="s">
        <v>639</v>
      </c>
      <c r="F1937" s="163" t="s">
        <v>639</v>
      </c>
      <c r="G1937" s="163" t="s">
        <v>2345</v>
      </c>
      <c r="H1937" s="163" t="s">
        <v>2346</v>
      </c>
      <c r="I1937" s="163" t="s">
        <v>643</v>
      </c>
      <c r="J1937" s="162">
        <v>10.86400905</v>
      </c>
      <c r="K1937" s="162">
        <v>124.9583444</v>
      </c>
      <c r="L1937" s="163" t="s">
        <v>644</v>
      </c>
      <c r="M1937" s="162">
        <v>14</v>
      </c>
      <c r="N1937" s="162">
        <v>45</v>
      </c>
      <c r="O1937" s="162">
        <v>194</v>
      </c>
      <c r="P1937" s="162">
        <v>1395</v>
      </c>
      <c r="Q1937" s="162">
        <v>2591</v>
      </c>
      <c r="R1937" s="164">
        <v>1</v>
      </c>
      <c r="S1937" s="164" t="s">
        <v>644</v>
      </c>
      <c r="T1937" s="164"/>
      <c r="U1937" s="164" t="s">
        <v>644</v>
      </c>
      <c r="V1937" s="164" t="s">
        <v>644</v>
      </c>
      <c r="W1937" s="162">
        <f t="shared" si="113"/>
        <v>1</v>
      </c>
      <c r="X1937" s="162">
        <v>1</v>
      </c>
      <c r="Y1937" s="1751" t="str">
        <f t="shared" si="114"/>
        <v>Public Elementary</v>
      </c>
      <c r="Z1937" s="1751"/>
      <c r="AA1937" s="1751" t="str">
        <f t="shared" si="115"/>
        <v>1</v>
      </c>
      <c r="AB1937" s="1751"/>
    </row>
    <row r="1938" spans="1:28" ht="15.75" hidden="1" customHeight="1" x14ac:dyDescent="0.25">
      <c r="A1938" s="162">
        <v>1726</v>
      </c>
      <c r="B1938" s="162">
        <v>121571</v>
      </c>
      <c r="C1938" s="163" t="s">
        <v>2360</v>
      </c>
      <c r="D1938" s="163" t="s">
        <v>638</v>
      </c>
      <c r="E1938" s="163" t="s">
        <v>639</v>
      </c>
      <c r="F1938" s="163" t="s">
        <v>639</v>
      </c>
      <c r="G1938" s="163" t="s">
        <v>2345</v>
      </c>
      <c r="H1938" s="163" t="s">
        <v>2346</v>
      </c>
      <c r="I1938" s="163" t="s">
        <v>643</v>
      </c>
      <c r="J1938" s="162">
        <v>10.89900666</v>
      </c>
      <c r="K1938" s="162">
        <v>124.9452896</v>
      </c>
      <c r="L1938" s="163" t="s">
        <v>644</v>
      </c>
      <c r="M1938" s="162">
        <v>14</v>
      </c>
      <c r="N1938" s="162">
        <v>45</v>
      </c>
      <c r="O1938" s="162">
        <v>194</v>
      </c>
      <c r="P1938" s="162">
        <v>1395</v>
      </c>
      <c r="Q1938" s="162">
        <v>2591</v>
      </c>
      <c r="R1938" s="164">
        <v>1</v>
      </c>
      <c r="S1938" s="164" t="s">
        <v>644</v>
      </c>
      <c r="T1938" s="164"/>
      <c r="U1938" s="164" t="s">
        <v>644</v>
      </c>
      <c r="V1938" s="164" t="s">
        <v>644</v>
      </c>
      <c r="W1938" s="162">
        <f t="shared" si="113"/>
        <v>1</v>
      </c>
      <c r="X1938" s="162">
        <v>1</v>
      </c>
      <c r="Y1938" s="1751" t="str">
        <f t="shared" si="114"/>
        <v>Public Elementary</v>
      </c>
      <c r="Z1938" s="1751"/>
      <c r="AA1938" s="1751" t="str">
        <f t="shared" si="115"/>
        <v>1</v>
      </c>
      <c r="AB1938" s="1751"/>
    </row>
    <row r="1939" spans="1:28" ht="15.75" hidden="1" customHeight="1" x14ac:dyDescent="0.25">
      <c r="A1939" s="162">
        <v>1727</v>
      </c>
      <c r="B1939" s="162">
        <v>121572</v>
      </c>
      <c r="C1939" s="163" t="s">
        <v>2361</v>
      </c>
      <c r="D1939" s="163" t="s">
        <v>638</v>
      </c>
      <c r="E1939" s="163" t="s">
        <v>639</v>
      </c>
      <c r="F1939" s="163" t="s">
        <v>639</v>
      </c>
      <c r="G1939" s="163" t="s">
        <v>2345</v>
      </c>
      <c r="H1939" s="163" t="s">
        <v>2346</v>
      </c>
      <c r="I1939" s="163" t="s">
        <v>643</v>
      </c>
      <c r="J1939" s="162">
        <v>10.89206209</v>
      </c>
      <c r="K1939" s="162">
        <v>124.9583446</v>
      </c>
      <c r="L1939" s="163" t="s">
        <v>644</v>
      </c>
      <c r="M1939" s="162">
        <v>14</v>
      </c>
      <c r="N1939" s="162">
        <v>45</v>
      </c>
      <c r="O1939" s="162">
        <v>194</v>
      </c>
      <c r="P1939" s="162">
        <v>1395</v>
      </c>
      <c r="Q1939" s="162">
        <v>2591</v>
      </c>
      <c r="R1939" s="164">
        <v>1</v>
      </c>
      <c r="S1939" s="164" t="s">
        <v>644</v>
      </c>
      <c r="T1939" s="164"/>
      <c r="U1939" s="164" t="s">
        <v>644</v>
      </c>
      <c r="V1939" s="164" t="s">
        <v>644</v>
      </c>
      <c r="W1939" s="162">
        <f t="shared" si="113"/>
        <v>1</v>
      </c>
      <c r="X1939" s="162">
        <v>1</v>
      </c>
      <c r="Y1939" s="1751" t="str">
        <f t="shared" si="114"/>
        <v>Public Elementary</v>
      </c>
      <c r="Z1939" s="1751"/>
      <c r="AA1939" s="1751" t="str">
        <f t="shared" si="115"/>
        <v>1</v>
      </c>
      <c r="AB1939" s="1751"/>
    </row>
    <row r="1940" spans="1:28" ht="15.75" hidden="1" customHeight="1" x14ac:dyDescent="0.25">
      <c r="A1940" s="162">
        <v>1728</v>
      </c>
      <c r="B1940" s="162">
        <v>121573</v>
      </c>
      <c r="C1940" s="163" t="s">
        <v>2362</v>
      </c>
      <c r="D1940" s="163" t="s">
        <v>638</v>
      </c>
      <c r="E1940" s="163" t="s">
        <v>639</v>
      </c>
      <c r="F1940" s="163" t="s">
        <v>639</v>
      </c>
      <c r="G1940" s="163" t="s">
        <v>2345</v>
      </c>
      <c r="H1940" s="163" t="s">
        <v>2346</v>
      </c>
      <c r="I1940" s="163" t="s">
        <v>643</v>
      </c>
      <c r="J1940" s="162">
        <v>10.87983008</v>
      </c>
      <c r="K1940" s="162">
        <v>124.9291006</v>
      </c>
      <c r="L1940" s="163" t="s">
        <v>644</v>
      </c>
      <c r="M1940" s="162">
        <v>14</v>
      </c>
      <c r="N1940" s="162">
        <v>45</v>
      </c>
      <c r="O1940" s="162">
        <v>194</v>
      </c>
      <c r="P1940" s="162">
        <v>1395</v>
      </c>
      <c r="Q1940" s="162">
        <v>2591</v>
      </c>
      <c r="R1940" s="164">
        <v>1</v>
      </c>
      <c r="S1940" s="164" t="s">
        <v>644</v>
      </c>
      <c r="T1940" s="164"/>
      <c r="U1940" s="164" t="s">
        <v>644</v>
      </c>
      <c r="V1940" s="164" t="s">
        <v>644</v>
      </c>
      <c r="W1940" s="162">
        <f t="shared" si="113"/>
        <v>1</v>
      </c>
      <c r="X1940" s="162">
        <v>1</v>
      </c>
      <c r="Y1940" s="1751" t="str">
        <f t="shared" si="114"/>
        <v>Public Elementary</v>
      </c>
      <c r="Z1940" s="1751"/>
      <c r="AA1940" s="1751" t="str">
        <f t="shared" si="115"/>
        <v>1</v>
      </c>
      <c r="AB1940" s="1751"/>
    </row>
    <row r="1941" spans="1:28" ht="15.75" hidden="1" customHeight="1" x14ac:dyDescent="0.25">
      <c r="A1941" s="162">
        <v>1729</v>
      </c>
      <c r="B1941" s="162">
        <v>121574</v>
      </c>
      <c r="C1941" s="163" t="s">
        <v>2363</v>
      </c>
      <c r="D1941" s="163" t="s">
        <v>638</v>
      </c>
      <c r="E1941" s="163" t="s">
        <v>639</v>
      </c>
      <c r="F1941" s="163" t="s">
        <v>639</v>
      </c>
      <c r="G1941" s="163" t="s">
        <v>2345</v>
      </c>
      <c r="H1941" s="163" t="s">
        <v>2346</v>
      </c>
      <c r="I1941" s="163" t="s">
        <v>643</v>
      </c>
      <c r="J1941" s="162">
        <v>10.842343769999999</v>
      </c>
      <c r="K1941" s="162">
        <v>124.9139004</v>
      </c>
      <c r="L1941" s="163" t="s">
        <v>644</v>
      </c>
      <c r="M1941" s="162">
        <v>14</v>
      </c>
      <c r="N1941" s="162">
        <v>45</v>
      </c>
      <c r="O1941" s="162">
        <v>194</v>
      </c>
      <c r="P1941" s="162">
        <v>1395</v>
      </c>
      <c r="Q1941" s="162">
        <v>2591</v>
      </c>
      <c r="R1941" s="164">
        <v>1</v>
      </c>
      <c r="S1941" s="164" t="s">
        <v>644</v>
      </c>
      <c r="T1941" s="164"/>
      <c r="U1941" s="164" t="s">
        <v>644</v>
      </c>
      <c r="V1941" s="164" t="s">
        <v>644</v>
      </c>
      <c r="W1941" s="162">
        <f t="shared" si="113"/>
        <v>1</v>
      </c>
      <c r="X1941" s="162">
        <v>1</v>
      </c>
      <c r="Y1941" s="1751" t="str">
        <f t="shared" si="114"/>
        <v>Public Elementary</v>
      </c>
      <c r="Z1941" s="1751"/>
      <c r="AA1941" s="1751" t="str">
        <f t="shared" si="115"/>
        <v>1</v>
      </c>
      <c r="AB1941" s="1751"/>
    </row>
    <row r="1942" spans="1:28" ht="15.75" hidden="1" customHeight="1" x14ac:dyDescent="0.25">
      <c r="A1942" s="162">
        <v>1730</v>
      </c>
      <c r="B1942" s="162">
        <v>121575</v>
      </c>
      <c r="C1942" s="163" t="s">
        <v>2364</v>
      </c>
      <c r="D1942" s="163" t="s">
        <v>638</v>
      </c>
      <c r="E1942" s="163" t="s">
        <v>639</v>
      </c>
      <c r="F1942" s="163" t="s">
        <v>639</v>
      </c>
      <c r="G1942" s="163" t="s">
        <v>2345</v>
      </c>
      <c r="H1942" s="163" t="s">
        <v>2346</v>
      </c>
      <c r="I1942" s="163" t="s">
        <v>643</v>
      </c>
      <c r="J1942" s="162">
        <v>10.901228679999999</v>
      </c>
      <c r="K1942" s="162">
        <v>124.90695669999999</v>
      </c>
      <c r="L1942" s="163" t="s">
        <v>644</v>
      </c>
      <c r="M1942" s="162">
        <v>14</v>
      </c>
      <c r="N1942" s="162">
        <v>45</v>
      </c>
      <c r="O1942" s="162">
        <v>194</v>
      </c>
      <c r="P1942" s="162">
        <v>1395</v>
      </c>
      <c r="Q1942" s="162">
        <v>2591</v>
      </c>
      <c r="R1942" s="164">
        <v>1</v>
      </c>
      <c r="S1942" s="164" t="s">
        <v>644</v>
      </c>
      <c r="T1942" s="164"/>
      <c r="U1942" s="164" t="s">
        <v>644</v>
      </c>
      <c r="V1942" s="164" t="s">
        <v>644</v>
      </c>
      <c r="W1942" s="162">
        <f t="shared" si="113"/>
        <v>1</v>
      </c>
      <c r="X1942" s="162">
        <v>1</v>
      </c>
      <c r="Y1942" s="1751" t="str">
        <f t="shared" si="114"/>
        <v>Public Elementary</v>
      </c>
      <c r="Z1942" s="1751"/>
      <c r="AA1942" s="1751" t="str">
        <f t="shared" si="115"/>
        <v>1</v>
      </c>
      <c r="AB1942" s="1751"/>
    </row>
    <row r="1943" spans="1:28" ht="15.75" hidden="1" customHeight="1" x14ac:dyDescent="0.25">
      <c r="A1943" s="162">
        <v>1731</v>
      </c>
      <c r="B1943" s="162">
        <v>121576</v>
      </c>
      <c r="C1943" s="163" t="s">
        <v>2365</v>
      </c>
      <c r="D1943" s="163" t="s">
        <v>638</v>
      </c>
      <c r="E1943" s="163" t="s">
        <v>639</v>
      </c>
      <c r="F1943" s="163" t="s">
        <v>639</v>
      </c>
      <c r="G1943" s="163" t="s">
        <v>2345</v>
      </c>
      <c r="H1943" s="163" t="s">
        <v>2346</v>
      </c>
      <c r="I1943" s="163" t="s">
        <v>643</v>
      </c>
      <c r="J1943" s="162">
        <v>11.22009619</v>
      </c>
      <c r="K1943" s="162">
        <v>124.7477916</v>
      </c>
      <c r="L1943" s="163" t="s">
        <v>644</v>
      </c>
      <c r="M1943" s="162">
        <v>14</v>
      </c>
      <c r="N1943" s="162">
        <v>45</v>
      </c>
      <c r="O1943" s="162">
        <v>194</v>
      </c>
      <c r="P1943" s="162">
        <v>1395</v>
      </c>
      <c r="Q1943" s="162">
        <v>2591</v>
      </c>
      <c r="R1943" s="164">
        <v>1</v>
      </c>
      <c r="S1943" s="164" t="s">
        <v>644</v>
      </c>
      <c r="T1943" s="164"/>
      <c r="U1943" s="164" t="s">
        <v>644</v>
      </c>
      <c r="V1943" s="164" t="s">
        <v>644</v>
      </c>
      <c r="W1943" s="162">
        <f t="shared" si="113"/>
        <v>1</v>
      </c>
      <c r="X1943" s="162">
        <v>1</v>
      </c>
      <c r="Y1943" s="1751" t="str">
        <f t="shared" si="114"/>
        <v>Public Elementary</v>
      </c>
      <c r="Z1943" s="1751"/>
      <c r="AA1943" s="1751" t="str">
        <f t="shared" si="115"/>
        <v>1</v>
      </c>
      <c r="AB1943" s="1751"/>
    </row>
    <row r="1944" spans="1:28" ht="15.75" hidden="1" customHeight="1" x14ac:dyDescent="0.25">
      <c r="A1944" s="162">
        <v>1732</v>
      </c>
      <c r="B1944" s="162">
        <v>121577</v>
      </c>
      <c r="C1944" s="163" t="s">
        <v>2366</v>
      </c>
      <c r="D1944" s="163" t="s">
        <v>638</v>
      </c>
      <c r="E1944" s="163" t="s">
        <v>639</v>
      </c>
      <c r="F1944" s="163" t="s">
        <v>639</v>
      </c>
      <c r="G1944" s="163" t="s">
        <v>2345</v>
      </c>
      <c r="H1944" s="163" t="s">
        <v>2346</v>
      </c>
      <c r="I1944" s="163" t="s">
        <v>643</v>
      </c>
      <c r="J1944" s="162">
        <v>10.924004910000001</v>
      </c>
      <c r="K1944" s="162">
        <v>124.94640080000001</v>
      </c>
      <c r="L1944" s="163" t="s">
        <v>644</v>
      </c>
      <c r="M1944" s="162">
        <v>14</v>
      </c>
      <c r="N1944" s="162">
        <v>45</v>
      </c>
      <c r="O1944" s="162">
        <v>194</v>
      </c>
      <c r="P1944" s="162">
        <v>1395</v>
      </c>
      <c r="Q1944" s="162">
        <v>2591</v>
      </c>
      <c r="R1944" s="164">
        <v>1</v>
      </c>
      <c r="S1944" s="164" t="s">
        <v>644</v>
      </c>
      <c r="T1944" s="164"/>
      <c r="U1944" s="164" t="s">
        <v>644</v>
      </c>
      <c r="V1944" s="164" t="s">
        <v>644</v>
      </c>
      <c r="W1944" s="162">
        <f t="shared" si="113"/>
        <v>1</v>
      </c>
      <c r="X1944" s="162">
        <v>1</v>
      </c>
      <c r="Y1944" s="1751" t="str">
        <f t="shared" si="114"/>
        <v>Public Elementary</v>
      </c>
      <c r="Z1944" s="1751"/>
      <c r="AA1944" s="1751" t="str">
        <f t="shared" si="115"/>
        <v>1</v>
      </c>
      <c r="AB1944" s="1751"/>
    </row>
    <row r="1945" spans="1:28" ht="15.75" hidden="1" customHeight="1" x14ac:dyDescent="0.25">
      <c r="A1945" s="162">
        <v>1733</v>
      </c>
      <c r="B1945" s="162">
        <v>121578</v>
      </c>
      <c r="C1945" s="163" t="s">
        <v>2367</v>
      </c>
      <c r="D1945" s="163" t="s">
        <v>638</v>
      </c>
      <c r="E1945" s="163" t="s">
        <v>639</v>
      </c>
      <c r="F1945" s="163" t="s">
        <v>639</v>
      </c>
      <c r="G1945" s="163" t="s">
        <v>2345</v>
      </c>
      <c r="H1945" s="163" t="s">
        <v>2346</v>
      </c>
      <c r="I1945" s="163" t="s">
        <v>643</v>
      </c>
      <c r="J1945" s="162">
        <v>10.90289535</v>
      </c>
      <c r="K1945" s="162">
        <v>124.95417860000001</v>
      </c>
      <c r="L1945" s="163" t="s">
        <v>644</v>
      </c>
      <c r="M1945" s="162">
        <v>14</v>
      </c>
      <c r="N1945" s="162">
        <v>45</v>
      </c>
      <c r="O1945" s="162">
        <v>194</v>
      </c>
      <c r="P1945" s="162">
        <v>1395</v>
      </c>
      <c r="Q1945" s="162">
        <v>2591</v>
      </c>
      <c r="R1945" s="164">
        <v>1</v>
      </c>
      <c r="S1945" s="164" t="s">
        <v>644</v>
      </c>
      <c r="T1945" s="164"/>
      <c r="U1945" s="164" t="s">
        <v>644</v>
      </c>
      <c r="V1945" s="164" t="s">
        <v>644</v>
      </c>
      <c r="W1945" s="162">
        <f t="shared" si="113"/>
        <v>1</v>
      </c>
      <c r="X1945" s="162">
        <v>1</v>
      </c>
      <c r="Y1945" s="1751" t="str">
        <f t="shared" si="114"/>
        <v>Public Elementary</v>
      </c>
      <c r="Z1945" s="1751"/>
      <c r="AA1945" s="1751" t="str">
        <f t="shared" si="115"/>
        <v>1</v>
      </c>
      <c r="AB1945" s="1751"/>
    </row>
    <row r="1946" spans="1:28" ht="15.75" hidden="1" customHeight="1" x14ac:dyDescent="0.25">
      <c r="A1946" s="162">
        <v>1734</v>
      </c>
      <c r="B1946" s="162">
        <v>121579</v>
      </c>
      <c r="C1946" s="163" t="s">
        <v>2368</v>
      </c>
      <c r="D1946" s="163" t="s">
        <v>638</v>
      </c>
      <c r="E1946" s="163" t="s">
        <v>639</v>
      </c>
      <c r="F1946" s="163" t="s">
        <v>639</v>
      </c>
      <c r="G1946" s="163" t="s">
        <v>2345</v>
      </c>
      <c r="H1946" s="163" t="s">
        <v>2346</v>
      </c>
      <c r="I1946" s="163" t="s">
        <v>643</v>
      </c>
      <c r="J1946" s="162">
        <v>10.89952896</v>
      </c>
      <c r="K1946" s="162">
        <v>124.8725008</v>
      </c>
      <c r="L1946" s="163" t="s">
        <v>644</v>
      </c>
      <c r="M1946" s="162">
        <v>14</v>
      </c>
      <c r="N1946" s="162">
        <v>45</v>
      </c>
      <c r="O1946" s="162">
        <v>194</v>
      </c>
      <c r="P1946" s="162">
        <v>1395</v>
      </c>
      <c r="Q1946" s="162">
        <v>2591</v>
      </c>
      <c r="R1946" s="164">
        <v>1</v>
      </c>
      <c r="S1946" s="164" t="s">
        <v>644</v>
      </c>
      <c r="T1946" s="164"/>
      <c r="U1946" s="164" t="s">
        <v>644</v>
      </c>
      <c r="V1946" s="164" t="s">
        <v>644</v>
      </c>
      <c r="W1946" s="162">
        <f t="shared" si="113"/>
        <v>1</v>
      </c>
      <c r="X1946" s="162">
        <v>1</v>
      </c>
      <c r="Y1946" s="1751" t="str">
        <f t="shared" si="114"/>
        <v>Public Elementary</v>
      </c>
      <c r="Z1946" s="1751"/>
      <c r="AA1946" s="1751" t="str">
        <f t="shared" si="115"/>
        <v>1</v>
      </c>
      <c r="AB1946" s="1751"/>
    </row>
    <row r="1947" spans="1:28" ht="15.75" hidden="1" customHeight="1" x14ac:dyDescent="0.25">
      <c r="A1947" s="162">
        <v>1735</v>
      </c>
      <c r="B1947" s="162">
        <v>121580</v>
      </c>
      <c r="C1947" s="163" t="s">
        <v>2369</v>
      </c>
      <c r="D1947" s="163" t="s">
        <v>638</v>
      </c>
      <c r="E1947" s="163" t="s">
        <v>639</v>
      </c>
      <c r="F1947" s="163" t="s">
        <v>639</v>
      </c>
      <c r="G1947" s="163" t="s">
        <v>2345</v>
      </c>
      <c r="H1947" s="163" t="s">
        <v>2346</v>
      </c>
      <c r="I1947" s="163" t="s">
        <v>643</v>
      </c>
      <c r="J1947" s="162">
        <v>10.88122993</v>
      </c>
      <c r="K1947" s="162">
        <v>124.9402896</v>
      </c>
      <c r="L1947" s="163" t="s">
        <v>644</v>
      </c>
      <c r="M1947" s="162">
        <v>14</v>
      </c>
      <c r="N1947" s="162">
        <v>45</v>
      </c>
      <c r="O1947" s="162">
        <v>194</v>
      </c>
      <c r="P1947" s="162">
        <v>1395</v>
      </c>
      <c r="Q1947" s="162">
        <v>2591</v>
      </c>
      <c r="R1947" s="164">
        <v>1</v>
      </c>
      <c r="S1947" s="164" t="s">
        <v>644</v>
      </c>
      <c r="T1947" s="164"/>
      <c r="U1947" s="164" t="s">
        <v>644</v>
      </c>
      <c r="V1947" s="164" t="s">
        <v>644</v>
      </c>
      <c r="W1947" s="162">
        <f t="shared" si="113"/>
        <v>1</v>
      </c>
      <c r="X1947" s="162">
        <v>1</v>
      </c>
      <c r="Y1947" s="1751" t="str">
        <f t="shared" si="114"/>
        <v>Public Elementary</v>
      </c>
      <c r="Z1947" s="1751"/>
      <c r="AA1947" s="1751" t="str">
        <f t="shared" si="115"/>
        <v>1</v>
      </c>
      <c r="AB1947" s="1751"/>
    </row>
    <row r="1948" spans="1:28" ht="15.75" hidden="1" customHeight="1" x14ac:dyDescent="0.25">
      <c r="A1948" s="162">
        <v>1736</v>
      </c>
      <c r="B1948" s="162">
        <v>121581</v>
      </c>
      <c r="C1948" s="163" t="s">
        <v>2370</v>
      </c>
      <c r="D1948" s="163" t="s">
        <v>638</v>
      </c>
      <c r="E1948" s="163" t="s">
        <v>639</v>
      </c>
      <c r="F1948" s="163" t="s">
        <v>639</v>
      </c>
      <c r="G1948" s="163" t="s">
        <v>2345</v>
      </c>
      <c r="H1948" s="163" t="s">
        <v>2346</v>
      </c>
      <c r="I1948" s="163" t="s">
        <v>643</v>
      </c>
      <c r="J1948" s="162">
        <v>10.84401057</v>
      </c>
      <c r="K1948" s="162">
        <v>124.9327894</v>
      </c>
      <c r="L1948" s="163" t="s">
        <v>644</v>
      </c>
      <c r="M1948" s="162">
        <v>14</v>
      </c>
      <c r="N1948" s="162">
        <v>45</v>
      </c>
      <c r="O1948" s="162">
        <v>194</v>
      </c>
      <c r="P1948" s="162">
        <v>1395</v>
      </c>
      <c r="Q1948" s="162">
        <v>2591</v>
      </c>
      <c r="R1948" s="164">
        <v>1</v>
      </c>
      <c r="S1948" s="164" t="s">
        <v>644</v>
      </c>
      <c r="T1948" s="164"/>
      <c r="U1948" s="164" t="s">
        <v>644</v>
      </c>
      <c r="V1948" s="164" t="s">
        <v>644</v>
      </c>
      <c r="W1948" s="162">
        <f t="shared" si="113"/>
        <v>1</v>
      </c>
      <c r="X1948" s="162">
        <v>1</v>
      </c>
      <c r="Y1948" s="1751" t="str">
        <f t="shared" si="114"/>
        <v>Public Elementary</v>
      </c>
      <c r="Z1948" s="1751"/>
      <c r="AA1948" s="1751" t="str">
        <f t="shared" si="115"/>
        <v>1</v>
      </c>
      <c r="AB1948" s="1751"/>
    </row>
    <row r="1949" spans="1:28" ht="15.75" hidden="1" customHeight="1" x14ac:dyDescent="0.25">
      <c r="A1949" s="162">
        <v>1737</v>
      </c>
      <c r="B1949" s="162">
        <v>121582</v>
      </c>
      <c r="C1949" s="163" t="s">
        <v>1373</v>
      </c>
      <c r="D1949" s="163" t="s">
        <v>638</v>
      </c>
      <c r="E1949" s="163" t="s">
        <v>639</v>
      </c>
      <c r="F1949" s="163" t="s">
        <v>639</v>
      </c>
      <c r="G1949" s="163" t="s">
        <v>2345</v>
      </c>
      <c r="H1949" s="163" t="s">
        <v>2346</v>
      </c>
      <c r="I1949" s="163" t="s">
        <v>643</v>
      </c>
      <c r="J1949" s="162">
        <v>10.91372767</v>
      </c>
      <c r="K1949" s="162">
        <v>124.93723369999999</v>
      </c>
      <c r="L1949" s="163" t="s">
        <v>644</v>
      </c>
      <c r="M1949" s="162">
        <v>14</v>
      </c>
      <c r="N1949" s="162">
        <v>45</v>
      </c>
      <c r="O1949" s="162">
        <v>194</v>
      </c>
      <c r="P1949" s="162">
        <v>1395</v>
      </c>
      <c r="Q1949" s="162">
        <v>2591</v>
      </c>
      <c r="R1949" s="164">
        <v>1</v>
      </c>
      <c r="S1949" s="164" t="s">
        <v>644</v>
      </c>
      <c r="T1949" s="164"/>
      <c r="U1949" s="164" t="s">
        <v>644</v>
      </c>
      <c r="V1949" s="164" t="s">
        <v>644</v>
      </c>
      <c r="W1949" s="162">
        <f t="shared" si="113"/>
        <v>1</v>
      </c>
      <c r="X1949" s="162">
        <v>1</v>
      </c>
      <c r="Y1949" s="1751" t="str">
        <f t="shared" si="114"/>
        <v>Public Elementary</v>
      </c>
      <c r="Z1949" s="1751"/>
      <c r="AA1949" s="1751" t="str">
        <f t="shared" si="115"/>
        <v>1</v>
      </c>
      <c r="AB1949" s="1751"/>
    </row>
    <row r="1950" spans="1:28" ht="15.75" hidden="1" customHeight="1" x14ac:dyDescent="0.25">
      <c r="A1950" s="162">
        <v>1738</v>
      </c>
      <c r="B1950" s="162">
        <v>121583</v>
      </c>
      <c r="C1950" s="163" t="s">
        <v>2371</v>
      </c>
      <c r="D1950" s="163" t="s">
        <v>638</v>
      </c>
      <c r="E1950" s="163" t="s">
        <v>639</v>
      </c>
      <c r="F1950" s="163" t="s">
        <v>639</v>
      </c>
      <c r="G1950" s="163" t="s">
        <v>2345</v>
      </c>
      <c r="H1950" s="163" t="s">
        <v>2346</v>
      </c>
      <c r="I1950" s="163" t="s">
        <v>643</v>
      </c>
      <c r="J1950" s="162">
        <v>10.908728010000001</v>
      </c>
      <c r="K1950" s="162">
        <v>124.9391787</v>
      </c>
      <c r="L1950" s="163" t="s">
        <v>644</v>
      </c>
      <c r="M1950" s="162">
        <v>14</v>
      </c>
      <c r="N1950" s="162">
        <v>45</v>
      </c>
      <c r="O1950" s="162">
        <v>194</v>
      </c>
      <c r="P1950" s="162">
        <v>1395</v>
      </c>
      <c r="Q1950" s="162">
        <v>2591</v>
      </c>
      <c r="R1950" s="164">
        <v>1</v>
      </c>
      <c r="S1950" s="164" t="s">
        <v>644</v>
      </c>
      <c r="T1950" s="164"/>
      <c r="U1950" s="164" t="s">
        <v>644</v>
      </c>
      <c r="V1950" s="164" t="s">
        <v>644</v>
      </c>
      <c r="W1950" s="162">
        <f t="shared" si="113"/>
        <v>1</v>
      </c>
      <c r="X1950" s="162">
        <v>1</v>
      </c>
      <c r="Y1950" s="1751" t="str">
        <f t="shared" si="114"/>
        <v>Public Elementary</v>
      </c>
      <c r="Z1950" s="1751"/>
      <c r="AA1950" s="1751" t="str">
        <f t="shared" si="115"/>
        <v>1</v>
      </c>
      <c r="AB1950" s="1751"/>
    </row>
    <row r="1951" spans="1:28" ht="15.75" hidden="1" customHeight="1" x14ac:dyDescent="0.25">
      <c r="A1951" s="162">
        <v>1739</v>
      </c>
      <c r="B1951" s="162">
        <v>121584</v>
      </c>
      <c r="C1951" s="163" t="s">
        <v>2372</v>
      </c>
      <c r="D1951" s="163" t="s">
        <v>638</v>
      </c>
      <c r="E1951" s="163" t="s">
        <v>639</v>
      </c>
      <c r="F1951" s="163" t="s">
        <v>639</v>
      </c>
      <c r="G1951" s="163" t="s">
        <v>2345</v>
      </c>
      <c r="H1951" s="163" t="s">
        <v>2346</v>
      </c>
      <c r="I1951" s="163" t="s">
        <v>643</v>
      </c>
      <c r="J1951" s="162">
        <v>10.92539389</v>
      </c>
      <c r="K1951" s="162">
        <v>124.9294568</v>
      </c>
      <c r="L1951" s="163" t="s">
        <v>644</v>
      </c>
      <c r="M1951" s="162">
        <v>14</v>
      </c>
      <c r="N1951" s="162">
        <v>45</v>
      </c>
      <c r="O1951" s="162">
        <v>194</v>
      </c>
      <c r="P1951" s="162">
        <v>1395</v>
      </c>
      <c r="Q1951" s="162">
        <v>2591</v>
      </c>
      <c r="R1951" s="164">
        <v>1</v>
      </c>
      <c r="S1951" s="164" t="s">
        <v>644</v>
      </c>
      <c r="T1951" s="164"/>
      <c r="U1951" s="164" t="s">
        <v>644</v>
      </c>
      <c r="V1951" s="164" t="s">
        <v>644</v>
      </c>
      <c r="W1951" s="162">
        <f t="shared" si="113"/>
        <v>1</v>
      </c>
      <c r="X1951" s="162">
        <v>1</v>
      </c>
      <c r="Y1951" s="1751" t="str">
        <f t="shared" si="114"/>
        <v>Public Elementary</v>
      </c>
      <c r="Z1951" s="1751"/>
      <c r="AA1951" s="1751" t="str">
        <f t="shared" si="115"/>
        <v>1</v>
      </c>
      <c r="AB1951" s="1751"/>
    </row>
    <row r="1952" spans="1:28" ht="15.75" hidden="1" customHeight="1" x14ac:dyDescent="0.25">
      <c r="A1952" s="162">
        <v>1740</v>
      </c>
      <c r="B1952" s="162">
        <v>121585</v>
      </c>
      <c r="C1952" s="163" t="s">
        <v>2373</v>
      </c>
      <c r="D1952" s="163" t="s">
        <v>638</v>
      </c>
      <c r="E1952" s="163" t="s">
        <v>639</v>
      </c>
      <c r="F1952" s="163" t="s">
        <v>639</v>
      </c>
      <c r="G1952" s="163" t="s">
        <v>2345</v>
      </c>
      <c r="H1952" s="163" t="s">
        <v>2346</v>
      </c>
      <c r="I1952" s="163" t="s">
        <v>643</v>
      </c>
      <c r="J1952" s="162">
        <v>10.89402913</v>
      </c>
      <c r="K1952" s="162">
        <v>124.91800069999999</v>
      </c>
      <c r="L1952" s="163" t="s">
        <v>644</v>
      </c>
      <c r="M1952" s="162">
        <v>14</v>
      </c>
      <c r="N1952" s="162">
        <v>45</v>
      </c>
      <c r="O1952" s="162">
        <v>194</v>
      </c>
      <c r="P1952" s="162">
        <v>1395</v>
      </c>
      <c r="Q1952" s="162">
        <v>2591</v>
      </c>
      <c r="R1952" s="164">
        <v>1</v>
      </c>
      <c r="S1952" s="164" t="s">
        <v>644</v>
      </c>
      <c r="T1952" s="164"/>
      <c r="U1952" s="164" t="s">
        <v>644</v>
      </c>
      <c r="V1952" s="164" t="s">
        <v>644</v>
      </c>
      <c r="W1952" s="162">
        <f t="shared" si="113"/>
        <v>1</v>
      </c>
      <c r="X1952" s="162">
        <v>1</v>
      </c>
      <c r="Y1952" s="1751" t="str">
        <f t="shared" si="114"/>
        <v>Public Elementary</v>
      </c>
      <c r="Z1952" s="1751"/>
      <c r="AA1952" s="1751" t="str">
        <f t="shared" si="115"/>
        <v>1</v>
      </c>
      <c r="AB1952" s="1751"/>
    </row>
    <row r="1953" spans="1:28" ht="15.75" hidden="1" customHeight="1" x14ac:dyDescent="0.25">
      <c r="A1953" s="162">
        <v>2226</v>
      </c>
      <c r="B1953" s="162">
        <v>303342</v>
      </c>
      <c r="C1953" s="163" t="s">
        <v>2807</v>
      </c>
      <c r="D1953" s="163" t="s">
        <v>638</v>
      </c>
      <c r="E1953" s="163" t="s">
        <v>639</v>
      </c>
      <c r="F1953" s="163" t="s">
        <v>639</v>
      </c>
      <c r="G1953" s="163" t="s">
        <v>2345</v>
      </c>
      <c r="H1953" s="163" t="s">
        <v>2346</v>
      </c>
      <c r="I1953" s="163" t="s">
        <v>716</v>
      </c>
      <c r="J1953" s="162">
        <v>10.89048687</v>
      </c>
      <c r="K1953" s="162">
        <v>124.96146</v>
      </c>
      <c r="L1953" s="163" t="s">
        <v>644</v>
      </c>
      <c r="M1953" s="162">
        <v>14</v>
      </c>
      <c r="N1953" s="162">
        <v>45</v>
      </c>
      <c r="O1953" s="162">
        <v>194</v>
      </c>
      <c r="P1953" s="162">
        <v>1395</v>
      </c>
      <c r="Q1953" s="162">
        <v>2591</v>
      </c>
      <c r="R1953" s="164" t="s">
        <v>644</v>
      </c>
      <c r="S1953" s="164">
        <v>1</v>
      </c>
      <c r="T1953" s="164"/>
      <c r="U1953" s="164" t="s">
        <v>644</v>
      </c>
      <c r="V1953" s="164" t="s">
        <v>644</v>
      </c>
      <c r="W1953" s="162">
        <f t="shared" si="113"/>
        <v>2</v>
      </c>
      <c r="X1953" s="162">
        <v>1</v>
      </c>
      <c r="Y1953" s="1751" t="str">
        <f t="shared" si="114"/>
        <v>Public JHS</v>
      </c>
      <c r="Z1953" s="1751"/>
      <c r="AA1953" s="1751" t="str">
        <f t="shared" si="115"/>
        <v>2</v>
      </c>
      <c r="AB1953" s="1751"/>
    </row>
    <row r="1954" spans="1:28" ht="15.75" hidden="1" customHeight="1" x14ac:dyDescent="0.25">
      <c r="A1954" s="162">
        <v>2305</v>
      </c>
      <c r="B1954" s="162">
        <v>303428</v>
      </c>
      <c r="C1954" s="163" t="s">
        <v>2884</v>
      </c>
      <c r="D1954" s="163" t="s">
        <v>638</v>
      </c>
      <c r="E1954" s="163" t="s">
        <v>639</v>
      </c>
      <c r="F1954" s="163" t="s">
        <v>639</v>
      </c>
      <c r="G1954" s="163" t="s">
        <v>2345</v>
      </c>
      <c r="H1954" s="163" t="s">
        <v>2346</v>
      </c>
      <c r="I1954" s="163" t="s">
        <v>716</v>
      </c>
      <c r="J1954" s="162">
        <v>10.92333286</v>
      </c>
      <c r="K1954" s="162">
        <v>124.929081</v>
      </c>
      <c r="L1954" s="163" t="s">
        <v>644</v>
      </c>
      <c r="M1954" s="162">
        <v>14</v>
      </c>
      <c r="N1954" s="162">
        <v>45</v>
      </c>
      <c r="O1954" s="162">
        <v>194</v>
      </c>
      <c r="P1954" s="162">
        <v>1395</v>
      </c>
      <c r="Q1954" s="162">
        <v>2591</v>
      </c>
      <c r="R1954" s="164" t="s">
        <v>644</v>
      </c>
      <c r="S1954" s="164">
        <v>1</v>
      </c>
      <c r="T1954" s="164"/>
      <c r="U1954" s="164" t="s">
        <v>644</v>
      </c>
      <c r="V1954" s="164" t="s">
        <v>644</v>
      </c>
      <c r="W1954" s="162">
        <f t="shared" si="113"/>
        <v>2</v>
      </c>
      <c r="X1954" s="162">
        <v>1</v>
      </c>
      <c r="Y1954" s="1751" t="str">
        <f t="shared" si="114"/>
        <v>Public JHS</v>
      </c>
      <c r="Z1954" s="1751"/>
      <c r="AA1954" s="1751" t="str">
        <f t="shared" si="115"/>
        <v>2</v>
      </c>
      <c r="AB1954" s="1751"/>
    </row>
    <row r="1955" spans="1:28" ht="15.75" hidden="1" customHeight="1" x14ac:dyDescent="0.25">
      <c r="A1955" s="162">
        <v>2349</v>
      </c>
      <c r="B1955" s="162">
        <v>313332</v>
      </c>
      <c r="C1955" s="163" t="s">
        <v>2924</v>
      </c>
      <c r="D1955" s="163" t="s">
        <v>638</v>
      </c>
      <c r="E1955" s="163" t="s">
        <v>639</v>
      </c>
      <c r="F1955" s="163" t="s">
        <v>639</v>
      </c>
      <c r="G1955" s="163" t="s">
        <v>2345</v>
      </c>
      <c r="H1955" s="163" t="s">
        <v>2346</v>
      </c>
      <c r="I1955" s="163" t="s">
        <v>716</v>
      </c>
      <c r="J1955" s="170"/>
      <c r="K1955" s="170"/>
      <c r="L1955" s="163" t="s">
        <v>644</v>
      </c>
      <c r="M1955" s="162">
        <v>14</v>
      </c>
      <c r="N1955" s="162">
        <v>45</v>
      </c>
      <c r="O1955" s="162">
        <v>194</v>
      </c>
      <c r="P1955" s="162">
        <v>1395</v>
      </c>
      <c r="Q1955" s="162">
        <v>2591</v>
      </c>
      <c r="R1955" s="164" t="s">
        <v>644</v>
      </c>
      <c r="S1955" s="164">
        <v>1</v>
      </c>
      <c r="T1955" s="164"/>
      <c r="U1955" s="164" t="s">
        <v>644</v>
      </c>
      <c r="V1955" s="164" t="s">
        <v>644</v>
      </c>
      <c r="W1955" s="162">
        <f t="shared" ref="W1955:W2018" si="116">IF(AA1955="1",1,IF(AA1955="2",2,IF(AA1955="12",4,IF(AA1955="123",6,IF(AA1955="23",5,IF(AA1955="3",3,IF(AA1955="4",7,IF(AA1955="35",8,""))))))))</f>
        <v>2</v>
      </c>
      <c r="X1955" s="162">
        <v>1</v>
      </c>
      <c r="Y1955" s="1751" t="str">
        <f t="shared" ref="Y1955:Y2018" si="117">IF(X1955=1,"Public","Private")&amp;" "&amp;IF(W1955=1,"Elementary",IF(W1955=2,"JHS",IF(W1955=3,"SHS (Stand-alone)",IF(W1955=4,"Integrated",IF(W1955=5,"Secondary",IF(W1955=6,"Complete K to 12",IF(W1955=7,"ALS",IF(W1955=8,"SHS SUC",""))))))))</f>
        <v>Public JHS</v>
      </c>
      <c r="Z1955" s="1751"/>
      <c r="AA1955" s="1751" t="str">
        <f t="shared" ref="AA1955:AA2018" si="118">IF(R1955=1,1,"")&amp;IF(S1955=1,2,"")&amp;IF(T1955=1,3,"")&amp;IF(U1955=1,4,"")&amp;IF(V1955=1,5,"")</f>
        <v>2</v>
      </c>
      <c r="AB1955" s="1751"/>
    </row>
    <row r="1956" spans="1:28" ht="15.75" hidden="1" customHeight="1" x14ac:dyDescent="0.25">
      <c r="A1956" s="162">
        <v>2475</v>
      </c>
      <c r="B1956" s="178" t="s">
        <v>2346</v>
      </c>
      <c r="C1956" s="178" t="s">
        <v>3126</v>
      </c>
      <c r="D1956" s="163" t="s">
        <v>638</v>
      </c>
      <c r="E1956" s="163" t="s">
        <v>639</v>
      </c>
      <c r="F1956" s="163" t="s">
        <v>639</v>
      </c>
      <c r="G1956" s="178" t="s">
        <v>2346</v>
      </c>
      <c r="H1956" s="178" t="s">
        <v>2346</v>
      </c>
      <c r="I1956" s="163" t="s">
        <v>758</v>
      </c>
      <c r="J1956" s="162"/>
      <c r="K1956" s="162"/>
      <c r="L1956" s="163"/>
      <c r="M1956" s="162"/>
      <c r="N1956" s="162"/>
      <c r="O1956" s="162"/>
      <c r="P1956" s="162"/>
      <c r="Q1956" s="162"/>
      <c r="R1956" s="164" t="s">
        <v>644</v>
      </c>
      <c r="S1956" s="164" t="s">
        <v>644</v>
      </c>
      <c r="T1956" s="164"/>
      <c r="U1956" s="164">
        <v>1</v>
      </c>
      <c r="V1956" s="164" t="s">
        <v>644</v>
      </c>
      <c r="W1956" s="162">
        <f t="shared" si="116"/>
        <v>7</v>
      </c>
      <c r="X1956" s="162">
        <v>1</v>
      </c>
      <c r="Y1956" s="1751" t="str">
        <f t="shared" si="117"/>
        <v>Public ALS</v>
      </c>
      <c r="Z1956" s="1751"/>
      <c r="AA1956" s="1751" t="str">
        <f t="shared" si="118"/>
        <v>4</v>
      </c>
      <c r="AB1956" s="1751"/>
    </row>
    <row r="1957" spans="1:28" ht="15.75" hidden="1" customHeight="1" x14ac:dyDescent="0.25">
      <c r="A1957" s="162">
        <v>1741</v>
      </c>
      <c r="B1957" s="162">
        <v>121586</v>
      </c>
      <c r="C1957" s="163" t="s">
        <v>2374</v>
      </c>
      <c r="D1957" s="163" t="s">
        <v>638</v>
      </c>
      <c r="E1957" s="163" t="s">
        <v>639</v>
      </c>
      <c r="F1957" s="163" t="s">
        <v>639</v>
      </c>
      <c r="G1957" s="163" t="s">
        <v>639</v>
      </c>
      <c r="H1957" s="163" t="s">
        <v>2375</v>
      </c>
      <c r="I1957" s="163" t="s">
        <v>643</v>
      </c>
      <c r="J1957" s="162">
        <v>11.445914780000001</v>
      </c>
      <c r="K1957" s="162">
        <v>124.4855712</v>
      </c>
      <c r="L1957" s="163" t="s">
        <v>644</v>
      </c>
      <c r="M1957" s="162">
        <v>14</v>
      </c>
      <c r="N1957" s="162">
        <v>45</v>
      </c>
      <c r="O1957" s="162">
        <v>194</v>
      </c>
      <c r="P1957" s="162">
        <v>1396</v>
      </c>
      <c r="Q1957" s="162">
        <v>2592</v>
      </c>
      <c r="R1957" s="164">
        <v>1</v>
      </c>
      <c r="S1957" s="164" t="s">
        <v>644</v>
      </c>
      <c r="T1957" s="164"/>
      <c r="U1957" s="164" t="s">
        <v>644</v>
      </c>
      <c r="V1957" s="164" t="s">
        <v>644</v>
      </c>
      <c r="W1957" s="162">
        <f t="shared" si="116"/>
        <v>1</v>
      </c>
      <c r="X1957" s="162">
        <v>1</v>
      </c>
      <c r="Y1957" s="1751" t="str">
        <f t="shared" si="117"/>
        <v>Public Elementary</v>
      </c>
      <c r="Z1957" s="1751"/>
      <c r="AA1957" s="1751" t="str">
        <f t="shared" si="118"/>
        <v>1</v>
      </c>
      <c r="AB1957" s="1751"/>
    </row>
    <row r="1958" spans="1:28" ht="15.75" hidden="1" customHeight="1" x14ac:dyDescent="0.25">
      <c r="A1958" s="162">
        <v>1742</v>
      </c>
      <c r="B1958" s="162">
        <v>121587</v>
      </c>
      <c r="C1958" s="163" t="s">
        <v>2376</v>
      </c>
      <c r="D1958" s="163" t="s">
        <v>638</v>
      </c>
      <c r="E1958" s="163" t="s">
        <v>639</v>
      </c>
      <c r="F1958" s="163" t="s">
        <v>639</v>
      </c>
      <c r="G1958" s="163" t="s">
        <v>639</v>
      </c>
      <c r="H1958" s="163" t="s">
        <v>2375</v>
      </c>
      <c r="I1958" s="163" t="s">
        <v>643</v>
      </c>
      <c r="J1958" s="162">
        <v>11.40008495</v>
      </c>
      <c r="K1958" s="162">
        <v>124.485015</v>
      </c>
      <c r="L1958" s="163" t="s">
        <v>644</v>
      </c>
      <c r="M1958" s="162">
        <v>14</v>
      </c>
      <c r="N1958" s="162">
        <v>45</v>
      </c>
      <c r="O1958" s="162">
        <v>194</v>
      </c>
      <c r="P1958" s="162">
        <v>1396</v>
      </c>
      <c r="Q1958" s="162">
        <v>2592</v>
      </c>
      <c r="R1958" s="164">
        <v>1</v>
      </c>
      <c r="S1958" s="164" t="s">
        <v>644</v>
      </c>
      <c r="T1958" s="164"/>
      <c r="U1958" s="164" t="s">
        <v>644</v>
      </c>
      <c r="V1958" s="164" t="s">
        <v>644</v>
      </c>
      <c r="W1958" s="162">
        <f t="shared" si="116"/>
        <v>1</v>
      </c>
      <c r="X1958" s="162">
        <v>1</v>
      </c>
      <c r="Y1958" s="1751" t="str">
        <f t="shared" si="117"/>
        <v>Public Elementary</v>
      </c>
      <c r="Z1958" s="1751"/>
      <c r="AA1958" s="1751" t="str">
        <f t="shared" si="118"/>
        <v>1</v>
      </c>
      <c r="AB1958" s="1751"/>
    </row>
    <row r="1959" spans="1:28" ht="15.75" hidden="1" customHeight="1" x14ac:dyDescent="0.25">
      <c r="A1959" s="162">
        <v>1745</v>
      </c>
      <c r="B1959" s="162">
        <v>121590</v>
      </c>
      <c r="C1959" s="163" t="s">
        <v>784</v>
      </c>
      <c r="D1959" s="163" t="s">
        <v>638</v>
      </c>
      <c r="E1959" s="163" t="s">
        <v>639</v>
      </c>
      <c r="F1959" s="163" t="s">
        <v>639</v>
      </c>
      <c r="G1959" s="163" t="s">
        <v>639</v>
      </c>
      <c r="H1959" s="163" t="s">
        <v>2375</v>
      </c>
      <c r="I1959" s="163" t="s">
        <v>643</v>
      </c>
      <c r="J1959" s="162">
        <v>11.411554300000001</v>
      </c>
      <c r="K1959" s="162">
        <v>124.4546811</v>
      </c>
      <c r="L1959" s="163" t="s">
        <v>644</v>
      </c>
      <c r="M1959" s="162">
        <v>14</v>
      </c>
      <c r="N1959" s="162">
        <v>45</v>
      </c>
      <c r="O1959" s="162">
        <v>194</v>
      </c>
      <c r="P1959" s="162">
        <v>1396</v>
      </c>
      <c r="Q1959" s="162">
        <v>2592</v>
      </c>
      <c r="R1959" s="164">
        <v>1</v>
      </c>
      <c r="S1959" s="164" t="s">
        <v>644</v>
      </c>
      <c r="T1959" s="164"/>
      <c r="U1959" s="164" t="s">
        <v>644</v>
      </c>
      <c r="V1959" s="164" t="s">
        <v>644</v>
      </c>
      <c r="W1959" s="162">
        <f t="shared" si="116"/>
        <v>1</v>
      </c>
      <c r="X1959" s="162">
        <v>1</v>
      </c>
      <c r="Y1959" s="1751" t="str">
        <f t="shared" si="117"/>
        <v>Public Elementary</v>
      </c>
      <c r="Z1959" s="1751"/>
      <c r="AA1959" s="1751" t="str">
        <f t="shared" si="118"/>
        <v>1</v>
      </c>
      <c r="AB1959" s="1751"/>
    </row>
    <row r="1960" spans="1:28" ht="15.75" hidden="1" customHeight="1" x14ac:dyDescent="0.25">
      <c r="A1960" s="162">
        <v>1748</v>
      </c>
      <c r="B1960" s="162">
        <v>121593</v>
      </c>
      <c r="C1960" s="163" t="s">
        <v>2382</v>
      </c>
      <c r="D1960" s="163" t="s">
        <v>638</v>
      </c>
      <c r="E1960" s="163" t="s">
        <v>639</v>
      </c>
      <c r="F1960" s="163" t="s">
        <v>639</v>
      </c>
      <c r="G1960" s="163" t="s">
        <v>639</v>
      </c>
      <c r="H1960" s="163" t="s">
        <v>2375</v>
      </c>
      <c r="I1960" s="163" t="s">
        <v>643</v>
      </c>
      <c r="J1960" s="162">
        <v>11.43674931</v>
      </c>
      <c r="K1960" s="162">
        <v>124.5072371</v>
      </c>
      <c r="L1960" s="163" t="s">
        <v>644</v>
      </c>
      <c r="M1960" s="162">
        <v>14</v>
      </c>
      <c r="N1960" s="162">
        <v>45</v>
      </c>
      <c r="O1960" s="162">
        <v>194</v>
      </c>
      <c r="P1960" s="162">
        <v>1396</v>
      </c>
      <c r="Q1960" s="162">
        <v>2592</v>
      </c>
      <c r="R1960" s="164">
        <v>1</v>
      </c>
      <c r="S1960" s="164" t="s">
        <v>644</v>
      </c>
      <c r="T1960" s="164"/>
      <c r="U1960" s="164" t="s">
        <v>644</v>
      </c>
      <c r="V1960" s="164" t="s">
        <v>644</v>
      </c>
      <c r="W1960" s="162">
        <f t="shared" si="116"/>
        <v>1</v>
      </c>
      <c r="X1960" s="162">
        <v>1</v>
      </c>
      <c r="Y1960" s="1751" t="str">
        <f t="shared" si="117"/>
        <v>Public Elementary</v>
      </c>
      <c r="Z1960" s="1751"/>
      <c r="AA1960" s="1751" t="str">
        <f t="shared" si="118"/>
        <v>1</v>
      </c>
      <c r="AB1960" s="1751"/>
    </row>
    <row r="1961" spans="1:28" ht="15.75" hidden="1" customHeight="1" x14ac:dyDescent="0.25">
      <c r="A1961" s="162">
        <v>1749</v>
      </c>
      <c r="B1961" s="162">
        <v>121594</v>
      </c>
      <c r="C1961" s="163" t="s">
        <v>2383</v>
      </c>
      <c r="D1961" s="163" t="s">
        <v>638</v>
      </c>
      <c r="E1961" s="163" t="s">
        <v>639</v>
      </c>
      <c r="F1961" s="163" t="s">
        <v>639</v>
      </c>
      <c r="G1961" s="163" t="s">
        <v>639</v>
      </c>
      <c r="H1961" s="163" t="s">
        <v>2375</v>
      </c>
      <c r="I1961" s="163" t="s">
        <v>643</v>
      </c>
      <c r="J1961" s="162">
        <v>11.389996549999999</v>
      </c>
      <c r="K1961" s="162">
        <v>124.5065039</v>
      </c>
      <c r="L1961" s="163" t="s">
        <v>644</v>
      </c>
      <c r="M1961" s="162">
        <v>14</v>
      </c>
      <c r="N1961" s="162">
        <v>45</v>
      </c>
      <c r="O1961" s="162">
        <v>194</v>
      </c>
      <c r="P1961" s="162">
        <v>1396</v>
      </c>
      <c r="Q1961" s="162">
        <v>2592</v>
      </c>
      <c r="R1961" s="164">
        <v>1</v>
      </c>
      <c r="S1961" s="164" t="s">
        <v>644</v>
      </c>
      <c r="T1961" s="164"/>
      <c r="U1961" s="164" t="s">
        <v>644</v>
      </c>
      <c r="V1961" s="164" t="s">
        <v>644</v>
      </c>
      <c r="W1961" s="162">
        <f t="shared" si="116"/>
        <v>1</v>
      </c>
      <c r="X1961" s="162">
        <v>1</v>
      </c>
      <c r="Y1961" s="1751" t="str">
        <f t="shared" si="117"/>
        <v>Public Elementary</v>
      </c>
      <c r="Z1961" s="1751"/>
      <c r="AA1961" s="1751" t="str">
        <f t="shared" si="118"/>
        <v>1</v>
      </c>
      <c r="AB1961" s="1751"/>
    </row>
    <row r="1962" spans="1:28" ht="15.75" hidden="1" customHeight="1" x14ac:dyDescent="0.25">
      <c r="A1962" s="162">
        <v>1751</v>
      </c>
      <c r="B1962" s="162">
        <v>121596</v>
      </c>
      <c r="C1962" s="163" t="s">
        <v>2330</v>
      </c>
      <c r="D1962" s="163" t="s">
        <v>638</v>
      </c>
      <c r="E1962" s="163" t="s">
        <v>639</v>
      </c>
      <c r="F1962" s="163" t="s">
        <v>639</v>
      </c>
      <c r="G1962" s="163" t="s">
        <v>639</v>
      </c>
      <c r="H1962" s="163" t="s">
        <v>2375</v>
      </c>
      <c r="I1962" s="163" t="s">
        <v>643</v>
      </c>
      <c r="J1962" s="162">
        <v>11.429993919999999</v>
      </c>
      <c r="K1962" s="162">
        <v>124.47670410000001</v>
      </c>
      <c r="L1962" s="163" t="s">
        <v>644</v>
      </c>
      <c r="M1962" s="162">
        <v>14</v>
      </c>
      <c r="N1962" s="162">
        <v>45</v>
      </c>
      <c r="O1962" s="162">
        <v>194</v>
      </c>
      <c r="P1962" s="162">
        <v>1396</v>
      </c>
      <c r="Q1962" s="162">
        <v>2592</v>
      </c>
      <c r="R1962" s="164">
        <v>1</v>
      </c>
      <c r="S1962" s="164" t="s">
        <v>644</v>
      </c>
      <c r="T1962" s="164"/>
      <c r="U1962" s="164" t="s">
        <v>644</v>
      </c>
      <c r="V1962" s="164" t="s">
        <v>644</v>
      </c>
      <c r="W1962" s="162">
        <f t="shared" si="116"/>
        <v>1</v>
      </c>
      <c r="X1962" s="162">
        <v>1</v>
      </c>
      <c r="Y1962" s="1751" t="str">
        <f t="shared" si="117"/>
        <v>Public Elementary</v>
      </c>
      <c r="Z1962" s="1751"/>
      <c r="AA1962" s="1751" t="str">
        <f t="shared" si="118"/>
        <v>1</v>
      </c>
      <c r="AB1962" s="1751"/>
    </row>
    <row r="1963" spans="1:28" ht="15.75" hidden="1" customHeight="1" x14ac:dyDescent="0.25">
      <c r="A1963" s="162">
        <v>1752</v>
      </c>
      <c r="B1963" s="162">
        <v>121597</v>
      </c>
      <c r="C1963" s="163" t="s">
        <v>2385</v>
      </c>
      <c r="D1963" s="163" t="s">
        <v>638</v>
      </c>
      <c r="E1963" s="163" t="s">
        <v>639</v>
      </c>
      <c r="F1963" s="163" t="s">
        <v>639</v>
      </c>
      <c r="G1963" s="163" t="s">
        <v>639</v>
      </c>
      <c r="H1963" s="163" t="s">
        <v>2375</v>
      </c>
      <c r="I1963" s="163" t="s">
        <v>643</v>
      </c>
      <c r="J1963" s="162">
        <v>11.374530679999999</v>
      </c>
      <c r="K1963" s="162">
        <v>124.4925148</v>
      </c>
      <c r="L1963" s="163" t="s">
        <v>644</v>
      </c>
      <c r="M1963" s="162">
        <v>14</v>
      </c>
      <c r="N1963" s="162">
        <v>45</v>
      </c>
      <c r="O1963" s="162">
        <v>194</v>
      </c>
      <c r="P1963" s="162">
        <v>1396</v>
      </c>
      <c r="Q1963" s="162">
        <v>2592</v>
      </c>
      <c r="R1963" s="164">
        <v>1</v>
      </c>
      <c r="S1963" s="164" t="s">
        <v>644</v>
      </c>
      <c r="T1963" s="164"/>
      <c r="U1963" s="164" t="s">
        <v>644</v>
      </c>
      <c r="V1963" s="164" t="s">
        <v>644</v>
      </c>
      <c r="W1963" s="162">
        <f t="shared" si="116"/>
        <v>1</v>
      </c>
      <c r="X1963" s="162">
        <v>1</v>
      </c>
      <c r="Y1963" s="1751" t="str">
        <f t="shared" si="117"/>
        <v>Public Elementary</v>
      </c>
      <c r="Z1963" s="1751"/>
      <c r="AA1963" s="1751" t="str">
        <f t="shared" si="118"/>
        <v>1</v>
      </c>
      <c r="AB1963" s="1751"/>
    </row>
    <row r="1964" spans="1:28" ht="15.75" hidden="1" customHeight="1" x14ac:dyDescent="0.25">
      <c r="A1964" s="162">
        <v>1754</v>
      </c>
      <c r="B1964" s="162">
        <v>121599</v>
      </c>
      <c r="C1964" s="163" t="s">
        <v>2387</v>
      </c>
      <c r="D1964" s="163" t="s">
        <v>638</v>
      </c>
      <c r="E1964" s="163" t="s">
        <v>639</v>
      </c>
      <c r="F1964" s="163" t="s">
        <v>639</v>
      </c>
      <c r="G1964" s="163" t="s">
        <v>639</v>
      </c>
      <c r="H1964" s="163" t="s">
        <v>2375</v>
      </c>
      <c r="I1964" s="163" t="s">
        <v>643</v>
      </c>
      <c r="J1964" s="162">
        <v>11.438971179999999</v>
      </c>
      <c r="K1964" s="162">
        <v>124.50196010000001</v>
      </c>
      <c r="L1964" s="163" t="s">
        <v>644</v>
      </c>
      <c r="M1964" s="162">
        <v>14</v>
      </c>
      <c r="N1964" s="162">
        <v>45</v>
      </c>
      <c r="O1964" s="162">
        <v>194</v>
      </c>
      <c r="P1964" s="162">
        <v>1396</v>
      </c>
      <c r="Q1964" s="162">
        <v>2592</v>
      </c>
      <c r="R1964" s="164">
        <v>1</v>
      </c>
      <c r="S1964" s="164" t="s">
        <v>644</v>
      </c>
      <c r="T1964" s="164"/>
      <c r="U1964" s="164" t="s">
        <v>644</v>
      </c>
      <c r="V1964" s="164" t="s">
        <v>644</v>
      </c>
      <c r="W1964" s="162">
        <f t="shared" si="116"/>
        <v>1</v>
      </c>
      <c r="X1964" s="162">
        <v>1</v>
      </c>
      <c r="Y1964" s="1751" t="str">
        <f t="shared" si="117"/>
        <v>Public Elementary</v>
      </c>
      <c r="Z1964" s="1751"/>
      <c r="AA1964" s="1751" t="str">
        <f t="shared" si="118"/>
        <v>1</v>
      </c>
      <c r="AB1964" s="1751"/>
    </row>
    <row r="1965" spans="1:28" ht="15.75" hidden="1" customHeight="1" x14ac:dyDescent="0.25">
      <c r="A1965" s="162">
        <v>1757</v>
      </c>
      <c r="B1965" s="162">
        <v>121602</v>
      </c>
      <c r="C1965" s="163" t="s">
        <v>2390</v>
      </c>
      <c r="D1965" s="163" t="s">
        <v>638</v>
      </c>
      <c r="E1965" s="163" t="s">
        <v>639</v>
      </c>
      <c r="F1965" s="163" t="s">
        <v>639</v>
      </c>
      <c r="G1965" s="163" t="s">
        <v>639</v>
      </c>
      <c r="H1965" s="163" t="s">
        <v>2375</v>
      </c>
      <c r="I1965" s="163" t="s">
        <v>643</v>
      </c>
      <c r="J1965" s="162">
        <v>11.41925065</v>
      </c>
      <c r="K1965" s="162">
        <v>124.48057110000001</v>
      </c>
      <c r="L1965" s="163" t="s">
        <v>644</v>
      </c>
      <c r="M1965" s="162">
        <v>14</v>
      </c>
      <c r="N1965" s="162">
        <v>45</v>
      </c>
      <c r="O1965" s="162">
        <v>194</v>
      </c>
      <c r="P1965" s="162">
        <v>1396</v>
      </c>
      <c r="Q1965" s="162">
        <v>2592</v>
      </c>
      <c r="R1965" s="164">
        <v>1</v>
      </c>
      <c r="S1965" s="164" t="s">
        <v>644</v>
      </c>
      <c r="T1965" s="164"/>
      <c r="U1965" s="164" t="s">
        <v>644</v>
      </c>
      <c r="V1965" s="164" t="s">
        <v>644</v>
      </c>
      <c r="W1965" s="162">
        <f t="shared" si="116"/>
        <v>1</v>
      </c>
      <c r="X1965" s="162">
        <v>1</v>
      </c>
      <c r="Y1965" s="1751" t="str">
        <f t="shared" si="117"/>
        <v>Public Elementary</v>
      </c>
      <c r="Z1965" s="1751"/>
      <c r="AA1965" s="1751" t="str">
        <f t="shared" si="118"/>
        <v>1</v>
      </c>
      <c r="AB1965" s="1751"/>
    </row>
    <row r="1966" spans="1:28" ht="15.75" hidden="1" customHeight="1" x14ac:dyDescent="0.25">
      <c r="A1966" s="162">
        <v>1759</v>
      </c>
      <c r="B1966" s="162">
        <v>121604</v>
      </c>
      <c r="C1966" s="163" t="s">
        <v>2392</v>
      </c>
      <c r="D1966" s="163" t="s">
        <v>638</v>
      </c>
      <c r="E1966" s="163" t="s">
        <v>639</v>
      </c>
      <c r="F1966" s="163" t="s">
        <v>639</v>
      </c>
      <c r="G1966" s="163" t="s">
        <v>639</v>
      </c>
      <c r="H1966" s="163" t="s">
        <v>2375</v>
      </c>
      <c r="I1966" s="163" t="s">
        <v>643</v>
      </c>
      <c r="J1966" s="162">
        <v>11.37286514</v>
      </c>
      <c r="K1966" s="162">
        <v>124.4222369</v>
      </c>
      <c r="L1966" s="163" t="s">
        <v>644</v>
      </c>
      <c r="M1966" s="162">
        <v>14</v>
      </c>
      <c r="N1966" s="162">
        <v>45</v>
      </c>
      <c r="O1966" s="162">
        <v>194</v>
      </c>
      <c r="P1966" s="162">
        <v>1396</v>
      </c>
      <c r="Q1966" s="162">
        <v>2592</v>
      </c>
      <c r="R1966" s="164">
        <v>1</v>
      </c>
      <c r="S1966" s="164" t="s">
        <v>644</v>
      </c>
      <c r="T1966" s="164"/>
      <c r="U1966" s="164" t="s">
        <v>644</v>
      </c>
      <c r="V1966" s="164" t="s">
        <v>644</v>
      </c>
      <c r="W1966" s="162">
        <f t="shared" si="116"/>
        <v>1</v>
      </c>
      <c r="X1966" s="162">
        <v>1</v>
      </c>
      <c r="Y1966" s="1751" t="str">
        <f t="shared" si="117"/>
        <v>Public Elementary</v>
      </c>
      <c r="Z1966" s="1751"/>
      <c r="AA1966" s="1751" t="str">
        <f t="shared" si="118"/>
        <v>1</v>
      </c>
      <c r="AB1966" s="1751"/>
    </row>
    <row r="1967" spans="1:28" ht="15.75" hidden="1" customHeight="1" x14ac:dyDescent="0.25">
      <c r="A1967" s="162">
        <v>1760</v>
      </c>
      <c r="B1967" s="162">
        <v>121605</v>
      </c>
      <c r="C1967" s="163" t="s">
        <v>2393</v>
      </c>
      <c r="D1967" s="163" t="s">
        <v>638</v>
      </c>
      <c r="E1967" s="163" t="s">
        <v>639</v>
      </c>
      <c r="F1967" s="163" t="s">
        <v>639</v>
      </c>
      <c r="G1967" s="163" t="s">
        <v>639</v>
      </c>
      <c r="H1967" s="163" t="s">
        <v>2375</v>
      </c>
      <c r="I1967" s="163" t="s">
        <v>643</v>
      </c>
      <c r="J1967" s="162">
        <v>11.384808270000001</v>
      </c>
      <c r="K1967" s="162">
        <v>124.429737</v>
      </c>
      <c r="L1967" s="163" t="s">
        <v>644</v>
      </c>
      <c r="M1967" s="162">
        <v>14</v>
      </c>
      <c r="N1967" s="162">
        <v>45</v>
      </c>
      <c r="O1967" s="162">
        <v>194</v>
      </c>
      <c r="P1967" s="162">
        <v>1396</v>
      </c>
      <c r="Q1967" s="162">
        <v>2592</v>
      </c>
      <c r="R1967" s="164">
        <v>1</v>
      </c>
      <c r="S1967" s="164" t="s">
        <v>644</v>
      </c>
      <c r="T1967" s="164"/>
      <c r="U1967" s="164" t="s">
        <v>644</v>
      </c>
      <c r="V1967" s="164" t="s">
        <v>644</v>
      </c>
      <c r="W1967" s="162">
        <f t="shared" si="116"/>
        <v>1</v>
      </c>
      <c r="X1967" s="162">
        <v>1</v>
      </c>
      <c r="Y1967" s="1751" t="str">
        <f t="shared" si="117"/>
        <v>Public Elementary</v>
      </c>
      <c r="Z1967" s="1751"/>
      <c r="AA1967" s="1751" t="str">
        <f t="shared" si="118"/>
        <v>1</v>
      </c>
      <c r="AB1967" s="1751"/>
    </row>
    <row r="1968" spans="1:28" ht="15.75" hidden="1" customHeight="1" x14ac:dyDescent="0.25">
      <c r="A1968" s="162">
        <v>1762</v>
      </c>
      <c r="B1968" s="162">
        <v>121607</v>
      </c>
      <c r="C1968" s="163" t="s">
        <v>2395</v>
      </c>
      <c r="D1968" s="163" t="s">
        <v>638</v>
      </c>
      <c r="E1968" s="163" t="s">
        <v>639</v>
      </c>
      <c r="F1968" s="163" t="s">
        <v>639</v>
      </c>
      <c r="G1968" s="163" t="s">
        <v>639</v>
      </c>
      <c r="H1968" s="163" t="s">
        <v>2375</v>
      </c>
      <c r="I1968" s="163" t="s">
        <v>643</v>
      </c>
      <c r="J1968" s="162">
        <v>11.36144653</v>
      </c>
      <c r="K1968" s="162">
        <v>124.5052737</v>
      </c>
      <c r="L1968" s="163" t="s">
        <v>644</v>
      </c>
      <c r="M1968" s="162">
        <v>14</v>
      </c>
      <c r="N1968" s="162">
        <v>45</v>
      </c>
      <c r="O1968" s="162">
        <v>194</v>
      </c>
      <c r="P1968" s="162">
        <v>1396</v>
      </c>
      <c r="Q1968" s="162">
        <v>2592</v>
      </c>
      <c r="R1968" s="164">
        <v>1</v>
      </c>
      <c r="S1968" s="164" t="s">
        <v>644</v>
      </c>
      <c r="T1968" s="164"/>
      <c r="U1968" s="164" t="s">
        <v>644</v>
      </c>
      <c r="V1968" s="164" t="s">
        <v>644</v>
      </c>
      <c r="W1968" s="162">
        <f t="shared" si="116"/>
        <v>1</v>
      </c>
      <c r="X1968" s="162">
        <v>1</v>
      </c>
      <c r="Y1968" s="1751" t="str">
        <f t="shared" si="117"/>
        <v>Public Elementary</v>
      </c>
      <c r="Z1968" s="1751"/>
      <c r="AA1968" s="1751" t="str">
        <f t="shared" si="118"/>
        <v>1</v>
      </c>
      <c r="AB1968" s="1751"/>
    </row>
    <row r="1969" spans="1:28" ht="15.75" hidden="1" customHeight="1" x14ac:dyDescent="0.25">
      <c r="A1969" s="162">
        <v>1766</v>
      </c>
      <c r="B1969" s="162">
        <v>121611</v>
      </c>
      <c r="C1969" s="163" t="s">
        <v>2399</v>
      </c>
      <c r="D1969" s="163" t="s">
        <v>638</v>
      </c>
      <c r="E1969" s="163" t="s">
        <v>639</v>
      </c>
      <c r="F1969" s="163" t="s">
        <v>639</v>
      </c>
      <c r="G1969" s="163" t="s">
        <v>639</v>
      </c>
      <c r="H1969" s="163" t="s">
        <v>2375</v>
      </c>
      <c r="I1969" s="163" t="s">
        <v>643</v>
      </c>
      <c r="J1969" s="162">
        <v>11.443137050000001</v>
      </c>
      <c r="K1969" s="162">
        <v>124.4702932</v>
      </c>
      <c r="L1969" s="163" t="s">
        <v>644</v>
      </c>
      <c r="M1969" s="162">
        <v>14</v>
      </c>
      <c r="N1969" s="162">
        <v>45</v>
      </c>
      <c r="O1969" s="162">
        <v>194</v>
      </c>
      <c r="P1969" s="162">
        <v>1396</v>
      </c>
      <c r="Q1969" s="162">
        <v>2592</v>
      </c>
      <c r="R1969" s="164">
        <v>1</v>
      </c>
      <c r="S1969" s="164" t="s">
        <v>644</v>
      </c>
      <c r="T1969" s="164"/>
      <c r="U1969" s="164" t="s">
        <v>644</v>
      </c>
      <c r="V1969" s="164" t="s">
        <v>644</v>
      </c>
      <c r="W1969" s="162">
        <f t="shared" si="116"/>
        <v>1</v>
      </c>
      <c r="X1969" s="162">
        <v>1</v>
      </c>
      <c r="Y1969" s="1751" t="str">
        <f t="shared" si="117"/>
        <v>Public Elementary</v>
      </c>
      <c r="Z1969" s="1751"/>
      <c r="AA1969" s="1751" t="str">
        <f t="shared" si="118"/>
        <v>1</v>
      </c>
      <c r="AB1969" s="1751"/>
    </row>
    <row r="1970" spans="1:28" ht="15.75" hidden="1" customHeight="1" x14ac:dyDescent="0.25">
      <c r="A1970" s="162">
        <v>1767</v>
      </c>
      <c r="B1970" s="162">
        <v>121612</v>
      </c>
      <c r="C1970" s="163" t="s">
        <v>2400</v>
      </c>
      <c r="D1970" s="163" t="s">
        <v>638</v>
      </c>
      <c r="E1970" s="163" t="s">
        <v>639</v>
      </c>
      <c r="F1970" s="163" t="s">
        <v>639</v>
      </c>
      <c r="G1970" s="163" t="s">
        <v>639</v>
      </c>
      <c r="H1970" s="163" t="s">
        <v>2375</v>
      </c>
      <c r="I1970" s="163" t="s">
        <v>643</v>
      </c>
      <c r="J1970" s="162">
        <v>11.400363069999999</v>
      </c>
      <c r="K1970" s="162">
        <v>124.456277</v>
      </c>
      <c r="L1970" s="163" t="s">
        <v>644</v>
      </c>
      <c r="M1970" s="162">
        <v>14</v>
      </c>
      <c r="N1970" s="162">
        <v>45</v>
      </c>
      <c r="O1970" s="162">
        <v>194</v>
      </c>
      <c r="P1970" s="162">
        <v>1396</v>
      </c>
      <c r="Q1970" s="162">
        <v>2592</v>
      </c>
      <c r="R1970" s="164">
        <v>1</v>
      </c>
      <c r="S1970" s="164" t="s">
        <v>644</v>
      </c>
      <c r="T1970" s="164"/>
      <c r="U1970" s="164" t="s">
        <v>644</v>
      </c>
      <c r="V1970" s="164" t="s">
        <v>644</v>
      </c>
      <c r="W1970" s="162">
        <f t="shared" si="116"/>
        <v>1</v>
      </c>
      <c r="X1970" s="162">
        <v>1</v>
      </c>
      <c r="Y1970" s="1751" t="str">
        <f t="shared" si="117"/>
        <v>Public Elementary</v>
      </c>
      <c r="Z1970" s="1751"/>
      <c r="AA1970" s="1751" t="str">
        <f t="shared" si="118"/>
        <v>1</v>
      </c>
      <c r="AB1970" s="1751"/>
    </row>
    <row r="1971" spans="1:28" ht="15.75" hidden="1" customHeight="1" x14ac:dyDescent="0.25">
      <c r="A1971" s="162">
        <v>2209</v>
      </c>
      <c r="B1971" s="162">
        <v>191570</v>
      </c>
      <c r="C1971" s="163" t="s">
        <v>2792</v>
      </c>
      <c r="D1971" s="163" t="s">
        <v>638</v>
      </c>
      <c r="E1971" s="163" t="s">
        <v>639</v>
      </c>
      <c r="F1971" s="163" t="s">
        <v>639</v>
      </c>
      <c r="G1971" s="163" t="s">
        <v>639</v>
      </c>
      <c r="H1971" s="163" t="s">
        <v>2375</v>
      </c>
      <c r="I1971" s="163" t="s">
        <v>643</v>
      </c>
      <c r="J1971" s="170"/>
      <c r="K1971" s="170"/>
      <c r="L1971" s="163" t="s">
        <v>644</v>
      </c>
      <c r="M1971" s="162">
        <v>14</v>
      </c>
      <c r="N1971" s="162">
        <v>45</v>
      </c>
      <c r="O1971" s="162">
        <v>194</v>
      </c>
      <c r="P1971" s="162">
        <v>1396</v>
      </c>
      <c r="Q1971" s="162">
        <v>2592</v>
      </c>
      <c r="R1971" s="164">
        <v>1</v>
      </c>
      <c r="S1971" s="164" t="s">
        <v>644</v>
      </c>
      <c r="T1971" s="164"/>
      <c r="U1971" s="164" t="s">
        <v>644</v>
      </c>
      <c r="V1971" s="164" t="s">
        <v>644</v>
      </c>
      <c r="W1971" s="162">
        <f t="shared" si="116"/>
        <v>1</v>
      </c>
      <c r="X1971" s="162">
        <v>1</v>
      </c>
      <c r="Y1971" s="1751" t="str">
        <f t="shared" si="117"/>
        <v>Public Elementary</v>
      </c>
      <c r="Z1971" s="1751"/>
      <c r="AA1971" s="1751" t="str">
        <f t="shared" si="118"/>
        <v>1</v>
      </c>
      <c r="AB1971" s="1751"/>
    </row>
    <row r="1972" spans="1:28" ht="15.75" hidden="1" customHeight="1" x14ac:dyDescent="0.25">
      <c r="A1972" s="162">
        <v>2267</v>
      </c>
      <c r="B1972" s="162">
        <v>303387</v>
      </c>
      <c r="C1972" s="163" t="s">
        <v>2847</v>
      </c>
      <c r="D1972" s="163" t="s">
        <v>638</v>
      </c>
      <c r="E1972" s="163" t="s">
        <v>639</v>
      </c>
      <c r="F1972" s="163" t="s">
        <v>639</v>
      </c>
      <c r="G1972" s="163" t="s">
        <v>639</v>
      </c>
      <c r="H1972" s="163" t="s">
        <v>2375</v>
      </c>
      <c r="I1972" s="163" t="s">
        <v>716</v>
      </c>
      <c r="J1972" s="162">
        <v>11.37094482</v>
      </c>
      <c r="K1972" s="162">
        <v>124.4872384</v>
      </c>
      <c r="L1972" s="163" t="s">
        <v>644</v>
      </c>
      <c r="M1972" s="162">
        <v>14</v>
      </c>
      <c r="N1972" s="162">
        <v>45</v>
      </c>
      <c r="O1972" s="162">
        <v>194</v>
      </c>
      <c r="P1972" s="162">
        <v>1396</v>
      </c>
      <c r="Q1972" s="162">
        <v>2592</v>
      </c>
      <c r="R1972" s="164" t="s">
        <v>644</v>
      </c>
      <c r="S1972" s="164">
        <v>1</v>
      </c>
      <c r="T1972" s="164"/>
      <c r="U1972" s="164" t="s">
        <v>644</v>
      </c>
      <c r="V1972" s="164" t="s">
        <v>644</v>
      </c>
      <c r="W1972" s="162">
        <f t="shared" si="116"/>
        <v>2</v>
      </c>
      <c r="X1972" s="162">
        <v>1</v>
      </c>
      <c r="Y1972" s="1751" t="str">
        <f t="shared" si="117"/>
        <v>Public JHS</v>
      </c>
      <c r="Z1972" s="1751"/>
      <c r="AA1972" s="1751" t="str">
        <f t="shared" si="118"/>
        <v>2</v>
      </c>
      <c r="AB1972" s="1751"/>
    </row>
    <row r="1973" spans="1:28" ht="15.75" hidden="1" customHeight="1" x14ac:dyDescent="0.25">
      <c r="A1973" s="162">
        <v>2270</v>
      </c>
      <c r="B1973" s="162">
        <v>303390</v>
      </c>
      <c r="C1973" s="163" t="s">
        <v>2850</v>
      </c>
      <c r="D1973" s="163" t="s">
        <v>638</v>
      </c>
      <c r="E1973" s="163" t="s">
        <v>639</v>
      </c>
      <c r="F1973" s="163" t="s">
        <v>639</v>
      </c>
      <c r="G1973" s="163" t="s">
        <v>639</v>
      </c>
      <c r="H1973" s="163" t="s">
        <v>2375</v>
      </c>
      <c r="I1973" s="163" t="s">
        <v>716</v>
      </c>
      <c r="J1973" s="162">
        <v>11.37236053</v>
      </c>
      <c r="K1973" s="162">
        <v>124.4907474</v>
      </c>
      <c r="L1973" s="163" t="s">
        <v>644</v>
      </c>
      <c r="M1973" s="162">
        <v>14</v>
      </c>
      <c r="N1973" s="162">
        <v>45</v>
      </c>
      <c r="O1973" s="162">
        <v>194</v>
      </c>
      <c r="P1973" s="162">
        <v>1396</v>
      </c>
      <c r="Q1973" s="162">
        <v>2592</v>
      </c>
      <c r="R1973" s="164" t="s">
        <v>644</v>
      </c>
      <c r="S1973" s="164">
        <v>1</v>
      </c>
      <c r="T1973" s="164"/>
      <c r="U1973" s="164" t="s">
        <v>644</v>
      </c>
      <c r="V1973" s="164" t="s">
        <v>644</v>
      </c>
      <c r="W1973" s="162">
        <f t="shared" si="116"/>
        <v>2</v>
      </c>
      <c r="X1973" s="162">
        <v>1</v>
      </c>
      <c r="Y1973" s="1751" t="str">
        <f t="shared" si="117"/>
        <v>Public JHS</v>
      </c>
      <c r="Z1973" s="1751"/>
      <c r="AA1973" s="1751" t="str">
        <f t="shared" si="118"/>
        <v>2</v>
      </c>
      <c r="AB1973" s="1751"/>
    </row>
    <row r="1974" spans="1:28" ht="15.75" hidden="1" customHeight="1" x14ac:dyDescent="0.25">
      <c r="A1974" s="162">
        <v>2328</v>
      </c>
      <c r="B1974" s="162">
        <v>313308</v>
      </c>
      <c r="C1974" s="163" t="s">
        <v>2905</v>
      </c>
      <c r="D1974" s="163" t="s">
        <v>638</v>
      </c>
      <c r="E1974" s="163" t="s">
        <v>639</v>
      </c>
      <c r="F1974" s="163" t="s">
        <v>639</v>
      </c>
      <c r="G1974" s="163" t="s">
        <v>639</v>
      </c>
      <c r="H1974" s="163" t="s">
        <v>2375</v>
      </c>
      <c r="I1974" s="163" t="s">
        <v>716</v>
      </c>
      <c r="J1974" s="162">
        <v>11.0891</v>
      </c>
      <c r="K1974" s="162">
        <v>124.89249719999999</v>
      </c>
      <c r="L1974" s="163" t="s">
        <v>644</v>
      </c>
      <c r="M1974" s="162">
        <v>14</v>
      </c>
      <c r="N1974" s="162">
        <v>45</v>
      </c>
      <c r="O1974" s="162">
        <v>194</v>
      </c>
      <c r="P1974" s="162">
        <v>1396</v>
      </c>
      <c r="Q1974" s="162">
        <v>2592</v>
      </c>
      <c r="R1974" s="164" t="s">
        <v>644</v>
      </c>
      <c r="S1974" s="164">
        <v>1</v>
      </c>
      <c r="T1974" s="164"/>
      <c r="U1974" s="164" t="s">
        <v>644</v>
      </c>
      <c r="V1974" s="164" t="s">
        <v>644</v>
      </c>
      <c r="W1974" s="162">
        <f t="shared" si="116"/>
        <v>2</v>
      </c>
      <c r="X1974" s="162">
        <v>1</v>
      </c>
      <c r="Y1974" t="str">
        <f t="shared" si="117"/>
        <v>Public JHS</v>
      </c>
      <c r="AA1974" t="str">
        <f t="shared" si="118"/>
        <v>2</v>
      </c>
    </row>
    <row r="1975" spans="1:28" ht="15.75" hidden="1" customHeight="1" x14ac:dyDescent="0.25">
      <c r="A1975" s="162">
        <v>2426</v>
      </c>
      <c r="B1975" s="162">
        <v>451530</v>
      </c>
      <c r="C1975" s="163" t="s">
        <v>3065</v>
      </c>
      <c r="D1975" s="163" t="s">
        <v>638</v>
      </c>
      <c r="E1975" s="163" t="s">
        <v>730</v>
      </c>
      <c r="F1975" s="163" t="s">
        <v>639</v>
      </c>
      <c r="G1975" s="163" t="s">
        <v>730</v>
      </c>
      <c r="H1975" s="163" t="s">
        <v>2375</v>
      </c>
      <c r="I1975" s="163" t="s">
        <v>3</v>
      </c>
      <c r="J1975" s="170"/>
      <c r="K1975" s="170"/>
      <c r="L1975" s="163" t="s">
        <v>910</v>
      </c>
      <c r="M1975" s="162">
        <v>14</v>
      </c>
      <c r="N1975" s="162">
        <v>45</v>
      </c>
      <c r="O1975" s="162">
        <v>194</v>
      </c>
      <c r="P1975" s="162">
        <v>1396</v>
      </c>
      <c r="Q1975" s="162">
        <v>2592</v>
      </c>
      <c r="R1975" s="164">
        <v>1</v>
      </c>
      <c r="S1975" s="164" t="s">
        <v>644</v>
      </c>
      <c r="T1975" s="164"/>
      <c r="U1975" s="164" t="s">
        <v>644</v>
      </c>
      <c r="V1975" s="164" t="s">
        <v>644</v>
      </c>
      <c r="W1975" s="162">
        <f t="shared" si="116"/>
        <v>1</v>
      </c>
      <c r="X1975" s="162">
        <v>2</v>
      </c>
      <c r="Y1975" t="str">
        <f t="shared" si="117"/>
        <v>Private Elementary</v>
      </c>
      <c r="AA1975" t="str">
        <f t="shared" si="118"/>
        <v>1</v>
      </c>
    </row>
    <row r="1976" spans="1:28" ht="15.75" hidden="1" customHeight="1" x14ac:dyDescent="0.25">
      <c r="A1976" s="162">
        <v>2476</v>
      </c>
      <c r="B1976" s="178" t="s">
        <v>2375</v>
      </c>
      <c r="C1976" s="178" t="s">
        <v>3127</v>
      </c>
      <c r="D1976" s="163" t="s">
        <v>638</v>
      </c>
      <c r="E1976" s="163" t="s">
        <v>639</v>
      </c>
      <c r="F1976" s="163" t="s">
        <v>639</v>
      </c>
      <c r="G1976" s="178" t="s">
        <v>3128</v>
      </c>
      <c r="H1976" s="178" t="s">
        <v>2375</v>
      </c>
      <c r="I1976" s="163" t="s">
        <v>758</v>
      </c>
      <c r="J1976" s="162"/>
      <c r="K1976" s="162"/>
      <c r="L1976" s="163"/>
      <c r="M1976" s="162"/>
      <c r="N1976" s="162"/>
      <c r="O1976" s="162"/>
      <c r="P1976" s="162"/>
      <c r="Q1976" s="162"/>
      <c r="R1976" s="164" t="s">
        <v>644</v>
      </c>
      <c r="S1976" s="164" t="s">
        <v>644</v>
      </c>
      <c r="T1976" s="164"/>
      <c r="U1976" s="164">
        <v>1</v>
      </c>
      <c r="V1976" s="164" t="s">
        <v>644</v>
      </c>
      <c r="W1976" s="162">
        <f t="shared" si="116"/>
        <v>7</v>
      </c>
      <c r="X1976" s="162">
        <v>1</v>
      </c>
      <c r="Y1976" t="str">
        <f t="shared" si="117"/>
        <v>Public ALS</v>
      </c>
      <c r="AA1976" t="str">
        <f t="shared" si="118"/>
        <v>4</v>
      </c>
    </row>
    <row r="1977" spans="1:28" ht="15.75" hidden="1" customHeight="1" x14ac:dyDescent="0.25">
      <c r="A1977" s="162">
        <v>1743</v>
      </c>
      <c r="B1977" s="162">
        <v>121588</v>
      </c>
      <c r="C1977" s="163" t="s">
        <v>2377</v>
      </c>
      <c r="D1977" s="163" t="s">
        <v>638</v>
      </c>
      <c r="E1977" s="163" t="s">
        <v>639</v>
      </c>
      <c r="F1977" s="163" t="s">
        <v>639</v>
      </c>
      <c r="G1977" s="163" t="s">
        <v>639</v>
      </c>
      <c r="H1977" s="163" t="s">
        <v>2378</v>
      </c>
      <c r="I1977" s="163" t="s">
        <v>643</v>
      </c>
      <c r="J1977" s="162">
        <v>11.235374269999999</v>
      </c>
      <c r="K1977" s="162">
        <v>124.5055701</v>
      </c>
      <c r="L1977" s="163" t="s">
        <v>644</v>
      </c>
      <c r="M1977" s="162">
        <v>14</v>
      </c>
      <c r="N1977" s="162">
        <v>45</v>
      </c>
      <c r="O1977" s="162">
        <v>194</v>
      </c>
      <c r="P1977" s="162">
        <v>1396</v>
      </c>
      <c r="Q1977" s="162">
        <v>2593</v>
      </c>
      <c r="R1977" s="164">
        <v>1</v>
      </c>
      <c r="S1977" s="164" t="s">
        <v>644</v>
      </c>
      <c r="T1977" s="164"/>
      <c r="U1977" s="164" t="s">
        <v>644</v>
      </c>
      <c r="V1977" s="164" t="s">
        <v>644</v>
      </c>
      <c r="W1977" s="162">
        <f t="shared" si="116"/>
        <v>1</v>
      </c>
      <c r="X1977" s="162">
        <v>1</v>
      </c>
      <c r="Y1977" t="str">
        <f t="shared" si="117"/>
        <v>Public Elementary</v>
      </c>
      <c r="AA1977" t="str">
        <f t="shared" si="118"/>
        <v>1</v>
      </c>
    </row>
    <row r="1978" spans="1:28" ht="15.75" hidden="1" customHeight="1" x14ac:dyDescent="0.25">
      <c r="A1978" s="162">
        <v>1744</v>
      </c>
      <c r="B1978" s="162">
        <v>121589</v>
      </c>
      <c r="C1978" s="163" t="s">
        <v>2379</v>
      </c>
      <c r="D1978" s="163" t="s">
        <v>638</v>
      </c>
      <c r="E1978" s="163" t="s">
        <v>639</v>
      </c>
      <c r="F1978" s="163" t="s">
        <v>639</v>
      </c>
      <c r="G1978" s="163" t="s">
        <v>639</v>
      </c>
      <c r="H1978" s="163" t="s">
        <v>2378</v>
      </c>
      <c r="I1978" s="163" t="s">
        <v>643</v>
      </c>
      <c r="J1978" s="162">
        <v>11.32180112</v>
      </c>
      <c r="K1978" s="162">
        <v>124.5375035</v>
      </c>
      <c r="L1978" s="163" t="s">
        <v>644</v>
      </c>
      <c r="M1978" s="162">
        <v>14</v>
      </c>
      <c r="N1978" s="162">
        <v>45</v>
      </c>
      <c r="O1978" s="162">
        <v>194</v>
      </c>
      <c r="P1978" s="162">
        <v>1396</v>
      </c>
      <c r="Q1978" s="162">
        <v>2593</v>
      </c>
      <c r="R1978" s="164">
        <v>1</v>
      </c>
      <c r="S1978" s="164" t="s">
        <v>644</v>
      </c>
      <c r="T1978" s="164"/>
      <c r="U1978" s="164" t="s">
        <v>644</v>
      </c>
      <c r="V1978" s="164" t="s">
        <v>644</v>
      </c>
      <c r="W1978" s="162">
        <f t="shared" si="116"/>
        <v>1</v>
      </c>
      <c r="X1978" s="162">
        <v>1</v>
      </c>
      <c r="Y1978" t="str">
        <f t="shared" si="117"/>
        <v>Public Elementary</v>
      </c>
      <c r="AA1978" t="str">
        <f t="shared" si="118"/>
        <v>1</v>
      </c>
    </row>
    <row r="1979" spans="1:28" ht="15.75" hidden="1" customHeight="1" x14ac:dyDescent="0.25">
      <c r="A1979" s="162">
        <v>1746</v>
      </c>
      <c r="B1979" s="162">
        <v>121591</v>
      </c>
      <c r="C1979" s="163" t="s">
        <v>2380</v>
      </c>
      <c r="D1979" s="163" t="s">
        <v>638</v>
      </c>
      <c r="E1979" s="163" t="s">
        <v>639</v>
      </c>
      <c r="F1979" s="163" t="s">
        <v>639</v>
      </c>
      <c r="G1979" s="163" t="s">
        <v>639</v>
      </c>
      <c r="H1979" s="163" t="s">
        <v>2378</v>
      </c>
      <c r="I1979" s="163" t="s">
        <v>643</v>
      </c>
      <c r="J1979" s="162">
        <v>11.33200053</v>
      </c>
      <c r="K1979" s="162">
        <v>124.51350360000001</v>
      </c>
      <c r="L1979" s="163" t="s">
        <v>644</v>
      </c>
      <c r="M1979" s="162">
        <v>14</v>
      </c>
      <c r="N1979" s="162">
        <v>45</v>
      </c>
      <c r="O1979" s="162">
        <v>194</v>
      </c>
      <c r="P1979" s="162">
        <v>1396</v>
      </c>
      <c r="Q1979" s="162">
        <v>2593</v>
      </c>
      <c r="R1979" s="164">
        <v>1</v>
      </c>
      <c r="S1979" s="164" t="s">
        <v>644</v>
      </c>
      <c r="T1979" s="164"/>
      <c r="U1979" s="164" t="s">
        <v>644</v>
      </c>
      <c r="V1979" s="164" t="s">
        <v>644</v>
      </c>
      <c r="W1979" s="162">
        <f t="shared" si="116"/>
        <v>1</v>
      </c>
      <c r="X1979" s="162">
        <v>1</v>
      </c>
      <c r="Y1979" t="str">
        <f t="shared" si="117"/>
        <v>Public Elementary</v>
      </c>
      <c r="AA1979" t="str">
        <f t="shared" si="118"/>
        <v>1</v>
      </c>
    </row>
    <row r="1980" spans="1:28" ht="15.75" hidden="1" customHeight="1" x14ac:dyDescent="0.25">
      <c r="A1980" s="162">
        <v>1747</v>
      </c>
      <c r="B1980" s="162">
        <v>121592</v>
      </c>
      <c r="C1980" s="163" t="s">
        <v>2381</v>
      </c>
      <c r="D1980" s="163" t="s">
        <v>638</v>
      </c>
      <c r="E1980" s="163" t="s">
        <v>639</v>
      </c>
      <c r="F1980" s="163" t="s">
        <v>639</v>
      </c>
      <c r="G1980" s="163" t="s">
        <v>639</v>
      </c>
      <c r="H1980" s="163" t="s">
        <v>2378</v>
      </c>
      <c r="I1980" s="163" t="s">
        <v>643</v>
      </c>
      <c r="J1980" s="162">
        <v>11.296758970000001</v>
      </c>
      <c r="K1980" s="162">
        <v>124.5127924</v>
      </c>
      <c r="L1980" s="163" t="s">
        <v>644</v>
      </c>
      <c r="M1980" s="162">
        <v>14</v>
      </c>
      <c r="N1980" s="162">
        <v>45</v>
      </c>
      <c r="O1980" s="162">
        <v>194</v>
      </c>
      <c r="P1980" s="162">
        <v>1396</v>
      </c>
      <c r="Q1980" s="162">
        <v>2593</v>
      </c>
      <c r="R1980" s="164">
        <v>1</v>
      </c>
      <c r="S1980" s="164" t="s">
        <v>644</v>
      </c>
      <c r="T1980" s="164"/>
      <c r="U1980" s="164" t="s">
        <v>644</v>
      </c>
      <c r="V1980" s="164" t="s">
        <v>644</v>
      </c>
      <c r="W1980" s="162">
        <f t="shared" si="116"/>
        <v>1</v>
      </c>
      <c r="X1980" s="162">
        <v>1</v>
      </c>
      <c r="Y1980" t="str">
        <f t="shared" si="117"/>
        <v>Public Elementary</v>
      </c>
      <c r="AA1980" t="str">
        <f t="shared" si="118"/>
        <v>1</v>
      </c>
    </row>
    <row r="1981" spans="1:28" ht="15.75" hidden="1" customHeight="1" x14ac:dyDescent="0.25">
      <c r="A1981" s="162">
        <v>1750</v>
      </c>
      <c r="B1981" s="162">
        <v>121595</v>
      </c>
      <c r="C1981" s="163" t="s">
        <v>2384</v>
      </c>
      <c r="D1981" s="163" t="s">
        <v>638</v>
      </c>
      <c r="E1981" s="163" t="s">
        <v>639</v>
      </c>
      <c r="F1981" s="163" t="s">
        <v>639</v>
      </c>
      <c r="G1981" s="163" t="s">
        <v>639</v>
      </c>
      <c r="H1981" s="163" t="s">
        <v>2378</v>
      </c>
      <c r="I1981" s="163" t="s">
        <v>643</v>
      </c>
      <c r="J1981" s="162">
        <v>11.35647694</v>
      </c>
      <c r="K1981" s="162">
        <v>124.49057070000001</v>
      </c>
      <c r="L1981" s="163" t="s">
        <v>644</v>
      </c>
      <c r="M1981" s="162">
        <v>14</v>
      </c>
      <c r="N1981" s="162">
        <v>45</v>
      </c>
      <c r="O1981" s="162">
        <v>194</v>
      </c>
      <c r="P1981" s="162">
        <v>1396</v>
      </c>
      <c r="Q1981" s="162">
        <v>2593</v>
      </c>
      <c r="R1981" s="164">
        <v>1</v>
      </c>
      <c r="S1981" s="164" t="s">
        <v>644</v>
      </c>
      <c r="T1981" s="164"/>
      <c r="U1981" s="164" t="s">
        <v>644</v>
      </c>
      <c r="V1981" s="164" t="s">
        <v>644</v>
      </c>
      <c r="W1981" s="162">
        <f t="shared" si="116"/>
        <v>1</v>
      </c>
      <c r="X1981" s="162">
        <v>1</v>
      </c>
      <c r="Y1981" t="str">
        <f t="shared" si="117"/>
        <v>Public Elementary</v>
      </c>
      <c r="AA1981" t="str">
        <f t="shared" si="118"/>
        <v>1</v>
      </c>
    </row>
    <row r="1982" spans="1:28" ht="15.75" hidden="1" customHeight="1" x14ac:dyDescent="0.25">
      <c r="A1982" s="162">
        <v>1753</v>
      </c>
      <c r="B1982" s="162">
        <v>121598</v>
      </c>
      <c r="C1982" s="163" t="s">
        <v>2386</v>
      </c>
      <c r="D1982" s="163" t="s">
        <v>638</v>
      </c>
      <c r="E1982" s="163" t="s">
        <v>639</v>
      </c>
      <c r="F1982" s="163" t="s">
        <v>639</v>
      </c>
      <c r="G1982" s="163" t="s">
        <v>639</v>
      </c>
      <c r="H1982" s="163" t="s">
        <v>2378</v>
      </c>
      <c r="I1982" s="163" t="s">
        <v>643</v>
      </c>
      <c r="J1982" s="162">
        <v>11.355319850000001</v>
      </c>
      <c r="K1982" s="162">
        <v>124.5268437</v>
      </c>
      <c r="L1982" s="163" t="s">
        <v>644</v>
      </c>
      <c r="M1982" s="162">
        <v>14</v>
      </c>
      <c r="N1982" s="162">
        <v>45</v>
      </c>
      <c r="O1982" s="162">
        <v>194</v>
      </c>
      <c r="P1982" s="162">
        <v>1396</v>
      </c>
      <c r="Q1982" s="162">
        <v>2593</v>
      </c>
      <c r="R1982" s="164">
        <v>1</v>
      </c>
      <c r="S1982" s="164" t="s">
        <v>644</v>
      </c>
      <c r="T1982" s="164"/>
      <c r="U1982" s="164" t="s">
        <v>644</v>
      </c>
      <c r="V1982" s="164" t="s">
        <v>644</v>
      </c>
      <c r="W1982" s="162">
        <f t="shared" si="116"/>
        <v>1</v>
      </c>
      <c r="X1982" s="162">
        <v>1</v>
      </c>
      <c r="Y1982" t="str">
        <f t="shared" si="117"/>
        <v>Public Elementary</v>
      </c>
      <c r="AA1982" t="str">
        <f t="shared" si="118"/>
        <v>1</v>
      </c>
    </row>
    <row r="1983" spans="1:28" ht="15.75" hidden="1" customHeight="1" x14ac:dyDescent="0.25">
      <c r="A1983" s="162">
        <v>1755</v>
      </c>
      <c r="B1983" s="162">
        <v>121600</v>
      </c>
      <c r="C1983" s="163" t="s">
        <v>2388</v>
      </c>
      <c r="D1983" s="163" t="s">
        <v>638</v>
      </c>
      <c r="E1983" s="163" t="s">
        <v>639</v>
      </c>
      <c r="F1983" s="163" t="s">
        <v>639</v>
      </c>
      <c r="G1983" s="163" t="s">
        <v>639</v>
      </c>
      <c r="H1983" s="163" t="s">
        <v>2378</v>
      </c>
      <c r="I1983" s="163" t="s">
        <v>643</v>
      </c>
      <c r="J1983" s="162">
        <v>11.33860003</v>
      </c>
      <c r="K1983" s="162">
        <v>124.52250359999999</v>
      </c>
      <c r="L1983" s="163" t="s">
        <v>644</v>
      </c>
      <c r="M1983" s="162">
        <v>14</v>
      </c>
      <c r="N1983" s="162">
        <v>45</v>
      </c>
      <c r="O1983" s="162">
        <v>194</v>
      </c>
      <c r="P1983" s="162">
        <v>1396</v>
      </c>
      <c r="Q1983" s="162">
        <v>2593</v>
      </c>
      <c r="R1983" s="164">
        <v>1</v>
      </c>
      <c r="S1983" s="164" t="s">
        <v>644</v>
      </c>
      <c r="T1983" s="164"/>
      <c r="U1983" s="164" t="s">
        <v>644</v>
      </c>
      <c r="V1983" s="164" t="s">
        <v>644</v>
      </c>
      <c r="W1983" s="162">
        <f t="shared" si="116"/>
        <v>1</v>
      </c>
      <c r="X1983" s="162">
        <v>1</v>
      </c>
      <c r="Y1983" t="str">
        <f t="shared" si="117"/>
        <v>Public Elementary</v>
      </c>
      <c r="AA1983" t="str">
        <f t="shared" si="118"/>
        <v>1</v>
      </c>
    </row>
    <row r="1984" spans="1:28" ht="15.75" hidden="1" customHeight="1" x14ac:dyDescent="0.25">
      <c r="A1984" s="162">
        <v>1756</v>
      </c>
      <c r="B1984" s="162">
        <v>121601</v>
      </c>
      <c r="C1984" s="163" t="s">
        <v>2389</v>
      </c>
      <c r="D1984" s="163" t="s">
        <v>638</v>
      </c>
      <c r="E1984" s="163" t="s">
        <v>639</v>
      </c>
      <c r="F1984" s="163" t="s">
        <v>639</v>
      </c>
      <c r="G1984" s="163" t="s">
        <v>639</v>
      </c>
      <c r="H1984" s="163" t="s">
        <v>2378</v>
      </c>
      <c r="I1984" s="163" t="s">
        <v>643</v>
      </c>
      <c r="J1984" s="162">
        <v>11.247873390000001</v>
      </c>
      <c r="K1984" s="162">
        <v>124.5066812</v>
      </c>
      <c r="L1984" s="163" t="s">
        <v>644</v>
      </c>
      <c r="M1984" s="162">
        <v>14</v>
      </c>
      <c r="N1984" s="162">
        <v>45</v>
      </c>
      <c r="O1984" s="162">
        <v>194</v>
      </c>
      <c r="P1984" s="162">
        <v>1396</v>
      </c>
      <c r="Q1984" s="162">
        <v>2593</v>
      </c>
      <c r="R1984" s="164">
        <v>1</v>
      </c>
      <c r="S1984" s="164" t="s">
        <v>644</v>
      </c>
      <c r="T1984" s="164"/>
      <c r="U1984" s="164" t="s">
        <v>644</v>
      </c>
      <c r="V1984" s="164" t="s">
        <v>644</v>
      </c>
      <c r="W1984" s="162">
        <f t="shared" si="116"/>
        <v>1</v>
      </c>
      <c r="X1984" s="162">
        <v>1</v>
      </c>
      <c r="Y1984" t="str">
        <f t="shared" si="117"/>
        <v>Public Elementary</v>
      </c>
      <c r="AA1984" t="str">
        <f t="shared" si="118"/>
        <v>1</v>
      </c>
    </row>
    <row r="1985" spans="1:27" ht="15.75" hidden="1" customHeight="1" x14ac:dyDescent="0.25">
      <c r="A1985" s="162">
        <v>1758</v>
      </c>
      <c r="B1985" s="162">
        <v>121603</v>
      </c>
      <c r="C1985" s="163" t="s">
        <v>2391</v>
      </c>
      <c r="D1985" s="163" t="s">
        <v>638</v>
      </c>
      <c r="E1985" s="163" t="s">
        <v>639</v>
      </c>
      <c r="F1985" s="163" t="s">
        <v>639</v>
      </c>
      <c r="G1985" s="163" t="s">
        <v>639</v>
      </c>
      <c r="H1985" s="163" t="s">
        <v>2378</v>
      </c>
      <c r="I1985" s="163" t="s">
        <v>643</v>
      </c>
      <c r="J1985" s="162">
        <v>11.366754350000001</v>
      </c>
      <c r="K1985" s="162">
        <v>124.4661258</v>
      </c>
      <c r="L1985" s="163" t="s">
        <v>644</v>
      </c>
      <c r="M1985" s="162">
        <v>14</v>
      </c>
      <c r="N1985" s="162">
        <v>45</v>
      </c>
      <c r="O1985" s="162">
        <v>194</v>
      </c>
      <c r="P1985" s="162">
        <v>1396</v>
      </c>
      <c r="Q1985" s="162">
        <v>2593</v>
      </c>
      <c r="R1985" s="164">
        <v>1</v>
      </c>
      <c r="S1985" s="164" t="s">
        <v>644</v>
      </c>
      <c r="T1985" s="164"/>
      <c r="U1985" s="164" t="s">
        <v>644</v>
      </c>
      <c r="V1985" s="164" t="s">
        <v>644</v>
      </c>
      <c r="W1985" s="162">
        <f t="shared" si="116"/>
        <v>1</v>
      </c>
      <c r="X1985" s="162">
        <v>1</v>
      </c>
      <c r="Y1985" t="str">
        <f t="shared" si="117"/>
        <v>Public Elementary</v>
      </c>
      <c r="AA1985" t="str">
        <f t="shared" si="118"/>
        <v>1</v>
      </c>
    </row>
    <row r="1986" spans="1:27" ht="15.75" hidden="1" customHeight="1" x14ac:dyDescent="0.25">
      <c r="A1986" s="162">
        <v>1761</v>
      </c>
      <c r="B1986" s="162">
        <v>121606</v>
      </c>
      <c r="C1986" s="163" t="s">
        <v>2394</v>
      </c>
      <c r="D1986" s="163" t="s">
        <v>638</v>
      </c>
      <c r="E1986" s="163" t="s">
        <v>639</v>
      </c>
      <c r="F1986" s="163" t="s">
        <v>639</v>
      </c>
      <c r="G1986" s="163" t="s">
        <v>639</v>
      </c>
      <c r="H1986" s="163" t="s">
        <v>2378</v>
      </c>
      <c r="I1986" s="163" t="s">
        <v>643</v>
      </c>
      <c r="J1986" s="162">
        <v>11.34124791</v>
      </c>
      <c r="K1986" s="162">
        <v>124.5088756</v>
      </c>
      <c r="L1986" s="163" t="s">
        <v>644</v>
      </c>
      <c r="M1986" s="162">
        <v>14</v>
      </c>
      <c r="N1986" s="162">
        <v>45</v>
      </c>
      <c r="O1986" s="162">
        <v>194</v>
      </c>
      <c r="P1986" s="162">
        <v>1396</v>
      </c>
      <c r="Q1986" s="162">
        <v>2593</v>
      </c>
      <c r="R1986" s="164">
        <v>1</v>
      </c>
      <c r="S1986" s="164" t="s">
        <v>644</v>
      </c>
      <c r="T1986" s="164"/>
      <c r="U1986" s="164" t="s">
        <v>644</v>
      </c>
      <c r="V1986" s="164" t="s">
        <v>644</v>
      </c>
      <c r="W1986" s="162">
        <f t="shared" si="116"/>
        <v>1</v>
      </c>
      <c r="X1986" s="162">
        <v>1</v>
      </c>
      <c r="Y1986" t="str">
        <f t="shared" si="117"/>
        <v>Public Elementary</v>
      </c>
      <c r="AA1986" t="str">
        <f t="shared" si="118"/>
        <v>1</v>
      </c>
    </row>
    <row r="1987" spans="1:27" ht="15.75" hidden="1" customHeight="1" x14ac:dyDescent="0.25">
      <c r="A1987" s="162">
        <v>1763</v>
      </c>
      <c r="B1987" s="162">
        <v>121608</v>
      </c>
      <c r="C1987" s="163" t="s">
        <v>2396</v>
      </c>
      <c r="D1987" s="163" t="s">
        <v>638</v>
      </c>
      <c r="E1987" s="163" t="s">
        <v>639</v>
      </c>
      <c r="F1987" s="163" t="s">
        <v>639</v>
      </c>
      <c r="G1987" s="163" t="s">
        <v>639</v>
      </c>
      <c r="H1987" s="163" t="s">
        <v>2378</v>
      </c>
      <c r="I1987" s="163" t="s">
        <v>643</v>
      </c>
      <c r="J1987" s="170"/>
      <c r="K1987" s="170"/>
      <c r="L1987" s="163" t="s">
        <v>644</v>
      </c>
      <c r="M1987" s="162">
        <v>14</v>
      </c>
      <c r="N1987" s="162">
        <v>45</v>
      </c>
      <c r="O1987" s="162">
        <v>194</v>
      </c>
      <c r="P1987" s="162">
        <v>1396</v>
      </c>
      <c r="Q1987" s="162">
        <v>2593</v>
      </c>
      <c r="R1987" s="164">
        <v>1</v>
      </c>
      <c r="S1987" s="164" t="s">
        <v>644</v>
      </c>
      <c r="T1987" s="164"/>
      <c r="U1987" s="164" t="s">
        <v>644</v>
      </c>
      <c r="V1987" s="164" t="s">
        <v>644</v>
      </c>
      <c r="W1987" s="162">
        <f t="shared" si="116"/>
        <v>1</v>
      </c>
      <c r="X1987" s="162">
        <v>1</v>
      </c>
      <c r="Y1987" t="str">
        <f t="shared" si="117"/>
        <v>Public Elementary</v>
      </c>
      <c r="AA1987" t="str">
        <f t="shared" si="118"/>
        <v>1</v>
      </c>
    </row>
    <row r="1988" spans="1:27" ht="15.75" hidden="1" customHeight="1" x14ac:dyDescent="0.25">
      <c r="A1988" s="162">
        <v>1764</v>
      </c>
      <c r="B1988" s="162">
        <v>121609</v>
      </c>
      <c r="C1988" s="163" t="s">
        <v>2397</v>
      </c>
      <c r="D1988" s="163" t="s">
        <v>638</v>
      </c>
      <c r="E1988" s="163" t="s">
        <v>639</v>
      </c>
      <c r="F1988" s="163" t="s">
        <v>639</v>
      </c>
      <c r="G1988" s="163" t="s">
        <v>639</v>
      </c>
      <c r="H1988" s="163" t="s">
        <v>2378</v>
      </c>
      <c r="I1988" s="163" t="s">
        <v>643</v>
      </c>
      <c r="J1988" s="162">
        <v>11.254505849999999</v>
      </c>
      <c r="K1988" s="162">
        <v>124.5254032</v>
      </c>
      <c r="L1988" s="163" t="s">
        <v>644</v>
      </c>
      <c r="M1988" s="162">
        <v>14</v>
      </c>
      <c r="N1988" s="162">
        <v>45</v>
      </c>
      <c r="O1988" s="162">
        <v>194</v>
      </c>
      <c r="P1988" s="162">
        <v>1396</v>
      </c>
      <c r="Q1988" s="162">
        <v>2593</v>
      </c>
      <c r="R1988" s="164">
        <v>1</v>
      </c>
      <c r="S1988" s="164" t="s">
        <v>644</v>
      </c>
      <c r="T1988" s="164"/>
      <c r="U1988" s="164" t="s">
        <v>644</v>
      </c>
      <c r="V1988" s="164" t="s">
        <v>644</v>
      </c>
      <c r="W1988" s="162">
        <f t="shared" si="116"/>
        <v>1</v>
      </c>
      <c r="X1988" s="162">
        <v>1</v>
      </c>
      <c r="Y1988" t="str">
        <f t="shared" si="117"/>
        <v>Public Elementary</v>
      </c>
      <c r="AA1988" t="str">
        <f t="shared" si="118"/>
        <v>1</v>
      </c>
    </row>
    <row r="1989" spans="1:27" ht="15.75" hidden="1" customHeight="1" x14ac:dyDescent="0.25">
      <c r="A1989" s="162">
        <v>1765</v>
      </c>
      <c r="B1989" s="162">
        <v>121610</v>
      </c>
      <c r="C1989" s="163" t="s">
        <v>2398</v>
      </c>
      <c r="D1989" s="163" t="s">
        <v>638</v>
      </c>
      <c r="E1989" s="163" t="s">
        <v>639</v>
      </c>
      <c r="F1989" s="163" t="s">
        <v>639</v>
      </c>
      <c r="G1989" s="163" t="s">
        <v>639</v>
      </c>
      <c r="H1989" s="163" t="s">
        <v>2378</v>
      </c>
      <c r="I1989" s="163" t="s">
        <v>643</v>
      </c>
      <c r="J1989" s="162">
        <v>11.378797499999999</v>
      </c>
      <c r="K1989" s="162">
        <v>124.46950390000001</v>
      </c>
      <c r="L1989" s="163" t="s">
        <v>644</v>
      </c>
      <c r="M1989" s="162">
        <v>14</v>
      </c>
      <c r="N1989" s="162">
        <v>45</v>
      </c>
      <c r="O1989" s="162">
        <v>194</v>
      </c>
      <c r="P1989" s="162">
        <v>1396</v>
      </c>
      <c r="Q1989" s="162">
        <v>2593</v>
      </c>
      <c r="R1989" s="164">
        <v>1</v>
      </c>
      <c r="S1989" s="164" t="s">
        <v>644</v>
      </c>
      <c r="T1989" s="164"/>
      <c r="U1989" s="164" t="s">
        <v>644</v>
      </c>
      <c r="V1989" s="164" t="s">
        <v>644</v>
      </c>
      <c r="W1989" s="162">
        <f t="shared" si="116"/>
        <v>1</v>
      </c>
      <c r="X1989" s="162">
        <v>1</v>
      </c>
      <c r="Y1989" t="str">
        <f t="shared" si="117"/>
        <v>Public Elementary</v>
      </c>
      <c r="AA1989" t="str">
        <f t="shared" si="118"/>
        <v>1</v>
      </c>
    </row>
    <row r="1990" spans="1:27" ht="15.75" hidden="1" customHeight="1" x14ac:dyDescent="0.25">
      <c r="A1990" s="162">
        <v>1768</v>
      </c>
      <c r="B1990" s="162">
        <v>121613</v>
      </c>
      <c r="C1990" s="163" t="s">
        <v>2401</v>
      </c>
      <c r="D1990" s="163" t="s">
        <v>638</v>
      </c>
      <c r="E1990" s="163" t="s">
        <v>639</v>
      </c>
      <c r="F1990" s="163" t="s">
        <v>639</v>
      </c>
      <c r="G1990" s="163" t="s">
        <v>639</v>
      </c>
      <c r="H1990" s="163" t="s">
        <v>2378</v>
      </c>
      <c r="I1990" s="163" t="s">
        <v>643</v>
      </c>
      <c r="J1990" s="162">
        <v>11.307035190000001</v>
      </c>
      <c r="K1990" s="162">
        <v>124.5289034</v>
      </c>
      <c r="L1990" s="163" t="s">
        <v>644</v>
      </c>
      <c r="M1990" s="162">
        <v>14</v>
      </c>
      <c r="N1990" s="162">
        <v>45</v>
      </c>
      <c r="O1990" s="162">
        <v>194</v>
      </c>
      <c r="P1990" s="162">
        <v>1396</v>
      </c>
      <c r="Q1990" s="162">
        <v>2593</v>
      </c>
      <c r="R1990" s="164">
        <v>1</v>
      </c>
      <c r="S1990" s="164" t="s">
        <v>644</v>
      </c>
      <c r="T1990" s="164"/>
      <c r="U1990" s="164" t="s">
        <v>644</v>
      </c>
      <c r="V1990" s="164" t="s">
        <v>644</v>
      </c>
      <c r="W1990" s="162">
        <f t="shared" si="116"/>
        <v>1</v>
      </c>
      <c r="X1990" s="162">
        <v>1</v>
      </c>
      <c r="Y1990" t="str">
        <f t="shared" si="117"/>
        <v>Public Elementary</v>
      </c>
      <c r="AA1990" t="str">
        <f t="shared" si="118"/>
        <v>1</v>
      </c>
    </row>
    <row r="1991" spans="1:27" ht="15.75" hidden="1" customHeight="1" x14ac:dyDescent="0.25">
      <c r="A1991" s="162">
        <v>1769</v>
      </c>
      <c r="B1991" s="162">
        <v>121614</v>
      </c>
      <c r="C1991" s="163" t="s">
        <v>2402</v>
      </c>
      <c r="D1991" s="163" t="s">
        <v>638</v>
      </c>
      <c r="E1991" s="163" t="s">
        <v>639</v>
      </c>
      <c r="F1991" s="163" t="s">
        <v>639</v>
      </c>
      <c r="G1991" s="163" t="s">
        <v>639</v>
      </c>
      <c r="H1991" s="163" t="s">
        <v>2378</v>
      </c>
      <c r="I1991" s="163" t="s">
        <v>643</v>
      </c>
      <c r="J1991" s="162">
        <v>11.29064752</v>
      </c>
      <c r="K1991" s="162">
        <v>124.48612540000001</v>
      </c>
      <c r="L1991" s="163" t="s">
        <v>644</v>
      </c>
      <c r="M1991" s="162">
        <v>14</v>
      </c>
      <c r="N1991" s="162">
        <v>45</v>
      </c>
      <c r="O1991" s="162">
        <v>194</v>
      </c>
      <c r="P1991" s="162">
        <v>1396</v>
      </c>
      <c r="Q1991" s="162">
        <v>2593</v>
      </c>
      <c r="R1991" s="164">
        <v>1</v>
      </c>
      <c r="S1991" s="164" t="s">
        <v>644</v>
      </c>
      <c r="T1991" s="164"/>
      <c r="U1991" s="164" t="s">
        <v>644</v>
      </c>
      <c r="V1991" s="164" t="s">
        <v>644</v>
      </c>
      <c r="W1991" s="162">
        <f t="shared" si="116"/>
        <v>1</v>
      </c>
      <c r="X1991" s="162">
        <v>1</v>
      </c>
      <c r="Y1991" t="str">
        <f t="shared" si="117"/>
        <v>Public Elementary</v>
      </c>
      <c r="AA1991" t="str">
        <f t="shared" si="118"/>
        <v>1</v>
      </c>
    </row>
    <row r="1992" spans="1:27" ht="15.75" hidden="1" customHeight="1" x14ac:dyDescent="0.25">
      <c r="A1992" s="162">
        <v>2477</v>
      </c>
      <c r="B1992" s="178" t="s">
        <v>2378</v>
      </c>
      <c r="C1992" s="178" t="s">
        <v>3129</v>
      </c>
      <c r="D1992" s="163" t="s">
        <v>638</v>
      </c>
      <c r="E1992" s="163" t="s">
        <v>639</v>
      </c>
      <c r="F1992" s="163" t="s">
        <v>639</v>
      </c>
      <c r="G1992" s="178" t="s">
        <v>3128</v>
      </c>
      <c r="H1992" s="178" t="s">
        <v>2378</v>
      </c>
      <c r="I1992" s="163" t="s">
        <v>758</v>
      </c>
      <c r="J1992" s="162"/>
      <c r="K1992" s="162"/>
      <c r="L1992" s="163"/>
      <c r="M1992" s="162"/>
      <c r="N1992" s="162"/>
      <c r="O1992" s="162"/>
      <c r="P1992" s="162"/>
      <c r="Q1992" s="162"/>
      <c r="R1992" s="164" t="s">
        <v>644</v>
      </c>
      <c r="S1992" s="164" t="s">
        <v>644</v>
      </c>
      <c r="T1992" s="164"/>
      <c r="U1992" s="164">
        <v>1</v>
      </c>
      <c r="V1992" s="164" t="s">
        <v>644</v>
      </c>
      <c r="W1992" s="162">
        <f t="shared" si="116"/>
        <v>7</v>
      </c>
      <c r="X1992" s="162">
        <v>1</v>
      </c>
      <c r="Y1992" t="str">
        <f t="shared" si="117"/>
        <v>Public ALS</v>
      </c>
      <c r="AA1992" t="str">
        <f t="shared" si="118"/>
        <v>4</v>
      </c>
    </row>
    <row r="1993" spans="1:27" ht="15.75" hidden="1" customHeight="1" x14ac:dyDescent="0.25">
      <c r="A1993" s="162">
        <v>1770</v>
      </c>
      <c r="B1993" s="162">
        <v>121615</v>
      </c>
      <c r="C1993" s="163" t="s">
        <v>2151</v>
      </c>
      <c r="D1993" s="163" t="s">
        <v>638</v>
      </c>
      <c r="E1993" s="163" t="s">
        <v>639</v>
      </c>
      <c r="F1993" s="163" t="s">
        <v>639</v>
      </c>
      <c r="G1993" s="163" t="s">
        <v>2403</v>
      </c>
      <c r="H1993" s="163" t="s">
        <v>2403</v>
      </c>
      <c r="I1993" s="163" t="s">
        <v>643</v>
      </c>
      <c r="J1993" s="162">
        <v>10.817334499999999</v>
      </c>
      <c r="K1993" s="162">
        <v>124.9188003</v>
      </c>
      <c r="L1993" s="163" t="s">
        <v>644</v>
      </c>
      <c r="M1993" s="162">
        <v>14</v>
      </c>
      <c r="N1993" s="162">
        <v>45</v>
      </c>
      <c r="O1993" s="162">
        <v>194</v>
      </c>
      <c r="P1993" s="162">
        <v>1397</v>
      </c>
      <c r="Q1993" s="162">
        <v>2594</v>
      </c>
      <c r="R1993" s="164">
        <v>1</v>
      </c>
      <c r="S1993" s="164" t="s">
        <v>644</v>
      </c>
      <c r="T1993" s="164"/>
      <c r="U1993" s="164" t="s">
        <v>644</v>
      </c>
      <c r="V1993" s="164" t="s">
        <v>644</v>
      </c>
      <c r="W1993" s="162">
        <f t="shared" si="116"/>
        <v>1</v>
      </c>
      <c r="X1993" s="162">
        <v>1</v>
      </c>
      <c r="Y1993" t="str">
        <f t="shared" si="117"/>
        <v>Public Elementary</v>
      </c>
      <c r="AA1993" t="str">
        <f t="shared" si="118"/>
        <v>1</v>
      </c>
    </row>
    <row r="1994" spans="1:27" ht="15.75" hidden="1" customHeight="1" x14ac:dyDescent="0.25">
      <c r="A1994" s="162">
        <v>1771</v>
      </c>
      <c r="B1994" s="162">
        <v>121616</v>
      </c>
      <c r="C1994" s="163" t="s">
        <v>2204</v>
      </c>
      <c r="D1994" s="163" t="s">
        <v>638</v>
      </c>
      <c r="E1994" s="163" t="s">
        <v>639</v>
      </c>
      <c r="F1994" s="163" t="s">
        <v>639</v>
      </c>
      <c r="G1994" s="163" t="s">
        <v>2403</v>
      </c>
      <c r="H1994" s="163" t="s">
        <v>2403</v>
      </c>
      <c r="I1994" s="163" t="s">
        <v>643</v>
      </c>
      <c r="J1994" s="162">
        <v>10.838176819999999</v>
      </c>
      <c r="K1994" s="162">
        <v>124.9675113</v>
      </c>
      <c r="L1994" s="163" t="s">
        <v>644</v>
      </c>
      <c r="M1994" s="162">
        <v>14</v>
      </c>
      <c r="N1994" s="162">
        <v>45</v>
      </c>
      <c r="O1994" s="162">
        <v>194</v>
      </c>
      <c r="P1994" s="162">
        <v>1397</v>
      </c>
      <c r="Q1994" s="162">
        <v>2594</v>
      </c>
      <c r="R1994" s="164">
        <v>1</v>
      </c>
      <c r="S1994" s="164" t="s">
        <v>644</v>
      </c>
      <c r="T1994" s="164"/>
      <c r="U1994" s="164" t="s">
        <v>644</v>
      </c>
      <c r="V1994" s="164" t="s">
        <v>644</v>
      </c>
      <c r="W1994" s="162">
        <f t="shared" si="116"/>
        <v>1</v>
      </c>
      <c r="X1994" s="162">
        <v>1</v>
      </c>
      <c r="Y1994" t="str">
        <f t="shared" si="117"/>
        <v>Public Elementary</v>
      </c>
      <c r="AA1994" t="str">
        <f t="shared" si="118"/>
        <v>1</v>
      </c>
    </row>
    <row r="1995" spans="1:27" ht="15.75" hidden="1" customHeight="1" x14ac:dyDescent="0.25">
      <c r="A1995" s="162">
        <v>1772</v>
      </c>
      <c r="B1995" s="162">
        <v>121617</v>
      </c>
      <c r="C1995" s="163" t="s">
        <v>2404</v>
      </c>
      <c r="D1995" s="163" t="s">
        <v>638</v>
      </c>
      <c r="E1995" s="163" t="s">
        <v>639</v>
      </c>
      <c r="F1995" s="163" t="s">
        <v>639</v>
      </c>
      <c r="G1995" s="163" t="s">
        <v>2403</v>
      </c>
      <c r="H1995" s="163" t="s">
        <v>2403</v>
      </c>
      <c r="I1995" s="163" t="s">
        <v>643</v>
      </c>
      <c r="J1995" s="162">
        <v>10.821033999999999</v>
      </c>
      <c r="K1995" s="162">
        <v>124.97190019999999</v>
      </c>
      <c r="L1995" s="163" t="s">
        <v>644</v>
      </c>
      <c r="M1995" s="162">
        <v>14</v>
      </c>
      <c r="N1995" s="162">
        <v>45</v>
      </c>
      <c r="O1995" s="162">
        <v>194</v>
      </c>
      <c r="P1995" s="162">
        <v>1397</v>
      </c>
      <c r="Q1995" s="162">
        <v>2594</v>
      </c>
      <c r="R1995" s="164">
        <v>1</v>
      </c>
      <c r="S1995" s="164" t="s">
        <v>644</v>
      </c>
      <c r="T1995" s="164"/>
      <c r="U1995" s="164" t="s">
        <v>644</v>
      </c>
      <c r="V1995" s="164" t="s">
        <v>644</v>
      </c>
      <c r="W1995" s="162">
        <f t="shared" si="116"/>
        <v>1</v>
      </c>
      <c r="X1995" s="162">
        <v>1</v>
      </c>
      <c r="Y1995" t="str">
        <f t="shared" si="117"/>
        <v>Public Elementary</v>
      </c>
      <c r="AA1995" t="str">
        <f t="shared" si="118"/>
        <v>1</v>
      </c>
    </row>
    <row r="1996" spans="1:27" ht="15.75" hidden="1" customHeight="1" x14ac:dyDescent="0.25">
      <c r="A1996" s="162">
        <v>1773</v>
      </c>
      <c r="B1996" s="162">
        <v>121618</v>
      </c>
      <c r="C1996" s="163" t="s">
        <v>2405</v>
      </c>
      <c r="D1996" s="163" t="s">
        <v>638</v>
      </c>
      <c r="E1996" s="163" t="s">
        <v>639</v>
      </c>
      <c r="F1996" s="163" t="s">
        <v>639</v>
      </c>
      <c r="G1996" s="163" t="s">
        <v>2403</v>
      </c>
      <c r="H1996" s="163" t="s">
        <v>2403</v>
      </c>
      <c r="I1996" s="163" t="s">
        <v>643</v>
      </c>
      <c r="J1996" s="162">
        <v>10.79456897</v>
      </c>
      <c r="K1996" s="162">
        <v>124.9452892</v>
      </c>
      <c r="L1996" s="163" t="s">
        <v>644</v>
      </c>
      <c r="M1996" s="162">
        <v>14</v>
      </c>
      <c r="N1996" s="162">
        <v>45</v>
      </c>
      <c r="O1996" s="162">
        <v>194</v>
      </c>
      <c r="P1996" s="162">
        <v>1397</v>
      </c>
      <c r="Q1996" s="162">
        <v>2594</v>
      </c>
      <c r="R1996" s="164">
        <v>1</v>
      </c>
      <c r="S1996" s="164" t="s">
        <v>644</v>
      </c>
      <c r="T1996" s="164"/>
      <c r="U1996" s="164" t="s">
        <v>644</v>
      </c>
      <c r="V1996" s="164" t="s">
        <v>644</v>
      </c>
      <c r="W1996" s="162">
        <f t="shared" si="116"/>
        <v>1</v>
      </c>
      <c r="X1996" s="162">
        <v>1</v>
      </c>
      <c r="Y1996" t="str">
        <f t="shared" si="117"/>
        <v>Public Elementary</v>
      </c>
      <c r="AA1996" t="str">
        <f t="shared" si="118"/>
        <v>1</v>
      </c>
    </row>
    <row r="1997" spans="1:27" ht="15.75" hidden="1" customHeight="1" x14ac:dyDescent="0.25">
      <c r="A1997" s="162">
        <v>1774</v>
      </c>
      <c r="B1997" s="162">
        <v>121619</v>
      </c>
      <c r="C1997" s="163" t="s">
        <v>2406</v>
      </c>
      <c r="D1997" s="163" t="s">
        <v>638</v>
      </c>
      <c r="E1997" s="163" t="s">
        <v>639</v>
      </c>
      <c r="F1997" s="163" t="s">
        <v>639</v>
      </c>
      <c r="G1997" s="163" t="s">
        <v>2403</v>
      </c>
      <c r="H1997" s="163" t="s">
        <v>2403</v>
      </c>
      <c r="I1997" s="163" t="s">
        <v>643</v>
      </c>
      <c r="J1997" s="162">
        <v>10.81823428</v>
      </c>
      <c r="K1997" s="162">
        <v>124.9538002</v>
      </c>
      <c r="L1997" s="163" t="s">
        <v>644</v>
      </c>
      <c r="M1997" s="162">
        <v>14</v>
      </c>
      <c r="N1997" s="162">
        <v>45</v>
      </c>
      <c r="O1997" s="162">
        <v>194</v>
      </c>
      <c r="P1997" s="162">
        <v>1397</v>
      </c>
      <c r="Q1997" s="162">
        <v>2594</v>
      </c>
      <c r="R1997" s="164">
        <v>1</v>
      </c>
      <c r="S1997" s="164" t="s">
        <v>644</v>
      </c>
      <c r="T1997" s="164"/>
      <c r="U1997" s="164" t="s">
        <v>644</v>
      </c>
      <c r="V1997" s="164" t="s">
        <v>644</v>
      </c>
      <c r="W1997" s="162">
        <f t="shared" si="116"/>
        <v>1</v>
      </c>
      <c r="X1997" s="162">
        <v>1</v>
      </c>
      <c r="Y1997" t="str">
        <f t="shared" si="117"/>
        <v>Public Elementary</v>
      </c>
      <c r="AA1997" t="str">
        <f t="shared" si="118"/>
        <v>1</v>
      </c>
    </row>
    <row r="1998" spans="1:27" ht="15.75" hidden="1" customHeight="1" x14ac:dyDescent="0.25">
      <c r="A1998" s="162">
        <v>1775</v>
      </c>
      <c r="B1998" s="162">
        <v>121620</v>
      </c>
      <c r="C1998" s="163" t="s">
        <v>2407</v>
      </c>
      <c r="D1998" s="163" t="s">
        <v>638</v>
      </c>
      <c r="E1998" s="163" t="s">
        <v>639</v>
      </c>
      <c r="F1998" s="163" t="s">
        <v>639</v>
      </c>
      <c r="G1998" s="163" t="s">
        <v>2403</v>
      </c>
      <c r="H1998" s="163" t="s">
        <v>2403</v>
      </c>
      <c r="I1998" s="163" t="s">
        <v>643</v>
      </c>
      <c r="J1998" s="162">
        <v>10.8112347</v>
      </c>
      <c r="K1998" s="162">
        <v>124.96890019999999</v>
      </c>
      <c r="L1998" s="163" t="s">
        <v>644</v>
      </c>
      <c r="M1998" s="162">
        <v>14</v>
      </c>
      <c r="N1998" s="162">
        <v>45</v>
      </c>
      <c r="O1998" s="162">
        <v>194</v>
      </c>
      <c r="P1998" s="162">
        <v>1397</v>
      </c>
      <c r="Q1998" s="162">
        <v>2594</v>
      </c>
      <c r="R1998" s="164">
        <v>1</v>
      </c>
      <c r="S1998" s="164" t="s">
        <v>644</v>
      </c>
      <c r="T1998" s="164"/>
      <c r="U1998" s="164" t="s">
        <v>644</v>
      </c>
      <c r="V1998" s="164" t="s">
        <v>644</v>
      </c>
      <c r="W1998" s="162">
        <f t="shared" si="116"/>
        <v>1</v>
      </c>
      <c r="X1998" s="162">
        <v>1</v>
      </c>
      <c r="Y1998" t="str">
        <f t="shared" si="117"/>
        <v>Public Elementary</v>
      </c>
      <c r="AA1998" t="str">
        <f t="shared" si="118"/>
        <v>1</v>
      </c>
    </row>
    <row r="1999" spans="1:27" ht="15.75" hidden="1" customHeight="1" x14ac:dyDescent="0.25">
      <c r="A1999" s="162">
        <v>1776</v>
      </c>
      <c r="B1999" s="162">
        <v>121621</v>
      </c>
      <c r="C1999" s="163" t="s">
        <v>2408</v>
      </c>
      <c r="D1999" s="163" t="s">
        <v>638</v>
      </c>
      <c r="E1999" s="163" t="s">
        <v>639</v>
      </c>
      <c r="F1999" s="163" t="s">
        <v>639</v>
      </c>
      <c r="G1999" s="163" t="s">
        <v>2403</v>
      </c>
      <c r="H1999" s="163" t="s">
        <v>2403</v>
      </c>
      <c r="I1999" s="163" t="s">
        <v>643</v>
      </c>
      <c r="J1999" s="162">
        <v>10.832622069999999</v>
      </c>
      <c r="K1999" s="162">
        <v>124.9969562</v>
      </c>
      <c r="L1999" s="163" t="s">
        <v>644</v>
      </c>
      <c r="M1999" s="162">
        <v>14</v>
      </c>
      <c r="N1999" s="162">
        <v>45</v>
      </c>
      <c r="O1999" s="162">
        <v>194</v>
      </c>
      <c r="P1999" s="162">
        <v>1397</v>
      </c>
      <c r="Q1999" s="162">
        <v>2594</v>
      </c>
      <c r="R1999" s="164">
        <v>1</v>
      </c>
      <c r="S1999" s="164" t="s">
        <v>644</v>
      </c>
      <c r="T1999" s="164"/>
      <c r="U1999" s="164" t="s">
        <v>644</v>
      </c>
      <c r="V1999" s="164" t="s">
        <v>644</v>
      </c>
      <c r="W1999" s="162">
        <f t="shared" si="116"/>
        <v>1</v>
      </c>
      <c r="X1999" s="162">
        <v>1</v>
      </c>
      <c r="Y1999" t="str">
        <f t="shared" si="117"/>
        <v>Public Elementary</v>
      </c>
      <c r="AA1999" t="str">
        <f t="shared" si="118"/>
        <v>1</v>
      </c>
    </row>
    <row r="2000" spans="1:27" ht="15.75" hidden="1" customHeight="1" x14ac:dyDescent="0.25">
      <c r="A2000" s="162">
        <v>1777</v>
      </c>
      <c r="B2000" s="162">
        <v>121622</v>
      </c>
      <c r="C2000" s="163" t="s">
        <v>2409</v>
      </c>
      <c r="D2000" s="163" t="s">
        <v>638</v>
      </c>
      <c r="E2000" s="163" t="s">
        <v>639</v>
      </c>
      <c r="F2000" s="163" t="s">
        <v>639</v>
      </c>
      <c r="G2000" s="163" t="s">
        <v>2403</v>
      </c>
      <c r="H2000" s="163" t="s">
        <v>2403</v>
      </c>
      <c r="I2000" s="163" t="s">
        <v>643</v>
      </c>
      <c r="J2000" s="162">
        <v>10.804291060000001</v>
      </c>
      <c r="K2000" s="162">
        <v>124.9966781</v>
      </c>
      <c r="L2000" s="163" t="s">
        <v>644</v>
      </c>
      <c r="M2000" s="162">
        <v>14</v>
      </c>
      <c r="N2000" s="162">
        <v>45</v>
      </c>
      <c r="O2000" s="162">
        <v>194</v>
      </c>
      <c r="P2000" s="162">
        <v>1397</v>
      </c>
      <c r="Q2000" s="162">
        <v>2594</v>
      </c>
      <c r="R2000" s="164">
        <v>1</v>
      </c>
      <c r="S2000" s="164" t="s">
        <v>644</v>
      </c>
      <c r="T2000" s="164"/>
      <c r="U2000" s="164" t="s">
        <v>644</v>
      </c>
      <c r="V2000" s="164" t="s">
        <v>644</v>
      </c>
      <c r="W2000" s="162">
        <f t="shared" si="116"/>
        <v>1</v>
      </c>
      <c r="X2000" s="162">
        <v>1</v>
      </c>
      <c r="Y2000" t="str">
        <f t="shared" si="117"/>
        <v>Public Elementary</v>
      </c>
      <c r="AA2000" t="str">
        <f t="shared" si="118"/>
        <v>1</v>
      </c>
    </row>
    <row r="2001" spans="1:28" ht="15.75" hidden="1" customHeight="1" x14ac:dyDescent="0.25">
      <c r="A2001" s="162">
        <v>1778</v>
      </c>
      <c r="B2001" s="162">
        <v>121623</v>
      </c>
      <c r="C2001" s="163" t="s">
        <v>2410</v>
      </c>
      <c r="D2001" s="163" t="s">
        <v>638</v>
      </c>
      <c r="E2001" s="163" t="s">
        <v>639</v>
      </c>
      <c r="F2001" s="163" t="s">
        <v>639</v>
      </c>
      <c r="G2001" s="163" t="s">
        <v>2403</v>
      </c>
      <c r="H2001" s="163" t="s">
        <v>2403</v>
      </c>
      <c r="I2001" s="163" t="s">
        <v>643</v>
      </c>
      <c r="J2001" s="162">
        <v>10.792624869999999</v>
      </c>
      <c r="K2001" s="162">
        <v>124.998622</v>
      </c>
      <c r="L2001" s="163" t="s">
        <v>644</v>
      </c>
      <c r="M2001" s="162">
        <v>14</v>
      </c>
      <c r="N2001" s="162">
        <v>45</v>
      </c>
      <c r="O2001" s="162">
        <v>194</v>
      </c>
      <c r="P2001" s="162">
        <v>1397</v>
      </c>
      <c r="Q2001" s="162">
        <v>2594</v>
      </c>
      <c r="R2001" s="164">
        <v>1</v>
      </c>
      <c r="S2001" s="164" t="s">
        <v>644</v>
      </c>
      <c r="T2001" s="164"/>
      <c r="U2001" s="164" t="s">
        <v>644</v>
      </c>
      <c r="V2001" s="164" t="s">
        <v>644</v>
      </c>
      <c r="W2001" s="162">
        <f t="shared" si="116"/>
        <v>1</v>
      </c>
      <c r="X2001" s="162">
        <v>1</v>
      </c>
      <c r="Y2001" t="str">
        <f t="shared" si="117"/>
        <v>Public Elementary</v>
      </c>
      <c r="AA2001" t="str">
        <f t="shared" si="118"/>
        <v>1</v>
      </c>
    </row>
    <row r="2002" spans="1:28" ht="15.75" hidden="1" customHeight="1" x14ac:dyDescent="0.25">
      <c r="A2002" s="162">
        <v>1779</v>
      </c>
      <c r="B2002" s="162">
        <v>121624</v>
      </c>
      <c r="C2002" s="163" t="s">
        <v>2411</v>
      </c>
      <c r="D2002" s="163" t="s">
        <v>638</v>
      </c>
      <c r="E2002" s="163" t="s">
        <v>639</v>
      </c>
      <c r="F2002" s="163" t="s">
        <v>639</v>
      </c>
      <c r="G2002" s="163" t="s">
        <v>2403</v>
      </c>
      <c r="H2002" s="163" t="s">
        <v>2403</v>
      </c>
      <c r="I2002" s="163" t="s">
        <v>643</v>
      </c>
      <c r="J2002" s="162">
        <v>10.83095531</v>
      </c>
      <c r="K2002" s="162">
        <v>124.9705673</v>
      </c>
      <c r="L2002" s="163" t="s">
        <v>644</v>
      </c>
      <c r="M2002" s="162">
        <v>14</v>
      </c>
      <c r="N2002" s="162">
        <v>45</v>
      </c>
      <c r="O2002" s="162">
        <v>194</v>
      </c>
      <c r="P2002" s="162">
        <v>1397</v>
      </c>
      <c r="Q2002" s="162">
        <v>2594</v>
      </c>
      <c r="R2002" s="164">
        <v>1</v>
      </c>
      <c r="S2002" s="164" t="s">
        <v>644</v>
      </c>
      <c r="T2002" s="164"/>
      <c r="U2002" s="164" t="s">
        <v>644</v>
      </c>
      <c r="V2002" s="164" t="s">
        <v>644</v>
      </c>
      <c r="W2002" s="162">
        <f t="shared" si="116"/>
        <v>1</v>
      </c>
      <c r="X2002" s="162">
        <v>1</v>
      </c>
      <c r="Y2002" t="str">
        <f t="shared" si="117"/>
        <v>Public Elementary</v>
      </c>
      <c r="AA2002" t="str">
        <f t="shared" si="118"/>
        <v>1</v>
      </c>
    </row>
    <row r="2003" spans="1:28" ht="15.75" hidden="1" customHeight="1" x14ac:dyDescent="0.25">
      <c r="A2003" s="162">
        <v>1780</v>
      </c>
      <c r="B2003" s="162">
        <v>121625</v>
      </c>
      <c r="C2003" s="163" t="s">
        <v>2412</v>
      </c>
      <c r="D2003" s="163" t="s">
        <v>638</v>
      </c>
      <c r="E2003" s="163" t="s">
        <v>639</v>
      </c>
      <c r="F2003" s="163" t="s">
        <v>639</v>
      </c>
      <c r="G2003" s="163" t="s">
        <v>2403</v>
      </c>
      <c r="H2003" s="163" t="s">
        <v>2403</v>
      </c>
      <c r="I2003" s="163" t="s">
        <v>643</v>
      </c>
      <c r="J2003" s="162">
        <v>10.82151212</v>
      </c>
      <c r="K2003" s="162">
        <v>124.9380673</v>
      </c>
      <c r="L2003" s="163" t="s">
        <v>644</v>
      </c>
      <c r="M2003" s="162">
        <v>14</v>
      </c>
      <c r="N2003" s="162">
        <v>45</v>
      </c>
      <c r="O2003" s="162">
        <v>194</v>
      </c>
      <c r="P2003" s="162">
        <v>1397</v>
      </c>
      <c r="Q2003" s="162">
        <v>2594</v>
      </c>
      <c r="R2003" s="164">
        <v>1</v>
      </c>
      <c r="S2003" s="164" t="s">
        <v>644</v>
      </c>
      <c r="T2003" s="164"/>
      <c r="U2003" s="164" t="s">
        <v>644</v>
      </c>
      <c r="V2003" s="164" t="s">
        <v>644</v>
      </c>
      <c r="W2003" s="162">
        <f t="shared" si="116"/>
        <v>1</v>
      </c>
      <c r="X2003" s="162">
        <v>1</v>
      </c>
      <c r="Y2003" t="str">
        <f t="shared" si="117"/>
        <v>Public Elementary</v>
      </c>
      <c r="AA2003" t="str">
        <f t="shared" si="118"/>
        <v>1</v>
      </c>
    </row>
    <row r="2004" spans="1:28" ht="15.75" hidden="1" customHeight="1" x14ac:dyDescent="0.25">
      <c r="A2004" s="162">
        <v>1781</v>
      </c>
      <c r="B2004" s="162">
        <v>121626</v>
      </c>
      <c r="C2004" s="163" t="s">
        <v>1849</v>
      </c>
      <c r="D2004" s="163" t="s">
        <v>638</v>
      </c>
      <c r="E2004" s="163" t="s">
        <v>639</v>
      </c>
      <c r="F2004" s="163" t="s">
        <v>639</v>
      </c>
      <c r="G2004" s="163" t="s">
        <v>2403</v>
      </c>
      <c r="H2004" s="163" t="s">
        <v>2403</v>
      </c>
      <c r="I2004" s="163" t="s">
        <v>643</v>
      </c>
      <c r="J2004" s="162">
        <v>10.82651197</v>
      </c>
      <c r="K2004" s="162">
        <v>124.8925114</v>
      </c>
      <c r="L2004" s="163" t="s">
        <v>644</v>
      </c>
      <c r="M2004" s="162">
        <v>14</v>
      </c>
      <c r="N2004" s="162">
        <v>45</v>
      </c>
      <c r="O2004" s="162">
        <v>194</v>
      </c>
      <c r="P2004" s="162">
        <v>1397</v>
      </c>
      <c r="Q2004" s="162">
        <v>2594</v>
      </c>
      <c r="R2004" s="164">
        <v>1</v>
      </c>
      <c r="S2004" s="164" t="s">
        <v>644</v>
      </c>
      <c r="T2004" s="164"/>
      <c r="U2004" s="164" t="s">
        <v>644</v>
      </c>
      <c r="V2004" s="164" t="s">
        <v>644</v>
      </c>
      <c r="W2004" s="162">
        <f t="shared" si="116"/>
        <v>1</v>
      </c>
      <c r="X2004" s="162">
        <v>1</v>
      </c>
      <c r="Y2004" t="str">
        <f t="shared" si="117"/>
        <v>Public Elementary</v>
      </c>
      <c r="AA2004" t="str">
        <f t="shared" si="118"/>
        <v>1</v>
      </c>
    </row>
    <row r="2005" spans="1:28" ht="15.75" hidden="1" customHeight="1" x14ac:dyDescent="0.25">
      <c r="A2005" s="162">
        <v>1782</v>
      </c>
      <c r="B2005" s="162">
        <v>121627</v>
      </c>
      <c r="C2005" s="163" t="s">
        <v>2413</v>
      </c>
      <c r="D2005" s="163" t="s">
        <v>638</v>
      </c>
      <c r="E2005" s="163" t="s">
        <v>639</v>
      </c>
      <c r="F2005" s="163" t="s">
        <v>639</v>
      </c>
      <c r="G2005" s="163" t="s">
        <v>2403</v>
      </c>
      <c r="H2005" s="163" t="s">
        <v>2403</v>
      </c>
      <c r="I2005" s="163" t="s">
        <v>643</v>
      </c>
      <c r="J2005" s="162">
        <v>10.82984474</v>
      </c>
      <c r="K2005" s="162">
        <v>124.89306740000001</v>
      </c>
      <c r="L2005" s="163" t="s">
        <v>644</v>
      </c>
      <c r="M2005" s="162">
        <v>14</v>
      </c>
      <c r="N2005" s="162">
        <v>45</v>
      </c>
      <c r="O2005" s="162">
        <v>194</v>
      </c>
      <c r="P2005" s="162">
        <v>1397</v>
      </c>
      <c r="Q2005" s="162">
        <v>2594</v>
      </c>
      <c r="R2005" s="164">
        <v>1</v>
      </c>
      <c r="S2005" s="164" t="s">
        <v>644</v>
      </c>
      <c r="T2005" s="164"/>
      <c r="U2005" s="164" t="s">
        <v>644</v>
      </c>
      <c r="V2005" s="164" t="s">
        <v>644</v>
      </c>
      <c r="W2005" s="162">
        <f t="shared" si="116"/>
        <v>1</v>
      </c>
      <c r="X2005" s="162">
        <v>1</v>
      </c>
      <c r="Y2005" t="str">
        <f t="shared" si="117"/>
        <v>Public Elementary</v>
      </c>
      <c r="AA2005" t="str">
        <f t="shared" si="118"/>
        <v>1</v>
      </c>
    </row>
    <row r="2006" spans="1:28" ht="15.75" hidden="1" customHeight="1" x14ac:dyDescent="0.25">
      <c r="A2006" s="162">
        <v>1783</v>
      </c>
      <c r="B2006" s="162">
        <v>121628</v>
      </c>
      <c r="C2006" s="163" t="s">
        <v>2414</v>
      </c>
      <c r="D2006" s="163" t="s">
        <v>638</v>
      </c>
      <c r="E2006" s="163" t="s">
        <v>639</v>
      </c>
      <c r="F2006" s="163" t="s">
        <v>639</v>
      </c>
      <c r="G2006" s="163" t="s">
        <v>2403</v>
      </c>
      <c r="H2006" s="163" t="s">
        <v>2403</v>
      </c>
      <c r="I2006" s="163" t="s">
        <v>643</v>
      </c>
      <c r="J2006" s="166">
        <v>10.81734537</v>
      </c>
      <c r="K2006" s="166">
        <v>124.9475113</v>
      </c>
      <c r="L2006" s="163" t="s">
        <v>644</v>
      </c>
      <c r="M2006" s="162">
        <v>14</v>
      </c>
      <c r="N2006" s="162">
        <v>45</v>
      </c>
      <c r="O2006" s="162">
        <v>194</v>
      </c>
      <c r="P2006" s="162">
        <v>1397</v>
      </c>
      <c r="Q2006" s="162">
        <v>2594</v>
      </c>
      <c r="R2006" s="164">
        <v>1</v>
      </c>
      <c r="S2006" s="164" t="s">
        <v>644</v>
      </c>
      <c r="T2006" s="164"/>
      <c r="U2006" s="164" t="s">
        <v>644</v>
      </c>
      <c r="V2006" s="164" t="s">
        <v>644</v>
      </c>
      <c r="W2006" s="162">
        <f t="shared" si="116"/>
        <v>1</v>
      </c>
      <c r="X2006" s="162">
        <v>1</v>
      </c>
      <c r="Y2006" t="str">
        <f t="shared" si="117"/>
        <v>Public Elementary</v>
      </c>
      <c r="AA2006" t="str">
        <f t="shared" si="118"/>
        <v>1</v>
      </c>
    </row>
    <row r="2007" spans="1:28" ht="15.75" hidden="1" customHeight="1" x14ac:dyDescent="0.25">
      <c r="A2007" s="162">
        <v>2171</v>
      </c>
      <c r="B2007" s="162">
        <v>191529</v>
      </c>
      <c r="C2007" s="163" t="s">
        <v>2761</v>
      </c>
      <c r="D2007" s="163" t="s">
        <v>638</v>
      </c>
      <c r="E2007" s="163" t="s">
        <v>639</v>
      </c>
      <c r="F2007" s="163" t="s">
        <v>639</v>
      </c>
      <c r="G2007" s="163" t="s">
        <v>2403</v>
      </c>
      <c r="H2007" s="163" t="s">
        <v>2403</v>
      </c>
      <c r="I2007" s="163" t="s">
        <v>643</v>
      </c>
      <c r="J2007" s="162">
        <v>10.824539</v>
      </c>
      <c r="K2007" s="162">
        <v>124.96736900000001</v>
      </c>
      <c r="L2007" s="163" t="s">
        <v>644</v>
      </c>
      <c r="M2007" s="162">
        <v>14</v>
      </c>
      <c r="N2007" s="162">
        <v>45</v>
      </c>
      <c r="O2007" s="162">
        <v>194</v>
      </c>
      <c r="P2007" s="162">
        <v>1397</v>
      </c>
      <c r="Q2007" s="162">
        <v>2594</v>
      </c>
      <c r="R2007" s="164">
        <v>1</v>
      </c>
      <c r="S2007" s="164" t="s">
        <v>644</v>
      </c>
      <c r="T2007" s="164"/>
      <c r="U2007" s="164" t="s">
        <v>644</v>
      </c>
      <c r="V2007" s="164" t="s">
        <v>644</v>
      </c>
      <c r="W2007" s="162">
        <f t="shared" si="116"/>
        <v>1</v>
      </c>
      <c r="X2007" s="162">
        <v>1</v>
      </c>
      <c r="Y2007" t="str">
        <f t="shared" si="117"/>
        <v>Public Elementary</v>
      </c>
      <c r="AA2007" t="str">
        <f t="shared" si="118"/>
        <v>1</v>
      </c>
    </row>
    <row r="2008" spans="1:28" ht="15.75" hidden="1" customHeight="1" x14ac:dyDescent="0.25">
      <c r="A2008" s="162">
        <v>2172</v>
      </c>
      <c r="B2008" s="162">
        <v>191530</v>
      </c>
      <c r="C2008" s="163" t="s">
        <v>2762</v>
      </c>
      <c r="D2008" s="163" t="s">
        <v>638</v>
      </c>
      <c r="E2008" s="163" t="s">
        <v>639</v>
      </c>
      <c r="F2008" s="163" t="s">
        <v>639</v>
      </c>
      <c r="G2008" s="163" t="s">
        <v>2403</v>
      </c>
      <c r="H2008" s="163" t="s">
        <v>2403</v>
      </c>
      <c r="I2008" s="163" t="s">
        <v>643</v>
      </c>
      <c r="J2008" s="162">
        <v>10.827</v>
      </c>
      <c r="K2008" s="162">
        <v>124.85899999999999</v>
      </c>
      <c r="L2008" s="163" t="s">
        <v>644</v>
      </c>
      <c r="M2008" s="162">
        <v>14</v>
      </c>
      <c r="N2008" s="162">
        <v>45</v>
      </c>
      <c r="O2008" s="162">
        <v>194</v>
      </c>
      <c r="P2008" s="162">
        <v>1397</v>
      </c>
      <c r="Q2008" s="162">
        <v>2594</v>
      </c>
      <c r="R2008" s="164">
        <v>1</v>
      </c>
      <c r="S2008" s="164" t="s">
        <v>644</v>
      </c>
      <c r="T2008" s="164"/>
      <c r="U2008" s="164" t="s">
        <v>644</v>
      </c>
      <c r="V2008" s="164" t="s">
        <v>644</v>
      </c>
      <c r="W2008" s="162">
        <f t="shared" si="116"/>
        <v>1</v>
      </c>
      <c r="X2008" s="162">
        <v>1</v>
      </c>
      <c r="Y2008" t="str">
        <f t="shared" si="117"/>
        <v>Public Elementary</v>
      </c>
      <c r="AA2008" t="str">
        <f t="shared" si="118"/>
        <v>1</v>
      </c>
    </row>
    <row r="2009" spans="1:28" ht="15.75" hidden="1" customHeight="1" x14ac:dyDescent="0.25">
      <c r="A2009" s="162">
        <v>2180</v>
      </c>
      <c r="B2009" s="162">
        <v>191539</v>
      </c>
      <c r="C2009" s="163" t="s">
        <v>1125</v>
      </c>
      <c r="D2009" s="163" t="s">
        <v>638</v>
      </c>
      <c r="E2009" s="163" t="s">
        <v>639</v>
      </c>
      <c r="F2009" s="163" t="s">
        <v>639</v>
      </c>
      <c r="G2009" s="163" t="s">
        <v>2403</v>
      </c>
      <c r="H2009" s="163" t="s">
        <v>2403</v>
      </c>
      <c r="I2009" s="163" t="s">
        <v>643</v>
      </c>
      <c r="J2009" s="162">
        <v>10.828585</v>
      </c>
      <c r="K2009" s="162">
        <v>124.92543000000001</v>
      </c>
      <c r="L2009" s="163" t="s">
        <v>644</v>
      </c>
      <c r="M2009" s="162">
        <v>14</v>
      </c>
      <c r="N2009" s="162">
        <v>45</v>
      </c>
      <c r="O2009" s="162">
        <v>194</v>
      </c>
      <c r="P2009" s="162">
        <v>1397</v>
      </c>
      <c r="Q2009" s="162">
        <v>2594</v>
      </c>
      <c r="R2009" s="164">
        <v>1</v>
      </c>
      <c r="S2009" s="164" t="s">
        <v>644</v>
      </c>
      <c r="T2009" s="164"/>
      <c r="U2009" s="164" t="s">
        <v>644</v>
      </c>
      <c r="V2009" s="164" t="s">
        <v>644</v>
      </c>
      <c r="W2009" s="162">
        <f t="shared" si="116"/>
        <v>1</v>
      </c>
      <c r="X2009" s="162">
        <v>1</v>
      </c>
      <c r="Y2009" t="str">
        <f t="shared" si="117"/>
        <v>Public Elementary</v>
      </c>
      <c r="AA2009" t="str">
        <f t="shared" si="118"/>
        <v>1</v>
      </c>
    </row>
    <row r="2010" spans="1:28" ht="15.75" hidden="1" customHeight="1" x14ac:dyDescent="0.25">
      <c r="A2010" s="162">
        <v>2196</v>
      </c>
      <c r="B2010" s="162">
        <v>191556</v>
      </c>
      <c r="C2010" s="163" t="s">
        <v>2782</v>
      </c>
      <c r="D2010" s="163" t="s">
        <v>638</v>
      </c>
      <c r="E2010" s="163" t="s">
        <v>639</v>
      </c>
      <c r="F2010" s="163" t="s">
        <v>639</v>
      </c>
      <c r="G2010" s="163" t="s">
        <v>2403</v>
      </c>
      <c r="H2010" s="163" t="s">
        <v>2403</v>
      </c>
      <c r="I2010" s="163" t="s">
        <v>643</v>
      </c>
      <c r="J2010" s="162">
        <v>10.834823</v>
      </c>
      <c r="K2010" s="162">
        <v>124.916584</v>
      </c>
      <c r="L2010" s="163" t="s">
        <v>644</v>
      </c>
      <c r="M2010" s="162">
        <v>14</v>
      </c>
      <c r="N2010" s="162">
        <v>45</v>
      </c>
      <c r="O2010" s="162">
        <v>194</v>
      </c>
      <c r="P2010" s="162">
        <v>1397</v>
      </c>
      <c r="Q2010" s="162">
        <v>2594</v>
      </c>
      <c r="R2010" s="164">
        <v>1</v>
      </c>
      <c r="S2010" s="164" t="s">
        <v>644</v>
      </c>
      <c r="T2010" s="164"/>
      <c r="U2010" s="164" t="s">
        <v>644</v>
      </c>
      <c r="V2010" s="164" t="s">
        <v>644</v>
      </c>
      <c r="W2010" s="162">
        <f t="shared" si="116"/>
        <v>1</v>
      </c>
      <c r="X2010" s="162">
        <v>1</v>
      </c>
      <c r="Y2010" t="str">
        <f t="shared" si="117"/>
        <v>Public Elementary</v>
      </c>
      <c r="AA2010" t="str">
        <f t="shared" si="118"/>
        <v>1</v>
      </c>
    </row>
    <row r="2011" spans="1:28" ht="15.75" hidden="1" customHeight="1" x14ac:dyDescent="0.25">
      <c r="A2011" s="162">
        <v>2197</v>
      </c>
      <c r="B2011" s="162">
        <v>191557</v>
      </c>
      <c r="C2011" s="163" t="s">
        <v>2783</v>
      </c>
      <c r="D2011" s="163" t="s">
        <v>638</v>
      </c>
      <c r="E2011" s="163" t="s">
        <v>639</v>
      </c>
      <c r="F2011" s="163" t="s">
        <v>639</v>
      </c>
      <c r="G2011" s="163" t="s">
        <v>2403</v>
      </c>
      <c r="H2011" s="163" t="s">
        <v>2403</v>
      </c>
      <c r="I2011" s="163" t="s">
        <v>643</v>
      </c>
      <c r="J2011" s="162">
        <v>10.845192000000001</v>
      </c>
      <c r="K2011" s="162">
        <v>124.99453200000001</v>
      </c>
      <c r="L2011" s="163" t="s">
        <v>644</v>
      </c>
      <c r="M2011" s="162">
        <v>14</v>
      </c>
      <c r="N2011" s="162">
        <v>45</v>
      </c>
      <c r="O2011" s="162">
        <v>194</v>
      </c>
      <c r="P2011" s="162">
        <v>1397</v>
      </c>
      <c r="Q2011" s="162">
        <v>2594</v>
      </c>
      <c r="R2011" s="164">
        <v>1</v>
      </c>
      <c r="S2011" s="164" t="s">
        <v>644</v>
      </c>
      <c r="T2011" s="164"/>
      <c r="U2011" s="164" t="s">
        <v>644</v>
      </c>
      <c r="V2011" s="164" t="s">
        <v>644</v>
      </c>
      <c r="W2011" s="162">
        <f t="shared" si="116"/>
        <v>1</v>
      </c>
      <c r="X2011" s="162">
        <v>1</v>
      </c>
      <c r="Y2011" t="str">
        <f t="shared" si="117"/>
        <v>Public Elementary</v>
      </c>
      <c r="AA2011" t="str">
        <f t="shared" si="118"/>
        <v>1</v>
      </c>
    </row>
    <row r="2012" spans="1:28" ht="15.75" hidden="1" customHeight="1" x14ac:dyDescent="0.25">
      <c r="A2012" s="162">
        <v>2203</v>
      </c>
      <c r="B2012" s="162">
        <v>191564</v>
      </c>
      <c r="C2012" s="163" t="s">
        <v>2688</v>
      </c>
      <c r="D2012" s="163" t="s">
        <v>638</v>
      </c>
      <c r="E2012" s="163" t="s">
        <v>639</v>
      </c>
      <c r="F2012" s="163" t="s">
        <v>639</v>
      </c>
      <c r="G2012" s="163" t="s">
        <v>2403</v>
      </c>
      <c r="H2012" s="163" t="s">
        <v>2403</v>
      </c>
      <c r="I2012" s="163" t="s">
        <v>643</v>
      </c>
      <c r="J2012" s="162">
        <v>10.825044</v>
      </c>
      <c r="K2012" s="162">
        <v>124.918815</v>
      </c>
      <c r="L2012" s="163" t="s">
        <v>644</v>
      </c>
      <c r="M2012" s="162">
        <v>14</v>
      </c>
      <c r="N2012" s="162">
        <v>45</v>
      </c>
      <c r="O2012" s="162">
        <v>194</v>
      </c>
      <c r="P2012" s="162">
        <v>1397</v>
      </c>
      <c r="Q2012" s="162">
        <v>2594</v>
      </c>
      <c r="R2012" s="164">
        <v>1</v>
      </c>
      <c r="S2012" s="164" t="s">
        <v>644</v>
      </c>
      <c r="T2012" s="164"/>
      <c r="U2012" s="164" t="s">
        <v>644</v>
      </c>
      <c r="V2012" s="164" t="s">
        <v>644</v>
      </c>
      <c r="W2012" s="162">
        <f t="shared" si="116"/>
        <v>1</v>
      </c>
      <c r="X2012" s="162">
        <v>1</v>
      </c>
      <c r="Y2012" t="str">
        <f t="shared" si="117"/>
        <v>Public Elementary</v>
      </c>
      <c r="AA2012" t="str">
        <f t="shared" si="118"/>
        <v>1</v>
      </c>
    </row>
    <row r="2013" spans="1:28" ht="15.75" hidden="1" customHeight="1" x14ac:dyDescent="0.25">
      <c r="A2013" s="162">
        <v>2204</v>
      </c>
      <c r="B2013" s="162">
        <v>191565</v>
      </c>
      <c r="C2013" s="163" t="s">
        <v>1851</v>
      </c>
      <c r="D2013" s="163" t="s">
        <v>638</v>
      </c>
      <c r="E2013" s="163" t="s">
        <v>639</v>
      </c>
      <c r="F2013" s="163" t="s">
        <v>639</v>
      </c>
      <c r="G2013" s="163" t="s">
        <v>2403</v>
      </c>
      <c r="H2013" s="163" t="s">
        <v>2403</v>
      </c>
      <c r="I2013" s="163" t="s">
        <v>643</v>
      </c>
      <c r="J2013" s="162">
        <v>10.812483</v>
      </c>
      <c r="K2013" s="162">
        <v>125.001141</v>
      </c>
      <c r="L2013" s="163" t="s">
        <v>644</v>
      </c>
      <c r="M2013" s="162">
        <v>14</v>
      </c>
      <c r="N2013" s="162">
        <v>45</v>
      </c>
      <c r="O2013" s="162">
        <v>194</v>
      </c>
      <c r="P2013" s="162">
        <v>1397</v>
      </c>
      <c r="Q2013" s="162">
        <v>2594</v>
      </c>
      <c r="R2013" s="164">
        <v>1</v>
      </c>
      <c r="S2013" s="164" t="s">
        <v>644</v>
      </c>
      <c r="T2013" s="164"/>
      <c r="U2013" s="164" t="s">
        <v>644</v>
      </c>
      <c r="V2013" s="164" t="s">
        <v>644</v>
      </c>
      <c r="W2013" s="162">
        <f t="shared" si="116"/>
        <v>1</v>
      </c>
      <c r="X2013" s="162">
        <v>1</v>
      </c>
      <c r="Y2013" s="1751" t="str">
        <f t="shared" si="117"/>
        <v>Public Elementary</v>
      </c>
      <c r="Z2013" s="1751"/>
      <c r="AA2013" s="1751" t="str">
        <f t="shared" si="118"/>
        <v>1</v>
      </c>
      <c r="AB2013" s="1751"/>
    </row>
    <row r="2014" spans="1:28" ht="15.75" hidden="1" customHeight="1" x14ac:dyDescent="0.25">
      <c r="A2014" s="162">
        <v>2207</v>
      </c>
      <c r="B2014" s="162">
        <v>191568</v>
      </c>
      <c r="C2014" s="163" t="s">
        <v>2790</v>
      </c>
      <c r="D2014" s="163" t="s">
        <v>638</v>
      </c>
      <c r="E2014" s="163" t="s">
        <v>639</v>
      </c>
      <c r="F2014" s="163" t="s">
        <v>639</v>
      </c>
      <c r="G2014" s="163" t="s">
        <v>2403</v>
      </c>
      <c r="H2014" s="163" t="s">
        <v>2403</v>
      </c>
      <c r="I2014" s="163" t="s">
        <v>643</v>
      </c>
      <c r="J2014" s="162">
        <v>10.826898999999999</v>
      </c>
      <c r="K2014" s="162">
        <v>124.924824</v>
      </c>
      <c r="L2014" s="163" t="s">
        <v>644</v>
      </c>
      <c r="M2014" s="162">
        <v>14</v>
      </c>
      <c r="N2014" s="162">
        <v>45</v>
      </c>
      <c r="O2014" s="162">
        <v>194</v>
      </c>
      <c r="P2014" s="162">
        <v>1397</v>
      </c>
      <c r="Q2014" s="162">
        <v>2594</v>
      </c>
      <c r="R2014" s="164">
        <v>1</v>
      </c>
      <c r="S2014" s="164" t="s">
        <v>644</v>
      </c>
      <c r="T2014" s="164"/>
      <c r="U2014" s="164" t="s">
        <v>644</v>
      </c>
      <c r="V2014" s="164" t="s">
        <v>644</v>
      </c>
      <c r="W2014" s="162">
        <f t="shared" si="116"/>
        <v>1</v>
      </c>
      <c r="X2014" s="162">
        <v>1</v>
      </c>
      <c r="Y2014" s="1751" t="str">
        <f t="shared" si="117"/>
        <v>Public Elementary</v>
      </c>
      <c r="Z2014" s="1751"/>
      <c r="AA2014" s="1751" t="str">
        <f t="shared" si="118"/>
        <v>1</v>
      </c>
      <c r="AB2014" s="1751"/>
    </row>
    <row r="2015" spans="1:28" ht="15.75" hidden="1" customHeight="1" x14ac:dyDescent="0.25">
      <c r="A2015" s="162">
        <v>2208</v>
      </c>
      <c r="B2015" s="162">
        <v>191569</v>
      </c>
      <c r="C2015" s="163" t="s">
        <v>2791</v>
      </c>
      <c r="D2015" s="163" t="s">
        <v>638</v>
      </c>
      <c r="E2015" s="163" t="s">
        <v>639</v>
      </c>
      <c r="F2015" s="163" t="s">
        <v>639</v>
      </c>
      <c r="G2015" s="163" t="s">
        <v>2403</v>
      </c>
      <c r="H2015" s="163" t="s">
        <v>2403</v>
      </c>
      <c r="I2015" s="163" t="s">
        <v>643</v>
      </c>
      <c r="J2015" s="162">
        <v>10.802282</v>
      </c>
      <c r="K2015" s="162">
        <v>124.981129</v>
      </c>
      <c r="L2015" s="163" t="s">
        <v>644</v>
      </c>
      <c r="M2015" s="162">
        <v>14</v>
      </c>
      <c r="N2015" s="162">
        <v>45</v>
      </c>
      <c r="O2015" s="162">
        <v>194</v>
      </c>
      <c r="P2015" s="162">
        <v>1397</v>
      </c>
      <c r="Q2015" s="162">
        <v>2594</v>
      </c>
      <c r="R2015" s="164">
        <v>1</v>
      </c>
      <c r="S2015" s="164" t="s">
        <v>644</v>
      </c>
      <c r="T2015" s="164"/>
      <c r="U2015" s="164" t="s">
        <v>644</v>
      </c>
      <c r="V2015" s="164" t="s">
        <v>644</v>
      </c>
      <c r="W2015" s="162">
        <f t="shared" si="116"/>
        <v>1</v>
      </c>
      <c r="X2015" s="162">
        <v>1</v>
      </c>
      <c r="Y2015" s="1751" t="str">
        <f t="shared" si="117"/>
        <v>Public Elementary</v>
      </c>
      <c r="Z2015" s="1751"/>
      <c r="AA2015" s="1751" t="str">
        <f t="shared" si="118"/>
        <v>1</v>
      </c>
      <c r="AB2015" s="1751"/>
    </row>
    <row r="2016" spans="1:28" ht="15.75" hidden="1" customHeight="1" x14ac:dyDescent="0.25">
      <c r="A2016" s="162">
        <v>2211</v>
      </c>
      <c r="B2016" s="162">
        <v>191574</v>
      </c>
      <c r="C2016" s="163" t="s">
        <v>2794</v>
      </c>
      <c r="D2016" s="163" t="s">
        <v>638</v>
      </c>
      <c r="E2016" s="163" t="s">
        <v>639</v>
      </c>
      <c r="F2016" s="163" t="s">
        <v>639</v>
      </c>
      <c r="G2016" s="163" t="s">
        <v>2403</v>
      </c>
      <c r="H2016" s="163" t="s">
        <v>2403</v>
      </c>
      <c r="I2016" s="163" t="s">
        <v>643</v>
      </c>
      <c r="J2016" s="162">
        <v>10.815939</v>
      </c>
      <c r="K2016" s="162">
        <v>124.997608</v>
      </c>
      <c r="L2016" s="163" t="s">
        <v>644</v>
      </c>
      <c r="M2016" s="162">
        <v>14</v>
      </c>
      <c r="N2016" s="162">
        <v>45</v>
      </c>
      <c r="O2016" s="162">
        <v>194</v>
      </c>
      <c r="P2016" s="162">
        <v>1397</v>
      </c>
      <c r="Q2016" s="162">
        <v>2594</v>
      </c>
      <c r="R2016" s="164">
        <v>1</v>
      </c>
      <c r="S2016" s="164" t="s">
        <v>644</v>
      </c>
      <c r="T2016" s="164"/>
      <c r="U2016" s="164" t="s">
        <v>644</v>
      </c>
      <c r="V2016" s="164" t="s">
        <v>644</v>
      </c>
      <c r="W2016" s="162">
        <f t="shared" si="116"/>
        <v>1</v>
      </c>
      <c r="X2016" s="162">
        <v>1</v>
      </c>
      <c r="Y2016" s="1751" t="str">
        <f t="shared" si="117"/>
        <v>Public Elementary</v>
      </c>
      <c r="Z2016" s="1751"/>
      <c r="AA2016" s="1751" t="str">
        <f t="shared" si="118"/>
        <v>1</v>
      </c>
      <c r="AB2016" s="1751"/>
    </row>
    <row r="2017" spans="1:28" ht="15.75" hidden="1" customHeight="1" x14ac:dyDescent="0.25">
      <c r="A2017" s="162">
        <v>2212</v>
      </c>
      <c r="B2017" s="162">
        <v>191575</v>
      </c>
      <c r="C2017" s="163" t="s">
        <v>2795</v>
      </c>
      <c r="D2017" s="163" t="s">
        <v>638</v>
      </c>
      <c r="E2017" s="163" t="s">
        <v>639</v>
      </c>
      <c r="F2017" s="163" t="s">
        <v>639</v>
      </c>
      <c r="G2017" s="163" t="s">
        <v>2403</v>
      </c>
      <c r="H2017" s="163" t="s">
        <v>2403</v>
      </c>
      <c r="I2017" s="163" t="s">
        <v>643</v>
      </c>
      <c r="J2017" s="162">
        <v>10.823527</v>
      </c>
      <c r="K2017" s="162">
        <v>124.89080800000001</v>
      </c>
      <c r="L2017" s="163" t="s">
        <v>644</v>
      </c>
      <c r="M2017" s="162">
        <v>14</v>
      </c>
      <c r="N2017" s="162">
        <v>45</v>
      </c>
      <c r="O2017" s="162">
        <v>194</v>
      </c>
      <c r="P2017" s="162">
        <v>1397</v>
      </c>
      <c r="Q2017" s="162">
        <v>2594</v>
      </c>
      <c r="R2017" s="164">
        <v>1</v>
      </c>
      <c r="S2017" s="164" t="s">
        <v>644</v>
      </c>
      <c r="T2017" s="164"/>
      <c r="U2017" s="164" t="s">
        <v>644</v>
      </c>
      <c r="V2017" s="164" t="s">
        <v>644</v>
      </c>
      <c r="W2017" s="162">
        <f t="shared" si="116"/>
        <v>1</v>
      </c>
      <c r="X2017" s="162">
        <v>1</v>
      </c>
      <c r="Y2017" s="1751" t="str">
        <f t="shared" si="117"/>
        <v>Public Elementary</v>
      </c>
      <c r="Z2017" s="1751"/>
      <c r="AA2017" s="1751" t="str">
        <f t="shared" si="118"/>
        <v>1</v>
      </c>
      <c r="AB2017" s="1751"/>
    </row>
    <row r="2018" spans="1:28" ht="15.75" hidden="1" customHeight="1" x14ac:dyDescent="0.25">
      <c r="A2018" s="162">
        <v>2213</v>
      </c>
      <c r="B2018" s="162">
        <v>191576</v>
      </c>
      <c r="C2018" s="163" t="s">
        <v>1126</v>
      </c>
      <c r="D2018" s="163" t="s">
        <v>638</v>
      </c>
      <c r="E2018" s="163" t="s">
        <v>639</v>
      </c>
      <c r="F2018" s="163" t="s">
        <v>639</v>
      </c>
      <c r="G2018" s="163" t="s">
        <v>2403</v>
      </c>
      <c r="H2018" s="163" t="s">
        <v>2403</v>
      </c>
      <c r="I2018" s="163" t="s">
        <v>643</v>
      </c>
      <c r="J2018" s="162">
        <v>10.831283000000001</v>
      </c>
      <c r="K2018" s="162">
        <v>124.98453499999999</v>
      </c>
      <c r="L2018" s="163" t="s">
        <v>644</v>
      </c>
      <c r="M2018" s="162">
        <v>14</v>
      </c>
      <c r="N2018" s="162">
        <v>45</v>
      </c>
      <c r="O2018" s="162">
        <v>194</v>
      </c>
      <c r="P2018" s="162">
        <v>1397</v>
      </c>
      <c r="Q2018" s="162">
        <v>2594</v>
      </c>
      <c r="R2018" s="164">
        <v>1</v>
      </c>
      <c r="S2018" s="164" t="s">
        <v>644</v>
      </c>
      <c r="T2018" s="164"/>
      <c r="U2018" s="164" t="s">
        <v>644</v>
      </c>
      <c r="V2018" s="164" t="s">
        <v>644</v>
      </c>
      <c r="W2018" s="162">
        <f t="shared" si="116"/>
        <v>1</v>
      </c>
      <c r="X2018" s="162">
        <v>1</v>
      </c>
      <c r="Y2018" s="1751" t="str">
        <f t="shared" si="117"/>
        <v>Public Elementary</v>
      </c>
      <c r="Z2018" s="1751"/>
      <c r="AA2018" s="1751" t="str">
        <f t="shared" si="118"/>
        <v>1</v>
      </c>
      <c r="AB2018" s="1751"/>
    </row>
    <row r="2019" spans="1:28" ht="15.75" hidden="1" customHeight="1" x14ac:dyDescent="0.25">
      <c r="A2019" s="162">
        <v>2214</v>
      </c>
      <c r="B2019" s="162">
        <v>191577</v>
      </c>
      <c r="C2019" s="163" t="s">
        <v>2161</v>
      </c>
      <c r="D2019" s="163" t="s">
        <v>638</v>
      </c>
      <c r="E2019" s="163" t="s">
        <v>639</v>
      </c>
      <c r="F2019" s="163" t="s">
        <v>639</v>
      </c>
      <c r="G2019" s="163" t="s">
        <v>2403</v>
      </c>
      <c r="H2019" s="163" t="s">
        <v>2403</v>
      </c>
      <c r="I2019" s="163" t="s">
        <v>643</v>
      </c>
      <c r="J2019" s="162">
        <v>10.824539</v>
      </c>
      <c r="K2019" s="162">
        <v>124.847206</v>
      </c>
      <c r="L2019" s="163" t="s">
        <v>644</v>
      </c>
      <c r="M2019" s="162">
        <v>14</v>
      </c>
      <c r="N2019" s="162">
        <v>45</v>
      </c>
      <c r="O2019" s="162">
        <v>194</v>
      </c>
      <c r="P2019" s="162">
        <v>1397</v>
      </c>
      <c r="Q2019" s="162">
        <v>2594</v>
      </c>
      <c r="R2019" s="164">
        <v>1</v>
      </c>
      <c r="S2019" s="164" t="s">
        <v>644</v>
      </c>
      <c r="T2019" s="164"/>
      <c r="U2019" s="164" t="s">
        <v>644</v>
      </c>
      <c r="V2019" s="164" t="s">
        <v>644</v>
      </c>
      <c r="W2019" s="162">
        <f t="shared" ref="W2019:W2082" si="119">IF(AA2019="1",1,IF(AA2019="2",2,IF(AA2019="12",4,IF(AA2019="123",6,IF(AA2019="23",5,IF(AA2019="3",3,IF(AA2019="4",7,IF(AA2019="35",8,""))))))))</f>
        <v>1</v>
      </c>
      <c r="X2019" s="162">
        <v>1</v>
      </c>
      <c r="Y2019" s="1751" t="str">
        <f t="shared" ref="Y2019:Y2082" si="120">IF(X2019=1,"Public","Private")&amp;" "&amp;IF(W2019=1,"Elementary",IF(W2019=2,"JHS",IF(W2019=3,"SHS (Stand-alone)",IF(W2019=4,"Integrated",IF(W2019=5,"Secondary",IF(W2019=6,"Complete K to 12",IF(W2019=7,"ALS",IF(W2019=8,"SHS SUC",""))))))))</f>
        <v>Public Elementary</v>
      </c>
      <c r="Z2019" s="1751"/>
      <c r="AA2019" s="1751" t="str">
        <f t="shared" ref="AA2019:AA2082" si="121">IF(R2019=1,1,"")&amp;IF(S2019=1,2,"")&amp;IF(T2019=1,3,"")&amp;IF(U2019=1,4,"")&amp;IF(V2019=1,5,"")</f>
        <v>1</v>
      </c>
      <c r="AB2019" s="1751"/>
    </row>
    <row r="2020" spans="1:28" ht="15.75" hidden="1" customHeight="1" x14ac:dyDescent="0.25">
      <c r="A2020" s="162">
        <v>2218</v>
      </c>
      <c r="B2020" s="162">
        <v>191581</v>
      </c>
      <c r="C2020" s="163" t="s">
        <v>2799</v>
      </c>
      <c r="D2020" s="163" t="s">
        <v>638</v>
      </c>
      <c r="E2020" s="163" t="s">
        <v>639</v>
      </c>
      <c r="F2020" s="163" t="s">
        <v>639</v>
      </c>
      <c r="G2020" s="163" t="s">
        <v>2403</v>
      </c>
      <c r="H2020" s="163" t="s">
        <v>2403</v>
      </c>
      <c r="I2020" s="163" t="s">
        <v>643</v>
      </c>
      <c r="J2020" s="162">
        <v>10.817793999999999</v>
      </c>
      <c r="K2020" s="162">
        <v>124.846519</v>
      </c>
      <c r="L2020" s="163" t="s">
        <v>644</v>
      </c>
      <c r="M2020" s="162">
        <v>14</v>
      </c>
      <c r="N2020" s="162">
        <v>45</v>
      </c>
      <c r="O2020" s="162">
        <v>194</v>
      </c>
      <c r="P2020" s="162">
        <v>1397</v>
      </c>
      <c r="Q2020" s="162">
        <v>2594</v>
      </c>
      <c r="R2020" s="164">
        <v>1</v>
      </c>
      <c r="S2020" s="164" t="s">
        <v>644</v>
      </c>
      <c r="T2020" s="164"/>
      <c r="U2020" s="164" t="s">
        <v>644</v>
      </c>
      <c r="V2020" s="164" t="s">
        <v>644</v>
      </c>
      <c r="W2020" s="162">
        <f t="shared" si="119"/>
        <v>1</v>
      </c>
      <c r="X2020" s="162">
        <v>1</v>
      </c>
      <c r="Y2020" s="1751" t="str">
        <f t="shared" si="120"/>
        <v>Public Elementary</v>
      </c>
      <c r="Z2020" s="1751"/>
      <c r="AA2020" s="1751" t="str">
        <f t="shared" si="121"/>
        <v>1</v>
      </c>
      <c r="AB2020" s="1751"/>
    </row>
    <row r="2021" spans="1:28" ht="15.75" hidden="1" customHeight="1" x14ac:dyDescent="0.25">
      <c r="A2021" s="162">
        <v>2277</v>
      </c>
      <c r="B2021" s="162">
        <v>303397</v>
      </c>
      <c r="C2021" s="163" t="s">
        <v>2857</v>
      </c>
      <c r="D2021" s="163" t="s">
        <v>638</v>
      </c>
      <c r="E2021" s="163" t="s">
        <v>639</v>
      </c>
      <c r="F2021" s="163" t="s">
        <v>639</v>
      </c>
      <c r="G2021" s="163" t="s">
        <v>2403</v>
      </c>
      <c r="H2021" s="163" t="s">
        <v>2403</v>
      </c>
      <c r="I2021" s="163" t="s">
        <v>716</v>
      </c>
      <c r="J2021" s="162">
        <v>10.833554729999999</v>
      </c>
      <c r="K2021" s="162">
        <v>124.99785489999999</v>
      </c>
      <c r="L2021" s="163" t="s">
        <v>644</v>
      </c>
      <c r="M2021" s="162">
        <v>14</v>
      </c>
      <c r="N2021" s="162">
        <v>45</v>
      </c>
      <c r="O2021" s="162">
        <v>194</v>
      </c>
      <c r="P2021" s="162">
        <v>1397</v>
      </c>
      <c r="Q2021" s="162">
        <v>2594</v>
      </c>
      <c r="R2021" s="164" t="s">
        <v>644</v>
      </c>
      <c r="S2021" s="164">
        <v>1</v>
      </c>
      <c r="T2021" s="164"/>
      <c r="U2021" s="164" t="s">
        <v>644</v>
      </c>
      <c r="V2021" s="164" t="s">
        <v>644</v>
      </c>
      <c r="W2021" s="162">
        <f t="shared" si="119"/>
        <v>2</v>
      </c>
      <c r="X2021" s="162">
        <v>1</v>
      </c>
      <c r="Y2021" s="1751" t="str">
        <f t="shared" si="120"/>
        <v>Public JHS</v>
      </c>
      <c r="Z2021" s="1751"/>
      <c r="AA2021" s="1751" t="str">
        <f t="shared" si="121"/>
        <v>2</v>
      </c>
      <c r="AB2021" s="1751"/>
    </row>
    <row r="2022" spans="1:28" ht="15.75" hidden="1" customHeight="1" x14ac:dyDescent="0.25">
      <c r="A2022" s="162">
        <v>2293</v>
      </c>
      <c r="B2022" s="162">
        <v>303414</v>
      </c>
      <c r="C2022" s="163" t="s">
        <v>2872</v>
      </c>
      <c r="D2022" s="163" t="s">
        <v>638</v>
      </c>
      <c r="E2022" s="163" t="s">
        <v>639</v>
      </c>
      <c r="F2022" s="163" t="s">
        <v>639</v>
      </c>
      <c r="G2022" s="163" t="s">
        <v>2403</v>
      </c>
      <c r="H2022" s="163" t="s">
        <v>2403</v>
      </c>
      <c r="I2022" s="163" t="s">
        <v>716</v>
      </c>
      <c r="J2022" s="162">
        <v>10.82063666</v>
      </c>
      <c r="K2022" s="162">
        <v>124.9397668</v>
      </c>
      <c r="L2022" s="163" t="s">
        <v>644</v>
      </c>
      <c r="M2022" s="162">
        <v>14</v>
      </c>
      <c r="N2022" s="162">
        <v>45</v>
      </c>
      <c r="O2022" s="162">
        <v>194</v>
      </c>
      <c r="P2022" s="162">
        <v>1397</v>
      </c>
      <c r="Q2022" s="162">
        <v>2594</v>
      </c>
      <c r="R2022" s="164" t="s">
        <v>644</v>
      </c>
      <c r="S2022" s="164">
        <v>1</v>
      </c>
      <c r="T2022" s="164"/>
      <c r="U2022" s="164" t="s">
        <v>644</v>
      </c>
      <c r="V2022" s="164" t="s">
        <v>644</v>
      </c>
      <c r="W2022" s="162">
        <f t="shared" si="119"/>
        <v>2</v>
      </c>
      <c r="X2022" s="162">
        <v>1</v>
      </c>
      <c r="Y2022" s="1751" t="str">
        <f t="shared" si="120"/>
        <v>Public JHS</v>
      </c>
      <c r="Z2022" s="1751"/>
      <c r="AA2022" s="1751" t="str">
        <f t="shared" si="121"/>
        <v>2</v>
      </c>
      <c r="AB2022" s="1751"/>
    </row>
    <row r="2023" spans="1:28" ht="15.75" hidden="1" customHeight="1" x14ac:dyDescent="0.25">
      <c r="A2023" s="162">
        <v>2478</v>
      </c>
      <c r="B2023" s="178" t="s">
        <v>2403</v>
      </c>
      <c r="C2023" s="178" t="s">
        <v>3130</v>
      </c>
      <c r="D2023" s="163" t="s">
        <v>638</v>
      </c>
      <c r="E2023" s="163" t="s">
        <v>639</v>
      </c>
      <c r="F2023" s="163" t="s">
        <v>639</v>
      </c>
      <c r="G2023" s="178" t="s">
        <v>2403</v>
      </c>
      <c r="H2023" s="178" t="s">
        <v>2403</v>
      </c>
      <c r="I2023" s="163" t="s">
        <v>758</v>
      </c>
      <c r="J2023" s="162"/>
      <c r="K2023" s="162"/>
      <c r="L2023" s="163"/>
      <c r="M2023" s="162"/>
      <c r="N2023" s="162"/>
      <c r="O2023" s="162"/>
      <c r="P2023" s="162"/>
      <c r="Q2023" s="162"/>
      <c r="R2023" s="164" t="s">
        <v>644</v>
      </c>
      <c r="S2023" s="164" t="s">
        <v>644</v>
      </c>
      <c r="T2023" s="164"/>
      <c r="U2023" s="164">
        <v>1</v>
      </c>
      <c r="V2023" s="164" t="s">
        <v>644</v>
      </c>
      <c r="W2023" s="162">
        <f t="shared" si="119"/>
        <v>7</v>
      </c>
      <c r="X2023" s="162">
        <v>1</v>
      </c>
      <c r="Y2023" s="1751" t="str">
        <f t="shared" si="120"/>
        <v>Public ALS</v>
      </c>
      <c r="Z2023" s="1751"/>
      <c r="AA2023" s="1751" t="str">
        <f t="shared" si="121"/>
        <v>4</v>
      </c>
      <c r="AB2023" s="1751"/>
    </row>
    <row r="2024" spans="1:28" ht="15.75" hidden="1" customHeight="1" x14ac:dyDescent="0.25">
      <c r="A2024" s="162">
        <v>1784</v>
      </c>
      <c r="B2024" s="162">
        <v>121629</v>
      </c>
      <c r="C2024" s="163" t="s">
        <v>2415</v>
      </c>
      <c r="D2024" s="163" t="s">
        <v>638</v>
      </c>
      <c r="E2024" s="163" t="s">
        <v>639</v>
      </c>
      <c r="F2024" s="163" t="s">
        <v>639</v>
      </c>
      <c r="G2024" s="163" t="s">
        <v>2416</v>
      </c>
      <c r="H2024" s="163" t="s">
        <v>2416</v>
      </c>
      <c r="I2024" s="163" t="s">
        <v>643</v>
      </c>
      <c r="J2024" s="162">
        <v>10.60277778</v>
      </c>
      <c r="K2024" s="162">
        <v>124.9513889</v>
      </c>
      <c r="L2024" s="163" t="s">
        <v>644</v>
      </c>
      <c r="M2024" s="162">
        <v>14</v>
      </c>
      <c r="N2024" s="162">
        <v>45</v>
      </c>
      <c r="O2024" s="162">
        <v>194</v>
      </c>
      <c r="P2024" s="162">
        <v>1398</v>
      </c>
      <c r="Q2024" s="162">
        <v>2595</v>
      </c>
      <c r="R2024" s="164">
        <v>1</v>
      </c>
      <c r="S2024" s="164" t="s">
        <v>644</v>
      </c>
      <c r="T2024" s="164"/>
      <c r="U2024" s="164" t="s">
        <v>644</v>
      </c>
      <c r="V2024" s="164" t="s">
        <v>644</v>
      </c>
      <c r="W2024" s="162">
        <f t="shared" si="119"/>
        <v>1</v>
      </c>
      <c r="X2024" s="162">
        <v>1</v>
      </c>
      <c r="Y2024" s="1751" t="str">
        <f t="shared" si="120"/>
        <v>Public Elementary</v>
      </c>
      <c r="Z2024" s="1751"/>
      <c r="AA2024" s="1751" t="str">
        <f t="shared" si="121"/>
        <v>1</v>
      </c>
      <c r="AB2024" s="1751"/>
    </row>
    <row r="2025" spans="1:28" ht="15.75" hidden="1" customHeight="1" x14ac:dyDescent="0.25">
      <c r="A2025" s="162">
        <v>1785</v>
      </c>
      <c r="B2025" s="162">
        <v>121630</v>
      </c>
      <c r="C2025" s="163" t="s">
        <v>2417</v>
      </c>
      <c r="D2025" s="163" t="s">
        <v>638</v>
      </c>
      <c r="E2025" s="163" t="s">
        <v>639</v>
      </c>
      <c r="F2025" s="163" t="s">
        <v>639</v>
      </c>
      <c r="G2025" s="163" t="s">
        <v>2416</v>
      </c>
      <c r="H2025" s="163" t="s">
        <v>2416</v>
      </c>
      <c r="I2025" s="163" t="s">
        <v>643</v>
      </c>
      <c r="J2025" s="162">
        <v>10.63374728</v>
      </c>
      <c r="K2025" s="162">
        <v>124.94084340000001</v>
      </c>
      <c r="L2025" s="163" t="s">
        <v>644</v>
      </c>
      <c r="M2025" s="162">
        <v>14</v>
      </c>
      <c r="N2025" s="162">
        <v>45</v>
      </c>
      <c r="O2025" s="162">
        <v>194</v>
      </c>
      <c r="P2025" s="162">
        <v>1398</v>
      </c>
      <c r="Q2025" s="162">
        <v>2595</v>
      </c>
      <c r="R2025" s="164">
        <v>1</v>
      </c>
      <c r="S2025" s="164" t="s">
        <v>644</v>
      </c>
      <c r="T2025" s="164"/>
      <c r="U2025" s="164" t="s">
        <v>644</v>
      </c>
      <c r="V2025" s="164" t="s">
        <v>644</v>
      </c>
      <c r="W2025" s="162">
        <f t="shared" si="119"/>
        <v>1</v>
      </c>
      <c r="X2025" s="162">
        <v>1</v>
      </c>
      <c r="Y2025" s="1751" t="str">
        <f t="shared" si="120"/>
        <v>Public Elementary</v>
      </c>
      <c r="Z2025" s="1751"/>
      <c r="AA2025" s="1751" t="str">
        <f t="shared" si="121"/>
        <v>1</v>
      </c>
      <c r="AB2025" s="1751"/>
    </row>
    <row r="2026" spans="1:28" ht="15.75" hidden="1" customHeight="1" x14ac:dyDescent="0.25">
      <c r="A2026" s="162">
        <v>1786</v>
      </c>
      <c r="B2026" s="162">
        <v>121631</v>
      </c>
      <c r="C2026" s="163" t="s">
        <v>2418</v>
      </c>
      <c r="D2026" s="163" t="s">
        <v>638</v>
      </c>
      <c r="E2026" s="163" t="s">
        <v>639</v>
      </c>
      <c r="F2026" s="163" t="s">
        <v>639</v>
      </c>
      <c r="G2026" s="163" t="s">
        <v>2416</v>
      </c>
      <c r="H2026" s="163" t="s">
        <v>2416</v>
      </c>
      <c r="I2026" s="163" t="s">
        <v>643</v>
      </c>
      <c r="J2026" s="166">
        <v>10.545697329999999</v>
      </c>
      <c r="K2026" s="166">
        <v>124.970288</v>
      </c>
      <c r="L2026" s="163" t="s">
        <v>644</v>
      </c>
      <c r="M2026" s="162">
        <v>14</v>
      </c>
      <c r="N2026" s="162">
        <v>45</v>
      </c>
      <c r="O2026" s="162">
        <v>194</v>
      </c>
      <c r="P2026" s="162">
        <v>1398</v>
      </c>
      <c r="Q2026" s="162">
        <v>2595</v>
      </c>
      <c r="R2026" s="164">
        <v>1</v>
      </c>
      <c r="S2026" s="164" t="s">
        <v>644</v>
      </c>
      <c r="T2026" s="164"/>
      <c r="U2026" s="164" t="s">
        <v>644</v>
      </c>
      <c r="V2026" s="164" t="s">
        <v>644</v>
      </c>
      <c r="W2026" s="162">
        <f t="shared" si="119"/>
        <v>1</v>
      </c>
      <c r="X2026" s="162">
        <v>1</v>
      </c>
      <c r="Y2026" s="1751" t="str">
        <f t="shared" si="120"/>
        <v>Public Elementary</v>
      </c>
      <c r="Z2026" s="1751"/>
      <c r="AA2026" s="1751" t="str">
        <f t="shared" si="121"/>
        <v>1</v>
      </c>
      <c r="AB2026" s="1751"/>
    </row>
    <row r="2027" spans="1:28" ht="15.75" hidden="1" customHeight="1" x14ac:dyDescent="0.25">
      <c r="A2027" s="162">
        <v>1787</v>
      </c>
      <c r="B2027" s="162">
        <v>121632</v>
      </c>
      <c r="C2027" s="163" t="s">
        <v>2419</v>
      </c>
      <c r="D2027" s="163" t="s">
        <v>638</v>
      </c>
      <c r="E2027" s="163" t="s">
        <v>639</v>
      </c>
      <c r="F2027" s="163" t="s">
        <v>639</v>
      </c>
      <c r="G2027" s="163" t="s">
        <v>2416</v>
      </c>
      <c r="H2027" s="163" t="s">
        <v>2416</v>
      </c>
      <c r="I2027" s="163" t="s">
        <v>643</v>
      </c>
      <c r="J2027" s="162">
        <v>10.6570456</v>
      </c>
      <c r="K2027" s="162">
        <v>124.9494555</v>
      </c>
      <c r="L2027" s="163" t="s">
        <v>644</v>
      </c>
      <c r="M2027" s="162">
        <v>14</v>
      </c>
      <c r="N2027" s="162">
        <v>45</v>
      </c>
      <c r="O2027" s="162">
        <v>194</v>
      </c>
      <c r="P2027" s="162">
        <v>1398</v>
      </c>
      <c r="Q2027" s="162">
        <v>2595</v>
      </c>
      <c r="R2027" s="164">
        <v>1</v>
      </c>
      <c r="S2027" s="164" t="s">
        <v>644</v>
      </c>
      <c r="T2027" s="164"/>
      <c r="U2027" s="164" t="s">
        <v>644</v>
      </c>
      <c r="V2027" s="164" t="s">
        <v>644</v>
      </c>
      <c r="W2027" s="162">
        <f t="shared" si="119"/>
        <v>1</v>
      </c>
      <c r="X2027" s="162">
        <v>1</v>
      </c>
      <c r="Y2027" s="1751" t="str">
        <f t="shared" si="120"/>
        <v>Public Elementary</v>
      </c>
      <c r="Z2027" s="1751"/>
      <c r="AA2027" s="1751" t="str">
        <f t="shared" si="121"/>
        <v>1</v>
      </c>
      <c r="AB2027" s="1751"/>
    </row>
    <row r="2028" spans="1:28" ht="15.75" hidden="1" customHeight="1" x14ac:dyDescent="0.25">
      <c r="A2028" s="162">
        <v>1788</v>
      </c>
      <c r="B2028" s="162">
        <v>121633</v>
      </c>
      <c r="C2028" s="163" t="s">
        <v>2420</v>
      </c>
      <c r="D2028" s="163" t="s">
        <v>638</v>
      </c>
      <c r="E2028" s="163" t="s">
        <v>639</v>
      </c>
      <c r="F2028" s="163" t="s">
        <v>639</v>
      </c>
      <c r="G2028" s="163" t="s">
        <v>2416</v>
      </c>
      <c r="H2028" s="163" t="s">
        <v>2416</v>
      </c>
      <c r="I2028" s="163" t="s">
        <v>643</v>
      </c>
      <c r="J2028" s="162">
        <v>10.64485732</v>
      </c>
      <c r="K2028" s="162">
        <v>124.9808434</v>
      </c>
      <c r="L2028" s="163" t="s">
        <v>644</v>
      </c>
      <c r="M2028" s="162">
        <v>14</v>
      </c>
      <c r="N2028" s="162">
        <v>45</v>
      </c>
      <c r="O2028" s="162">
        <v>194</v>
      </c>
      <c r="P2028" s="162">
        <v>1398</v>
      </c>
      <c r="Q2028" s="162">
        <v>2595</v>
      </c>
      <c r="R2028" s="164">
        <v>1</v>
      </c>
      <c r="S2028" s="164" t="s">
        <v>644</v>
      </c>
      <c r="T2028" s="164"/>
      <c r="U2028" s="164" t="s">
        <v>644</v>
      </c>
      <c r="V2028" s="164" t="s">
        <v>644</v>
      </c>
      <c r="W2028" s="162">
        <f t="shared" si="119"/>
        <v>1</v>
      </c>
      <c r="X2028" s="162">
        <v>1</v>
      </c>
      <c r="Y2028" s="1751" t="str">
        <f t="shared" si="120"/>
        <v>Public Elementary</v>
      </c>
      <c r="Z2028" s="1751"/>
      <c r="AA2028" s="1751" t="str">
        <f t="shared" si="121"/>
        <v>1</v>
      </c>
      <c r="AB2028" s="1751"/>
    </row>
    <row r="2029" spans="1:28" ht="15.75" hidden="1" customHeight="1" x14ac:dyDescent="0.25">
      <c r="A2029" s="162">
        <v>1789</v>
      </c>
      <c r="B2029" s="162">
        <v>121634</v>
      </c>
      <c r="C2029" s="163" t="s">
        <v>2421</v>
      </c>
      <c r="D2029" s="163" t="s">
        <v>638</v>
      </c>
      <c r="E2029" s="163" t="s">
        <v>639</v>
      </c>
      <c r="F2029" s="163" t="s">
        <v>639</v>
      </c>
      <c r="G2029" s="163" t="s">
        <v>2416</v>
      </c>
      <c r="H2029" s="163" t="s">
        <v>2416</v>
      </c>
      <c r="I2029" s="163" t="s">
        <v>643</v>
      </c>
      <c r="J2029" s="162">
        <v>10.600049329999999</v>
      </c>
      <c r="K2029" s="162">
        <v>125.0099991</v>
      </c>
      <c r="L2029" s="163" t="s">
        <v>644</v>
      </c>
      <c r="M2029" s="162">
        <v>14</v>
      </c>
      <c r="N2029" s="162">
        <v>45</v>
      </c>
      <c r="O2029" s="162">
        <v>194</v>
      </c>
      <c r="P2029" s="162">
        <v>1398</v>
      </c>
      <c r="Q2029" s="162">
        <v>2595</v>
      </c>
      <c r="R2029" s="164">
        <v>1</v>
      </c>
      <c r="S2029" s="164" t="s">
        <v>644</v>
      </c>
      <c r="T2029" s="164"/>
      <c r="U2029" s="164" t="s">
        <v>644</v>
      </c>
      <c r="V2029" s="164" t="s">
        <v>644</v>
      </c>
      <c r="W2029" s="162">
        <f t="shared" si="119"/>
        <v>1</v>
      </c>
      <c r="X2029" s="162">
        <v>1</v>
      </c>
      <c r="Y2029" s="1751" t="str">
        <f t="shared" si="120"/>
        <v>Public Elementary</v>
      </c>
      <c r="Z2029" s="1751"/>
      <c r="AA2029" s="1751" t="str">
        <f t="shared" si="121"/>
        <v>1</v>
      </c>
      <c r="AB2029" s="1751"/>
    </row>
    <row r="2030" spans="1:28" ht="15.75" hidden="1" customHeight="1" x14ac:dyDescent="0.25">
      <c r="A2030" s="162">
        <v>1790</v>
      </c>
      <c r="B2030" s="162">
        <v>121635</v>
      </c>
      <c r="C2030" s="163" t="s">
        <v>2422</v>
      </c>
      <c r="D2030" s="163" t="s">
        <v>638</v>
      </c>
      <c r="E2030" s="163" t="s">
        <v>639</v>
      </c>
      <c r="F2030" s="163" t="s">
        <v>639</v>
      </c>
      <c r="G2030" s="163" t="s">
        <v>2416</v>
      </c>
      <c r="H2030" s="163" t="s">
        <v>2416</v>
      </c>
      <c r="I2030" s="163" t="s">
        <v>643</v>
      </c>
      <c r="J2030" s="162">
        <v>10.630691519999999</v>
      </c>
      <c r="K2030" s="162">
        <v>124.9350104</v>
      </c>
      <c r="L2030" s="163" t="s">
        <v>644</v>
      </c>
      <c r="M2030" s="162">
        <v>14</v>
      </c>
      <c r="N2030" s="162">
        <v>45</v>
      </c>
      <c r="O2030" s="162">
        <v>194</v>
      </c>
      <c r="P2030" s="162">
        <v>1398</v>
      </c>
      <c r="Q2030" s="162">
        <v>2595</v>
      </c>
      <c r="R2030" s="164">
        <v>1</v>
      </c>
      <c r="S2030" s="164" t="s">
        <v>644</v>
      </c>
      <c r="T2030" s="164"/>
      <c r="U2030" s="164" t="s">
        <v>644</v>
      </c>
      <c r="V2030" s="164" t="s">
        <v>644</v>
      </c>
      <c r="W2030" s="162">
        <f t="shared" si="119"/>
        <v>1</v>
      </c>
      <c r="X2030" s="162">
        <v>1</v>
      </c>
      <c r="Y2030" s="1751" t="str">
        <f t="shared" si="120"/>
        <v>Public Elementary</v>
      </c>
      <c r="Z2030" s="1751"/>
      <c r="AA2030" s="1751" t="str">
        <f t="shared" si="121"/>
        <v>1</v>
      </c>
      <c r="AB2030" s="1751"/>
    </row>
    <row r="2031" spans="1:28" ht="15.75" hidden="1" customHeight="1" x14ac:dyDescent="0.25">
      <c r="A2031" s="162">
        <v>1791</v>
      </c>
      <c r="B2031" s="162">
        <v>121636</v>
      </c>
      <c r="C2031" s="163" t="s">
        <v>2423</v>
      </c>
      <c r="D2031" s="163" t="s">
        <v>638</v>
      </c>
      <c r="E2031" s="163" t="s">
        <v>639</v>
      </c>
      <c r="F2031" s="163" t="s">
        <v>639</v>
      </c>
      <c r="G2031" s="163" t="s">
        <v>2416</v>
      </c>
      <c r="H2031" s="163" t="s">
        <v>2416</v>
      </c>
      <c r="I2031" s="163" t="s">
        <v>643</v>
      </c>
      <c r="J2031" s="166">
        <v>10.55535278</v>
      </c>
      <c r="K2031" s="166">
        <v>124.94119910000001</v>
      </c>
      <c r="L2031" s="163" t="s">
        <v>644</v>
      </c>
      <c r="M2031" s="162">
        <v>14</v>
      </c>
      <c r="N2031" s="162">
        <v>45</v>
      </c>
      <c r="O2031" s="162">
        <v>194</v>
      </c>
      <c r="P2031" s="162">
        <v>1398</v>
      </c>
      <c r="Q2031" s="162">
        <v>2595</v>
      </c>
      <c r="R2031" s="164">
        <v>1</v>
      </c>
      <c r="S2031" s="164" t="s">
        <v>644</v>
      </c>
      <c r="T2031" s="164"/>
      <c r="U2031" s="164" t="s">
        <v>644</v>
      </c>
      <c r="V2031" s="164" t="s">
        <v>644</v>
      </c>
      <c r="W2031" s="162">
        <f t="shared" si="119"/>
        <v>1</v>
      </c>
      <c r="X2031" s="162">
        <v>1</v>
      </c>
      <c r="Y2031" s="1751" t="str">
        <f t="shared" si="120"/>
        <v>Public Elementary</v>
      </c>
      <c r="Z2031" s="1751"/>
      <c r="AA2031" s="1751" t="str">
        <f t="shared" si="121"/>
        <v>1</v>
      </c>
      <c r="AB2031" s="1751"/>
    </row>
    <row r="2032" spans="1:28" ht="15.75" hidden="1" customHeight="1" x14ac:dyDescent="0.25">
      <c r="A2032" s="162">
        <v>1792</v>
      </c>
      <c r="B2032" s="162">
        <v>121637</v>
      </c>
      <c r="C2032" s="163" t="s">
        <v>2424</v>
      </c>
      <c r="D2032" s="163" t="s">
        <v>638</v>
      </c>
      <c r="E2032" s="163" t="s">
        <v>639</v>
      </c>
      <c r="F2032" s="163" t="s">
        <v>639</v>
      </c>
      <c r="G2032" s="163" t="s">
        <v>2416</v>
      </c>
      <c r="H2032" s="163" t="s">
        <v>2416</v>
      </c>
      <c r="I2032" s="163" t="s">
        <v>643</v>
      </c>
      <c r="J2032" s="162">
        <v>10.58402862</v>
      </c>
      <c r="K2032" s="162">
        <v>124.9747321</v>
      </c>
      <c r="L2032" s="163" t="s">
        <v>644</v>
      </c>
      <c r="M2032" s="162">
        <v>14</v>
      </c>
      <c r="N2032" s="162">
        <v>45</v>
      </c>
      <c r="O2032" s="162">
        <v>194</v>
      </c>
      <c r="P2032" s="162">
        <v>1398</v>
      </c>
      <c r="Q2032" s="162">
        <v>2595</v>
      </c>
      <c r="R2032" s="164">
        <v>1</v>
      </c>
      <c r="S2032" s="164" t="s">
        <v>644</v>
      </c>
      <c r="T2032" s="164"/>
      <c r="U2032" s="164" t="s">
        <v>644</v>
      </c>
      <c r="V2032" s="164" t="s">
        <v>644</v>
      </c>
      <c r="W2032" s="162">
        <f t="shared" si="119"/>
        <v>1</v>
      </c>
      <c r="X2032" s="162">
        <v>1</v>
      </c>
      <c r="Y2032" s="1751" t="str">
        <f t="shared" si="120"/>
        <v>Public Elementary</v>
      </c>
      <c r="Z2032" s="1751"/>
      <c r="AA2032" s="1751" t="str">
        <f t="shared" si="121"/>
        <v>1</v>
      </c>
      <c r="AB2032" s="1751"/>
    </row>
    <row r="2033" spans="1:28" ht="15.75" hidden="1" customHeight="1" x14ac:dyDescent="0.25">
      <c r="A2033" s="162">
        <v>1793</v>
      </c>
      <c r="B2033" s="162">
        <v>121638</v>
      </c>
      <c r="C2033" s="163" t="s">
        <v>2425</v>
      </c>
      <c r="D2033" s="163" t="s">
        <v>638</v>
      </c>
      <c r="E2033" s="163" t="s">
        <v>639</v>
      </c>
      <c r="F2033" s="163" t="s">
        <v>639</v>
      </c>
      <c r="G2033" s="163" t="s">
        <v>2416</v>
      </c>
      <c r="H2033" s="163" t="s">
        <v>2416</v>
      </c>
      <c r="I2033" s="163" t="s">
        <v>643</v>
      </c>
      <c r="J2033" s="162">
        <v>10.644302619999999</v>
      </c>
      <c r="K2033" s="162">
        <v>124.9211215</v>
      </c>
      <c r="L2033" s="163" t="s">
        <v>644</v>
      </c>
      <c r="M2033" s="162">
        <v>14</v>
      </c>
      <c r="N2033" s="162">
        <v>45</v>
      </c>
      <c r="O2033" s="162">
        <v>194</v>
      </c>
      <c r="P2033" s="162">
        <v>1398</v>
      </c>
      <c r="Q2033" s="162">
        <v>2595</v>
      </c>
      <c r="R2033" s="164">
        <v>1</v>
      </c>
      <c r="S2033" s="164" t="s">
        <v>644</v>
      </c>
      <c r="T2033" s="164"/>
      <c r="U2033" s="164" t="s">
        <v>644</v>
      </c>
      <c r="V2033" s="164" t="s">
        <v>644</v>
      </c>
      <c r="W2033" s="162">
        <f t="shared" si="119"/>
        <v>1</v>
      </c>
      <c r="X2033" s="162">
        <v>1</v>
      </c>
      <c r="Y2033" s="1751" t="str">
        <f t="shared" si="120"/>
        <v>Public Elementary</v>
      </c>
      <c r="Z2033" s="1751"/>
      <c r="AA2033" s="1751" t="str">
        <f t="shared" si="121"/>
        <v>1</v>
      </c>
      <c r="AB2033" s="1751"/>
    </row>
    <row r="2034" spans="1:28" ht="15.75" hidden="1" customHeight="1" x14ac:dyDescent="0.25">
      <c r="A2034" s="162">
        <v>1794</v>
      </c>
      <c r="B2034" s="162">
        <v>121639</v>
      </c>
      <c r="C2034" s="163" t="s">
        <v>2426</v>
      </c>
      <c r="D2034" s="163" t="s">
        <v>638</v>
      </c>
      <c r="E2034" s="163" t="s">
        <v>639</v>
      </c>
      <c r="F2034" s="163" t="s">
        <v>639</v>
      </c>
      <c r="G2034" s="163" t="s">
        <v>2416</v>
      </c>
      <c r="H2034" s="163" t="s">
        <v>2416</v>
      </c>
      <c r="I2034" s="163" t="s">
        <v>643</v>
      </c>
      <c r="J2034" s="162">
        <v>10.60319331</v>
      </c>
      <c r="K2034" s="162">
        <v>124.96584319999999</v>
      </c>
      <c r="L2034" s="163" t="s">
        <v>644</v>
      </c>
      <c r="M2034" s="162">
        <v>14</v>
      </c>
      <c r="N2034" s="162">
        <v>45</v>
      </c>
      <c r="O2034" s="162">
        <v>194</v>
      </c>
      <c r="P2034" s="162">
        <v>1398</v>
      </c>
      <c r="Q2034" s="162">
        <v>2595</v>
      </c>
      <c r="R2034" s="164">
        <v>1</v>
      </c>
      <c r="S2034" s="164" t="s">
        <v>644</v>
      </c>
      <c r="T2034" s="164"/>
      <c r="U2034" s="164" t="s">
        <v>644</v>
      </c>
      <c r="V2034" s="164" t="s">
        <v>644</v>
      </c>
      <c r="W2034" s="162">
        <f t="shared" si="119"/>
        <v>1</v>
      </c>
      <c r="X2034" s="162">
        <v>1</v>
      </c>
      <c r="Y2034" s="1751" t="str">
        <f t="shared" si="120"/>
        <v>Public Elementary</v>
      </c>
      <c r="Z2034" s="1751"/>
      <c r="AA2034" s="1751" t="str">
        <f t="shared" si="121"/>
        <v>1</v>
      </c>
      <c r="AB2034" s="1751"/>
    </row>
    <row r="2035" spans="1:28" ht="15.75" hidden="1" customHeight="1" x14ac:dyDescent="0.25">
      <c r="A2035" s="162">
        <v>1795</v>
      </c>
      <c r="B2035" s="162">
        <v>121640</v>
      </c>
      <c r="C2035" s="163" t="s">
        <v>2427</v>
      </c>
      <c r="D2035" s="163" t="s">
        <v>638</v>
      </c>
      <c r="E2035" s="163" t="s">
        <v>639</v>
      </c>
      <c r="F2035" s="163" t="s">
        <v>639</v>
      </c>
      <c r="G2035" s="163" t="s">
        <v>2416</v>
      </c>
      <c r="H2035" s="163" t="s">
        <v>2416</v>
      </c>
      <c r="I2035" s="163" t="s">
        <v>643</v>
      </c>
      <c r="J2035" s="162">
        <v>10.585972549999999</v>
      </c>
      <c r="K2035" s="162">
        <v>124.9588992</v>
      </c>
      <c r="L2035" s="163" t="s">
        <v>644</v>
      </c>
      <c r="M2035" s="162">
        <v>14</v>
      </c>
      <c r="N2035" s="162">
        <v>45</v>
      </c>
      <c r="O2035" s="162">
        <v>194</v>
      </c>
      <c r="P2035" s="162">
        <v>1398</v>
      </c>
      <c r="Q2035" s="162">
        <v>2595</v>
      </c>
      <c r="R2035" s="164">
        <v>1</v>
      </c>
      <c r="S2035" s="164" t="s">
        <v>644</v>
      </c>
      <c r="T2035" s="164"/>
      <c r="U2035" s="164" t="s">
        <v>644</v>
      </c>
      <c r="V2035" s="164" t="s">
        <v>644</v>
      </c>
      <c r="W2035" s="162">
        <f t="shared" si="119"/>
        <v>1</v>
      </c>
      <c r="X2035" s="162">
        <v>1</v>
      </c>
      <c r="Y2035" s="1751" t="str">
        <f t="shared" si="120"/>
        <v>Public Elementary</v>
      </c>
      <c r="Z2035" s="1751"/>
      <c r="AA2035" s="1751" t="str">
        <f t="shared" si="121"/>
        <v>1</v>
      </c>
      <c r="AB2035" s="1751"/>
    </row>
    <row r="2036" spans="1:28" ht="15.75" hidden="1" customHeight="1" x14ac:dyDescent="0.25">
      <c r="A2036" s="162">
        <v>1796</v>
      </c>
      <c r="B2036" s="162">
        <v>121641</v>
      </c>
      <c r="C2036" s="163" t="s">
        <v>1893</v>
      </c>
      <c r="D2036" s="163" t="s">
        <v>638</v>
      </c>
      <c r="E2036" s="163" t="s">
        <v>639</v>
      </c>
      <c r="F2036" s="163" t="s">
        <v>639</v>
      </c>
      <c r="G2036" s="163" t="s">
        <v>2416</v>
      </c>
      <c r="H2036" s="163" t="s">
        <v>2416</v>
      </c>
      <c r="I2036" s="163" t="s">
        <v>643</v>
      </c>
      <c r="J2036" s="162">
        <v>10.5493091</v>
      </c>
      <c r="K2036" s="162">
        <v>124.964732</v>
      </c>
      <c r="L2036" s="163" t="s">
        <v>644</v>
      </c>
      <c r="M2036" s="162">
        <v>14</v>
      </c>
      <c r="N2036" s="162">
        <v>45</v>
      </c>
      <c r="O2036" s="162">
        <v>194</v>
      </c>
      <c r="P2036" s="162">
        <v>1398</v>
      </c>
      <c r="Q2036" s="162">
        <v>2595</v>
      </c>
      <c r="R2036" s="164">
        <v>1</v>
      </c>
      <c r="S2036" s="164" t="s">
        <v>644</v>
      </c>
      <c r="T2036" s="164"/>
      <c r="U2036" s="164" t="s">
        <v>644</v>
      </c>
      <c r="V2036" s="164" t="s">
        <v>644</v>
      </c>
      <c r="W2036" s="162">
        <f t="shared" si="119"/>
        <v>1</v>
      </c>
      <c r="X2036" s="162">
        <v>1</v>
      </c>
      <c r="Y2036" s="1751" t="str">
        <f t="shared" si="120"/>
        <v>Public Elementary</v>
      </c>
      <c r="Z2036" s="1751"/>
      <c r="AA2036" s="1751" t="str">
        <f t="shared" si="121"/>
        <v>1</v>
      </c>
      <c r="AB2036" s="1751"/>
    </row>
    <row r="2037" spans="1:28" ht="15.75" hidden="1" customHeight="1" x14ac:dyDescent="0.25">
      <c r="A2037" s="162">
        <v>1797</v>
      </c>
      <c r="B2037" s="162">
        <v>121643</v>
      </c>
      <c r="C2037" s="163" t="s">
        <v>2428</v>
      </c>
      <c r="D2037" s="163" t="s">
        <v>638</v>
      </c>
      <c r="E2037" s="163" t="s">
        <v>639</v>
      </c>
      <c r="F2037" s="163" t="s">
        <v>639</v>
      </c>
      <c r="G2037" s="163" t="s">
        <v>2416</v>
      </c>
      <c r="H2037" s="163" t="s">
        <v>2416</v>
      </c>
      <c r="I2037" s="163" t="s">
        <v>643</v>
      </c>
      <c r="J2037" s="162">
        <v>10.575695290000001</v>
      </c>
      <c r="K2037" s="162">
        <v>124.9563991</v>
      </c>
      <c r="L2037" s="163" t="s">
        <v>644</v>
      </c>
      <c r="M2037" s="162">
        <v>14</v>
      </c>
      <c r="N2037" s="162">
        <v>45</v>
      </c>
      <c r="O2037" s="162">
        <v>194</v>
      </c>
      <c r="P2037" s="162">
        <v>1398</v>
      </c>
      <c r="Q2037" s="162">
        <v>2595</v>
      </c>
      <c r="R2037" s="164">
        <v>1</v>
      </c>
      <c r="S2037" s="164" t="s">
        <v>644</v>
      </c>
      <c r="T2037" s="164"/>
      <c r="U2037" s="164" t="s">
        <v>644</v>
      </c>
      <c r="V2037" s="164" t="s">
        <v>644</v>
      </c>
      <c r="W2037" s="162">
        <f t="shared" si="119"/>
        <v>1</v>
      </c>
      <c r="X2037" s="162">
        <v>1</v>
      </c>
      <c r="Y2037" s="1751" t="str">
        <f t="shared" si="120"/>
        <v>Public Elementary</v>
      </c>
      <c r="Z2037" s="1751"/>
      <c r="AA2037" s="1751" t="str">
        <f t="shared" si="121"/>
        <v>1</v>
      </c>
      <c r="AB2037" s="1751"/>
    </row>
    <row r="2038" spans="1:28" ht="15.75" hidden="1" customHeight="1" x14ac:dyDescent="0.25">
      <c r="A2038" s="162">
        <v>1798</v>
      </c>
      <c r="B2038" s="162">
        <v>121644</v>
      </c>
      <c r="C2038" s="163" t="s">
        <v>2429</v>
      </c>
      <c r="D2038" s="163" t="s">
        <v>638</v>
      </c>
      <c r="E2038" s="163" t="s">
        <v>639</v>
      </c>
      <c r="F2038" s="163" t="s">
        <v>639</v>
      </c>
      <c r="G2038" s="163" t="s">
        <v>2416</v>
      </c>
      <c r="H2038" s="163" t="s">
        <v>2416</v>
      </c>
      <c r="I2038" s="163" t="s">
        <v>643</v>
      </c>
      <c r="J2038" s="162">
        <v>10.617248460000001</v>
      </c>
      <c r="K2038" s="162">
        <v>124.9349994</v>
      </c>
      <c r="L2038" s="163" t="s">
        <v>644</v>
      </c>
      <c r="M2038" s="162">
        <v>14</v>
      </c>
      <c r="N2038" s="162">
        <v>45</v>
      </c>
      <c r="O2038" s="162">
        <v>194</v>
      </c>
      <c r="P2038" s="162">
        <v>1398</v>
      </c>
      <c r="Q2038" s="162">
        <v>2595</v>
      </c>
      <c r="R2038" s="164">
        <v>1</v>
      </c>
      <c r="S2038" s="164" t="s">
        <v>644</v>
      </c>
      <c r="T2038" s="164"/>
      <c r="U2038" s="164" t="s">
        <v>644</v>
      </c>
      <c r="V2038" s="164" t="s">
        <v>644</v>
      </c>
      <c r="W2038" s="162">
        <f t="shared" si="119"/>
        <v>1</v>
      </c>
      <c r="X2038" s="162">
        <v>1</v>
      </c>
      <c r="Y2038" s="1751" t="str">
        <f t="shared" si="120"/>
        <v>Public Elementary</v>
      </c>
      <c r="Z2038" s="1751"/>
      <c r="AA2038" s="1751" t="str">
        <f t="shared" si="121"/>
        <v>1</v>
      </c>
      <c r="AB2038" s="1751"/>
    </row>
    <row r="2039" spans="1:28" ht="15.75" hidden="1" customHeight="1" x14ac:dyDescent="0.25">
      <c r="A2039" s="162">
        <v>1799</v>
      </c>
      <c r="B2039" s="162">
        <v>121645</v>
      </c>
      <c r="C2039" s="163" t="s">
        <v>2430</v>
      </c>
      <c r="D2039" s="163" t="s">
        <v>638</v>
      </c>
      <c r="E2039" s="163" t="s">
        <v>639</v>
      </c>
      <c r="F2039" s="163" t="s">
        <v>639</v>
      </c>
      <c r="G2039" s="163" t="s">
        <v>2416</v>
      </c>
      <c r="H2039" s="163" t="s">
        <v>2416</v>
      </c>
      <c r="I2039" s="163" t="s">
        <v>643</v>
      </c>
      <c r="J2039" s="162">
        <v>10.617359410000001</v>
      </c>
      <c r="K2039" s="162">
        <v>124.94501030000001</v>
      </c>
      <c r="L2039" s="163" t="s">
        <v>644</v>
      </c>
      <c r="M2039" s="162">
        <v>14</v>
      </c>
      <c r="N2039" s="162">
        <v>45</v>
      </c>
      <c r="O2039" s="162">
        <v>194</v>
      </c>
      <c r="P2039" s="162">
        <v>1398</v>
      </c>
      <c r="Q2039" s="162">
        <v>2595</v>
      </c>
      <c r="R2039" s="164">
        <v>1</v>
      </c>
      <c r="S2039" s="164" t="s">
        <v>644</v>
      </c>
      <c r="T2039" s="164"/>
      <c r="U2039" s="164" t="s">
        <v>644</v>
      </c>
      <c r="V2039" s="164" t="s">
        <v>644</v>
      </c>
      <c r="W2039" s="162">
        <f t="shared" si="119"/>
        <v>1</v>
      </c>
      <c r="X2039" s="162">
        <v>1</v>
      </c>
      <c r="Y2039" s="1751" t="str">
        <f t="shared" si="120"/>
        <v>Public Elementary</v>
      </c>
      <c r="Z2039" s="1751"/>
      <c r="AA2039" s="1751" t="str">
        <f t="shared" si="121"/>
        <v>1</v>
      </c>
      <c r="AB2039" s="1751"/>
    </row>
    <row r="2040" spans="1:28" ht="15.75" hidden="1" customHeight="1" x14ac:dyDescent="0.25">
      <c r="A2040" s="162">
        <v>1800</v>
      </c>
      <c r="B2040" s="162">
        <v>121646</v>
      </c>
      <c r="C2040" s="163" t="s">
        <v>2431</v>
      </c>
      <c r="D2040" s="163" t="s">
        <v>638</v>
      </c>
      <c r="E2040" s="163" t="s">
        <v>639</v>
      </c>
      <c r="F2040" s="163" t="s">
        <v>639</v>
      </c>
      <c r="G2040" s="163" t="s">
        <v>2416</v>
      </c>
      <c r="H2040" s="163" t="s">
        <v>2416</v>
      </c>
      <c r="I2040" s="163" t="s">
        <v>643</v>
      </c>
      <c r="J2040" s="162">
        <v>10.626803710000001</v>
      </c>
      <c r="K2040" s="162">
        <v>124.9519554</v>
      </c>
      <c r="L2040" s="163" t="s">
        <v>644</v>
      </c>
      <c r="M2040" s="162">
        <v>14</v>
      </c>
      <c r="N2040" s="162">
        <v>45</v>
      </c>
      <c r="O2040" s="162">
        <v>194</v>
      </c>
      <c r="P2040" s="162">
        <v>1398</v>
      </c>
      <c r="Q2040" s="162">
        <v>2595</v>
      </c>
      <c r="R2040" s="164">
        <v>1</v>
      </c>
      <c r="S2040" s="164" t="s">
        <v>644</v>
      </c>
      <c r="T2040" s="164"/>
      <c r="U2040" s="164" t="s">
        <v>644</v>
      </c>
      <c r="V2040" s="164" t="s">
        <v>644</v>
      </c>
      <c r="W2040" s="162">
        <f t="shared" si="119"/>
        <v>1</v>
      </c>
      <c r="X2040" s="162">
        <v>1</v>
      </c>
      <c r="Y2040" s="1751" t="str">
        <f t="shared" si="120"/>
        <v>Public Elementary</v>
      </c>
      <c r="Z2040" s="1751"/>
      <c r="AA2040" s="1751" t="str">
        <f t="shared" si="121"/>
        <v>1</v>
      </c>
      <c r="AB2040" s="1751"/>
    </row>
    <row r="2041" spans="1:28" ht="15.75" hidden="1" customHeight="1" x14ac:dyDescent="0.25">
      <c r="A2041" s="162">
        <v>1801</v>
      </c>
      <c r="B2041" s="162">
        <v>121647</v>
      </c>
      <c r="C2041" s="163" t="s">
        <v>2432</v>
      </c>
      <c r="D2041" s="163" t="s">
        <v>638</v>
      </c>
      <c r="E2041" s="163" t="s">
        <v>639</v>
      </c>
      <c r="F2041" s="163" t="s">
        <v>639</v>
      </c>
      <c r="G2041" s="163" t="s">
        <v>2416</v>
      </c>
      <c r="H2041" s="163" t="s">
        <v>2416</v>
      </c>
      <c r="I2041" s="163" t="s">
        <v>643</v>
      </c>
      <c r="J2041" s="162">
        <v>10.52815455</v>
      </c>
      <c r="K2041" s="162">
        <v>124.9743989</v>
      </c>
      <c r="L2041" s="163" t="s">
        <v>644</v>
      </c>
      <c r="M2041" s="162">
        <v>14</v>
      </c>
      <c r="N2041" s="162">
        <v>45</v>
      </c>
      <c r="O2041" s="162">
        <v>194</v>
      </c>
      <c r="P2041" s="162">
        <v>1398</v>
      </c>
      <c r="Q2041" s="162">
        <v>2595</v>
      </c>
      <c r="R2041" s="164">
        <v>1</v>
      </c>
      <c r="S2041" s="164" t="s">
        <v>644</v>
      </c>
      <c r="T2041" s="164"/>
      <c r="U2041" s="164" t="s">
        <v>644</v>
      </c>
      <c r="V2041" s="164" t="s">
        <v>644</v>
      </c>
      <c r="W2041" s="162">
        <f t="shared" si="119"/>
        <v>1</v>
      </c>
      <c r="X2041" s="162">
        <v>1</v>
      </c>
      <c r="Y2041" s="1751" t="str">
        <f t="shared" si="120"/>
        <v>Public Elementary</v>
      </c>
      <c r="Z2041" s="1751"/>
      <c r="AA2041" s="1751" t="str">
        <f t="shared" si="121"/>
        <v>1</v>
      </c>
      <c r="AB2041" s="1751"/>
    </row>
    <row r="2042" spans="1:28" ht="15.75" hidden="1" customHeight="1" x14ac:dyDescent="0.25">
      <c r="A2042" s="162">
        <v>1802</v>
      </c>
      <c r="B2042" s="162">
        <v>121648</v>
      </c>
      <c r="C2042" s="163" t="s">
        <v>2433</v>
      </c>
      <c r="D2042" s="163" t="s">
        <v>638</v>
      </c>
      <c r="E2042" s="163" t="s">
        <v>639</v>
      </c>
      <c r="F2042" s="163" t="s">
        <v>639</v>
      </c>
      <c r="G2042" s="163" t="s">
        <v>2416</v>
      </c>
      <c r="H2042" s="163" t="s">
        <v>2416</v>
      </c>
      <c r="I2042" s="163" t="s">
        <v>643</v>
      </c>
      <c r="J2042" s="162">
        <v>10.52514379</v>
      </c>
      <c r="K2042" s="162">
        <v>124.96917689999999</v>
      </c>
      <c r="L2042" s="163" t="s">
        <v>644</v>
      </c>
      <c r="M2042" s="162">
        <v>14</v>
      </c>
      <c r="N2042" s="162">
        <v>45</v>
      </c>
      <c r="O2042" s="162">
        <v>194</v>
      </c>
      <c r="P2042" s="162">
        <v>1398</v>
      </c>
      <c r="Q2042" s="162">
        <v>2595</v>
      </c>
      <c r="R2042" s="164">
        <v>1</v>
      </c>
      <c r="S2042" s="164" t="s">
        <v>644</v>
      </c>
      <c r="T2042" s="164"/>
      <c r="U2042" s="164" t="s">
        <v>644</v>
      </c>
      <c r="V2042" s="164" t="s">
        <v>644</v>
      </c>
      <c r="W2042" s="162">
        <f t="shared" si="119"/>
        <v>1</v>
      </c>
      <c r="X2042" s="162">
        <v>1</v>
      </c>
      <c r="Y2042" s="1751" t="str">
        <f t="shared" si="120"/>
        <v>Public Elementary</v>
      </c>
      <c r="Z2042" s="1751"/>
      <c r="AA2042" s="1751" t="str">
        <f t="shared" si="121"/>
        <v>1</v>
      </c>
      <c r="AB2042" s="1751"/>
    </row>
    <row r="2043" spans="1:28" ht="15.75" hidden="1" customHeight="1" x14ac:dyDescent="0.25">
      <c r="A2043" s="162">
        <v>1803</v>
      </c>
      <c r="B2043" s="162">
        <v>121649</v>
      </c>
      <c r="C2043" s="163" t="s">
        <v>1126</v>
      </c>
      <c r="D2043" s="163" t="s">
        <v>638</v>
      </c>
      <c r="E2043" s="163" t="s">
        <v>639</v>
      </c>
      <c r="F2043" s="163" t="s">
        <v>639</v>
      </c>
      <c r="G2043" s="163" t="s">
        <v>2416</v>
      </c>
      <c r="H2043" s="163" t="s">
        <v>2416</v>
      </c>
      <c r="I2043" s="163" t="s">
        <v>643</v>
      </c>
      <c r="J2043" s="162">
        <v>10.580972879999999</v>
      </c>
      <c r="K2043" s="162">
        <v>124.9636211</v>
      </c>
      <c r="L2043" s="163" t="s">
        <v>644</v>
      </c>
      <c r="M2043" s="162">
        <v>14</v>
      </c>
      <c r="N2043" s="162">
        <v>45</v>
      </c>
      <c r="O2043" s="162">
        <v>194</v>
      </c>
      <c r="P2043" s="162">
        <v>1398</v>
      </c>
      <c r="Q2043" s="162">
        <v>2595</v>
      </c>
      <c r="R2043" s="164">
        <v>1</v>
      </c>
      <c r="S2043" s="164" t="s">
        <v>644</v>
      </c>
      <c r="T2043" s="164"/>
      <c r="U2043" s="164" t="s">
        <v>644</v>
      </c>
      <c r="V2043" s="164" t="s">
        <v>644</v>
      </c>
      <c r="W2043" s="162">
        <f t="shared" si="119"/>
        <v>1</v>
      </c>
      <c r="X2043" s="162">
        <v>1</v>
      </c>
      <c r="Y2043" s="1751" t="str">
        <f t="shared" si="120"/>
        <v>Public Elementary</v>
      </c>
      <c r="Z2043" s="1751"/>
      <c r="AA2043" s="1751" t="str">
        <f t="shared" si="121"/>
        <v>1</v>
      </c>
      <c r="AB2043" s="1751"/>
    </row>
    <row r="2044" spans="1:28" ht="15.75" hidden="1" customHeight="1" x14ac:dyDescent="0.25">
      <c r="A2044" s="162">
        <v>1804</v>
      </c>
      <c r="B2044" s="162">
        <v>121650</v>
      </c>
      <c r="C2044" s="163" t="s">
        <v>2434</v>
      </c>
      <c r="D2044" s="163" t="s">
        <v>638</v>
      </c>
      <c r="E2044" s="163" t="s">
        <v>639</v>
      </c>
      <c r="F2044" s="163" t="s">
        <v>639</v>
      </c>
      <c r="G2044" s="163" t="s">
        <v>2416</v>
      </c>
      <c r="H2044" s="163" t="s">
        <v>2416</v>
      </c>
      <c r="I2044" s="163" t="s">
        <v>643</v>
      </c>
      <c r="J2044" s="166">
        <v>11.159543709999999</v>
      </c>
      <c r="K2044" s="166">
        <v>124.894735</v>
      </c>
      <c r="L2044" s="163" t="s">
        <v>644</v>
      </c>
      <c r="M2044" s="162">
        <v>14</v>
      </c>
      <c r="N2044" s="162">
        <v>45</v>
      </c>
      <c r="O2044" s="162">
        <v>194</v>
      </c>
      <c r="P2044" s="162">
        <v>1398</v>
      </c>
      <c r="Q2044" s="162">
        <v>2595</v>
      </c>
      <c r="R2044" s="164">
        <v>1</v>
      </c>
      <c r="S2044" s="164" t="s">
        <v>644</v>
      </c>
      <c r="T2044" s="164"/>
      <c r="U2044" s="164" t="s">
        <v>644</v>
      </c>
      <c r="V2044" s="164" t="s">
        <v>644</v>
      </c>
      <c r="W2044" s="162">
        <f t="shared" si="119"/>
        <v>1</v>
      </c>
      <c r="X2044" s="162">
        <v>1</v>
      </c>
      <c r="Y2044" s="1751" t="str">
        <f t="shared" si="120"/>
        <v>Public Elementary</v>
      </c>
      <c r="Z2044" s="1751"/>
      <c r="AA2044" s="1751" t="str">
        <f t="shared" si="121"/>
        <v>1</v>
      </c>
      <c r="AB2044" s="1751"/>
    </row>
    <row r="2045" spans="1:28" ht="15.75" hidden="1" customHeight="1" x14ac:dyDescent="0.25">
      <c r="A2045" s="162">
        <v>1805</v>
      </c>
      <c r="B2045" s="162">
        <v>121651</v>
      </c>
      <c r="C2045" s="163" t="s">
        <v>2435</v>
      </c>
      <c r="D2045" s="163" t="s">
        <v>638</v>
      </c>
      <c r="E2045" s="163" t="s">
        <v>639</v>
      </c>
      <c r="F2045" s="163" t="s">
        <v>639</v>
      </c>
      <c r="G2045" s="163" t="s">
        <v>2416</v>
      </c>
      <c r="H2045" s="163" t="s">
        <v>2416</v>
      </c>
      <c r="I2045" s="163" t="s">
        <v>643</v>
      </c>
      <c r="J2045" s="162">
        <v>10.52847656</v>
      </c>
      <c r="K2045" s="162">
        <v>124.96612090000001</v>
      </c>
      <c r="L2045" s="163" t="s">
        <v>644</v>
      </c>
      <c r="M2045" s="162">
        <v>14</v>
      </c>
      <c r="N2045" s="162">
        <v>45</v>
      </c>
      <c r="O2045" s="162">
        <v>194</v>
      </c>
      <c r="P2045" s="162">
        <v>1398</v>
      </c>
      <c r="Q2045" s="162">
        <v>2595</v>
      </c>
      <c r="R2045" s="164">
        <v>1</v>
      </c>
      <c r="S2045" s="164" t="s">
        <v>644</v>
      </c>
      <c r="T2045" s="164"/>
      <c r="U2045" s="164" t="s">
        <v>644</v>
      </c>
      <c r="V2045" s="164" t="s">
        <v>644</v>
      </c>
      <c r="W2045" s="162">
        <f t="shared" si="119"/>
        <v>1</v>
      </c>
      <c r="X2045" s="162">
        <v>1</v>
      </c>
      <c r="Y2045" s="1751" t="str">
        <f t="shared" si="120"/>
        <v>Public Elementary</v>
      </c>
      <c r="Z2045" s="1751"/>
      <c r="AA2045" s="1751" t="str">
        <f t="shared" si="121"/>
        <v>1</v>
      </c>
      <c r="AB2045" s="1751"/>
    </row>
    <row r="2046" spans="1:28" ht="15.75" hidden="1" customHeight="1" x14ac:dyDescent="0.25">
      <c r="A2046" s="162">
        <v>1806</v>
      </c>
      <c r="B2046" s="162">
        <v>121652</v>
      </c>
      <c r="C2046" s="163" t="s">
        <v>2436</v>
      </c>
      <c r="D2046" s="163" t="s">
        <v>638</v>
      </c>
      <c r="E2046" s="163" t="s">
        <v>639</v>
      </c>
      <c r="F2046" s="163" t="s">
        <v>639</v>
      </c>
      <c r="G2046" s="163" t="s">
        <v>2416</v>
      </c>
      <c r="H2046" s="163" t="s">
        <v>2416</v>
      </c>
      <c r="I2046" s="163" t="s">
        <v>643</v>
      </c>
      <c r="J2046" s="162">
        <v>10.62846955</v>
      </c>
      <c r="K2046" s="162">
        <v>124.96195539999999</v>
      </c>
      <c r="L2046" s="163" t="s">
        <v>644</v>
      </c>
      <c r="M2046" s="162">
        <v>14</v>
      </c>
      <c r="N2046" s="162">
        <v>45</v>
      </c>
      <c r="O2046" s="162">
        <v>194</v>
      </c>
      <c r="P2046" s="162">
        <v>1398</v>
      </c>
      <c r="Q2046" s="162">
        <v>2595</v>
      </c>
      <c r="R2046" s="164">
        <v>1</v>
      </c>
      <c r="S2046" s="164" t="s">
        <v>644</v>
      </c>
      <c r="T2046" s="164"/>
      <c r="U2046" s="164" t="s">
        <v>644</v>
      </c>
      <c r="V2046" s="164" t="s">
        <v>644</v>
      </c>
      <c r="W2046" s="162">
        <f t="shared" si="119"/>
        <v>1</v>
      </c>
      <c r="X2046" s="162">
        <v>1</v>
      </c>
      <c r="Y2046" s="1751" t="str">
        <f t="shared" si="120"/>
        <v>Public Elementary</v>
      </c>
      <c r="Z2046" s="1751"/>
      <c r="AA2046" s="1751" t="str">
        <f t="shared" si="121"/>
        <v>1</v>
      </c>
      <c r="AB2046" s="1751"/>
    </row>
    <row r="2047" spans="1:28" ht="15.75" hidden="1" customHeight="1" x14ac:dyDescent="0.25">
      <c r="A2047" s="162">
        <v>1807</v>
      </c>
      <c r="B2047" s="162">
        <v>121653</v>
      </c>
      <c r="C2047" s="163" t="s">
        <v>2437</v>
      </c>
      <c r="D2047" s="163" t="s">
        <v>638</v>
      </c>
      <c r="E2047" s="163" t="s">
        <v>639</v>
      </c>
      <c r="F2047" s="163" t="s">
        <v>639</v>
      </c>
      <c r="G2047" s="163" t="s">
        <v>2416</v>
      </c>
      <c r="H2047" s="163" t="s">
        <v>2416</v>
      </c>
      <c r="I2047" s="163" t="s">
        <v>643</v>
      </c>
      <c r="J2047" s="162">
        <v>10.55930843</v>
      </c>
      <c r="K2047" s="162">
        <v>124.95751</v>
      </c>
      <c r="L2047" s="163" t="s">
        <v>644</v>
      </c>
      <c r="M2047" s="162">
        <v>14</v>
      </c>
      <c r="N2047" s="162">
        <v>45</v>
      </c>
      <c r="O2047" s="162">
        <v>194</v>
      </c>
      <c r="P2047" s="162">
        <v>1398</v>
      </c>
      <c r="Q2047" s="162">
        <v>2595</v>
      </c>
      <c r="R2047" s="164">
        <v>1</v>
      </c>
      <c r="S2047" s="164" t="s">
        <v>644</v>
      </c>
      <c r="T2047" s="164"/>
      <c r="U2047" s="164" t="s">
        <v>644</v>
      </c>
      <c r="V2047" s="164" t="s">
        <v>644</v>
      </c>
      <c r="W2047" s="162">
        <f t="shared" si="119"/>
        <v>1</v>
      </c>
      <c r="X2047" s="162">
        <v>1</v>
      </c>
      <c r="Y2047" s="1751" t="str">
        <f t="shared" si="120"/>
        <v>Public Elementary</v>
      </c>
      <c r="Z2047" s="1751"/>
      <c r="AA2047" s="1751" t="str">
        <f t="shared" si="121"/>
        <v>1</v>
      </c>
      <c r="AB2047" s="1751"/>
    </row>
    <row r="2048" spans="1:28" ht="15.75" hidden="1" customHeight="1" x14ac:dyDescent="0.25">
      <c r="A2048" s="162">
        <v>1808</v>
      </c>
      <c r="B2048" s="162">
        <v>121654</v>
      </c>
      <c r="C2048" s="163" t="s">
        <v>2438</v>
      </c>
      <c r="D2048" s="163" t="s">
        <v>638</v>
      </c>
      <c r="E2048" s="163" t="s">
        <v>639</v>
      </c>
      <c r="F2048" s="163" t="s">
        <v>639</v>
      </c>
      <c r="G2048" s="163" t="s">
        <v>2416</v>
      </c>
      <c r="H2048" s="163" t="s">
        <v>2416</v>
      </c>
      <c r="I2048" s="163" t="s">
        <v>643</v>
      </c>
      <c r="J2048" s="162">
        <v>10.57125153</v>
      </c>
      <c r="K2048" s="162">
        <v>124.9711211</v>
      </c>
      <c r="L2048" s="163" t="s">
        <v>644</v>
      </c>
      <c r="M2048" s="162">
        <v>14</v>
      </c>
      <c r="N2048" s="162">
        <v>45</v>
      </c>
      <c r="O2048" s="162">
        <v>194</v>
      </c>
      <c r="P2048" s="162">
        <v>1398</v>
      </c>
      <c r="Q2048" s="162">
        <v>2595</v>
      </c>
      <c r="R2048" s="164">
        <v>1</v>
      </c>
      <c r="S2048" s="164" t="s">
        <v>644</v>
      </c>
      <c r="T2048" s="164"/>
      <c r="U2048" s="164" t="s">
        <v>644</v>
      </c>
      <c r="V2048" s="164" t="s">
        <v>644</v>
      </c>
      <c r="W2048" s="162">
        <f t="shared" si="119"/>
        <v>1</v>
      </c>
      <c r="X2048" s="162">
        <v>1</v>
      </c>
      <c r="Y2048" t="str">
        <f t="shared" si="120"/>
        <v>Public Elementary</v>
      </c>
      <c r="AA2048" t="str">
        <f t="shared" si="121"/>
        <v>1</v>
      </c>
    </row>
    <row r="2049" spans="1:27" ht="15.75" hidden="1" customHeight="1" x14ac:dyDescent="0.25">
      <c r="A2049" s="162">
        <v>1809</v>
      </c>
      <c r="B2049" s="162">
        <v>121655</v>
      </c>
      <c r="C2049" s="163" t="s">
        <v>2439</v>
      </c>
      <c r="D2049" s="163" t="s">
        <v>638</v>
      </c>
      <c r="E2049" s="163" t="s">
        <v>639</v>
      </c>
      <c r="F2049" s="163" t="s">
        <v>639</v>
      </c>
      <c r="G2049" s="163" t="s">
        <v>2416</v>
      </c>
      <c r="H2049" s="163" t="s">
        <v>2416</v>
      </c>
      <c r="I2049" s="163" t="s">
        <v>643</v>
      </c>
      <c r="J2049" s="162">
        <v>10.610970780000001</v>
      </c>
      <c r="K2049" s="162">
        <v>124.9627883</v>
      </c>
      <c r="L2049" s="163" t="s">
        <v>644</v>
      </c>
      <c r="M2049" s="162">
        <v>14</v>
      </c>
      <c r="N2049" s="162">
        <v>45</v>
      </c>
      <c r="O2049" s="162">
        <v>194</v>
      </c>
      <c r="P2049" s="162">
        <v>1398</v>
      </c>
      <c r="Q2049" s="162">
        <v>2595</v>
      </c>
      <c r="R2049" s="164">
        <v>1</v>
      </c>
      <c r="S2049" s="164" t="s">
        <v>644</v>
      </c>
      <c r="T2049" s="164"/>
      <c r="U2049" s="164" t="s">
        <v>644</v>
      </c>
      <c r="V2049" s="164" t="s">
        <v>644</v>
      </c>
      <c r="W2049" s="162">
        <f t="shared" si="119"/>
        <v>1</v>
      </c>
      <c r="X2049" s="162">
        <v>1</v>
      </c>
      <c r="Y2049" t="str">
        <f t="shared" si="120"/>
        <v>Public Elementary</v>
      </c>
      <c r="AA2049" t="str">
        <f t="shared" si="121"/>
        <v>1</v>
      </c>
    </row>
    <row r="2050" spans="1:27" ht="15.75" hidden="1" customHeight="1" x14ac:dyDescent="0.25">
      <c r="A2050" s="162">
        <v>2199</v>
      </c>
      <c r="B2050" s="162">
        <v>191560</v>
      </c>
      <c r="C2050" s="163" t="s">
        <v>2784</v>
      </c>
      <c r="D2050" s="163" t="s">
        <v>638</v>
      </c>
      <c r="E2050" s="163" t="s">
        <v>639</v>
      </c>
      <c r="F2050" s="163" t="s">
        <v>639</v>
      </c>
      <c r="G2050" s="163" t="s">
        <v>2416</v>
      </c>
      <c r="H2050" s="163" t="s">
        <v>2416</v>
      </c>
      <c r="I2050" s="163" t="s">
        <v>643</v>
      </c>
      <c r="J2050" s="162">
        <v>10.656559</v>
      </c>
      <c r="K2050" s="162">
        <v>124.974868</v>
      </c>
      <c r="L2050" s="163" t="s">
        <v>644</v>
      </c>
      <c r="M2050" s="162">
        <v>14</v>
      </c>
      <c r="N2050" s="162">
        <v>45</v>
      </c>
      <c r="O2050" s="162">
        <v>194</v>
      </c>
      <c r="P2050" s="162">
        <v>1398</v>
      </c>
      <c r="Q2050" s="162">
        <v>2595</v>
      </c>
      <c r="R2050" s="164">
        <v>1</v>
      </c>
      <c r="S2050" s="164" t="s">
        <v>644</v>
      </c>
      <c r="T2050" s="164"/>
      <c r="U2050" s="164" t="s">
        <v>644</v>
      </c>
      <c r="V2050" s="164" t="s">
        <v>644</v>
      </c>
      <c r="W2050" s="162">
        <f t="shared" si="119"/>
        <v>1</v>
      </c>
      <c r="X2050" s="162">
        <v>1</v>
      </c>
      <c r="Y2050" t="str">
        <f t="shared" si="120"/>
        <v>Public Elementary</v>
      </c>
      <c r="AA2050" t="str">
        <f t="shared" si="121"/>
        <v>1</v>
      </c>
    </row>
    <row r="2051" spans="1:27" ht="15.75" hidden="1" customHeight="1" x14ac:dyDescent="0.25">
      <c r="A2051" s="162">
        <v>2205</v>
      </c>
      <c r="B2051" s="162">
        <v>191566</v>
      </c>
      <c r="C2051" s="163" t="s">
        <v>2788</v>
      </c>
      <c r="D2051" s="163" t="s">
        <v>638</v>
      </c>
      <c r="E2051" s="163" t="s">
        <v>639</v>
      </c>
      <c r="F2051" s="163" t="s">
        <v>639</v>
      </c>
      <c r="G2051" s="163" t="s">
        <v>2416</v>
      </c>
      <c r="H2051" s="163" t="s">
        <v>2416</v>
      </c>
      <c r="I2051" s="163" t="s">
        <v>643</v>
      </c>
      <c r="J2051" s="162">
        <v>10.523455159999999</v>
      </c>
      <c r="K2051" s="162">
        <v>124.91189900000001</v>
      </c>
      <c r="L2051" s="163" t="s">
        <v>644</v>
      </c>
      <c r="M2051" s="162">
        <v>14</v>
      </c>
      <c r="N2051" s="162">
        <v>45</v>
      </c>
      <c r="O2051" s="162">
        <v>194</v>
      </c>
      <c r="P2051" s="162">
        <v>1398</v>
      </c>
      <c r="Q2051" s="162">
        <v>2595</v>
      </c>
      <c r="R2051" s="164">
        <v>1</v>
      </c>
      <c r="S2051" s="164" t="s">
        <v>644</v>
      </c>
      <c r="T2051" s="164"/>
      <c r="U2051" s="164" t="s">
        <v>644</v>
      </c>
      <c r="V2051" s="164" t="s">
        <v>644</v>
      </c>
      <c r="W2051" s="162">
        <f t="shared" si="119"/>
        <v>1</v>
      </c>
      <c r="X2051" s="162">
        <v>1</v>
      </c>
      <c r="Y2051" t="str">
        <f t="shared" si="120"/>
        <v>Public Elementary</v>
      </c>
      <c r="AA2051" t="str">
        <f t="shared" si="121"/>
        <v>1</v>
      </c>
    </row>
    <row r="2052" spans="1:27" ht="15.75" hidden="1" customHeight="1" x14ac:dyDescent="0.25">
      <c r="A2052" s="162">
        <v>2216</v>
      </c>
      <c r="B2052" s="162">
        <v>191579</v>
      </c>
      <c r="C2052" s="163" t="s">
        <v>2797</v>
      </c>
      <c r="D2052" s="163" t="s">
        <v>638</v>
      </c>
      <c r="E2052" s="163" t="s">
        <v>639</v>
      </c>
      <c r="F2052" s="163" t="s">
        <v>639</v>
      </c>
      <c r="G2052" s="163" t="s">
        <v>2416</v>
      </c>
      <c r="H2052" s="163" t="s">
        <v>2416</v>
      </c>
      <c r="I2052" s="163" t="s">
        <v>643</v>
      </c>
      <c r="J2052" s="170"/>
      <c r="K2052" s="170"/>
      <c r="L2052" s="163" t="s">
        <v>644</v>
      </c>
      <c r="M2052" s="162">
        <v>14</v>
      </c>
      <c r="N2052" s="162">
        <v>45</v>
      </c>
      <c r="O2052" s="162">
        <v>194</v>
      </c>
      <c r="P2052" s="162">
        <v>1398</v>
      </c>
      <c r="Q2052" s="162">
        <v>2595</v>
      </c>
      <c r="R2052" s="164">
        <v>1</v>
      </c>
      <c r="S2052" s="164" t="s">
        <v>644</v>
      </c>
      <c r="T2052" s="164"/>
      <c r="U2052" s="164" t="s">
        <v>644</v>
      </c>
      <c r="V2052" s="164" t="s">
        <v>644</v>
      </c>
      <c r="W2052" s="162">
        <f t="shared" si="119"/>
        <v>1</v>
      </c>
      <c r="X2052" s="162">
        <v>1</v>
      </c>
      <c r="Y2052" t="str">
        <f t="shared" si="120"/>
        <v>Public Elementary</v>
      </c>
      <c r="AA2052" t="str">
        <f t="shared" si="121"/>
        <v>1</v>
      </c>
    </row>
    <row r="2053" spans="1:27" ht="15.75" hidden="1" customHeight="1" x14ac:dyDescent="0.25">
      <c r="A2053" s="162">
        <v>2278</v>
      </c>
      <c r="B2053" s="162">
        <v>303398</v>
      </c>
      <c r="C2053" s="163" t="s">
        <v>2858</v>
      </c>
      <c r="D2053" s="163" t="s">
        <v>638</v>
      </c>
      <c r="E2053" s="163" t="s">
        <v>639</v>
      </c>
      <c r="F2053" s="163" t="s">
        <v>639</v>
      </c>
      <c r="G2053" s="163" t="s">
        <v>2416</v>
      </c>
      <c r="H2053" s="163" t="s">
        <v>2416</v>
      </c>
      <c r="I2053" s="163" t="s">
        <v>716</v>
      </c>
      <c r="J2053" s="162">
        <v>10.584309859999999</v>
      </c>
      <c r="K2053" s="162">
        <v>124.96424260000001</v>
      </c>
      <c r="L2053" s="163" t="s">
        <v>644</v>
      </c>
      <c r="M2053" s="162">
        <v>14</v>
      </c>
      <c r="N2053" s="162">
        <v>45</v>
      </c>
      <c r="O2053" s="162">
        <v>194</v>
      </c>
      <c r="P2053" s="162">
        <v>1398</v>
      </c>
      <c r="Q2053" s="162">
        <v>2595</v>
      </c>
      <c r="R2053" s="164" t="s">
        <v>644</v>
      </c>
      <c r="S2053" s="164">
        <v>1</v>
      </c>
      <c r="T2053" s="164"/>
      <c r="U2053" s="164" t="s">
        <v>644</v>
      </c>
      <c r="V2053" s="164" t="s">
        <v>644</v>
      </c>
      <c r="W2053" s="162">
        <f t="shared" si="119"/>
        <v>2</v>
      </c>
      <c r="X2053" s="162">
        <v>1</v>
      </c>
      <c r="Y2053" t="str">
        <f t="shared" si="120"/>
        <v>Public JHS</v>
      </c>
      <c r="AA2053" t="str">
        <f t="shared" si="121"/>
        <v>2</v>
      </c>
    </row>
    <row r="2054" spans="1:27" ht="15.75" hidden="1" customHeight="1" x14ac:dyDescent="0.25">
      <c r="A2054" s="162">
        <v>2279</v>
      </c>
      <c r="B2054" s="162">
        <v>303399</v>
      </c>
      <c r="C2054" s="163" t="s">
        <v>2859</v>
      </c>
      <c r="D2054" s="163" t="s">
        <v>638</v>
      </c>
      <c r="E2054" s="163" t="s">
        <v>639</v>
      </c>
      <c r="F2054" s="163" t="s">
        <v>639</v>
      </c>
      <c r="G2054" s="163" t="s">
        <v>2416</v>
      </c>
      <c r="H2054" s="163" t="s">
        <v>2416</v>
      </c>
      <c r="I2054" s="163" t="s">
        <v>716</v>
      </c>
      <c r="J2054" s="162">
        <v>10.61387343</v>
      </c>
      <c r="K2054" s="162">
        <v>124.9625317</v>
      </c>
      <c r="L2054" s="163" t="s">
        <v>644</v>
      </c>
      <c r="M2054" s="162">
        <v>14</v>
      </c>
      <c r="N2054" s="162">
        <v>45</v>
      </c>
      <c r="O2054" s="162">
        <v>194</v>
      </c>
      <c r="P2054" s="162">
        <v>1398</v>
      </c>
      <c r="Q2054" s="162">
        <v>2595</v>
      </c>
      <c r="R2054" s="164" t="s">
        <v>644</v>
      </c>
      <c r="S2054" s="164">
        <v>1</v>
      </c>
      <c r="T2054" s="164"/>
      <c r="U2054" s="164" t="s">
        <v>644</v>
      </c>
      <c r="V2054" s="164" t="s">
        <v>644</v>
      </c>
      <c r="W2054" s="162">
        <f t="shared" si="119"/>
        <v>2</v>
      </c>
      <c r="X2054" s="162">
        <v>1</v>
      </c>
      <c r="Y2054" t="str">
        <f t="shared" si="120"/>
        <v>Public JHS</v>
      </c>
      <c r="AA2054" t="str">
        <f t="shared" si="121"/>
        <v>2</v>
      </c>
    </row>
    <row r="2055" spans="1:27" ht="15.75" hidden="1" customHeight="1" x14ac:dyDescent="0.25">
      <c r="A2055" s="162">
        <v>2333</v>
      </c>
      <c r="B2055" s="162">
        <v>313314</v>
      </c>
      <c r="C2055" s="163" t="s">
        <v>2908</v>
      </c>
      <c r="D2055" s="163" t="s">
        <v>638</v>
      </c>
      <c r="E2055" s="163" t="s">
        <v>639</v>
      </c>
      <c r="F2055" s="163" t="s">
        <v>639</v>
      </c>
      <c r="G2055" s="163" t="s">
        <v>2416</v>
      </c>
      <c r="H2055" s="163" t="s">
        <v>2416</v>
      </c>
      <c r="I2055" s="163" t="s">
        <v>716</v>
      </c>
      <c r="J2055" s="177"/>
      <c r="K2055" s="177"/>
      <c r="L2055" s="163" t="s">
        <v>644</v>
      </c>
      <c r="M2055" s="162">
        <v>14</v>
      </c>
      <c r="N2055" s="162">
        <v>45</v>
      </c>
      <c r="O2055" s="162">
        <v>194</v>
      </c>
      <c r="P2055" s="162">
        <v>1398</v>
      </c>
      <c r="Q2055" s="162">
        <v>2595</v>
      </c>
      <c r="R2055" s="164" t="s">
        <v>644</v>
      </c>
      <c r="S2055" s="164">
        <v>1</v>
      </c>
      <c r="T2055" s="164"/>
      <c r="U2055" s="164" t="s">
        <v>644</v>
      </c>
      <c r="V2055" s="164" t="s">
        <v>644</v>
      </c>
      <c r="W2055" s="162">
        <f t="shared" si="119"/>
        <v>2</v>
      </c>
      <c r="X2055" s="162">
        <v>1</v>
      </c>
      <c r="Y2055" t="str">
        <f t="shared" si="120"/>
        <v>Public JHS</v>
      </c>
      <c r="AA2055" t="str">
        <f t="shared" si="121"/>
        <v>2</v>
      </c>
    </row>
    <row r="2056" spans="1:27" ht="15.75" hidden="1" customHeight="1" x14ac:dyDescent="0.25">
      <c r="A2056" s="162">
        <v>2479</v>
      </c>
      <c r="B2056" s="178" t="s">
        <v>2416</v>
      </c>
      <c r="C2056" s="178" t="s">
        <v>3131</v>
      </c>
      <c r="D2056" s="163" t="s">
        <v>638</v>
      </c>
      <c r="E2056" s="163" t="s">
        <v>639</v>
      </c>
      <c r="F2056" s="163" t="s">
        <v>639</v>
      </c>
      <c r="G2056" s="178" t="s">
        <v>2416</v>
      </c>
      <c r="H2056" s="178" t="s">
        <v>2416</v>
      </c>
      <c r="I2056" s="163" t="s">
        <v>758</v>
      </c>
      <c r="J2056" s="166"/>
      <c r="K2056" s="166"/>
      <c r="L2056" s="163"/>
      <c r="M2056" s="162"/>
      <c r="N2056" s="162"/>
      <c r="O2056" s="162"/>
      <c r="P2056" s="162"/>
      <c r="Q2056" s="162"/>
      <c r="R2056" s="164" t="s">
        <v>644</v>
      </c>
      <c r="S2056" s="164" t="s">
        <v>644</v>
      </c>
      <c r="T2056" s="164"/>
      <c r="U2056" s="164">
        <v>1</v>
      </c>
      <c r="V2056" s="164" t="s">
        <v>644</v>
      </c>
      <c r="W2056" s="162">
        <f t="shared" si="119"/>
        <v>7</v>
      </c>
      <c r="X2056" s="162">
        <v>1</v>
      </c>
      <c r="Y2056" t="str">
        <f t="shared" si="120"/>
        <v>Public ALS</v>
      </c>
      <c r="AA2056" t="str">
        <f t="shared" si="121"/>
        <v>4</v>
      </c>
    </row>
    <row r="2057" spans="1:27" ht="15.75" hidden="1" customHeight="1" x14ac:dyDescent="0.25">
      <c r="A2057" s="162">
        <v>1810</v>
      </c>
      <c r="B2057" s="162">
        <v>121656</v>
      </c>
      <c r="C2057" s="163" t="s">
        <v>2440</v>
      </c>
      <c r="D2057" s="163" t="s">
        <v>638</v>
      </c>
      <c r="E2057" s="163" t="s">
        <v>639</v>
      </c>
      <c r="F2057" s="163" t="s">
        <v>639</v>
      </c>
      <c r="G2057" s="163" t="s">
        <v>2441</v>
      </c>
      <c r="H2057" s="163" t="s">
        <v>2441</v>
      </c>
      <c r="I2057" s="163" t="s">
        <v>643</v>
      </c>
      <c r="J2057" s="162">
        <v>11.143713780000001</v>
      </c>
      <c r="K2057" s="162">
        <v>124.4736247</v>
      </c>
      <c r="L2057" s="163" t="s">
        <v>644</v>
      </c>
      <c r="M2057" s="162">
        <v>14</v>
      </c>
      <c r="N2057" s="162">
        <v>45</v>
      </c>
      <c r="O2057" s="162">
        <v>194</v>
      </c>
      <c r="P2057" s="162">
        <v>1399</v>
      </c>
      <c r="Q2057" s="162">
        <v>2596</v>
      </c>
      <c r="R2057" s="164">
        <v>1</v>
      </c>
      <c r="S2057" s="164" t="s">
        <v>644</v>
      </c>
      <c r="T2057" s="164"/>
      <c r="U2057" s="164" t="s">
        <v>644</v>
      </c>
      <c r="V2057" s="164" t="s">
        <v>644</v>
      </c>
      <c r="W2057" s="162">
        <f t="shared" si="119"/>
        <v>1</v>
      </c>
      <c r="X2057" s="162">
        <v>1</v>
      </c>
      <c r="Y2057" t="str">
        <f t="shared" si="120"/>
        <v>Public Elementary</v>
      </c>
      <c r="AA2057" t="str">
        <f t="shared" si="121"/>
        <v>1</v>
      </c>
    </row>
    <row r="2058" spans="1:27" ht="15.75" hidden="1" customHeight="1" x14ac:dyDescent="0.25">
      <c r="A2058" s="162">
        <v>1811</v>
      </c>
      <c r="B2058" s="162">
        <v>121657</v>
      </c>
      <c r="C2058" s="163" t="s">
        <v>2442</v>
      </c>
      <c r="D2058" s="163" t="s">
        <v>638</v>
      </c>
      <c r="E2058" s="163" t="s">
        <v>639</v>
      </c>
      <c r="F2058" s="163" t="s">
        <v>639</v>
      </c>
      <c r="G2058" s="163" t="s">
        <v>2441</v>
      </c>
      <c r="H2058" s="163" t="s">
        <v>2441</v>
      </c>
      <c r="I2058" s="163" t="s">
        <v>643</v>
      </c>
      <c r="J2058" s="162">
        <v>11.140993870000001</v>
      </c>
      <c r="K2058" s="162">
        <v>124.4947027</v>
      </c>
      <c r="L2058" s="163" t="s">
        <v>644</v>
      </c>
      <c r="M2058" s="162">
        <v>14</v>
      </c>
      <c r="N2058" s="162">
        <v>45</v>
      </c>
      <c r="O2058" s="162">
        <v>194</v>
      </c>
      <c r="P2058" s="162">
        <v>1399</v>
      </c>
      <c r="Q2058" s="162">
        <v>2596</v>
      </c>
      <c r="R2058" s="164">
        <v>1</v>
      </c>
      <c r="S2058" s="164" t="s">
        <v>644</v>
      </c>
      <c r="T2058" s="164"/>
      <c r="U2058" s="164" t="s">
        <v>644</v>
      </c>
      <c r="V2058" s="164" t="s">
        <v>644</v>
      </c>
      <c r="W2058" s="162">
        <f t="shared" si="119"/>
        <v>1</v>
      </c>
      <c r="X2058" s="162">
        <v>1</v>
      </c>
      <c r="Y2058" t="str">
        <f t="shared" si="120"/>
        <v>Public Elementary</v>
      </c>
      <c r="AA2058" t="str">
        <f t="shared" si="121"/>
        <v>1</v>
      </c>
    </row>
    <row r="2059" spans="1:27" ht="15.75" hidden="1" customHeight="1" x14ac:dyDescent="0.25">
      <c r="A2059" s="162">
        <v>1812</v>
      </c>
      <c r="B2059" s="162">
        <v>121658</v>
      </c>
      <c r="C2059" s="163" t="s">
        <v>2443</v>
      </c>
      <c r="D2059" s="163" t="s">
        <v>638</v>
      </c>
      <c r="E2059" s="163" t="s">
        <v>639</v>
      </c>
      <c r="F2059" s="163" t="s">
        <v>639</v>
      </c>
      <c r="G2059" s="163" t="s">
        <v>2441</v>
      </c>
      <c r="H2059" s="163" t="s">
        <v>2441</v>
      </c>
      <c r="I2059" s="163" t="s">
        <v>643</v>
      </c>
      <c r="J2059" s="162">
        <v>11.11791549</v>
      </c>
      <c r="K2059" s="162">
        <v>124.4926026</v>
      </c>
      <c r="L2059" s="163" t="s">
        <v>644</v>
      </c>
      <c r="M2059" s="162">
        <v>14</v>
      </c>
      <c r="N2059" s="162">
        <v>45</v>
      </c>
      <c r="O2059" s="162">
        <v>194</v>
      </c>
      <c r="P2059" s="162">
        <v>1399</v>
      </c>
      <c r="Q2059" s="162">
        <v>2596</v>
      </c>
      <c r="R2059" s="164">
        <v>1</v>
      </c>
      <c r="S2059" s="164" t="s">
        <v>644</v>
      </c>
      <c r="T2059" s="164"/>
      <c r="U2059" s="164" t="s">
        <v>644</v>
      </c>
      <c r="V2059" s="164" t="s">
        <v>644</v>
      </c>
      <c r="W2059" s="162">
        <f t="shared" si="119"/>
        <v>1</v>
      </c>
      <c r="X2059" s="162">
        <v>1</v>
      </c>
      <c r="Y2059" t="str">
        <f t="shared" si="120"/>
        <v>Public Elementary</v>
      </c>
      <c r="AA2059" t="str">
        <f t="shared" si="121"/>
        <v>1</v>
      </c>
    </row>
    <row r="2060" spans="1:27" ht="15.75" hidden="1" customHeight="1" x14ac:dyDescent="0.25">
      <c r="A2060" s="162">
        <v>1813</v>
      </c>
      <c r="B2060" s="162">
        <v>121659</v>
      </c>
      <c r="C2060" s="163" t="s">
        <v>2444</v>
      </c>
      <c r="D2060" s="163" t="s">
        <v>638</v>
      </c>
      <c r="E2060" s="163" t="s">
        <v>639</v>
      </c>
      <c r="F2060" s="163" t="s">
        <v>639</v>
      </c>
      <c r="G2060" s="163" t="s">
        <v>2441</v>
      </c>
      <c r="H2060" s="163" t="s">
        <v>2441</v>
      </c>
      <c r="I2060" s="163" t="s">
        <v>643</v>
      </c>
      <c r="J2060" s="162">
        <v>11.126614979999999</v>
      </c>
      <c r="K2060" s="162">
        <v>124.47080269999999</v>
      </c>
      <c r="L2060" s="163" t="s">
        <v>644</v>
      </c>
      <c r="M2060" s="162">
        <v>14</v>
      </c>
      <c r="N2060" s="162">
        <v>45</v>
      </c>
      <c r="O2060" s="162">
        <v>194</v>
      </c>
      <c r="P2060" s="162">
        <v>1399</v>
      </c>
      <c r="Q2060" s="162">
        <v>2596</v>
      </c>
      <c r="R2060" s="164">
        <v>1</v>
      </c>
      <c r="S2060" s="164" t="s">
        <v>644</v>
      </c>
      <c r="T2060" s="164"/>
      <c r="U2060" s="164" t="s">
        <v>644</v>
      </c>
      <c r="V2060" s="164" t="s">
        <v>644</v>
      </c>
      <c r="W2060" s="162">
        <f t="shared" si="119"/>
        <v>1</v>
      </c>
      <c r="X2060" s="162">
        <v>1</v>
      </c>
      <c r="Y2060" t="str">
        <f t="shared" si="120"/>
        <v>Public Elementary</v>
      </c>
      <c r="AA2060" t="str">
        <f t="shared" si="121"/>
        <v>1</v>
      </c>
    </row>
    <row r="2061" spans="1:27" ht="15.75" hidden="1" customHeight="1" x14ac:dyDescent="0.25">
      <c r="A2061" s="162">
        <v>1814</v>
      </c>
      <c r="B2061" s="162">
        <v>121660</v>
      </c>
      <c r="C2061" s="163" t="s">
        <v>2445</v>
      </c>
      <c r="D2061" s="163" t="s">
        <v>638</v>
      </c>
      <c r="E2061" s="163" t="s">
        <v>639</v>
      </c>
      <c r="F2061" s="163" t="s">
        <v>639</v>
      </c>
      <c r="G2061" s="163" t="s">
        <v>2441</v>
      </c>
      <c r="H2061" s="163" t="s">
        <v>2441</v>
      </c>
      <c r="I2061" s="163" t="s">
        <v>643</v>
      </c>
      <c r="J2061" s="162">
        <v>11.144213779999999</v>
      </c>
      <c r="K2061" s="162">
        <v>124.4663027</v>
      </c>
      <c r="L2061" s="163" t="s">
        <v>644</v>
      </c>
      <c r="M2061" s="162">
        <v>14</v>
      </c>
      <c r="N2061" s="162">
        <v>45</v>
      </c>
      <c r="O2061" s="162">
        <v>194</v>
      </c>
      <c r="P2061" s="162">
        <v>1399</v>
      </c>
      <c r="Q2061" s="162">
        <v>2596</v>
      </c>
      <c r="R2061" s="164">
        <v>1</v>
      </c>
      <c r="S2061" s="164" t="s">
        <v>644</v>
      </c>
      <c r="T2061" s="164"/>
      <c r="U2061" s="164" t="s">
        <v>644</v>
      </c>
      <c r="V2061" s="164" t="s">
        <v>644</v>
      </c>
      <c r="W2061" s="162">
        <f t="shared" si="119"/>
        <v>1</v>
      </c>
      <c r="X2061" s="162">
        <v>1</v>
      </c>
      <c r="Y2061" t="str">
        <f t="shared" si="120"/>
        <v>Public Elementary</v>
      </c>
      <c r="AA2061" t="str">
        <f t="shared" si="121"/>
        <v>1</v>
      </c>
    </row>
    <row r="2062" spans="1:27" ht="15.75" hidden="1" customHeight="1" x14ac:dyDescent="0.25">
      <c r="A2062" s="162">
        <v>1815</v>
      </c>
      <c r="B2062" s="162">
        <v>121661</v>
      </c>
      <c r="C2062" s="163" t="s">
        <v>2446</v>
      </c>
      <c r="D2062" s="163" t="s">
        <v>638</v>
      </c>
      <c r="E2062" s="163" t="s">
        <v>639</v>
      </c>
      <c r="F2062" s="163" t="s">
        <v>639</v>
      </c>
      <c r="G2062" s="163" t="s">
        <v>2441</v>
      </c>
      <c r="H2062" s="163" t="s">
        <v>2441</v>
      </c>
      <c r="I2062" s="163" t="s">
        <v>643</v>
      </c>
      <c r="J2062" s="166">
        <v>11.165312200000001</v>
      </c>
      <c r="K2062" s="166">
        <v>124.4916028</v>
      </c>
      <c r="L2062" s="163" t="s">
        <v>644</v>
      </c>
      <c r="M2062" s="162">
        <v>14</v>
      </c>
      <c r="N2062" s="162">
        <v>45</v>
      </c>
      <c r="O2062" s="162">
        <v>194</v>
      </c>
      <c r="P2062" s="162">
        <v>1399</v>
      </c>
      <c r="Q2062" s="162">
        <v>2596</v>
      </c>
      <c r="R2062" s="164">
        <v>1</v>
      </c>
      <c r="S2062" s="164" t="s">
        <v>644</v>
      </c>
      <c r="T2062" s="164"/>
      <c r="U2062" s="164" t="s">
        <v>644</v>
      </c>
      <c r="V2062" s="164" t="s">
        <v>644</v>
      </c>
      <c r="W2062" s="162">
        <f t="shared" si="119"/>
        <v>1</v>
      </c>
      <c r="X2062" s="162">
        <v>1</v>
      </c>
      <c r="Y2062" t="str">
        <f t="shared" si="120"/>
        <v>Public Elementary</v>
      </c>
      <c r="AA2062" t="str">
        <f t="shared" si="121"/>
        <v>1</v>
      </c>
    </row>
    <row r="2063" spans="1:27" ht="15.75" hidden="1" customHeight="1" x14ac:dyDescent="0.25">
      <c r="A2063" s="162">
        <v>1816</v>
      </c>
      <c r="B2063" s="162">
        <v>121662</v>
      </c>
      <c r="C2063" s="163" t="s">
        <v>2447</v>
      </c>
      <c r="D2063" s="163" t="s">
        <v>638</v>
      </c>
      <c r="E2063" s="163" t="s">
        <v>639</v>
      </c>
      <c r="F2063" s="163" t="s">
        <v>639</v>
      </c>
      <c r="G2063" s="163" t="s">
        <v>2441</v>
      </c>
      <c r="H2063" s="163" t="s">
        <v>2441</v>
      </c>
      <c r="I2063" s="163" t="s">
        <v>643</v>
      </c>
      <c r="J2063" s="162">
        <v>11.14221397</v>
      </c>
      <c r="K2063" s="162">
        <v>124.4561028</v>
      </c>
      <c r="L2063" s="163" t="s">
        <v>644</v>
      </c>
      <c r="M2063" s="162">
        <v>14</v>
      </c>
      <c r="N2063" s="162">
        <v>45</v>
      </c>
      <c r="O2063" s="162">
        <v>194</v>
      </c>
      <c r="P2063" s="162">
        <v>1399</v>
      </c>
      <c r="Q2063" s="162">
        <v>2596</v>
      </c>
      <c r="R2063" s="164">
        <v>1</v>
      </c>
      <c r="S2063" s="164" t="s">
        <v>644</v>
      </c>
      <c r="T2063" s="164"/>
      <c r="U2063" s="164" t="s">
        <v>644</v>
      </c>
      <c r="V2063" s="164" t="s">
        <v>644</v>
      </c>
      <c r="W2063" s="162">
        <f t="shared" si="119"/>
        <v>1</v>
      </c>
      <c r="X2063" s="162">
        <v>1</v>
      </c>
      <c r="Y2063" t="str">
        <f t="shared" si="120"/>
        <v>Public Elementary</v>
      </c>
      <c r="AA2063" t="str">
        <f t="shared" si="121"/>
        <v>1</v>
      </c>
    </row>
    <row r="2064" spans="1:27" ht="15.75" hidden="1" customHeight="1" x14ac:dyDescent="0.25">
      <c r="A2064" s="162">
        <v>1817</v>
      </c>
      <c r="B2064" s="162">
        <v>121663</v>
      </c>
      <c r="C2064" s="163" t="s">
        <v>2448</v>
      </c>
      <c r="D2064" s="163" t="s">
        <v>638</v>
      </c>
      <c r="E2064" s="163" t="s">
        <v>639</v>
      </c>
      <c r="F2064" s="163" t="s">
        <v>639</v>
      </c>
      <c r="G2064" s="163" t="s">
        <v>2441</v>
      </c>
      <c r="H2064" s="163" t="s">
        <v>2441</v>
      </c>
      <c r="I2064" s="163" t="s">
        <v>643</v>
      </c>
      <c r="J2064" s="162">
        <v>11.151113280000001</v>
      </c>
      <c r="K2064" s="162">
        <v>124.47050280000001</v>
      </c>
      <c r="L2064" s="163" t="s">
        <v>644</v>
      </c>
      <c r="M2064" s="162">
        <v>14</v>
      </c>
      <c r="N2064" s="162">
        <v>45</v>
      </c>
      <c r="O2064" s="162">
        <v>194</v>
      </c>
      <c r="P2064" s="162">
        <v>1399</v>
      </c>
      <c r="Q2064" s="162">
        <v>2596</v>
      </c>
      <c r="R2064" s="164">
        <v>1</v>
      </c>
      <c r="S2064" s="164" t="s">
        <v>644</v>
      </c>
      <c r="T2064" s="164"/>
      <c r="U2064" s="164" t="s">
        <v>644</v>
      </c>
      <c r="V2064" s="164" t="s">
        <v>644</v>
      </c>
      <c r="W2064" s="162">
        <f t="shared" si="119"/>
        <v>1</v>
      </c>
      <c r="X2064" s="162">
        <v>1</v>
      </c>
      <c r="Y2064" t="str">
        <f t="shared" si="120"/>
        <v>Public Elementary</v>
      </c>
      <c r="AA2064" t="str">
        <f t="shared" si="121"/>
        <v>1</v>
      </c>
    </row>
    <row r="2065" spans="1:27" ht="15.75" hidden="1" customHeight="1" x14ac:dyDescent="0.25">
      <c r="A2065" s="162">
        <v>1818</v>
      </c>
      <c r="B2065" s="162">
        <v>121664</v>
      </c>
      <c r="C2065" s="163" t="s">
        <v>2449</v>
      </c>
      <c r="D2065" s="163" t="s">
        <v>638</v>
      </c>
      <c r="E2065" s="163" t="s">
        <v>639</v>
      </c>
      <c r="F2065" s="163" t="s">
        <v>639</v>
      </c>
      <c r="G2065" s="163" t="s">
        <v>2441</v>
      </c>
      <c r="H2065" s="163" t="s">
        <v>2441</v>
      </c>
      <c r="I2065" s="163" t="s">
        <v>643</v>
      </c>
      <c r="J2065" s="162">
        <v>11.14111398</v>
      </c>
      <c r="K2065" s="162">
        <v>124.46910269999999</v>
      </c>
      <c r="L2065" s="163" t="s">
        <v>644</v>
      </c>
      <c r="M2065" s="162">
        <v>14</v>
      </c>
      <c r="N2065" s="162">
        <v>45</v>
      </c>
      <c r="O2065" s="162">
        <v>194</v>
      </c>
      <c r="P2065" s="162">
        <v>1399</v>
      </c>
      <c r="Q2065" s="162">
        <v>2596</v>
      </c>
      <c r="R2065" s="164">
        <v>1</v>
      </c>
      <c r="S2065" s="164" t="s">
        <v>644</v>
      </c>
      <c r="T2065" s="164"/>
      <c r="U2065" s="164" t="s">
        <v>644</v>
      </c>
      <c r="V2065" s="164" t="s">
        <v>644</v>
      </c>
      <c r="W2065" s="162">
        <f t="shared" si="119"/>
        <v>1</v>
      </c>
      <c r="X2065" s="162">
        <v>1</v>
      </c>
      <c r="Y2065" t="str">
        <f t="shared" si="120"/>
        <v>Public Elementary</v>
      </c>
      <c r="AA2065" t="str">
        <f t="shared" si="121"/>
        <v>1</v>
      </c>
    </row>
    <row r="2066" spans="1:27" ht="15.75" hidden="1" customHeight="1" x14ac:dyDescent="0.25">
      <c r="A2066" s="162">
        <v>1819</v>
      </c>
      <c r="B2066" s="162">
        <v>121665</v>
      </c>
      <c r="C2066" s="163" t="s">
        <v>2450</v>
      </c>
      <c r="D2066" s="163" t="s">
        <v>638</v>
      </c>
      <c r="E2066" s="163" t="s">
        <v>639</v>
      </c>
      <c r="F2066" s="163" t="s">
        <v>639</v>
      </c>
      <c r="G2066" s="163" t="s">
        <v>2441</v>
      </c>
      <c r="H2066" s="163" t="s">
        <v>2441</v>
      </c>
      <c r="I2066" s="163" t="s">
        <v>643</v>
      </c>
      <c r="J2066" s="162">
        <v>11.1239154</v>
      </c>
      <c r="K2066" s="162">
        <v>124.42160269999999</v>
      </c>
      <c r="L2066" s="163" t="s">
        <v>644</v>
      </c>
      <c r="M2066" s="162">
        <v>14</v>
      </c>
      <c r="N2066" s="162">
        <v>45</v>
      </c>
      <c r="O2066" s="162">
        <v>194</v>
      </c>
      <c r="P2066" s="162">
        <v>1399</v>
      </c>
      <c r="Q2066" s="162">
        <v>2596</v>
      </c>
      <c r="R2066" s="164">
        <v>1</v>
      </c>
      <c r="S2066" s="164" t="s">
        <v>644</v>
      </c>
      <c r="T2066" s="164"/>
      <c r="U2066" s="164" t="s">
        <v>644</v>
      </c>
      <c r="V2066" s="164" t="s">
        <v>644</v>
      </c>
      <c r="W2066" s="162">
        <f t="shared" si="119"/>
        <v>1</v>
      </c>
      <c r="X2066" s="162">
        <v>1</v>
      </c>
      <c r="Y2066" t="str">
        <f t="shared" si="120"/>
        <v>Public Elementary</v>
      </c>
      <c r="AA2066" t="str">
        <f t="shared" si="121"/>
        <v>1</v>
      </c>
    </row>
    <row r="2067" spans="1:27" ht="15.75" hidden="1" customHeight="1" x14ac:dyDescent="0.25">
      <c r="A2067" s="162">
        <v>1820</v>
      </c>
      <c r="B2067" s="162">
        <v>121666</v>
      </c>
      <c r="C2067" s="163" t="s">
        <v>2451</v>
      </c>
      <c r="D2067" s="163" t="s">
        <v>638</v>
      </c>
      <c r="E2067" s="163" t="s">
        <v>639</v>
      </c>
      <c r="F2067" s="163" t="s">
        <v>639</v>
      </c>
      <c r="G2067" s="163" t="s">
        <v>2441</v>
      </c>
      <c r="H2067" s="163" t="s">
        <v>2441</v>
      </c>
      <c r="I2067" s="163" t="s">
        <v>643</v>
      </c>
      <c r="J2067" s="162">
        <v>11.143713780000001</v>
      </c>
      <c r="K2067" s="162">
        <v>124.4736247</v>
      </c>
      <c r="L2067" s="163" t="s">
        <v>644</v>
      </c>
      <c r="M2067" s="162">
        <v>14</v>
      </c>
      <c r="N2067" s="162">
        <v>45</v>
      </c>
      <c r="O2067" s="162">
        <v>194</v>
      </c>
      <c r="P2067" s="162">
        <v>1399</v>
      </c>
      <c r="Q2067" s="162">
        <v>2596</v>
      </c>
      <c r="R2067" s="164">
        <v>1</v>
      </c>
      <c r="S2067" s="164" t="s">
        <v>644</v>
      </c>
      <c r="T2067" s="164"/>
      <c r="U2067" s="164" t="s">
        <v>644</v>
      </c>
      <c r="V2067" s="164" t="s">
        <v>644</v>
      </c>
      <c r="W2067" s="162">
        <f t="shared" si="119"/>
        <v>1</v>
      </c>
      <c r="X2067" s="162">
        <v>1</v>
      </c>
      <c r="Y2067" t="str">
        <f t="shared" si="120"/>
        <v>Public Elementary</v>
      </c>
      <c r="AA2067" t="str">
        <f t="shared" si="121"/>
        <v>1</v>
      </c>
    </row>
    <row r="2068" spans="1:27" ht="15.75" hidden="1" customHeight="1" x14ac:dyDescent="0.25">
      <c r="A2068" s="162">
        <v>1821</v>
      </c>
      <c r="B2068" s="162">
        <v>121667</v>
      </c>
      <c r="C2068" s="163" t="s">
        <v>2452</v>
      </c>
      <c r="D2068" s="163" t="s">
        <v>638</v>
      </c>
      <c r="E2068" s="163" t="s">
        <v>639</v>
      </c>
      <c r="F2068" s="163" t="s">
        <v>639</v>
      </c>
      <c r="G2068" s="163" t="s">
        <v>2441</v>
      </c>
      <c r="H2068" s="163" t="s">
        <v>2441</v>
      </c>
      <c r="I2068" s="163" t="s">
        <v>643</v>
      </c>
      <c r="J2068" s="162">
        <v>11.1790112</v>
      </c>
      <c r="K2068" s="162">
        <v>124.5008028</v>
      </c>
      <c r="L2068" s="163" t="s">
        <v>644</v>
      </c>
      <c r="M2068" s="162">
        <v>14</v>
      </c>
      <c r="N2068" s="162">
        <v>45</v>
      </c>
      <c r="O2068" s="162">
        <v>194</v>
      </c>
      <c r="P2068" s="162">
        <v>1399</v>
      </c>
      <c r="Q2068" s="162">
        <v>2596</v>
      </c>
      <c r="R2068" s="164">
        <v>1</v>
      </c>
      <c r="S2068" s="164" t="s">
        <v>644</v>
      </c>
      <c r="T2068" s="164"/>
      <c r="U2068" s="164" t="s">
        <v>644</v>
      </c>
      <c r="V2068" s="164" t="s">
        <v>644</v>
      </c>
      <c r="W2068" s="162">
        <f t="shared" si="119"/>
        <v>1</v>
      </c>
      <c r="X2068" s="162">
        <v>1</v>
      </c>
      <c r="Y2068" t="str">
        <f t="shared" si="120"/>
        <v>Public Elementary</v>
      </c>
      <c r="AA2068" t="str">
        <f t="shared" si="121"/>
        <v>1</v>
      </c>
    </row>
    <row r="2069" spans="1:27" ht="15.75" hidden="1" customHeight="1" x14ac:dyDescent="0.25">
      <c r="A2069" s="162">
        <v>1822</v>
      </c>
      <c r="B2069" s="162">
        <v>121668</v>
      </c>
      <c r="C2069" s="163" t="s">
        <v>2453</v>
      </c>
      <c r="D2069" s="163" t="s">
        <v>638</v>
      </c>
      <c r="E2069" s="163" t="s">
        <v>639</v>
      </c>
      <c r="F2069" s="163" t="s">
        <v>639</v>
      </c>
      <c r="G2069" s="163" t="s">
        <v>2441</v>
      </c>
      <c r="H2069" s="163" t="s">
        <v>2441</v>
      </c>
      <c r="I2069" s="163" t="s">
        <v>643</v>
      </c>
      <c r="J2069" s="162">
        <v>11.152713179999999</v>
      </c>
      <c r="K2069" s="162">
        <v>124.4686028</v>
      </c>
      <c r="L2069" s="163" t="s">
        <v>644</v>
      </c>
      <c r="M2069" s="162">
        <v>14</v>
      </c>
      <c r="N2069" s="162">
        <v>45</v>
      </c>
      <c r="O2069" s="162">
        <v>194</v>
      </c>
      <c r="P2069" s="162">
        <v>1399</v>
      </c>
      <c r="Q2069" s="162">
        <v>2596</v>
      </c>
      <c r="R2069" s="164">
        <v>1</v>
      </c>
      <c r="S2069" s="164" t="s">
        <v>644</v>
      </c>
      <c r="T2069" s="164"/>
      <c r="U2069" s="164" t="s">
        <v>644</v>
      </c>
      <c r="V2069" s="164" t="s">
        <v>644</v>
      </c>
      <c r="W2069" s="162">
        <f t="shared" si="119"/>
        <v>1</v>
      </c>
      <c r="X2069" s="162">
        <v>1</v>
      </c>
      <c r="Y2069" t="str">
        <f t="shared" si="120"/>
        <v>Public Elementary</v>
      </c>
      <c r="AA2069" t="str">
        <f t="shared" si="121"/>
        <v>1</v>
      </c>
    </row>
    <row r="2070" spans="1:27" ht="15.75" hidden="1" customHeight="1" x14ac:dyDescent="0.25">
      <c r="A2070" s="162">
        <v>1823</v>
      </c>
      <c r="B2070" s="162">
        <v>121669</v>
      </c>
      <c r="C2070" s="163" t="s">
        <v>2454</v>
      </c>
      <c r="D2070" s="163" t="s">
        <v>638</v>
      </c>
      <c r="E2070" s="163" t="s">
        <v>639</v>
      </c>
      <c r="F2070" s="163" t="s">
        <v>639</v>
      </c>
      <c r="G2070" s="163" t="s">
        <v>2441</v>
      </c>
      <c r="H2070" s="163" t="s">
        <v>2441</v>
      </c>
      <c r="I2070" s="163" t="s">
        <v>643</v>
      </c>
      <c r="J2070" s="162">
        <v>11.15281306</v>
      </c>
      <c r="K2070" s="162">
        <v>124.49310269999999</v>
      </c>
      <c r="L2070" s="163" t="s">
        <v>644</v>
      </c>
      <c r="M2070" s="162">
        <v>14</v>
      </c>
      <c r="N2070" s="162">
        <v>45</v>
      </c>
      <c r="O2070" s="162">
        <v>194</v>
      </c>
      <c r="P2070" s="162">
        <v>1399</v>
      </c>
      <c r="Q2070" s="162">
        <v>2596</v>
      </c>
      <c r="R2070" s="164">
        <v>1</v>
      </c>
      <c r="S2070" s="164" t="s">
        <v>644</v>
      </c>
      <c r="T2070" s="164"/>
      <c r="U2070" s="164" t="s">
        <v>644</v>
      </c>
      <c r="V2070" s="164" t="s">
        <v>644</v>
      </c>
      <c r="W2070" s="162">
        <f t="shared" si="119"/>
        <v>1</v>
      </c>
      <c r="X2070" s="162">
        <v>1</v>
      </c>
      <c r="Y2070" t="str">
        <f t="shared" si="120"/>
        <v>Public Elementary</v>
      </c>
      <c r="AA2070" t="str">
        <f t="shared" si="121"/>
        <v>1</v>
      </c>
    </row>
    <row r="2071" spans="1:27" ht="15.75" hidden="1" customHeight="1" x14ac:dyDescent="0.25">
      <c r="A2071" s="162">
        <v>1824</v>
      </c>
      <c r="B2071" s="162">
        <v>121670</v>
      </c>
      <c r="C2071" s="163" t="s">
        <v>2455</v>
      </c>
      <c r="D2071" s="163" t="s">
        <v>638</v>
      </c>
      <c r="E2071" s="163" t="s">
        <v>639</v>
      </c>
      <c r="F2071" s="163" t="s">
        <v>639</v>
      </c>
      <c r="G2071" s="163" t="s">
        <v>2441</v>
      </c>
      <c r="H2071" s="163" t="s">
        <v>2441</v>
      </c>
      <c r="I2071" s="163" t="s">
        <v>643</v>
      </c>
      <c r="J2071" s="162">
        <v>11.13331445</v>
      </c>
      <c r="K2071" s="162">
        <v>124.4844027</v>
      </c>
      <c r="L2071" s="163" t="s">
        <v>644</v>
      </c>
      <c r="M2071" s="162">
        <v>14</v>
      </c>
      <c r="N2071" s="162">
        <v>45</v>
      </c>
      <c r="O2071" s="162">
        <v>194</v>
      </c>
      <c r="P2071" s="162">
        <v>1399</v>
      </c>
      <c r="Q2071" s="162">
        <v>2596</v>
      </c>
      <c r="R2071" s="164">
        <v>1</v>
      </c>
      <c r="S2071" s="164" t="s">
        <v>644</v>
      </c>
      <c r="T2071" s="164"/>
      <c r="U2071" s="164" t="s">
        <v>644</v>
      </c>
      <c r="V2071" s="164" t="s">
        <v>644</v>
      </c>
      <c r="W2071" s="162">
        <f t="shared" si="119"/>
        <v>1</v>
      </c>
      <c r="X2071" s="162">
        <v>1</v>
      </c>
      <c r="Y2071" t="str">
        <f t="shared" si="120"/>
        <v>Public Elementary</v>
      </c>
      <c r="AA2071" t="str">
        <f t="shared" si="121"/>
        <v>1</v>
      </c>
    </row>
    <row r="2072" spans="1:27" ht="15.75" hidden="1" customHeight="1" x14ac:dyDescent="0.25">
      <c r="A2072" s="162">
        <v>1825</v>
      </c>
      <c r="B2072" s="162">
        <v>121671</v>
      </c>
      <c r="C2072" s="163" t="s">
        <v>1263</v>
      </c>
      <c r="D2072" s="163" t="s">
        <v>638</v>
      </c>
      <c r="E2072" s="163" t="s">
        <v>639</v>
      </c>
      <c r="F2072" s="163" t="s">
        <v>639</v>
      </c>
      <c r="G2072" s="163" t="s">
        <v>2441</v>
      </c>
      <c r="H2072" s="163" t="s">
        <v>2441</v>
      </c>
      <c r="I2072" s="163" t="s">
        <v>643</v>
      </c>
      <c r="J2072" s="162">
        <v>11.157812679999999</v>
      </c>
      <c r="K2072" s="162">
        <v>124.49880280000001</v>
      </c>
      <c r="L2072" s="163" t="s">
        <v>644</v>
      </c>
      <c r="M2072" s="162">
        <v>14</v>
      </c>
      <c r="N2072" s="162">
        <v>45</v>
      </c>
      <c r="O2072" s="162">
        <v>194</v>
      </c>
      <c r="P2072" s="162">
        <v>1399</v>
      </c>
      <c r="Q2072" s="162">
        <v>2596</v>
      </c>
      <c r="R2072" s="164">
        <v>1</v>
      </c>
      <c r="S2072" s="164" t="s">
        <v>644</v>
      </c>
      <c r="T2072" s="164"/>
      <c r="U2072" s="164" t="s">
        <v>644</v>
      </c>
      <c r="V2072" s="164" t="s">
        <v>644</v>
      </c>
      <c r="W2072" s="162">
        <f t="shared" si="119"/>
        <v>1</v>
      </c>
      <c r="X2072" s="162">
        <v>1</v>
      </c>
      <c r="Y2072" t="str">
        <f t="shared" si="120"/>
        <v>Public Elementary</v>
      </c>
      <c r="AA2072" t="str">
        <f t="shared" si="121"/>
        <v>1</v>
      </c>
    </row>
    <row r="2073" spans="1:27" ht="15.75" hidden="1" customHeight="1" x14ac:dyDescent="0.25">
      <c r="A2073" s="162">
        <v>1826</v>
      </c>
      <c r="B2073" s="162">
        <v>121672</v>
      </c>
      <c r="C2073" s="163" t="s">
        <v>1321</v>
      </c>
      <c r="D2073" s="163" t="s">
        <v>638</v>
      </c>
      <c r="E2073" s="163" t="s">
        <v>639</v>
      </c>
      <c r="F2073" s="163" t="s">
        <v>639</v>
      </c>
      <c r="G2073" s="163" t="s">
        <v>2441</v>
      </c>
      <c r="H2073" s="163" t="s">
        <v>2441</v>
      </c>
      <c r="I2073" s="163" t="s">
        <v>643</v>
      </c>
      <c r="J2073" s="162">
        <v>11.34870018</v>
      </c>
      <c r="K2073" s="162">
        <v>124.34446</v>
      </c>
      <c r="L2073" s="163" t="s">
        <v>644</v>
      </c>
      <c r="M2073" s="162">
        <v>14</v>
      </c>
      <c r="N2073" s="162">
        <v>45</v>
      </c>
      <c r="O2073" s="162">
        <v>194</v>
      </c>
      <c r="P2073" s="162">
        <v>1399</v>
      </c>
      <c r="Q2073" s="162">
        <v>2596</v>
      </c>
      <c r="R2073" s="164">
        <v>1</v>
      </c>
      <c r="S2073" s="164" t="s">
        <v>644</v>
      </c>
      <c r="T2073" s="164"/>
      <c r="U2073" s="164" t="s">
        <v>644</v>
      </c>
      <c r="V2073" s="164" t="s">
        <v>644</v>
      </c>
      <c r="W2073" s="162">
        <f t="shared" si="119"/>
        <v>1</v>
      </c>
      <c r="X2073" s="162">
        <v>1</v>
      </c>
      <c r="Y2073" t="str">
        <f t="shared" si="120"/>
        <v>Public Elementary</v>
      </c>
      <c r="AA2073" t="str">
        <f t="shared" si="121"/>
        <v>1</v>
      </c>
    </row>
    <row r="2074" spans="1:27" ht="15.75" hidden="1" customHeight="1" x14ac:dyDescent="0.25">
      <c r="A2074" s="162">
        <v>1827</v>
      </c>
      <c r="B2074" s="162">
        <v>121673</v>
      </c>
      <c r="C2074" s="163" t="s">
        <v>2456</v>
      </c>
      <c r="D2074" s="163" t="s">
        <v>638</v>
      </c>
      <c r="E2074" s="163" t="s">
        <v>639</v>
      </c>
      <c r="F2074" s="163" t="s">
        <v>639</v>
      </c>
      <c r="G2074" s="163" t="s">
        <v>2441</v>
      </c>
      <c r="H2074" s="163" t="s">
        <v>2441</v>
      </c>
      <c r="I2074" s="163" t="s">
        <v>643</v>
      </c>
      <c r="J2074" s="162">
        <v>11.16341235</v>
      </c>
      <c r="K2074" s="162">
        <v>124.4870028</v>
      </c>
      <c r="L2074" s="163" t="s">
        <v>644</v>
      </c>
      <c r="M2074" s="162">
        <v>14</v>
      </c>
      <c r="N2074" s="162">
        <v>45</v>
      </c>
      <c r="O2074" s="162">
        <v>194</v>
      </c>
      <c r="P2074" s="162">
        <v>1399</v>
      </c>
      <c r="Q2074" s="162">
        <v>2596</v>
      </c>
      <c r="R2074" s="164">
        <v>1</v>
      </c>
      <c r="S2074" s="164" t="s">
        <v>644</v>
      </c>
      <c r="T2074" s="164"/>
      <c r="U2074" s="164" t="s">
        <v>644</v>
      </c>
      <c r="V2074" s="164" t="s">
        <v>644</v>
      </c>
      <c r="W2074" s="162">
        <f t="shared" si="119"/>
        <v>1</v>
      </c>
      <c r="X2074" s="162">
        <v>1</v>
      </c>
      <c r="Y2074" t="str">
        <f t="shared" si="120"/>
        <v>Public Elementary</v>
      </c>
      <c r="AA2074" t="str">
        <f t="shared" si="121"/>
        <v>1</v>
      </c>
    </row>
    <row r="2075" spans="1:27" ht="15.75" hidden="1" customHeight="1" x14ac:dyDescent="0.25">
      <c r="A2075" s="162">
        <v>2182</v>
      </c>
      <c r="B2075" s="162">
        <v>191541</v>
      </c>
      <c r="C2075" s="163" t="s">
        <v>2769</v>
      </c>
      <c r="D2075" s="163" t="s">
        <v>638</v>
      </c>
      <c r="E2075" s="163" t="s">
        <v>639</v>
      </c>
      <c r="F2075" s="163" t="s">
        <v>639</v>
      </c>
      <c r="G2075" s="163" t="s">
        <v>2441</v>
      </c>
      <c r="H2075" s="163" t="s">
        <v>2441</v>
      </c>
      <c r="I2075" s="163" t="s">
        <v>643</v>
      </c>
      <c r="J2075" s="162">
        <v>11.147665999999999</v>
      </c>
      <c r="K2075" s="162">
        <v>124.473871</v>
      </c>
      <c r="L2075" s="163" t="s">
        <v>644</v>
      </c>
      <c r="M2075" s="162">
        <v>14</v>
      </c>
      <c r="N2075" s="162">
        <v>45</v>
      </c>
      <c r="O2075" s="162">
        <v>194</v>
      </c>
      <c r="P2075" s="162">
        <v>1399</v>
      </c>
      <c r="Q2075" s="162">
        <v>2596</v>
      </c>
      <c r="R2075" s="164">
        <v>1</v>
      </c>
      <c r="S2075" s="164" t="s">
        <v>644</v>
      </c>
      <c r="T2075" s="164"/>
      <c r="U2075" s="164" t="s">
        <v>644</v>
      </c>
      <c r="V2075" s="164" t="s">
        <v>644</v>
      </c>
      <c r="W2075" s="162">
        <f t="shared" si="119"/>
        <v>1</v>
      </c>
      <c r="X2075" s="162">
        <v>1</v>
      </c>
      <c r="Y2075" t="str">
        <f t="shared" si="120"/>
        <v>Public Elementary</v>
      </c>
      <c r="AA2075" t="str">
        <f t="shared" si="121"/>
        <v>1</v>
      </c>
    </row>
    <row r="2076" spans="1:27" ht="15.75" hidden="1" customHeight="1" x14ac:dyDescent="0.25">
      <c r="A2076" s="162">
        <v>2283</v>
      </c>
      <c r="B2076" s="162">
        <v>303404</v>
      </c>
      <c r="C2076" s="163" t="s">
        <v>2863</v>
      </c>
      <c r="D2076" s="163" t="s">
        <v>638</v>
      </c>
      <c r="E2076" s="163" t="s">
        <v>639</v>
      </c>
      <c r="F2076" s="163" t="s">
        <v>639</v>
      </c>
      <c r="G2076" s="163" t="s">
        <v>2441</v>
      </c>
      <c r="H2076" s="163" t="s">
        <v>2441</v>
      </c>
      <c r="I2076" s="163" t="s">
        <v>716</v>
      </c>
      <c r="J2076" s="162">
        <v>11.14554279</v>
      </c>
      <c r="K2076" s="162">
        <v>124.4718227</v>
      </c>
      <c r="L2076" s="163" t="s">
        <v>644</v>
      </c>
      <c r="M2076" s="162">
        <v>14</v>
      </c>
      <c r="N2076" s="162">
        <v>45</v>
      </c>
      <c r="O2076" s="162">
        <v>194</v>
      </c>
      <c r="P2076" s="162">
        <v>1399</v>
      </c>
      <c r="Q2076" s="162">
        <v>2596</v>
      </c>
      <c r="R2076" s="164" t="s">
        <v>644</v>
      </c>
      <c r="S2076" s="164">
        <v>1</v>
      </c>
      <c r="T2076" s="164"/>
      <c r="U2076" s="164" t="s">
        <v>644</v>
      </c>
      <c r="V2076" s="164" t="s">
        <v>644</v>
      </c>
      <c r="W2076" s="162">
        <f t="shared" si="119"/>
        <v>2</v>
      </c>
      <c r="X2076" s="162">
        <v>1</v>
      </c>
      <c r="Y2076" t="str">
        <f t="shared" si="120"/>
        <v>Public JHS</v>
      </c>
      <c r="AA2076" t="str">
        <f t="shared" si="121"/>
        <v>2</v>
      </c>
    </row>
    <row r="2077" spans="1:27" ht="15.75" hidden="1" customHeight="1" x14ac:dyDescent="0.25">
      <c r="A2077" s="162">
        <v>2355</v>
      </c>
      <c r="B2077" s="162">
        <v>313339</v>
      </c>
      <c r="C2077" s="163" t="s">
        <v>2930</v>
      </c>
      <c r="D2077" s="163" t="s">
        <v>638</v>
      </c>
      <c r="E2077" s="163" t="s">
        <v>639</v>
      </c>
      <c r="F2077" s="163" t="s">
        <v>639</v>
      </c>
      <c r="G2077" s="163" t="s">
        <v>2441</v>
      </c>
      <c r="H2077" s="163" t="s">
        <v>2441</v>
      </c>
      <c r="I2077" s="163" t="s">
        <v>716</v>
      </c>
      <c r="J2077" s="170"/>
      <c r="K2077" s="170"/>
      <c r="L2077" s="163" t="s">
        <v>644</v>
      </c>
      <c r="M2077" s="162">
        <v>14</v>
      </c>
      <c r="N2077" s="162">
        <v>45</v>
      </c>
      <c r="O2077" s="162">
        <v>194</v>
      </c>
      <c r="P2077" s="162">
        <v>1399</v>
      </c>
      <c r="Q2077" s="162">
        <v>2596</v>
      </c>
      <c r="R2077" s="164" t="s">
        <v>644</v>
      </c>
      <c r="S2077" s="164">
        <v>1</v>
      </c>
      <c r="T2077" s="164"/>
      <c r="U2077" s="164" t="s">
        <v>644</v>
      </c>
      <c r="V2077" s="164" t="s">
        <v>644</v>
      </c>
      <c r="W2077" s="162">
        <f t="shared" si="119"/>
        <v>2</v>
      </c>
      <c r="X2077" s="162">
        <v>1</v>
      </c>
      <c r="Y2077" t="str">
        <f t="shared" si="120"/>
        <v>Public JHS</v>
      </c>
      <c r="AA2077" t="str">
        <f t="shared" si="121"/>
        <v>2</v>
      </c>
    </row>
    <row r="2078" spans="1:27" ht="15.75" hidden="1" customHeight="1" x14ac:dyDescent="0.25">
      <c r="A2078" s="162">
        <v>2480</v>
      </c>
      <c r="B2078" s="178" t="s">
        <v>2441</v>
      </c>
      <c r="C2078" s="178" t="s">
        <v>3132</v>
      </c>
      <c r="D2078" s="163" t="s">
        <v>638</v>
      </c>
      <c r="E2078" s="163" t="s">
        <v>639</v>
      </c>
      <c r="F2078" s="163" t="s">
        <v>639</v>
      </c>
      <c r="G2078" s="178" t="s">
        <v>2441</v>
      </c>
      <c r="H2078" s="178" t="s">
        <v>2441</v>
      </c>
      <c r="I2078" s="163" t="s">
        <v>758</v>
      </c>
      <c r="J2078" s="162"/>
      <c r="K2078" s="162"/>
      <c r="L2078" s="163"/>
      <c r="M2078" s="162"/>
      <c r="N2078" s="162"/>
      <c r="O2078" s="162"/>
      <c r="P2078" s="162"/>
      <c r="Q2078" s="162"/>
      <c r="R2078" s="164" t="s">
        <v>644</v>
      </c>
      <c r="S2078" s="164" t="s">
        <v>644</v>
      </c>
      <c r="T2078" s="164"/>
      <c r="U2078" s="164">
        <v>1</v>
      </c>
      <c r="V2078" s="164" t="s">
        <v>644</v>
      </c>
      <c r="W2078" s="162">
        <f t="shared" si="119"/>
        <v>7</v>
      </c>
      <c r="X2078" s="162">
        <v>1</v>
      </c>
      <c r="Y2078" t="str">
        <f t="shared" si="120"/>
        <v>Public ALS</v>
      </c>
      <c r="AA2078" t="str">
        <f t="shared" si="121"/>
        <v>4</v>
      </c>
    </row>
    <row r="2079" spans="1:27" ht="15.75" hidden="1" customHeight="1" x14ac:dyDescent="0.25">
      <c r="A2079" s="162">
        <v>1828</v>
      </c>
      <c r="B2079" s="162">
        <v>121674</v>
      </c>
      <c r="C2079" s="163" t="s">
        <v>659</v>
      </c>
      <c r="D2079" s="163" t="s">
        <v>638</v>
      </c>
      <c r="E2079" s="163" t="s">
        <v>639</v>
      </c>
      <c r="F2079" s="163" t="s">
        <v>639</v>
      </c>
      <c r="G2079" s="163" t="s">
        <v>2457</v>
      </c>
      <c r="H2079" s="163" t="s">
        <v>2458</v>
      </c>
      <c r="I2079" s="163" t="s">
        <v>643</v>
      </c>
      <c r="J2079" s="162">
        <v>10.274051099999999</v>
      </c>
      <c r="K2079" s="162">
        <v>124.826954</v>
      </c>
      <c r="L2079" s="163" t="s">
        <v>644</v>
      </c>
      <c r="M2079" s="162">
        <v>14</v>
      </c>
      <c r="N2079" s="162">
        <v>45</v>
      </c>
      <c r="O2079" s="162">
        <v>194</v>
      </c>
      <c r="P2079" s="162">
        <v>1400</v>
      </c>
      <c r="Q2079" s="162">
        <v>2597</v>
      </c>
      <c r="R2079" s="164">
        <v>1</v>
      </c>
      <c r="S2079" s="164" t="s">
        <v>644</v>
      </c>
      <c r="T2079" s="164"/>
      <c r="U2079" s="164" t="s">
        <v>644</v>
      </c>
      <c r="V2079" s="164" t="s">
        <v>644</v>
      </c>
      <c r="W2079" s="162">
        <f t="shared" si="119"/>
        <v>1</v>
      </c>
      <c r="X2079" s="162">
        <v>1</v>
      </c>
      <c r="Y2079" t="str">
        <f t="shared" si="120"/>
        <v>Public Elementary</v>
      </c>
      <c r="AA2079" t="str">
        <f t="shared" si="121"/>
        <v>1</v>
      </c>
    </row>
    <row r="2080" spans="1:27" ht="15.75" hidden="1" customHeight="1" x14ac:dyDescent="0.25">
      <c r="A2080" s="162">
        <v>1829</v>
      </c>
      <c r="B2080" s="162">
        <v>121675</v>
      </c>
      <c r="C2080" s="163" t="s">
        <v>2459</v>
      </c>
      <c r="D2080" s="163" t="s">
        <v>638</v>
      </c>
      <c r="E2080" s="163" t="s">
        <v>639</v>
      </c>
      <c r="F2080" s="163" t="s">
        <v>639</v>
      </c>
      <c r="G2080" s="163" t="s">
        <v>2457</v>
      </c>
      <c r="H2080" s="163" t="s">
        <v>2458</v>
      </c>
      <c r="I2080" s="163" t="s">
        <v>643</v>
      </c>
      <c r="J2080" s="162">
        <v>10.305992720000001</v>
      </c>
      <c r="K2080" s="162">
        <v>124.8577871</v>
      </c>
      <c r="L2080" s="163" t="s">
        <v>644</v>
      </c>
      <c r="M2080" s="162">
        <v>14</v>
      </c>
      <c r="N2080" s="162">
        <v>45</v>
      </c>
      <c r="O2080" s="162">
        <v>194</v>
      </c>
      <c r="P2080" s="162">
        <v>1400</v>
      </c>
      <c r="Q2080" s="162">
        <v>2597</v>
      </c>
      <c r="R2080" s="164">
        <v>1</v>
      </c>
      <c r="S2080" s="164" t="s">
        <v>644</v>
      </c>
      <c r="T2080" s="164"/>
      <c r="U2080" s="164" t="s">
        <v>644</v>
      </c>
      <c r="V2080" s="164" t="s">
        <v>644</v>
      </c>
      <c r="W2080" s="162">
        <f t="shared" si="119"/>
        <v>1</v>
      </c>
      <c r="X2080" s="162">
        <v>1</v>
      </c>
      <c r="Y2080" t="str">
        <f t="shared" si="120"/>
        <v>Public Elementary</v>
      </c>
      <c r="AA2080" t="str">
        <f t="shared" si="121"/>
        <v>1</v>
      </c>
    </row>
    <row r="2081" spans="1:27" ht="15.75" hidden="1" customHeight="1" x14ac:dyDescent="0.25">
      <c r="A2081" s="162">
        <v>1830</v>
      </c>
      <c r="B2081" s="162">
        <v>121676</v>
      </c>
      <c r="C2081" s="163" t="s">
        <v>2460</v>
      </c>
      <c r="D2081" s="163" t="s">
        <v>638</v>
      </c>
      <c r="E2081" s="163" t="s">
        <v>639</v>
      </c>
      <c r="F2081" s="163" t="s">
        <v>639</v>
      </c>
      <c r="G2081" s="163" t="s">
        <v>2457</v>
      </c>
      <c r="H2081" s="163" t="s">
        <v>2458</v>
      </c>
      <c r="I2081" s="163" t="s">
        <v>643</v>
      </c>
      <c r="J2081" s="162">
        <v>10.25377465</v>
      </c>
      <c r="K2081" s="162">
        <v>124.800287</v>
      </c>
      <c r="L2081" s="163" t="s">
        <v>644</v>
      </c>
      <c r="M2081" s="162">
        <v>14</v>
      </c>
      <c r="N2081" s="162">
        <v>45</v>
      </c>
      <c r="O2081" s="162">
        <v>194</v>
      </c>
      <c r="P2081" s="162">
        <v>1400</v>
      </c>
      <c r="Q2081" s="162">
        <v>2597</v>
      </c>
      <c r="R2081" s="164">
        <v>1</v>
      </c>
      <c r="S2081" s="164" t="s">
        <v>644</v>
      </c>
      <c r="T2081" s="164"/>
      <c r="U2081" s="164" t="s">
        <v>644</v>
      </c>
      <c r="V2081" s="164" t="s">
        <v>644</v>
      </c>
      <c r="W2081" s="162">
        <f t="shared" si="119"/>
        <v>1</v>
      </c>
      <c r="X2081" s="162">
        <v>1</v>
      </c>
      <c r="Y2081" t="str">
        <f t="shared" si="120"/>
        <v>Public Elementary</v>
      </c>
      <c r="AA2081" t="str">
        <f t="shared" si="121"/>
        <v>1</v>
      </c>
    </row>
    <row r="2082" spans="1:27" ht="15.75" hidden="1" customHeight="1" x14ac:dyDescent="0.25">
      <c r="A2082" s="162">
        <v>1831</v>
      </c>
      <c r="B2082" s="162">
        <v>121677</v>
      </c>
      <c r="C2082" s="163" t="s">
        <v>2461</v>
      </c>
      <c r="D2082" s="163" t="s">
        <v>638</v>
      </c>
      <c r="E2082" s="163" t="s">
        <v>639</v>
      </c>
      <c r="F2082" s="163" t="s">
        <v>639</v>
      </c>
      <c r="G2082" s="163" t="s">
        <v>2457</v>
      </c>
      <c r="H2082" s="163" t="s">
        <v>2458</v>
      </c>
      <c r="I2082" s="163" t="s">
        <v>643</v>
      </c>
      <c r="J2082" s="162">
        <v>10.302104269999999</v>
      </c>
      <c r="K2082" s="162">
        <v>124.7933422</v>
      </c>
      <c r="L2082" s="163" t="s">
        <v>644</v>
      </c>
      <c r="M2082" s="162">
        <v>14</v>
      </c>
      <c r="N2082" s="162">
        <v>45</v>
      </c>
      <c r="O2082" s="162">
        <v>194</v>
      </c>
      <c r="P2082" s="162">
        <v>1400</v>
      </c>
      <c r="Q2082" s="162">
        <v>2597</v>
      </c>
      <c r="R2082" s="164">
        <v>1</v>
      </c>
      <c r="S2082" s="164" t="s">
        <v>644</v>
      </c>
      <c r="T2082" s="164"/>
      <c r="U2082" s="164" t="s">
        <v>644</v>
      </c>
      <c r="V2082" s="164" t="s">
        <v>644</v>
      </c>
      <c r="W2082" s="162">
        <f t="shared" si="119"/>
        <v>1</v>
      </c>
      <c r="X2082" s="162">
        <v>1</v>
      </c>
      <c r="Y2082" t="str">
        <f t="shared" si="120"/>
        <v>Public Elementary</v>
      </c>
      <c r="AA2082" t="str">
        <f t="shared" si="121"/>
        <v>1</v>
      </c>
    </row>
    <row r="2083" spans="1:27" ht="15.75" hidden="1" customHeight="1" x14ac:dyDescent="0.25">
      <c r="A2083" s="162">
        <v>1832</v>
      </c>
      <c r="B2083" s="162">
        <v>121678</v>
      </c>
      <c r="C2083" s="163" t="s">
        <v>2462</v>
      </c>
      <c r="D2083" s="163" t="s">
        <v>638</v>
      </c>
      <c r="E2083" s="163" t="s">
        <v>639</v>
      </c>
      <c r="F2083" s="163" t="s">
        <v>639</v>
      </c>
      <c r="G2083" s="163" t="s">
        <v>2457</v>
      </c>
      <c r="H2083" s="163" t="s">
        <v>2458</v>
      </c>
      <c r="I2083" s="163" t="s">
        <v>643</v>
      </c>
      <c r="J2083" s="162">
        <v>10.26757375</v>
      </c>
      <c r="K2083" s="162">
        <v>124.7824981</v>
      </c>
      <c r="L2083" s="163" t="s">
        <v>644</v>
      </c>
      <c r="M2083" s="162">
        <v>14</v>
      </c>
      <c r="N2083" s="162">
        <v>45</v>
      </c>
      <c r="O2083" s="162">
        <v>194</v>
      </c>
      <c r="P2083" s="162">
        <v>1400</v>
      </c>
      <c r="Q2083" s="162">
        <v>2597</v>
      </c>
      <c r="R2083" s="164">
        <v>1</v>
      </c>
      <c r="S2083" s="164" t="s">
        <v>644</v>
      </c>
      <c r="T2083" s="164"/>
      <c r="U2083" s="164" t="s">
        <v>644</v>
      </c>
      <c r="V2083" s="164" t="s">
        <v>644</v>
      </c>
      <c r="W2083" s="162">
        <f t="shared" ref="W2083:W2146" si="122">IF(AA2083="1",1,IF(AA2083="2",2,IF(AA2083="12",4,IF(AA2083="123",6,IF(AA2083="23",5,IF(AA2083="3",3,IF(AA2083="4",7,IF(AA2083="35",8,""))))))))</f>
        <v>1</v>
      </c>
      <c r="X2083" s="162">
        <v>1</v>
      </c>
      <c r="Y2083" t="str">
        <f t="shared" ref="Y2083:Y2146" si="123">IF(X2083=1,"Public","Private")&amp;" "&amp;IF(W2083=1,"Elementary",IF(W2083=2,"JHS",IF(W2083=3,"SHS (Stand-alone)",IF(W2083=4,"Integrated",IF(W2083=5,"Secondary",IF(W2083=6,"Complete K to 12",IF(W2083=7,"ALS",IF(W2083=8,"SHS SUC",""))))))))</f>
        <v>Public Elementary</v>
      </c>
      <c r="AA2083" t="str">
        <f t="shared" ref="AA2083:AA2146" si="124">IF(R2083=1,1,"")&amp;IF(S2083=1,2,"")&amp;IF(T2083=1,3,"")&amp;IF(U2083=1,4,"")&amp;IF(V2083=1,5,"")</f>
        <v>1</v>
      </c>
    </row>
    <row r="2084" spans="1:27" ht="15.75" hidden="1" customHeight="1" x14ac:dyDescent="0.25">
      <c r="A2084" s="162">
        <v>1833</v>
      </c>
      <c r="B2084" s="162">
        <v>121679</v>
      </c>
      <c r="C2084" s="163" t="s">
        <v>2463</v>
      </c>
      <c r="D2084" s="163" t="s">
        <v>638</v>
      </c>
      <c r="E2084" s="163" t="s">
        <v>639</v>
      </c>
      <c r="F2084" s="163" t="s">
        <v>639</v>
      </c>
      <c r="G2084" s="163" t="s">
        <v>2457</v>
      </c>
      <c r="H2084" s="163" t="s">
        <v>2458</v>
      </c>
      <c r="I2084" s="163" t="s">
        <v>643</v>
      </c>
      <c r="J2084" s="162">
        <v>10.28238369</v>
      </c>
      <c r="K2084" s="162">
        <v>124.78639819999999</v>
      </c>
      <c r="L2084" s="163" t="s">
        <v>644</v>
      </c>
      <c r="M2084" s="162">
        <v>14</v>
      </c>
      <c r="N2084" s="162">
        <v>45</v>
      </c>
      <c r="O2084" s="162">
        <v>194</v>
      </c>
      <c r="P2084" s="162">
        <v>1400</v>
      </c>
      <c r="Q2084" s="162">
        <v>2597</v>
      </c>
      <c r="R2084" s="164">
        <v>1</v>
      </c>
      <c r="S2084" s="164" t="s">
        <v>644</v>
      </c>
      <c r="T2084" s="164"/>
      <c r="U2084" s="164" t="s">
        <v>644</v>
      </c>
      <c r="V2084" s="164" t="s">
        <v>644</v>
      </c>
      <c r="W2084" s="162">
        <f t="shared" si="122"/>
        <v>1</v>
      </c>
      <c r="X2084" s="162">
        <v>1</v>
      </c>
      <c r="Y2084" t="str">
        <f t="shared" si="123"/>
        <v>Public Elementary</v>
      </c>
      <c r="AA2084" t="str">
        <f t="shared" si="124"/>
        <v>1</v>
      </c>
    </row>
    <row r="2085" spans="1:27" ht="15.75" hidden="1" customHeight="1" x14ac:dyDescent="0.25">
      <c r="A2085" s="162">
        <v>1834</v>
      </c>
      <c r="B2085" s="162">
        <v>121680</v>
      </c>
      <c r="C2085" s="163" t="s">
        <v>2464</v>
      </c>
      <c r="D2085" s="163" t="s">
        <v>638</v>
      </c>
      <c r="E2085" s="163" t="s">
        <v>639</v>
      </c>
      <c r="F2085" s="163" t="s">
        <v>639</v>
      </c>
      <c r="G2085" s="163" t="s">
        <v>2457</v>
      </c>
      <c r="H2085" s="163" t="s">
        <v>2458</v>
      </c>
      <c r="I2085" s="163" t="s">
        <v>643</v>
      </c>
      <c r="J2085" s="162">
        <v>10.278216889999999</v>
      </c>
      <c r="K2085" s="162">
        <v>124.8091761</v>
      </c>
      <c r="L2085" s="163" t="s">
        <v>644</v>
      </c>
      <c r="M2085" s="162">
        <v>14</v>
      </c>
      <c r="N2085" s="162">
        <v>45</v>
      </c>
      <c r="O2085" s="162">
        <v>194</v>
      </c>
      <c r="P2085" s="162">
        <v>1400</v>
      </c>
      <c r="Q2085" s="162">
        <v>2597</v>
      </c>
      <c r="R2085" s="164">
        <v>1</v>
      </c>
      <c r="S2085" s="164" t="s">
        <v>644</v>
      </c>
      <c r="T2085" s="164"/>
      <c r="U2085" s="164" t="s">
        <v>644</v>
      </c>
      <c r="V2085" s="164" t="s">
        <v>644</v>
      </c>
      <c r="W2085" s="162">
        <f t="shared" si="122"/>
        <v>1</v>
      </c>
      <c r="X2085" s="162">
        <v>1</v>
      </c>
      <c r="Y2085" t="str">
        <f t="shared" si="123"/>
        <v>Public Elementary</v>
      </c>
      <c r="AA2085" t="str">
        <f t="shared" si="124"/>
        <v>1</v>
      </c>
    </row>
    <row r="2086" spans="1:27" ht="15.75" hidden="1" customHeight="1" x14ac:dyDescent="0.25">
      <c r="A2086" s="162">
        <v>1835</v>
      </c>
      <c r="B2086" s="162">
        <v>121681</v>
      </c>
      <c r="C2086" s="163" t="s">
        <v>2465</v>
      </c>
      <c r="D2086" s="163" t="s">
        <v>638</v>
      </c>
      <c r="E2086" s="163" t="s">
        <v>639</v>
      </c>
      <c r="F2086" s="163" t="s">
        <v>639</v>
      </c>
      <c r="G2086" s="163" t="s">
        <v>2457</v>
      </c>
      <c r="H2086" s="163" t="s">
        <v>2458</v>
      </c>
      <c r="I2086" s="163" t="s">
        <v>643</v>
      </c>
      <c r="J2086" s="162">
        <v>10.29997126</v>
      </c>
      <c r="K2086" s="162">
        <v>124.8293982</v>
      </c>
      <c r="L2086" s="163" t="s">
        <v>644</v>
      </c>
      <c r="M2086" s="162">
        <v>14</v>
      </c>
      <c r="N2086" s="162">
        <v>45</v>
      </c>
      <c r="O2086" s="162">
        <v>194</v>
      </c>
      <c r="P2086" s="162">
        <v>1400</v>
      </c>
      <c r="Q2086" s="162">
        <v>2597</v>
      </c>
      <c r="R2086" s="164">
        <v>1</v>
      </c>
      <c r="S2086" s="164" t="s">
        <v>644</v>
      </c>
      <c r="T2086" s="164"/>
      <c r="U2086" s="164" t="s">
        <v>644</v>
      </c>
      <c r="V2086" s="164" t="s">
        <v>644</v>
      </c>
      <c r="W2086" s="162">
        <f t="shared" si="122"/>
        <v>1</v>
      </c>
      <c r="X2086" s="162">
        <v>1</v>
      </c>
      <c r="Y2086" t="str">
        <f t="shared" si="123"/>
        <v>Public Elementary</v>
      </c>
      <c r="AA2086" t="str">
        <f t="shared" si="124"/>
        <v>1</v>
      </c>
    </row>
    <row r="2087" spans="1:27" ht="15.75" hidden="1" customHeight="1" x14ac:dyDescent="0.25">
      <c r="A2087" s="162">
        <v>1836</v>
      </c>
      <c r="B2087" s="162">
        <v>121682</v>
      </c>
      <c r="C2087" s="163" t="s">
        <v>2466</v>
      </c>
      <c r="D2087" s="163" t="s">
        <v>638</v>
      </c>
      <c r="E2087" s="163" t="s">
        <v>639</v>
      </c>
      <c r="F2087" s="163" t="s">
        <v>639</v>
      </c>
      <c r="G2087" s="163" t="s">
        <v>2457</v>
      </c>
      <c r="H2087" s="163" t="s">
        <v>2458</v>
      </c>
      <c r="I2087" s="163" t="s">
        <v>643</v>
      </c>
      <c r="J2087" s="162">
        <v>10.29007206</v>
      </c>
      <c r="K2087" s="162">
        <v>124.8057982</v>
      </c>
      <c r="L2087" s="163" t="s">
        <v>644</v>
      </c>
      <c r="M2087" s="162">
        <v>14</v>
      </c>
      <c r="N2087" s="162">
        <v>45</v>
      </c>
      <c r="O2087" s="162">
        <v>194</v>
      </c>
      <c r="P2087" s="162">
        <v>1400</v>
      </c>
      <c r="Q2087" s="162">
        <v>2597</v>
      </c>
      <c r="R2087" s="164">
        <v>1</v>
      </c>
      <c r="S2087" s="164" t="s">
        <v>644</v>
      </c>
      <c r="T2087" s="164"/>
      <c r="U2087" s="164" t="s">
        <v>644</v>
      </c>
      <c r="V2087" s="164" t="s">
        <v>644</v>
      </c>
      <c r="W2087" s="162">
        <f t="shared" si="122"/>
        <v>1</v>
      </c>
      <c r="X2087" s="162">
        <v>1</v>
      </c>
      <c r="Y2087" t="str">
        <f t="shared" si="123"/>
        <v>Public Elementary</v>
      </c>
      <c r="AA2087" t="str">
        <f t="shared" si="124"/>
        <v>1</v>
      </c>
    </row>
    <row r="2088" spans="1:27" ht="15.75" hidden="1" customHeight="1" x14ac:dyDescent="0.25">
      <c r="A2088" s="162">
        <v>1837</v>
      </c>
      <c r="B2088" s="162">
        <v>121683</v>
      </c>
      <c r="C2088" s="163" t="s">
        <v>2467</v>
      </c>
      <c r="D2088" s="163" t="s">
        <v>638</v>
      </c>
      <c r="E2088" s="163" t="s">
        <v>639</v>
      </c>
      <c r="F2088" s="163" t="s">
        <v>639</v>
      </c>
      <c r="G2088" s="163" t="s">
        <v>2457</v>
      </c>
      <c r="H2088" s="163" t="s">
        <v>2458</v>
      </c>
      <c r="I2088" s="163" t="s">
        <v>643</v>
      </c>
      <c r="J2088" s="162">
        <v>10.27821672</v>
      </c>
      <c r="K2088" s="162">
        <v>124.84723099999999</v>
      </c>
      <c r="L2088" s="163" t="s">
        <v>644</v>
      </c>
      <c r="M2088" s="162">
        <v>14</v>
      </c>
      <c r="N2088" s="162">
        <v>45</v>
      </c>
      <c r="O2088" s="162">
        <v>194</v>
      </c>
      <c r="P2088" s="162">
        <v>1400</v>
      </c>
      <c r="Q2088" s="162">
        <v>2597</v>
      </c>
      <c r="R2088" s="164">
        <v>1</v>
      </c>
      <c r="S2088" s="164" t="s">
        <v>644</v>
      </c>
      <c r="T2088" s="164"/>
      <c r="U2088" s="164" t="s">
        <v>644</v>
      </c>
      <c r="V2088" s="164" t="s">
        <v>644</v>
      </c>
      <c r="W2088" s="162">
        <f t="shared" si="122"/>
        <v>1</v>
      </c>
      <c r="X2088" s="162">
        <v>1</v>
      </c>
      <c r="Y2088" t="str">
        <f t="shared" si="123"/>
        <v>Public Elementary</v>
      </c>
      <c r="AA2088" t="str">
        <f t="shared" si="124"/>
        <v>1</v>
      </c>
    </row>
    <row r="2089" spans="1:27" ht="15.75" hidden="1" customHeight="1" x14ac:dyDescent="0.25">
      <c r="A2089" s="162">
        <v>1838</v>
      </c>
      <c r="B2089" s="162">
        <v>121684</v>
      </c>
      <c r="C2089" s="163" t="s">
        <v>2468</v>
      </c>
      <c r="D2089" s="163" t="s">
        <v>638</v>
      </c>
      <c r="E2089" s="163" t="s">
        <v>639</v>
      </c>
      <c r="F2089" s="163" t="s">
        <v>639</v>
      </c>
      <c r="G2089" s="163" t="s">
        <v>2457</v>
      </c>
      <c r="H2089" s="163" t="s">
        <v>2458</v>
      </c>
      <c r="I2089" s="163" t="s">
        <v>643</v>
      </c>
      <c r="J2089" s="162">
        <v>10.303970789999999</v>
      </c>
      <c r="K2089" s="162">
        <v>124.8745981</v>
      </c>
      <c r="L2089" s="163" t="s">
        <v>644</v>
      </c>
      <c r="M2089" s="162">
        <v>14</v>
      </c>
      <c r="N2089" s="162">
        <v>45</v>
      </c>
      <c r="O2089" s="162">
        <v>194</v>
      </c>
      <c r="P2089" s="162">
        <v>1400</v>
      </c>
      <c r="Q2089" s="162">
        <v>2597</v>
      </c>
      <c r="R2089" s="164">
        <v>1</v>
      </c>
      <c r="S2089" s="164" t="s">
        <v>644</v>
      </c>
      <c r="T2089" s="164"/>
      <c r="U2089" s="164" t="s">
        <v>644</v>
      </c>
      <c r="V2089" s="164" t="s">
        <v>644</v>
      </c>
      <c r="W2089" s="162">
        <f t="shared" si="122"/>
        <v>1</v>
      </c>
      <c r="X2089" s="162">
        <v>1</v>
      </c>
      <c r="Y2089" t="str">
        <f t="shared" si="123"/>
        <v>Public Elementary</v>
      </c>
      <c r="AA2089" t="str">
        <f t="shared" si="124"/>
        <v>1</v>
      </c>
    </row>
    <row r="2090" spans="1:27" ht="15.75" hidden="1" customHeight="1" x14ac:dyDescent="0.25">
      <c r="A2090" s="162">
        <v>1839</v>
      </c>
      <c r="B2090" s="162">
        <v>121685</v>
      </c>
      <c r="C2090" s="163" t="s">
        <v>2469</v>
      </c>
      <c r="D2090" s="163" t="s">
        <v>638</v>
      </c>
      <c r="E2090" s="163" t="s">
        <v>639</v>
      </c>
      <c r="F2090" s="163" t="s">
        <v>639</v>
      </c>
      <c r="G2090" s="163" t="s">
        <v>2457</v>
      </c>
      <c r="H2090" s="163" t="s">
        <v>2458</v>
      </c>
      <c r="I2090" s="163" t="s">
        <v>643</v>
      </c>
      <c r="J2090" s="162">
        <v>10.31037025</v>
      </c>
      <c r="K2090" s="162">
        <v>124.89369809999999</v>
      </c>
      <c r="L2090" s="163" t="s">
        <v>644</v>
      </c>
      <c r="M2090" s="162">
        <v>14</v>
      </c>
      <c r="N2090" s="162">
        <v>45</v>
      </c>
      <c r="O2090" s="162">
        <v>194</v>
      </c>
      <c r="P2090" s="162">
        <v>1400</v>
      </c>
      <c r="Q2090" s="162">
        <v>2597</v>
      </c>
      <c r="R2090" s="164">
        <v>1</v>
      </c>
      <c r="S2090" s="164" t="s">
        <v>644</v>
      </c>
      <c r="T2090" s="164"/>
      <c r="U2090" s="164" t="s">
        <v>644</v>
      </c>
      <c r="V2090" s="164" t="s">
        <v>644</v>
      </c>
      <c r="W2090" s="162">
        <f t="shared" si="122"/>
        <v>1</v>
      </c>
      <c r="X2090" s="162">
        <v>1</v>
      </c>
      <c r="Y2090" t="str">
        <f t="shared" si="123"/>
        <v>Public Elementary</v>
      </c>
      <c r="AA2090" t="str">
        <f t="shared" si="124"/>
        <v>1</v>
      </c>
    </row>
    <row r="2091" spans="1:27" ht="15.75" hidden="1" customHeight="1" x14ac:dyDescent="0.25">
      <c r="A2091" s="162">
        <v>2284</v>
      </c>
      <c r="B2091" s="162">
        <v>303405</v>
      </c>
      <c r="C2091" s="163" t="s">
        <v>2864</v>
      </c>
      <c r="D2091" s="163" t="s">
        <v>638</v>
      </c>
      <c r="E2091" s="163" t="s">
        <v>639</v>
      </c>
      <c r="F2091" s="163" t="s">
        <v>639</v>
      </c>
      <c r="G2091" s="163" t="s">
        <v>2457</v>
      </c>
      <c r="H2091" s="163" t="s">
        <v>2458</v>
      </c>
      <c r="I2091" s="163" t="s">
        <v>716</v>
      </c>
      <c r="J2091" s="162">
        <v>10.282168110000001</v>
      </c>
      <c r="K2091" s="162">
        <v>124.7917147</v>
      </c>
      <c r="L2091" s="163" t="s">
        <v>644</v>
      </c>
      <c r="M2091" s="162">
        <v>14</v>
      </c>
      <c r="N2091" s="162">
        <v>45</v>
      </c>
      <c r="O2091" s="162">
        <v>194</v>
      </c>
      <c r="P2091" s="162">
        <v>1400</v>
      </c>
      <c r="Q2091" s="162">
        <v>2597</v>
      </c>
      <c r="R2091" s="164" t="s">
        <v>644</v>
      </c>
      <c r="S2091" s="164">
        <v>1</v>
      </c>
      <c r="T2091" s="164"/>
      <c r="U2091" s="164" t="s">
        <v>644</v>
      </c>
      <c r="V2091" s="164" t="s">
        <v>644</v>
      </c>
      <c r="W2091" s="162">
        <f t="shared" si="122"/>
        <v>2</v>
      </c>
      <c r="X2091" s="162">
        <v>1</v>
      </c>
      <c r="Y2091" t="str">
        <f t="shared" si="123"/>
        <v>Public JHS</v>
      </c>
      <c r="AA2091" t="str">
        <f t="shared" si="124"/>
        <v>2</v>
      </c>
    </row>
    <row r="2092" spans="1:27" ht="15.75" hidden="1" customHeight="1" x14ac:dyDescent="0.25">
      <c r="A2092" s="162">
        <v>2320</v>
      </c>
      <c r="B2092" s="162">
        <v>303443</v>
      </c>
      <c r="C2092" s="163" t="s">
        <v>2898</v>
      </c>
      <c r="D2092" s="163" t="s">
        <v>638</v>
      </c>
      <c r="E2092" s="163" t="s">
        <v>639</v>
      </c>
      <c r="F2092" s="163" t="s">
        <v>639</v>
      </c>
      <c r="G2092" s="163" t="s">
        <v>2457</v>
      </c>
      <c r="H2092" s="163" t="s">
        <v>2458</v>
      </c>
      <c r="I2092" s="163" t="s">
        <v>716</v>
      </c>
      <c r="J2092" s="162">
        <v>10.31432345</v>
      </c>
      <c r="K2092" s="162">
        <v>124.9040353</v>
      </c>
      <c r="L2092" s="163" t="s">
        <v>644</v>
      </c>
      <c r="M2092" s="162">
        <v>14</v>
      </c>
      <c r="N2092" s="162">
        <v>45</v>
      </c>
      <c r="O2092" s="162">
        <v>194</v>
      </c>
      <c r="P2092" s="162">
        <v>1400</v>
      </c>
      <c r="Q2092" s="162">
        <v>2597</v>
      </c>
      <c r="R2092" s="164" t="s">
        <v>644</v>
      </c>
      <c r="S2092" s="164">
        <v>1</v>
      </c>
      <c r="T2092" s="164"/>
      <c r="U2092" s="164" t="s">
        <v>644</v>
      </c>
      <c r="V2092" s="164" t="s">
        <v>644</v>
      </c>
      <c r="W2092" s="162">
        <f t="shared" si="122"/>
        <v>2</v>
      </c>
      <c r="X2092" s="162">
        <v>1</v>
      </c>
      <c r="Y2092" t="str">
        <f t="shared" si="123"/>
        <v>Public JHS</v>
      </c>
      <c r="AA2092" t="str">
        <f t="shared" si="124"/>
        <v>2</v>
      </c>
    </row>
    <row r="2093" spans="1:27" ht="15.75" hidden="1" customHeight="1" x14ac:dyDescent="0.25">
      <c r="A2093" s="162">
        <v>2354</v>
      </c>
      <c r="B2093" s="162">
        <v>313337</v>
      </c>
      <c r="C2093" s="163" t="s">
        <v>2929</v>
      </c>
      <c r="D2093" s="163" t="s">
        <v>638</v>
      </c>
      <c r="E2093" s="163" t="s">
        <v>639</v>
      </c>
      <c r="F2093" s="163" t="s">
        <v>639</v>
      </c>
      <c r="G2093" s="163" t="s">
        <v>2457</v>
      </c>
      <c r="H2093" s="163" t="s">
        <v>2458</v>
      </c>
      <c r="I2093" s="163" t="s">
        <v>716</v>
      </c>
      <c r="J2093" s="170"/>
      <c r="K2093" s="170"/>
      <c r="L2093" s="163" t="s">
        <v>644</v>
      </c>
      <c r="M2093" s="162">
        <v>14</v>
      </c>
      <c r="N2093" s="162">
        <v>45</v>
      </c>
      <c r="O2093" s="162">
        <v>194</v>
      </c>
      <c r="P2093" s="162">
        <v>1400</v>
      </c>
      <c r="Q2093" s="162">
        <v>2597</v>
      </c>
      <c r="R2093" s="164" t="s">
        <v>644</v>
      </c>
      <c r="S2093" s="164">
        <v>1</v>
      </c>
      <c r="T2093" s="164"/>
      <c r="U2093" s="164" t="s">
        <v>644</v>
      </c>
      <c r="V2093" s="164" t="s">
        <v>644</v>
      </c>
      <c r="W2093" s="162">
        <f t="shared" si="122"/>
        <v>2</v>
      </c>
      <c r="X2093" s="162">
        <v>1</v>
      </c>
      <c r="Y2093" t="str">
        <f t="shared" si="123"/>
        <v>Public JHS</v>
      </c>
      <c r="AA2093" t="str">
        <f t="shared" si="124"/>
        <v>2</v>
      </c>
    </row>
    <row r="2094" spans="1:27" ht="15.75" hidden="1" customHeight="1" x14ac:dyDescent="0.25">
      <c r="A2094" s="162">
        <v>2410</v>
      </c>
      <c r="B2094" s="162">
        <v>451505</v>
      </c>
      <c r="C2094" s="163" t="s">
        <v>3038</v>
      </c>
      <c r="D2094" s="163" t="s">
        <v>638</v>
      </c>
      <c r="E2094" s="163" t="s">
        <v>730</v>
      </c>
      <c r="F2094" s="163" t="s">
        <v>639</v>
      </c>
      <c r="G2094" s="163" t="s">
        <v>3001</v>
      </c>
      <c r="H2094" s="163" t="s">
        <v>2458</v>
      </c>
      <c r="I2094" s="163" t="s">
        <v>3</v>
      </c>
      <c r="J2094" s="162">
        <v>12.576083000000001</v>
      </c>
      <c r="K2094" s="162">
        <v>122.269516</v>
      </c>
      <c r="L2094" s="163" t="s">
        <v>3039</v>
      </c>
      <c r="M2094" s="162">
        <v>14</v>
      </c>
      <c r="N2094" s="162">
        <v>45</v>
      </c>
      <c r="O2094" s="162">
        <v>194</v>
      </c>
      <c r="P2094" s="162">
        <v>1400</v>
      </c>
      <c r="Q2094" s="162">
        <v>2597</v>
      </c>
      <c r="R2094" s="164">
        <v>1</v>
      </c>
      <c r="S2094" s="164" t="s">
        <v>644</v>
      </c>
      <c r="T2094" s="164"/>
      <c r="U2094" s="164" t="s">
        <v>644</v>
      </c>
      <c r="V2094" s="164" t="s">
        <v>644</v>
      </c>
      <c r="W2094" s="162">
        <f t="shared" si="122"/>
        <v>1</v>
      </c>
      <c r="X2094" s="162">
        <v>2</v>
      </c>
      <c r="Y2094" t="str">
        <f t="shared" si="123"/>
        <v>Private Elementary</v>
      </c>
      <c r="AA2094" t="str">
        <f t="shared" si="124"/>
        <v>1</v>
      </c>
    </row>
    <row r="2095" spans="1:27" ht="15.75" hidden="1" customHeight="1" x14ac:dyDescent="0.25">
      <c r="A2095" s="162">
        <v>2433</v>
      </c>
      <c r="B2095" s="162">
        <v>451541</v>
      </c>
      <c r="C2095" s="163" t="s">
        <v>3076</v>
      </c>
      <c r="D2095" s="163" t="s">
        <v>638</v>
      </c>
      <c r="E2095" s="163" t="s">
        <v>730</v>
      </c>
      <c r="F2095" s="163" t="s">
        <v>639</v>
      </c>
      <c r="G2095" s="163" t="s">
        <v>3001</v>
      </c>
      <c r="H2095" s="163" t="s">
        <v>2458</v>
      </c>
      <c r="I2095" s="163" t="s">
        <v>3</v>
      </c>
      <c r="J2095" s="170"/>
      <c r="K2095" s="170"/>
      <c r="L2095" s="163" t="s">
        <v>3077</v>
      </c>
      <c r="M2095" s="162">
        <v>14</v>
      </c>
      <c r="N2095" s="162">
        <v>45</v>
      </c>
      <c r="O2095" s="162">
        <v>194</v>
      </c>
      <c r="P2095" s="162">
        <v>1400</v>
      </c>
      <c r="Q2095" s="162">
        <v>2597</v>
      </c>
      <c r="R2095" s="164">
        <v>1</v>
      </c>
      <c r="S2095" s="164" t="s">
        <v>644</v>
      </c>
      <c r="T2095" s="164"/>
      <c r="U2095" s="164" t="s">
        <v>644</v>
      </c>
      <c r="V2095" s="164" t="s">
        <v>644</v>
      </c>
      <c r="W2095" s="162">
        <f t="shared" si="122"/>
        <v>1</v>
      </c>
      <c r="X2095" s="162">
        <v>2</v>
      </c>
      <c r="Y2095" t="str">
        <f t="shared" si="123"/>
        <v>Private Elementary</v>
      </c>
      <c r="AA2095" t="str">
        <f t="shared" si="124"/>
        <v>1</v>
      </c>
    </row>
    <row r="2096" spans="1:27" ht="15.75" hidden="1" customHeight="1" x14ac:dyDescent="0.25">
      <c r="A2096" s="162">
        <v>2481</v>
      </c>
      <c r="B2096" s="178" t="s">
        <v>2458</v>
      </c>
      <c r="C2096" s="178" t="s">
        <v>3133</v>
      </c>
      <c r="D2096" s="163" t="s">
        <v>638</v>
      </c>
      <c r="E2096" s="163" t="s">
        <v>639</v>
      </c>
      <c r="F2096" s="163" t="s">
        <v>639</v>
      </c>
      <c r="G2096" s="178" t="s">
        <v>3134</v>
      </c>
      <c r="H2096" s="178" t="s">
        <v>2458</v>
      </c>
      <c r="I2096" s="163" t="s">
        <v>758</v>
      </c>
      <c r="J2096" s="162"/>
      <c r="K2096" s="162"/>
      <c r="L2096" s="163"/>
      <c r="M2096" s="162"/>
      <c r="N2096" s="162"/>
      <c r="O2096" s="162"/>
      <c r="P2096" s="162"/>
      <c r="Q2096" s="162"/>
      <c r="R2096" s="164" t="s">
        <v>644</v>
      </c>
      <c r="S2096" s="164" t="s">
        <v>644</v>
      </c>
      <c r="T2096" s="164"/>
      <c r="U2096" s="164">
        <v>1</v>
      </c>
      <c r="V2096" s="164" t="s">
        <v>644</v>
      </c>
      <c r="W2096" s="162">
        <f t="shared" si="122"/>
        <v>7</v>
      </c>
      <c r="X2096" s="162">
        <v>1</v>
      </c>
      <c r="Y2096" t="str">
        <f t="shared" si="123"/>
        <v>Public ALS</v>
      </c>
      <c r="AA2096" t="str">
        <f t="shared" si="124"/>
        <v>4</v>
      </c>
    </row>
    <row r="2097" spans="1:27" ht="15.75" hidden="1" customHeight="1" x14ac:dyDescent="0.25">
      <c r="A2097" s="162">
        <v>1840</v>
      </c>
      <c r="B2097" s="162">
        <v>121686</v>
      </c>
      <c r="C2097" s="163" t="s">
        <v>2470</v>
      </c>
      <c r="D2097" s="163" t="s">
        <v>638</v>
      </c>
      <c r="E2097" s="163" t="s">
        <v>639</v>
      </c>
      <c r="F2097" s="163" t="s">
        <v>639</v>
      </c>
      <c r="G2097" s="163" t="s">
        <v>2457</v>
      </c>
      <c r="H2097" s="163" t="s">
        <v>2471</v>
      </c>
      <c r="I2097" s="163" t="s">
        <v>643</v>
      </c>
      <c r="J2097" s="162">
        <v>10.26099623</v>
      </c>
      <c r="K2097" s="162">
        <v>124.7802871</v>
      </c>
      <c r="L2097" s="163" t="s">
        <v>644</v>
      </c>
      <c r="M2097" s="162">
        <v>14</v>
      </c>
      <c r="N2097" s="162">
        <v>45</v>
      </c>
      <c r="O2097" s="162">
        <v>194</v>
      </c>
      <c r="P2097" s="162">
        <v>1400</v>
      </c>
      <c r="Q2097" s="162">
        <v>2598</v>
      </c>
      <c r="R2097" s="164">
        <v>1</v>
      </c>
      <c r="S2097" s="164" t="s">
        <v>644</v>
      </c>
      <c r="T2097" s="164"/>
      <c r="U2097" s="164" t="s">
        <v>644</v>
      </c>
      <c r="V2097" s="164" t="s">
        <v>644</v>
      </c>
      <c r="W2097" s="162">
        <f t="shared" si="122"/>
        <v>1</v>
      </c>
      <c r="X2097" s="162">
        <v>1</v>
      </c>
      <c r="Y2097" t="str">
        <f t="shared" si="123"/>
        <v>Public Elementary</v>
      </c>
      <c r="AA2097" t="str">
        <f t="shared" si="124"/>
        <v>1</v>
      </c>
    </row>
    <row r="2098" spans="1:27" ht="15.75" hidden="1" customHeight="1" x14ac:dyDescent="0.25">
      <c r="A2098" s="162">
        <v>1841</v>
      </c>
      <c r="B2098" s="162">
        <v>121687</v>
      </c>
      <c r="C2098" s="163" t="s">
        <v>2472</v>
      </c>
      <c r="D2098" s="163" t="s">
        <v>638</v>
      </c>
      <c r="E2098" s="163" t="s">
        <v>639</v>
      </c>
      <c r="F2098" s="163" t="s">
        <v>639</v>
      </c>
      <c r="G2098" s="163" t="s">
        <v>2457</v>
      </c>
      <c r="H2098" s="163" t="s">
        <v>2471</v>
      </c>
      <c r="I2098" s="163" t="s">
        <v>643</v>
      </c>
      <c r="J2098" s="162">
        <v>10.209962750000001</v>
      </c>
      <c r="K2098" s="162">
        <v>124.7973448</v>
      </c>
      <c r="L2098" s="163" t="s">
        <v>644</v>
      </c>
      <c r="M2098" s="162">
        <v>14</v>
      </c>
      <c r="N2098" s="162">
        <v>45</v>
      </c>
      <c r="O2098" s="162">
        <v>194</v>
      </c>
      <c r="P2098" s="162">
        <v>1400</v>
      </c>
      <c r="Q2098" s="162">
        <v>2598</v>
      </c>
      <c r="R2098" s="164">
        <v>1</v>
      </c>
      <c r="S2098" s="164" t="s">
        <v>644</v>
      </c>
      <c r="T2098" s="164"/>
      <c r="U2098" s="164" t="s">
        <v>644</v>
      </c>
      <c r="V2098" s="164" t="s">
        <v>644</v>
      </c>
      <c r="W2098" s="162">
        <f t="shared" si="122"/>
        <v>1</v>
      </c>
      <c r="X2098" s="162">
        <v>1</v>
      </c>
      <c r="Y2098" t="str">
        <f t="shared" si="123"/>
        <v>Public Elementary</v>
      </c>
      <c r="AA2098" t="str">
        <f t="shared" si="124"/>
        <v>1</v>
      </c>
    </row>
    <row r="2099" spans="1:27" ht="15.75" hidden="1" customHeight="1" x14ac:dyDescent="0.25">
      <c r="A2099" s="162">
        <v>1842</v>
      </c>
      <c r="B2099" s="162">
        <v>121688</v>
      </c>
      <c r="C2099" s="163" t="s">
        <v>2473</v>
      </c>
      <c r="D2099" s="163" t="s">
        <v>638</v>
      </c>
      <c r="E2099" s="163" t="s">
        <v>639</v>
      </c>
      <c r="F2099" s="163" t="s">
        <v>639</v>
      </c>
      <c r="G2099" s="163" t="s">
        <v>2457</v>
      </c>
      <c r="H2099" s="163" t="s">
        <v>2471</v>
      </c>
      <c r="I2099" s="163" t="s">
        <v>643</v>
      </c>
      <c r="J2099" s="162">
        <v>10.2067251</v>
      </c>
      <c r="K2099" s="162">
        <v>124.7709799</v>
      </c>
      <c r="L2099" s="163" t="s">
        <v>644</v>
      </c>
      <c r="M2099" s="162">
        <v>14</v>
      </c>
      <c r="N2099" s="162">
        <v>45</v>
      </c>
      <c r="O2099" s="162">
        <v>194</v>
      </c>
      <c r="P2099" s="162">
        <v>1400</v>
      </c>
      <c r="Q2099" s="162">
        <v>2598</v>
      </c>
      <c r="R2099" s="164">
        <v>1</v>
      </c>
      <c r="S2099" s="164" t="s">
        <v>644</v>
      </c>
      <c r="T2099" s="164"/>
      <c r="U2099" s="164" t="s">
        <v>644</v>
      </c>
      <c r="V2099" s="164" t="s">
        <v>644</v>
      </c>
      <c r="W2099" s="162">
        <f t="shared" si="122"/>
        <v>1</v>
      </c>
      <c r="X2099" s="162">
        <v>1</v>
      </c>
      <c r="Y2099" t="str">
        <f t="shared" si="123"/>
        <v>Public Elementary</v>
      </c>
      <c r="AA2099" t="str">
        <f t="shared" si="124"/>
        <v>1</v>
      </c>
    </row>
    <row r="2100" spans="1:27" ht="15.75" hidden="1" customHeight="1" x14ac:dyDescent="0.25">
      <c r="A2100" s="162">
        <v>1843</v>
      </c>
      <c r="B2100" s="162">
        <v>121689</v>
      </c>
      <c r="C2100" s="163" t="s">
        <v>872</v>
      </c>
      <c r="D2100" s="163" t="s">
        <v>638</v>
      </c>
      <c r="E2100" s="163" t="s">
        <v>639</v>
      </c>
      <c r="F2100" s="163" t="s">
        <v>639</v>
      </c>
      <c r="G2100" s="163" t="s">
        <v>2457</v>
      </c>
      <c r="H2100" s="163" t="s">
        <v>2471</v>
      </c>
      <c r="I2100" s="163" t="s">
        <v>643</v>
      </c>
      <c r="J2100" s="162">
        <v>10.201834359999999</v>
      </c>
      <c r="K2100" s="162">
        <v>124.7907968</v>
      </c>
      <c r="L2100" s="163" t="s">
        <v>644</v>
      </c>
      <c r="M2100" s="162">
        <v>14</v>
      </c>
      <c r="N2100" s="162">
        <v>45</v>
      </c>
      <c r="O2100" s="162">
        <v>194</v>
      </c>
      <c r="P2100" s="162">
        <v>1400</v>
      </c>
      <c r="Q2100" s="162">
        <v>2598</v>
      </c>
      <c r="R2100" s="164">
        <v>1</v>
      </c>
      <c r="S2100" s="164" t="s">
        <v>644</v>
      </c>
      <c r="T2100" s="164"/>
      <c r="U2100" s="164" t="s">
        <v>644</v>
      </c>
      <c r="V2100" s="164" t="s">
        <v>644</v>
      </c>
      <c r="W2100" s="162">
        <f t="shared" si="122"/>
        <v>1</v>
      </c>
      <c r="X2100" s="162">
        <v>1</v>
      </c>
      <c r="Y2100" t="str">
        <f t="shared" si="123"/>
        <v>Public Elementary</v>
      </c>
      <c r="AA2100" t="str">
        <f t="shared" si="124"/>
        <v>1</v>
      </c>
    </row>
    <row r="2101" spans="1:27" ht="15.75" hidden="1" customHeight="1" x14ac:dyDescent="0.25">
      <c r="A2101" s="162">
        <v>1844</v>
      </c>
      <c r="B2101" s="162">
        <v>121690</v>
      </c>
      <c r="C2101" s="163" t="s">
        <v>2474</v>
      </c>
      <c r="D2101" s="163" t="s">
        <v>638</v>
      </c>
      <c r="E2101" s="163" t="s">
        <v>639</v>
      </c>
      <c r="F2101" s="163" t="s">
        <v>639</v>
      </c>
      <c r="G2101" s="163" t="s">
        <v>2457</v>
      </c>
      <c r="H2101" s="163" t="s">
        <v>2471</v>
      </c>
      <c r="I2101" s="163" t="s">
        <v>643</v>
      </c>
      <c r="J2101" s="162">
        <v>10.21960103</v>
      </c>
      <c r="K2101" s="162">
        <v>124.8087998</v>
      </c>
      <c r="L2101" s="163" t="s">
        <v>644</v>
      </c>
      <c r="M2101" s="162">
        <v>14</v>
      </c>
      <c r="N2101" s="162">
        <v>45</v>
      </c>
      <c r="O2101" s="162">
        <v>194</v>
      </c>
      <c r="P2101" s="162">
        <v>1400</v>
      </c>
      <c r="Q2101" s="162">
        <v>2598</v>
      </c>
      <c r="R2101" s="164">
        <v>1</v>
      </c>
      <c r="S2101" s="164" t="s">
        <v>644</v>
      </c>
      <c r="T2101" s="164"/>
      <c r="U2101" s="164" t="s">
        <v>644</v>
      </c>
      <c r="V2101" s="164" t="s">
        <v>644</v>
      </c>
      <c r="W2101" s="162">
        <f t="shared" si="122"/>
        <v>1</v>
      </c>
      <c r="X2101" s="162">
        <v>1</v>
      </c>
      <c r="Y2101" t="str">
        <f t="shared" si="123"/>
        <v>Public Elementary</v>
      </c>
      <c r="AA2101" t="str">
        <f t="shared" si="124"/>
        <v>1</v>
      </c>
    </row>
    <row r="2102" spans="1:27" ht="15.75" hidden="1" customHeight="1" x14ac:dyDescent="0.25">
      <c r="A2102" s="162">
        <v>1845</v>
      </c>
      <c r="B2102" s="162">
        <v>121691</v>
      </c>
      <c r="C2102" s="163" t="s">
        <v>2475</v>
      </c>
      <c r="D2102" s="163" t="s">
        <v>638</v>
      </c>
      <c r="E2102" s="163" t="s">
        <v>639</v>
      </c>
      <c r="F2102" s="163" t="s">
        <v>639</v>
      </c>
      <c r="G2102" s="163" t="s">
        <v>2457</v>
      </c>
      <c r="H2102" s="163" t="s">
        <v>2471</v>
      </c>
      <c r="I2102" s="163" t="s">
        <v>643</v>
      </c>
      <c r="J2102" s="162">
        <v>10.22747655</v>
      </c>
      <c r="K2102" s="162">
        <v>124.7906979</v>
      </c>
      <c r="L2102" s="163" t="s">
        <v>644</v>
      </c>
      <c r="M2102" s="162">
        <v>14</v>
      </c>
      <c r="N2102" s="162">
        <v>45</v>
      </c>
      <c r="O2102" s="162">
        <v>194</v>
      </c>
      <c r="P2102" s="162">
        <v>1400</v>
      </c>
      <c r="Q2102" s="162">
        <v>2598</v>
      </c>
      <c r="R2102" s="164">
        <v>1</v>
      </c>
      <c r="S2102" s="164" t="s">
        <v>644</v>
      </c>
      <c r="T2102" s="164"/>
      <c r="U2102" s="164" t="s">
        <v>644</v>
      </c>
      <c r="V2102" s="164" t="s">
        <v>644</v>
      </c>
      <c r="W2102" s="162">
        <f t="shared" si="122"/>
        <v>1</v>
      </c>
      <c r="X2102" s="162">
        <v>1</v>
      </c>
      <c r="Y2102" t="str">
        <f t="shared" si="123"/>
        <v>Public Elementary</v>
      </c>
      <c r="AA2102" t="str">
        <f t="shared" si="124"/>
        <v>1</v>
      </c>
    </row>
    <row r="2103" spans="1:27" ht="15.75" hidden="1" customHeight="1" x14ac:dyDescent="0.25">
      <c r="A2103" s="162">
        <v>1846</v>
      </c>
      <c r="B2103" s="162">
        <v>121692</v>
      </c>
      <c r="C2103" s="163" t="s">
        <v>2476</v>
      </c>
      <c r="D2103" s="163" t="s">
        <v>638</v>
      </c>
      <c r="E2103" s="163" t="s">
        <v>639</v>
      </c>
      <c r="F2103" s="163" t="s">
        <v>639</v>
      </c>
      <c r="G2103" s="163" t="s">
        <v>2457</v>
      </c>
      <c r="H2103" s="163" t="s">
        <v>2471</v>
      </c>
      <c r="I2103" s="163" t="s">
        <v>643</v>
      </c>
      <c r="J2103" s="162">
        <v>10.23537593</v>
      </c>
      <c r="K2103" s="162">
        <v>124.8034979</v>
      </c>
      <c r="L2103" s="163" t="s">
        <v>644</v>
      </c>
      <c r="M2103" s="162">
        <v>14</v>
      </c>
      <c r="N2103" s="162">
        <v>45</v>
      </c>
      <c r="O2103" s="162">
        <v>194</v>
      </c>
      <c r="P2103" s="162">
        <v>1400</v>
      </c>
      <c r="Q2103" s="162">
        <v>2598</v>
      </c>
      <c r="R2103" s="164">
        <v>1</v>
      </c>
      <c r="S2103" s="164" t="s">
        <v>644</v>
      </c>
      <c r="T2103" s="164"/>
      <c r="U2103" s="164" t="s">
        <v>644</v>
      </c>
      <c r="V2103" s="164" t="s">
        <v>644</v>
      </c>
      <c r="W2103" s="162">
        <f t="shared" si="122"/>
        <v>1</v>
      </c>
      <c r="X2103" s="162">
        <v>1</v>
      </c>
      <c r="Y2103" t="str">
        <f t="shared" si="123"/>
        <v>Public Elementary</v>
      </c>
      <c r="AA2103" t="str">
        <f t="shared" si="124"/>
        <v>1</v>
      </c>
    </row>
    <row r="2104" spans="1:27" ht="15.75" hidden="1" customHeight="1" x14ac:dyDescent="0.25">
      <c r="A2104" s="162">
        <v>1847</v>
      </c>
      <c r="B2104" s="162">
        <v>121693</v>
      </c>
      <c r="C2104" s="163" t="s">
        <v>2477</v>
      </c>
      <c r="D2104" s="163" t="s">
        <v>638</v>
      </c>
      <c r="E2104" s="163" t="s">
        <v>639</v>
      </c>
      <c r="F2104" s="163" t="s">
        <v>639</v>
      </c>
      <c r="G2104" s="163" t="s">
        <v>2457</v>
      </c>
      <c r="H2104" s="163" t="s">
        <v>2471</v>
      </c>
      <c r="I2104" s="163" t="s">
        <v>643</v>
      </c>
      <c r="J2104" s="162">
        <v>10.283494230000001</v>
      </c>
      <c r="K2104" s="162">
        <v>124.874454</v>
      </c>
      <c r="L2104" s="163" t="s">
        <v>644</v>
      </c>
      <c r="M2104" s="162">
        <v>14</v>
      </c>
      <c r="N2104" s="162">
        <v>45</v>
      </c>
      <c r="O2104" s="162">
        <v>194</v>
      </c>
      <c r="P2104" s="162">
        <v>1400</v>
      </c>
      <c r="Q2104" s="162">
        <v>2598</v>
      </c>
      <c r="R2104" s="164">
        <v>1</v>
      </c>
      <c r="S2104" s="164" t="s">
        <v>644</v>
      </c>
      <c r="T2104" s="164"/>
      <c r="U2104" s="164" t="s">
        <v>644</v>
      </c>
      <c r="V2104" s="164" t="s">
        <v>644</v>
      </c>
      <c r="W2104" s="162">
        <f t="shared" si="122"/>
        <v>1</v>
      </c>
      <c r="X2104" s="162">
        <v>1</v>
      </c>
      <c r="Y2104" t="str">
        <f t="shared" si="123"/>
        <v>Public Elementary</v>
      </c>
      <c r="AA2104" t="str">
        <f t="shared" si="124"/>
        <v>1</v>
      </c>
    </row>
    <row r="2105" spans="1:27" ht="15.75" hidden="1" customHeight="1" x14ac:dyDescent="0.25">
      <c r="A2105" s="162">
        <v>1848</v>
      </c>
      <c r="B2105" s="162">
        <v>121694</v>
      </c>
      <c r="C2105" s="163" t="s">
        <v>2478</v>
      </c>
      <c r="D2105" s="163" t="s">
        <v>638</v>
      </c>
      <c r="E2105" s="163" t="s">
        <v>639</v>
      </c>
      <c r="F2105" s="163" t="s">
        <v>639</v>
      </c>
      <c r="G2105" s="163" t="s">
        <v>2457</v>
      </c>
      <c r="H2105" s="163" t="s">
        <v>2471</v>
      </c>
      <c r="I2105" s="163" t="s">
        <v>643</v>
      </c>
      <c r="J2105" s="162">
        <v>10.26016293</v>
      </c>
      <c r="K2105" s="162">
        <v>124.8636199</v>
      </c>
      <c r="L2105" s="163" t="s">
        <v>644</v>
      </c>
      <c r="M2105" s="162">
        <v>14</v>
      </c>
      <c r="N2105" s="162">
        <v>45</v>
      </c>
      <c r="O2105" s="162">
        <v>194</v>
      </c>
      <c r="P2105" s="162">
        <v>1400</v>
      </c>
      <c r="Q2105" s="162">
        <v>2598</v>
      </c>
      <c r="R2105" s="164">
        <v>1</v>
      </c>
      <c r="S2105" s="164" t="s">
        <v>644</v>
      </c>
      <c r="T2105" s="164"/>
      <c r="U2105" s="164" t="s">
        <v>644</v>
      </c>
      <c r="V2105" s="164" t="s">
        <v>644</v>
      </c>
      <c r="W2105" s="162">
        <f t="shared" si="122"/>
        <v>1</v>
      </c>
      <c r="X2105" s="162">
        <v>1</v>
      </c>
      <c r="Y2105" t="str">
        <f t="shared" si="123"/>
        <v>Public Elementary</v>
      </c>
      <c r="AA2105" t="str">
        <f t="shared" si="124"/>
        <v>1</v>
      </c>
    </row>
    <row r="2106" spans="1:27" ht="15.75" hidden="1" customHeight="1" x14ac:dyDescent="0.25">
      <c r="A2106" s="162">
        <v>1849</v>
      </c>
      <c r="B2106" s="162">
        <v>121695</v>
      </c>
      <c r="C2106" s="163" t="s">
        <v>2479</v>
      </c>
      <c r="D2106" s="163" t="s">
        <v>638</v>
      </c>
      <c r="E2106" s="163" t="s">
        <v>639</v>
      </c>
      <c r="F2106" s="163" t="s">
        <v>639</v>
      </c>
      <c r="G2106" s="163" t="s">
        <v>2457</v>
      </c>
      <c r="H2106" s="163" t="s">
        <v>2471</v>
      </c>
      <c r="I2106" s="163" t="s">
        <v>643</v>
      </c>
      <c r="J2106" s="162">
        <v>10.270717380000001</v>
      </c>
      <c r="K2106" s="162">
        <v>124.8175091</v>
      </c>
      <c r="L2106" s="163" t="s">
        <v>644</v>
      </c>
      <c r="M2106" s="162">
        <v>14</v>
      </c>
      <c r="N2106" s="162">
        <v>45</v>
      </c>
      <c r="O2106" s="162">
        <v>194</v>
      </c>
      <c r="P2106" s="162">
        <v>1400</v>
      </c>
      <c r="Q2106" s="162">
        <v>2598</v>
      </c>
      <c r="R2106" s="164">
        <v>1</v>
      </c>
      <c r="S2106" s="164" t="s">
        <v>644</v>
      </c>
      <c r="T2106" s="164"/>
      <c r="U2106" s="164" t="s">
        <v>644</v>
      </c>
      <c r="V2106" s="164" t="s">
        <v>644</v>
      </c>
      <c r="W2106" s="162">
        <f t="shared" si="122"/>
        <v>1</v>
      </c>
      <c r="X2106" s="162">
        <v>1</v>
      </c>
      <c r="Y2106" t="str">
        <f t="shared" si="123"/>
        <v>Public Elementary</v>
      </c>
      <c r="AA2106" t="str">
        <f t="shared" si="124"/>
        <v>1</v>
      </c>
    </row>
    <row r="2107" spans="1:27" ht="15.75" hidden="1" customHeight="1" x14ac:dyDescent="0.25">
      <c r="A2107" s="162">
        <v>1850</v>
      </c>
      <c r="B2107" s="162">
        <v>121696</v>
      </c>
      <c r="C2107" s="163" t="s">
        <v>2434</v>
      </c>
      <c r="D2107" s="163" t="s">
        <v>638</v>
      </c>
      <c r="E2107" s="163" t="s">
        <v>639</v>
      </c>
      <c r="F2107" s="163" t="s">
        <v>639</v>
      </c>
      <c r="G2107" s="163" t="s">
        <v>2457</v>
      </c>
      <c r="H2107" s="163" t="s">
        <v>2471</v>
      </c>
      <c r="I2107" s="163" t="s">
        <v>643</v>
      </c>
      <c r="J2107" s="162">
        <v>10.256830300000001</v>
      </c>
      <c r="K2107" s="162">
        <v>124.83139799999999</v>
      </c>
      <c r="L2107" s="163" t="s">
        <v>644</v>
      </c>
      <c r="M2107" s="162">
        <v>14</v>
      </c>
      <c r="N2107" s="162">
        <v>45</v>
      </c>
      <c r="O2107" s="162">
        <v>194</v>
      </c>
      <c r="P2107" s="162">
        <v>1400</v>
      </c>
      <c r="Q2107" s="162">
        <v>2598</v>
      </c>
      <c r="R2107" s="164">
        <v>1</v>
      </c>
      <c r="S2107" s="164" t="s">
        <v>644</v>
      </c>
      <c r="T2107" s="164"/>
      <c r="U2107" s="164" t="s">
        <v>644</v>
      </c>
      <c r="V2107" s="164" t="s">
        <v>644</v>
      </c>
      <c r="W2107" s="162">
        <f t="shared" si="122"/>
        <v>1</v>
      </c>
      <c r="X2107" s="162">
        <v>1</v>
      </c>
      <c r="Y2107" t="str">
        <f t="shared" si="123"/>
        <v>Public Elementary</v>
      </c>
      <c r="AA2107" t="str">
        <f t="shared" si="124"/>
        <v>1</v>
      </c>
    </row>
    <row r="2108" spans="1:27" ht="15.75" hidden="1" customHeight="1" x14ac:dyDescent="0.25">
      <c r="A2108" s="162">
        <v>1851</v>
      </c>
      <c r="B2108" s="162">
        <v>121697</v>
      </c>
      <c r="C2108" s="163" t="s">
        <v>2480</v>
      </c>
      <c r="D2108" s="163" t="s">
        <v>638</v>
      </c>
      <c r="E2108" s="163" t="s">
        <v>639</v>
      </c>
      <c r="F2108" s="163" t="s">
        <v>639</v>
      </c>
      <c r="G2108" s="163" t="s">
        <v>2457</v>
      </c>
      <c r="H2108" s="163" t="s">
        <v>2471</v>
      </c>
      <c r="I2108" s="163" t="s">
        <v>643</v>
      </c>
      <c r="J2108" s="162">
        <v>10.23197629</v>
      </c>
      <c r="K2108" s="162">
        <v>124.776898</v>
      </c>
      <c r="L2108" s="163" t="s">
        <v>644</v>
      </c>
      <c r="M2108" s="162">
        <v>14</v>
      </c>
      <c r="N2108" s="162">
        <v>45</v>
      </c>
      <c r="O2108" s="162">
        <v>194</v>
      </c>
      <c r="P2108" s="162">
        <v>1400</v>
      </c>
      <c r="Q2108" s="162">
        <v>2598</v>
      </c>
      <c r="R2108" s="164">
        <v>1</v>
      </c>
      <c r="S2108" s="164" t="s">
        <v>644</v>
      </c>
      <c r="T2108" s="164"/>
      <c r="U2108" s="164" t="s">
        <v>644</v>
      </c>
      <c r="V2108" s="164" t="s">
        <v>644</v>
      </c>
      <c r="W2108" s="162">
        <f t="shared" si="122"/>
        <v>1</v>
      </c>
      <c r="X2108" s="162">
        <v>1</v>
      </c>
      <c r="Y2108" t="str">
        <f t="shared" si="123"/>
        <v>Public Elementary</v>
      </c>
      <c r="AA2108" t="str">
        <f t="shared" si="124"/>
        <v>1</v>
      </c>
    </row>
    <row r="2109" spans="1:27" ht="15.75" hidden="1" customHeight="1" x14ac:dyDescent="0.25">
      <c r="A2109" s="162">
        <v>1852</v>
      </c>
      <c r="B2109" s="162">
        <v>121698</v>
      </c>
      <c r="C2109" s="163" t="s">
        <v>2481</v>
      </c>
      <c r="D2109" s="163" t="s">
        <v>638</v>
      </c>
      <c r="E2109" s="163" t="s">
        <v>639</v>
      </c>
      <c r="F2109" s="163" t="s">
        <v>639</v>
      </c>
      <c r="G2109" s="163" t="s">
        <v>2457</v>
      </c>
      <c r="H2109" s="163" t="s">
        <v>2471</v>
      </c>
      <c r="I2109" s="163" t="s">
        <v>643</v>
      </c>
      <c r="J2109" s="162">
        <v>10.19127922</v>
      </c>
      <c r="K2109" s="162">
        <v>124.7636198</v>
      </c>
      <c r="L2109" s="163" t="s">
        <v>644</v>
      </c>
      <c r="M2109" s="162">
        <v>14</v>
      </c>
      <c r="N2109" s="162">
        <v>45</v>
      </c>
      <c r="O2109" s="162">
        <v>194</v>
      </c>
      <c r="P2109" s="162">
        <v>1400</v>
      </c>
      <c r="Q2109" s="162">
        <v>2598</v>
      </c>
      <c r="R2109" s="164">
        <v>1</v>
      </c>
      <c r="S2109" s="164" t="s">
        <v>644</v>
      </c>
      <c r="T2109" s="164"/>
      <c r="U2109" s="164" t="s">
        <v>644</v>
      </c>
      <c r="V2109" s="164" t="s">
        <v>644</v>
      </c>
      <c r="W2109" s="162">
        <f t="shared" si="122"/>
        <v>1</v>
      </c>
      <c r="X2109" s="162">
        <v>1</v>
      </c>
      <c r="Y2109" t="str">
        <f t="shared" si="123"/>
        <v>Public Elementary</v>
      </c>
      <c r="AA2109" t="str">
        <f t="shared" si="124"/>
        <v>1</v>
      </c>
    </row>
    <row r="2110" spans="1:27" ht="15.75" hidden="1" customHeight="1" x14ac:dyDescent="0.25">
      <c r="A2110" s="162">
        <v>1853</v>
      </c>
      <c r="B2110" s="162">
        <v>121699</v>
      </c>
      <c r="C2110" s="163" t="s">
        <v>2482</v>
      </c>
      <c r="D2110" s="163" t="s">
        <v>638</v>
      </c>
      <c r="E2110" s="163" t="s">
        <v>639</v>
      </c>
      <c r="F2110" s="163" t="s">
        <v>639</v>
      </c>
      <c r="G2110" s="163" t="s">
        <v>2457</v>
      </c>
      <c r="H2110" s="163" t="s">
        <v>2471</v>
      </c>
      <c r="I2110" s="163" t="s">
        <v>643</v>
      </c>
      <c r="J2110" s="162">
        <v>10.248774920000001</v>
      </c>
      <c r="K2110" s="162">
        <v>124.81862</v>
      </c>
      <c r="L2110" s="163" t="s">
        <v>644</v>
      </c>
      <c r="M2110" s="162">
        <v>14</v>
      </c>
      <c r="N2110" s="162">
        <v>45</v>
      </c>
      <c r="O2110" s="162">
        <v>194</v>
      </c>
      <c r="P2110" s="162">
        <v>1400</v>
      </c>
      <c r="Q2110" s="162">
        <v>2598</v>
      </c>
      <c r="R2110" s="164">
        <v>1</v>
      </c>
      <c r="S2110" s="164" t="s">
        <v>644</v>
      </c>
      <c r="T2110" s="164"/>
      <c r="U2110" s="164" t="s">
        <v>644</v>
      </c>
      <c r="V2110" s="164" t="s">
        <v>644</v>
      </c>
      <c r="W2110" s="162">
        <f t="shared" si="122"/>
        <v>1</v>
      </c>
      <c r="X2110" s="162">
        <v>1</v>
      </c>
      <c r="Y2110" t="str">
        <f t="shared" si="123"/>
        <v>Public Elementary</v>
      </c>
      <c r="AA2110" t="str">
        <f t="shared" si="124"/>
        <v>1</v>
      </c>
    </row>
    <row r="2111" spans="1:27" ht="15.75" hidden="1" customHeight="1" x14ac:dyDescent="0.25">
      <c r="A2111" s="162">
        <v>2237</v>
      </c>
      <c r="B2111" s="162">
        <v>303356</v>
      </c>
      <c r="C2111" s="163" t="s">
        <v>2818</v>
      </c>
      <c r="D2111" s="163" t="s">
        <v>638</v>
      </c>
      <c r="E2111" s="163" t="s">
        <v>639</v>
      </c>
      <c r="F2111" s="163" t="s">
        <v>639</v>
      </c>
      <c r="G2111" s="163" t="s">
        <v>2457</v>
      </c>
      <c r="H2111" s="163" t="s">
        <v>2471</v>
      </c>
      <c r="I2111" s="163" t="s">
        <v>716</v>
      </c>
      <c r="J2111" s="162">
        <v>10.20341636</v>
      </c>
      <c r="K2111" s="162">
        <v>124.7708171</v>
      </c>
      <c r="L2111" s="163" t="s">
        <v>644</v>
      </c>
      <c r="M2111" s="162">
        <v>14</v>
      </c>
      <c r="N2111" s="162">
        <v>45</v>
      </c>
      <c r="O2111" s="162">
        <v>194</v>
      </c>
      <c r="P2111" s="162">
        <v>1400</v>
      </c>
      <c r="Q2111" s="162">
        <v>2598</v>
      </c>
      <c r="R2111" s="164" t="s">
        <v>644</v>
      </c>
      <c r="S2111" s="164">
        <v>1</v>
      </c>
      <c r="T2111" s="164"/>
      <c r="U2111" s="164" t="s">
        <v>644</v>
      </c>
      <c r="V2111" s="164" t="s">
        <v>644</v>
      </c>
      <c r="W2111" s="162">
        <f t="shared" si="122"/>
        <v>2</v>
      </c>
      <c r="X2111" s="162">
        <v>1</v>
      </c>
      <c r="Y2111" t="str">
        <f t="shared" si="123"/>
        <v>Public JHS</v>
      </c>
      <c r="AA2111" t="str">
        <f t="shared" si="124"/>
        <v>2</v>
      </c>
    </row>
    <row r="2112" spans="1:27" ht="15.75" hidden="1" customHeight="1" x14ac:dyDescent="0.25">
      <c r="A2112" s="162">
        <v>2250</v>
      </c>
      <c r="B2112" s="162">
        <v>303370</v>
      </c>
      <c r="C2112" s="163" t="s">
        <v>2830</v>
      </c>
      <c r="D2112" s="163" t="s">
        <v>638</v>
      </c>
      <c r="E2112" s="163" t="s">
        <v>639</v>
      </c>
      <c r="F2112" s="163" t="s">
        <v>639</v>
      </c>
      <c r="G2112" s="163" t="s">
        <v>2457</v>
      </c>
      <c r="H2112" s="163" t="s">
        <v>2471</v>
      </c>
      <c r="I2112" s="163" t="s">
        <v>716</v>
      </c>
      <c r="J2112" s="162">
        <v>10.23511484</v>
      </c>
      <c r="K2112" s="162">
        <v>124.7960509</v>
      </c>
      <c r="L2112" s="163" t="s">
        <v>644</v>
      </c>
      <c r="M2112" s="162">
        <v>14</v>
      </c>
      <c r="N2112" s="162">
        <v>45</v>
      </c>
      <c r="O2112" s="162">
        <v>194</v>
      </c>
      <c r="P2112" s="162">
        <v>1400</v>
      </c>
      <c r="Q2112" s="162">
        <v>2598</v>
      </c>
      <c r="R2112" s="164" t="s">
        <v>644</v>
      </c>
      <c r="S2112" s="164">
        <v>1</v>
      </c>
      <c r="T2112" s="164"/>
      <c r="U2112" s="164" t="s">
        <v>644</v>
      </c>
      <c r="V2112" s="164" t="s">
        <v>644</v>
      </c>
      <c r="W2112" s="162">
        <f t="shared" si="122"/>
        <v>2</v>
      </c>
      <c r="X2112" s="162">
        <v>1</v>
      </c>
      <c r="Y2112" t="str">
        <f t="shared" si="123"/>
        <v>Public JHS</v>
      </c>
      <c r="AA2112" t="str">
        <f t="shared" si="124"/>
        <v>2</v>
      </c>
    </row>
    <row r="2113" spans="1:27" ht="15.75" hidden="1" customHeight="1" x14ac:dyDescent="0.25">
      <c r="A2113" s="162">
        <v>2390</v>
      </c>
      <c r="B2113" s="162">
        <v>404691</v>
      </c>
      <c r="C2113" s="163" t="s">
        <v>3000</v>
      </c>
      <c r="D2113" s="163" t="s">
        <v>638</v>
      </c>
      <c r="E2113" s="163" t="s">
        <v>730</v>
      </c>
      <c r="F2113" s="163" t="s">
        <v>639</v>
      </c>
      <c r="G2113" s="163" t="s">
        <v>3001</v>
      </c>
      <c r="H2113" s="163" t="s">
        <v>2471</v>
      </c>
      <c r="I2113" s="163" t="s">
        <v>439</v>
      </c>
      <c r="J2113" s="170"/>
      <c r="K2113" s="170"/>
      <c r="L2113" s="163" t="s">
        <v>3002</v>
      </c>
      <c r="M2113" s="162">
        <v>14</v>
      </c>
      <c r="N2113" s="162">
        <v>45</v>
      </c>
      <c r="O2113" s="162">
        <v>194</v>
      </c>
      <c r="P2113" s="162">
        <v>1400</v>
      </c>
      <c r="Q2113" s="162">
        <v>2598</v>
      </c>
      <c r="R2113" s="164" t="str">
        <f>IF(B2113&lt;200000,1,"")</f>
        <v/>
      </c>
      <c r="S2113" s="164">
        <v>1</v>
      </c>
      <c r="T2113" s="164"/>
      <c r="U2113" s="164" t="s">
        <v>644</v>
      </c>
      <c r="V2113" s="164" t="s">
        <v>644</v>
      </c>
      <c r="W2113" s="162">
        <f t="shared" si="122"/>
        <v>2</v>
      </c>
      <c r="X2113" s="162">
        <v>2</v>
      </c>
      <c r="Y2113" t="str">
        <f t="shared" si="123"/>
        <v>Private JHS</v>
      </c>
      <c r="AA2113" t="str">
        <f t="shared" si="124"/>
        <v>2</v>
      </c>
    </row>
    <row r="2114" spans="1:27" ht="15.75" hidden="1" customHeight="1" x14ac:dyDescent="0.25">
      <c r="A2114" s="162">
        <v>2482</v>
      </c>
      <c r="B2114" s="178" t="s">
        <v>2471</v>
      </c>
      <c r="C2114" s="178" t="s">
        <v>3135</v>
      </c>
      <c r="D2114" s="163" t="s">
        <v>638</v>
      </c>
      <c r="E2114" s="163" t="s">
        <v>639</v>
      </c>
      <c r="F2114" s="163" t="s">
        <v>639</v>
      </c>
      <c r="G2114" s="178" t="s">
        <v>3134</v>
      </c>
      <c r="H2114" s="178" t="s">
        <v>2471</v>
      </c>
      <c r="I2114" s="163" t="s">
        <v>758</v>
      </c>
      <c r="J2114" s="162"/>
      <c r="K2114" s="162"/>
      <c r="L2114" s="163"/>
      <c r="M2114" s="162"/>
      <c r="N2114" s="162"/>
      <c r="O2114" s="162"/>
      <c r="P2114" s="162"/>
      <c r="Q2114" s="162"/>
      <c r="R2114" s="164" t="s">
        <v>644</v>
      </c>
      <c r="S2114" s="164" t="s">
        <v>644</v>
      </c>
      <c r="T2114" s="164"/>
      <c r="U2114" s="164">
        <v>1</v>
      </c>
      <c r="V2114" s="164" t="s">
        <v>644</v>
      </c>
      <c r="W2114" s="162">
        <f t="shared" si="122"/>
        <v>7</v>
      </c>
      <c r="X2114" s="162">
        <v>1</v>
      </c>
      <c r="Y2114" t="str">
        <f t="shared" si="123"/>
        <v>Public ALS</v>
      </c>
      <c r="AA2114" t="str">
        <f t="shared" si="124"/>
        <v>4</v>
      </c>
    </row>
    <row r="2115" spans="1:27" ht="15.75" hidden="1" customHeight="1" x14ac:dyDescent="0.25">
      <c r="A2115" s="162">
        <v>1854</v>
      </c>
      <c r="B2115" s="162">
        <v>121700</v>
      </c>
      <c r="C2115" s="163" t="s">
        <v>2483</v>
      </c>
      <c r="D2115" s="163" t="s">
        <v>638</v>
      </c>
      <c r="E2115" s="163" t="s">
        <v>639</v>
      </c>
      <c r="F2115" s="163" t="s">
        <v>639</v>
      </c>
      <c r="G2115" s="163" t="s">
        <v>2484</v>
      </c>
      <c r="H2115" s="163" t="s">
        <v>2484</v>
      </c>
      <c r="I2115" s="163" t="s">
        <v>643</v>
      </c>
      <c r="J2115" s="162">
        <v>10.90312817</v>
      </c>
      <c r="K2115" s="162">
        <v>124.9891006</v>
      </c>
      <c r="L2115" s="163" t="s">
        <v>644</v>
      </c>
      <c r="M2115" s="162">
        <v>14</v>
      </c>
      <c r="N2115" s="162">
        <v>45</v>
      </c>
      <c r="O2115" s="162">
        <v>194</v>
      </c>
      <c r="P2115" s="162">
        <v>1401</v>
      </c>
      <c r="Q2115" s="162">
        <v>2599</v>
      </c>
      <c r="R2115" s="164">
        <v>1</v>
      </c>
      <c r="S2115" s="164" t="s">
        <v>644</v>
      </c>
      <c r="T2115" s="164"/>
      <c r="U2115" s="164" t="s">
        <v>644</v>
      </c>
      <c r="V2115" s="164" t="s">
        <v>644</v>
      </c>
      <c r="W2115" s="162">
        <f t="shared" si="122"/>
        <v>1</v>
      </c>
      <c r="X2115" s="162">
        <v>1</v>
      </c>
      <c r="Y2115" t="str">
        <f t="shared" si="123"/>
        <v>Public Elementary</v>
      </c>
      <c r="AA2115" t="str">
        <f t="shared" si="124"/>
        <v>1</v>
      </c>
    </row>
    <row r="2116" spans="1:27" ht="15.75" hidden="1" customHeight="1" x14ac:dyDescent="0.25">
      <c r="A2116" s="162">
        <v>1855</v>
      </c>
      <c r="B2116" s="162">
        <v>121701</v>
      </c>
      <c r="C2116" s="163" t="s">
        <v>2485</v>
      </c>
      <c r="D2116" s="163" t="s">
        <v>638</v>
      </c>
      <c r="E2116" s="163" t="s">
        <v>639</v>
      </c>
      <c r="F2116" s="163" t="s">
        <v>639</v>
      </c>
      <c r="G2116" s="163" t="s">
        <v>2484</v>
      </c>
      <c r="H2116" s="163" t="s">
        <v>2484</v>
      </c>
      <c r="I2116" s="163" t="s">
        <v>643</v>
      </c>
      <c r="J2116" s="162">
        <v>10.881229729999999</v>
      </c>
      <c r="K2116" s="162">
        <v>124.98445649999999</v>
      </c>
      <c r="L2116" s="163" t="s">
        <v>644</v>
      </c>
      <c r="M2116" s="162">
        <v>14</v>
      </c>
      <c r="N2116" s="162">
        <v>45</v>
      </c>
      <c r="O2116" s="162">
        <v>194</v>
      </c>
      <c r="P2116" s="162">
        <v>1401</v>
      </c>
      <c r="Q2116" s="162">
        <v>2599</v>
      </c>
      <c r="R2116" s="164">
        <v>1</v>
      </c>
      <c r="S2116" s="164" t="s">
        <v>644</v>
      </c>
      <c r="T2116" s="164"/>
      <c r="U2116" s="164" t="s">
        <v>644</v>
      </c>
      <c r="V2116" s="164" t="s">
        <v>644</v>
      </c>
      <c r="W2116" s="162">
        <f t="shared" si="122"/>
        <v>1</v>
      </c>
      <c r="X2116" s="162">
        <v>1</v>
      </c>
      <c r="Y2116" t="str">
        <f t="shared" si="123"/>
        <v>Public Elementary</v>
      </c>
      <c r="AA2116" t="str">
        <f t="shared" si="124"/>
        <v>1</v>
      </c>
    </row>
    <row r="2117" spans="1:27" ht="15.75" hidden="1" customHeight="1" x14ac:dyDescent="0.25">
      <c r="A2117" s="162">
        <v>1856</v>
      </c>
      <c r="B2117" s="162">
        <v>121702</v>
      </c>
      <c r="C2117" s="163" t="s">
        <v>2486</v>
      </c>
      <c r="D2117" s="163" t="s">
        <v>638</v>
      </c>
      <c r="E2117" s="163" t="s">
        <v>639</v>
      </c>
      <c r="F2117" s="163" t="s">
        <v>639</v>
      </c>
      <c r="G2117" s="163" t="s">
        <v>2484</v>
      </c>
      <c r="H2117" s="163" t="s">
        <v>2484</v>
      </c>
      <c r="I2117" s="163" t="s">
        <v>643</v>
      </c>
      <c r="J2117" s="162">
        <v>10.90150626</v>
      </c>
      <c r="K2117" s="162">
        <v>124.9939005</v>
      </c>
      <c r="L2117" s="163" t="s">
        <v>644</v>
      </c>
      <c r="M2117" s="162">
        <v>14</v>
      </c>
      <c r="N2117" s="162">
        <v>45</v>
      </c>
      <c r="O2117" s="162">
        <v>194</v>
      </c>
      <c r="P2117" s="162">
        <v>1401</v>
      </c>
      <c r="Q2117" s="162">
        <v>2599</v>
      </c>
      <c r="R2117" s="164">
        <v>1</v>
      </c>
      <c r="S2117" s="164" t="s">
        <v>644</v>
      </c>
      <c r="T2117" s="164"/>
      <c r="U2117" s="164" t="s">
        <v>644</v>
      </c>
      <c r="V2117" s="164" t="s">
        <v>644</v>
      </c>
      <c r="W2117" s="162">
        <f t="shared" si="122"/>
        <v>1</v>
      </c>
      <c r="X2117" s="162">
        <v>1</v>
      </c>
      <c r="Y2117" t="str">
        <f t="shared" si="123"/>
        <v>Public Elementary</v>
      </c>
      <c r="AA2117" t="str">
        <f t="shared" si="124"/>
        <v>1</v>
      </c>
    </row>
    <row r="2118" spans="1:27" ht="15.75" hidden="1" customHeight="1" x14ac:dyDescent="0.25">
      <c r="A2118" s="162">
        <v>1857</v>
      </c>
      <c r="B2118" s="162">
        <v>121703</v>
      </c>
      <c r="C2118" s="163" t="s">
        <v>2487</v>
      </c>
      <c r="D2118" s="163" t="s">
        <v>638</v>
      </c>
      <c r="E2118" s="163" t="s">
        <v>639</v>
      </c>
      <c r="F2118" s="163" t="s">
        <v>639</v>
      </c>
      <c r="G2118" s="163" t="s">
        <v>2484</v>
      </c>
      <c r="H2118" s="163" t="s">
        <v>2484</v>
      </c>
      <c r="I2118" s="163" t="s">
        <v>643</v>
      </c>
      <c r="J2118" s="162">
        <v>10.90422815</v>
      </c>
      <c r="K2118" s="162">
        <v>124.9780006</v>
      </c>
      <c r="L2118" s="163" t="s">
        <v>644</v>
      </c>
      <c r="M2118" s="162">
        <v>14</v>
      </c>
      <c r="N2118" s="162">
        <v>45</v>
      </c>
      <c r="O2118" s="162">
        <v>194</v>
      </c>
      <c r="P2118" s="162">
        <v>1401</v>
      </c>
      <c r="Q2118" s="162">
        <v>2599</v>
      </c>
      <c r="R2118" s="164">
        <v>1</v>
      </c>
      <c r="S2118" s="164" t="s">
        <v>644</v>
      </c>
      <c r="T2118" s="164"/>
      <c r="U2118" s="164" t="s">
        <v>644</v>
      </c>
      <c r="V2118" s="164" t="s">
        <v>644</v>
      </c>
      <c r="W2118" s="162">
        <f t="shared" si="122"/>
        <v>1</v>
      </c>
      <c r="X2118" s="162">
        <v>1</v>
      </c>
      <c r="Y2118" t="str">
        <f t="shared" si="123"/>
        <v>Public Elementary</v>
      </c>
      <c r="AA2118" t="str">
        <f t="shared" si="124"/>
        <v>1</v>
      </c>
    </row>
    <row r="2119" spans="1:27" ht="15.75" hidden="1" customHeight="1" x14ac:dyDescent="0.25">
      <c r="A2119" s="162">
        <v>1858</v>
      </c>
      <c r="B2119" s="162">
        <v>121704</v>
      </c>
      <c r="C2119" s="163" t="s">
        <v>2488</v>
      </c>
      <c r="D2119" s="163" t="s">
        <v>638</v>
      </c>
      <c r="E2119" s="163" t="s">
        <v>639</v>
      </c>
      <c r="F2119" s="163" t="s">
        <v>639</v>
      </c>
      <c r="G2119" s="163" t="s">
        <v>2484</v>
      </c>
      <c r="H2119" s="163" t="s">
        <v>2484</v>
      </c>
      <c r="I2119" s="163" t="s">
        <v>643</v>
      </c>
      <c r="J2119" s="162">
        <v>10.88428545</v>
      </c>
      <c r="K2119" s="162">
        <v>124.9989005</v>
      </c>
      <c r="L2119" s="163" t="s">
        <v>644</v>
      </c>
      <c r="M2119" s="162">
        <v>14</v>
      </c>
      <c r="N2119" s="162">
        <v>45</v>
      </c>
      <c r="O2119" s="162">
        <v>194</v>
      </c>
      <c r="P2119" s="162">
        <v>1401</v>
      </c>
      <c r="Q2119" s="162">
        <v>2599</v>
      </c>
      <c r="R2119" s="164">
        <v>1</v>
      </c>
      <c r="S2119" s="164" t="s">
        <v>644</v>
      </c>
      <c r="T2119" s="164"/>
      <c r="U2119" s="164" t="s">
        <v>644</v>
      </c>
      <c r="V2119" s="164" t="s">
        <v>644</v>
      </c>
      <c r="W2119" s="162">
        <f t="shared" si="122"/>
        <v>1</v>
      </c>
      <c r="X2119" s="162">
        <v>1</v>
      </c>
      <c r="Y2119" t="str">
        <f t="shared" si="123"/>
        <v>Public Elementary</v>
      </c>
      <c r="AA2119" t="str">
        <f t="shared" si="124"/>
        <v>1</v>
      </c>
    </row>
    <row r="2120" spans="1:27" ht="15.75" hidden="1" customHeight="1" x14ac:dyDescent="0.25">
      <c r="A2120" s="162">
        <v>1859</v>
      </c>
      <c r="B2120" s="162">
        <v>121705</v>
      </c>
      <c r="C2120" s="163" t="s">
        <v>2167</v>
      </c>
      <c r="D2120" s="163" t="s">
        <v>638</v>
      </c>
      <c r="E2120" s="163" t="s">
        <v>639</v>
      </c>
      <c r="F2120" s="163" t="s">
        <v>639</v>
      </c>
      <c r="G2120" s="163" t="s">
        <v>2484</v>
      </c>
      <c r="H2120" s="163" t="s">
        <v>2484</v>
      </c>
      <c r="I2120" s="163" t="s">
        <v>643</v>
      </c>
      <c r="J2120" s="162">
        <v>10.874841099999999</v>
      </c>
      <c r="K2120" s="162">
        <v>125.00056739999999</v>
      </c>
      <c r="L2120" s="163" t="s">
        <v>644</v>
      </c>
      <c r="M2120" s="162">
        <v>14</v>
      </c>
      <c r="N2120" s="162">
        <v>45</v>
      </c>
      <c r="O2120" s="162">
        <v>194</v>
      </c>
      <c r="P2120" s="162">
        <v>1401</v>
      </c>
      <c r="Q2120" s="162">
        <v>2599</v>
      </c>
      <c r="R2120" s="164">
        <v>1</v>
      </c>
      <c r="S2120" s="164" t="s">
        <v>644</v>
      </c>
      <c r="T2120" s="164"/>
      <c r="U2120" s="164" t="s">
        <v>644</v>
      </c>
      <c r="V2120" s="164" t="s">
        <v>644</v>
      </c>
      <c r="W2120" s="162">
        <f t="shared" si="122"/>
        <v>1</v>
      </c>
      <c r="X2120" s="162">
        <v>1</v>
      </c>
      <c r="Y2120" t="str">
        <f t="shared" si="123"/>
        <v>Public Elementary</v>
      </c>
      <c r="AA2120" t="str">
        <f t="shared" si="124"/>
        <v>1</v>
      </c>
    </row>
    <row r="2121" spans="1:27" ht="15.75" hidden="1" customHeight="1" x14ac:dyDescent="0.25">
      <c r="A2121" s="162">
        <v>1860</v>
      </c>
      <c r="B2121" s="162">
        <v>121706</v>
      </c>
      <c r="C2121" s="163" t="s">
        <v>1750</v>
      </c>
      <c r="D2121" s="163" t="s">
        <v>638</v>
      </c>
      <c r="E2121" s="163" t="s">
        <v>639</v>
      </c>
      <c r="F2121" s="163" t="s">
        <v>639</v>
      </c>
      <c r="G2121" s="163" t="s">
        <v>2484</v>
      </c>
      <c r="H2121" s="163" t="s">
        <v>2484</v>
      </c>
      <c r="I2121" s="163" t="s">
        <v>643</v>
      </c>
      <c r="J2121" s="162">
        <v>10.89150705</v>
      </c>
      <c r="K2121" s="162">
        <v>124.97417849999999</v>
      </c>
      <c r="L2121" s="163" t="s">
        <v>644</v>
      </c>
      <c r="M2121" s="162">
        <v>14</v>
      </c>
      <c r="N2121" s="162">
        <v>45</v>
      </c>
      <c r="O2121" s="162">
        <v>194</v>
      </c>
      <c r="P2121" s="162">
        <v>1401</v>
      </c>
      <c r="Q2121" s="162">
        <v>2599</v>
      </c>
      <c r="R2121" s="164">
        <v>1</v>
      </c>
      <c r="S2121" s="164" t="s">
        <v>644</v>
      </c>
      <c r="T2121" s="164"/>
      <c r="U2121" s="164" t="s">
        <v>644</v>
      </c>
      <c r="V2121" s="164" t="s">
        <v>644</v>
      </c>
      <c r="W2121" s="162">
        <f t="shared" si="122"/>
        <v>1</v>
      </c>
      <c r="X2121" s="162">
        <v>1</v>
      </c>
      <c r="Y2121" t="str">
        <f t="shared" si="123"/>
        <v>Public Elementary</v>
      </c>
      <c r="AA2121" t="str">
        <f t="shared" si="124"/>
        <v>1</v>
      </c>
    </row>
    <row r="2122" spans="1:27" ht="15.75" hidden="1" customHeight="1" x14ac:dyDescent="0.25">
      <c r="A2122" s="162">
        <v>1861</v>
      </c>
      <c r="B2122" s="162">
        <v>121707</v>
      </c>
      <c r="C2122" s="163" t="s">
        <v>2489</v>
      </c>
      <c r="D2122" s="163" t="s">
        <v>638</v>
      </c>
      <c r="E2122" s="163" t="s">
        <v>639</v>
      </c>
      <c r="F2122" s="163" t="s">
        <v>639</v>
      </c>
      <c r="G2122" s="163" t="s">
        <v>2484</v>
      </c>
      <c r="H2122" s="163" t="s">
        <v>2484</v>
      </c>
      <c r="I2122" s="163" t="s">
        <v>643</v>
      </c>
      <c r="J2122" s="166">
        <v>10.9031281</v>
      </c>
      <c r="K2122" s="166">
        <v>125.00410050000001</v>
      </c>
      <c r="L2122" s="163" t="s">
        <v>644</v>
      </c>
      <c r="M2122" s="162">
        <v>14</v>
      </c>
      <c r="N2122" s="162">
        <v>45</v>
      </c>
      <c r="O2122" s="162">
        <v>194</v>
      </c>
      <c r="P2122" s="162">
        <v>1401</v>
      </c>
      <c r="Q2122" s="162">
        <v>2599</v>
      </c>
      <c r="R2122" s="164">
        <v>1</v>
      </c>
      <c r="S2122" s="164" t="s">
        <v>644</v>
      </c>
      <c r="T2122" s="164"/>
      <c r="U2122" s="164" t="s">
        <v>644</v>
      </c>
      <c r="V2122" s="164" t="s">
        <v>644</v>
      </c>
      <c r="W2122" s="162">
        <f t="shared" si="122"/>
        <v>1</v>
      </c>
      <c r="X2122" s="162">
        <v>1</v>
      </c>
      <c r="Y2122" t="str">
        <f t="shared" si="123"/>
        <v>Public Elementary</v>
      </c>
      <c r="AA2122" t="str">
        <f t="shared" si="124"/>
        <v>1</v>
      </c>
    </row>
    <row r="2123" spans="1:27" ht="15.75" hidden="1" customHeight="1" x14ac:dyDescent="0.25">
      <c r="A2123" s="162">
        <v>1862</v>
      </c>
      <c r="B2123" s="162">
        <v>121708</v>
      </c>
      <c r="C2123" s="163" t="s">
        <v>2490</v>
      </c>
      <c r="D2123" s="163" t="s">
        <v>638</v>
      </c>
      <c r="E2123" s="163" t="s">
        <v>639</v>
      </c>
      <c r="F2123" s="163" t="s">
        <v>639</v>
      </c>
      <c r="G2123" s="163" t="s">
        <v>2484</v>
      </c>
      <c r="H2123" s="163" t="s">
        <v>2484</v>
      </c>
      <c r="I2123" s="163" t="s">
        <v>643</v>
      </c>
      <c r="J2123" s="162">
        <v>10.85643149</v>
      </c>
      <c r="K2123" s="162">
        <v>124.97910039999999</v>
      </c>
      <c r="L2123" s="163" t="s">
        <v>644</v>
      </c>
      <c r="M2123" s="162">
        <v>14</v>
      </c>
      <c r="N2123" s="162">
        <v>45</v>
      </c>
      <c r="O2123" s="162">
        <v>194</v>
      </c>
      <c r="P2123" s="162">
        <v>1401</v>
      </c>
      <c r="Q2123" s="162">
        <v>2599</v>
      </c>
      <c r="R2123" s="164">
        <v>1</v>
      </c>
      <c r="S2123" s="164" t="s">
        <v>644</v>
      </c>
      <c r="T2123" s="164"/>
      <c r="U2123" s="164" t="s">
        <v>644</v>
      </c>
      <c r="V2123" s="164" t="s">
        <v>644</v>
      </c>
      <c r="W2123" s="162">
        <f t="shared" si="122"/>
        <v>1</v>
      </c>
      <c r="X2123" s="162">
        <v>1</v>
      </c>
      <c r="Y2123" t="str">
        <f t="shared" si="123"/>
        <v>Public Elementary</v>
      </c>
      <c r="AA2123" t="str">
        <f t="shared" si="124"/>
        <v>1</v>
      </c>
    </row>
    <row r="2124" spans="1:27" ht="15.75" hidden="1" customHeight="1" x14ac:dyDescent="0.25">
      <c r="A2124" s="162">
        <v>1863</v>
      </c>
      <c r="B2124" s="162">
        <v>121709</v>
      </c>
      <c r="C2124" s="163" t="s">
        <v>831</v>
      </c>
      <c r="D2124" s="163" t="s">
        <v>638</v>
      </c>
      <c r="E2124" s="163" t="s">
        <v>639</v>
      </c>
      <c r="F2124" s="163" t="s">
        <v>639</v>
      </c>
      <c r="G2124" s="163" t="s">
        <v>2484</v>
      </c>
      <c r="H2124" s="163" t="s">
        <v>2484</v>
      </c>
      <c r="I2124" s="163" t="s">
        <v>643</v>
      </c>
      <c r="J2124" s="162">
        <v>10.888173119999999</v>
      </c>
      <c r="K2124" s="162">
        <v>125.0105674</v>
      </c>
      <c r="L2124" s="163" t="s">
        <v>644</v>
      </c>
      <c r="M2124" s="162">
        <v>14</v>
      </c>
      <c r="N2124" s="162">
        <v>45</v>
      </c>
      <c r="O2124" s="162">
        <v>194</v>
      </c>
      <c r="P2124" s="162">
        <v>1401</v>
      </c>
      <c r="Q2124" s="162">
        <v>2599</v>
      </c>
      <c r="R2124" s="164">
        <v>1</v>
      </c>
      <c r="S2124" s="164" t="s">
        <v>644</v>
      </c>
      <c r="T2124" s="164"/>
      <c r="U2124" s="164" t="s">
        <v>644</v>
      </c>
      <c r="V2124" s="164" t="s">
        <v>644</v>
      </c>
      <c r="W2124" s="162">
        <f t="shared" si="122"/>
        <v>1</v>
      </c>
      <c r="X2124" s="162">
        <v>1</v>
      </c>
      <c r="Y2124" t="str">
        <f t="shared" si="123"/>
        <v>Public Elementary</v>
      </c>
      <c r="AA2124" t="str">
        <f t="shared" si="124"/>
        <v>1</v>
      </c>
    </row>
    <row r="2125" spans="1:27" ht="15.75" hidden="1" customHeight="1" x14ac:dyDescent="0.25">
      <c r="A2125" s="162">
        <v>1864</v>
      </c>
      <c r="B2125" s="162">
        <v>121710</v>
      </c>
      <c r="C2125" s="163" t="s">
        <v>1709</v>
      </c>
      <c r="D2125" s="163" t="s">
        <v>638</v>
      </c>
      <c r="E2125" s="163" t="s">
        <v>639</v>
      </c>
      <c r="F2125" s="163" t="s">
        <v>639</v>
      </c>
      <c r="G2125" s="163" t="s">
        <v>2484</v>
      </c>
      <c r="H2125" s="163" t="s">
        <v>2484</v>
      </c>
      <c r="I2125" s="163" t="s">
        <v>643</v>
      </c>
      <c r="J2125" s="162">
        <v>10.86678667</v>
      </c>
      <c r="K2125" s="162">
        <v>124.99834439999999</v>
      </c>
      <c r="L2125" s="163" t="s">
        <v>644</v>
      </c>
      <c r="M2125" s="162">
        <v>14</v>
      </c>
      <c r="N2125" s="162">
        <v>45</v>
      </c>
      <c r="O2125" s="162">
        <v>194</v>
      </c>
      <c r="P2125" s="162">
        <v>1401</v>
      </c>
      <c r="Q2125" s="162">
        <v>2599</v>
      </c>
      <c r="R2125" s="164">
        <v>1</v>
      </c>
      <c r="S2125" s="164" t="s">
        <v>644</v>
      </c>
      <c r="T2125" s="164"/>
      <c r="U2125" s="164" t="s">
        <v>644</v>
      </c>
      <c r="V2125" s="164" t="s">
        <v>644</v>
      </c>
      <c r="W2125" s="162">
        <f t="shared" si="122"/>
        <v>1</v>
      </c>
      <c r="X2125" s="162">
        <v>1</v>
      </c>
      <c r="Y2125" t="str">
        <f t="shared" si="123"/>
        <v>Public Elementary</v>
      </c>
      <c r="AA2125" t="str">
        <f t="shared" si="124"/>
        <v>1</v>
      </c>
    </row>
    <row r="2126" spans="1:27" ht="15.75" hidden="1" customHeight="1" x14ac:dyDescent="0.25">
      <c r="A2126" s="162">
        <v>1865</v>
      </c>
      <c r="B2126" s="162">
        <v>121711</v>
      </c>
      <c r="C2126" s="163" t="s">
        <v>1337</v>
      </c>
      <c r="D2126" s="163" t="s">
        <v>638</v>
      </c>
      <c r="E2126" s="163" t="s">
        <v>639</v>
      </c>
      <c r="F2126" s="163" t="s">
        <v>639</v>
      </c>
      <c r="G2126" s="163" t="s">
        <v>2484</v>
      </c>
      <c r="H2126" s="163" t="s">
        <v>2484</v>
      </c>
      <c r="I2126" s="163" t="s">
        <v>643</v>
      </c>
      <c r="J2126" s="162">
        <v>10.91706025</v>
      </c>
      <c r="K2126" s="162">
        <v>124.97751169999999</v>
      </c>
      <c r="L2126" s="163" t="s">
        <v>644</v>
      </c>
      <c r="M2126" s="162">
        <v>14</v>
      </c>
      <c r="N2126" s="162">
        <v>45</v>
      </c>
      <c r="O2126" s="162">
        <v>194</v>
      </c>
      <c r="P2126" s="162">
        <v>1401</v>
      </c>
      <c r="Q2126" s="162">
        <v>2599</v>
      </c>
      <c r="R2126" s="164">
        <v>1</v>
      </c>
      <c r="S2126" s="164" t="s">
        <v>644</v>
      </c>
      <c r="T2126" s="164"/>
      <c r="U2126" s="164" t="s">
        <v>644</v>
      </c>
      <c r="V2126" s="164" t="s">
        <v>644</v>
      </c>
      <c r="W2126" s="162">
        <f t="shared" si="122"/>
        <v>1</v>
      </c>
      <c r="X2126" s="162">
        <v>1</v>
      </c>
      <c r="Y2126" t="str">
        <f t="shared" si="123"/>
        <v>Public Elementary</v>
      </c>
      <c r="AA2126" t="str">
        <f t="shared" si="124"/>
        <v>1</v>
      </c>
    </row>
    <row r="2127" spans="1:27" ht="15.75" hidden="1" customHeight="1" x14ac:dyDescent="0.25">
      <c r="A2127" s="162">
        <v>1866</v>
      </c>
      <c r="B2127" s="162">
        <v>121712</v>
      </c>
      <c r="C2127" s="163" t="s">
        <v>819</v>
      </c>
      <c r="D2127" s="163" t="s">
        <v>638</v>
      </c>
      <c r="E2127" s="163" t="s">
        <v>639</v>
      </c>
      <c r="F2127" s="163" t="s">
        <v>639</v>
      </c>
      <c r="G2127" s="163" t="s">
        <v>2484</v>
      </c>
      <c r="H2127" s="163" t="s">
        <v>2484</v>
      </c>
      <c r="I2127" s="163" t="s">
        <v>643</v>
      </c>
      <c r="J2127" s="162">
        <v>10.8537316</v>
      </c>
      <c r="K2127" s="162">
        <v>124.9958443</v>
      </c>
      <c r="L2127" s="163" t="s">
        <v>644</v>
      </c>
      <c r="M2127" s="162">
        <v>14</v>
      </c>
      <c r="N2127" s="162">
        <v>45</v>
      </c>
      <c r="O2127" s="162">
        <v>194</v>
      </c>
      <c r="P2127" s="162">
        <v>1401</v>
      </c>
      <c r="Q2127" s="162">
        <v>2599</v>
      </c>
      <c r="R2127" s="164">
        <v>1</v>
      </c>
      <c r="S2127" s="164" t="s">
        <v>644</v>
      </c>
      <c r="T2127" s="164"/>
      <c r="U2127" s="164" t="s">
        <v>644</v>
      </c>
      <c r="V2127" s="164" t="s">
        <v>644</v>
      </c>
      <c r="W2127" s="162">
        <f t="shared" si="122"/>
        <v>1</v>
      </c>
      <c r="X2127" s="162">
        <v>1</v>
      </c>
      <c r="Y2127" t="str">
        <f t="shared" si="123"/>
        <v>Public Elementary</v>
      </c>
      <c r="AA2127" t="str">
        <f t="shared" si="124"/>
        <v>1</v>
      </c>
    </row>
    <row r="2128" spans="1:27" ht="15.75" hidden="1" customHeight="1" x14ac:dyDescent="0.25">
      <c r="A2128" s="162">
        <v>1867</v>
      </c>
      <c r="B2128" s="162">
        <v>121713</v>
      </c>
      <c r="C2128" s="163" t="s">
        <v>2491</v>
      </c>
      <c r="D2128" s="163" t="s">
        <v>638</v>
      </c>
      <c r="E2128" s="163" t="s">
        <v>639</v>
      </c>
      <c r="F2128" s="163" t="s">
        <v>639</v>
      </c>
      <c r="G2128" s="163" t="s">
        <v>2484</v>
      </c>
      <c r="H2128" s="163" t="s">
        <v>2484</v>
      </c>
      <c r="I2128" s="163" t="s">
        <v>643</v>
      </c>
      <c r="J2128" s="162">
        <v>10.844565380000001</v>
      </c>
      <c r="K2128" s="162">
        <v>124.96612229999999</v>
      </c>
      <c r="L2128" s="163" t="s">
        <v>644</v>
      </c>
      <c r="M2128" s="162">
        <v>14</v>
      </c>
      <c r="N2128" s="162">
        <v>45</v>
      </c>
      <c r="O2128" s="162">
        <v>194</v>
      </c>
      <c r="P2128" s="162">
        <v>1401</v>
      </c>
      <c r="Q2128" s="162">
        <v>2599</v>
      </c>
      <c r="R2128" s="164">
        <v>1</v>
      </c>
      <c r="S2128" s="164" t="s">
        <v>644</v>
      </c>
      <c r="T2128" s="164"/>
      <c r="U2128" s="164" t="s">
        <v>644</v>
      </c>
      <c r="V2128" s="164" t="s">
        <v>644</v>
      </c>
      <c r="W2128" s="162">
        <f t="shared" si="122"/>
        <v>1</v>
      </c>
      <c r="X2128" s="162">
        <v>1</v>
      </c>
      <c r="Y2128" t="str">
        <f t="shared" si="123"/>
        <v>Public Elementary</v>
      </c>
      <c r="AA2128" t="str">
        <f t="shared" si="124"/>
        <v>1</v>
      </c>
    </row>
    <row r="2129" spans="1:27" ht="15.75" hidden="1" customHeight="1" x14ac:dyDescent="0.25">
      <c r="A2129" s="162">
        <v>2286</v>
      </c>
      <c r="B2129" s="162">
        <v>303407</v>
      </c>
      <c r="C2129" s="163" t="s">
        <v>2866</v>
      </c>
      <c r="D2129" s="163" t="s">
        <v>638</v>
      </c>
      <c r="E2129" s="163" t="s">
        <v>639</v>
      </c>
      <c r="F2129" s="163" t="s">
        <v>639</v>
      </c>
      <c r="G2129" s="163" t="s">
        <v>2484</v>
      </c>
      <c r="H2129" s="163" t="s">
        <v>2484</v>
      </c>
      <c r="I2129" s="163" t="s">
        <v>716</v>
      </c>
      <c r="J2129" s="162">
        <v>10.893947819999999</v>
      </c>
      <c r="K2129" s="162">
        <v>125.00372590000001</v>
      </c>
      <c r="L2129" s="163" t="s">
        <v>644</v>
      </c>
      <c r="M2129" s="162">
        <v>14</v>
      </c>
      <c r="N2129" s="162">
        <v>45</v>
      </c>
      <c r="O2129" s="162">
        <v>194</v>
      </c>
      <c r="P2129" s="162">
        <v>1401</v>
      </c>
      <c r="Q2129" s="162">
        <v>2599</v>
      </c>
      <c r="R2129" s="164" t="s">
        <v>644</v>
      </c>
      <c r="S2129" s="164">
        <v>1</v>
      </c>
      <c r="T2129" s="164"/>
      <c r="U2129" s="164" t="s">
        <v>644</v>
      </c>
      <c r="V2129" s="164" t="s">
        <v>644</v>
      </c>
      <c r="W2129" s="162">
        <f t="shared" si="122"/>
        <v>2</v>
      </c>
      <c r="X2129" s="162">
        <v>1</v>
      </c>
      <c r="Y2129" t="str">
        <f t="shared" si="123"/>
        <v>Public JHS</v>
      </c>
      <c r="AA2129" t="str">
        <f t="shared" si="124"/>
        <v>2</v>
      </c>
    </row>
    <row r="2130" spans="1:27" ht="15.75" hidden="1" customHeight="1" x14ac:dyDescent="0.25">
      <c r="A2130" s="162">
        <v>2483</v>
      </c>
      <c r="B2130" s="178" t="s">
        <v>2484</v>
      </c>
      <c r="C2130" s="178" t="s">
        <v>3136</v>
      </c>
      <c r="D2130" s="163" t="s">
        <v>638</v>
      </c>
      <c r="E2130" s="163" t="s">
        <v>639</v>
      </c>
      <c r="F2130" s="163" t="s">
        <v>639</v>
      </c>
      <c r="G2130" s="178" t="s">
        <v>2484</v>
      </c>
      <c r="H2130" s="178" t="s">
        <v>2484</v>
      </c>
      <c r="I2130" s="163" t="s">
        <v>758</v>
      </c>
      <c r="J2130" s="162"/>
      <c r="K2130" s="162"/>
      <c r="L2130" s="163"/>
      <c r="M2130" s="162"/>
      <c r="N2130" s="162"/>
      <c r="O2130" s="162"/>
      <c r="P2130" s="162"/>
      <c r="Q2130" s="162"/>
      <c r="R2130" s="164" t="s">
        <v>644</v>
      </c>
      <c r="S2130" s="164" t="s">
        <v>644</v>
      </c>
      <c r="T2130" s="164"/>
      <c r="U2130" s="164">
        <v>1</v>
      </c>
      <c r="V2130" s="164" t="s">
        <v>644</v>
      </c>
      <c r="W2130" s="162">
        <f t="shared" si="122"/>
        <v>7</v>
      </c>
      <c r="X2130" s="162">
        <v>1</v>
      </c>
      <c r="Y2130" t="str">
        <f t="shared" si="123"/>
        <v>Public ALS</v>
      </c>
      <c r="AA2130" t="str">
        <f t="shared" si="124"/>
        <v>4</v>
      </c>
    </row>
    <row r="2131" spans="1:27" ht="15.75" hidden="1" customHeight="1" x14ac:dyDescent="0.25">
      <c r="A2131" s="162">
        <v>1868</v>
      </c>
      <c r="B2131" s="162">
        <v>121714</v>
      </c>
      <c r="C2131" s="163" t="s">
        <v>2492</v>
      </c>
      <c r="D2131" s="163" t="s">
        <v>638</v>
      </c>
      <c r="E2131" s="163" t="s">
        <v>639</v>
      </c>
      <c r="F2131" s="163" t="s">
        <v>639</v>
      </c>
      <c r="G2131" s="163" t="s">
        <v>2493</v>
      </c>
      <c r="H2131" s="163" t="s">
        <v>2493</v>
      </c>
      <c r="I2131" s="163" t="s">
        <v>643</v>
      </c>
      <c r="J2131" s="162">
        <v>10.86817677</v>
      </c>
      <c r="K2131" s="162">
        <v>124.5164013</v>
      </c>
      <c r="L2131" s="163" t="s">
        <v>644</v>
      </c>
      <c r="M2131" s="162">
        <v>14</v>
      </c>
      <c r="N2131" s="162">
        <v>45</v>
      </c>
      <c r="O2131" s="162">
        <v>194</v>
      </c>
      <c r="P2131" s="162">
        <v>1402</v>
      </c>
      <c r="Q2131" s="162">
        <v>2600</v>
      </c>
      <c r="R2131" s="164">
        <v>1</v>
      </c>
      <c r="S2131" s="164" t="s">
        <v>644</v>
      </c>
      <c r="T2131" s="164"/>
      <c r="U2131" s="164" t="s">
        <v>644</v>
      </c>
      <c r="V2131" s="164" t="s">
        <v>644</v>
      </c>
      <c r="W2131" s="162">
        <f t="shared" si="122"/>
        <v>1</v>
      </c>
      <c r="X2131" s="162">
        <v>1</v>
      </c>
      <c r="Y2131" t="str">
        <f t="shared" si="123"/>
        <v>Public Elementary</v>
      </c>
      <c r="AA2131" t="str">
        <f t="shared" si="124"/>
        <v>1</v>
      </c>
    </row>
    <row r="2132" spans="1:27" ht="15.75" hidden="1" customHeight="1" x14ac:dyDescent="0.25">
      <c r="A2132" s="162">
        <v>1869</v>
      </c>
      <c r="B2132" s="162">
        <v>121715</v>
      </c>
      <c r="C2132" s="163" t="s">
        <v>2494</v>
      </c>
      <c r="D2132" s="163" t="s">
        <v>638</v>
      </c>
      <c r="E2132" s="163" t="s">
        <v>639</v>
      </c>
      <c r="F2132" s="163" t="s">
        <v>639</v>
      </c>
      <c r="G2132" s="163" t="s">
        <v>2493</v>
      </c>
      <c r="H2132" s="163" t="s">
        <v>2493</v>
      </c>
      <c r="I2132" s="163" t="s">
        <v>643</v>
      </c>
      <c r="J2132" s="162">
        <v>11.011222800000001</v>
      </c>
      <c r="K2132" s="162">
        <v>124.516124</v>
      </c>
      <c r="L2132" s="163" t="s">
        <v>644</v>
      </c>
      <c r="M2132" s="162">
        <v>14</v>
      </c>
      <c r="N2132" s="162">
        <v>45</v>
      </c>
      <c r="O2132" s="162">
        <v>194</v>
      </c>
      <c r="P2132" s="162">
        <v>1402</v>
      </c>
      <c r="Q2132" s="162">
        <v>2600</v>
      </c>
      <c r="R2132" s="164">
        <v>1</v>
      </c>
      <c r="S2132" s="164" t="s">
        <v>644</v>
      </c>
      <c r="T2132" s="164"/>
      <c r="U2132" s="164" t="s">
        <v>644</v>
      </c>
      <c r="V2132" s="164" t="s">
        <v>644</v>
      </c>
      <c r="W2132" s="162">
        <f t="shared" si="122"/>
        <v>1</v>
      </c>
      <c r="X2132" s="162">
        <v>1</v>
      </c>
      <c r="Y2132" t="str">
        <f t="shared" si="123"/>
        <v>Public Elementary</v>
      </c>
      <c r="AA2132" t="str">
        <f t="shared" si="124"/>
        <v>1</v>
      </c>
    </row>
    <row r="2133" spans="1:27" ht="15.75" hidden="1" customHeight="1" x14ac:dyDescent="0.25">
      <c r="A2133" s="162">
        <v>1870</v>
      </c>
      <c r="B2133" s="162">
        <v>121716</v>
      </c>
      <c r="C2133" s="163" t="s">
        <v>2495</v>
      </c>
      <c r="D2133" s="163" t="s">
        <v>638</v>
      </c>
      <c r="E2133" s="163" t="s">
        <v>639</v>
      </c>
      <c r="F2133" s="163" t="s">
        <v>639</v>
      </c>
      <c r="G2133" s="163" t="s">
        <v>2493</v>
      </c>
      <c r="H2133" s="163" t="s">
        <v>2493</v>
      </c>
      <c r="I2133" s="163" t="s">
        <v>643</v>
      </c>
      <c r="J2133" s="162">
        <v>10.87095459</v>
      </c>
      <c r="K2133" s="162">
        <v>124.5141794</v>
      </c>
      <c r="L2133" s="163" t="s">
        <v>644</v>
      </c>
      <c r="M2133" s="162">
        <v>14</v>
      </c>
      <c r="N2133" s="162">
        <v>45</v>
      </c>
      <c r="O2133" s="162">
        <v>194</v>
      </c>
      <c r="P2133" s="162">
        <v>1402</v>
      </c>
      <c r="Q2133" s="162">
        <v>2600</v>
      </c>
      <c r="R2133" s="164">
        <v>1</v>
      </c>
      <c r="S2133" s="164" t="s">
        <v>644</v>
      </c>
      <c r="T2133" s="164"/>
      <c r="U2133" s="164" t="s">
        <v>644</v>
      </c>
      <c r="V2133" s="164" t="s">
        <v>644</v>
      </c>
      <c r="W2133" s="162">
        <f t="shared" si="122"/>
        <v>1</v>
      </c>
      <c r="X2133" s="162">
        <v>1</v>
      </c>
      <c r="Y2133" t="str">
        <f t="shared" si="123"/>
        <v>Public Elementary</v>
      </c>
      <c r="AA2133" t="str">
        <f t="shared" si="124"/>
        <v>1</v>
      </c>
    </row>
    <row r="2134" spans="1:27" ht="15.75" hidden="1" customHeight="1" x14ac:dyDescent="0.25">
      <c r="A2134" s="162">
        <v>1871</v>
      </c>
      <c r="B2134" s="162">
        <v>121717</v>
      </c>
      <c r="C2134" s="163" t="s">
        <v>2496</v>
      </c>
      <c r="D2134" s="163" t="s">
        <v>638</v>
      </c>
      <c r="E2134" s="163" t="s">
        <v>639</v>
      </c>
      <c r="F2134" s="163" t="s">
        <v>639</v>
      </c>
      <c r="G2134" s="163" t="s">
        <v>2493</v>
      </c>
      <c r="H2134" s="163" t="s">
        <v>2493</v>
      </c>
      <c r="I2134" s="163" t="s">
        <v>643</v>
      </c>
      <c r="J2134" s="162">
        <v>10.941227680000001</v>
      </c>
      <c r="K2134" s="162">
        <v>124.51529069999999</v>
      </c>
      <c r="L2134" s="163" t="s">
        <v>644</v>
      </c>
      <c r="M2134" s="162">
        <v>14</v>
      </c>
      <c r="N2134" s="162">
        <v>45</v>
      </c>
      <c r="O2134" s="162">
        <v>194</v>
      </c>
      <c r="P2134" s="162">
        <v>1402</v>
      </c>
      <c r="Q2134" s="162">
        <v>2600</v>
      </c>
      <c r="R2134" s="164">
        <v>1</v>
      </c>
      <c r="S2134" s="164" t="s">
        <v>644</v>
      </c>
      <c r="T2134" s="164"/>
      <c r="U2134" s="164" t="s">
        <v>644</v>
      </c>
      <c r="V2134" s="164" t="s">
        <v>644</v>
      </c>
      <c r="W2134" s="162">
        <f t="shared" si="122"/>
        <v>1</v>
      </c>
      <c r="X2134" s="162">
        <v>1</v>
      </c>
      <c r="Y2134" t="str">
        <f t="shared" si="123"/>
        <v>Public Elementary</v>
      </c>
      <c r="AA2134" t="str">
        <f t="shared" si="124"/>
        <v>1</v>
      </c>
    </row>
    <row r="2135" spans="1:27" ht="15.75" hidden="1" customHeight="1" x14ac:dyDescent="0.25">
      <c r="A2135" s="162">
        <v>1872</v>
      </c>
      <c r="B2135" s="162">
        <v>121718</v>
      </c>
      <c r="C2135" s="163" t="s">
        <v>2497</v>
      </c>
      <c r="D2135" s="163" t="s">
        <v>638</v>
      </c>
      <c r="E2135" s="163" t="s">
        <v>639</v>
      </c>
      <c r="F2135" s="163" t="s">
        <v>639</v>
      </c>
      <c r="G2135" s="163" t="s">
        <v>2493</v>
      </c>
      <c r="H2135" s="163" t="s">
        <v>2493</v>
      </c>
      <c r="I2135" s="163" t="s">
        <v>643</v>
      </c>
      <c r="J2135" s="162">
        <v>10.91002991</v>
      </c>
      <c r="K2135" s="162">
        <v>124.50350160000001</v>
      </c>
      <c r="L2135" s="163" t="s">
        <v>644</v>
      </c>
      <c r="M2135" s="162">
        <v>14</v>
      </c>
      <c r="N2135" s="162">
        <v>45</v>
      </c>
      <c r="O2135" s="162">
        <v>194</v>
      </c>
      <c r="P2135" s="162">
        <v>1402</v>
      </c>
      <c r="Q2135" s="162">
        <v>2600</v>
      </c>
      <c r="R2135" s="164">
        <v>1</v>
      </c>
      <c r="S2135" s="164" t="s">
        <v>644</v>
      </c>
      <c r="T2135" s="164"/>
      <c r="U2135" s="164" t="s">
        <v>644</v>
      </c>
      <c r="V2135" s="164" t="s">
        <v>644</v>
      </c>
      <c r="W2135" s="162">
        <f t="shared" si="122"/>
        <v>1</v>
      </c>
      <c r="X2135" s="162">
        <v>1</v>
      </c>
      <c r="Y2135" t="str">
        <f t="shared" si="123"/>
        <v>Public Elementary</v>
      </c>
      <c r="AA2135" t="str">
        <f t="shared" si="124"/>
        <v>1</v>
      </c>
    </row>
    <row r="2136" spans="1:27" ht="15.75" hidden="1" customHeight="1" x14ac:dyDescent="0.25">
      <c r="A2136" s="162">
        <v>1873</v>
      </c>
      <c r="B2136" s="162">
        <v>121719</v>
      </c>
      <c r="C2136" s="163" t="s">
        <v>2498</v>
      </c>
      <c r="D2136" s="163" t="s">
        <v>638</v>
      </c>
      <c r="E2136" s="163" t="s">
        <v>639</v>
      </c>
      <c r="F2136" s="163" t="s">
        <v>639</v>
      </c>
      <c r="G2136" s="163" t="s">
        <v>2493</v>
      </c>
      <c r="H2136" s="163" t="s">
        <v>2493</v>
      </c>
      <c r="I2136" s="163" t="s">
        <v>643</v>
      </c>
      <c r="J2136" s="162">
        <v>10.97412542</v>
      </c>
      <c r="K2136" s="162">
        <v>124.5077019</v>
      </c>
      <c r="L2136" s="163" t="s">
        <v>644</v>
      </c>
      <c r="M2136" s="162">
        <v>14</v>
      </c>
      <c r="N2136" s="162">
        <v>45</v>
      </c>
      <c r="O2136" s="162">
        <v>194</v>
      </c>
      <c r="P2136" s="162">
        <v>1402</v>
      </c>
      <c r="Q2136" s="162">
        <v>2600</v>
      </c>
      <c r="R2136" s="164">
        <v>1</v>
      </c>
      <c r="S2136" s="164" t="s">
        <v>644</v>
      </c>
      <c r="T2136" s="164"/>
      <c r="U2136" s="164" t="s">
        <v>644</v>
      </c>
      <c r="V2136" s="164" t="s">
        <v>644</v>
      </c>
      <c r="W2136" s="162">
        <f t="shared" si="122"/>
        <v>1</v>
      </c>
      <c r="X2136" s="162">
        <v>1</v>
      </c>
      <c r="Y2136" t="str">
        <f t="shared" si="123"/>
        <v>Public Elementary</v>
      </c>
      <c r="AA2136" t="str">
        <f t="shared" si="124"/>
        <v>1</v>
      </c>
    </row>
    <row r="2137" spans="1:27" ht="15.75" hidden="1" customHeight="1" x14ac:dyDescent="0.25">
      <c r="A2137" s="162">
        <v>1874</v>
      </c>
      <c r="B2137" s="162">
        <v>121720</v>
      </c>
      <c r="C2137" s="163" t="s">
        <v>2499</v>
      </c>
      <c r="D2137" s="163" t="s">
        <v>638</v>
      </c>
      <c r="E2137" s="163" t="s">
        <v>639</v>
      </c>
      <c r="F2137" s="163" t="s">
        <v>639</v>
      </c>
      <c r="G2137" s="163" t="s">
        <v>2493</v>
      </c>
      <c r="H2137" s="163" t="s">
        <v>2493</v>
      </c>
      <c r="I2137" s="163" t="s">
        <v>643</v>
      </c>
      <c r="J2137" s="162">
        <v>10.95678245</v>
      </c>
      <c r="K2137" s="162">
        <v>124.54790869999999</v>
      </c>
      <c r="L2137" s="163" t="s">
        <v>644</v>
      </c>
      <c r="M2137" s="162">
        <v>14</v>
      </c>
      <c r="N2137" s="162">
        <v>45</v>
      </c>
      <c r="O2137" s="162">
        <v>194</v>
      </c>
      <c r="P2137" s="162">
        <v>1402</v>
      </c>
      <c r="Q2137" s="162">
        <v>2600</v>
      </c>
      <c r="R2137" s="164">
        <v>1</v>
      </c>
      <c r="S2137" s="164" t="s">
        <v>644</v>
      </c>
      <c r="T2137" s="164"/>
      <c r="U2137" s="164" t="s">
        <v>644</v>
      </c>
      <c r="V2137" s="164" t="s">
        <v>644</v>
      </c>
      <c r="W2137" s="162">
        <f t="shared" si="122"/>
        <v>1</v>
      </c>
      <c r="X2137" s="162">
        <v>1</v>
      </c>
      <c r="Y2137" t="str">
        <f t="shared" si="123"/>
        <v>Public Elementary</v>
      </c>
      <c r="AA2137" t="str">
        <f t="shared" si="124"/>
        <v>1</v>
      </c>
    </row>
    <row r="2138" spans="1:27" ht="15.75" hidden="1" customHeight="1" x14ac:dyDescent="0.25">
      <c r="A2138" s="162">
        <v>1875</v>
      </c>
      <c r="B2138" s="162">
        <v>121721</v>
      </c>
      <c r="C2138" s="163" t="s">
        <v>2500</v>
      </c>
      <c r="D2138" s="163" t="s">
        <v>638</v>
      </c>
      <c r="E2138" s="163" t="s">
        <v>639</v>
      </c>
      <c r="F2138" s="163" t="s">
        <v>639</v>
      </c>
      <c r="G2138" s="163" t="s">
        <v>2493</v>
      </c>
      <c r="H2138" s="163" t="s">
        <v>2493</v>
      </c>
      <c r="I2138" s="163" t="s">
        <v>643</v>
      </c>
      <c r="J2138" s="162">
        <v>10.96900364</v>
      </c>
      <c r="K2138" s="162">
        <v>124.5375128</v>
      </c>
      <c r="L2138" s="163" t="s">
        <v>644</v>
      </c>
      <c r="M2138" s="162">
        <v>14</v>
      </c>
      <c r="N2138" s="162">
        <v>45</v>
      </c>
      <c r="O2138" s="162">
        <v>194</v>
      </c>
      <c r="P2138" s="162">
        <v>1402</v>
      </c>
      <c r="Q2138" s="162">
        <v>2600</v>
      </c>
      <c r="R2138" s="164">
        <v>1</v>
      </c>
      <c r="S2138" s="164" t="s">
        <v>644</v>
      </c>
      <c r="T2138" s="164"/>
      <c r="U2138" s="164" t="s">
        <v>644</v>
      </c>
      <c r="V2138" s="164" t="s">
        <v>644</v>
      </c>
      <c r="W2138" s="162">
        <f t="shared" si="122"/>
        <v>1</v>
      </c>
      <c r="X2138" s="162">
        <v>1</v>
      </c>
      <c r="Y2138" t="str">
        <f t="shared" si="123"/>
        <v>Public Elementary</v>
      </c>
      <c r="AA2138" t="str">
        <f t="shared" si="124"/>
        <v>1</v>
      </c>
    </row>
    <row r="2139" spans="1:27" ht="15.75" hidden="1" customHeight="1" x14ac:dyDescent="0.25">
      <c r="A2139" s="162">
        <v>1876</v>
      </c>
      <c r="B2139" s="162">
        <v>121722</v>
      </c>
      <c r="C2139" s="163" t="s">
        <v>2501</v>
      </c>
      <c r="D2139" s="163" t="s">
        <v>638</v>
      </c>
      <c r="E2139" s="163" t="s">
        <v>639</v>
      </c>
      <c r="F2139" s="163" t="s">
        <v>639</v>
      </c>
      <c r="G2139" s="163" t="s">
        <v>2493</v>
      </c>
      <c r="H2139" s="163" t="s">
        <v>2493</v>
      </c>
      <c r="I2139" s="163" t="s">
        <v>643</v>
      </c>
      <c r="J2139" s="162">
        <v>10.92567262</v>
      </c>
      <c r="K2139" s="162">
        <v>124.54788360000001</v>
      </c>
      <c r="L2139" s="163" t="s">
        <v>644</v>
      </c>
      <c r="M2139" s="162">
        <v>14</v>
      </c>
      <c r="N2139" s="162">
        <v>45</v>
      </c>
      <c r="O2139" s="162">
        <v>194</v>
      </c>
      <c r="P2139" s="162">
        <v>1402</v>
      </c>
      <c r="Q2139" s="162">
        <v>2600</v>
      </c>
      <c r="R2139" s="164">
        <v>1</v>
      </c>
      <c r="S2139" s="164" t="s">
        <v>644</v>
      </c>
      <c r="T2139" s="164"/>
      <c r="U2139" s="164" t="s">
        <v>644</v>
      </c>
      <c r="V2139" s="164" t="s">
        <v>644</v>
      </c>
      <c r="W2139" s="162">
        <f t="shared" si="122"/>
        <v>1</v>
      </c>
      <c r="X2139" s="162">
        <v>1</v>
      </c>
      <c r="Y2139" t="str">
        <f t="shared" si="123"/>
        <v>Public Elementary</v>
      </c>
      <c r="AA2139" t="str">
        <f t="shared" si="124"/>
        <v>1</v>
      </c>
    </row>
    <row r="2140" spans="1:27" ht="15.75" hidden="1" customHeight="1" x14ac:dyDescent="0.25">
      <c r="A2140" s="162">
        <v>1877</v>
      </c>
      <c r="B2140" s="162">
        <v>121723</v>
      </c>
      <c r="C2140" s="163" t="s">
        <v>2386</v>
      </c>
      <c r="D2140" s="163" t="s">
        <v>638</v>
      </c>
      <c r="E2140" s="163" t="s">
        <v>639</v>
      </c>
      <c r="F2140" s="163" t="s">
        <v>639</v>
      </c>
      <c r="G2140" s="163" t="s">
        <v>2493</v>
      </c>
      <c r="H2140" s="163" t="s">
        <v>2493</v>
      </c>
      <c r="I2140" s="163" t="s">
        <v>643</v>
      </c>
      <c r="J2140" s="162">
        <v>10.9475271</v>
      </c>
      <c r="K2140" s="162">
        <v>124.5466017</v>
      </c>
      <c r="L2140" s="163" t="s">
        <v>644</v>
      </c>
      <c r="M2140" s="162">
        <v>14</v>
      </c>
      <c r="N2140" s="162">
        <v>45</v>
      </c>
      <c r="O2140" s="162">
        <v>194</v>
      </c>
      <c r="P2140" s="162">
        <v>1402</v>
      </c>
      <c r="Q2140" s="162">
        <v>2600</v>
      </c>
      <c r="R2140" s="164">
        <v>1</v>
      </c>
      <c r="S2140" s="164" t="s">
        <v>644</v>
      </c>
      <c r="T2140" s="164"/>
      <c r="U2140" s="164" t="s">
        <v>644</v>
      </c>
      <c r="V2140" s="164" t="s">
        <v>644</v>
      </c>
      <c r="W2140" s="162">
        <f t="shared" si="122"/>
        <v>1</v>
      </c>
      <c r="X2140" s="162">
        <v>1</v>
      </c>
      <c r="Y2140" t="str">
        <f t="shared" si="123"/>
        <v>Public Elementary</v>
      </c>
      <c r="AA2140" t="str">
        <f t="shared" si="124"/>
        <v>1</v>
      </c>
    </row>
    <row r="2141" spans="1:27" ht="15.75" hidden="1" customHeight="1" x14ac:dyDescent="0.25">
      <c r="A2141" s="162">
        <v>1878</v>
      </c>
      <c r="B2141" s="162">
        <v>121724</v>
      </c>
      <c r="C2141" s="163" t="s">
        <v>2502</v>
      </c>
      <c r="D2141" s="163" t="s">
        <v>638</v>
      </c>
      <c r="E2141" s="163" t="s">
        <v>639</v>
      </c>
      <c r="F2141" s="163" t="s">
        <v>639</v>
      </c>
      <c r="G2141" s="163" t="s">
        <v>2493</v>
      </c>
      <c r="H2141" s="163" t="s">
        <v>2493</v>
      </c>
      <c r="I2141" s="163" t="s">
        <v>643</v>
      </c>
      <c r="J2141" s="162">
        <v>10.8875314</v>
      </c>
      <c r="K2141" s="162">
        <v>124.5202014</v>
      </c>
      <c r="L2141" s="163" t="s">
        <v>644</v>
      </c>
      <c r="M2141" s="162">
        <v>14</v>
      </c>
      <c r="N2141" s="162">
        <v>45</v>
      </c>
      <c r="O2141" s="162">
        <v>194</v>
      </c>
      <c r="P2141" s="162">
        <v>1402</v>
      </c>
      <c r="Q2141" s="162">
        <v>2600</v>
      </c>
      <c r="R2141" s="164">
        <v>1</v>
      </c>
      <c r="S2141" s="164" t="s">
        <v>644</v>
      </c>
      <c r="T2141" s="164"/>
      <c r="U2141" s="164" t="s">
        <v>644</v>
      </c>
      <c r="V2141" s="164" t="s">
        <v>644</v>
      </c>
      <c r="W2141" s="162">
        <f t="shared" si="122"/>
        <v>1</v>
      </c>
      <c r="X2141" s="162">
        <v>1</v>
      </c>
      <c r="Y2141" t="str">
        <f t="shared" si="123"/>
        <v>Public Elementary</v>
      </c>
      <c r="AA2141" t="str">
        <f t="shared" si="124"/>
        <v>1</v>
      </c>
    </row>
    <row r="2142" spans="1:27" ht="15.75" hidden="1" customHeight="1" x14ac:dyDescent="0.25">
      <c r="A2142" s="162">
        <v>1879</v>
      </c>
      <c r="B2142" s="162">
        <v>121725</v>
      </c>
      <c r="C2142" s="163" t="s">
        <v>2503</v>
      </c>
      <c r="D2142" s="163" t="s">
        <v>638</v>
      </c>
      <c r="E2142" s="163" t="s">
        <v>639</v>
      </c>
      <c r="F2142" s="163" t="s">
        <v>639</v>
      </c>
      <c r="G2142" s="163" t="s">
        <v>2493</v>
      </c>
      <c r="H2142" s="163" t="s">
        <v>2493</v>
      </c>
      <c r="I2142" s="163" t="s">
        <v>643</v>
      </c>
      <c r="J2142" s="162">
        <v>10.925950780000001</v>
      </c>
      <c r="K2142" s="162">
        <v>124.5091796</v>
      </c>
      <c r="L2142" s="163" t="s">
        <v>644</v>
      </c>
      <c r="M2142" s="162">
        <v>14</v>
      </c>
      <c r="N2142" s="162">
        <v>45</v>
      </c>
      <c r="O2142" s="162">
        <v>194</v>
      </c>
      <c r="P2142" s="162">
        <v>1402</v>
      </c>
      <c r="Q2142" s="162">
        <v>2600</v>
      </c>
      <c r="R2142" s="164">
        <v>1</v>
      </c>
      <c r="S2142" s="164" t="s">
        <v>644</v>
      </c>
      <c r="T2142" s="164"/>
      <c r="U2142" s="164" t="s">
        <v>644</v>
      </c>
      <c r="V2142" s="164" t="s">
        <v>644</v>
      </c>
      <c r="W2142" s="162">
        <f t="shared" si="122"/>
        <v>1</v>
      </c>
      <c r="X2142" s="162">
        <v>1</v>
      </c>
      <c r="Y2142" t="str">
        <f t="shared" si="123"/>
        <v>Public Elementary</v>
      </c>
      <c r="AA2142" t="str">
        <f t="shared" si="124"/>
        <v>1</v>
      </c>
    </row>
    <row r="2143" spans="1:27" ht="15.75" hidden="1" customHeight="1" x14ac:dyDescent="0.25">
      <c r="A2143" s="162">
        <v>1880</v>
      </c>
      <c r="B2143" s="162">
        <v>121726</v>
      </c>
      <c r="C2143" s="163" t="s">
        <v>2504</v>
      </c>
      <c r="D2143" s="163" t="s">
        <v>638</v>
      </c>
      <c r="E2143" s="163" t="s">
        <v>639</v>
      </c>
      <c r="F2143" s="163" t="s">
        <v>639</v>
      </c>
      <c r="G2143" s="163" t="s">
        <v>2493</v>
      </c>
      <c r="H2143" s="163" t="s">
        <v>2493</v>
      </c>
      <c r="I2143" s="163" t="s">
        <v>643</v>
      </c>
      <c r="J2143" s="162">
        <v>10.897619649999999</v>
      </c>
      <c r="K2143" s="162">
        <v>124.5305685</v>
      </c>
      <c r="L2143" s="163" t="s">
        <v>644</v>
      </c>
      <c r="M2143" s="162">
        <v>14</v>
      </c>
      <c r="N2143" s="162">
        <v>45</v>
      </c>
      <c r="O2143" s="162">
        <v>194</v>
      </c>
      <c r="P2143" s="162">
        <v>1402</v>
      </c>
      <c r="Q2143" s="162">
        <v>2600</v>
      </c>
      <c r="R2143" s="164">
        <v>1</v>
      </c>
      <c r="S2143" s="164" t="s">
        <v>644</v>
      </c>
      <c r="T2143" s="164"/>
      <c r="U2143" s="164" t="s">
        <v>644</v>
      </c>
      <c r="V2143" s="164" t="s">
        <v>644</v>
      </c>
      <c r="W2143" s="162">
        <f t="shared" si="122"/>
        <v>1</v>
      </c>
      <c r="X2143" s="162">
        <v>1</v>
      </c>
      <c r="Y2143" t="str">
        <f t="shared" si="123"/>
        <v>Public Elementary</v>
      </c>
      <c r="AA2143" t="str">
        <f t="shared" si="124"/>
        <v>1</v>
      </c>
    </row>
    <row r="2144" spans="1:27" ht="15.75" hidden="1" customHeight="1" x14ac:dyDescent="0.25">
      <c r="A2144" s="162">
        <v>1881</v>
      </c>
      <c r="B2144" s="162">
        <v>121727</v>
      </c>
      <c r="C2144" s="163" t="s">
        <v>2505</v>
      </c>
      <c r="D2144" s="163" t="s">
        <v>638</v>
      </c>
      <c r="E2144" s="163" t="s">
        <v>639</v>
      </c>
      <c r="F2144" s="163" t="s">
        <v>639</v>
      </c>
      <c r="G2144" s="163" t="s">
        <v>2493</v>
      </c>
      <c r="H2144" s="163" t="s">
        <v>2493</v>
      </c>
      <c r="I2144" s="163" t="s">
        <v>643</v>
      </c>
      <c r="J2144" s="162">
        <v>10.888611109999999</v>
      </c>
      <c r="K2144" s="162">
        <v>124.5252778</v>
      </c>
      <c r="L2144" s="163" t="s">
        <v>644</v>
      </c>
      <c r="M2144" s="162">
        <v>14</v>
      </c>
      <c r="N2144" s="162">
        <v>45</v>
      </c>
      <c r="O2144" s="162">
        <v>194</v>
      </c>
      <c r="P2144" s="162">
        <v>1402</v>
      </c>
      <c r="Q2144" s="162">
        <v>2600</v>
      </c>
      <c r="R2144" s="164">
        <v>1</v>
      </c>
      <c r="S2144" s="164" t="s">
        <v>644</v>
      </c>
      <c r="T2144" s="164"/>
      <c r="U2144" s="164" t="s">
        <v>644</v>
      </c>
      <c r="V2144" s="164" t="s">
        <v>644</v>
      </c>
      <c r="W2144" s="162">
        <f t="shared" si="122"/>
        <v>1</v>
      </c>
      <c r="X2144" s="162">
        <v>1</v>
      </c>
      <c r="Y2144" t="str">
        <f t="shared" si="123"/>
        <v>Public Elementary</v>
      </c>
      <c r="AA2144" t="str">
        <f t="shared" si="124"/>
        <v>1</v>
      </c>
    </row>
    <row r="2145" spans="1:28" ht="15.75" hidden="1" customHeight="1" x14ac:dyDescent="0.25">
      <c r="A2145" s="162">
        <v>1882</v>
      </c>
      <c r="B2145" s="162">
        <v>121728</v>
      </c>
      <c r="C2145" s="163" t="s">
        <v>2506</v>
      </c>
      <c r="D2145" s="163" t="s">
        <v>638</v>
      </c>
      <c r="E2145" s="163" t="s">
        <v>639</v>
      </c>
      <c r="F2145" s="163" t="s">
        <v>639</v>
      </c>
      <c r="G2145" s="163" t="s">
        <v>2493</v>
      </c>
      <c r="H2145" s="163" t="s">
        <v>2493</v>
      </c>
      <c r="I2145" s="163" t="s">
        <v>643</v>
      </c>
      <c r="J2145" s="162">
        <v>11.022055119999999</v>
      </c>
      <c r="K2145" s="162">
        <v>124.4997351</v>
      </c>
      <c r="L2145" s="163" t="s">
        <v>644</v>
      </c>
      <c r="M2145" s="162">
        <v>14</v>
      </c>
      <c r="N2145" s="162">
        <v>45</v>
      </c>
      <c r="O2145" s="162">
        <v>194</v>
      </c>
      <c r="P2145" s="162">
        <v>1402</v>
      </c>
      <c r="Q2145" s="162">
        <v>2600</v>
      </c>
      <c r="R2145" s="164">
        <v>1</v>
      </c>
      <c r="S2145" s="164" t="s">
        <v>644</v>
      </c>
      <c r="T2145" s="164"/>
      <c r="U2145" s="164" t="s">
        <v>644</v>
      </c>
      <c r="V2145" s="164" t="s">
        <v>644</v>
      </c>
      <c r="W2145" s="162">
        <f t="shared" si="122"/>
        <v>1</v>
      </c>
      <c r="X2145" s="162">
        <v>1</v>
      </c>
      <c r="Y2145" t="str">
        <f t="shared" si="123"/>
        <v>Public Elementary</v>
      </c>
      <c r="AA2145" t="str">
        <f t="shared" si="124"/>
        <v>1</v>
      </c>
    </row>
    <row r="2146" spans="1:28" ht="15.75" hidden="1" customHeight="1" x14ac:dyDescent="0.25">
      <c r="A2146" s="162">
        <v>1883</v>
      </c>
      <c r="B2146" s="162">
        <v>121729</v>
      </c>
      <c r="C2146" s="163" t="s">
        <v>2507</v>
      </c>
      <c r="D2146" s="163" t="s">
        <v>638</v>
      </c>
      <c r="E2146" s="163" t="s">
        <v>639</v>
      </c>
      <c r="F2146" s="163" t="s">
        <v>639</v>
      </c>
      <c r="G2146" s="163" t="s">
        <v>2493</v>
      </c>
      <c r="H2146" s="163" t="s">
        <v>2493</v>
      </c>
      <c r="I2146" s="163" t="s">
        <v>643</v>
      </c>
      <c r="J2146" s="162">
        <v>10.93233929</v>
      </c>
      <c r="K2146" s="162">
        <v>124.51806860000001</v>
      </c>
      <c r="L2146" s="163" t="s">
        <v>644</v>
      </c>
      <c r="M2146" s="162">
        <v>14</v>
      </c>
      <c r="N2146" s="162">
        <v>45</v>
      </c>
      <c r="O2146" s="162">
        <v>194</v>
      </c>
      <c r="P2146" s="162">
        <v>1402</v>
      </c>
      <c r="Q2146" s="162">
        <v>2600</v>
      </c>
      <c r="R2146" s="164">
        <v>1</v>
      </c>
      <c r="S2146" s="164" t="s">
        <v>644</v>
      </c>
      <c r="T2146" s="164"/>
      <c r="U2146" s="164" t="s">
        <v>644</v>
      </c>
      <c r="V2146" s="164" t="s">
        <v>644</v>
      </c>
      <c r="W2146" s="162">
        <f t="shared" si="122"/>
        <v>1</v>
      </c>
      <c r="X2146" s="162">
        <v>1</v>
      </c>
      <c r="Y2146" t="str">
        <f t="shared" si="123"/>
        <v>Public Elementary</v>
      </c>
      <c r="AA2146" t="str">
        <f t="shared" si="124"/>
        <v>1</v>
      </c>
    </row>
    <row r="2147" spans="1:28" ht="15.75" hidden="1" customHeight="1" x14ac:dyDescent="0.25">
      <c r="A2147" s="162">
        <v>1884</v>
      </c>
      <c r="B2147" s="162">
        <v>121730</v>
      </c>
      <c r="C2147" s="163" t="s">
        <v>2508</v>
      </c>
      <c r="D2147" s="163" t="s">
        <v>638</v>
      </c>
      <c r="E2147" s="163" t="s">
        <v>639</v>
      </c>
      <c r="F2147" s="163" t="s">
        <v>639</v>
      </c>
      <c r="G2147" s="163" t="s">
        <v>2493</v>
      </c>
      <c r="H2147" s="163" t="s">
        <v>2493</v>
      </c>
      <c r="I2147" s="163" t="s">
        <v>643</v>
      </c>
      <c r="J2147" s="162">
        <v>10.909285799999999</v>
      </c>
      <c r="K2147" s="162">
        <v>124.53806849999999</v>
      </c>
      <c r="L2147" s="163" t="s">
        <v>644</v>
      </c>
      <c r="M2147" s="162">
        <v>14</v>
      </c>
      <c r="N2147" s="162">
        <v>45</v>
      </c>
      <c r="O2147" s="162">
        <v>194</v>
      </c>
      <c r="P2147" s="162">
        <v>1402</v>
      </c>
      <c r="Q2147" s="162">
        <v>2600</v>
      </c>
      <c r="R2147" s="164">
        <v>1</v>
      </c>
      <c r="S2147" s="164" t="s">
        <v>644</v>
      </c>
      <c r="T2147" s="164"/>
      <c r="U2147" s="164" t="s">
        <v>644</v>
      </c>
      <c r="V2147" s="164" t="s">
        <v>644</v>
      </c>
      <c r="W2147" s="162">
        <f t="shared" ref="W2147:W2210" si="125">IF(AA2147="1",1,IF(AA2147="2",2,IF(AA2147="12",4,IF(AA2147="123",6,IF(AA2147="23",5,IF(AA2147="3",3,IF(AA2147="4",7,IF(AA2147="35",8,""))))))))</f>
        <v>1</v>
      </c>
      <c r="X2147" s="162">
        <v>1</v>
      </c>
      <c r="Y2147" t="str">
        <f t="shared" ref="Y2147:Y2210" si="126">IF(X2147=1,"Public","Private")&amp;" "&amp;IF(W2147=1,"Elementary",IF(W2147=2,"JHS",IF(W2147=3,"SHS (Stand-alone)",IF(W2147=4,"Integrated",IF(W2147=5,"Secondary",IF(W2147=6,"Complete K to 12",IF(W2147=7,"ALS",IF(W2147=8,"SHS SUC",""))))))))</f>
        <v>Public Elementary</v>
      </c>
      <c r="AA2147" t="str">
        <f t="shared" ref="AA2147:AA2210" si="127">IF(R2147=1,1,"")&amp;IF(S2147=1,2,"")&amp;IF(T2147=1,3,"")&amp;IF(U2147=1,4,"")&amp;IF(V2147=1,5,"")</f>
        <v>1</v>
      </c>
    </row>
    <row r="2148" spans="1:28" ht="15.75" hidden="1" customHeight="1" x14ac:dyDescent="0.25">
      <c r="A2148" s="162">
        <v>1885</v>
      </c>
      <c r="B2148" s="162">
        <v>121731</v>
      </c>
      <c r="C2148" s="163" t="s">
        <v>2509</v>
      </c>
      <c r="D2148" s="163" t="s">
        <v>638</v>
      </c>
      <c r="E2148" s="163" t="s">
        <v>639</v>
      </c>
      <c r="F2148" s="163" t="s">
        <v>639</v>
      </c>
      <c r="G2148" s="163" t="s">
        <v>2493</v>
      </c>
      <c r="H2148" s="163" t="s">
        <v>2493</v>
      </c>
      <c r="I2148" s="163" t="s">
        <v>643</v>
      </c>
      <c r="J2148" s="162">
        <v>11.010666909999999</v>
      </c>
      <c r="K2148" s="162">
        <v>124.500569</v>
      </c>
      <c r="L2148" s="163" t="s">
        <v>644</v>
      </c>
      <c r="M2148" s="162">
        <v>14</v>
      </c>
      <c r="N2148" s="162">
        <v>45</v>
      </c>
      <c r="O2148" s="162">
        <v>194</v>
      </c>
      <c r="P2148" s="162">
        <v>1402</v>
      </c>
      <c r="Q2148" s="162">
        <v>2600</v>
      </c>
      <c r="R2148" s="164">
        <v>1</v>
      </c>
      <c r="S2148" s="164" t="s">
        <v>644</v>
      </c>
      <c r="T2148" s="164"/>
      <c r="U2148" s="164" t="s">
        <v>644</v>
      </c>
      <c r="V2148" s="164" t="s">
        <v>644</v>
      </c>
      <c r="W2148" s="162">
        <f t="shared" si="125"/>
        <v>1</v>
      </c>
      <c r="X2148" s="162">
        <v>1</v>
      </c>
      <c r="Y2148" t="str">
        <f t="shared" si="126"/>
        <v>Public Elementary</v>
      </c>
      <c r="AA2148" t="str">
        <f t="shared" si="127"/>
        <v>1</v>
      </c>
    </row>
    <row r="2149" spans="1:28" ht="15.75" hidden="1" customHeight="1" x14ac:dyDescent="0.25">
      <c r="A2149" s="162">
        <v>1886</v>
      </c>
      <c r="B2149" s="162">
        <v>121732</v>
      </c>
      <c r="C2149" s="163" t="s">
        <v>2510</v>
      </c>
      <c r="D2149" s="163" t="s">
        <v>638</v>
      </c>
      <c r="E2149" s="163" t="s">
        <v>639</v>
      </c>
      <c r="F2149" s="163" t="s">
        <v>639</v>
      </c>
      <c r="G2149" s="163" t="s">
        <v>2493</v>
      </c>
      <c r="H2149" s="163" t="s">
        <v>2493</v>
      </c>
      <c r="I2149" s="163" t="s">
        <v>643</v>
      </c>
      <c r="J2149" s="162">
        <v>10.9799249</v>
      </c>
      <c r="K2149" s="162">
        <v>124.53250180000001</v>
      </c>
      <c r="L2149" s="163" t="s">
        <v>644</v>
      </c>
      <c r="M2149" s="162">
        <v>14</v>
      </c>
      <c r="N2149" s="162">
        <v>45</v>
      </c>
      <c r="O2149" s="162">
        <v>194</v>
      </c>
      <c r="P2149" s="162">
        <v>1402</v>
      </c>
      <c r="Q2149" s="162">
        <v>2600</v>
      </c>
      <c r="R2149" s="164">
        <v>1</v>
      </c>
      <c r="S2149" s="164" t="s">
        <v>644</v>
      </c>
      <c r="T2149" s="164"/>
      <c r="U2149" s="164" t="s">
        <v>644</v>
      </c>
      <c r="V2149" s="164" t="s">
        <v>644</v>
      </c>
      <c r="W2149" s="162">
        <f t="shared" si="125"/>
        <v>1</v>
      </c>
      <c r="X2149" s="162">
        <v>1</v>
      </c>
      <c r="Y2149" t="str">
        <f t="shared" si="126"/>
        <v>Public Elementary</v>
      </c>
      <c r="AA2149" t="str">
        <f t="shared" si="127"/>
        <v>1</v>
      </c>
    </row>
    <row r="2150" spans="1:28" ht="15.75" hidden="1" customHeight="1" x14ac:dyDescent="0.25">
      <c r="A2150" s="162">
        <v>1887</v>
      </c>
      <c r="B2150" s="162">
        <v>121733</v>
      </c>
      <c r="C2150" s="163" t="s">
        <v>1126</v>
      </c>
      <c r="D2150" s="163" t="s">
        <v>638</v>
      </c>
      <c r="E2150" s="163" t="s">
        <v>639</v>
      </c>
      <c r="F2150" s="163" t="s">
        <v>639</v>
      </c>
      <c r="G2150" s="163" t="s">
        <v>2493</v>
      </c>
      <c r="H2150" s="163" t="s">
        <v>2493</v>
      </c>
      <c r="I2150" s="163" t="s">
        <v>643</v>
      </c>
      <c r="J2150" s="162">
        <v>10.9615043</v>
      </c>
      <c r="K2150" s="162">
        <v>124.5086238</v>
      </c>
      <c r="L2150" s="163" t="s">
        <v>644</v>
      </c>
      <c r="M2150" s="162">
        <v>14</v>
      </c>
      <c r="N2150" s="162">
        <v>45</v>
      </c>
      <c r="O2150" s="162">
        <v>194</v>
      </c>
      <c r="P2150" s="162">
        <v>1402</v>
      </c>
      <c r="Q2150" s="162">
        <v>2600</v>
      </c>
      <c r="R2150" s="164">
        <v>1</v>
      </c>
      <c r="S2150" s="164" t="s">
        <v>644</v>
      </c>
      <c r="T2150" s="164"/>
      <c r="U2150" s="164" t="s">
        <v>644</v>
      </c>
      <c r="V2150" s="164" t="s">
        <v>644</v>
      </c>
      <c r="W2150" s="162">
        <f t="shared" si="125"/>
        <v>1</v>
      </c>
      <c r="X2150" s="162">
        <v>1</v>
      </c>
      <c r="Y2150" t="str">
        <f t="shared" si="126"/>
        <v>Public Elementary</v>
      </c>
      <c r="AA2150" t="str">
        <f t="shared" si="127"/>
        <v>1</v>
      </c>
    </row>
    <row r="2151" spans="1:28" ht="15.75" hidden="1" customHeight="1" x14ac:dyDescent="0.25">
      <c r="A2151" s="162">
        <v>1888</v>
      </c>
      <c r="B2151" s="162">
        <v>121734</v>
      </c>
      <c r="C2151" s="163" t="s">
        <v>1066</v>
      </c>
      <c r="D2151" s="163" t="s">
        <v>638</v>
      </c>
      <c r="E2151" s="163" t="s">
        <v>639</v>
      </c>
      <c r="F2151" s="163" t="s">
        <v>639</v>
      </c>
      <c r="G2151" s="163" t="s">
        <v>2493</v>
      </c>
      <c r="H2151" s="163" t="s">
        <v>2493</v>
      </c>
      <c r="I2151" s="163" t="s">
        <v>643</v>
      </c>
      <c r="J2151" s="166">
        <v>10.929284600000001</v>
      </c>
      <c r="K2151" s="166">
        <v>124.4958457</v>
      </c>
      <c r="L2151" s="163" t="s">
        <v>644</v>
      </c>
      <c r="M2151" s="162">
        <v>14</v>
      </c>
      <c r="N2151" s="162">
        <v>45</v>
      </c>
      <c r="O2151" s="162">
        <v>194</v>
      </c>
      <c r="P2151" s="162">
        <v>1402</v>
      </c>
      <c r="Q2151" s="162">
        <v>2600</v>
      </c>
      <c r="R2151" s="164">
        <v>1</v>
      </c>
      <c r="S2151" s="164" t="s">
        <v>644</v>
      </c>
      <c r="T2151" s="164"/>
      <c r="U2151" s="164" t="s">
        <v>644</v>
      </c>
      <c r="V2151" s="164" t="s">
        <v>644</v>
      </c>
      <c r="W2151" s="162">
        <f t="shared" si="125"/>
        <v>1</v>
      </c>
      <c r="X2151" s="162">
        <v>1</v>
      </c>
      <c r="Y2151" t="str">
        <f t="shared" si="126"/>
        <v>Public Elementary</v>
      </c>
      <c r="AA2151" t="str">
        <f t="shared" si="127"/>
        <v>1</v>
      </c>
    </row>
    <row r="2152" spans="1:28" ht="15.75" hidden="1" customHeight="1" x14ac:dyDescent="0.25">
      <c r="A2152" s="162">
        <v>1889</v>
      </c>
      <c r="B2152" s="162">
        <v>121735</v>
      </c>
      <c r="C2152" s="163" t="s">
        <v>2511</v>
      </c>
      <c r="D2152" s="163" t="s">
        <v>638</v>
      </c>
      <c r="E2152" s="163" t="s">
        <v>639</v>
      </c>
      <c r="F2152" s="163" t="s">
        <v>639</v>
      </c>
      <c r="G2152" s="163" t="s">
        <v>2493</v>
      </c>
      <c r="H2152" s="163" t="s">
        <v>2493</v>
      </c>
      <c r="I2152" s="163" t="s">
        <v>643</v>
      </c>
      <c r="J2152" s="162">
        <v>10.99289113</v>
      </c>
      <c r="K2152" s="162">
        <v>124.505291</v>
      </c>
      <c r="L2152" s="163" t="s">
        <v>644</v>
      </c>
      <c r="M2152" s="162">
        <v>14</v>
      </c>
      <c r="N2152" s="162">
        <v>45</v>
      </c>
      <c r="O2152" s="162">
        <v>194</v>
      </c>
      <c r="P2152" s="162">
        <v>1402</v>
      </c>
      <c r="Q2152" s="162">
        <v>2600</v>
      </c>
      <c r="R2152" s="164">
        <v>1</v>
      </c>
      <c r="S2152" s="164" t="s">
        <v>644</v>
      </c>
      <c r="T2152" s="164"/>
      <c r="U2152" s="164" t="s">
        <v>644</v>
      </c>
      <c r="V2152" s="164" t="s">
        <v>644</v>
      </c>
      <c r="W2152" s="162">
        <f t="shared" si="125"/>
        <v>1</v>
      </c>
      <c r="X2152" s="162">
        <v>1</v>
      </c>
      <c r="Y2152" t="str">
        <f t="shared" si="126"/>
        <v>Public Elementary</v>
      </c>
      <c r="AA2152" t="str">
        <f t="shared" si="127"/>
        <v>1</v>
      </c>
    </row>
    <row r="2153" spans="1:28" ht="15.75" hidden="1" customHeight="1" x14ac:dyDescent="0.25">
      <c r="A2153" s="162">
        <v>2273</v>
      </c>
      <c r="B2153" s="162">
        <v>303393</v>
      </c>
      <c r="C2153" s="163" t="s">
        <v>2853</v>
      </c>
      <c r="D2153" s="163" t="s">
        <v>638</v>
      </c>
      <c r="E2153" s="163" t="s">
        <v>639</v>
      </c>
      <c r="F2153" s="163" t="s">
        <v>639</v>
      </c>
      <c r="G2153" s="163" t="s">
        <v>2493</v>
      </c>
      <c r="H2153" s="163" t="s">
        <v>2493</v>
      </c>
      <c r="I2153" s="163" t="s">
        <v>716</v>
      </c>
      <c r="J2153" s="162">
        <v>10.93899298</v>
      </c>
      <c r="K2153" s="162">
        <v>124.54577500000001</v>
      </c>
      <c r="L2153" s="163" t="s">
        <v>644</v>
      </c>
      <c r="M2153" s="162">
        <v>14</v>
      </c>
      <c r="N2153" s="162">
        <v>45</v>
      </c>
      <c r="O2153" s="162">
        <v>194</v>
      </c>
      <c r="P2153" s="162">
        <v>1402</v>
      </c>
      <c r="Q2153" s="162">
        <v>2600</v>
      </c>
      <c r="R2153" s="164" t="s">
        <v>644</v>
      </c>
      <c r="S2153" s="164">
        <v>1</v>
      </c>
      <c r="T2153" s="164"/>
      <c r="U2153" s="164" t="s">
        <v>644</v>
      </c>
      <c r="V2153" s="164" t="s">
        <v>644</v>
      </c>
      <c r="W2153" s="162">
        <f t="shared" si="125"/>
        <v>2</v>
      </c>
      <c r="X2153" s="162">
        <v>1</v>
      </c>
      <c r="Y2153" t="str">
        <f t="shared" si="126"/>
        <v>Public JHS</v>
      </c>
      <c r="AA2153" t="str">
        <f t="shared" si="127"/>
        <v>2</v>
      </c>
    </row>
    <row r="2154" spans="1:28" ht="15.75" hidden="1" customHeight="1" x14ac:dyDescent="0.25">
      <c r="A2154" s="162">
        <v>2287</v>
      </c>
      <c r="B2154" s="162">
        <v>303408</v>
      </c>
      <c r="C2154" s="163" t="s">
        <v>2867</v>
      </c>
      <c r="D2154" s="163" t="s">
        <v>638</v>
      </c>
      <c r="E2154" s="163" t="s">
        <v>639</v>
      </c>
      <c r="F2154" s="163" t="s">
        <v>639</v>
      </c>
      <c r="G2154" s="163" t="s">
        <v>2493</v>
      </c>
      <c r="H2154" s="163" t="s">
        <v>2493</v>
      </c>
      <c r="I2154" s="163" t="s">
        <v>716</v>
      </c>
      <c r="J2154" s="162">
        <v>10.907674159999999</v>
      </c>
      <c r="K2154" s="162">
        <v>124.53790290000001</v>
      </c>
      <c r="L2154" s="163" t="s">
        <v>644</v>
      </c>
      <c r="M2154" s="162">
        <v>14</v>
      </c>
      <c r="N2154" s="162">
        <v>45</v>
      </c>
      <c r="O2154" s="162">
        <v>194</v>
      </c>
      <c r="P2154" s="162">
        <v>1402</v>
      </c>
      <c r="Q2154" s="162">
        <v>2600</v>
      </c>
      <c r="R2154" s="164" t="s">
        <v>644</v>
      </c>
      <c r="S2154" s="164">
        <v>1</v>
      </c>
      <c r="T2154" s="164"/>
      <c r="U2154" s="164" t="s">
        <v>644</v>
      </c>
      <c r="V2154" s="164" t="s">
        <v>644</v>
      </c>
      <c r="W2154" s="162">
        <f t="shared" si="125"/>
        <v>2</v>
      </c>
      <c r="X2154" s="162">
        <v>1</v>
      </c>
      <c r="Y2154" t="str">
        <f t="shared" si="126"/>
        <v>Public JHS</v>
      </c>
      <c r="AA2154" t="str">
        <f t="shared" si="127"/>
        <v>2</v>
      </c>
    </row>
    <row r="2155" spans="1:28" ht="15.75" hidden="1" customHeight="1" x14ac:dyDescent="0.25">
      <c r="A2155" s="162">
        <v>2288</v>
      </c>
      <c r="B2155" s="162">
        <v>303409</v>
      </c>
      <c r="C2155" s="163" t="s">
        <v>2868</v>
      </c>
      <c r="D2155" s="163" t="s">
        <v>638</v>
      </c>
      <c r="E2155" s="163" t="s">
        <v>639</v>
      </c>
      <c r="F2155" s="163" t="s">
        <v>639</v>
      </c>
      <c r="G2155" s="163" t="s">
        <v>2493</v>
      </c>
      <c r="H2155" s="163" t="s">
        <v>2493</v>
      </c>
      <c r="I2155" s="163" t="s">
        <v>716</v>
      </c>
      <c r="J2155" s="162">
        <v>10.874768039999999</v>
      </c>
      <c r="K2155" s="162">
        <v>124.5158038</v>
      </c>
      <c r="L2155" s="163" t="s">
        <v>644</v>
      </c>
      <c r="M2155" s="162">
        <v>14</v>
      </c>
      <c r="N2155" s="162">
        <v>45</v>
      </c>
      <c r="O2155" s="162">
        <v>194</v>
      </c>
      <c r="P2155" s="162">
        <v>1402</v>
      </c>
      <c r="Q2155" s="162">
        <v>2600</v>
      </c>
      <c r="R2155" s="164" t="s">
        <v>644</v>
      </c>
      <c r="S2155" s="164">
        <v>1</v>
      </c>
      <c r="T2155" s="164"/>
      <c r="U2155" s="164" t="s">
        <v>644</v>
      </c>
      <c r="V2155" s="164" t="s">
        <v>644</v>
      </c>
      <c r="W2155" s="162">
        <f t="shared" si="125"/>
        <v>2</v>
      </c>
      <c r="X2155" s="162">
        <v>1</v>
      </c>
      <c r="Y2155" t="str">
        <f t="shared" si="126"/>
        <v>Public JHS</v>
      </c>
      <c r="AA2155" t="str">
        <f t="shared" si="127"/>
        <v>2</v>
      </c>
    </row>
    <row r="2156" spans="1:28" ht="15.75" hidden="1" customHeight="1" x14ac:dyDescent="0.25">
      <c r="A2156" s="162">
        <v>2289</v>
      </c>
      <c r="B2156" s="162">
        <v>303410</v>
      </c>
      <c r="C2156" s="163" t="s">
        <v>2869</v>
      </c>
      <c r="D2156" s="163" t="s">
        <v>638</v>
      </c>
      <c r="E2156" s="163" t="s">
        <v>639</v>
      </c>
      <c r="F2156" s="163" t="s">
        <v>639</v>
      </c>
      <c r="G2156" s="163" t="s">
        <v>2493</v>
      </c>
      <c r="H2156" s="163" t="s">
        <v>2493</v>
      </c>
      <c r="I2156" s="163" t="s">
        <v>716</v>
      </c>
      <c r="J2156" s="166">
        <v>10.983811709999999</v>
      </c>
      <c r="K2156" s="166">
        <v>124.5339397</v>
      </c>
      <c r="L2156" s="163" t="s">
        <v>644</v>
      </c>
      <c r="M2156" s="162">
        <v>14</v>
      </c>
      <c r="N2156" s="162">
        <v>45</v>
      </c>
      <c r="O2156" s="162">
        <v>194</v>
      </c>
      <c r="P2156" s="162">
        <v>1402</v>
      </c>
      <c r="Q2156" s="162">
        <v>2600</v>
      </c>
      <c r="R2156" s="164" t="s">
        <v>644</v>
      </c>
      <c r="S2156" s="164">
        <v>1</v>
      </c>
      <c r="T2156" s="164"/>
      <c r="U2156" s="164" t="s">
        <v>644</v>
      </c>
      <c r="V2156" s="164" t="s">
        <v>644</v>
      </c>
      <c r="W2156" s="162">
        <f t="shared" si="125"/>
        <v>2</v>
      </c>
      <c r="X2156" s="162">
        <v>1</v>
      </c>
      <c r="Y2156" s="1751" t="str">
        <f t="shared" si="126"/>
        <v>Public JHS</v>
      </c>
      <c r="Z2156" s="1751"/>
      <c r="AA2156" s="1751" t="str">
        <f t="shared" si="127"/>
        <v>2</v>
      </c>
      <c r="AB2156" s="1751"/>
    </row>
    <row r="2157" spans="1:28" ht="15.75" hidden="1" customHeight="1" x14ac:dyDescent="0.25">
      <c r="A2157" s="162">
        <v>2321</v>
      </c>
      <c r="B2157" s="162">
        <v>313301</v>
      </c>
      <c r="C2157" s="163" t="s">
        <v>2899</v>
      </c>
      <c r="D2157" s="163" t="s">
        <v>638</v>
      </c>
      <c r="E2157" s="163" t="s">
        <v>639</v>
      </c>
      <c r="F2157" s="163" t="s">
        <v>639</v>
      </c>
      <c r="G2157" s="163" t="s">
        <v>2493</v>
      </c>
      <c r="H2157" s="163" t="s">
        <v>2493</v>
      </c>
      <c r="I2157" s="163" t="s">
        <v>716</v>
      </c>
      <c r="J2157" s="170"/>
      <c r="K2157" s="170"/>
      <c r="L2157" s="163" t="s">
        <v>644</v>
      </c>
      <c r="M2157" s="162">
        <v>14</v>
      </c>
      <c r="N2157" s="162">
        <v>45</v>
      </c>
      <c r="O2157" s="162">
        <v>194</v>
      </c>
      <c r="P2157" s="162">
        <v>1402</v>
      </c>
      <c r="Q2157" s="162">
        <v>2600</v>
      </c>
      <c r="R2157" s="164" t="s">
        <v>644</v>
      </c>
      <c r="S2157" s="164">
        <v>1</v>
      </c>
      <c r="T2157" s="164"/>
      <c r="U2157" s="164" t="s">
        <v>644</v>
      </c>
      <c r="V2157" s="164" t="s">
        <v>644</v>
      </c>
      <c r="W2157" s="162">
        <f t="shared" si="125"/>
        <v>2</v>
      </c>
      <c r="X2157" s="162">
        <v>1</v>
      </c>
      <c r="Y2157" t="str">
        <f t="shared" si="126"/>
        <v>Public JHS</v>
      </c>
      <c r="AA2157" t="str">
        <f t="shared" si="127"/>
        <v>2</v>
      </c>
    </row>
    <row r="2158" spans="1:28" ht="15.75" hidden="1" customHeight="1" x14ac:dyDescent="0.25">
      <c r="A2158" s="162">
        <v>2391</v>
      </c>
      <c r="B2158" s="162">
        <v>404692</v>
      </c>
      <c r="C2158" s="169" t="s">
        <v>3003</v>
      </c>
      <c r="D2158" s="163" t="s">
        <v>638</v>
      </c>
      <c r="E2158" s="163" t="s">
        <v>730</v>
      </c>
      <c r="F2158" s="163" t="s">
        <v>639</v>
      </c>
      <c r="G2158" s="163" t="s">
        <v>3004</v>
      </c>
      <c r="H2158" s="163" t="s">
        <v>2493</v>
      </c>
      <c r="I2158" s="163" t="s">
        <v>643</v>
      </c>
      <c r="J2158" s="170"/>
      <c r="K2158" s="170"/>
      <c r="L2158" s="163" t="s">
        <v>910</v>
      </c>
      <c r="M2158" s="162">
        <v>14</v>
      </c>
      <c r="N2158" s="162">
        <v>45</v>
      </c>
      <c r="O2158" s="162">
        <v>194</v>
      </c>
      <c r="P2158" s="162">
        <v>1402</v>
      </c>
      <c r="Q2158" s="162">
        <v>2600</v>
      </c>
      <c r="R2158" s="164">
        <v>1</v>
      </c>
      <c r="S2158" s="164" t="s">
        <v>644</v>
      </c>
      <c r="T2158" s="164"/>
      <c r="U2158" s="164" t="s">
        <v>644</v>
      </c>
      <c r="V2158" s="164" t="s">
        <v>644</v>
      </c>
      <c r="W2158" s="162">
        <f t="shared" si="125"/>
        <v>1</v>
      </c>
      <c r="X2158" s="162">
        <v>2</v>
      </c>
      <c r="Y2158" t="str">
        <f t="shared" si="126"/>
        <v>Private Elementary</v>
      </c>
      <c r="AA2158" t="str">
        <f t="shared" si="127"/>
        <v>1</v>
      </c>
    </row>
    <row r="2159" spans="1:28" ht="15.75" hidden="1" customHeight="1" x14ac:dyDescent="0.25">
      <c r="A2159" s="162">
        <v>2484</v>
      </c>
      <c r="B2159" s="178" t="s">
        <v>2493</v>
      </c>
      <c r="C2159" s="178" t="s">
        <v>3137</v>
      </c>
      <c r="D2159" s="163" t="s">
        <v>638</v>
      </c>
      <c r="E2159" s="163" t="s">
        <v>639</v>
      </c>
      <c r="F2159" s="163" t="s">
        <v>639</v>
      </c>
      <c r="G2159" s="178" t="s">
        <v>2493</v>
      </c>
      <c r="H2159" s="178" t="s">
        <v>2493</v>
      </c>
      <c r="I2159" s="163" t="s">
        <v>758</v>
      </c>
      <c r="J2159" s="162"/>
      <c r="K2159" s="162"/>
      <c r="L2159" s="163"/>
      <c r="M2159" s="162"/>
      <c r="N2159" s="162"/>
      <c r="O2159" s="162"/>
      <c r="P2159" s="162"/>
      <c r="Q2159" s="162"/>
      <c r="R2159" s="164" t="s">
        <v>644</v>
      </c>
      <c r="S2159" s="164" t="s">
        <v>644</v>
      </c>
      <c r="T2159" s="164"/>
      <c r="U2159" s="164">
        <v>1</v>
      </c>
      <c r="V2159" s="164" t="s">
        <v>644</v>
      </c>
      <c r="W2159" s="162">
        <f t="shared" si="125"/>
        <v>7</v>
      </c>
      <c r="X2159" s="162">
        <v>1</v>
      </c>
      <c r="Y2159" t="str">
        <f t="shared" si="126"/>
        <v>Public ALS</v>
      </c>
      <c r="AA2159" t="str">
        <f t="shared" si="127"/>
        <v>4</v>
      </c>
    </row>
    <row r="2160" spans="1:28" s="1757" customFormat="1" ht="15.75" hidden="1" customHeight="1" x14ac:dyDescent="0.25">
      <c r="A2160" s="1754">
        <v>1890</v>
      </c>
      <c r="B2160" s="1754">
        <v>121736</v>
      </c>
      <c r="C2160" s="1755" t="s">
        <v>2512</v>
      </c>
      <c r="D2160" s="1755" t="s">
        <v>638</v>
      </c>
      <c r="E2160" s="1755" t="s">
        <v>639</v>
      </c>
      <c r="F2160" s="1755" t="s">
        <v>639</v>
      </c>
      <c r="G2160" s="1755" t="s">
        <v>2513</v>
      </c>
      <c r="H2160" s="1755" t="s">
        <v>2514</v>
      </c>
      <c r="I2160" s="1755" t="s">
        <v>643</v>
      </c>
      <c r="J2160" s="1754">
        <v>11.152043989999999</v>
      </c>
      <c r="K2160" s="1754">
        <v>124.94695780000001</v>
      </c>
      <c r="L2160" s="1755" t="s">
        <v>644</v>
      </c>
      <c r="M2160" s="1754">
        <v>14</v>
      </c>
      <c r="N2160" s="1754">
        <v>45</v>
      </c>
      <c r="O2160" s="1754">
        <v>194</v>
      </c>
      <c r="P2160" s="1754">
        <v>1403</v>
      </c>
      <c r="Q2160" s="1754">
        <v>2601</v>
      </c>
      <c r="R2160" s="1756">
        <v>1</v>
      </c>
      <c r="S2160" s="1756" t="s">
        <v>644</v>
      </c>
      <c r="T2160" s="1756"/>
      <c r="U2160" s="1756" t="s">
        <v>644</v>
      </c>
      <c r="V2160" s="1756" t="s">
        <v>644</v>
      </c>
      <c r="W2160" s="1754">
        <f t="shared" si="125"/>
        <v>1</v>
      </c>
      <c r="X2160" s="1754">
        <v>1</v>
      </c>
      <c r="Y2160" s="1757" t="str">
        <f t="shared" si="126"/>
        <v>Public Elementary</v>
      </c>
      <c r="AA2160" s="1757" t="str">
        <f t="shared" si="127"/>
        <v>1</v>
      </c>
    </row>
    <row r="2161" spans="1:28" s="1757" customFormat="1" ht="15.75" hidden="1" customHeight="1" x14ac:dyDescent="0.25">
      <c r="A2161" s="1754">
        <v>1891</v>
      </c>
      <c r="B2161" s="1754">
        <v>121737</v>
      </c>
      <c r="C2161" s="1755" t="s">
        <v>2515</v>
      </c>
      <c r="D2161" s="1755" t="s">
        <v>638</v>
      </c>
      <c r="E2161" s="1755" t="s">
        <v>639</v>
      </c>
      <c r="F2161" s="1755" t="s">
        <v>639</v>
      </c>
      <c r="G2161" s="1755" t="s">
        <v>2513</v>
      </c>
      <c r="H2161" s="1755" t="s">
        <v>2514</v>
      </c>
      <c r="I2161" s="1755" t="s">
        <v>643</v>
      </c>
      <c r="J2161" s="1754">
        <v>11.166209800000001</v>
      </c>
      <c r="K2161" s="1754">
        <v>124.9900128</v>
      </c>
      <c r="L2161" s="1755" t="s">
        <v>644</v>
      </c>
      <c r="M2161" s="1754">
        <v>14</v>
      </c>
      <c r="N2161" s="1754">
        <v>45</v>
      </c>
      <c r="O2161" s="1754">
        <v>194</v>
      </c>
      <c r="P2161" s="1754">
        <v>1403</v>
      </c>
      <c r="Q2161" s="1754">
        <v>2601</v>
      </c>
      <c r="R2161" s="1756">
        <v>1</v>
      </c>
      <c r="S2161" s="1756" t="s">
        <v>644</v>
      </c>
      <c r="T2161" s="1756"/>
      <c r="U2161" s="1756" t="s">
        <v>644</v>
      </c>
      <c r="V2161" s="1756" t="s">
        <v>644</v>
      </c>
      <c r="W2161" s="1754">
        <f t="shared" si="125"/>
        <v>1</v>
      </c>
      <c r="X2161" s="1754">
        <v>1</v>
      </c>
      <c r="Y2161" s="1757" t="str">
        <f t="shared" si="126"/>
        <v>Public Elementary</v>
      </c>
      <c r="AA2161" s="1757" t="str">
        <f t="shared" si="127"/>
        <v>1</v>
      </c>
    </row>
    <row r="2162" spans="1:28" s="1757" customFormat="1" ht="15.75" hidden="1" customHeight="1" x14ac:dyDescent="0.25">
      <c r="A2162" s="1754">
        <v>1892</v>
      </c>
      <c r="B2162" s="1754">
        <v>121738</v>
      </c>
      <c r="C2162" s="1755" t="s">
        <v>2516</v>
      </c>
      <c r="D2162" s="1755" t="s">
        <v>638</v>
      </c>
      <c r="E2162" s="1755" t="s">
        <v>639</v>
      </c>
      <c r="F2162" s="1755" t="s">
        <v>639</v>
      </c>
      <c r="G2162" s="1755" t="s">
        <v>2513</v>
      </c>
      <c r="H2162" s="1755" t="s">
        <v>2514</v>
      </c>
      <c r="I2162" s="1755" t="s">
        <v>643</v>
      </c>
      <c r="J2162" s="1754">
        <v>11.137111900000001</v>
      </c>
      <c r="K2162" s="1754">
        <v>124.9747017</v>
      </c>
      <c r="L2162" s="1755" t="s">
        <v>644</v>
      </c>
      <c r="M2162" s="1754">
        <v>14</v>
      </c>
      <c r="N2162" s="1754">
        <v>45</v>
      </c>
      <c r="O2162" s="1754">
        <v>194</v>
      </c>
      <c r="P2162" s="1754">
        <v>1403</v>
      </c>
      <c r="Q2162" s="1754">
        <v>2601</v>
      </c>
      <c r="R2162" s="1756">
        <v>1</v>
      </c>
      <c r="S2162" s="1756" t="s">
        <v>644</v>
      </c>
      <c r="T2162" s="1756"/>
      <c r="U2162" s="1756" t="s">
        <v>644</v>
      </c>
      <c r="V2162" s="1756" t="s">
        <v>644</v>
      </c>
      <c r="W2162" s="1754">
        <f t="shared" si="125"/>
        <v>1</v>
      </c>
      <c r="X2162" s="1754">
        <v>1</v>
      </c>
      <c r="Y2162" s="1757" t="str">
        <f t="shared" si="126"/>
        <v>Public Elementary</v>
      </c>
      <c r="AA2162" s="1757" t="str">
        <f t="shared" si="127"/>
        <v>1</v>
      </c>
    </row>
    <row r="2163" spans="1:28" s="1757" customFormat="1" ht="15.75" hidden="1" customHeight="1" x14ac:dyDescent="0.25">
      <c r="A2163" s="1754">
        <v>1893</v>
      </c>
      <c r="B2163" s="1754">
        <v>121739</v>
      </c>
      <c r="C2163" s="1755" t="s">
        <v>2517</v>
      </c>
      <c r="D2163" s="1755" t="s">
        <v>638</v>
      </c>
      <c r="E2163" s="1755" t="s">
        <v>639</v>
      </c>
      <c r="F2163" s="1755" t="s">
        <v>639</v>
      </c>
      <c r="G2163" s="1755" t="s">
        <v>2513</v>
      </c>
      <c r="H2163" s="1755" t="s">
        <v>2514</v>
      </c>
      <c r="I2163" s="1755" t="s">
        <v>643</v>
      </c>
      <c r="J2163" s="1754">
        <v>11.13391221</v>
      </c>
      <c r="K2163" s="1754">
        <v>124.9561017</v>
      </c>
      <c r="L2163" s="1755" t="s">
        <v>644</v>
      </c>
      <c r="M2163" s="1754">
        <v>14</v>
      </c>
      <c r="N2163" s="1754">
        <v>45</v>
      </c>
      <c r="O2163" s="1754">
        <v>194</v>
      </c>
      <c r="P2163" s="1754">
        <v>1403</v>
      </c>
      <c r="Q2163" s="1754">
        <v>2601</v>
      </c>
      <c r="R2163" s="1756">
        <v>1</v>
      </c>
      <c r="S2163" s="1756" t="s">
        <v>644</v>
      </c>
      <c r="T2163" s="1756"/>
      <c r="U2163" s="1756" t="s">
        <v>644</v>
      </c>
      <c r="V2163" s="1756" t="s">
        <v>644</v>
      </c>
      <c r="W2163" s="1754">
        <f t="shared" si="125"/>
        <v>1</v>
      </c>
      <c r="X2163" s="1754">
        <v>1</v>
      </c>
      <c r="Y2163" s="1757" t="str">
        <f t="shared" si="126"/>
        <v>Public Elementary</v>
      </c>
      <c r="AA2163" s="1757" t="str">
        <f t="shared" si="127"/>
        <v>1</v>
      </c>
    </row>
    <row r="2164" spans="1:28" s="1757" customFormat="1" ht="15.75" hidden="1" customHeight="1" x14ac:dyDescent="0.25">
      <c r="A2164" s="1754">
        <v>1894</v>
      </c>
      <c r="B2164" s="1754">
        <v>121740</v>
      </c>
      <c r="C2164" s="1755" t="s">
        <v>2518</v>
      </c>
      <c r="D2164" s="1755" t="s">
        <v>638</v>
      </c>
      <c r="E2164" s="1755" t="s">
        <v>639</v>
      </c>
      <c r="F2164" s="1755" t="s">
        <v>639</v>
      </c>
      <c r="G2164" s="1755" t="s">
        <v>2513</v>
      </c>
      <c r="H2164" s="1755" t="s">
        <v>2514</v>
      </c>
      <c r="I2164" s="1755" t="s">
        <v>643</v>
      </c>
      <c r="J2164" s="1754">
        <v>11.13391221</v>
      </c>
      <c r="K2164" s="1754">
        <v>124.9561017</v>
      </c>
      <c r="L2164" s="1755" t="s">
        <v>644</v>
      </c>
      <c r="M2164" s="1754">
        <v>14</v>
      </c>
      <c r="N2164" s="1754">
        <v>45</v>
      </c>
      <c r="O2164" s="1754">
        <v>194</v>
      </c>
      <c r="P2164" s="1754">
        <v>1403</v>
      </c>
      <c r="Q2164" s="1754">
        <v>2601</v>
      </c>
      <c r="R2164" s="1756">
        <v>1</v>
      </c>
      <c r="S2164" s="1756" t="s">
        <v>644</v>
      </c>
      <c r="T2164" s="1756"/>
      <c r="U2164" s="1756" t="s">
        <v>644</v>
      </c>
      <c r="V2164" s="1756" t="s">
        <v>644</v>
      </c>
      <c r="W2164" s="1754">
        <f t="shared" si="125"/>
        <v>1</v>
      </c>
      <c r="X2164" s="1754">
        <v>1</v>
      </c>
      <c r="Y2164" s="1757" t="str">
        <f t="shared" si="126"/>
        <v>Public Elementary</v>
      </c>
      <c r="AA2164" s="1757" t="str">
        <f t="shared" si="127"/>
        <v>1</v>
      </c>
    </row>
    <row r="2165" spans="1:28" s="1757" customFormat="1" ht="15.75" hidden="1" customHeight="1" x14ac:dyDescent="0.25">
      <c r="A2165" s="1754">
        <v>1895</v>
      </c>
      <c r="B2165" s="1754">
        <v>121741</v>
      </c>
      <c r="C2165" s="1755" t="s">
        <v>2519</v>
      </c>
      <c r="D2165" s="1755" t="s">
        <v>638</v>
      </c>
      <c r="E2165" s="1755" t="s">
        <v>639</v>
      </c>
      <c r="F2165" s="1755" t="s">
        <v>639</v>
      </c>
      <c r="G2165" s="1755" t="s">
        <v>2513</v>
      </c>
      <c r="H2165" s="1755" t="s">
        <v>2514</v>
      </c>
      <c r="I2165" s="1755" t="s">
        <v>643</v>
      </c>
      <c r="J2165" s="1762">
        <v>11.152321840000001</v>
      </c>
      <c r="K2165" s="1762">
        <v>124.9741798</v>
      </c>
      <c r="L2165" s="1755" t="s">
        <v>644</v>
      </c>
      <c r="M2165" s="1754">
        <v>14</v>
      </c>
      <c r="N2165" s="1754">
        <v>45</v>
      </c>
      <c r="O2165" s="1754">
        <v>194</v>
      </c>
      <c r="P2165" s="1754">
        <v>1403</v>
      </c>
      <c r="Q2165" s="1754">
        <v>2601</v>
      </c>
      <c r="R2165" s="1756">
        <v>1</v>
      </c>
      <c r="S2165" s="1756" t="s">
        <v>644</v>
      </c>
      <c r="T2165" s="1756"/>
      <c r="U2165" s="1756" t="s">
        <v>644</v>
      </c>
      <c r="V2165" s="1756" t="s">
        <v>644</v>
      </c>
      <c r="W2165" s="1754">
        <f t="shared" si="125"/>
        <v>1</v>
      </c>
      <c r="X2165" s="1754">
        <v>1</v>
      </c>
      <c r="Y2165" s="1757" t="str">
        <f t="shared" si="126"/>
        <v>Public Elementary</v>
      </c>
      <c r="AA2165" s="1757" t="str">
        <f t="shared" si="127"/>
        <v>1</v>
      </c>
    </row>
    <row r="2166" spans="1:28" s="1757" customFormat="1" ht="15.75" hidden="1" customHeight="1" x14ac:dyDescent="0.25">
      <c r="A2166" s="1754">
        <v>1896</v>
      </c>
      <c r="B2166" s="1754">
        <v>121742</v>
      </c>
      <c r="C2166" s="1755" t="s">
        <v>2520</v>
      </c>
      <c r="D2166" s="1755" t="s">
        <v>638</v>
      </c>
      <c r="E2166" s="1755" t="s">
        <v>639</v>
      </c>
      <c r="F2166" s="1755" t="s">
        <v>639</v>
      </c>
      <c r="G2166" s="1755" t="s">
        <v>2513</v>
      </c>
      <c r="H2166" s="1755" t="s">
        <v>2514</v>
      </c>
      <c r="I2166" s="1755" t="s">
        <v>643</v>
      </c>
      <c r="J2166" s="1754">
        <v>11.14954393</v>
      </c>
      <c r="K2166" s="1754">
        <v>124.9966797</v>
      </c>
      <c r="L2166" s="1755" t="s">
        <v>644</v>
      </c>
      <c r="M2166" s="1754">
        <v>14</v>
      </c>
      <c r="N2166" s="1754">
        <v>45</v>
      </c>
      <c r="O2166" s="1754">
        <v>194</v>
      </c>
      <c r="P2166" s="1754">
        <v>1403</v>
      </c>
      <c r="Q2166" s="1754">
        <v>2601</v>
      </c>
      <c r="R2166" s="1756">
        <v>1</v>
      </c>
      <c r="S2166" s="1756" t="s">
        <v>644</v>
      </c>
      <c r="T2166" s="1756"/>
      <c r="U2166" s="1756" t="s">
        <v>644</v>
      </c>
      <c r="V2166" s="1756" t="s">
        <v>644</v>
      </c>
      <c r="W2166" s="1754">
        <f t="shared" si="125"/>
        <v>1</v>
      </c>
      <c r="X2166" s="1754">
        <v>1</v>
      </c>
      <c r="Y2166" s="1757" t="str">
        <f t="shared" si="126"/>
        <v>Public Elementary</v>
      </c>
      <c r="AA2166" s="1757" t="str">
        <f t="shared" si="127"/>
        <v>1</v>
      </c>
      <c r="AB2166" s="1757" t="s">
        <v>632</v>
      </c>
    </row>
    <row r="2167" spans="1:28" s="1757" customFormat="1" ht="15.75" hidden="1" customHeight="1" x14ac:dyDescent="0.25">
      <c r="A2167" s="1754">
        <v>1897</v>
      </c>
      <c r="B2167" s="1754">
        <v>121743</v>
      </c>
      <c r="C2167" s="1755" t="s">
        <v>2521</v>
      </c>
      <c r="D2167" s="1755" t="s">
        <v>638</v>
      </c>
      <c r="E2167" s="1755" t="s">
        <v>639</v>
      </c>
      <c r="F2167" s="1755" t="s">
        <v>639</v>
      </c>
      <c r="G2167" s="1755" t="s">
        <v>2513</v>
      </c>
      <c r="H2167" s="1755" t="s">
        <v>2514</v>
      </c>
      <c r="I2167" s="1755" t="s">
        <v>643</v>
      </c>
      <c r="J2167" s="1754">
        <v>11.15759941</v>
      </c>
      <c r="K2167" s="1754">
        <v>124.9886238</v>
      </c>
      <c r="L2167" s="1755" t="s">
        <v>644</v>
      </c>
      <c r="M2167" s="1754">
        <v>14</v>
      </c>
      <c r="N2167" s="1754">
        <v>45</v>
      </c>
      <c r="O2167" s="1754">
        <v>194</v>
      </c>
      <c r="P2167" s="1754">
        <v>1403</v>
      </c>
      <c r="Q2167" s="1754">
        <v>2601</v>
      </c>
      <c r="R2167" s="1756">
        <v>1</v>
      </c>
      <c r="S2167" s="1756" t="s">
        <v>644</v>
      </c>
      <c r="T2167" s="1756"/>
      <c r="U2167" s="1756" t="s">
        <v>644</v>
      </c>
      <c r="V2167" s="1756" t="s">
        <v>644</v>
      </c>
      <c r="W2167" s="1754">
        <f t="shared" si="125"/>
        <v>1</v>
      </c>
      <c r="X2167" s="1754">
        <v>1</v>
      </c>
      <c r="Y2167" s="1757" t="str">
        <f t="shared" si="126"/>
        <v>Public Elementary</v>
      </c>
      <c r="AA2167" s="1757" t="str">
        <f t="shared" si="127"/>
        <v>1</v>
      </c>
    </row>
    <row r="2168" spans="1:28" s="1757" customFormat="1" ht="15.75" hidden="1" customHeight="1" x14ac:dyDescent="0.25">
      <c r="A2168" s="1754">
        <v>1898</v>
      </c>
      <c r="B2168" s="1754">
        <v>121744</v>
      </c>
      <c r="C2168" s="1755" t="s">
        <v>1043</v>
      </c>
      <c r="D2168" s="1755" t="s">
        <v>638</v>
      </c>
      <c r="E2168" s="1755" t="s">
        <v>639</v>
      </c>
      <c r="F2168" s="1755" t="s">
        <v>639</v>
      </c>
      <c r="G2168" s="1755" t="s">
        <v>2513</v>
      </c>
      <c r="H2168" s="1755" t="s">
        <v>2514</v>
      </c>
      <c r="I2168" s="1755" t="s">
        <v>643</v>
      </c>
      <c r="J2168" s="1754">
        <v>11.153710630000001</v>
      </c>
      <c r="K2168" s="1754">
        <v>124.9991797</v>
      </c>
      <c r="L2168" s="1755" t="s">
        <v>644</v>
      </c>
      <c r="M2168" s="1754">
        <v>14</v>
      </c>
      <c r="N2168" s="1754">
        <v>45</v>
      </c>
      <c r="O2168" s="1754">
        <v>194</v>
      </c>
      <c r="P2168" s="1754">
        <v>1403</v>
      </c>
      <c r="Q2168" s="1754">
        <v>2601</v>
      </c>
      <c r="R2168" s="1756">
        <v>1</v>
      </c>
      <c r="S2168" s="1756" t="s">
        <v>644</v>
      </c>
      <c r="T2168" s="1756"/>
      <c r="U2168" s="1756" t="s">
        <v>644</v>
      </c>
      <c r="V2168" s="1756" t="s">
        <v>644</v>
      </c>
      <c r="W2168" s="1754">
        <f t="shared" si="125"/>
        <v>1</v>
      </c>
      <c r="X2168" s="1754">
        <v>1</v>
      </c>
      <c r="Y2168" s="1757" t="str">
        <f t="shared" si="126"/>
        <v>Public Elementary</v>
      </c>
      <c r="AA2168" s="1757" t="str">
        <f t="shared" si="127"/>
        <v>1</v>
      </c>
    </row>
    <row r="2169" spans="1:28" s="1757" customFormat="1" ht="15.75" hidden="1" customHeight="1" x14ac:dyDescent="0.25">
      <c r="A2169" s="1754">
        <v>1899</v>
      </c>
      <c r="B2169" s="1754">
        <v>121745</v>
      </c>
      <c r="C2169" s="1755" t="s">
        <v>714</v>
      </c>
      <c r="D2169" s="1755" t="s">
        <v>638</v>
      </c>
      <c r="E2169" s="1755" t="s">
        <v>639</v>
      </c>
      <c r="F2169" s="1755" t="s">
        <v>639</v>
      </c>
      <c r="G2169" s="1755" t="s">
        <v>2513</v>
      </c>
      <c r="H2169" s="1755" t="s">
        <v>2514</v>
      </c>
      <c r="I2169" s="1755" t="s">
        <v>643</v>
      </c>
      <c r="J2169" s="1754">
        <v>11.12621283</v>
      </c>
      <c r="K2169" s="1754">
        <v>124.9383457</v>
      </c>
      <c r="L2169" s="1755" t="s">
        <v>644</v>
      </c>
      <c r="M2169" s="1754">
        <v>14</v>
      </c>
      <c r="N2169" s="1754">
        <v>45</v>
      </c>
      <c r="O2169" s="1754">
        <v>194</v>
      </c>
      <c r="P2169" s="1754">
        <v>1403</v>
      </c>
      <c r="Q2169" s="1754">
        <v>2601</v>
      </c>
      <c r="R2169" s="1756">
        <v>1</v>
      </c>
      <c r="S2169" s="1756" t="s">
        <v>644</v>
      </c>
      <c r="T2169" s="1756"/>
      <c r="U2169" s="1756" t="s">
        <v>644</v>
      </c>
      <c r="V2169" s="1756" t="s">
        <v>644</v>
      </c>
      <c r="W2169" s="1754">
        <f t="shared" si="125"/>
        <v>1</v>
      </c>
      <c r="X2169" s="1754">
        <v>1</v>
      </c>
      <c r="Y2169" s="1757" t="str">
        <f t="shared" si="126"/>
        <v>Public Elementary</v>
      </c>
      <c r="AA2169" s="1757" t="str">
        <f t="shared" si="127"/>
        <v>1</v>
      </c>
    </row>
    <row r="2170" spans="1:28" s="1757" customFormat="1" ht="15.75" hidden="1" customHeight="1" x14ac:dyDescent="0.25">
      <c r="A2170" s="1754">
        <v>1900</v>
      </c>
      <c r="B2170" s="1754">
        <v>121746</v>
      </c>
      <c r="C2170" s="1755" t="s">
        <v>657</v>
      </c>
      <c r="D2170" s="1755" t="s">
        <v>638</v>
      </c>
      <c r="E2170" s="1755" t="s">
        <v>639</v>
      </c>
      <c r="F2170" s="1755" t="s">
        <v>639</v>
      </c>
      <c r="G2170" s="1755" t="s">
        <v>2513</v>
      </c>
      <c r="H2170" s="1755" t="s">
        <v>2514</v>
      </c>
      <c r="I2170" s="1755" t="s">
        <v>643</v>
      </c>
      <c r="J2170" s="1754">
        <v>11.154510739999999</v>
      </c>
      <c r="K2170" s="1754">
        <v>124.9630018</v>
      </c>
      <c r="L2170" s="1755" t="s">
        <v>644</v>
      </c>
      <c r="M2170" s="1754">
        <v>14</v>
      </c>
      <c r="N2170" s="1754">
        <v>45</v>
      </c>
      <c r="O2170" s="1754">
        <v>194</v>
      </c>
      <c r="P2170" s="1754">
        <v>1403</v>
      </c>
      <c r="Q2170" s="1754">
        <v>2601</v>
      </c>
      <c r="R2170" s="1756">
        <v>1</v>
      </c>
      <c r="S2170" s="1756" t="s">
        <v>644</v>
      </c>
      <c r="T2170" s="1756"/>
      <c r="U2170" s="1756" t="s">
        <v>644</v>
      </c>
      <c r="V2170" s="1756" t="s">
        <v>644</v>
      </c>
      <c r="W2170" s="1754">
        <f t="shared" si="125"/>
        <v>1</v>
      </c>
      <c r="X2170" s="1754">
        <v>1</v>
      </c>
      <c r="Y2170" s="1757" t="str">
        <f t="shared" si="126"/>
        <v>Public Elementary</v>
      </c>
      <c r="AA2170" s="1757" t="str">
        <f t="shared" si="127"/>
        <v>1</v>
      </c>
    </row>
    <row r="2171" spans="1:28" s="1757" customFormat="1" ht="15.75" hidden="1" customHeight="1" x14ac:dyDescent="0.25">
      <c r="A2171" s="1754">
        <v>1901</v>
      </c>
      <c r="B2171" s="1754">
        <v>121747</v>
      </c>
      <c r="C2171" s="1755" t="s">
        <v>2522</v>
      </c>
      <c r="D2171" s="1755" t="s">
        <v>638</v>
      </c>
      <c r="E2171" s="1755" t="s">
        <v>639</v>
      </c>
      <c r="F2171" s="1755" t="s">
        <v>639</v>
      </c>
      <c r="G2171" s="1755" t="s">
        <v>2513</v>
      </c>
      <c r="H2171" s="1755" t="s">
        <v>2514</v>
      </c>
      <c r="I2171" s="1755" t="s">
        <v>643</v>
      </c>
      <c r="J2171" s="1754">
        <v>11.137312059999999</v>
      </c>
      <c r="K2171" s="1754">
        <v>124.9364018</v>
      </c>
      <c r="L2171" s="1755" t="s">
        <v>644</v>
      </c>
      <c r="M2171" s="1754">
        <v>14</v>
      </c>
      <c r="N2171" s="1754">
        <v>45</v>
      </c>
      <c r="O2171" s="1754">
        <v>194</v>
      </c>
      <c r="P2171" s="1754">
        <v>1403</v>
      </c>
      <c r="Q2171" s="1754">
        <v>2601</v>
      </c>
      <c r="R2171" s="1756">
        <v>1</v>
      </c>
      <c r="S2171" s="1756" t="s">
        <v>644</v>
      </c>
      <c r="T2171" s="1756"/>
      <c r="U2171" s="1756" t="s">
        <v>644</v>
      </c>
      <c r="V2171" s="1756" t="s">
        <v>644</v>
      </c>
      <c r="W2171" s="1754">
        <f t="shared" si="125"/>
        <v>1</v>
      </c>
      <c r="X2171" s="1754">
        <v>1</v>
      </c>
      <c r="Y2171" s="1757" t="str">
        <f t="shared" si="126"/>
        <v>Public Elementary</v>
      </c>
      <c r="AA2171" s="1757" t="str">
        <f t="shared" si="127"/>
        <v>1</v>
      </c>
    </row>
    <row r="2172" spans="1:28" s="1757" customFormat="1" ht="15.75" hidden="1" customHeight="1" x14ac:dyDescent="0.25">
      <c r="A2172" s="1754">
        <v>2223</v>
      </c>
      <c r="B2172" s="1754">
        <v>303339</v>
      </c>
      <c r="C2172" s="1755" t="s">
        <v>2804</v>
      </c>
      <c r="D2172" s="1755" t="s">
        <v>638</v>
      </c>
      <c r="E2172" s="1755" t="s">
        <v>639</v>
      </c>
      <c r="F2172" s="1755" t="s">
        <v>639</v>
      </c>
      <c r="G2172" s="1755" t="s">
        <v>2513</v>
      </c>
      <c r="H2172" s="1755" t="s">
        <v>2514</v>
      </c>
      <c r="I2172" s="1755" t="s">
        <v>716</v>
      </c>
      <c r="J2172" s="1754">
        <v>11.150312939999999</v>
      </c>
      <c r="K2172" s="1754">
        <v>124.94720599999999</v>
      </c>
      <c r="L2172" s="1755" t="s">
        <v>644</v>
      </c>
      <c r="M2172" s="1754">
        <v>14</v>
      </c>
      <c r="N2172" s="1754">
        <v>45</v>
      </c>
      <c r="O2172" s="1754">
        <v>194</v>
      </c>
      <c r="P2172" s="1754">
        <v>1403</v>
      </c>
      <c r="Q2172" s="1754">
        <v>2601</v>
      </c>
      <c r="R2172" s="1756" t="s">
        <v>644</v>
      </c>
      <c r="S2172" s="1756">
        <v>1</v>
      </c>
      <c r="T2172" s="1756"/>
      <c r="U2172" s="1756" t="s">
        <v>644</v>
      </c>
      <c r="V2172" s="1756" t="s">
        <v>644</v>
      </c>
      <c r="W2172" s="1754">
        <f t="shared" si="125"/>
        <v>2</v>
      </c>
      <c r="X2172" s="1754">
        <v>1</v>
      </c>
      <c r="Y2172" s="1757" t="str">
        <f t="shared" si="126"/>
        <v>Public JHS</v>
      </c>
      <c r="AA2172" s="1757" t="str">
        <f t="shared" si="127"/>
        <v>2</v>
      </c>
    </row>
    <row r="2173" spans="1:28" s="1757" customFormat="1" ht="15.75" hidden="1" customHeight="1" x14ac:dyDescent="0.25">
      <c r="A2173" s="1754">
        <v>2294</v>
      </c>
      <c r="B2173" s="1754">
        <v>303415</v>
      </c>
      <c r="C2173" s="1755" t="s">
        <v>2873</v>
      </c>
      <c r="D2173" s="1755" t="s">
        <v>638</v>
      </c>
      <c r="E2173" s="1755" t="s">
        <v>639</v>
      </c>
      <c r="F2173" s="1755" t="s">
        <v>639</v>
      </c>
      <c r="G2173" s="1755" t="s">
        <v>2513</v>
      </c>
      <c r="H2173" s="1755" t="s">
        <v>2514</v>
      </c>
      <c r="I2173" s="1755" t="s">
        <v>716</v>
      </c>
      <c r="J2173" s="1754">
        <v>11.158659699999999</v>
      </c>
      <c r="K2173" s="1754">
        <v>124.9873077</v>
      </c>
      <c r="L2173" s="1755" t="s">
        <v>644</v>
      </c>
      <c r="M2173" s="1754">
        <v>14</v>
      </c>
      <c r="N2173" s="1754">
        <v>45</v>
      </c>
      <c r="O2173" s="1754">
        <v>194</v>
      </c>
      <c r="P2173" s="1754">
        <v>1403</v>
      </c>
      <c r="Q2173" s="1754">
        <v>2601</v>
      </c>
      <c r="R2173" s="1756" t="s">
        <v>644</v>
      </c>
      <c r="S2173" s="1756">
        <v>1</v>
      </c>
      <c r="T2173" s="1756"/>
      <c r="U2173" s="1756" t="s">
        <v>644</v>
      </c>
      <c r="V2173" s="1756" t="s">
        <v>644</v>
      </c>
      <c r="W2173" s="1754">
        <f t="shared" si="125"/>
        <v>2</v>
      </c>
      <c r="X2173" s="1754">
        <v>1</v>
      </c>
      <c r="Y2173" s="1757" t="str">
        <f t="shared" si="126"/>
        <v>Public JHS</v>
      </c>
      <c r="AA2173" s="1757" t="str">
        <f t="shared" si="127"/>
        <v>2</v>
      </c>
    </row>
    <row r="2174" spans="1:28" s="1757" customFormat="1" ht="15.75" hidden="1" customHeight="1" x14ac:dyDescent="0.25">
      <c r="A2174" s="1763">
        <v>2361</v>
      </c>
      <c r="B2174" s="1763">
        <v>403591</v>
      </c>
      <c r="C2174" s="1767" t="s">
        <v>2938</v>
      </c>
      <c r="D2174" s="1755" t="s">
        <v>638</v>
      </c>
      <c r="E2174" s="1755" t="s">
        <v>639</v>
      </c>
      <c r="F2174" s="1755" t="s">
        <v>639</v>
      </c>
      <c r="G2174" s="1755" t="s">
        <v>2513</v>
      </c>
      <c r="H2174" s="1755" t="s">
        <v>2514</v>
      </c>
      <c r="I2174" s="1755" t="s">
        <v>5</v>
      </c>
      <c r="J2174" s="1759"/>
      <c r="K2174" s="1759"/>
      <c r="L2174" s="1755"/>
      <c r="M2174" s="1754"/>
      <c r="N2174" s="1754"/>
      <c r="O2174" s="1754"/>
      <c r="P2174" s="1754"/>
      <c r="Q2174" s="1754"/>
      <c r="R2174" s="1756" t="str">
        <f>IF(B2174&lt;200000,1,"")</f>
        <v/>
      </c>
      <c r="S2174" s="1756" t="s">
        <v>644</v>
      </c>
      <c r="T2174" s="1756">
        <v>1</v>
      </c>
      <c r="U2174" s="1756" t="s">
        <v>644</v>
      </c>
      <c r="V2174" s="1756">
        <v>1</v>
      </c>
      <c r="W2174" s="1754">
        <f t="shared" si="125"/>
        <v>8</v>
      </c>
      <c r="X2174" s="1754">
        <v>2</v>
      </c>
      <c r="Y2174" s="1757" t="str">
        <f t="shared" si="126"/>
        <v>Private SHS SUC</v>
      </c>
      <c r="AA2174" s="1757" t="str">
        <f t="shared" si="127"/>
        <v>35</v>
      </c>
    </row>
    <row r="2175" spans="1:28" s="1757" customFormat="1" ht="15.75" hidden="1" customHeight="1" x14ac:dyDescent="0.25">
      <c r="A2175" s="1763">
        <v>2432</v>
      </c>
      <c r="B2175" s="1763">
        <v>451540</v>
      </c>
      <c r="C2175" s="1767" t="s">
        <v>3074</v>
      </c>
      <c r="D2175" s="1755" t="s">
        <v>638</v>
      </c>
      <c r="E2175" s="1755" t="s">
        <v>639</v>
      </c>
      <c r="F2175" s="1755" t="s">
        <v>639</v>
      </c>
      <c r="G2175" s="1755" t="s">
        <v>2513</v>
      </c>
      <c r="H2175" s="1755" t="s">
        <v>2514</v>
      </c>
      <c r="I2175" s="1755" t="s">
        <v>643</v>
      </c>
      <c r="J2175" s="1759"/>
      <c r="K2175" s="1759"/>
      <c r="L2175" s="1755" t="s">
        <v>3075</v>
      </c>
      <c r="M2175" s="1754">
        <v>14</v>
      </c>
      <c r="N2175" s="1754">
        <v>45</v>
      </c>
      <c r="O2175" s="1754">
        <v>194</v>
      </c>
      <c r="P2175" s="1754">
        <v>1403</v>
      </c>
      <c r="Q2175" s="1754">
        <v>2601</v>
      </c>
      <c r="R2175" s="1756">
        <v>1</v>
      </c>
      <c r="S2175" s="1756" t="s">
        <v>644</v>
      </c>
      <c r="T2175" s="1756"/>
      <c r="U2175" s="1756" t="s">
        <v>644</v>
      </c>
      <c r="V2175" s="1756" t="s">
        <v>644</v>
      </c>
      <c r="W2175" s="1754">
        <f t="shared" si="125"/>
        <v>1</v>
      </c>
      <c r="X2175" s="1754">
        <v>2</v>
      </c>
      <c r="Y2175" s="1757" t="str">
        <f t="shared" si="126"/>
        <v>Private Elementary</v>
      </c>
      <c r="AA2175" s="1757" t="str">
        <f t="shared" si="127"/>
        <v>1</v>
      </c>
    </row>
    <row r="2176" spans="1:28" s="1757" customFormat="1" ht="15.75" hidden="1" customHeight="1" x14ac:dyDescent="0.25">
      <c r="A2176" s="1754">
        <v>2485</v>
      </c>
      <c r="B2176" s="1761" t="s">
        <v>2514</v>
      </c>
      <c r="C2176" s="1761" t="s">
        <v>3138</v>
      </c>
      <c r="D2176" s="1755" t="s">
        <v>638</v>
      </c>
      <c r="E2176" s="1755" t="s">
        <v>639</v>
      </c>
      <c r="F2176" s="1755" t="s">
        <v>639</v>
      </c>
      <c r="G2176" s="1761" t="s">
        <v>3139</v>
      </c>
      <c r="H2176" s="1761" t="s">
        <v>2514</v>
      </c>
      <c r="I2176" s="1755" t="s">
        <v>758</v>
      </c>
      <c r="J2176" s="1754"/>
      <c r="K2176" s="1754"/>
      <c r="L2176" s="1755"/>
      <c r="M2176" s="1754"/>
      <c r="N2176" s="1754"/>
      <c r="O2176" s="1754"/>
      <c r="P2176" s="1754"/>
      <c r="Q2176" s="1754"/>
      <c r="R2176" s="1756" t="s">
        <v>644</v>
      </c>
      <c r="S2176" s="1756" t="s">
        <v>644</v>
      </c>
      <c r="T2176" s="1756"/>
      <c r="U2176" s="1756">
        <v>1</v>
      </c>
      <c r="V2176" s="1756" t="s">
        <v>644</v>
      </c>
      <c r="W2176" s="1754">
        <f t="shared" si="125"/>
        <v>7</v>
      </c>
      <c r="X2176" s="1754">
        <v>1</v>
      </c>
      <c r="Y2176" s="1757" t="str">
        <f t="shared" si="126"/>
        <v>Public ALS</v>
      </c>
      <c r="AA2176" s="1757" t="str">
        <f t="shared" si="127"/>
        <v>4</v>
      </c>
    </row>
    <row r="2177" spans="1:27" s="1757" customFormat="1" ht="15.75" hidden="1" customHeight="1" x14ac:dyDescent="0.25">
      <c r="A2177" s="1754">
        <v>1902</v>
      </c>
      <c r="B2177" s="1754">
        <v>121748</v>
      </c>
      <c r="C2177" s="1755" t="s">
        <v>2523</v>
      </c>
      <c r="D2177" s="1755" t="s">
        <v>638</v>
      </c>
      <c r="E2177" s="1755" t="s">
        <v>639</v>
      </c>
      <c r="F2177" s="1755" t="s">
        <v>639</v>
      </c>
      <c r="G2177" s="1755" t="s">
        <v>2513</v>
      </c>
      <c r="H2177" s="1755" t="s">
        <v>2524</v>
      </c>
      <c r="I2177" s="1755" t="s">
        <v>643</v>
      </c>
      <c r="J2177" s="1754">
        <v>11.16315406</v>
      </c>
      <c r="K2177" s="1754">
        <v>124.98029080000001</v>
      </c>
      <c r="L2177" s="1755" t="s">
        <v>644</v>
      </c>
      <c r="M2177" s="1754">
        <v>14</v>
      </c>
      <c r="N2177" s="1754">
        <v>45</v>
      </c>
      <c r="O2177" s="1754">
        <v>194</v>
      </c>
      <c r="P2177" s="1754">
        <v>1403</v>
      </c>
      <c r="Q2177" s="1754">
        <v>2602</v>
      </c>
      <c r="R2177" s="1756">
        <v>1</v>
      </c>
      <c r="S2177" s="1756" t="s">
        <v>644</v>
      </c>
      <c r="T2177" s="1756"/>
      <c r="U2177" s="1756" t="s">
        <v>644</v>
      </c>
      <c r="V2177" s="1756" t="s">
        <v>644</v>
      </c>
      <c r="W2177" s="1754">
        <f t="shared" si="125"/>
        <v>1</v>
      </c>
      <c r="X2177" s="1754">
        <v>1</v>
      </c>
      <c r="Y2177" s="1757" t="str">
        <f t="shared" si="126"/>
        <v>Public Elementary</v>
      </c>
      <c r="AA2177" s="1757" t="str">
        <f t="shared" si="127"/>
        <v>1</v>
      </c>
    </row>
    <row r="2178" spans="1:27" s="1757" customFormat="1" ht="15.75" hidden="1" customHeight="1" x14ac:dyDescent="0.25">
      <c r="A2178" s="1754">
        <v>1904</v>
      </c>
      <c r="B2178" s="1754">
        <v>121750</v>
      </c>
      <c r="C2178" s="1755" t="s">
        <v>2525</v>
      </c>
      <c r="D2178" s="1755" t="s">
        <v>638</v>
      </c>
      <c r="E2178" s="1755" t="s">
        <v>639</v>
      </c>
      <c r="F2178" s="1755" t="s">
        <v>639</v>
      </c>
      <c r="G2178" s="1755" t="s">
        <v>2513</v>
      </c>
      <c r="H2178" s="1755" t="s">
        <v>2524</v>
      </c>
      <c r="I2178" s="1755" t="s">
        <v>643</v>
      </c>
      <c r="J2178" s="1754">
        <v>11.1228798</v>
      </c>
      <c r="K2178" s="1754">
        <v>124.9939016</v>
      </c>
      <c r="L2178" s="1755" t="s">
        <v>644</v>
      </c>
      <c r="M2178" s="1754">
        <v>14</v>
      </c>
      <c r="N2178" s="1754">
        <v>45</v>
      </c>
      <c r="O2178" s="1754">
        <v>194</v>
      </c>
      <c r="P2178" s="1754">
        <v>1403</v>
      </c>
      <c r="Q2178" s="1754">
        <v>2602</v>
      </c>
      <c r="R2178" s="1756">
        <v>1</v>
      </c>
      <c r="S2178" s="1756" t="s">
        <v>644</v>
      </c>
      <c r="T2178" s="1756"/>
      <c r="U2178" s="1756" t="s">
        <v>644</v>
      </c>
      <c r="V2178" s="1756" t="s">
        <v>644</v>
      </c>
      <c r="W2178" s="1754">
        <f t="shared" si="125"/>
        <v>1</v>
      </c>
      <c r="X2178" s="1754">
        <v>1</v>
      </c>
      <c r="Y2178" s="1757" t="str">
        <f t="shared" si="126"/>
        <v>Public Elementary</v>
      </c>
      <c r="AA2178" s="1757" t="str">
        <f t="shared" si="127"/>
        <v>1</v>
      </c>
    </row>
    <row r="2179" spans="1:27" s="1757" customFormat="1" ht="15.75" hidden="1" customHeight="1" x14ac:dyDescent="0.25">
      <c r="A2179" s="1754">
        <v>1905</v>
      </c>
      <c r="B2179" s="1754">
        <v>121751</v>
      </c>
      <c r="C2179" s="1755" t="s">
        <v>2526</v>
      </c>
      <c r="D2179" s="1755" t="s">
        <v>638</v>
      </c>
      <c r="E2179" s="1755" t="s">
        <v>639</v>
      </c>
      <c r="F2179" s="1755" t="s">
        <v>639</v>
      </c>
      <c r="G2179" s="1755" t="s">
        <v>2513</v>
      </c>
      <c r="H2179" s="1755" t="s">
        <v>2524</v>
      </c>
      <c r="I2179" s="1755" t="s">
        <v>643</v>
      </c>
      <c r="J2179" s="1754">
        <v>11.1228798</v>
      </c>
      <c r="K2179" s="1754">
        <v>124.9939016</v>
      </c>
      <c r="L2179" s="1755" t="s">
        <v>644</v>
      </c>
      <c r="M2179" s="1754">
        <v>14</v>
      </c>
      <c r="N2179" s="1754">
        <v>45</v>
      </c>
      <c r="O2179" s="1754">
        <v>194</v>
      </c>
      <c r="P2179" s="1754">
        <v>1403</v>
      </c>
      <c r="Q2179" s="1754">
        <v>2602</v>
      </c>
      <c r="R2179" s="1756">
        <v>1</v>
      </c>
      <c r="S2179" s="1756" t="s">
        <v>644</v>
      </c>
      <c r="T2179" s="1756"/>
      <c r="U2179" s="1756" t="s">
        <v>644</v>
      </c>
      <c r="V2179" s="1756" t="s">
        <v>644</v>
      </c>
      <c r="W2179" s="1754">
        <f t="shared" si="125"/>
        <v>1</v>
      </c>
      <c r="X2179" s="1754">
        <v>1</v>
      </c>
      <c r="Y2179" s="1757" t="str">
        <f t="shared" si="126"/>
        <v>Public Elementary</v>
      </c>
      <c r="AA2179" s="1757" t="str">
        <f t="shared" si="127"/>
        <v>1</v>
      </c>
    </row>
    <row r="2180" spans="1:27" s="1757" customFormat="1" ht="15.75" hidden="1" customHeight="1" x14ac:dyDescent="0.25">
      <c r="A2180" s="1754">
        <v>1908</v>
      </c>
      <c r="B2180" s="1754">
        <v>121754</v>
      </c>
      <c r="C2180" s="1755" t="s">
        <v>2529</v>
      </c>
      <c r="D2180" s="1755" t="s">
        <v>638</v>
      </c>
      <c r="E2180" s="1755" t="s">
        <v>639</v>
      </c>
      <c r="F2180" s="1755" t="s">
        <v>639</v>
      </c>
      <c r="G2180" s="1755" t="s">
        <v>2513</v>
      </c>
      <c r="H2180" s="1755" t="s">
        <v>2524</v>
      </c>
      <c r="I2180" s="1755" t="s">
        <v>643</v>
      </c>
      <c r="J2180" s="1754">
        <v>11.128990419999999</v>
      </c>
      <c r="K2180" s="1754">
        <v>124.9841796</v>
      </c>
      <c r="L2180" s="1755" t="s">
        <v>644</v>
      </c>
      <c r="M2180" s="1754">
        <v>14</v>
      </c>
      <c r="N2180" s="1754">
        <v>45</v>
      </c>
      <c r="O2180" s="1754">
        <v>194</v>
      </c>
      <c r="P2180" s="1754">
        <v>1403</v>
      </c>
      <c r="Q2180" s="1754">
        <v>2602</v>
      </c>
      <c r="R2180" s="1756">
        <v>1</v>
      </c>
      <c r="S2180" s="1756" t="s">
        <v>644</v>
      </c>
      <c r="T2180" s="1756"/>
      <c r="U2180" s="1756" t="s">
        <v>644</v>
      </c>
      <c r="V2180" s="1756" t="s">
        <v>644</v>
      </c>
      <c r="W2180" s="1754">
        <f t="shared" si="125"/>
        <v>1</v>
      </c>
      <c r="X2180" s="1754">
        <v>1</v>
      </c>
      <c r="Y2180" s="1757" t="str">
        <f t="shared" si="126"/>
        <v>Public Elementary</v>
      </c>
      <c r="AA2180" s="1757" t="str">
        <f t="shared" si="127"/>
        <v>1</v>
      </c>
    </row>
    <row r="2181" spans="1:27" s="1757" customFormat="1" ht="15.75" hidden="1" customHeight="1" x14ac:dyDescent="0.25">
      <c r="A2181" s="1754">
        <v>1909</v>
      </c>
      <c r="B2181" s="1754">
        <v>121755</v>
      </c>
      <c r="C2181" s="1755" t="s">
        <v>1478</v>
      </c>
      <c r="D2181" s="1755" t="s">
        <v>638</v>
      </c>
      <c r="E2181" s="1755" t="s">
        <v>639</v>
      </c>
      <c r="F2181" s="1755" t="s">
        <v>639</v>
      </c>
      <c r="G2181" s="1755" t="s">
        <v>2513</v>
      </c>
      <c r="H2181" s="1755" t="s">
        <v>2524</v>
      </c>
      <c r="I2181" s="1755" t="s">
        <v>643</v>
      </c>
      <c r="J2181" s="1754">
        <v>11.1467671</v>
      </c>
      <c r="K2181" s="1754">
        <v>125.00112369999999</v>
      </c>
      <c r="L2181" s="1755" t="s">
        <v>644</v>
      </c>
      <c r="M2181" s="1754">
        <v>14</v>
      </c>
      <c r="N2181" s="1754">
        <v>45</v>
      </c>
      <c r="O2181" s="1754">
        <v>194</v>
      </c>
      <c r="P2181" s="1754">
        <v>1403</v>
      </c>
      <c r="Q2181" s="1754">
        <v>2602</v>
      </c>
      <c r="R2181" s="1756">
        <v>1</v>
      </c>
      <c r="S2181" s="1756" t="s">
        <v>644</v>
      </c>
      <c r="T2181" s="1756"/>
      <c r="U2181" s="1756" t="s">
        <v>644</v>
      </c>
      <c r="V2181" s="1756" t="s">
        <v>644</v>
      </c>
      <c r="W2181" s="1754">
        <f t="shared" si="125"/>
        <v>1</v>
      </c>
      <c r="X2181" s="1754">
        <v>1</v>
      </c>
      <c r="Y2181" s="1757" t="str">
        <f t="shared" si="126"/>
        <v>Public Elementary</v>
      </c>
      <c r="AA2181" s="1757" t="str">
        <f t="shared" si="127"/>
        <v>1</v>
      </c>
    </row>
    <row r="2182" spans="1:27" s="1757" customFormat="1" ht="15.75" hidden="1" customHeight="1" x14ac:dyDescent="0.25">
      <c r="A2182" s="1754">
        <v>1912</v>
      </c>
      <c r="B2182" s="1754">
        <v>121758</v>
      </c>
      <c r="C2182" s="1755" t="s">
        <v>1393</v>
      </c>
      <c r="D2182" s="1755" t="s">
        <v>638</v>
      </c>
      <c r="E2182" s="1755" t="s">
        <v>639</v>
      </c>
      <c r="F2182" s="1755" t="s">
        <v>639</v>
      </c>
      <c r="G2182" s="1755" t="s">
        <v>2513</v>
      </c>
      <c r="H2182" s="1755" t="s">
        <v>2524</v>
      </c>
      <c r="I2182" s="1755" t="s">
        <v>643</v>
      </c>
      <c r="J2182" s="1754">
        <v>11.161410289999999</v>
      </c>
      <c r="K2182" s="1754">
        <v>124.9580019</v>
      </c>
      <c r="L2182" s="1755" t="s">
        <v>644</v>
      </c>
      <c r="M2182" s="1754">
        <v>14</v>
      </c>
      <c r="N2182" s="1754">
        <v>45</v>
      </c>
      <c r="O2182" s="1754">
        <v>194</v>
      </c>
      <c r="P2182" s="1754">
        <v>1403</v>
      </c>
      <c r="Q2182" s="1754">
        <v>2602</v>
      </c>
      <c r="R2182" s="1756">
        <v>1</v>
      </c>
      <c r="S2182" s="1756" t="s">
        <v>644</v>
      </c>
      <c r="T2182" s="1756"/>
      <c r="U2182" s="1756" t="s">
        <v>644</v>
      </c>
      <c r="V2182" s="1756" t="s">
        <v>644</v>
      </c>
      <c r="W2182" s="1754">
        <f t="shared" si="125"/>
        <v>1</v>
      </c>
      <c r="X2182" s="1754">
        <v>1</v>
      </c>
      <c r="Y2182" s="1757" t="str">
        <f t="shared" si="126"/>
        <v>Public Elementary</v>
      </c>
      <c r="AA2182" s="1757" t="str">
        <f t="shared" si="127"/>
        <v>1</v>
      </c>
    </row>
    <row r="2183" spans="1:27" s="1757" customFormat="1" ht="15.75" hidden="1" customHeight="1" x14ac:dyDescent="0.25">
      <c r="A2183" s="1754">
        <v>1913</v>
      </c>
      <c r="B2183" s="1754">
        <v>121759</v>
      </c>
      <c r="C2183" s="1755" t="s">
        <v>2532</v>
      </c>
      <c r="D2183" s="1755" t="s">
        <v>638</v>
      </c>
      <c r="E2183" s="1755" t="s">
        <v>639</v>
      </c>
      <c r="F2183" s="1755" t="s">
        <v>639</v>
      </c>
      <c r="G2183" s="1755" t="s">
        <v>2513</v>
      </c>
      <c r="H2183" s="1755" t="s">
        <v>2524</v>
      </c>
      <c r="I2183" s="1755" t="s">
        <v>643</v>
      </c>
      <c r="J2183" s="1762">
        <v>11.15231077</v>
      </c>
      <c r="K2183" s="1762">
        <v>124.98960169999999</v>
      </c>
      <c r="L2183" s="1755" t="s">
        <v>644</v>
      </c>
      <c r="M2183" s="1754">
        <v>14</v>
      </c>
      <c r="N2183" s="1754">
        <v>45</v>
      </c>
      <c r="O2183" s="1754">
        <v>194</v>
      </c>
      <c r="P2183" s="1754">
        <v>1403</v>
      </c>
      <c r="Q2183" s="1754">
        <v>2602</v>
      </c>
      <c r="R2183" s="1756">
        <v>1</v>
      </c>
      <c r="S2183" s="1756" t="s">
        <v>644</v>
      </c>
      <c r="T2183" s="1756"/>
      <c r="U2183" s="1756" t="s">
        <v>644</v>
      </c>
      <c r="V2183" s="1756" t="s">
        <v>644</v>
      </c>
      <c r="W2183" s="1754">
        <f t="shared" si="125"/>
        <v>1</v>
      </c>
      <c r="X2183" s="1754">
        <v>1</v>
      </c>
      <c r="Y2183" s="1757" t="str">
        <f t="shared" si="126"/>
        <v>Public Elementary</v>
      </c>
      <c r="AA2183" s="1757" t="str">
        <f t="shared" si="127"/>
        <v>1</v>
      </c>
    </row>
    <row r="2184" spans="1:27" s="1757" customFormat="1" ht="15.75" hidden="1" customHeight="1" x14ac:dyDescent="0.25">
      <c r="A2184" s="1754">
        <v>1915</v>
      </c>
      <c r="B2184" s="1754">
        <v>121761</v>
      </c>
      <c r="C2184" s="1755" t="s">
        <v>1849</v>
      </c>
      <c r="D2184" s="1755" t="s">
        <v>638</v>
      </c>
      <c r="E2184" s="1755" t="s">
        <v>639</v>
      </c>
      <c r="F2184" s="1755" t="s">
        <v>639</v>
      </c>
      <c r="G2184" s="1755" t="s">
        <v>2513</v>
      </c>
      <c r="H2184" s="1755" t="s">
        <v>2524</v>
      </c>
      <c r="I2184" s="1755" t="s">
        <v>643</v>
      </c>
      <c r="J2184" s="1754">
        <v>11.116491330000001</v>
      </c>
      <c r="K2184" s="1754">
        <v>124.97529059999999</v>
      </c>
      <c r="L2184" s="1755" t="s">
        <v>644</v>
      </c>
      <c r="M2184" s="1754">
        <v>14</v>
      </c>
      <c r="N2184" s="1754">
        <v>45</v>
      </c>
      <c r="O2184" s="1754">
        <v>194</v>
      </c>
      <c r="P2184" s="1754">
        <v>1403</v>
      </c>
      <c r="Q2184" s="1754">
        <v>2602</v>
      </c>
      <c r="R2184" s="1756">
        <v>1</v>
      </c>
      <c r="S2184" s="1756" t="s">
        <v>644</v>
      </c>
      <c r="T2184" s="1756"/>
      <c r="U2184" s="1756" t="s">
        <v>644</v>
      </c>
      <c r="V2184" s="1756" t="s">
        <v>644</v>
      </c>
      <c r="W2184" s="1754">
        <f t="shared" si="125"/>
        <v>1</v>
      </c>
      <c r="X2184" s="1754">
        <v>1</v>
      </c>
      <c r="Y2184" s="1757" t="str">
        <f t="shared" si="126"/>
        <v>Public Elementary</v>
      </c>
      <c r="AA2184" s="1757" t="str">
        <f t="shared" si="127"/>
        <v>1</v>
      </c>
    </row>
    <row r="2185" spans="1:27" s="1757" customFormat="1" ht="15.75" hidden="1" customHeight="1" x14ac:dyDescent="0.25">
      <c r="A2185" s="1754">
        <v>1917</v>
      </c>
      <c r="B2185" s="1754">
        <v>121763</v>
      </c>
      <c r="C2185" s="1755" t="s">
        <v>2535</v>
      </c>
      <c r="D2185" s="1755" t="s">
        <v>638</v>
      </c>
      <c r="E2185" s="1755" t="s">
        <v>639</v>
      </c>
      <c r="F2185" s="1755" t="s">
        <v>639</v>
      </c>
      <c r="G2185" s="1755" t="s">
        <v>2513</v>
      </c>
      <c r="H2185" s="1755" t="s">
        <v>2524</v>
      </c>
      <c r="I2185" s="1755" t="s">
        <v>643</v>
      </c>
      <c r="J2185" s="1754">
        <v>11.14311146</v>
      </c>
      <c r="K2185" s="1754">
        <v>124.98020169999999</v>
      </c>
      <c r="L2185" s="1755" t="s">
        <v>644</v>
      </c>
      <c r="M2185" s="1754">
        <v>14</v>
      </c>
      <c r="N2185" s="1754">
        <v>45</v>
      </c>
      <c r="O2185" s="1754">
        <v>194</v>
      </c>
      <c r="P2185" s="1754">
        <v>1403</v>
      </c>
      <c r="Q2185" s="1754">
        <v>2602</v>
      </c>
      <c r="R2185" s="1756">
        <v>1</v>
      </c>
      <c r="S2185" s="1756" t="s">
        <v>644</v>
      </c>
      <c r="T2185" s="1756"/>
      <c r="U2185" s="1756" t="s">
        <v>644</v>
      </c>
      <c r="V2185" s="1756" t="s">
        <v>644</v>
      </c>
      <c r="W2185" s="1754">
        <f t="shared" si="125"/>
        <v>1</v>
      </c>
      <c r="X2185" s="1754">
        <v>1</v>
      </c>
      <c r="Y2185" s="1757" t="str">
        <f t="shared" si="126"/>
        <v>Public Elementary</v>
      </c>
      <c r="AA2185" s="1757" t="str">
        <f t="shared" si="127"/>
        <v>1</v>
      </c>
    </row>
    <row r="2186" spans="1:27" s="1757" customFormat="1" ht="15.75" hidden="1" customHeight="1" x14ac:dyDescent="0.25">
      <c r="A2186" s="1754">
        <v>2160</v>
      </c>
      <c r="B2186" s="1754">
        <v>191518</v>
      </c>
      <c r="C2186" s="1755" t="s">
        <v>2751</v>
      </c>
      <c r="D2186" s="1755" t="s">
        <v>638</v>
      </c>
      <c r="E2186" s="1755" t="s">
        <v>639</v>
      </c>
      <c r="F2186" s="1755" t="s">
        <v>639</v>
      </c>
      <c r="G2186" s="1755" t="s">
        <v>2513</v>
      </c>
      <c r="H2186" s="1755" t="s">
        <v>2524</v>
      </c>
      <c r="I2186" s="1755" t="s">
        <v>643</v>
      </c>
      <c r="J2186" s="1762">
        <v>11.148377780000001</v>
      </c>
      <c r="K2186" s="1762">
        <v>124.98821390000001</v>
      </c>
      <c r="L2186" s="1755" t="s">
        <v>644</v>
      </c>
      <c r="M2186" s="1754">
        <v>14</v>
      </c>
      <c r="N2186" s="1754">
        <v>45</v>
      </c>
      <c r="O2186" s="1754">
        <v>194</v>
      </c>
      <c r="P2186" s="1754">
        <v>1403</v>
      </c>
      <c r="Q2186" s="1754">
        <v>2602</v>
      </c>
      <c r="R2186" s="1756">
        <v>1</v>
      </c>
      <c r="S2186" s="1756" t="s">
        <v>644</v>
      </c>
      <c r="T2186" s="1756"/>
      <c r="U2186" s="1756" t="s">
        <v>644</v>
      </c>
      <c r="V2186" s="1756" t="s">
        <v>644</v>
      </c>
      <c r="W2186" s="1754">
        <f t="shared" si="125"/>
        <v>1</v>
      </c>
      <c r="X2186" s="1754">
        <v>1</v>
      </c>
      <c r="Y2186" s="1757" t="str">
        <f t="shared" si="126"/>
        <v>Public Elementary</v>
      </c>
      <c r="AA2186" s="1757" t="str">
        <f t="shared" si="127"/>
        <v>1</v>
      </c>
    </row>
    <row r="2187" spans="1:27" s="1757" customFormat="1" ht="15.75" hidden="1" customHeight="1" x14ac:dyDescent="0.25">
      <c r="A2187" s="1754">
        <v>2301</v>
      </c>
      <c r="B2187" s="1754">
        <v>303424</v>
      </c>
      <c r="C2187" s="1755" t="s">
        <v>2880</v>
      </c>
      <c r="D2187" s="1755" t="s">
        <v>638</v>
      </c>
      <c r="E2187" s="1755" t="s">
        <v>639</v>
      </c>
      <c r="F2187" s="1755" t="s">
        <v>639</v>
      </c>
      <c r="G2187" s="1755" t="s">
        <v>2513</v>
      </c>
      <c r="H2187" s="1755" t="s">
        <v>2524</v>
      </c>
      <c r="I2187" s="1755" t="s">
        <v>716</v>
      </c>
      <c r="J2187" s="1754">
        <v>11.13211338</v>
      </c>
      <c r="K2187" s="1754">
        <v>125.00886509999999</v>
      </c>
      <c r="L2187" s="1755" t="s">
        <v>644</v>
      </c>
      <c r="M2187" s="1754">
        <v>14</v>
      </c>
      <c r="N2187" s="1754">
        <v>45</v>
      </c>
      <c r="O2187" s="1754">
        <v>194</v>
      </c>
      <c r="P2187" s="1754">
        <v>1403</v>
      </c>
      <c r="Q2187" s="1754">
        <v>2602</v>
      </c>
      <c r="R2187" s="1756" t="s">
        <v>644</v>
      </c>
      <c r="S2187" s="1756">
        <v>1</v>
      </c>
      <c r="T2187" s="1756"/>
      <c r="U2187" s="1756" t="s">
        <v>644</v>
      </c>
      <c r="V2187" s="1756" t="s">
        <v>644</v>
      </c>
      <c r="W2187" s="1754">
        <f t="shared" si="125"/>
        <v>2</v>
      </c>
      <c r="X2187" s="1754">
        <v>1</v>
      </c>
      <c r="Y2187" s="1757" t="str">
        <f t="shared" si="126"/>
        <v>Public JHS</v>
      </c>
      <c r="AA2187" s="1757" t="str">
        <f t="shared" si="127"/>
        <v>2</v>
      </c>
    </row>
    <row r="2188" spans="1:27" s="1757" customFormat="1" ht="15.75" hidden="1" customHeight="1" x14ac:dyDescent="0.25">
      <c r="A2188" s="1754">
        <v>2395</v>
      </c>
      <c r="B2188" s="1754">
        <v>404696</v>
      </c>
      <c r="C2188" s="1755" t="s">
        <v>3011</v>
      </c>
      <c r="D2188" s="1755" t="s">
        <v>638</v>
      </c>
      <c r="E2188" s="1755" t="s">
        <v>639</v>
      </c>
      <c r="F2188" s="1755" t="s">
        <v>639</v>
      </c>
      <c r="G2188" s="1755" t="s">
        <v>2513</v>
      </c>
      <c r="H2188" s="1755" t="s">
        <v>2524</v>
      </c>
      <c r="I2188" s="1755" t="s">
        <v>716</v>
      </c>
      <c r="J2188" s="1754">
        <v>11.157235</v>
      </c>
      <c r="K2188" s="1754">
        <v>124.98951</v>
      </c>
      <c r="L2188" s="1755" t="s">
        <v>3012</v>
      </c>
      <c r="M2188" s="1754">
        <v>14</v>
      </c>
      <c r="N2188" s="1754">
        <v>45</v>
      </c>
      <c r="O2188" s="1754">
        <v>194</v>
      </c>
      <c r="P2188" s="1754">
        <v>1403</v>
      </c>
      <c r="Q2188" s="1754">
        <v>2601</v>
      </c>
      <c r="R2188" s="1756" t="str">
        <f>IF(B2188&lt;200000,1,"")</f>
        <v/>
      </c>
      <c r="S2188" s="1756">
        <v>1</v>
      </c>
      <c r="T2188" s="1756"/>
      <c r="U2188" s="1756" t="s">
        <v>644</v>
      </c>
      <c r="V2188" s="1756" t="s">
        <v>644</v>
      </c>
      <c r="W2188" s="1754">
        <f t="shared" si="125"/>
        <v>2</v>
      </c>
      <c r="X2188" s="1754">
        <v>2</v>
      </c>
      <c r="Y2188" s="1757" t="str">
        <f t="shared" si="126"/>
        <v>Private JHS</v>
      </c>
      <c r="AA2188" s="1757" t="str">
        <f t="shared" si="127"/>
        <v>2</v>
      </c>
    </row>
    <row r="2189" spans="1:27" s="1757" customFormat="1" ht="15.75" hidden="1" customHeight="1" x14ac:dyDescent="0.25">
      <c r="A2189" s="1754">
        <v>2486</v>
      </c>
      <c r="B2189" s="1761" t="s">
        <v>2524</v>
      </c>
      <c r="C2189" s="1761" t="s">
        <v>3140</v>
      </c>
      <c r="D2189" s="1755" t="s">
        <v>638</v>
      </c>
      <c r="E2189" s="1755" t="s">
        <v>639</v>
      </c>
      <c r="F2189" s="1755" t="s">
        <v>639</v>
      </c>
      <c r="G2189" s="1761" t="s">
        <v>3139</v>
      </c>
      <c r="H2189" s="1761" t="s">
        <v>2524</v>
      </c>
      <c r="I2189" s="1755" t="s">
        <v>758</v>
      </c>
      <c r="J2189" s="1754"/>
      <c r="K2189" s="1754"/>
      <c r="L2189" s="1755"/>
      <c r="M2189" s="1754"/>
      <c r="N2189" s="1754"/>
      <c r="O2189" s="1754"/>
      <c r="P2189" s="1754"/>
      <c r="Q2189" s="1754"/>
      <c r="R2189" s="1756" t="s">
        <v>644</v>
      </c>
      <c r="S2189" s="1756" t="s">
        <v>644</v>
      </c>
      <c r="T2189" s="1756"/>
      <c r="U2189" s="1756">
        <v>1</v>
      </c>
      <c r="V2189" s="1756" t="s">
        <v>644</v>
      </c>
      <c r="W2189" s="1754">
        <f t="shared" si="125"/>
        <v>7</v>
      </c>
      <c r="X2189" s="1754">
        <v>1</v>
      </c>
      <c r="Y2189" s="1757" t="str">
        <f t="shared" si="126"/>
        <v>Public ALS</v>
      </c>
      <c r="AA2189" s="1757" t="str">
        <f t="shared" si="127"/>
        <v>4</v>
      </c>
    </row>
    <row r="2190" spans="1:27" s="1757" customFormat="1" ht="15.75" hidden="1" customHeight="1" x14ac:dyDescent="0.25">
      <c r="A2190" s="1754">
        <v>1903</v>
      </c>
      <c r="B2190" s="1754">
        <v>121749</v>
      </c>
      <c r="C2190" s="1755" t="s">
        <v>959</v>
      </c>
      <c r="D2190" s="1755" t="s">
        <v>638</v>
      </c>
      <c r="E2190" s="1755" t="s">
        <v>639</v>
      </c>
      <c r="F2190" s="1755" t="s">
        <v>639</v>
      </c>
      <c r="G2190" s="1755" t="s">
        <v>2513</v>
      </c>
      <c r="H2190" s="1755" t="s">
        <v>5572</v>
      </c>
      <c r="I2190" s="1755" t="s">
        <v>643</v>
      </c>
      <c r="J2190" s="1754">
        <v>11.16315393</v>
      </c>
      <c r="K2190" s="1754">
        <v>125.0077908</v>
      </c>
      <c r="L2190" s="1755" t="s">
        <v>644</v>
      </c>
      <c r="M2190" s="1754">
        <v>14</v>
      </c>
      <c r="N2190" s="1754">
        <v>45</v>
      </c>
      <c r="O2190" s="1754">
        <v>194</v>
      </c>
      <c r="P2190" s="1754">
        <v>1403</v>
      </c>
      <c r="Q2190" s="1754">
        <v>2602</v>
      </c>
      <c r="R2190" s="1756">
        <v>1</v>
      </c>
      <c r="S2190" s="1756" t="s">
        <v>644</v>
      </c>
      <c r="T2190" s="1756"/>
      <c r="U2190" s="1756" t="s">
        <v>644</v>
      </c>
      <c r="V2190" s="1756" t="s">
        <v>644</v>
      </c>
      <c r="W2190" s="1754">
        <f t="shared" si="125"/>
        <v>1</v>
      </c>
      <c r="X2190" s="1754">
        <v>1</v>
      </c>
      <c r="Y2190" s="1757" t="str">
        <f t="shared" si="126"/>
        <v>Public Elementary</v>
      </c>
      <c r="AA2190" s="1757" t="str">
        <f t="shared" si="127"/>
        <v>1</v>
      </c>
    </row>
    <row r="2191" spans="1:27" s="1757" customFormat="1" ht="15.75" hidden="1" customHeight="1" x14ac:dyDescent="0.25">
      <c r="A2191" s="1754">
        <v>1906</v>
      </c>
      <c r="B2191" s="1754">
        <v>121752</v>
      </c>
      <c r="C2191" s="1755" t="s">
        <v>2527</v>
      </c>
      <c r="D2191" s="1755" t="s">
        <v>638</v>
      </c>
      <c r="E2191" s="1755" t="s">
        <v>639</v>
      </c>
      <c r="F2191" s="1755" t="s">
        <v>639</v>
      </c>
      <c r="G2191" s="1755" t="s">
        <v>2513</v>
      </c>
      <c r="H2191" s="1755" t="s">
        <v>5572</v>
      </c>
      <c r="I2191" s="1755" t="s">
        <v>643</v>
      </c>
      <c r="J2191" s="1754">
        <v>11.18315261</v>
      </c>
      <c r="K2191" s="1754">
        <v>124.99334589999999</v>
      </c>
      <c r="L2191" s="1755" t="s">
        <v>644</v>
      </c>
      <c r="M2191" s="1754">
        <v>14</v>
      </c>
      <c r="N2191" s="1754">
        <v>45</v>
      </c>
      <c r="O2191" s="1754">
        <v>194</v>
      </c>
      <c r="P2191" s="1754">
        <v>1403</v>
      </c>
      <c r="Q2191" s="1754">
        <v>2602</v>
      </c>
      <c r="R2191" s="1756">
        <v>1</v>
      </c>
      <c r="S2191" s="1756" t="s">
        <v>644</v>
      </c>
      <c r="T2191" s="1756"/>
      <c r="U2191" s="1756" t="s">
        <v>644</v>
      </c>
      <c r="V2191" s="1756" t="s">
        <v>644</v>
      </c>
      <c r="W2191" s="1754">
        <f t="shared" si="125"/>
        <v>1</v>
      </c>
      <c r="X2191" s="1754">
        <v>1</v>
      </c>
      <c r="Y2191" s="1757" t="str">
        <f t="shared" si="126"/>
        <v>Public Elementary</v>
      </c>
      <c r="AA2191" s="1757" t="str">
        <f t="shared" si="127"/>
        <v>1</v>
      </c>
    </row>
    <row r="2192" spans="1:27" s="1757" customFormat="1" ht="15.75" hidden="1" customHeight="1" x14ac:dyDescent="0.25">
      <c r="A2192" s="1754">
        <v>1907</v>
      </c>
      <c r="B2192" s="1754">
        <v>121753</v>
      </c>
      <c r="C2192" s="1755" t="s">
        <v>2528</v>
      </c>
      <c r="D2192" s="1755" t="s">
        <v>638</v>
      </c>
      <c r="E2192" s="1755" t="s">
        <v>639</v>
      </c>
      <c r="F2192" s="1755" t="s">
        <v>639</v>
      </c>
      <c r="G2192" s="1755" t="s">
        <v>2513</v>
      </c>
      <c r="H2192" s="1755" t="s">
        <v>5572</v>
      </c>
      <c r="I2192" s="1755" t="s">
        <v>643</v>
      </c>
      <c r="J2192" s="1754">
        <v>11.1741092</v>
      </c>
      <c r="K2192" s="1754">
        <v>125.0014018</v>
      </c>
      <c r="L2192" s="1755" t="s">
        <v>644</v>
      </c>
      <c r="M2192" s="1754">
        <v>14</v>
      </c>
      <c r="N2192" s="1754">
        <v>45</v>
      </c>
      <c r="O2192" s="1754">
        <v>194</v>
      </c>
      <c r="P2192" s="1754">
        <v>1403</v>
      </c>
      <c r="Q2192" s="1754">
        <v>2602</v>
      </c>
      <c r="R2192" s="1756">
        <v>1</v>
      </c>
      <c r="S2192" s="1756" t="s">
        <v>644</v>
      </c>
      <c r="T2192" s="1756"/>
      <c r="U2192" s="1756" t="s">
        <v>644</v>
      </c>
      <c r="V2192" s="1756" t="s">
        <v>644</v>
      </c>
      <c r="W2192" s="1754">
        <f t="shared" si="125"/>
        <v>1</v>
      </c>
      <c r="X2192" s="1754">
        <v>1</v>
      </c>
      <c r="Y2192" s="1757" t="str">
        <f t="shared" si="126"/>
        <v>Public Elementary</v>
      </c>
      <c r="AA2192" s="1757" t="str">
        <f t="shared" si="127"/>
        <v>1</v>
      </c>
    </row>
    <row r="2193" spans="1:27" s="1757" customFormat="1" ht="15.75" hidden="1" customHeight="1" x14ac:dyDescent="0.25">
      <c r="A2193" s="1754">
        <v>1910</v>
      </c>
      <c r="B2193" s="1754">
        <v>121756</v>
      </c>
      <c r="C2193" s="1755" t="s">
        <v>2530</v>
      </c>
      <c r="D2193" s="1755" t="s">
        <v>638</v>
      </c>
      <c r="E2193" s="1755" t="s">
        <v>639</v>
      </c>
      <c r="F2193" s="1755" t="s">
        <v>639</v>
      </c>
      <c r="G2193" s="1755" t="s">
        <v>2513</v>
      </c>
      <c r="H2193" s="1755" t="s">
        <v>5572</v>
      </c>
      <c r="I2193" s="1755" t="s">
        <v>643</v>
      </c>
      <c r="J2193" s="1754">
        <v>11.16666667</v>
      </c>
      <c r="K2193" s="1754">
        <v>124.9983333</v>
      </c>
      <c r="L2193" s="1755" t="s">
        <v>644</v>
      </c>
      <c r="M2193" s="1754">
        <v>14</v>
      </c>
      <c r="N2193" s="1754">
        <v>45</v>
      </c>
      <c r="O2193" s="1754">
        <v>194</v>
      </c>
      <c r="P2193" s="1754">
        <v>1403</v>
      </c>
      <c r="Q2193" s="1754">
        <v>2602</v>
      </c>
      <c r="R2193" s="1756">
        <v>1</v>
      </c>
      <c r="S2193" s="1756" t="s">
        <v>644</v>
      </c>
      <c r="T2193" s="1756"/>
      <c r="U2193" s="1756" t="s">
        <v>644</v>
      </c>
      <c r="V2193" s="1756" t="s">
        <v>644</v>
      </c>
      <c r="W2193" s="1754">
        <f t="shared" si="125"/>
        <v>1</v>
      </c>
      <c r="X2193" s="1754">
        <v>1</v>
      </c>
      <c r="Y2193" s="1757" t="str">
        <f t="shared" si="126"/>
        <v>Public Elementary</v>
      </c>
      <c r="AA2193" s="1757" t="str">
        <f t="shared" si="127"/>
        <v>1</v>
      </c>
    </row>
    <row r="2194" spans="1:27" s="1757" customFormat="1" ht="15.75" hidden="1" customHeight="1" x14ac:dyDescent="0.25">
      <c r="A2194" s="1754">
        <v>1911</v>
      </c>
      <c r="B2194" s="1754">
        <v>121757</v>
      </c>
      <c r="C2194" s="1755" t="s">
        <v>2531</v>
      </c>
      <c r="D2194" s="1755" t="s">
        <v>638</v>
      </c>
      <c r="E2194" s="1755" t="s">
        <v>639</v>
      </c>
      <c r="F2194" s="1755" t="s">
        <v>639</v>
      </c>
      <c r="G2194" s="1755" t="s">
        <v>2513</v>
      </c>
      <c r="H2194" s="1755" t="s">
        <v>5572</v>
      </c>
      <c r="I2194" s="1755" t="s">
        <v>643</v>
      </c>
      <c r="J2194" s="1754">
        <v>11.19981853</v>
      </c>
      <c r="K2194" s="1754">
        <v>124.975846</v>
      </c>
      <c r="L2194" s="1755" t="s">
        <v>644</v>
      </c>
      <c r="M2194" s="1754">
        <v>14</v>
      </c>
      <c r="N2194" s="1754">
        <v>45</v>
      </c>
      <c r="O2194" s="1754">
        <v>194</v>
      </c>
      <c r="P2194" s="1754">
        <v>1403</v>
      </c>
      <c r="Q2194" s="1754">
        <v>2602</v>
      </c>
      <c r="R2194" s="1756">
        <v>1</v>
      </c>
      <c r="S2194" s="1756" t="s">
        <v>644</v>
      </c>
      <c r="T2194" s="1756"/>
      <c r="U2194" s="1756" t="s">
        <v>644</v>
      </c>
      <c r="V2194" s="1756" t="s">
        <v>644</v>
      </c>
      <c r="W2194" s="1754">
        <f t="shared" si="125"/>
        <v>1</v>
      </c>
      <c r="X2194" s="1754">
        <v>1</v>
      </c>
      <c r="Y2194" s="1757" t="str">
        <f t="shared" si="126"/>
        <v>Public Elementary</v>
      </c>
      <c r="AA2194" s="1757" t="str">
        <f t="shared" si="127"/>
        <v>1</v>
      </c>
    </row>
    <row r="2195" spans="1:27" s="1757" customFormat="1" ht="15.75" hidden="1" customHeight="1" x14ac:dyDescent="0.25">
      <c r="A2195" s="1754">
        <v>1914</v>
      </c>
      <c r="B2195" s="1754">
        <v>121760</v>
      </c>
      <c r="C2195" s="1755" t="s">
        <v>2533</v>
      </c>
      <c r="D2195" s="1755" t="s">
        <v>638</v>
      </c>
      <c r="E2195" s="1755" t="s">
        <v>639</v>
      </c>
      <c r="F2195" s="1755" t="s">
        <v>639</v>
      </c>
      <c r="G2195" s="1755" t="s">
        <v>2513</v>
      </c>
      <c r="H2195" s="1755" t="s">
        <v>5572</v>
      </c>
      <c r="I2195" s="1755" t="s">
        <v>643</v>
      </c>
      <c r="J2195" s="1762">
        <v>11.18120869</v>
      </c>
      <c r="K2195" s="1762">
        <v>125.0050128</v>
      </c>
      <c r="L2195" s="1755" t="s">
        <v>644</v>
      </c>
      <c r="M2195" s="1754">
        <v>14</v>
      </c>
      <c r="N2195" s="1754">
        <v>45</v>
      </c>
      <c r="O2195" s="1754">
        <v>194</v>
      </c>
      <c r="P2195" s="1754">
        <v>1403</v>
      </c>
      <c r="Q2195" s="1754">
        <v>2602</v>
      </c>
      <c r="R2195" s="1756">
        <v>1</v>
      </c>
      <c r="S2195" s="1756" t="s">
        <v>644</v>
      </c>
      <c r="T2195" s="1756"/>
      <c r="U2195" s="1756" t="s">
        <v>644</v>
      </c>
      <c r="V2195" s="1756" t="s">
        <v>644</v>
      </c>
      <c r="W2195" s="1754">
        <f t="shared" si="125"/>
        <v>1</v>
      </c>
      <c r="X2195" s="1754">
        <v>1</v>
      </c>
      <c r="Y2195" s="1757" t="str">
        <f t="shared" si="126"/>
        <v>Public Elementary</v>
      </c>
      <c r="AA2195" s="1757" t="str">
        <f t="shared" si="127"/>
        <v>1</v>
      </c>
    </row>
    <row r="2196" spans="1:27" s="1757" customFormat="1" ht="15.75" hidden="1" customHeight="1" x14ac:dyDescent="0.25">
      <c r="A2196" s="1754">
        <v>1916</v>
      </c>
      <c r="B2196" s="1754">
        <v>121762</v>
      </c>
      <c r="C2196" s="1755" t="s">
        <v>2534</v>
      </c>
      <c r="D2196" s="1755" t="s">
        <v>638</v>
      </c>
      <c r="E2196" s="1755" t="s">
        <v>639</v>
      </c>
      <c r="F2196" s="1755" t="s">
        <v>639</v>
      </c>
      <c r="G2196" s="1755" t="s">
        <v>2513</v>
      </c>
      <c r="H2196" s="1755" t="s">
        <v>5572</v>
      </c>
      <c r="I2196" s="1755" t="s">
        <v>643</v>
      </c>
      <c r="J2196" s="1754">
        <v>11.16565376</v>
      </c>
      <c r="K2196" s="1754">
        <v>125.0061238</v>
      </c>
      <c r="L2196" s="1755" t="s">
        <v>644</v>
      </c>
      <c r="M2196" s="1754">
        <v>14</v>
      </c>
      <c r="N2196" s="1754">
        <v>45</v>
      </c>
      <c r="O2196" s="1754">
        <v>194</v>
      </c>
      <c r="P2196" s="1754">
        <v>1403</v>
      </c>
      <c r="Q2196" s="1754">
        <v>2602</v>
      </c>
      <c r="R2196" s="1756">
        <v>1</v>
      </c>
      <c r="S2196" s="1756" t="s">
        <v>644</v>
      </c>
      <c r="T2196" s="1756"/>
      <c r="U2196" s="1756" t="s">
        <v>644</v>
      </c>
      <c r="V2196" s="1756" t="s">
        <v>644</v>
      </c>
      <c r="W2196" s="1754">
        <f t="shared" si="125"/>
        <v>1</v>
      </c>
      <c r="X2196" s="1754">
        <v>1</v>
      </c>
      <c r="Y2196" s="1757" t="str">
        <f t="shared" si="126"/>
        <v>Public Elementary</v>
      </c>
      <c r="AA2196" s="1757" t="str">
        <f t="shared" si="127"/>
        <v>1</v>
      </c>
    </row>
    <row r="2197" spans="1:27" s="1757" customFormat="1" ht="15.75" hidden="1" customHeight="1" x14ac:dyDescent="0.25">
      <c r="A2197" s="1754">
        <v>1918</v>
      </c>
      <c r="B2197" s="1754">
        <v>121764</v>
      </c>
      <c r="C2197" s="1755" t="s">
        <v>928</v>
      </c>
      <c r="D2197" s="1755" t="s">
        <v>638</v>
      </c>
      <c r="E2197" s="1755" t="s">
        <v>639</v>
      </c>
      <c r="F2197" s="1755" t="s">
        <v>639</v>
      </c>
      <c r="G2197" s="1755" t="s">
        <v>2513</v>
      </c>
      <c r="H2197" s="1755" t="s">
        <v>5572</v>
      </c>
      <c r="I2197" s="1755" t="s">
        <v>643</v>
      </c>
      <c r="J2197" s="1754">
        <v>11.16982061</v>
      </c>
      <c r="K2197" s="1754">
        <v>124.9772349</v>
      </c>
      <c r="L2197" s="1755" t="s">
        <v>644</v>
      </c>
      <c r="M2197" s="1754">
        <v>14</v>
      </c>
      <c r="N2197" s="1754">
        <v>45</v>
      </c>
      <c r="O2197" s="1754">
        <v>194</v>
      </c>
      <c r="P2197" s="1754">
        <v>1403</v>
      </c>
      <c r="Q2197" s="1754">
        <v>2602</v>
      </c>
      <c r="R2197" s="1756">
        <v>1</v>
      </c>
      <c r="S2197" s="1756" t="s">
        <v>644</v>
      </c>
      <c r="T2197" s="1756"/>
      <c r="U2197" s="1756" t="s">
        <v>644</v>
      </c>
      <c r="V2197" s="1756" t="s">
        <v>644</v>
      </c>
      <c r="W2197" s="1754">
        <f t="shared" si="125"/>
        <v>1</v>
      </c>
      <c r="X2197" s="1754">
        <v>1</v>
      </c>
      <c r="Y2197" s="1757" t="str">
        <f t="shared" si="126"/>
        <v>Public Elementary</v>
      </c>
      <c r="AA2197" s="1757" t="str">
        <f t="shared" si="127"/>
        <v>1</v>
      </c>
    </row>
    <row r="2198" spans="1:27" s="1757" customFormat="1" ht="15.75" hidden="1" customHeight="1" x14ac:dyDescent="0.25">
      <c r="A2198" s="1754">
        <v>2159</v>
      </c>
      <c r="B2198" s="1754">
        <v>191517</v>
      </c>
      <c r="C2198" s="1755" t="s">
        <v>2750</v>
      </c>
      <c r="D2198" s="1755" t="s">
        <v>638</v>
      </c>
      <c r="E2198" s="1755" t="s">
        <v>639</v>
      </c>
      <c r="F2198" s="1755" t="s">
        <v>639</v>
      </c>
      <c r="G2198" s="1755" t="s">
        <v>2513</v>
      </c>
      <c r="H2198" s="1755" t="s">
        <v>5572</v>
      </c>
      <c r="I2198" s="1755" t="s">
        <v>643</v>
      </c>
      <c r="J2198" s="1754">
        <v>11.18177</v>
      </c>
      <c r="K2198" s="1754">
        <v>124.97960399999999</v>
      </c>
      <c r="L2198" s="1755" t="s">
        <v>644</v>
      </c>
      <c r="M2198" s="1754">
        <v>14</v>
      </c>
      <c r="N2198" s="1754">
        <v>45</v>
      </c>
      <c r="O2198" s="1754">
        <v>194</v>
      </c>
      <c r="P2198" s="1754">
        <v>1403</v>
      </c>
      <c r="Q2198" s="1754">
        <v>2602</v>
      </c>
      <c r="R2198" s="1756">
        <v>1</v>
      </c>
      <c r="S2198" s="1756" t="s">
        <v>644</v>
      </c>
      <c r="T2198" s="1756"/>
      <c r="U2198" s="1756" t="s">
        <v>644</v>
      </c>
      <c r="V2198" s="1756" t="s">
        <v>644</v>
      </c>
      <c r="W2198" s="1754">
        <f t="shared" si="125"/>
        <v>1</v>
      </c>
      <c r="X2198" s="1754">
        <v>1</v>
      </c>
      <c r="Y2198" s="1757" t="str">
        <f t="shared" si="126"/>
        <v>Public Elementary</v>
      </c>
      <c r="AA2198" s="1757" t="str">
        <f t="shared" si="127"/>
        <v>1</v>
      </c>
    </row>
    <row r="2199" spans="1:27" s="1757" customFormat="1" ht="15.75" hidden="1" customHeight="1" x14ac:dyDescent="0.25">
      <c r="A2199" s="1754">
        <v>2264</v>
      </c>
      <c r="B2199" s="1754">
        <v>303384</v>
      </c>
      <c r="C2199" s="1755" t="s">
        <v>2844</v>
      </c>
      <c r="D2199" s="1755" t="s">
        <v>638</v>
      </c>
      <c r="E2199" s="1755" t="s">
        <v>639</v>
      </c>
      <c r="F2199" s="1755" t="s">
        <v>639</v>
      </c>
      <c r="G2199" s="1755" t="s">
        <v>2513</v>
      </c>
      <c r="H2199" s="1755" t="s">
        <v>5572</v>
      </c>
      <c r="I2199" s="1755" t="s">
        <v>716</v>
      </c>
      <c r="J2199" s="1754">
        <v>11.19805406</v>
      </c>
      <c r="K2199" s="1754">
        <v>124.9770291</v>
      </c>
      <c r="L2199" s="1755" t="s">
        <v>644</v>
      </c>
      <c r="M2199" s="1754">
        <v>14</v>
      </c>
      <c r="N2199" s="1754">
        <v>45</v>
      </c>
      <c r="O2199" s="1754">
        <v>194</v>
      </c>
      <c r="P2199" s="1754">
        <v>1403</v>
      </c>
      <c r="Q2199" s="1754">
        <v>2602</v>
      </c>
      <c r="R2199" s="1756" t="s">
        <v>644</v>
      </c>
      <c r="S2199" s="1756">
        <v>1</v>
      </c>
      <c r="T2199" s="1756"/>
      <c r="U2199" s="1756" t="s">
        <v>644</v>
      </c>
      <c r="V2199" s="1756" t="s">
        <v>644</v>
      </c>
      <c r="W2199" s="1754">
        <f t="shared" si="125"/>
        <v>2</v>
      </c>
      <c r="X2199" s="1754">
        <v>1</v>
      </c>
      <c r="Y2199" s="1757" t="str">
        <f t="shared" si="126"/>
        <v>Public JHS</v>
      </c>
      <c r="AA2199" s="1757" t="str">
        <f t="shared" si="127"/>
        <v>2</v>
      </c>
    </row>
    <row r="2200" spans="1:27" s="1757" customFormat="1" ht="15.75" hidden="1" customHeight="1" x14ac:dyDescent="0.25">
      <c r="A2200" s="1754">
        <v>2352</v>
      </c>
      <c r="B2200" s="1754">
        <v>313335</v>
      </c>
      <c r="C2200" s="1755" t="s">
        <v>2927</v>
      </c>
      <c r="D2200" s="1755" t="s">
        <v>638</v>
      </c>
      <c r="E2200" s="1755" t="s">
        <v>639</v>
      </c>
      <c r="F2200" s="1755" t="s">
        <v>639</v>
      </c>
      <c r="G2200" s="1755" t="s">
        <v>2513</v>
      </c>
      <c r="H2200" s="1755" t="s">
        <v>5572</v>
      </c>
      <c r="I2200" s="1755" t="s">
        <v>716</v>
      </c>
      <c r="J2200" s="1754">
        <v>11.15954</v>
      </c>
      <c r="K2200" s="1754">
        <v>124.98613400000001</v>
      </c>
      <c r="L2200" s="1755" t="s">
        <v>644</v>
      </c>
      <c r="M2200" s="1754">
        <v>14</v>
      </c>
      <c r="N2200" s="1754">
        <v>45</v>
      </c>
      <c r="O2200" s="1754">
        <v>194</v>
      </c>
      <c r="P2200" s="1754">
        <v>1403</v>
      </c>
      <c r="Q2200" s="1754">
        <v>2601</v>
      </c>
      <c r="R2200" s="1756" t="s">
        <v>644</v>
      </c>
      <c r="S2200" s="1756">
        <v>1</v>
      </c>
      <c r="T2200" s="1756"/>
      <c r="U2200" s="1756" t="s">
        <v>644</v>
      </c>
      <c r="V2200" s="1756" t="s">
        <v>644</v>
      </c>
      <c r="W2200" s="1754">
        <f t="shared" si="125"/>
        <v>2</v>
      </c>
      <c r="X2200" s="1754">
        <v>1</v>
      </c>
      <c r="Y2200" s="1757" t="str">
        <f t="shared" si="126"/>
        <v>Public JHS</v>
      </c>
      <c r="AA2200" s="1757" t="str">
        <f t="shared" si="127"/>
        <v>2</v>
      </c>
    </row>
    <row r="2201" spans="1:27" s="1757" customFormat="1" ht="15.75" hidden="1" customHeight="1" x14ac:dyDescent="0.25">
      <c r="A2201" s="1754">
        <v>2392</v>
      </c>
      <c r="B2201" s="1754">
        <v>404693</v>
      </c>
      <c r="C2201" s="1760" t="s">
        <v>3005</v>
      </c>
      <c r="D2201" s="1755" t="s">
        <v>638</v>
      </c>
      <c r="E2201" s="1755" t="s">
        <v>639</v>
      </c>
      <c r="F2201" s="1755" t="s">
        <v>639</v>
      </c>
      <c r="G2201" s="1755" t="s">
        <v>2513</v>
      </c>
      <c r="H2201" s="1755" t="s">
        <v>5572</v>
      </c>
      <c r="I2201" s="1755" t="s">
        <v>643</v>
      </c>
      <c r="J2201" s="1759"/>
      <c r="K2201" s="1759"/>
      <c r="L2201" s="1755" t="s">
        <v>3006</v>
      </c>
      <c r="M2201" s="1754">
        <v>14</v>
      </c>
      <c r="N2201" s="1754">
        <v>45</v>
      </c>
      <c r="O2201" s="1754">
        <v>194</v>
      </c>
      <c r="P2201" s="1754">
        <v>1403</v>
      </c>
      <c r="Q2201" s="1754">
        <v>2601</v>
      </c>
      <c r="R2201" s="1756">
        <v>1</v>
      </c>
      <c r="S2201" s="1756" t="s">
        <v>644</v>
      </c>
      <c r="T2201" s="1756"/>
      <c r="U2201" s="1756" t="s">
        <v>644</v>
      </c>
      <c r="V2201" s="1756" t="s">
        <v>644</v>
      </c>
      <c r="W2201" s="1754">
        <f t="shared" si="125"/>
        <v>1</v>
      </c>
      <c r="X2201" s="1754">
        <v>2</v>
      </c>
      <c r="Y2201" s="1757" t="str">
        <f t="shared" si="126"/>
        <v>Private Elementary</v>
      </c>
      <c r="AA2201" s="1757" t="str">
        <f t="shared" si="127"/>
        <v>1</v>
      </c>
    </row>
    <row r="2202" spans="1:27" s="1757" customFormat="1" ht="15.75" hidden="1" customHeight="1" x14ac:dyDescent="0.25">
      <c r="A2202" s="1754">
        <v>2393</v>
      </c>
      <c r="B2202" s="1754">
        <v>404694</v>
      </c>
      <c r="C2202" s="1755" t="s">
        <v>3007</v>
      </c>
      <c r="D2202" s="1755" t="s">
        <v>638</v>
      </c>
      <c r="E2202" s="1755" t="s">
        <v>639</v>
      </c>
      <c r="F2202" s="1755" t="s">
        <v>639</v>
      </c>
      <c r="G2202" s="1755" t="s">
        <v>2513</v>
      </c>
      <c r="H2202" s="1755" t="s">
        <v>5572</v>
      </c>
      <c r="I2202" s="1755" t="s">
        <v>716</v>
      </c>
      <c r="J2202" s="1759"/>
      <c r="K2202" s="1759"/>
      <c r="L2202" s="1755" t="s">
        <v>3008</v>
      </c>
      <c r="M2202" s="1754">
        <v>14</v>
      </c>
      <c r="N2202" s="1754">
        <v>45</v>
      </c>
      <c r="O2202" s="1754">
        <v>194</v>
      </c>
      <c r="P2202" s="1754">
        <v>1403</v>
      </c>
      <c r="Q2202" s="1754">
        <v>2602</v>
      </c>
      <c r="R2202" s="1756" t="str">
        <f>IF(B2202&lt;200000,1,"")</f>
        <v/>
      </c>
      <c r="S2202" s="1756">
        <v>1</v>
      </c>
      <c r="T2202" s="1756"/>
      <c r="U2202" s="1756" t="s">
        <v>644</v>
      </c>
      <c r="V2202" s="1756" t="s">
        <v>644</v>
      </c>
      <c r="W2202" s="1754">
        <f t="shared" si="125"/>
        <v>2</v>
      </c>
      <c r="X2202" s="1754">
        <v>2</v>
      </c>
      <c r="Y2202" s="1757" t="str">
        <f t="shared" si="126"/>
        <v>Private JHS</v>
      </c>
      <c r="AA2202" s="1757" t="str">
        <f t="shared" si="127"/>
        <v>2</v>
      </c>
    </row>
    <row r="2203" spans="1:27" s="1757" customFormat="1" ht="15.75" hidden="1" customHeight="1" x14ac:dyDescent="0.25">
      <c r="A2203" s="1754">
        <v>2394</v>
      </c>
      <c r="B2203" s="1754">
        <v>404695</v>
      </c>
      <c r="C2203" s="1755" t="s">
        <v>3009</v>
      </c>
      <c r="D2203" s="1755" t="s">
        <v>638</v>
      </c>
      <c r="E2203" s="1755" t="s">
        <v>730</v>
      </c>
      <c r="F2203" s="1755" t="s">
        <v>639</v>
      </c>
      <c r="G2203" s="1755" t="s">
        <v>2939</v>
      </c>
      <c r="H2203" s="1755" t="s">
        <v>5572</v>
      </c>
      <c r="I2203" s="1755" t="s">
        <v>716</v>
      </c>
      <c r="J2203" s="1754">
        <v>11.156129999999999</v>
      </c>
      <c r="K2203" s="1754">
        <v>124.996841</v>
      </c>
      <c r="L2203" s="1755" t="s">
        <v>3010</v>
      </c>
      <c r="M2203" s="1754">
        <v>14</v>
      </c>
      <c r="N2203" s="1754">
        <v>45</v>
      </c>
      <c r="O2203" s="1754">
        <v>194</v>
      </c>
      <c r="P2203" s="1754">
        <v>1403</v>
      </c>
      <c r="Q2203" s="1754">
        <v>2601</v>
      </c>
      <c r="R2203" s="1756" t="str">
        <f>IF(B2203&lt;200000,1,"")</f>
        <v/>
      </c>
      <c r="S2203" s="1756">
        <v>1</v>
      </c>
      <c r="T2203" s="1756"/>
      <c r="U2203" s="1756" t="s">
        <v>644</v>
      </c>
      <c r="V2203" s="1756" t="s">
        <v>644</v>
      </c>
      <c r="W2203" s="1754">
        <f t="shared" si="125"/>
        <v>2</v>
      </c>
      <c r="X2203" s="1754">
        <v>2</v>
      </c>
      <c r="Y2203" s="1757" t="str">
        <f t="shared" si="126"/>
        <v>Private JHS</v>
      </c>
      <c r="AA2203" s="1757" t="str">
        <f t="shared" si="127"/>
        <v>2</v>
      </c>
    </row>
    <row r="2204" spans="1:27" s="1757" customFormat="1" ht="15.75" hidden="1" customHeight="1" x14ac:dyDescent="0.25">
      <c r="A2204" s="1754">
        <v>2427</v>
      </c>
      <c r="B2204" s="1754">
        <v>451531</v>
      </c>
      <c r="C2204" s="1755" t="s">
        <v>3066</v>
      </c>
      <c r="D2204" s="1755" t="s">
        <v>638</v>
      </c>
      <c r="E2204" s="1755" t="s">
        <v>730</v>
      </c>
      <c r="F2204" s="1755" t="s">
        <v>639</v>
      </c>
      <c r="G2204" s="1755" t="s">
        <v>2939</v>
      </c>
      <c r="H2204" s="1755" t="s">
        <v>5572</v>
      </c>
      <c r="I2204" s="1755" t="s">
        <v>643</v>
      </c>
      <c r="J2204" s="1759"/>
      <c r="K2204" s="1759"/>
      <c r="L2204" s="1755" t="s">
        <v>3067</v>
      </c>
      <c r="M2204" s="1754">
        <v>14</v>
      </c>
      <c r="N2204" s="1754">
        <v>45</v>
      </c>
      <c r="O2204" s="1754">
        <v>194</v>
      </c>
      <c r="P2204" s="1754">
        <v>1403</v>
      </c>
      <c r="Q2204" s="1754">
        <v>2601</v>
      </c>
      <c r="R2204" s="1756">
        <v>1</v>
      </c>
      <c r="S2204" s="1756" t="s">
        <v>644</v>
      </c>
      <c r="T2204" s="1756"/>
      <c r="U2204" s="1756" t="s">
        <v>644</v>
      </c>
      <c r="V2204" s="1756" t="s">
        <v>644</v>
      </c>
      <c r="W2204" s="1754">
        <f t="shared" si="125"/>
        <v>1</v>
      </c>
      <c r="X2204" s="1754">
        <v>2</v>
      </c>
      <c r="Y2204" s="1757" t="str">
        <f t="shared" si="126"/>
        <v>Private Elementary</v>
      </c>
      <c r="AA2204" s="1757" t="str">
        <f t="shared" si="127"/>
        <v>1</v>
      </c>
    </row>
    <row r="2205" spans="1:27" s="1757" customFormat="1" ht="15.75" hidden="1" customHeight="1" x14ac:dyDescent="0.25">
      <c r="A2205" s="1754"/>
      <c r="B2205" s="1761" t="s">
        <v>5572</v>
      </c>
      <c r="C2205" s="1761" t="s">
        <v>5576</v>
      </c>
      <c r="D2205" s="1755" t="s">
        <v>638</v>
      </c>
      <c r="E2205" s="1755" t="s">
        <v>639</v>
      </c>
      <c r="F2205" s="1755" t="s">
        <v>639</v>
      </c>
      <c r="G2205" s="1761" t="s">
        <v>3139</v>
      </c>
      <c r="H2205" s="1761" t="s">
        <v>5572</v>
      </c>
      <c r="I2205" s="1755" t="s">
        <v>758</v>
      </c>
      <c r="J2205" s="1759"/>
      <c r="K2205" s="1759"/>
      <c r="L2205" s="1755"/>
      <c r="M2205" s="1754"/>
      <c r="N2205" s="1754"/>
      <c r="O2205" s="1754"/>
      <c r="P2205" s="1754"/>
      <c r="Q2205" s="1754"/>
      <c r="R2205" s="1756"/>
      <c r="S2205" s="1756"/>
      <c r="T2205" s="1756"/>
      <c r="U2205" s="1756">
        <v>1</v>
      </c>
      <c r="V2205" s="1756"/>
      <c r="W2205" s="1754">
        <f t="shared" si="125"/>
        <v>7</v>
      </c>
      <c r="X2205" s="1754">
        <v>2</v>
      </c>
      <c r="Y2205" s="1757" t="str">
        <f t="shared" si="126"/>
        <v>Private ALS</v>
      </c>
      <c r="AA2205" s="1757" t="str">
        <f t="shared" si="127"/>
        <v>4</v>
      </c>
    </row>
    <row r="2206" spans="1:27" s="1757" customFormat="1" ht="15.75" hidden="1" customHeight="1" x14ac:dyDescent="0.25">
      <c r="A2206" s="1754"/>
      <c r="B2206" s="1763" t="s">
        <v>5573</v>
      </c>
      <c r="C2206" s="1764" t="s">
        <v>5577</v>
      </c>
      <c r="D2206" s="1755" t="s">
        <v>638</v>
      </c>
      <c r="E2206" s="1755" t="s">
        <v>639</v>
      </c>
      <c r="F2206" s="1755" t="s">
        <v>639</v>
      </c>
      <c r="G2206" s="1761" t="s">
        <v>2513</v>
      </c>
      <c r="H2206" s="1761" t="s">
        <v>5572</v>
      </c>
      <c r="I2206" s="1755" t="s">
        <v>716</v>
      </c>
      <c r="J2206" s="1759"/>
      <c r="K2206" s="1759"/>
      <c r="L2206" s="1755"/>
      <c r="M2206" s="1754"/>
      <c r="N2206" s="1754"/>
      <c r="O2206" s="1754"/>
      <c r="P2206" s="1754"/>
      <c r="Q2206" s="1754"/>
      <c r="R2206" s="1756"/>
      <c r="S2206" s="1756">
        <v>1</v>
      </c>
      <c r="T2206" s="1756"/>
      <c r="U2206" s="1756"/>
      <c r="V2206" s="1756"/>
      <c r="W2206" s="1754">
        <f t="shared" si="125"/>
        <v>2</v>
      </c>
      <c r="X2206" s="1754">
        <v>1</v>
      </c>
      <c r="Y2206" s="1757" t="str">
        <f t="shared" si="126"/>
        <v>Public JHS</v>
      </c>
      <c r="AA2206" s="1757" t="str">
        <f t="shared" si="127"/>
        <v>2</v>
      </c>
    </row>
    <row r="2207" spans="1:27" s="1757" customFormat="1" ht="15.75" hidden="1" customHeight="1" x14ac:dyDescent="0.25">
      <c r="A2207" s="1754"/>
      <c r="B2207" s="1763" t="s">
        <v>5575</v>
      </c>
      <c r="C2207" s="1764" t="s">
        <v>5575</v>
      </c>
      <c r="D2207" s="1755" t="s">
        <v>638</v>
      </c>
      <c r="E2207" s="1755" t="s">
        <v>639</v>
      </c>
      <c r="F2207" s="1755" t="s">
        <v>639</v>
      </c>
      <c r="G2207" s="1761" t="s">
        <v>2513</v>
      </c>
      <c r="H2207" s="1761" t="s">
        <v>5572</v>
      </c>
      <c r="I2207" s="1755" t="s">
        <v>716</v>
      </c>
      <c r="J2207" s="1759"/>
      <c r="K2207" s="1759"/>
      <c r="L2207" s="1755"/>
      <c r="M2207" s="1754"/>
      <c r="N2207" s="1754"/>
      <c r="O2207" s="1754"/>
      <c r="P2207" s="1754"/>
      <c r="Q2207" s="1754"/>
      <c r="R2207" s="1756"/>
      <c r="S2207" s="1756">
        <v>1</v>
      </c>
      <c r="T2207" s="1756"/>
      <c r="U2207" s="1756"/>
      <c r="V2207" s="1756"/>
      <c r="W2207" s="1754">
        <f t="shared" si="125"/>
        <v>2</v>
      </c>
      <c r="X2207" s="1754">
        <v>1</v>
      </c>
      <c r="Y2207" s="1757" t="str">
        <f t="shared" si="126"/>
        <v>Public JHS</v>
      </c>
      <c r="AA2207" s="1757" t="str">
        <f t="shared" si="127"/>
        <v>2</v>
      </c>
    </row>
    <row r="2208" spans="1:27" s="1757" customFormat="1" ht="15.75" hidden="1" customHeight="1" x14ac:dyDescent="0.25">
      <c r="A2208" s="1754"/>
      <c r="B2208" s="1763" t="s">
        <v>5574</v>
      </c>
      <c r="C2208" s="1764" t="s">
        <v>5578</v>
      </c>
      <c r="D2208" s="1755" t="s">
        <v>638</v>
      </c>
      <c r="E2208" s="1755" t="s">
        <v>639</v>
      </c>
      <c r="F2208" s="1755" t="s">
        <v>639</v>
      </c>
      <c r="G2208" s="1761" t="s">
        <v>2513</v>
      </c>
      <c r="H2208" s="1761" t="s">
        <v>5572</v>
      </c>
      <c r="I2208" s="1755" t="s">
        <v>716</v>
      </c>
      <c r="J2208" s="1759"/>
      <c r="K2208" s="1759"/>
      <c r="L2208" s="1755"/>
      <c r="M2208" s="1754"/>
      <c r="N2208" s="1754"/>
      <c r="O2208" s="1754"/>
      <c r="P2208" s="1754"/>
      <c r="Q2208" s="1754"/>
      <c r="R2208" s="1756"/>
      <c r="S2208" s="1756"/>
      <c r="T2208" s="1756">
        <v>1</v>
      </c>
      <c r="U2208" s="1756"/>
      <c r="V2208" s="1756">
        <v>1</v>
      </c>
      <c r="W2208" s="1754">
        <f t="shared" si="125"/>
        <v>8</v>
      </c>
      <c r="X2208" s="1754">
        <v>1</v>
      </c>
      <c r="Y2208" s="1757" t="str">
        <f t="shared" si="126"/>
        <v>Public SHS SUC</v>
      </c>
      <c r="AA2208" s="1757" t="str">
        <f t="shared" si="127"/>
        <v>35</v>
      </c>
    </row>
    <row r="2209" spans="1:27" s="1757" customFormat="1" ht="15.75" hidden="1" customHeight="1" x14ac:dyDescent="0.25">
      <c r="A2209" s="1754">
        <v>1933</v>
      </c>
      <c r="B2209" s="1754">
        <v>121779</v>
      </c>
      <c r="C2209" s="1755" t="s">
        <v>2547</v>
      </c>
      <c r="D2209" s="1755" t="s">
        <v>638</v>
      </c>
      <c r="E2209" s="1755" t="s">
        <v>639</v>
      </c>
      <c r="F2209" s="1755" t="s">
        <v>639</v>
      </c>
      <c r="G2209" s="1755" t="s">
        <v>2537</v>
      </c>
      <c r="H2209" s="1755" t="s">
        <v>5579</v>
      </c>
      <c r="I2209" s="1755" t="s">
        <v>643</v>
      </c>
      <c r="J2209" s="1754">
        <v>11.032021719999999</v>
      </c>
      <c r="K2209" s="1754">
        <v>124.43670229999999</v>
      </c>
      <c r="L2209" s="1755" t="s">
        <v>644</v>
      </c>
      <c r="M2209" s="1754">
        <v>14</v>
      </c>
      <c r="N2209" s="1754">
        <v>45</v>
      </c>
      <c r="O2209" s="1754">
        <v>194</v>
      </c>
      <c r="P2209" s="1754">
        <v>1404</v>
      </c>
      <c r="Q2209" s="1754">
        <v>2603</v>
      </c>
      <c r="R2209" s="1756">
        <v>1</v>
      </c>
      <c r="S2209" s="1756" t="s">
        <v>644</v>
      </c>
      <c r="T2209" s="1756"/>
      <c r="U2209" s="1756" t="s">
        <v>644</v>
      </c>
      <c r="V2209" s="1756" t="s">
        <v>644</v>
      </c>
      <c r="W2209" s="1754">
        <f t="shared" si="125"/>
        <v>1</v>
      </c>
      <c r="X2209" s="1754">
        <v>1</v>
      </c>
      <c r="Y2209" s="1757" t="str">
        <f t="shared" si="126"/>
        <v>Public Elementary</v>
      </c>
      <c r="AA2209" s="1757" t="str">
        <f t="shared" si="127"/>
        <v>1</v>
      </c>
    </row>
    <row r="2210" spans="1:27" s="1757" customFormat="1" ht="15.75" hidden="1" customHeight="1" x14ac:dyDescent="0.25">
      <c r="A2210" s="1754">
        <v>1938</v>
      </c>
      <c r="B2210" s="1754">
        <v>121784</v>
      </c>
      <c r="C2210" s="1755" t="s">
        <v>2551</v>
      </c>
      <c r="D2210" s="1755" t="s">
        <v>638</v>
      </c>
      <c r="E2210" s="1755" t="s">
        <v>639</v>
      </c>
      <c r="F2210" s="1755" t="s">
        <v>639</v>
      </c>
      <c r="G2210" s="1755" t="s">
        <v>2537</v>
      </c>
      <c r="H2210" s="1755" t="s">
        <v>5579</v>
      </c>
      <c r="I2210" s="1755" t="s">
        <v>643</v>
      </c>
      <c r="J2210" s="1754">
        <v>10.975225780000001</v>
      </c>
      <c r="K2210" s="1754">
        <v>124.414102</v>
      </c>
      <c r="L2210" s="1755" t="s">
        <v>644</v>
      </c>
      <c r="M2210" s="1754">
        <v>14</v>
      </c>
      <c r="N2210" s="1754">
        <v>45</v>
      </c>
      <c r="O2210" s="1754">
        <v>194</v>
      </c>
      <c r="P2210" s="1754">
        <v>1404</v>
      </c>
      <c r="Q2210" s="1754">
        <v>2604</v>
      </c>
      <c r="R2210" s="1756">
        <v>1</v>
      </c>
      <c r="S2210" s="1756" t="s">
        <v>644</v>
      </c>
      <c r="T2210" s="1756"/>
      <c r="U2210" s="1756" t="s">
        <v>644</v>
      </c>
      <c r="V2210" s="1756" t="s">
        <v>644</v>
      </c>
      <c r="W2210" s="1754">
        <f t="shared" si="125"/>
        <v>1</v>
      </c>
      <c r="X2210" s="1754">
        <v>1</v>
      </c>
      <c r="Y2210" s="1757" t="str">
        <f t="shared" si="126"/>
        <v>Public Elementary</v>
      </c>
      <c r="AA2210" s="1757" t="str">
        <f t="shared" si="127"/>
        <v>1</v>
      </c>
    </row>
    <row r="2211" spans="1:27" s="1757" customFormat="1" ht="15.75" hidden="1" customHeight="1" x14ac:dyDescent="0.25">
      <c r="A2211" s="1754">
        <v>1939</v>
      </c>
      <c r="B2211" s="1754">
        <v>121785</v>
      </c>
      <c r="C2211" s="1755" t="s">
        <v>2553</v>
      </c>
      <c r="D2211" s="1755" t="s">
        <v>638</v>
      </c>
      <c r="E2211" s="1755" t="s">
        <v>639</v>
      </c>
      <c r="F2211" s="1755" t="s">
        <v>639</v>
      </c>
      <c r="G2211" s="1755" t="s">
        <v>2537</v>
      </c>
      <c r="H2211" s="1755" t="s">
        <v>5579</v>
      </c>
      <c r="I2211" s="1755" t="s">
        <v>643</v>
      </c>
      <c r="J2211" s="1754">
        <v>11.01982248</v>
      </c>
      <c r="K2211" s="1754">
        <v>124.4568022</v>
      </c>
      <c r="L2211" s="1755" t="s">
        <v>644</v>
      </c>
      <c r="M2211" s="1754">
        <v>14</v>
      </c>
      <c r="N2211" s="1754">
        <v>45</v>
      </c>
      <c r="O2211" s="1754">
        <v>194</v>
      </c>
      <c r="P2211" s="1754">
        <v>1404</v>
      </c>
      <c r="Q2211" s="1754">
        <v>2604</v>
      </c>
      <c r="R2211" s="1756">
        <v>1</v>
      </c>
      <c r="S2211" s="1756" t="s">
        <v>644</v>
      </c>
      <c r="T2211" s="1756"/>
      <c r="U2211" s="1756" t="s">
        <v>644</v>
      </c>
      <c r="V2211" s="1756" t="s">
        <v>644</v>
      </c>
      <c r="W2211" s="1754">
        <f t="shared" ref="W2211:W2274" si="128">IF(AA2211="1",1,IF(AA2211="2",2,IF(AA2211="12",4,IF(AA2211="123",6,IF(AA2211="23",5,IF(AA2211="3",3,IF(AA2211="4",7,IF(AA2211="35",8,""))))))))</f>
        <v>1</v>
      </c>
      <c r="X2211" s="1754">
        <v>1</v>
      </c>
      <c r="Y2211" s="1757" t="str">
        <f t="shared" ref="Y2211:Y2274" si="129">IF(X2211=1,"Public","Private")&amp;" "&amp;IF(W2211=1,"Elementary",IF(W2211=2,"JHS",IF(W2211=3,"SHS (Stand-alone)",IF(W2211=4,"Integrated",IF(W2211=5,"Secondary",IF(W2211=6,"Complete K to 12",IF(W2211=7,"ALS",IF(W2211=8,"SHS SUC",""))))))))</f>
        <v>Public Elementary</v>
      </c>
      <c r="AA2211" s="1757" t="str">
        <f t="shared" ref="AA2211:AA2274" si="130">IF(R2211=1,1,"")&amp;IF(S2211=1,2,"")&amp;IF(T2211=1,3,"")&amp;IF(U2211=1,4,"")&amp;IF(V2211=1,5,"")</f>
        <v>1</v>
      </c>
    </row>
    <row r="2212" spans="1:27" s="1757" customFormat="1" ht="15.75" hidden="1" customHeight="1" x14ac:dyDescent="0.25">
      <c r="A2212" s="1754">
        <v>1940</v>
      </c>
      <c r="B2212" s="1754">
        <v>121786</v>
      </c>
      <c r="C2212" s="1755" t="s">
        <v>645</v>
      </c>
      <c r="D2212" s="1755" t="s">
        <v>638</v>
      </c>
      <c r="E2212" s="1755" t="s">
        <v>639</v>
      </c>
      <c r="F2212" s="1755" t="s">
        <v>639</v>
      </c>
      <c r="G2212" s="1755" t="s">
        <v>2537</v>
      </c>
      <c r="H2212" s="1755" t="s">
        <v>5579</v>
      </c>
      <c r="I2212" s="1755" t="s">
        <v>643</v>
      </c>
      <c r="J2212" s="1754">
        <v>10.923029530000001</v>
      </c>
      <c r="K2212" s="1754">
        <v>124.3877018</v>
      </c>
      <c r="L2212" s="1755" t="s">
        <v>644</v>
      </c>
      <c r="M2212" s="1754">
        <v>14</v>
      </c>
      <c r="N2212" s="1754">
        <v>45</v>
      </c>
      <c r="O2212" s="1754">
        <v>194</v>
      </c>
      <c r="P2212" s="1754">
        <v>1404</v>
      </c>
      <c r="Q2212" s="1754">
        <v>2604</v>
      </c>
      <c r="R2212" s="1756">
        <v>1</v>
      </c>
      <c r="S2212" s="1756" t="s">
        <v>644</v>
      </c>
      <c r="T2212" s="1756"/>
      <c r="U2212" s="1756" t="s">
        <v>644</v>
      </c>
      <c r="V2212" s="1756" t="s">
        <v>644</v>
      </c>
      <c r="W2212" s="1754">
        <f t="shared" si="128"/>
        <v>1</v>
      </c>
      <c r="X2212" s="1754">
        <v>1</v>
      </c>
      <c r="Y2212" s="1757" t="str">
        <f t="shared" si="129"/>
        <v>Public Elementary</v>
      </c>
      <c r="AA2212" s="1757" t="str">
        <f t="shared" si="130"/>
        <v>1</v>
      </c>
    </row>
    <row r="2213" spans="1:27" s="1757" customFormat="1" ht="15.75" hidden="1" customHeight="1" x14ac:dyDescent="0.25">
      <c r="A2213" s="1754">
        <v>1943</v>
      </c>
      <c r="B2213" s="1754">
        <v>121789</v>
      </c>
      <c r="C2213" s="1755" t="s">
        <v>2556</v>
      </c>
      <c r="D2213" s="1755" t="s">
        <v>638</v>
      </c>
      <c r="E2213" s="1755" t="s">
        <v>639</v>
      </c>
      <c r="F2213" s="1755" t="s">
        <v>639</v>
      </c>
      <c r="G2213" s="1755" t="s">
        <v>2537</v>
      </c>
      <c r="H2213" s="1755" t="s">
        <v>5579</v>
      </c>
      <c r="I2213" s="1755" t="s">
        <v>643</v>
      </c>
      <c r="J2213" s="1754">
        <v>10.99542432</v>
      </c>
      <c r="K2213" s="1754">
        <v>124.42440209999999</v>
      </c>
      <c r="L2213" s="1755" t="s">
        <v>644</v>
      </c>
      <c r="M2213" s="1754">
        <v>14</v>
      </c>
      <c r="N2213" s="1754">
        <v>45</v>
      </c>
      <c r="O2213" s="1754">
        <v>194</v>
      </c>
      <c r="P2213" s="1754">
        <v>1404</v>
      </c>
      <c r="Q2213" s="1754">
        <v>2604</v>
      </c>
      <c r="R2213" s="1756">
        <v>1</v>
      </c>
      <c r="S2213" s="1756" t="s">
        <v>644</v>
      </c>
      <c r="T2213" s="1756"/>
      <c r="U2213" s="1756" t="s">
        <v>644</v>
      </c>
      <c r="V2213" s="1756" t="s">
        <v>644</v>
      </c>
      <c r="W2213" s="1754">
        <f t="shared" si="128"/>
        <v>1</v>
      </c>
      <c r="X2213" s="1754">
        <v>1</v>
      </c>
      <c r="Y2213" s="1757" t="str">
        <f t="shared" si="129"/>
        <v>Public Elementary</v>
      </c>
      <c r="AA2213" s="1757" t="str">
        <f t="shared" si="130"/>
        <v>1</v>
      </c>
    </row>
    <row r="2214" spans="1:27" s="1757" customFormat="1" ht="15.75" hidden="1" customHeight="1" x14ac:dyDescent="0.25">
      <c r="A2214" s="1754">
        <v>1944</v>
      </c>
      <c r="B2214" s="1754">
        <v>121790</v>
      </c>
      <c r="C2214" s="1755" t="s">
        <v>2557</v>
      </c>
      <c r="D2214" s="1755" t="s">
        <v>638</v>
      </c>
      <c r="E2214" s="1755" t="s">
        <v>639</v>
      </c>
      <c r="F2214" s="1755" t="s">
        <v>639</v>
      </c>
      <c r="G2214" s="1755" t="s">
        <v>2537</v>
      </c>
      <c r="H2214" s="1755" t="s">
        <v>5579</v>
      </c>
      <c r="I2214" s="1755" t="s">
        <v>643</v>
      </c>
      <c r="J2214" s="1762">
        <v>10.956027130000001</v>
      </c>
      <c r="K2214" s="1762">
        <v>124.41050199999999</v>
      </c>
      <c r="L2214" s="1755" t="s">
        <v>644</v>
      </c>
      <c r="M2214" s="1754">
        <v>14</v>
      </c>
      <c r="N2214" s="1754">
        <v>45</v>
      </c>
      <c r="O2214" s="1754">
        <v>194</v>
      </c>
      <c r="P2214" s="1754">
        <v>1404</v>
      </c>
      <c r="Q2214" s="1754">
        <v>2604</v>
      </c>
      <c r="R2214" s="1756">
        <v>1</v>
      </c>
      <c r="S2214" s="1756" t="s">
        <v>644</v>
      </c>
      <c r="T2214" s="1756"/>
      <c r="U2214" s="1756" t="s">
        <v>644</v>
      </c>
      <c r="V2214" s="1756" t="s">
        <v>644</v>
      </c>
      <c r="W2214" s="1754">
        <f t="shared" si="128"/>
        <v>1</v>
      </c>
      <c r="X2214" s="1754">
        <v>1</v>
      </c>
      <c r="Y2214" s="1757" t="str">
        <f t="shared" si="129"/>
        <v>Public Elementary</v>
      </c>
      <c r="AA2214" s="1757" t="str">
        <f t="shared" si="130"/>
        <v>1</v>
      </c>
    </row>
    <row r="2215" spans="1:27" s="1757" customFormat="1" ht="15.75" hidden="1" customHeight="1" x14ac:dyDescent="0.25">
      <c r="A2215" s="1754">
        <v>1946</v>
      </c>
      <c r="B2215" s="1754">
        <v>121792</v>
      </c>
      <c r="C2215" s="1755" t="s">
        <v>2559</v>
      </c>
      <c r="D2215" s="1755" t="s">
        <v>638</v>
      </c>
      <c r="E2215" s="1755" t="s">
        <v>639</v>
      </c>
      <c r="F2215" s="1755" t="s">
        <v>639</v>
      </c>
      <c r="G2215" s="1755" t="s">
        <v>2537</v>
      </c>
      <c r="H2215" s="1755" t="s">
        <v>5579</v>
      </c>
      <c r="I2215" s="1755" t="s">
        <v>643</v>
      </c>
      <c r="J2215" s="1754">
        <v>10.95011663</v>
      </c>
      <c r="K2215" s="1754">
        <v>124.392235</v>
      </c>
      <c r="L2215" s="1755" t="s">
        <v>644</v>
      </c>
      <c r="M2215" s="1754">
        <v>14</v>
      </c>
      <c r="N2215" s="1754">
        <v>45</v>
      </c>
      <c r="O2215" s="1754">
        <v>194</v>
      </c>
      <c r="P2215" s="1754">
        <v>1404</v>
      </c>
      <c r="Q2215" s="1754">
        <v>2604</v>
      </c>
      <c r="R2215" s="1756">
        <v>1</v>
      </c>
      <c r="S2215" s="1756" t="s">
        <v>644</v>
      </c>
      <c r="T2215" s="1756"/>
      <c r="U2215" s="1756" t="s">
        <v>644</v>
      </c>
      <c r="V2215" s="1756" t="s">
        <v>644</v>
      </c>
      <c r="W2215" s="1754">
        <f t="shared" si="128"/>
        <v>1</v>
      </c>
      <c r="X2215" s="1754">
        <v>1</v>
      </c>
      <c r="Y2215" s="1757" t="str">
        <f t="shared" si="129"/>
        <v>Public Elementary</v>
      </c>
      <c r="AA2215" s="1757" t="str">
        <f t="shared" si="130"/>
        <v>1</v>
      </c>
    </row>
    <row r="2216" spans="1:27" s="1757" customFormat="1" ht="15.75" hidden="1" customHeight="1" x14ac:dyDescent="0.25">
      <c r="A2216" s="1754">
        <v>1947</v>
      </c>
      <c r="B2216" s="1754">
        <v>121793</v>
      </c>
      <c r="C2216" s="1755" t="s">
        <v>2560</v>
      </c>
      <c r="D2216" s="1755" t="s">
        <v>638</v>
      </c>
      <c r="E2216" s="1755" t="s">
        <v>639</v>
      </c>
      <c r="F2216" s="1755" t="s">
        <v>639</v>
      </c>
      <c r="G2216" s="1755" t="s">
        <v>2537</v>
      </c>
      <c r="H2216" s="1755" t="s">
        <v>5579</v>
      </c>
      <c r="I2216" s="1755" t="s">
        <v>643</v>
      </c>
      <c r="J2216" s="1754">
        <v>11.016222709999999</v>
      </c>
      <c r="K2216" s="1754">
        <v>124.4608021</v>
      </c>
      <c r="L2216" s="1755" t="s">
        <v>644</v>
      </c>
      <c r="M2216" s="1754">
        <v>14</v>
      </c>
      <c r="N2216" s="1754">
        <v>45</v>
      </c>
      <c r="O2216" s="1754">
        <v>194</v>
      </c>
      <c r="P2216" s="1754">
        <v>1404</v>
      </c>
      <c r="Q2216" s="1754">
        <v>2604</v>
      </c>
      <c r="R2216" s="1756">
        <v>1</v>
      </c>
      <c r="S2216" s="1756" t="s">
        <v>644</v>
      </c>
      <c r="T2216" s="1756"/>
      <c r="U2216" s="1756" t="s">
        <v>644</v>
      </c>
      <c r="V2216" s="1756" t="s">
        <v>644</v>
      </c>
      <c r="W2216" s="1754">
        <f t="shared" si="128"/>
        <v>1</v>
      </c>
      <c r="X2216" s="1754">
        <v>1</v>
      </c>
      <c r="Y2216" s="1757" t="str">
        <f t="shared" si="129"/>
        <v>Public Elementary</v>
      </c>
      <c r="AA2216" s="1757" t="str">
        <f t="shared" si="130"/>
        <v>1</v>
      </c>
    </row>
    <row r="2217" spans="1:27" s="1757" customFormat="1" ht="15.75" hidden="1" customHeight="1" x14ac:dyDescent="0.25">
      <c r="A2217" s="1754">
        <v>1948</v>
      </c>
      <c r="B2217" s="1754">
        <v>121794</v>
      </c>
      <c r="C2217" s="1755" t="s">
        <v>2561</v>
      </c>
      <c r="D2217" s="1755" t="s">
        <v>638</v>
      </c>
      <c r="E2217" s="1755" t="s">
        <v>639</v>
      </c>
      <c r="F2217" s="1755" t="s">
        <v>639</v>
      </c>
      <c r="G2217" s="1755" t="s">
        <v>2537</v>
      </c>
      <c r="H2217" s="1755" t="s">
        <v>5579</v>
      </c>
      <c r="I2217" s="1755" t="s">
        <v>643</v>
      </c>
      <c r="J2217" s="1754">
        <v>10.97372592</v>
      </c>
      <c r="K2217" s="1754">
        <v>124.40556909999999</v>
      </c>
      <c r="L2217" s="1755" t="s">
        <v>644</v>
      </c>
      <c r="M2217" s="1754">
        <v>14</v>
      </c>
      <c r="N2217" s="1754">
        <v>45</v>
      </c>
      <c r="O2217" s="1754">
        <v>194</v>
      </c>
      <c r="P2217" s="1754">
        <v>1404</v>
      </c>
      <c r="Q2217" s="1754">
        <v>2604</v>
      </c>
      <c r="R2217" s="1756">
        <v>1</v>
      </c>
      <c r="S2217" s="1756" t="s">
        <v>644</v>
      </c>
      <c r="T2217" s="1756"/>
      <c r="U2217" s="1756" t="s">
        <v>644</v>
      </c>
      <c r="V2217" s="1756" t="s">
        <v>644</v>
      </c>
      <c r="W2217" s="1754">
        <f t="shared" si="128"/>
        <v>1</v>
      </c>
      <c r="X2217" s="1754">
        <v>1</v>
      </c>
      <c r="Y2217" s="1757" t="str">
        <f t="shared" si="129"/>
        <v>Public Elementary</v>
      </c>
      <c r="AA2217" s="1757" t="str">
        <f t="shared" si="130"/>
        <v>1</v>
      </c>
    </row>
    <row r="2218" spans="1:27" s="1757" customFormat="1" ht="15.75" hidden="1" customHeight="1" x14ac:dyDescent="0.25">
      <c r="A2218" s="1754">
        <v>1949</v>
      </c>
      <c r="B2218" s="1754">
        <v>121795</v>
      </c>
      <c r="C2218" s="1755" t="s">
        <v>2562</v>
      </c>
      <c r="D2218" s="1755" t="s">
        <v>638</v>
      </c>
      <c r="E2218" s="1755" t="s">
        <v>639</v>
      </c>
      <c r="F2218" s="1755" t="s">
        <v>639</v>
      </c>
      <c r="G2218" s="1755" t="s">
        <v>2537</v>
      </c>
      <c r="H2218" s="1755" t="s">
        <v>5579</v>
      </c>
      <c r="I2218" s="1755" t="s">
        <v>643</v>
      </c>
      <c r="J2218" s="1754">
        <v>10.93502868</v>
      </c>
      <c r="K2218" s="1754">
        <v>124.3913019</v>
      </c>
      <c r="L2218" s="1755" t="s">
        <v>644</v>
      </c>
      <c r="M2218" s="1754">
        <v>14</v>
      </c>
      <c r="N2218" s="1754">
        <v>45</v>
      </c>
      <c r="O2218" s="1754">
        <v>194</v>
      </c>
      <c r="P2218" s="1754">
        <v>1404</v>
      </c>
      <c r="Q2218" s="1754">
        <v>2604</v>
      </c>
      <c r="R2218" s="1756">
        <v>1</v>
      </c>
      <c r="S2218" s="1756" t="s">
        <v>644</v>
      </c>
      <c r="T2218" s="1756"/>
      <c r="U2218" s="1756" t="s">
        <v>644</v>
      </c>
      <c r="V2218" s="1756" t="s">
        <v>644</v>
      </c>
      <c r="W2218" s="1754">
        <f t="shared" si="128"/>
        <v>1</v>
      </c>
      <c r="X2218" s="1754">
        <v>1</v>
      </c>
      <c r="Y2218" s="1757" t="str">
        <f t="shared" si="129"/>
        <v>Public Elementary</v>
      </c>
      <c r="AA2218" s="1757" t="str">
        <f t="shared" si="130"/>
        <v>1</v>
      </c>
    </row>
    <row r="2219" spans="1:27" s="1757" customFormat="1" ht="15.75" hidden="1" customHeight="1" x14ac:dyDescent="0.25">
      <c r="A2219" s="1754">
        <v>1950</v>
      </c>
      <c r="B2219" s="1754">
        <v>121796</v>
      </c>
      <c r="C2219" s="1755" t="s">
        <v>2563</v>
      </c>
      <c r="D2219" s="1755" t="s">
        <v>638</v>
      </c>
      <c r="E2219" s="1755" t="s">
        <v>639</v>
      </c>
      <c r="F2219" s="1755" t="s">
        <v>639</v>
      </c>
      <c r="G2219" s="1755" t="s">
        <v>2537</v>
      </c>
      <c r="H2219" s="1755" t="s">
        <v>5579</v>
      </c>
      <c r="I2219" s="1755" t="s">
        <v>643</v>
      </c>
      <c r="J2219" s="1754">
        <v>11.085717989999999</v>
      </c>
      <c r="K2219" s="1754">
        <v>124.4357025</v>
      </c>
      <c r="L2219" s="1755" t="s">
        <v>644</v>
      </c>
      <c r="M2219" s="1754">
        <v>14</v>
      </c>
      <c r="N2219" s="1754">
        <v>45</v>
      </c>
      <c r="O2219" s="1754">
        <v>194</v>
      </c>
      <c r="P2219" s="1754">
        <v>1404</v>
      </c>
      <c r="Q2219" s="1754">
        <v>2604</v>
      </c>
      <c r="R2219" s="1756">
        <v>1</v>
      </c>
      <c r="S2219" s="1756" t="s">
        <v>644</v>
      </c>
      <c r="T2219" s="1756"/>
      <c r="U2219" s="1756" t="s">
        <v>644</v>
      </c>
      <c r="V2219" s="1756" t="s">
        <v>644</v>
      </c>
      <c r="W2219" s="1754">
        <f t="shared" si="128"/>
        <v>1</v>
      </c>
      <c r="X2219" s="1754">
        <v>1</v>
      </c>
      <c r="Y2219" s="1757" t="str">
        <f t="shared" si="129"/>
        <v>Public Elementary</v>
      </c>
      <c r="AA2219" s="1757" t="str">
        <f t="shared" si="130"/>
        <v>1</v>
      </c>
    </row>
    <row r="2220" spans="1:27" s="1757" customFormat="1" ht="15.75" hidden="1" customHeight="1" x14ac:dyDescent="0.25">
      <c r="A2220" s="1754">
        <v>1951</v>
      </c>
      <c r="B2220" s="1754">
        <v>121797</v>
      </c>
      <c r="C2220" s="1755" t="s">
        <v>1395</v>
      </c>
      <c r="D2220" s="1755" t="s">
        <v>638</v>
      </c>
      <c r="E2220" s="1755" t="s">
        <v>639</v>
      </c>
      <c r="F2220" s="1755" t="s">
        <v>639</v>
      </c>
      <c r="G2220" s="1755" t="s">
        <v>2537</v>
      </c>
      <c r="H2220" s="1755" t="s">
        <v>5579</v>
      </c>
      <c r="I2220" s="1755" t="s">
        <v>643</v>
      </c>
      <c r="J2220" s="1754">
        <v>10.987424880000001</v>
      </c>
      <c r="K2220" s="1754">
        <v>124.4255021</v>
      </c>
      <c r="L2220" s="1755" t="s">
        <v>644</v>
      </c>
      <c r="M2220" s="1754">
        <v>14</v>
      </c>
      <c r="N2220" s="1754">
        <v>45</v>
      </c>
      <c r="O2220" s="1754">
        <v>194</v>
      </c>
      <c r="P2220" s="1754">
        <v>1404</v>
      </c>
      <c r="Q2220" s="1754">
        <v>2604</v>
      </c>
      <c r="R2220" s="1756">
        <v>1</v>
      </c>
      <c r="S2220" s="1756" t="s">
        <v>644</v>
      </c>
      <c r="T2220" s="1756"/>
      <c r="U2220" s="1756" t="s">
        <v>644</v>
      </c>
      <c r="V2220" s="1756" t="s">
        <v>644</v>
      </c>
      <c r="W2220" s="1754">
        <f t="shared" si="128"/>
        <v>1</v>
      </c>
      <c r="X2220" s="1754">
        <v>1</v>
      </c>
      <c r="Y2220" s="1757" t="str">
        <f t="shared" si="129"/>
        <v>Public Elementary</v>
      </c>
      <c r="AA2220" s="1757" t="str">
        <f t="shared" si="130"/>
        <v>1</v>
      </c>
    </row>
    <row r="2221" spans="1:27" s="1757" customFormat="1" ht="15.75" hidden="1" customHeight="1" x14ac:dyDescent="0.25">
      <c r="A2221" s="1754">
        <v>1954</v>
      </c>
      <c r="B2221" s="1754">
        <v>121800</v>
      </c>
      <c r="C2221" s="1755" t="s">
        <v>2566</v>
      </c>
      <c r="D2221" s="1755" t="s">
        <v>638</v>
      </c>
      <c r="E2221" s="1755" t="s">
        <v>639</v>
      </c>
      <c r="F2221" s="1755" t="s">
        <v>639</v>
      </c>
      <c r="G2221" s="1755" t="s">
        <v>2537</v>
      </c>
      <c r="H2221" s="1755" t="s">
        <v>5579</v>
      </c>
      <c r="I2221" s="1755" t="s">
        <v>643</v>
      </c>
      <c r="J2221" s="1754">
        <v>10.99011376</v>
      </c>
      <c r="K2221" s="1754">
        <v>124.4108461</v>
      </c>
      <c r="L2221" s="1755" t="s">
        <v>644</v>
      </c>
      <c r="M2221" s="1754">
        <v>14</v>
      </c>
      <c r="N2221" s="1754">
        <v>45</v>
      </c>
      <c r="O2221" s="1754">
        <v>194</v>
      </c>
      <c r="P2221" s="1754">
        <v>1404</v>
      </c>
      <c r="Q2221" s="1754">
        <v>2604</v>
      </c>
      <c r="R2221" s="1756">
        <v>1</v>
      </c>
      <c r="S2221" s="1756" t="s">
        <v>644</v>
      </c>
      <c r="T2221" s="1756"/>
      <c r="U2221" s="1756" t="s">
        <v>644</v>
      </c>
      <c r="V2221" s="1756" t="s">
        <v>644</v>
      </c>
      <c r="W2221" s="1754">
        <f t="shared" si="128"/>
        <v>1</v>
      </c>
      <c r="X2221" s="1754">
        <v>1</v>
      </c>
      <c r="Y2221" s="1757" t="str">
        <f t="shared" si="129"/>
        <v>Public Elementary</v>
      </c>
      <c r="AA2221" s="1757" t="str">
        <f t="shared" si="130"/>
        <v>1</v>
      </c>
    </row>
    <row r="2222" spans="1:27" s="1757" customFormat="1" ht="15.75" hidden="1" customHeight="1" x14ac:dyDescent="0.25">
      <c r="A2222" s="1754">
        <v>1955</v>
      </c>
      <c r="B2222" s="1754">
        <v>121801</v>
      </c>
      <c r="C2222" s="1755" t="s">
        <v>2567</v>
      </c>
      <c r="D2222" s="1755" t="s">
        <v>638</v>
      </c>
      <c r="E2222" s="1755" t="s">
        <v>639</v>
      </c>
      <c r="F2222" s="1755" t="s">
        <v>639</v>
      </c>
      <c r="G2222" s="1755" t="s">
        <v>2537</v>
      </c>
      <c r="H2222" s="1755" t="s">
        <v>5579</v>
      </c>
      <c r="I2222" s="1755" t="s">
        <v>643</v>
      </c>
      <c r="J2222" s="1754">
        <v>10.96511555</v>
      </c>
      <c r="K2222" s="1754">
        <v>124.39973500000001</v>
      </c>
      <c r="L2222" s="1755" t="s">
        <v>644</v>
      </c>
      <c r="M2222" s="1754">
        <v>14</v>
      </c>
      <c r="N2222" s="1754">
        <v>45</v>
      </c>
      <c r="O2222" s="1754">
        <v>194</v>
      </c>
      <c r="P2222" s="1754">
        <v>1404</v>
      </c>
      <c r="Q2222" s="1754">
        <v>2604</v>
      </c>
      <c r="R2222" s="1756">
        <v>1</v>
      </c>
      <c r="S2222" s="1756" t="s">
        <v>644</v>
      </c>
      <c r="T2222" s="1756"/>
      <c r="U2222" s="1756" t="s">
        <v>644</v>
      </c>
      <c r="V2222" s="1756" t="s">
        <v>644</v>
      </c>
      <c r="W2222" s="1754">
        <f t="shared" si="128"/>
        <v>1</v>
      </c>
      <c r="X2222" s="1754">
        <v>1</v>
      </c>
      <c r="Y2222" s="1757" t="str">
        <f t="shared" si="129"/>
        <v>Public Elementary</v>
      </c>
      <c r="AA2222" s="1757" t="str">
        <f t="shared" si="130"/>
        <v>1</v>
      </c>
    </row>
    <row r="2223" spans="1:27" s="1757" customFormat="1" ht="15.75" hidden="1" customHeight="1" x14ac:dyDescent="0.25">
      <c r="A2223" s="1754">
        <v>1957</v>
      </c>
      <c r="B2223" s="1754">
        <v>121803</v>
      </c>
      <c r="C2223" s="1755" t="s">
        <v>2568</v>
      </c>
      <c r="D2223" s="1755" t="s">
        <v>638</v>
      </c>
      <c r="E2223" s="1755" t="s">
        <v>639</v>
      </c>
      <c r="F2223" s="1755" t="s">
        <v>639</v>
      </c>
      <c r="G2223" s="1755" t="s">
        <v>2537</v>
      </c>
      <c r="H2223" s="1755" t="s">
        <v>5579</v>
      </c>
      <c r="I2223" s="1755" t="s">
        <v>643</v>
      </c>
      <c r="J2223" s="1754">
        <v>10.994824400000001</v>
      </c>
      <c r="K2223" s="1754">
        <v>124.4164021</v>
      </c>
      <c r="L2223" s="1755" t="s">
        <v>644</v>
      </c>
      <c r="M2223" s="1754">
        <v>14</v>
      </c>
      <c r="N2223" s="1754">
        <v>45</v>
      </c>
      <c r="O2223" s="1754">
        <v>194</v>
      </c>
      <c r="P2223" s="1754">
        <v>1404</v>
      </c>
      <c r="Q2223" s="1754">
        <v>2604</v>
      </c>
      <c r="R2223" s="1756">
        <v>1</v>
      </c>
      <c r="S2223" s="1756" t="s">
        <v>644</v>
      </c>
      <c r="T2223" s="1756"/>
      <c r="U2223" s="1756" t="s">
        <v>644</v>
      </c>
      <c r="V2223" s="1756" t="s">
        <v>644</v>
      </c>
      <c r="W2223" s="1754">
        <f t="shared" si="128"/>
        <v>1</v>
      </c>
      <c r="X2223" s="1754">
        <v>1</v>
      </c>
      <c r="Y2223" s="1757" t="str">
        <f t="shared" si="129"/>
        <v>Public Elementary</v>
      </c>
      <c r="AA2223" s="1757" t="str">
        <f t="shared" si="130"/>
        <v>1</v>
      </c>
    </row>
    <row r="2224" spans="1:27" s="1757" customFormat="1" ht="15.75" hidden="1" customHeight="1" x14ac:dyDescent="0.25">
      <c r="A2224" s="1754">
        <v>1958</v>
      </c>
      <c r="B2224" s="1754">
        <v>121804</v>
      </c>
      <c r="C2224" s="1755" t="s">
        <v>2569</v>
      </c>
      <c r="D2224" s="1755" t="s">
        <v>638</v>
      </c>
      <c r="E2224" s="1755" t="s">
        <v>639</v>
      </c>
      <c r="F2224" s="1755" t="s">
        <v>639</v>
      </c>
      <c r="G2224" s="1755" t="s">
        <v>2537</v>
      </c>
      <c r="H2224" s="1755" t="s">
        <v>5579</v>
      </c>
      <c r="I2224" s="1755" t="s">
        <v>643</v>
      </c>
      <c r="J2224" s="1754">
        <v>11.003423679999999</v>
      </c>
      <c r="K2224" s="1754">
        <v>124.4422021</v>
      </c>
      <c r="L2224" s="1755" t="s">
        <v>644</v>
      </c>
      <c r="M2224" s="1754">
        <v>14</v>
      </c>
      <c r="N2224" s="1754">
        <v>45</v>
      </c>
      <c r="O2224" s="1754">
        <v>194</v>
      </c>
      <c r="P2224" s="1754">
        <v>1404</v>
      </c>
      <c r="Q2224" s="1754">
        <v>2604</v>
      </c>
      <c r="R2224" s="1756">
        <v>1</v>
      </c>
      <c r="S2224" s="1756" t="s">
        <v>644</v>
      </c>
      <c r="T2224" s="1756"/>
      <c r="U2224" s="1756" t="s">
        <v>644</v>
      </c>
      <c r="V2224" s="1756" t="s">
        <v>644</v>
      </c>
      <c r="W2224" s="1754">
        <f t="shared" si="128"/>
        <v>1</v>
      </c>
      <c r="X2224" s="1754">
        <v>1</v>
      </c>
      <c r="Y2224" s="1757" t="str">
        <f t="shared" si="129"/>
        <v>Public Elementary</v>
      </c>
      <c r="AA2224" s="1757" t="str">
        <f t="shared" si="130"/>
        <v>1</v>
      </c>
    </row>
    <row r="2225" spans="1:27" s="1757" customFormat="1" ht="15.75" hidden="1" customHeight="1" x14ac:dyDescent="0.25">
      <c r="A2225" s="1754">
        <v>1960</v>
      </c>
      <c r="B2225" s="1754">
        <v>121806</v>
      </c>
      <c r="C2225" s="1755" t="s">
        <v>1426</v>
      </c>
      <c r="D2225" s="1755" t="s">
        <v>638</v>
      </c>
      <c r="E2225" s="1755" t="s">
        <v>639</v>
      </c>
      <c r="F2225" s="1755" t="s">
        <v>639</v>
      </c>
      <c r="G2225" s="1755" t="s">
        <v>2537</v>
      </c>
      <c r="H2225" s="1755" t="s">
        <v>5579</v>
      </c>
      <c r="I2225" s="1755" t="s">
        <v>643</v>
      </c>
      <c r="J2225" s="1754">
        <v>10.986024929999999</v>
      </c>
      <c r="K2225" s="1754">
        <v>124.43550209999999</v>
      </c>
      <c r="L2225" s="1755" t="s">
        <v>644</v>
      </c>
      <c r="M2225" s="1754">
        <v>14</v>
      </c>
      <c r="N2225" s="1754">
        <v>45</v>
      </c>
      <c r="O2225" s="1754">
        <v>194</v>
      </c>
      <c r="P2225" s="1754">
        <v>1404</v>
      </c>
      <c r="Q2225" s="1754">
        <v>2604</v>
      </c>
      <c r="R2225" s="1756">
        <v>1</v>
      </c>
      <c r="S2225" s="1756" t="s">
        <v>644</v>
      </c>
      <c r="T2225" s="1756"/>
      <c r="U2225" s="1756" t="s">
        <v>644</v>
      </c>
      <c r="V2225" s="1756" t="s">
        <v>644</v>
      </c>
      <c r="W2225" s="1754">
        <f t="shared" si="128"/>
        <v>1</v>
      </c>
      <c r="X2225" s="1754">
        <v>1</v>
      </c>
      <c r="Y2225" s="1757" t="str">
        <f t="shared" si="129"/>
        <v>Public Elementary</v>
      </c>
      <c r="AA2225" s="1757" t="str">
        <f t="shared" si="130"/>
        <v>1</v>
      </c>
    </row>
    <row r="2226" spans="1:27" s="1757" customFormat="1" ht="15.75" hidden="1" customHeight="1" x14ac:dyDescent="0.25">
      <c r="A2226" s="1754">
        <v>1962</v>
      </c>
      <c r="B2226" s="1754">
        <v>121808</v>
      </c>
      <c r="C2226" s="1755" t="s">
        <v>1962</v>
      </c>
      <c r="D2226" s="1755" t="s">
        <v>638</v>
      </c>
      <c r="E2226" s="1755" t="s">
        <v>639</v>
      </c>
      <c r="F2226" s="1755" t="s">
        <v>639</v>
      </c>
      <c r="G2226" s="1755" t="s">
        <v>2537</v>
      </c>
      <c r="H2226" s="1755" t="s">
        <v>5579</v>
      </c>
      <c r="I2226" s="1755" t="s">
        <v>643</v>
      </c>
      <c r="J2226" s="1754">
        <v>10.97092606</v>
      </c>
      <c r="K2226" s="1754">
        <v>124.41770200000001</v>
      </c>
      <c r="L2226" s="1755" t="s">
        <v>644</v>
      </c>
      <c r="M2226" s="1754">
        <v>14</v>
      </c>
      <c r="N2226" s="1754">
        <v>45</v>
      </c>
      <c r="O2226" s="1754">
        <v>194</v>
      </c>
      <c r="P2226" s="1754">
        <v>1404</v>
      </c>
      <c r="Q2226" s="1754">
        <v>2604</v>
      </c>
      <c r="R2226" s="1756">
        <v>1</v>
      </c>
      <c r="S2226" s="1756" t="s">
        <v>644</v>
      </c>
      <c r="T2226" s="1756"/>
      <c r="U2226" s="1756" t="s">
        <v>644</v>
      </c>
      <c r="V2226" s="1756" t="s">
        <v>644</v>
      </c>
      <c r="W2226" s="1754">
        <f t="shared" si="128"/>
        <v>1</v>
      </c>
      <c r="X2226" s="1754">
        <v>1</v>
      </c>
      <c r="Y2226" s="1757" t="str">
        <f t="shared" si="129"/>
        <v>Public Elementary</v>
      </c>
      <c r="AA2226" s="1757" t="str">
        <f t="shared" si="130"/>
        <v>1</v>
      </c>
    </row>
    <row r="2227" spans="1:27" s="1757" customFormat="1" ht="15.75" hidden="1" customHeight="1" x14ac:dyDescent="0.25">
      <c r="A2227" s="1754">
        <v>2240</v>
      </c>
      <c r="B2227" s="1754">
        <v>303359</v>
      </c>
      <c r="C2227" s="1755" t="s">
        <v>2821</v>
      </c>
      <c r="D2227" s="1755" t="s">
        <v>638</v>
      </c>
      <c r="E2227" s="1755" t="s">
        <v>639</v>
      </c>
      <c r="F2227" s="1755" t="s">
        <v>639</v>
      </c>
      <c r="G2227" s="1755" t="s">
        <v>2537</v>
      </c>
      <c r="H2227" s="1755" t="s">
        <v>5579</v>
      </c>
      <c r="I2227" s="1755" t="s">
        <v>716</v>
      </c>
      <c r="J2227" s="1754">
        <v>10.95212128</v>
      </c>
      <c r="K2227" s="1754">
        <v>124.4047934</v>
      </c>
      <c r="L2227" s="1755" t="s">
        <v>644</v>
      </c>
      <c r="M2227" s="1754">
        <v>14</v>
      </c>
      <c r="N2227" s="1754">
        <v>45</v>
      </c>
      <c r="O2227" s="1754">
        <v>194</v>
      </c>
      <c r="P2227" s="1754">
        <v>1404</v>
      </c>
      <c r="Q2227" s="1754">
        <v>2604</v>
      </c>
      <c r="R2227" s="1756" t="s">
        <v>644</v>
      </c>
      <c r="S2227" s="1756">
        <v>1</v>
      </c>
      <c r="T2227" s="1756"/>
      <c r="U2227" s="1756" t="s">
        <v>644</v>
      </c>
      <c r="V2227" s="1756" t="s">
        <v>644</v>
      </c>
      <c r="W2227" s="1754">
        <f t="shared" si="128"/>
        <v>2</v>
      </c>
      <c r="X2227" s="1754">
        <v>1</v>
      </c>
      <c r="Y2227" s="1757" t="str">
        <f t="shared" si="129"/>
        <v>Public JHS</v>
      </c>
      <c r="AA2227" s="1757" t="str">
        <f t="shared" si="130"/>
        <v>2</v>
      </c>
    </row>
    <row r="2228" spans="1:27" s="1757" customFormat="1" ht="15.75" hidden="1" customHeight="1" x14ac:dyDescent="0.25">
      <c r="A2228" s="1754">
        <v>2312</v>
      </c>
      <c r="B2228" s="1754">
        <v>303435</v>
      </c>
      <c r="C2228" s="1755" t="s">
        <v>2891</v>
      </c>
      <c r="D2228" s="1755" t="s">
        <v>638</v>
      </c>
      <c r="E2228" s="1755" t="s">
        <v>639</v>
      </c>
      <c r="F2228" s="1755" t="s">
        <v>639</v>
      </c>
      <c r="G2228" s="1755" t="s">
        <v>2537</v>
      </c>
      <c r="H2228" s="1755" t="s">
        <v>5579</v>
      </c>
      <c r="I2228" s="1755" t="s">
        <v>716</v>
      </c>
      <c r="J2228" s="1754">
        <v>11.021428390000001</v>
      </c>
      <c r="K2228" s="1754">
        <v>124.44126850000001</v>
      </c>
      <c r="L2228" s="1755" t="s">
        <v>644</v>
      </c>
      <c r="M2228" s="1754">
        <v>14</v>
      </c>
      <c r="N2228" s="1754">
        <v>45</v>
      </c>
      <c r="O2228" s="1754">
        <v>194</v>
      </c>
      <c r="P2228" s="1754">
        <v>1404</v>
      </c>
      <c r="Q2228" s="1754">
        <v>2604</v>
      </c>
      <c r="R2228" s="1756" t="s">
        <v>644</v>
      </c>
      <c r="S2228" s="1756">
        <v>1</v>
      </c>
      <c r="T2228" s="1756"/>
      <c r="U2228" s="1756" t="s">
        <v>644</v>
      </c>
      <c r="V2228" s="1756" t="s">
        <v>644</v>
      </c>
      <c r="W2228" s="1754">
        <f t="shared" si="128"/>
        <v>2</v>
      </c>
      <c r="X2228" s="1754">
        <v>1</v>
      </c>
      <c r="Y2228" s="1757" t="str">
        <f t="shared" si="129"/>
        <v>Public JHS</v>
      </c>
      <c r="AA2228" s="1757" t="str">
        <f t="shared" si="130"/>
        <v>2</v>
      </c>
    </row>
    <row r="2229" spans="1:27" s="1757" customFormat="1" ht="15.75" hidden="1" customHeight="1" x14ac:dyDescent="0.25">
      <c r="A2229" s="1754">
        <v>2334</v>
      </c>
      <c r="B2229" s="1754">
        <v>313315</v>
      </c>
      <c r="C2229" s="1755" t="s">
        <v>2909</v>
      </c>
      <c r="D2229" s="1755" t="s">
        <v>638</v>
      </c>
      <c r="E2229" s="1755" t="s">
        <v>639</v>
      </c>
      <c r="F2229" s="1755" t="s">
        <v>639</v>
      </c>
      <c r="G2229" s="1755" t="s">
        <v>2537</v>
      </c>
      <c r="H2229" s="1755" t="s">
        <v>5579</v>
      </c>
      <c r="I2229" s="1755" t="s">
        <v>716</v>
      </c>
      <c r="J2229" s="1759"/>
      <c r="K2229" s="1759"/>
      <c r="L2229" s="1755" t="s">
        <v>644</v>
      </c>
      <c r="M2229" s="1754">
        <v>14</v>
      </c>
      <c r="N2229" s="1754">
        <v>45</v>
      </c>
      <c r="O2229" s="1754">
        <v>194</v>
      </c>
      <c r="P2229" s="1754">
        <v>1404</v>
      </c>
      <c r="Q2229" s="1754">
        <v>2605</v>
      </c>
      <c r="R2229" s="1756" t="s">
        <v>644</v>
      </c>
      <c r="S2229" s="1756">
        <v>1</v>
      </c>
      <c r="T2229" s="1756"/>
      <c r="U2229" s="1756" t="s">
        <v>644</v>
      </c>
      <c r="V2229" s="1756" t="s">
        <v>644</v>
      </c>
      <c r="W2229" s="1754">
        <f t="shared" si="128"/>
        <v>2</v>
      </c>
      <c r="X2229" s="1754">
        <v>1</v>
      </c>
      <c r="Y2229" s="1757" t="str">
        <f t="shared" si="129"/>
        <v>Public JHS</v>
      </c>
      <c r="AA2229" s="1757" t="str">
        <f t="shared" si="130"/>
        <v>2</v>
      </c>
    </row>
    <row r="2230" spans="1:27" s="1757" customFormat="1" ht="15.75" hidden="1" customHeight="1" x14ac:dyDescent="0.25">
      <c r="A2230" s="1754">
        <v>2404</v>
      </c>
      <c r="B2230" s="1754">
        <v>406263</v>
      </c>
      <c r="C2230" s="1755" t="s">
        <v>3029</v>
      </c>
      <c r="D2230" s="1755" t="s">
        <v>638</v>
      </c>
      <c r="E2230" s="1755" t="s">
        <v>639</v>
      </c>
      <c r="F2230" s="1755" t="s">
        <v>639</v>
      </c>
      <c r="G2230" s="1755" t="s">
        <v>2537</v>
      </c>
      <c r="H2230" s="1755" t="s">
        <v>5579</v>
      </c>
      <c r="I2230" s="1755" t="s">
        <v>5</v>
      </c>
      <c r="J2230" s="1754"/>
      <c r="K2230" s="1754"/>
      <c r="L2230" s="1755"/>
      <c r="M2230" s="1754"/>
      <c r="N2230" s="1754"/>
      <c r="O2230" s="1754"/>
      <c r="P2230" s="1754"/>
      <c r="Q2230" s="1754"/>
      <c r="R2230" s="1756" t="s">
        <v>644</v>
      </c>
      <c r="S2230" s="1756" t="s">
        <v>644</v>
      </c>
      <c r="T2230" s="1756">
        <v>1</v>
      </c>
      <c r="U2230" s="1756" t="s">
        <v>644</v>
      </c>
      <c r="V2230" s="1756">
        <v>1</v>
      </c>
      <c r="W2230" s="1754">
        <f t="shared" si="128"/>
        <v>8</v>
      </c>
      <c r="X2230" s="1754">
        <v>2</v>
      </c>
      <c r="Y2230" s="1757" t="str">
        <f t="shared" si="129"/>
        <v>Private SHS SUC</v>
      </c>
      <c r="AA2230" s="1757" t="str">
        <f t="shared" si="130"/>
        <v>35</v>
      </c>
    </row>
    <row r="2231" spans="1:27" s="1757" customFormat="1" ht="15.75" hidden="1" customHeight="1" x14ac:dyDescent="0.25">
      <c r="A2231" s="1754"/>
      <c r="B2231" s="1754" t="s">
        <v>5579</v>
      </c>
      <c r="C2231" s="1755" t="s">
        <v>5580</v>
      </c>
      <c r="D2231" s="1755" t="s">
        <v>638</v>
      </c>
      <c r="E2231" s="1755" t="s">
        <v>639</v>
      </c>
      <c r="F2231" s="1755" t="s">
        <v>639</v>
      </c>
      <c r="G2231" s="1755" t="s">
        <v>2537</v>
      </c>
      <c r="H2231" s="1755" t="s">
        <v>5579</v>
      </c>
      <c r="I2231" s="1755" t="s">
        <v>758</v>
      </c>
      <c r="J2231" s="1754"/>
      <c r="K2231" s="1754"/>
      <c r="L2231" s="1755"/>
      <c r="M2231" s="1754"/>
      <c r="N2231" s="1754"/>
      <c r="O2231" s="1754"/>
      <c r="P2231" s="1754"/>
      <c r="Q2231" s="1754"/>
      <c r="R2231" s="1756"/>
      <c r="S2231" s="1756"/>
      <c r="T2231" s="1756"/>
      <c r="U2231" s="1756">
        <v>1</v>
      </c>
      <c r="V2231" s="1756"/>
      <c r="W2231" s="1754">
        <f t="shared" si="128"/>
        <v>7</v>
      </c>
      <c r="X2231" s="1754">
        <v>2</v>
      </c>
      <c r="Y2231" s="1757" t="str">
        <f t="shared" si="129"/>
        <v>Private ALS</v>
      </c>
      <c r="AA2231" s="1757" t="str">
        <f t="shared" si="130"/>
        <v>4</v>
      </c>
    </row>
    <row r="2232" spans="1:27" s="1757" customFormat="1" ht="15.75" hidden="1" customHeight="1" x14ac:dyDescent="0.25">
      <c r="A2232" s="1754">
        <v>1919</v>
      </c>
      <c r="B2232" s="1754">
        <v>121765</v>
      </c>
      <c r="C2232" s="1755" t="s">
        <v>2536</v>
      </c>
      <c r="D2232" s="1755" t="s">
        <v>638</v>
      </c>
      <c r="E2232" s="1755" t="s">
        <v>639</v>
      </c>
      <c r="F2232" s="1755" t="s">
        <v>639</v>
      </c>
      <c r="G2232" s="1755" t="s">
        <v>2537</v>
      </c>
      <c r="H2232" s="1755" t="s">
        <v>2538</v>
      </c>
      <c r="I2232" s="1755" t="s">
        <v>643</v>
      </c>
      <c r="J2232" s="1754">
        <v>11.09677329</v>
      </c>
      <c r="K2232" s="1754">
        <v>124.42140259999999</v>
      </c>
      <c r="L2232" s="1755" t="s">
        <v>644</v>
      </c>
      <c r="M2232" s="1754">
        <v>14</v>
      </c>
      <c r="N2232" s="1754">
        <v>45</v>
      </c>
      <c r="O2232" s="1754">
        <v>194</v>
      </c>
      <c r="P2232" s="1754">
        <v>1404</v>
      </c>
      <c r="Q2232" s="1754">
        <v>2603</v>
      </c>
      <c r="R2232" s="1756">
        <v>1</v>
      </c>
      <c r="S2232" s="1756" t="s">
        <v>644</v>
      </c>
      <c r="T2232" s="1756"/>
      <c r="U2232" s="1756" t="s">
        <v>644</v>
      </c>
      <c r="V2232" s="1756" t="s">
        <v>644</v>
      </c>
      <c r="W2232" s="1754">
        <f t="shared" si="128"/>
        <v>1</v>
      </c>
      <c r="X2232" s="1754">
        <v>1</v>
      </c>
      <c r="Y2232" s="1757" t="str">
        <f t="shared" si="129"/>
        <v>Public Elementary</v>
      </c>
      <c r="AA2232" s="1757" t="str">
        <f t="shared" si="130"/>
        <v>1</v>
      </c>
    </row>
    <row r="2233" spans="1:27" s="1757" customFormat="1" ht="15.75" hidden="1" customHeight="1" x14ac:dyDescent="0.25">
      <c r="A2233" s="1754">
        <v>1920</v>
      </c>
      <c r="B2233" s="1754">
        <v>121766</v>
      </c>
      <c r="C2233" s="1755" t="s">
        <v>2539</v>
      </c>
      <c r="D2233" s="1755" t="s">
        <v>638</v>
      </c>
      <c r="E2233" s="1755" t="s">
        <v>639</v>
      </c>
      <c r="F2233" s="1755" t="s">
        <v>639</v>
      </c>
      <c r="G2233" s="1755" t="s">
        <v>2537</v>
      </c>
      <c r="H2233" s="1755" t="s">
        <v>2538</v>
      </c>
      <c r="I2233" s="1755" t="s">
        <v>643</v>
      </c>
      <c r="J2233" s="1754">
        <v>11.037610150000001</v>
      </c>
      <c r="K2233" s="1754">
        <v>124.4761242</v>
      </c>
      <c r="L2233" s="1755" t="s">
        <v>644</v>
      </c>
      <c r="M2233" s="1754">
        <v>14</v>
      </c>
      <c r="N2233" s="1754">
        <v>45</v>
      </c>
      <c r="O2233" s="1754">
        <v>194</v>
      </c>
      <c r="P2233" s="1754">
        <v>1404</v>
      </c>
      <c r="Q2233" s="1754">
        <v>2603</v>
      </c>
      <c r="R2233" s="1756">
        <v>1</v>
      </c>
      <c r="S2233" s="1756" t="s">
        <v>644</v>
      </c>
      <c r="T2233" s="1756"/>
      <c r="U2233" s="1756" t="s">
        <v>644</v>
      </c>
      <c r="V2233" s="1756" t="s">
        <v>644</v>
      </c>
      <c r="W2233" s="1754">
        <f t="shared" si="128"/>
        <v>1</v>
      </c>
      <c r="X2233" s="1754">
        <v>1</v>
      </c>
      <c r="Y2233" s="1757" t="str">
        <f t="shared" si="129"/>
        <v>Public Elementary</v>
      </c>
      <c r="AA2233" s="1757" t="str">
        <f t="shared" si="130"/>
        <v>1</v>
      </c>
    </row>
    <row r="2234" spans="1:27" s="1757" customFormat="1" ht="15.75" hidden="1" customHeight="1" x14ac:dyDescent="0.25">
      <c r="A2234" s="1754">
        <v>1921</v>
      </c>
      <c r="B2234" s="1754">
        <v>121767</v>
      </c>
      <c r="C2234" s="1755" t="s">
        <v>2540</v>
      </c>
      <c r="D2234" s="1755" t="s">
        <v>638</v>
      </c>
      <c r="E2234" s="1755" t="s">
        <v>639</v>
      </c>
      <c r="F2234" s="1755" t="s">
        <v>639</v>
      </c>
      <c r="G2234" s="1755" t="s">
        <v>2537</v>
      </c>
      <c r="H2234" s="1755" t="s">
        <v>2538</v>
      </c>
      <c r="I2234" s="1755" t="s">
        <v>643</v>
      </c>
      <c r="J2234" s="1754">
        <v>11.081774429999999</v>
      </c>
      <c r="K2234" s="1754">
        <v>124.4005696</v>
      </c>
      <c r="L2234" s="1755" t="s">
        <v>644</v>
      </c>
      <c r="M2234" s="1754">
        <v>14</v>
      </c>
      <c r="N2234" s="1754">
        <v>45</v>
      </c>
      <c r="O2234" s="1754">
        <v>194</v>
      </c>
      <c r="P2234" s="1754">
        <v>1404</v>
      </c>
      <c r="Q2234" s="1754">
        <v>2603</v>
      </c>
      <c r="R2234" s="1756">
        <v>1</v>
      </c>
      <c r="S2234" s="1756" t="s">
        <v>644</v>
      </c>
      <c r="T2234" s="1756"/>
      <c r="U2234" s="1756" t="s">
        <v>644</v>
      </c>
      <c r="V2234" s="1756" t="s">
        <v>644</v>
      </c>
      <c r="W2234" s="1754">
        <f t="shared" si="128"/>
        <v>1</v>
      </c>
      <c r="X2234" s="1754">
        <v>1</v>
      </c>
      <c r="Y2234" s="1757" t="str">
        <f t="shared" si="129"/>
        <v>Public Elementary</v>
      </c>
      <c r="AA2234" s="1757" t="str">
        <f t="shared" si="130"/>
        <v>1</v>
      </c>
    </row>
    <row r="2235" spans="1:27" s="1757" customFormat="1" ht="15.75" hidden="1" customHeight="1" x14ac:dyDescent="0.25">
      <c r="A2235" s="1754">
        <v>1923</v>
      </c>
      <c r="B2235" s="1754">
        <v>121769</v>
      </c>
      <c r="C2235" s="1755" t="s">
        <v>2167</v>
      </c>
      <c r="D2235" s="1755" t="s">
        <v>638</v>
      </c>
      <c r="E2235" s="1755" t="s">
        <v>639</v>
      </c>
      <c r="F2235" s="1755" t="s">
        <v>639</v>
      </c>
      <c r="G2235" s="1755" t="s">
        <v>2537</v>
      </c>
      <c r="H2235" s="1755" t="s">
        <v>2538</v>
      </c>
      <c r="I2235" s="1755" t="s">
        <v>643</v>
      </c>
      <c r="J2235" s="1754">
        <v>11.08094032</v>
      </c>
      <c r="K2235" s="1754">
        <v>124.43668049999999</v>
      </c>
      <c r="L2235" s="1755" t="s">
        <v>644</v>
      </c>
      <c r="M2235" s="1754">
        <v>14</v>
      </c>
      <c r="N2235" s="1754">
        <v>45</v>
      </c>
      <c r="O2235" s="1754">
        <v>194</v>
      </c>
      <c r="P2235" s="1754">
        <v>1404</v>
      </c>
      <c r="Q2235" s="1754">
        <v>2603</v>
      </c>
      <c r="R2235" s="1756">
        <v>1</v>
      </c>
      <c r="S2235" s="1756" t="s">
        <v>644</v>
      </c>
      <c r="T2235" s="1756"/>
      <c r="U2235" s="1756" t="s">
        <v>644</v>
      </c>
      <c r="V2235" s="1756" t="s">
        <v>644</v>
      </c>
      <c r="W2235" s="1754">
        <f t="shared" si="128"/>
        <v>1</v>
      </c>
      <c r="X2235" s="1754">
        <v>1</v>
      </c>
      <c r="Y2235" s="1757" t="str">
        <f t="shared" si="129"/>
        <v>Public Elementary</v>
      </c>
      <c r="AA2235" s="1757" t="str">
        <f t="shared" si="130"/>
        <v>1</v>
      </c>
    </row>
    <row r="2236" spans="1:27" s="1757" customFormat="1" ht="15.75" hidden="1" customHeight="1" x14ac:dyDescent="0.25">
      <c r="A2236" s="1754">
        <v>1924</v>
      </c>
      <c r="B2236" s="1754">
        <v>121770</v>
      </c>
      <c r="C2236" s="1755" t="s">
        <v>2542</v>
      </c>
      <c r="D2236" s="1755" t="s">
        <v>638</v>
      </c>
      <c r="E2236" s="1755" t="s">
        <v>639</v>
      </c>
      <c r="F2236" s="1755" t="s">
        <v>639</v>
      </c>
      <c r="G2236" s="1755" t="s">
        <v>2537</v>
      </c>
      <c r="H2236" s="1755" t="s">
        <v>2538</v>
      </c>
      <c r="I2236" s="1755" t="s">
        <v>643</v>
      </c>
      <c r="J2236" s="1762">
        <v>11.10177302</v>
      </c>
      <c r="K2236" s="1762">
        <v>124.4033467</v>
      </c>
      <c r="L2236" s="1755" t="s">
        <v>644</v>
      </c>
      <c r="M2236" s="1754">
        <v>14</v>
      </c>
      <c r="N2236" s="1754">
        <v>45</v>
      </c>
      <c r="O2236" s="1754">
        <v>194</v>
      </c>
      <c r="P2236" s="1754">
        <v>1404</v>
      </c>
      <c r="Q2236" s="1754">
        <v>2603</v>
      </c>
      <c r="R2236" s="1756">
        <v>1</v>
      </c>
      <c r="S2236" s="1756" t="s">
        <v>644</v>
      </c>
      <c r="T2236" s="1756"/>
      <c r="U2236" s="1756" t="s">
        <v>644</v>
      </c>
      <c r="V2236" s="1756" t="s">
        <v>644</v>
      </c>
      <c r="W2236" s="1754">
        <f t="shared" si="128"/>
        <v>1</v>
      </c>
      <c r="X2236" s="1754">
        <v>1</v>
      </c>
      <c r="Y2236" s="1757" t="str">
        <f t="shared" si="129"/>
        <v>Public Elementary</v>
      </c>
      <c r="AA2236" s="1757" t="str">
        <f t="shared" si="130"/>
        <v>1</v>
      </c>
    </row>
    <row r="2237" spans="1:27" s="1757" customFormat="1" ht="15.75" hidden="1" customHeight="1" x14ac:dyDescent="0.25">
      <c r="A2237" s="1754">
        <v>1925</v>
      </c>
      <c r="B2237" s="1754">
        <v>121771</v>
      </c>
      <c r="C2237" s="1755" t="s">
        <v>1750</v>
      </c>
      <c r="D2237" s="1755" t="s">
        <v>638</v>
      </c>
      <c r="E2237" s="1755" t="s">
        <v>639</v>
      </c>
      <c r="F2237" s="1755" t="s">
        <v>639</v>
      </c>
      <c r="G2237" s="1755" t="s">
        <v>2537</v>
      </c>
      <c r="H2237" s="1755" t="s">
        <v>2538</v>
      </c>
      <c r="I2237" s="1755" t="s">
        <v>643</v>
      </c>
      <c r="J2237" s="1754">
        <v>11.056871839999999</v>
      </c>
      <c r="K2237" s="1754">
        <v>124.4686093</v>
      </c>
      <c r="L2237" s="1755" t="s">
        <v>644</v>
      </c>
      <c r="M2237" s="1754">
        <v>14</v>
      </c>
      <c r="N2237" s="1754">
        <v>45</v>
      </c>
      <c r="O2237" s="1754">
        <v>194</v>
      </c>
      <c r="P2237" s="1754">
        <v>1404</v>
      </c>
      <c r="Q2237" s="1754">
        <v>2603</v>
      </c>
      <c r="R2237" s="1756">
        <v>1</v>
      </c>
      <c r="S2237" s="1756" t="s">
        <v>644</v>
      </c>
      <c r="T2237" s="1756"/>
      <c r="U2237" s="1756" t="s">
        <v>644</v>
      </c>
      <c r="V2237" s="1756" t="s">
        <v>644</v>
      </c>
      <c r="W2237" s="1754">
        <f t="shared" si="128"/>
        <v>1</v>
      </c>
      <c r="X2237" s="1754">
        <v>1</v>
      </c>
      <c r="Y2237" s="1757" t="str">
        <f t="shared" si="129"/>
        <v>Public Elementary</v>
      </c>
      <c r="AA2237" s="1757" t="str">
        <f t="shared" si="130"/>
        <v>1</v>
      </c>
    </row>
    <row r="2238" spans="1:27" s="1757" customFormat="1" ht="15.75" hidden="1" customHeight="1" x14ac:dyDescent="0.25">
      <c r="A2238" s="1754">
        <v>1926</v>
      </c>
      <c r="B2238" s="1754">
        <v>121772</v>
      </c>
      <c r="C2238" s="1755" t="s">
        <v>2543</v>
      </c>
      <c r="D2238" s="1755" t="s">
        <v>638</v>
      </c>
      <c r="E2238" s="1755" t="s">
        <v>639</v>
      </c>
      <c r="F2238" s="1755" t="s">
        <v>639</v>
      </c>
      <c r="G2238" s="1755" t="s">
        <v>2537</v>
      </c>
      <c r="H2238" s="1755" t="s">
        <v>2538</v>
      </c>
      <c r="I2238" s="1755" t="s">
        <v>643</v>
      </c>
      <c r="J2238" s="1754">
        <v>11.126215200000001</v>
      </c>
      <c r="K2238" s="1754">
        <v>124.4300137</v>
      </c>
      <c r="L2238" s="1755" t="s">
        <v>644</v>
      </c>
      <c r="M2238" s="1754">
        <v>14</v>
      </c>
      <c r="N2238" s="1754">
        <v>45</v>
      </c>
      <c r="O2238" s="1754">
        <v>194</v>
      </c>
      <c r="P2238" s="1754">
        <v>1404</v>
      </c>
      <c r="Q2238" s="1754">
        <v>2603</v>
      </c>
      <c r="R2238" s="1756">
        <v>1</v>
      </c>
      <c r="S2238" s="1756" t="s">
        <v>644</v>
      </c>
      <c r="T2238" s="1756"/>
      <c r="U2238" s="1756" t="s">
        <v>644</v>
      </c>
      <c r="V2238" s="1756" t="s">
        <v>644</v>
      </c>
      <c r="W2238" s="1754">
        <f t="shared" si="128"/>
        <v>1</v>
      </c>
      <c r="X2238" s="1754">
        <v>1</v>
      </c>
      <c r="Y2238" s="1757" t="str">
        <f t="shared" si="129"/>
        <v>Public Elementary</v>
      </c>
      <c r="AA2238" s="1757" t="str">
        <f t="shared" si="130"/>
        <v>1</v>
      </c>
    </row>
    <row r="2239" spans="1:27" s="1757" customFormat="1" ht="15.75" hidden="1" customHeight="1" x14ac:dyDescent="0.25">
      <c r="A2239" s="1754">
        <v>1927</v>
      </c>
      <c r="B2239" s="1754">
        <v>121773</v>
      </c>
      <c r="C2239" s="1755" t="s">
        <v>2544</v>
      </c>
      <c r="D2239" s="1755" t="s">
        <v>638</v>
      </c>
      <c r="E2239" s="1755" t="s">
        <v>639</v>
      </c>
      <c r="F2239" s="1755" t="s">
        <v>639</v>
      </c>
      <c r="G2239" s="1755" t="s">
        <v>2537</v>
      </c>
      <c r="H2239" s="1755" t="s">
        <v>2538</v>
      </c>
      <c r="I2239" s="1755" t="s">
        <v>643</v>
      </c>
      <c r="J2239" s="1754">
        <v>11.05760918</v>
      </c>
      <c r="K2239" s="1754">
        <v>124.3855695</v>
      </c>
      <c r="L2239" s="1755" t="s">
        <v>644</v>
      </c>
      <c r="M2239" s="1754">
        <v>14</v>
      </c>
      <c r="N2239" s="1754">
        <v>45</v>
      </c>
      <c r="O2239" s="1754">
        <v>194</v>
      </c>
      <c r="P2239" s="1754">
        <v>1404</v>
      </c>
      <c r="Q2239" s="1754">
        <v>2603</v>
      </c>
      <c r="R2239" s="1756">
        <v>1</v>
      </c>
      <c r="S2239" s="1756" t="s">
        <v>644</v>
      </c>
      <c r="T2239" s="1756"/>
      <c r="U2239" s="1756" t="s">
        <v>644</v>
      </c>
      <c r="V2239" s="1756" t="s">
        <v>644</v>
      </c>
      <c r="W2239" s="1754">
        <f t="shared" si="128"/>
        <v>1</v>
      </c>
      <c r="X2239" s="1754">
        <v>1</v>
      </c>
      <c r="Y2239" s="1757" t="str">
        <f t="shared" si="129"/>
        <v>Public Elementary</v>
      </c>
      <c r="AA2239" s="1757" t="str">
        <f t="shared" si="130"/>
        <v>1</v>
      </c>
    </row>
    <row r="2240" spans="1:27" s="1757" customFormat="1" ht="15.75" hidden="1" customHeight="1" x14ac:dyDescent="0.25">
      <c r="A2240" s="1754">
        <v>1928</v>
      </c>
      <c r="B2240" s="1754">
        <v>121774</v>
      </c>
      <c r="C2240" s="1755" t="s">
        <v>1627</v>
      </c>
      <c r="D2240" s="1755" t="s">
        <v>638</v>
      </c>
      <c r="E2240" s="1755" t="s">
        <v>639</v>
      </c>
      <c r="F2240" s="1755" t="s">
        <v>639</v>
      </c>
      <c r="G2240" s="1755" t="s">
        <v>2537</v>
      </c>
      <c r="H2240" s="1755" t="s">
        <v>2538</v>
      </c>
      <c r="I2240" s="1755" t="s">
        <v>643</v>
      </c>
      <c r="J2240" s="1754">
        <v>11.076218860000001</v>
      </c>
      <c r="K2240" s="1754">
        <v>124.39056960000001</v>
      </c>
      <c r="L2240" s="1755" t="s">
        <v>644</v>
      </c>
      <c r="M2240" s="1754">
        <v>14</v>
      </c>
      <c r="N2240" s="1754">
        <v>45</v>
      </c>
      <c r="O2240" s="1754">
        <v>194</v>
      </c>
      <c r="P2240" s="1754">
        <v>1404</v>
      </c>
      <c r="Q2240" s="1754">
        <v>2603</v>
      </c>
      <c r="R2240" s="1756">
        <v>1</v>
      </c>
      <c r="S2240" s="1756" t="s">
        <v>644</v>
      </c>
      <c r="T2240" s="1756"/>
      <c r="U2240" s="1756" t="s">
        <v>644</v>
      </c>
      <c r="V2240" s="1756" t="s">
        <v>644</v>
      </c>
      <c r="W2240" s="1754">
        <f t="shared" si="128"/>
        <v>1</v>
      </c>
      <c r="X2240" s="1754">
        <v>1</v>
      </c>
      <c r="Y2240" s="1757" t="str">
        <f t="shared" si="129"/>
        <v>Public Elementary</v>
      </c>
      <c r="AA2240" s="1757" t="str">
        <f t="shared" si="130"/>
        <v>1</v>
      </c>
    </row>
    <row r="2241" spans="1:27" s="1757" customFormat="1" ht="15.75" hidden="1" customHeight="1" x14ac:dyDescent="0.25">
      <c r="A2241" s="1754">
        <v>1930</v>
      </c>
      <c r="B2241" s="1754">
        <v>121776</v>
      </c>
      <c r="C2241" s="1755" t="s">
        <v>677</v>
      </c>
      <c r="D2241" s="1755" t="s">
        <v>638</v>
      </c>
      <c r="E2241" s="1755" t="s">
        <v>639</v>
      </c>
      <c r="F2241" s="1755" t="s">
        <v>639</v>
      </c>
      <c r="G2241" s="1755" t="s">
        <v>2537</v>
      </c>
      <c r="H2241" s="1755" t="s">
        <v>2538</v>
      </c>
      <c r="I2241" s="1755" t="s">
        <v>643</v>
      </c>
      <c r="J2241" s="1754">
        <v>11.0662196</v>
      </c>
      <c r="K2241" s="1754">
        <v>124.3797355</v>
      </c>
      <c r="L2241" s="1755" t="s">
        <v>644</v>
      </c>
      <c r="M2241" s="1754">
        <v>14</v>
      </c>
      <c r="N2241" s="1754">
        <v>45</v>
      </c>
      <c r="O2241" s="1754">
        <v>194</v>
      </c>
      <c r="P2241" s="1754">
        <v>1404</v>
      </c>
      <c r="Q2241" s="1754">
        <v>2603</v>
      </c>
      <c r="R2241" s="1756">
        <v>1</v>
      </c>
      <c r="S2241" s="1756" t="s">
        <v>644</v>
      </c>
      <c r="T2241" s="1756"/>
      <c r="U2241" s="1756" t="s">
        <v>644</v>
      </c>
      <c r="V2241" s="1756" t="s">
        <v>644</v>
      </c>
      <c r="W2241" s="1754">
        <f t="shared" si="128"/>
        <v>1</v>
      </c>
      <c r="X2241" s="1754">
        <v>1</v>
      </c>
      <c r="Y2241" s="1757" t="str">
        <f t="shared" si="129"/>
        <v>Public Elementary</v>
      </c>
      <c r="AA2241" s="1757" t="str">
        <f t="shared" si="130"/>
        <v>1</v>
      </c>
    </row>
    <row r="2242" spans="1:27" s="1757" customFormat="1" ht="15.75" hidden="1" customHeight="1" x14ac:dyDescent="0.25">
      <c r="A2242" s="1754">
        <v>1931</v>
      </c>
      <c r="B2242" s="1754">
        <v>121777</v>
      </c>
      <c r="C2242" s="1755" t="s">
        <v>1320</v>
      </c>
      <c r="D2242" s="1755" t="s">
        <v>638</v>
      </c>
      <c r="E2242" s="1755" t="s">
        <v>639</v>
      </c>
      <c r="F2242" s="1755" t="s">
        <v>639</v>
      </c>
      <c r="G2242" s="1755" t="s">
        <v>2537</v>
      </c>
      <c r="H2242" s="1755" t="s">
        <v>2538</v>
      </c>
      <c r="I2242" s="1755" t="s">
        <v>643</v>
      </c>
      <c r="J2242" s="1754">
        <v>11.058719999999999</v>
      </c>
      <c r="K2242" s="1754">
        <v>124.4072354</v>
      </c>
      <c r="L2242" s="1755" t="s">
        <v>644</v>
      </c>
      <c r="M2242" s="1754">
        <v>14</v>
      </c>
      <c r="N2242" s="1754">
        <v>45</v>
      </c>
      <c r="O2242" s="1754">
        <v>194</v>
      </c>
      <c r="P2242" s="1754">
        <v>1404</v>
      </c>
      <c r="Q2242" s="1754">
        <v>2603</v>
      </c>
      <c r="R2242" s="1756">
        <v>1</v>
      </c>
      <c r="S2242" s="1756" t="s">
        <v>644</v>
      </c>
      <c r="T2242" s="1756"/>
      <c r="U2242" s="1756" t="s">
        <v>644</v>
      </c>
      <c r="V2242" s="1756" t="s">
        <v>644</v>
      </c>
      <c r="W2242" s="1754">
        <f t="shared" si="128"/>
        <v>1</v>
      </c>
      <c r="X2242" s="1754">
        <v>1</v>
      </c>
      <c r="Y2242" s="1757" t="str">
        <f t="shared" si="129"/>
        <v>Public Elementary</v>
      </c>
      <c r="AA2242" s="1757" t="str">
        <f t="shared" si="130"/>
        <v>1</v>
      </c>
    </row>
    <row r="2243" spans="1:27" s="1757" customFormat="1" ht="15.75" hidden="1" customHeight="1" x14ac:dyDescent="0.25">
      <c r="A2243" s="1754">
        <v>1932</v>
      </c>
      <c r="B2243" s="1754">
        <v>121778</v>
      </c>
      <c r="C2243" s="1755" t="s">
        <v>2546</v>
      </c>
      <c r="D2243" s="1755" t="s">
        <v>638</v>
      </c>
      <c r="E2243" s="1755" t="s">
        <v>639</v>
      </c>
      <c r="F2243" s="1755" t="s">
        <v>639</v>
      </c>
      <c r="G2243" s="1755" t="s">
        <v>2537</v>
      </c>
      <c r="H2243" s="1755" t="s">
        <v>2538</v>
      </c>
      <c r="I2243" s="1755" t="s">
        <v>643</v>
      </c>
      <c r="J2243" s="1754">
        <v>11.06401943</v>
      </c>
      <c r="K2243" s="1754">
        <v>124.4494024</v>
      </c>
      <c r="L2243" s="1755" t="s">
        <v>644</v>
      </c>
      <c r="M2243" s="1754">
        <v>14</v>
      </c>
      <c r="N2243" s="1754">
        <v>45</v>
      </c>
      <c r="O2243" s="1754">
        <v>194</v>
      </c>
      <c r="P2243" s="1754">
        <v>1404</v>
      </c>
      <c r="Q2243" s="1754">
        <v>2603</v>
      </c>
      <c r="R2243" s="1756">
        <v>1</v>
      </c>
      <c r="S2243" s="1756" t="s">
        <v>644</v>
      </c>
      <c r="T2243" s="1756"/>
      <c r="U2243" s="1756" t="s">
        <v>644</v>
      </c>
      <c r="V2243" s="1756" t="s">
        <v>644</v>
      </c>
      <c r="W2243" s="1754">
        <f t="shared" si="128"/>
        <v>1</v>
      </c>
      <c r="X2243" s="1754">
        <v>1</v>
      </c>
      <c r="Y2243" s="1757" t="str">
        <f t="shared" si="129"/>
        <v>Public Elementary</v>
      </c>
      <c r="AA2243" s="1757" t="str">
        <f t="shared" si="130"/>
        <v>1</v>
      </c>
    </row>
    <row r="2244" spans="1:27" s="1757" customFormat="1" ht="15.75" hidden="1" customHeight="1" x14ac:dyDescent="0.25">
      <c r="A2244" s="1754">
        <v>1935</v>
      </c>
      <c r="B2244" s="1754">
        <v>121781</v>
      </c>
      <c r="C2244" s="1755" t="s">
        <v>2549</v>
      </c>
      <c r="D2244" s="1755" t="s">
        <v>638</v>
      </c>
      <c r="E2244" s="1755" t="s">
        <v>639</v>
      </c>
      <c r="F2244" s="1755" t="s">
        <v>639</v>
      </c>
      <c r="G2244" s="1755" t="s">
        <v>2537</v>
      </c>
      <c r="H2244" s="1755" t="s">
        <v>2538</v>
      </c>
      <c r="I2244" s="1755" t="s">
        <v>643</v>
      </c>
      <c r="J2244" s="1754">
        <v>11.09482856</v>
      </c>
      <c r="K2244" s="1754">
        <v>124.3905697</v>
      </c>
      <c r="L2244" s="1755" t="s">
        <v>644</v>
      </c>
      <c r="M2244" s="1754">
        <v>14</v>
      </c>
      <c r="N2244" s="1754">
        <v>45</v>
      </c>
      <c r="O2244" s="1754">
        <v>194</v>
      </c>
      <c r="P2244" s="1754">
        <v>1404</v>
      </c>
      <c r="Q2244" s="1754">
        <v>2603</v>
      </c>
      <c r="R2244" s="1756">
        <v>1</v>
      </c>
      <c r="S2244" s="1756" t="s">
        <v>644</v>
      </c>
      <c r="T2244" s="1756"/>
      <c r="U2244" s="1756" t="s">
        <v>644</v>
      </c>
      <c r="V2244" s="1756" t="s">
        <v>644</v>
      </c>
      <c r="W2244" s="1754">
        <f t="shared" si="128"/>
        <v>1</v>
      </c>
      <c r="X2244" s="1754">
        <v>1</v>
      </c>
      <c r="Y2244" s="1757" t="str">
        <f t="shared" si="129"/>
        <v>Public Elementary</v>
      </c>
      <c r="AA2244" s="1757" t="str">
        <f t="shared" si="130"/>
        <v>1</v>
      </c>
    </row>
    <row r="2245" spans="1:27" s="1757" customFormat="1" ht="15.75" hidden="1" customHeight="1" x14ac:dyDescent="0.25">
      <c r="A2245" s="1754">
        <v>1936</v>
      </c>
      <c r="B2245" s="1754">
        <v>121782</v>
      </c>
      <c r="C2245" s="1755" t="s">
        <v>2231</v>
      </c>
      <c r="D2245" s="1755" t="s">
        <v>638</v>
      </c>
      <c r="E2245" s="1755" t="s">
        <v>639</v>
      </c>
      <c r="F2245" s="1755" t="s">
        <v>639</v>
      </c>
      <c r="G2245" s="1755" t="s">
        <v>2537</v>
      </c>
      <c r="H2245" s="1755" t="s">
        <v>2538</v>
      </c>
      <c r="I2245" s="1755" t="s">
        <v>643</v>
      </c>
      <c r="J2245" s="1754">
        <v>11.06001985</v>
      </c>
      <c r="K2245" s="1754">
        <v>124.4200024</v>
      </c>
      <c r="L2245" s="1755" t="s">
        <v>644</v>
      </c>
      <c r="M2245" s="1754">
        <v>14</v>
      </c>
      <c r="N2245" s="1754">
        <v>45</v>
      </c>
      <c r="O2245" s="1754">
        <v>194</v>
      </c>
      <c r="P2245" s="1754">
        <v>1404</v>
      </c>
      <c r="Q2245" s="1754">
        <v>2603</v>
      </c>
      <c r="R2245" s="1756">
        <v>1</v>
      </c>
      <c r="S2245" s="1756" t="s">
        <v>644</v>
      </c>
      <c r="T2245" s="1756"/>
      <c r="U2245" s="1756" t="s">
        <v>644</v>
      </c>
      <c r="V2245" s="1756" t="s">
        <v>644</v>
      </c>
      <c r="W2245" s="1754">
        <f t="shared" si="128"/>
        <v>1</v>
      </c>
      <c r="X2245" s="1754">
        <v>1</v>
      </c>
      <c r="Y2245" s="1757" t="str">
        <f t="shared" si="129"/>
        <v>Public Elementary</v>
      </c>
      <c r="AA2245" s="1757" t="str">
        <f t="shared" si="130"/>
        <v>1</v>
      </c>
    </row>
    <row r="2246" spans="1:27" s="1757" customFormat="1" ht="15.75" hidden="1" customHeight="1" x14ac:dyDescent="0.25">
      <c r="A2246" s="1754">
        <v>1937</v>
      </c>
      <c r="B2246" s="1754">
        <v>121783</v>
      </c>
      <c r="C2246" s="1755" t="s">
        <v>2550</v>
      </c>
      <c r="D2246" s="1755" t="s">
        <v>638</v>
      </c>
      <c r="E2246" s="1755" t="s">
        <v>639</v>
      </c>
      <c r="F2246" s="1755" t="s">
        <v>639</v>
      </c>
      <c r="G2246" s="1755" t="s">
        <v>2537</v>
      </c>
      <c r="H2246" s="1755" t="s">
        <v>2538</v>
      </c>
      <c r="I2246" s="1755" t="s">
        <v>643</v>
      </c>
      <c r="J2246" s="1754">
        <v>11.07177501</v>
      </c>
      <c r="K2246" s="1754">
        <v>124.42418050000001</v>
      </c>
      <c r="L2246" s="1755" t="s">
        <v>644</v>
      </c>
      <c r="M2246" s="1754">
        <v>14</v>
      </c>
      <c r="N2246" s="1754">
        <v>45</v>
      </c>
      <c r="O2246" s="1754">
        <v>194</v>
      </c>
      <c r="P2246" s="1754">
        <v>1404</v>
      </c>
      <c r="Q2246" s="1754">
        <v>2603</v>
      </c>
      <c r="R2246" s="1756">
        <v>1</v>
      </c>
      <c r="S2246" s="1756" t="s">
        <v>644</v>
      </c>
      <c r="T2246" s="1756"/>
      <c r="U2246" s="1756" t="s">
        <v>644</v>
      </c>
      <c r="V2246" s="1756" t="s">
        <v>644</v>
      </c>
      <c r="W2246" s="1754">
        <f t="shared" si="128"/>
        <v>1</v>
      </c>
      <c r="X2246" s="1754">
        <v>1</v>
      </c>
      <c r="Y2246" s="1757" t="str">
        <f t="shared" si="129"/>
        <v>Public Elementary</v>
      </c>
      <c r="AA2246" s="1757" t="str">
        <f t="shared" si="130"/>
        <v>1</v>
      </c>
    </row>
    <row r="2247" spans="1:27" s="1757" customFormat="1" ht="15.75" hidden="1" customHeight="1" x14ac:dyDescent="0.25">
      <c r="A2247" s="1754">
        <v>2276</v>
      </c>
      <c r="B2247" s="1754">
        <v>303396</v>
      </c>
      <c r="C2247" s="1755" t="s">
        <v>2856</v>
      </c>
      <c r="D2247" s="1755" t="s">
        <v>638</v>
      </c>
      <c r="E2247" s="1755" t="s">
        <v>639</v>
      </c>
      <c r="F2247" s="1755" t="s">
        <v>639</v>
      </c>
      <c r="G2247" s="1755" t="s">
        <v>2537</v>
      </c>
      <c r="H2247" s="1755" t="s">
        <v>2538</v>
      </c>
      <c r="I2247" s="1755" t="s">
        <v>716</v>
      </c>
      <c r="J2247" s="1754">
        <v>11.101209000000001</v>
      </c>
      <c r="K2247" s="1754">
        <v>124.4034241</v>
      </c>
      <c r="L2247" s="1755" t="s">
        <v>644</v>
      </c>
      <c r="M2247" s="1754">
        <v>14</v>
      </c>
      <c r="N2247" s="1754">
        <v>45</v>
      </c>
      <c r="O2247" s="1754">
        <v>194</v>
      </c>
      <c r="P2247" s="1754">
        <v>1404</v>
      </c>
      <c r="Q2247" s="1754">
        <v>2603</v>
      </c>
      <c r="R2247" s="1756" t="s">
        <v>644</v>
      </c>
      <c r="S2247" s="1756">
        <v>1</v>
      </c>
      <c r="T2247" s="1756"/>
      <c r="U2247" s="1756" t="s">
        <v>644</v>
      </c>
      <c r="V2247" s="1756" t="s">
        <v>644</v>
      </c>
      <c r="W2247" s="1754">
        <f t="shared" si="128"/>
        <v>2</v>
      </c>
      <c r="X2247" s="1754">
        <v>1</v>
      </c>
      <c r="Y2247" s="1757" t="str">
        <f t="shared" si="129"/>
        <v>Public JHS</v>
      </c>
      <c r="AA2247" s="1757" t="str">
        <f t="shared" si="130"/>
        <v>2</v>
      </c>
    </row>
    <row r="2248" spans="1:27" s="1757" customFormat="1" ht="15.75" hidden="1" customHeight="1" x14ac:dyDescent="0.25">
      <c r="A2248" s="1754">
        <v>2315</v>
      </c>
      <c r="B2248" s="1754">
        <v>303438</v>
      </c>
      <c r="C2248" s="1755" t="s">
        <v>5582</v>
      </c>
      <c r="D2248" s="1755" t="s">
        <v>638</v>
      </c>
      <c r="E2248" s="1755" t="s">
        <v>639</v>
      </c>
      <c r="F2248" s="1755" t="s">
        <v>639</v>
      </c>
      <c r="G2248" s="1755" t="s">
        <v>2537</v>
      </c>
      <c r="H2248" s="1755" t="s">
        <v>2538</v>
      </c>
      <c r="I2248" s="1755" t="s">
        <v>716</v>
      </c>
      <c r="J2248" s="1754">
        <v>11.094466710000001</v>
      </c>
      <c r="K2248" s="1754">
        <v>124.3903313</v>
      </c>
      <c r="L2248" s="1755" t="s">
        <v>644</v>
      </c>
      <c r="M2248" s="1754">
        <v>14</v>
      </c>
      <c r="N2248" s="1754">
        <v>45</v>
      </c>
      <c r="O2248" s="1754">
        <v>194</v>
      </c>
      <c r="P2248" s="1754">
        <v>1404</v>
      </c>
      <c r="Q2248" s="1754">
        <v>2603</v>
      </c>
      <c r="R2248" s="1756" t="s">
        <v>644</v>
      </c>
      <c r="S2248" s="1756">
        <v>1</v>
      </c>
      <c r="T2248" s="1756"/>
      <c r="U2248" s="1756" t="s">
        <v>644</v>
      </c>
      <c r="V2248" s="1756" t="s">
        <v>644</v>
      </c>
      <c r="W2248" s="1754">
        <f t="shared" si="128"/>
        <v>2</v>
      </c>
      <c r="X2248" s="1754">
        <v>1</v>
      </c>
      <c r="Y2248" s="1757" t="str">
        <f t="shared" si="129"/>
        <v>Public JHS</v>
      </c>
      <c r="AA2248" s="1757" t="str">
        <f t="shared" si="130"/>
        <v>2</v>
      </c>
    </row>
    <row r="2249" spans="1:27" s="1757" customFormat="1" ht="15.75" hidden="1" customHeight="1" x14ac:dyDescent="0.25">
      <c r="A2249" s="1754">
        <v>2396</v>
      </c>
      <c r="B2249" s="1763">
        <v>404697</v>
      </c>
      <c r="C2249" s="1764" t="s">
        <v>3013</v>
      </c>
      <c r="D2249" s="1755" t="s">
        <v>638</v>
      </c>
      <c r="E2249" s="1755" t="s">
        <v>639</v>
      </c>
      <c r="F2249" s="1755" t="s">
        <v>639</v>
      </c>
      <c r="G2249" s="1755" t="s">
        <v>2537</v>
      </c>
      <c r="H2249" s="1755" t="s">
        <v>2538</v>
      </c>
      <c r="I2249" s="1755" t="s">
        <v>716</v>
      </c>
      <c r="J2249" s="1759"/>
      <c r="K2249" s="1759"/>
      <c r="L2249" s="1755" t="s">
        <v>3014</v>
      </c>
      <c r="M2249" s="1754">
        <v>14</v>
      </c>
      <c r="N2249" s="1754">
        <v>45</v>
      </c>
      <c r="O2249" s="1754">
        <v>194</v>
      </c>
      <c r="P2249" s="1754">
        <v>1404</v>
      </c>
      <c r="Q2249" s="1754">
        <v>2603</v>
      </c>
      <c r="R2249" s="1756" t="str">
        <f>IF(B2249&lt;200000,1,"")</f>
        <v/>
      </c>
      <c r="S2249" s="1756">
        <v>1</v>
      </c>
      <c r="T2249" s="1756"/>
      <c r="U2249" s="1756" t="s">
        <v>644</v>
      </c>
      <c r="V2249" s="1756" t="s">
        <v>644</v>
      </c>
      <c r="W2249" s="1754">
        <f t="shared" si="128"/>
        <v>2</v>
      </c>
      <c r="X2249" s="1754">
        <v>2</v>
      </c>
      <c r="Y2249" s="1757" t="str">
        <f t="shared" si="129"/>
        <v>Private JHS</v>
      </c>
      <c r="AA2249" s="1757" t="str">
        <f t="shared" si="130"/>
        <v>2</v>
      </c>
    </row>
    <row r="2250" spans="1:27" s="1757" customFormat="1" ht="15.75" hidden="1" customHeight="1" x14ac:dyDescent="0.25">
      <c r="A2250" s="1754">
        <v>2397</v>
      </c>
      <c r="B2250" s="1763">
        <v>404698</v>
      </c>
      <c r="C2250" s="1764" t="s">
        <v>3015</v>
      </c>
      <c r="D2250" s="1755" t="s">
        <v>638</v>
      </c>
      <c r="E2250" s="1755" t="s">
        <v>639</v>
      </c>
      <c r="F2250" s="1755" t="s">
        <v>639</v>
      </c>
      <c r="G2250" s="1755" t="s">
        <v>2537</v>
      </c>
      <c r="H2250" s="1755" t="s">
        <v>2538</v>
      </c>
      <c r="I2250" s="1755" t="s">
        <v>716</v>
      </c>
      <c r="J2250" s="1759"/>
      <c r="K2250" s="1759"/>
      <c r="L2250" s="1755" t="s">
        <v>644</v>
      </c>
      <c r="M2250" s="1754">
        <v>14</v>
      </c>
      <c r="N2250" s="1754">
        <v>45</v>
      </c>
      <c r="O2250" s="1754">
        <v>194</v>
      </c>
      <c r="P2250" s="1754">
        <v>1404</v>
      </c>
      <c r="Q2250" s="1754">
        <v>2603</v>
      </c>
      <c r="R2250" s="1756" t="str">
        <f>IF(B2250&lt;200000,1,"")</f>
        <v/>
      </c>
      <c r="S2250" s="1756">
        <v>1</v>
      </c>
      <c r="T2250" s="1756"/>
      <c r="U2250" s="1756" t="s">
        <v>644</v>
      </c>
      <c r="V2250" s="1756" t="s">
        <v>644</v>
      </c>
      <c r="W2250" s="1754">
        <f t="shared" si="128"/>
        <v>2</v>
      </c>
      <c r="X2250" s="1754">
        <v>2</v>
      </c>
      <c r="Y2250" s="1757" t="str">
        <f t="shared" si="129"/>
        <v>Private JHS</v>
      </c>
      <c r="AA2250" s="1757" t="str">
        <f t="shared" si="130"/>
        <v>2</v>
      </c>
    </row>
    <row r="2251" spans="1:27" s="1757" customFormat="1" ht="15.75" hidden="1" customHeight="1" x14ac:dyDescent="0.25">
      <c r="A2251" s="1754">
        <v>2398</v>
      </c>
      <c r="B2251" s="1763">
        <v>404700</v>
      </c>
      <c r="C2251" s="1767" t="s">
        <v>3016</v>
      </c>
      <c r="D2251" s="1755" t="s">
        <v>638</v>
      </c>
      <c r="E2251" s="1755" t="s">
        <v>639</v>
      </c>
      <c r="F2251" s="1755" t="s">
        <v>639</v>
      </c>
      <c r="G2251" s="1755" t="s">
        <v>2537</v>
      </c>
      <c r="H2251" s="1755" t="s">
        <v>2538</v>
      </c>
      <c r="I2251" s="1755" t="s">
        <v>716</v>
      </c>
      <c r="J2251" s="1758"/>
      <c r="K2251" s="1758"/>
      <c r="L2251" s="1755" t="s">
        <v>644</v>
      </c>
      <c r="M2251" s="1754">
        <v>14</v>
      </c>
      <c r="N2251" s="1754">
        <v>45</v>
      </c>
      <c r="O2251" s="1754">
        <v>194</v>
      </c>
      <c r="P2251" s="1754">
        <v>1404</v>
      </c>
      <c r="Q2251" s="1754">
        <v>2603</v>
      </c>
      <c r="R2251" s="1756" t="str">
        <f>IF(B2251&lt;200000,1,"")</f>
        <v/>
      </c>
      <c r="S2251" s="1756">
        <v>1</v>
      </c>
      <c r="T2251" s="1756"/>
      <c r="U2251" s="1756" t="s">
        <v>644</v>
      </c>
      <c r="V2251" s="1756" t="s">
        <v>644</v>
      </c>
      <c r="W2251" s="1754">
        <f t="shared" si="128"/>
        <v>2</v>
      </c>
      <c r="X2251" s="1754">
        <v>2</v>
      </c>
      <c r="Y2251" s="1757" t="str">
        <f t="shared" si="129"/>
        <v>Private JHS</v>
      </c>
      <c r="AA2251" s="1757" t="str">
        <f t="shared" si="130"/>
        <v>2</v>
      </c>
    </row>
    <row r="2252" spans="1:27" s="1757" customFormat="1" ht="15.75" hidden="1" customHeight="1" x14ac:dyDescent="0.25">
      <c r="A2252" s="1754">
        <v>2414</v>
      </c>
      <c r="B2252" s="1763">
        <v>451509</v>
      </c>
      <c r="C2252" s="1764" t="s">
        <v>3047</v>
      </c>
      <c r="D2252" s="1755" t="s">
        <v>638</v>
      </c>
      <c r="E2252" s="1755" t="s">
        <v>639</v>
      </c>
      <c r="F2252" s="1755" t="s">
        <v>639</v>
      </c>
      <c r="G2252" s="1755" t="s">
        <v>2537</v>
      </c>
      <c r="H2252" s="1755" t="s">
        <v>2538</v>
      </c>
      <c r="I2252" s="1755" t="s">
        <v>716</v>
      </c>
      <c r="J2252" s="1759"/>
      <c r="K2252" s="1759"/>
      <c r="L2252" s="1755" t="s">
        <v>3014</v>
      </c>
      <c r="M2252" s="1754">
        <v>14</v>
      </c>
      <c r="N2252" s="1754">
        <v>45</v>
      </c>
      <c r="O2252" s="1754">
        <v>194</v>
      </c>
      <c r="P2252" s="1754">
        <v>1404</v>
      </c>
      <c r="Q2252" s="1754">
        <v>2603</v>
      </c>
      <c r="R2252" s="1756" t="str">
        <f>IF(B2252&lt;200000,1,"")</f>
        <v/>
      </c>
      <c r="S2252" s="1756">
        <v>1</v>
      </c>
      <c r="T2252" s="1756"/>
      <c r="U2252" s="1756" t="s">
        <v>644</v>
      </c>
      <c r="V2252" s="1756" t="s">
        <v>644</v>
      </c>
      <c r="W2252" s="1754">
        <f t="shared" si="128"/>
        <v>2</v>
      </c>
      <c r="X2252" s="1754">
        <v>2</v>
      </c>
      <c r="Y2252" s="1757" t="str">
        <f t="shared" si="129"/>
        <v>Private JHS</v>
      </c>
      <c r="AA2252" s="1757" t="str">
        <f t="shared" si="130"/>
        <v>2</v>
      </c>
    </row>
    <row r="2253" spans="1:27" s="1757" customFormat="1" ht="15.75" hidden="1" customHeight="1" x14ac:dyDescent="0.25">
      <c r="A2253" s="1754">
        <v>2421</v>
      </c>
      <c r="B2253" s="1763">
        <v>451522</v>
      </c>
      <c r="C2253" s="1767" t="s">
        <v>3057</v>
      </c>
      <c r="D2253" s="1755" t="s">
        <v>638</v>
      </c>
      <c r="E2253" s="1755" t="s">
        <v>639</v>
      </c>
      <c r="F2253" s="1755" t="s">
        <v>639</v>
      </c>
      <c r="G2253" s="1755" t="s">
        <v>2537</v>
      </c>
      <c r="H2253" s="1755" t="s">
        <v>2538</v>
      </c>
      <c r="I2253" s="1755" t="s">
        <v>643</v>
      </c>
      <c r="J2253" s="1759"/>
      <c r="K2253" s="1759"/>
      <c r="L2253" s="1755" t="s">
        <v>3058</v>
      </c>
      <c r="M2253" s="1754">
        <v>14</v>
      </c>
      <c r="N2253" s="1754">
        <v>45</v>
      </c>
      <c r="O2253" s="1754">
        <v>194</v>
      </c>
      <c r="P2253" s="1754">
        <v>1404</v>
      </c>
      <c r="Q2253" s="1754">
        <v>2603</v>
      </c>
      <c r="R2253" s="1756">
        <v>1</v>
      </c>
      <c r="S2253" s="1756" t="s">
        <v>644</v>
      </c>
      <c r="T2253" s="1756"/>
      <c r="U2253" s="1756" t="s">
        <v>644</v>
      </c>
      <c r="V2253" s="1756" t="s">
        <v>644</v>
      </c>
      <c r="W2253" s="1754">
        <f t="shared" si="128"/>
        <v>1</v>
      </c>
      <c r="X2253" s="1754">
        <v>2</v>
      </c>
      <c r="Y2253" s="1757" t="str">
        <f t="shared" si="129"/>
        <v>Private Elementary</v>
      </c>
      <c r="AA2253" s="1757" t="str">
        <f t="shared" si="130"/>
        <v>1</v>
      </c>
    </row>
    <row r="2254" spans="1:27" s="1757" customFormat="1" ht="15.75" hidden="1" customHeight="1" x14ac:dyDescent="0.25">
      <c r="A2254" s="1754">
        <v>2441</v>
      </c>
      <c r="B2254" s="1763">
        <v>454552</v>
      </c>
      <c r="C2254" s="1764" t="s">
        <v>3089</v>
      </c>
      <c r="D2254" s="1755" t="s">
        <v>638</v>
      </c>
      <c r="E2254" s="1755" t="s">
        <v>639</v>
      </c>
      <c r="F2254" s="1755" t="s">
        <v>639</v>
      </c>
      <c r="G2254" s="1755" t="s">
        <v>2537</v>
      </c>
      <c r="H2254" s="1755" t="s">
        <v>2538</v>
      </c>
      <c r="I2254" s="1755" t="s">
        <v>643</v>
      </c>
      <c r="J2254" s="1759"/>
      <c r="K2254" s="1759"/>
      <c r="L2254" s="1755" t="s">
        <v>3090</v>
      </c>
      <c r="M2254" s="1754">
        <v>14</v>
      </c>
      <c r="N2254" s="1754">
        <v>45</v>
      </c>
      <c r="O2254" s="1754">
        <v>194</v>
      </c>
      <c r="P2254" s="1754">
        <v>1404</v>
      </c>
      <c r="Q2254" s="1754">
        <v>2603</v>
      </c>
      <c r="R2254" s="1756">
        <v>1</v>
      </c>
      <c r="S2254" s="1756" t="s">
        <v>644</v>
      </c>
      <c r="T2254" s="1756"/>
      <c r="U2254" s="1756" t="s">
        <v>644</v>
      </c>
      <c r="V2254" s="1756" t="s">
        <v>644</v>
      </c>
      <c r="W2254" s="1754">
        <f t="shared" si="128"/>
        <v>1</v>
      </c>
      <c r="X2254" s="1754">
        <v>2</v>
      </c>
      <c r="Y2254" s="1757" t="str">
        <f t="shared" si="129"/>
        <v>Private Elementary</v>
      </c>
      <c r="AA2254" s="1757" t="str">
        <f t="shared" si="130"/>
        <v>1</v>
      </c>
    </row>
    <row r="2255" spans="1:27" s="1757" customFormat="1" ht="15.75" hidden="1" customHeight="1" x14ac:dyDescent="0.25">
      <c r="A2255" s="1754">
        <v>2487</v>
      </c>
      <c r="B2255" s="1761" t="s">
        <v>2538</v>
      </c>
      <c r="C2255" s="1761" t="s">
        <v>3141</v>
      </c>
      <c r="D2255" s="1755" t="s">
        <v>638</v>
      </c>
      <c r="E2255" s="1755" t="s">
        <v>639</v>
      </c>
      <c r="F2255" s="1755" t="s">
        <v>639</v>
      </c>
      <c r="G2255" s="1761" t="s">
        <v>3142</v>
      </c>
      <c r="H2255" s="1761" t="s">
        <v>2538</v>
      </c>
      <c r="I2255" s="1755" t="s">
        <v>758</v>
      </c>
      <c r="J2255" s="1754"/>
      <c r="K2255" s="1754"/>
      <c r="L2255" s="1755"/>
      <c r="M2255" s="1754"/>
      <c r="N2255" s="1754"/>
      <c r="O2255" s="1754"/>
      <c r="P2255" s="1754"/>
      <c r="Q2255" s="1754"/>
      <c r="R2255" s="1756" t="s">
        <v>644</v>
      </c>
      <c r="S2255" s="1756" t="s">
        <v>644</v>
      </c>
      <c r="T2255" s="1756"/>
      <c r="U2255" s="1756">
        <v>1</v>
      </c>
      <c r="V2255" s="1756" t="s">
        <v>644</v>
      </c>
      <c r="W2255" s="1754">
        <f t="shared" si="128"/>
        <v>7</v>
      </c>
      <c r="X2255" s="1754">
        <v>1</v>
      </c>
      <c r="Y2255" s="1757" t="str">
        <f t="shared" si="129"/>
        <v>Public ALS</v>
      </c>
      <c r="AA2255" s="1757" t="str">
        <f t="shared" si="130"/>
        <v>4</v>
      </c>
    </row>
    <row r="2256" spans="1:27" s="1757" customFormat="1" ht="15.75" hidden="1" customHeight="1" x14ac:dyDescent="0.25">
      <c r="A2256" s="1754">
        <v>1922</v>
      </c>
      <c r="B2256" s="1754">
        <v>121768</v>
      </c>
      <c r="C2256" s="1755" t="s">
        <v>2541</v>
      </c>
      <c r="D2256" s="1755" t="s">
        <v>638</v>
      </c>
      <c r="E2256" s="1755" t="s">
        <v>639</v>
      </c>
      <c r="F2256" s="1755" t="s">
        <v>639</v>
      </c>
      <c r="G2256" s="1755" t="s">
        <v>2537</v>
      </c>
      <c r="H2256" s="1755" t="s">
        <v>2552</v>
      </c>
      <c r="I2256" s="1755" t="s">
        <v>643</v>
      </c>
      <c r="J2256" s="1754">
        <v>11.032321639999999</v>
      </c>
      <c r="K2256" s="1754">
        <v>124.4483022</v>
      </c>
      <c r="L2256" s="1755" t="s">
        <v>644</v>
      </c>
      <c r="M2256" s="1754">
        <v>14</v>
      </c>
      <c r="N2256" s="1754">
        <v>45</v>
      </c>
      <c r="O2256" s="1754">
        <v>194</v>
      </c>
      <c r="P2256" s="1754">
        <v>1404</v>
      </c>
      <c r="Q2256" s="1754">
        <v>2603</v>
      </c>
      <c r="R2256" s="1756">
        <v>1</v>
      </c>
      <c r="S2256" s="1756" t="s">
        <v>644</v>
      </c>
      <c r="T2256" s="1756"/>
      <c r="U2256" s="1756" t="s">
        <v>644</v>
      </c>
      <c r="V2256" s="1756" t="s">
        <v>644</v>
      </c>
      <c r="W2256" s="1754">
        <f t="shared" si="128"/>
        <v>1</v>
      </c>
      <c r="X2256" s="1754">
        <v>1</v>
      </c>
      <c r="Y2256" s="1757" t="str">
        <f t="shared" si="129"/>
        <v>Public Elementary</v>
      </c>
      <c r="AA2256" s="1757" t="str">
        <f t="shared" si="130"/>
        <v>1</v>
      </c>
    </row>
    <row r="2257" spans="1:27" s="1757" customFormat="1" ht="15.75" hidden="1" customHeight="1" x14ac:dyDescent="0.25">
      <c r="A2257" s="1754">
        <v>1929</v>
      </c>
      <c r="B2257" s="1754">
        <v>121775</v>
      </c>
      <c r="C2257" s="1755" t="s">
        <v>2545</v>
      </c>
      <c r="D2257" s="1755" t="s">
        <v>638</v>
      </c>
      <c r="E2257" s="1755" t="s">
        <v>639</v>
      </c>
      <c r="F2257" s="1755" t="s">
        <v>639</v>
      </c>
      <c r="G2257" s="1755" t="s">
        <v>2537</v>
      </c>
      <c r="H2257" s="1755" t="s">
        <v>2552</v>
      </c>
      <c r="I2257" s="1755" t="s">
        <v>643</v>
      </c>
      <c r="J2257" s="1754">
        <v>11.042720900000001</v>
      </c>
      <c r="K2257" s="1754">
        <v>124.45340229999999</v>
      </c>
      <c r="L2257" s="1755" t="s">
        <v>644</v>
      </c>
      <c r="M2257" s="1754">
        <v>14</v>
      </c>
      <c r="N2257" s="1754">
        <v>45</v>
      </c>
      <c r="O2257" s="1754">
        <v>194</v>
      </c>
      <c r="P2257" s="1754">
        <v>1404</v>
      </c>
      <c r="Q2257" s="1754">
        <v>2603</v>
      </c>
      <c r="R2257" s="1756">
        <v>1</v>
      </c>
      <c r="S2257" s="1756" t="s">
        <v>644</v>
      </c>
      <c r="T2257" s="1756"/>
      <c r="U2257" s="1756" t="s">
        <v>644</v>
      </c>
      <c r="V2257" s="1756" t="s">
        <v>644</v>
      </c>
      <c r="W2257" s="1754">
        <f t="shared" si="128"/>
        <v>1</v>
      </c>
      <c r="X2257" s="1754">
        <v>1</v>
      </c>
      <c r="Y2257" s="1757" t="str">
        <f t="shared" si="129"/>
        <v>Public Elementary</v>
      </c>
      <c r="AA2257" s="1757" t="str">
        <f t="shared" si="130"/>
        <v>1</v>
      </c>
    </row>
    <row r="2258" spans="1:27" s="1757" customFormat="1" ht="15.75" hidden="1" customHeight="1" x14ac:dyDescent="0.25">
      <c r="A2258" s="1754">
        <v>1934</v>
      </c>
      <c r="B2258" s="1754">
        <v>121780</v>
      </c>
      <c r="C2258" s="1755" t="s">
        <v>2548</v>
      </c>
      <c r="D2258" s="1755" t="s">
        <v>638</v>
      </c>
      <c r="E2258" s="1755" t="s">
        <v>639</v>
      </c>
      <c r="F2258" s="1755" t="s">
        <v>639</v>
      </c>
      <c r="G2258" s="1755" t="s">
        <v>2537</v>
      </c>
      <c r="H2258" s="1755" t="s">
        <v>2552</v>
      </c>
      <c r="I2258" s="1755" t="s">
        <v>643</v>
      </c>
      <c r="J2258" s="1754">
        <v>11.033443610000001</v>
      </c>
      <c r="K2258" s="1754">
        <v>124.4391803</v>
      </c>
      <c r="L2258" s="1755" t="s">
        <v>644</v>
      </c>
      <c r="M2258" s="1754">
        <v>14</v>
      </c>
      <c r="N2258" s="1754">
        <v>45</v>
      </c>
      <c r="O2258" s="1754">
        <v>194</v>
      </c>
      <c r="P2258" s="1754">
        <v>1404</v>
      </c>
      <c r="Q2258" s="1754">
        <v>2603</v>
      </c>
      <c r="R2258" s="1756">
        <v>1</v>
      </c>
      <c r="S2258" s="1756" t="s">
        <v>644</v>
      </c>
      <c r="T2258" s="1756"/>
      <c r="U2258" s="1756" t="s">
        <v>644</v>
      </c>
      <c r="V2258" s="1756" t="s">
        <v>644</v>
      </c>
      <c r="W2258" s="1754">
        <f t="shared" si="128"/>
        <v>1</v>
      </c>
      <c r="X2258" s="1754">
        <v>1</v>
      </c>
      <c r="Y2258" s="1757" t="str">
        <f t="shared" si="129"/>
        <v>Public Elementary</v>
      </c>
      <c r="AA2258" s="1757" t="str">
        <f t="shared" si="130"/>
        <v>1</v>
      </c>
    </row>
    <row r="2259" spans="1:27" s="1757" customFormat="1" ht="15.75" hidden="1" customHeight="1" x14ac:dyDescent="0.25">
      <c r="A2259" s="1754">
        <v>1941</v>
      </c>
      <c r="B2259" s="1754">
        <v>121787</v>
      </c>
      <c r="C2259" s="1755" t="s">
        <v>2554</v>
      </c>
      <c r="D2259" s="1755" t="s">
        <v>638</v>
      </c>
      <c r="E2259" s="1755" t="s">
        <v>639</v>
      </c>
      <c r="F2259" s="1755" t="s">
        <v>639</v>
      </c>
      <c r="G2259" s="1755" t="s">
        <v>2537</v>
      </c>
      <c r="H2259" s="1755" t="s">
        <v>2552</v>
      </c>
      <c r="I2259" s="1755" t="s">
        <v>643</v>
      </c>
      <c r="J2259" s="1754">
        <v>11.018722739999999</v>
      </c>
      <c r="K2259" s="1754">
        <v>124.4152912</v>
      </c>
      <c r="L2259" s="1755" t="s">
        <v>644</v>
      </c>
      <c r="M2259" s="1754">
        <v>14</v>
      </c>
      <c r="N2259" s="1754">
        <v>45</v>
      </c>
      <c r="O2259" s="1754">
        <v>194</v>
      </c>
      <c r="P2259" s="1754">
        <v>1404</v>
      </c>
      <c r="Q2259" s="1754">
        <v>2604</v>
      </c>
      <c r="R2259" s="1756">
        <v>1</v>
      </c>
      <c r="S2259" s="1756" t="s">
        <v>644</v>
      </c>
      <c r="T2259" s="1756"/>
      <c r="U2259" s="1756" t="s">
        <v>644</v>
      </c>
      <c r="V2259" s="1756" t="s">
        <v>644</v>
      </c>
      <c r="W2259" s="1754">
        <f t="shared" si="128"/>
        <v>1</v>
      </c>
      <c r="X2259" s="1754">
        <v>1</v>
      </c>
      <c r="Y2259" s="1757" t="str">
        <f t="shared" si="129"/>
        <v>Public Elementary</v>
      </c>
      <c r="AA2259" s="1757" t="str">
        <f t="shared" si="130"/>
        <v>1</v>
      </c>
    </row>
    <row r="2260" spans="1:27" s="1757" customFormat="1" ht="15.75" hidden="1" customHeight="1" x14ac:dyDescent="0.25">
      <c r="A2260" s="1754">
        <v>1942</v>
      </c>
      <c r="B2260" s="1754">
        <v>121788</v>
      </c>
      <c r="C2260" s="1755" t="s">
        <v>2555</v>
      </c>
      <c r="D2260" s="1755" t="s">
        <v>638</v>
      </c>
      <c r="E2260" s="1755" t="s">
        <v>639</v>
      </c>
      <c r="F2260" s="1755" t="s">
        <v>639</v>
      </c>
      <c r="G2260" s="1755" t="s">
        <v>2537</v>
      </c>
      <c r="H2260" s="1755" t="s">
        <v>2552</v>
      </c>
      <c r="I2260" s="1755" t="s">
        <v>643</v>
      </c>
      <c r="J2260" s="1754">
        <v>11.01502301</v>
      </c>
      <c r="K2260" s="1754">
        <v>124.4137022</v>
      </c>
      <c r="L2260" s="1755" t="s">
        <v>644</v>
      </c>
      <c r="M2260" s="1754">
        <v>14</v>
      </c>
      <c r="N2260" s="1754">
        <v>45</v>
      </c>
      <c r="O2260" s="1754">
        <v>194</v>
      </c>
      <c r="P2260" s="1754">
        <v>1404</v>
      </c>
      <c r="Q2260" s="1754">
        <v>2604</v>
      </c>
      <c r="R2260" s="1756">
        <v>1</v>
      </c>
      <c r="S2260" s="1756" t="s">
        <v>644</v>
      </c>
      <c r="T2260" s="1756"/>
      <c r="U2260" s="1756" t="s">
        <v>644</v>
      </c>
      <c r="V2260" s="1756" t="s">
        <v>644</v>
      </c>
      <c r="W2260" s="1754">
        <f t="shared" si="128"/>
        <v>1</v>
      </c>
      <c r="X2260" s="1754">
        <v>1</v>
      </c>
      <c r="Y2260" s="1757" t="str">
        <f t="shared" si="129"/>
        <v>Public Elementary</v>
      </c>
      <c r="AA2260" s="1757" t="str">
        <f t="shared" si="130"/>
        <v>1</v>
      </c>
    </row>
    <row r="2261" spans="1:27" s="1757" customFormat="1" ht="15.75" hidden="1" customHeight="1" x14ac:dyDescent="0.25">
      <c r="A2261" s="1754">
        <v>1945</v>
      </c>
      <c r="B2261" s="1754">
        <v>121791</v>
      </c>
      <c r="C2261" s="1755" t="s">
        <v>2558</v>
      </c>
      <c r="D2261" s="1755" t="s">
        <v>638</v>
      </c>
      <c r="E2261" s="1755" t="s">
        <v>639</v>
      </c>
      <c r="F2261" s="1755" t="s">
        <v>639</v>
      </c>
      <c r="G2261" s="1755" t="s">
        <v>2537</v>
      </c>
      <c r="H2261" s="1755" t="s">
        <v>2552</v>
      </c>
      <c r="I2261" s="1755" t="s">
        <v>643</v>
      </c>
      <c r="J2261" s="1754">
        <v>11.05312034</v>
      </c>
      <c r="K2261" s="1754">
        <v>124.4175024</v>
      </c>
      <c r="L2261" s="1755" t="s">
        <v>644</v>
      </c>
      <c r="M2261" s="1754">
        <v>14</v>
      </c>
      <c r="N2261" s="1754">
        <v>45</v>
      </c>
      <c r="O2261" s="1754">
        <v>194</v>
      </c>
      <c r="P2261" s="1754">
        <v>1404</v>
      </c>
      <c r="Q2261" s="1754">
        <v>2604</v>
      </c>
      <c r="R2261" s="1756">
        <v>1</v>
      </c>
      <c r="S2261" s="1756" t="s">
        <v>644</v>
      </c>
      <c r="T2261" s="1756"/>
      <c r="U2261" s="1756" t="s">
        <v>644</v>
      </c>
      <c r="V2261" s="1756" t="s">
        <v>644</v>
      </c>
      <c r="W2261" s="1754">
        <f t="shared" si="128"/>
        <v>1</v>
      </c>
      <c r="X2261" s="1754">
        <v>1</v>
      </c>
      <c r="Y2261" s="1757" t="str">
        <f t="shared" si="129"/>
        <v>Public Elementary</v>
      </c>
      <c r="AA2261" s="1757" t="str">
        <f t="shared" si="130"/>
        <v>1</v>
      </c>
    </row>
    <row r="2262" spans="1:27" s="1757" customFormat="1" ht="15.75" hidden="1" customHeight="1" x14ac:dyDescent="0.25">
      <c r="A2262" s="1754">
        <v>1952</v>
      </c>
      <c r="B2262" s="1754">
        <v>121798</v>
      </c>
      <c r="C2262" s="1755" t="s">
        <v>2564</v>
      </c>
      <c r="D2262" s="1755" t="s">
        <v>638</v>
      </c>
      <c r="E2262" s="1755" t="s">
        <v>639</v>
      </c>
      <c r="F2262" s="1755" t="s">
        <v>639</v>
      </c>
      <c r="G2262" s="1755" t="s">
        <v>2537</v>
      </c>
      <c r="H2262" s="1755" t="s">
        <v>2552</v>
      </c>
      <c r="I2262" s="1755" t="s">
        <v>643</v>
      </c>
      <c r="J2262" s="1754">
        <v>11.046922</v>
      </c>
      <c r="K2262" s="1754">
        <v>124.384888</v>
      </c>
      <c r="L2262" s="1755" t="s">
        <v>644</v>
      </c>
      <c r="M2262" s="1754">
        <v>14</v>
      </c>
      <c r="N2262" s="1754">
        <v>45</v>
      </c>
      <c r="O2262" s="1754">
        <v>194</v>
      </c>
      <c r="P2262" s="1754">
        <v>1404</v>
      </c>
      <c r="Q2262" s="1754">
        <v>2604</v>
      </c>
      <c r="R2262" s="1756">
        <v>1</v>
      </c>
      <c r="S2262" s="1756" t="s">
        <v>644</v>
      </c>
      <c r="T2262" s="1756"/>
      <c r="U2262" s="1756" t="s">
        <v>644</v>
      </c>
      <c r="V2262" s="1756" t="s">
        <v>644</v>
      </c>
      <c r="W2262" s="1754">
        <f t="shared" si="128"/>
        <v>1</v>
      </c>
      <c r="X2262" s="1754">
        <v>1</v>
      </c>
      <c r="Y2262" s="1757" t="str">
        <f t="shared" si="129"/>
        <v>Public Elementary</v>
      </c>
      <c r="AA2262" s="1757" t="str">
        <f t="shared" si="130"/>
        <v>1</v>
      </c>
    </row>
    <row r="2263" spans="1:27" s="1757" customFormat="1" ht="15.75" hidden="1" customHeight="1" x14ac:dyDescent="0.25">
      <c r="A2263" s="1754">
        <v>1953</v>
      </c>
      <c r="B2263" s="1754">
        <v>121799</v>
      </c>
      <c r="C2263" s="1755" t="s">
        <v>2565</v>
      </c>
      <c r="D2263" s="1755" t="s">
        <v>638</v>
      </c>
      <c r="E2263" s="1755" t="s">
        <v>639</v>
      </c>
      <c r="F2263" s="1755" t="s">
        <v>639</v>
      </c>
      <c r="G2263" s="1755" t="s">
        <v>2537</v>
      </c>
      <c r="H2263" s="1755" t="s">
        <v>2552</v>
      </c>
      <c r="I2263" s="1755" t="s">
        <v>643</v>
      </c>
      <c r="J2263" s="1754">
        <v>11.04872078</v>
      </c>
      <c r="K2263" s="1754">
        <v>124.3877914</v>
      </c>
      <c r="L2263" s="1755" t="s">
        <v>644</v>
      </c>
      <c r="M2263" s="1754">
        <v>14</v>
      </c>
      <c r="N2263" s="1754">
        <v>45</v>
      </c>
      <c r="O2263" s="1754">
        <v>194</v>
      </c>
      <c r="P2263" s="1754">
        <v>1404</v>
      </c>
      <c r="Q2263" s="1754">
        <v>2604</v>
      </c>
      <c r="R2263" s="1756">
        <v>1</v>
      </c>
      <c r="S2263" s="1756" t="s">
        <v>644</v>
      </c>
      <c r="T2263" s="1756"/>
      <c r="U2263" s="1756" t="s">
        <v>644</v>
      </c>
      <c r="V2263" s="1756" t="s">
        <v>644</v>
      </c>
      <c r="W2263" s="1754">
        <f t="shared" si="128"/>
        <v>1</v>
      </c>
      <c r="X2263" s="1754">
        <v>1</v>
      </c>
      <c r="Y2263" s="1757" t="str">
        <f t="shared" si="129"/>
        <v>Public Elementary</v>
      </c>
      <c r="AA2263" s="1757" t="str">
        <f t="shared" si="130"/>
        <v>1</v>
      </c>
    </row>
    <row r="2264" spans="1:27" s="1757" customFormat="1" ht="15.75" hidden="1" customHeight="1" x14ac:dyDescent="0.25">
      <c r="A2264" s="1754">
        <v>1956</v>
      </c>
      <c r="B2264" s="1754">
        <v>121802</v>
      </c>
      <c r="C2264" s="1755" t="s">
        <v>1373</v>
      </c>
      <c r="D2264" s="1755" t="s">
        <v>638</v>
      </c>
      <c r="E2264" s="1755" t="s">
        <v>639</v>
      </c>
      <c r="F2264" s="1755" t="s">
        <v>639</v>
      </c>
      <c r="G2264" s="1755" t="s">
        <v>2537</v>
      </c>
      <c r="H2264" s="1755" t="s">
        <v>2552</v>
      </c>
      <c r="I2264" s="1755" t="s">
        <v>643</v>
      </c>
      <c r="J2264" s="1754">
        <v>11.04302101</v>
      </c>
      <c r="K2264" s="1754">
        <v>124.4241023</v>
      </c>
      <c r="L2264" s="1755" t="s">
        <v>644</v>
      </c>
      <c r="M2264" s="1754">
        <v>14</v>
      </c>
      <c r="N2264" s="1754">
        <v>45</v>
      </c>
      <c r="O2264" s="1754">
        <v>194</v>
      </c>
      <c r="P2264" s="1754">
        <v>1404</v>
      </c>
      <c r="Q2264" s="1754">
        <v>2604</v>
      </c>
      <c r="R2264" s="1756">
        <v>1</v>
      </c>
      <c r="S2264" s="1756" t="s">
        <v>644</v>
      </c>
      <c r="T2264" s="1756"/>
      <c r="U2264" s="1756" t="s">
        <v>644</v>
      </c>
      <c r="V2264" s="1756" t="s">
        <v>644</v>
      </c>
      <c r="W2264" s="1754">
        <f t="shared" si="128"/>
        <v>1</v>
      </c>
      <c r="X2264" s="1754">
        <v>1</v>
      </c>
      <c r="Y2264" s="1757" t="str">
        <f t="shared" si="129"/>
        <v>Public Elementary</v>
      </c>
      <c r="AA2264" s="1757" t="str">
        <f t="shared" si="130"/>
        <v>1</v>
      </c>
    </row>
    <row r="2265" spans="1:27" s="1757" customFormat="1" ht="15.75" hidden="1" customHeight="1" x14ac:dyDescent="0.25">
      <c r="A2265" s="1754">
        <v>1959</v>
      </c>
      <c r="B2265" s="1754">
        <v>121805</v>
      </c>
      <c r="C2265" s="1755" t="s">
        <v>1894</v>
      </c>
      <c r="D2265" s="1755" t="s">
        <v>638</v>
      </c>
      <c r="E2265" s="1755" t="s">
        <v>639</v>
      </c>
      <c r="F2265" s="1755" t="s">
        <v>639</v>
      </c>
      <c r="G2265" s="1755" t="s">
        <v>2537</v>
      </c>
      <c r="H2265" s="1755" t="s">
        <v>2552</v>
      </c>
      <c r="I2265" s="1755" t="s">
        <v>643</v>
      </c>
      <c r="J2265" s="1754">
        <v>11.011723160000001</v>
      </c>
      <c r="K2265" s="1754">
        <v>124.4313022</v>
      </c>
      <c r="L2265" s="1755" t="s">
        <v>644</v>
      </c>
      <c r="M2265" s="1754">
        <v>14</v>
      </c>
      <c r="N2265" s="1754">
        <v>45</v>
      </c>
      <c r="O2265" s="1754">
        <v>194</v>
      </c>
      <c r="P2265" s="1754">
        <v>1404</v>
      </c>
      <c r="Q2265" s="1754">
        <v>2604</v>
      </c>
      <c r="R2265" s="1756">
        <v>1</v>
      </c>
      <c r="S2265" s="1756" t="s">
        <v>644</v>
      </c>
      <c r="T2265" s="1756"/>
      <c r="U2265" s="1756" t="s">
        <v>644</v>
      </c>
      <c r="V2265" s="1756" t="s">
        <v>644</v>
      </c>
      <c r="W2265" s="1754">
        <f t="shared" si="128"/>
        <v>1</v>
      </c>
      <c r="X2265" s="1754">
        <v>1</v>
      </c>
      <c r="Y2265" s="1757" t="str">
        <f t="shared" si="129"/>
        <v>Public Elementary</v>
      </c>
      <c r="AA2265" s="1757" t="str">
        <f t="shared" si="130"/>
        <v>1</v>
      </c>
    </row>
    <row r="2266" spans="1:27" s="1757" customFormat="1" ht="15.75" hidden="1" customHeight="1" x14ac:dyDescent="0.25">
      <c r="A2266" s="1754">
        <v>1961</v>
      </c>
      <c r="B2266" s="1754">
        <v>121807</v>
      </c>
      <c r="C2266" s="1755" t="s">
        <v>2570</v>
      </c>
      <c r="D2266" s="1755" t="s">
        <v>638</v>
      </c>
      <c r="E2266" s="1755" t="s">
        <v>639</v>
      </c>
      <c r="F2266" s="1755" t="s">
        <v>639</v>
      </c>
      <c r="G2266" s="1755" t="s">
        <v>2537</v>
      </c>
      <c r="H2266" s="1755" t="s">
        <v>2552</v>
      </c>
      <c r="I2266" s="1755" t="s">
        <v>643</v>
      </c>
      <c r="J2266" s="1754">
        <v>11.045110019999999</v>
      </c>
      <c r="K2266" s="1754">
        <v>124.3911244</v>
      </c>
      <c r="L2266" s="1755" t="s">
        <v>644</v>
      </c>
      <c r="M2266" s="1754">
        <v>14</v>
      </c>
      <c r="N2266" s="1754">
        <v>45</v>
      </c>
      <c r="O2266" s="1754">
        <v>194</v>
      </c>
      <c r="P2266" s="1754">
        <v>1404</v>
      </c>
      <c r="Q2266" s="1754">
        <v>2604</v>
      </c>
      <c r="R2266" s="1756">
        <v>1</v>
      </c>
      <c r="S2266" s="1756" t="s">
        <v>644</v>
      </c>
      <c r="T2266" s="1756"/>
      <c r="U2266" s="1756" t="s">
        <v>644</v>
      </c>
      <c r="V2266" s="1756" t="s">
        <v>644</v>
      </c>
      <c r="W2266" s="1754">
        <f t="shared" si="128"/>
        <v>1</v>
      </c>
      <c r="X2266" s="1754">
        <v>1</v>
      </c>
      <c r="Y2266" s="1757" t="str">
        <f t="shared" si="129"/>
        <v>Public Elementary</v>
      </c>
      <c r="AA2266" s="1757" t="str">
        <f t="shared" si="130"/>
        <v>1</v>
      </c>
    </row>
    <row r="2267" spans="1:27" s="1757" customFormat="1" ht="15.75" hidden="1" customHeight="1" x14ac:dyDescent="0.25">
      <c r="A2267" s="1754">
        <v>2221</v>
      </c>
      <c r="B2267" s="1754">
        <v>303337</v>
      </c>
      <c r="C2267" s="1755" t="s">
        <v>2802</v>
      </c>
      <c r="D2267" s="1755" t="s">
        <v>638</v>
      </c>
      <c r="E2267" s="1755" t="s">
        <v>639</v>
      </c>
      <c r="F2267" s="1755" t="s">
        <v>639</v>
      </c>
      <c r="G2267" s="1755" t="s">
        <v>2537</v>
      </c>
      <c r="H2267" s="1755" t="s">
        <v>2552</v>
      </c>
      <c r="I2267" s="1755" t="s">
        <v>716</v>
      </c>
      <c r="J2267" s="1754">
        <v>11.058988940000001</v>
      </c>
      <c r="K2267" s="1754">
        <v>124.4080379</v>
      </c>
      <c r="L2267" s="1755" t="s">
        <v>644</v>
      </c>
      <c r="M2267" s="1754">
        <v>14</v>
      </c>
      <c r="N2267" s="1754">
        <v>45</v>
      </c>
      <c r="O2267" s="1754">
        <v>194</v>
      </c>
      <c r="P2267" s="1754">
        <v>1404</v>
      </c>
      <c r="Q2267" s="1754">
        <v>2603</v>
      </c>
      <c r="R2267" s="1756" t="s">
        <v>644</v>
      </c>
      <c r="S2267" s="1756">
        <v>1</v>
      </c>
      <c r="T2267" s="1756"/>
      <c r="U2267" s="1756" t="s">
        <v>644</v>
      </c>
      <c r="V2267" s="1756" t="s">
        <v>644</v>
      </c>
      <c r="W2267" s="1754">
        <f t="shared" si="128"/>
        <v>2</v>
      </c>
      <c r="X2267" s="1754">
        <v>1</v>
      </c>
      <c r="Y2267" s="1757" t="str">
        <f t="shared" si="129"/>
        <v>Public JHS</v>
      </c>
      <c r="AA2267" s="1757" t="str">
        <f t="shared" si="130"/>
        <v>2</v>
      </c>
    </row>
    <row r="2268" spans="1:27" s="1757" customFormat="1" ht="15.75" hidden="1" customHeight="1" x14ac:dyDescent="0.25">
      <c r="A2268" s="1754">
        <v>2326</v>
      </c>
      <c r="B2268" s="1754">
        <v>313306</v>
      </c>
      <c r="C2268" s="1755" t="s">
        <v>5581</v>
      </c>
      <c r="D2268" s="1755" t="s">
        <v>638</v>
      </c>
      <c r="E2268" s="1755" t="s">
        <v>639</v>
      </c>
      <c r="F2268" s="1755" t="s">
        <v>639</v>
      </c>
      <c r="G2268" s="1755" t="s">
        <v>2537</v>
      </c>
      <c r="H2268" s="1755" t="s">
        <v>2552</v>
      </c>
      <c r="I2268" s="1755" t="s">
        <v>716</v>
      </c>
      <c r="J2268" s="1759"/>
      <c r="K2268" s="1759"/>
      <c r="L2268" s="1755" t="s">
        <v>644</v>
      </c>
      <c r="M2268" s="1754">
        <v>14</v>
      </c>
      <c r="N2268" s="1754">
        <v>45</v>
      </c>
      <c r="O2268" s="1754">
        <v>194</v>
      </c>
      <c r="P2268" s="1754">
        <v>1404</v>
      </c>
      <c r="Q2268" s="1754">
        <v>2603</v>
      </c>
      <c r="R2268" s="1756" t="s">
        <v>644</v>
      </c>
      <c r="S2268" s="1756">
        <v>1</v>
      </c>
      <c r="T2268" s="1756"/>
      <c r="U2268" s="1756" t="s">
        <v>644</v>
      </c>
      <c r="V2268" s="1756" t="s">
        <v>644</v>
      </c>
      <c r="W2268" s="1754">
        <f t="shared" si="128"/>
        <v>2</v>
      </c>
      <c r="X2268" s="1754">
        <v>1</v>
      </c>
      <c r="Y2268" s="1757" t="str">
        <f t="shared" si="129"/>
        <v>Public JHS</v>
      </c>
      <c r="AA2268" s="1757" t="str">
        <f t="shared" si="130"/>
        <v>2</v>
      </c>
    </row>
    <row r="2269" spans="1:27" s="1757" customFormat="1" ht="15.75" hidden="1" customHeight="1" x14ac:dyDescent="0.25">
      <c r="A2269" s="1754">
        <v>2488</v>
      </c>
      <c r="B2269" s="1761" t="s">
        <v>2552</v>
      </c>
      <c r="C2269" s="1761" t="s">
        <v>3143</v>
      </c>
      <c r="D2269" s="1755" t="s">
        <v>638</v>
      </c>
      <c r="E2269" s="1755" t="s">
        <v>639</v>
      </c>
      <c r="F2269" s="1755" t="s">
        <v>639</v>
      </c>
      <c r="G2269" s="1761" t="s">
        <v>3142</v>
      </c>
      <c r="H2269" s="1761" t="s">
        <v>2552</v>
      </c>
      <c r="I2269" s="1755" t="s">
        <v>758</v>
      </c>
      <c r="J2269" s="1754"/>
      <c r="K2269" s="1754"/>
      <c r="L2269" s="1755"/>
      <c r="M2269" s="1754"/>
      <c r="N2269" s="1754"/>
      <c r="O2269" s="1754"/>
      <c r="P2269" s="1754"/>
      <c r="Q2269" s="1754"/>
      <c r="R2269" s="1756" t="s">
        <v>644</v>
      </c>
      <c r="S2269" s="1756" t="s">
        <v>644</v>
      </c>
      <c r="T2269" s="1756"/>
      <c r="U2269" s="1756">
        <v>1</v>
      </c>
      <c r="V2269" s="1756" t="s">
        <v>644</v>
      </c>
      <c r="W2269" s="1754">
        <f t="shared" si="128"/>
        <v>7</v>
      </c>
      <c r="X2269" s="1754">
        <v>1</v>
      </c>
      <c r="Y2269" s="1757" t="str">
        <f t="shared" si="129"/>
        <v>Public ALS</v>
      </c>
      <c r="AA2269" s="1757" t="str">
        <f t="shared" si="130"/>
        <v>4</v>
      </c>
    </row>
    <row r="2270" spans="1:27" ht="15.75" hidden="1" customHeight="1" x14ac:dyDescent="0.25">
      <c r="A2270" s="162">
        <v>1963</v>
      </c>
      <c r="B2270" s="162">
        <v>121809</v>
      </c>
      <c r="C2270" s="163" t="s">
        <v>2571</v>
      </c>
      <c r="D2270" s="163" t="s">
        <v>638</v>
      </c>
      <c r="E2270" s="163" t="s">
        <v>639</v>
      </c>
      <c r="F2270" s="163" t="s">
        <v>639</v>
      </c>
      <c r="G2270" s="163" t="s">
        <v>2572</v>
      </c>
      <c r="H2270" s="163" t="s">
        <v>2572</v>
      </c>
      <c r="I2270" s="163" t="s">
        <v>643</v>
      </c>
      <c r="J2270" s="162">
        <v>11.113714</v>
      </c>
      <c r="K2270" s="162">
        <v>124.8747018</v>
      </c>
      <c r="L2270" s="163" t="s">
        <v>644</v>
      </c>
      <c r="M2270" s="162">
        <v>14</v>
      </c>
      <c r="N2270" s="162">
        <v>45</v>
      </c>
      <c r="O2270" s="162">
        <v>194</v>
      </c>
      <c r="P2270" s="162">
        <v>1405</v>
      </c>
      <c r="Q2270" s="162">
        <v>2606</v>
      </c>
      <c r="R2270" s="164">
        <v>1</v>
      </c>
      <c r="S2270" s="164" t="s">
        <v>644</v>
      </c>
      <c r="T2270" s="164"/>
      <c r="U2270" s="164" t="s">
        <v>644</v>
      </c>
      <c r="V2270" s="164" t="s">
        <v>644</v>
      </c>
      <c r="W2270" s="162">
        <f t="shared" si="128"/>
        <v>1</v>
      </c>
      <c r="X2270" s="162">
        <v>1</v>
      </c>
      <c r="Y2270" t="str">
        <f t="shared" si="129"/>
        <v>Public Elementary</v>
      </c>
      <c r="AA2270" t="str">
        <f t="shared" si="130"/>
        <v>1</v>
      </c>
    </row>
    <row r="2271" spans="1:27" ht="15.75" hidden="1" customHeight="1" x14ac:dyDescent="0.25">
      <c r="A2271" s="162">
        <v>1964</v>
      </c>
      <c r="B2271" s="162">
        <v>121810</v>
      </c>
      <c r="C2271" s="163" t="s">
        <v>1731</v>
      </c>
      <c r="D2271" s="163" t="s">
        <v>638</v>
      </c>
      <c r="E2271" s="163" t="s">
        <v>639</v>
      </c>
      <c r="F2271" s="163" t="s">
        <v>639</v>
      </c>
      <c r="G2271" s="163" t="s">
        <v>2572</v>
      </c>
      <c r="H2271" s="163" t="s">
        <v>2572</v>
      </c>
      <c r="I2271" s="163" t="s">
        <v>643</v>
      </c>
      <c r="J2271" s="162">
        <v>11.115380930000001</v>
      </c>
      <c r="K2271" s="162">
        <v>124.8641798</v>
      </c>
      <c r="L2271" s="163" t="s">
        <v>644</v>
      </c>
      <c r="M2271" s="162">
        <v>14</v>
      </c>
      <c r="N2271" s="162">
        <v>45</v>
      </c>
      <c r="O2271" s="162">
        <v>194</v>
      </c>
      <c r="P2271" s="162">
        <v>1405</v>
      </c>
      <c r="Q2271" s="162">
        <v>2606</v>
      </c>
      <c r="R2271" s="164">
        <v>1</v>
      </c>
      <c r="S2271" s="164" t="s">
        <v>644</v>
      </c>
      <c r="T2271" s="164"/>
      <c r="U2271" s="164" t="s">
        <v>644</v>
      </c>
      <c r="V2271" s="164" t="s">
        <v>644</v>
      </c>
      <c r="W2271" s="162">
        <f t="shared" si="128"/>
        <v>1</v>
      </c>
      <c r="X2271" s="162">
        <v>1</v>
      </c>
      <c r="Y2271" t="str">
        <f t="shared" si="129"/>
        <v>Public Elementary</v>
      </c>
      <c r="AA2271" t="str">
        <f t="shared" si="130"/>
        <v>1</v>
      </c>
    </row>
    <row r="2272" spans="1:27" ht="15.75" hidden="1" customHeight="1" x14ac:dyDescent="0.25">
      <c r="A2272" s="162">
        <v>1965</v>
      </c>
      <c r="B2272" s="162">
        <v>121811</v>
      </c>
      <c r="C2272" s="163" t="s">
        <v>2573</v>
      </c>
      <c r="D2272" s="163" t="s">
        <v>638</v>
      </c>
      <c r="E2272" s="163" t="s">
        <v>639</v>
      </c>
      <c r="F2272" s="163" t="s">
        <v>639</v>
      </c>
      <c r="G2272" s="163" t="s">
        <v>2572</v>
      </c>
      <c r="H2272" s="163" t="s">
        <v>2572</v>
      </c>
      <c r="I2272" s="163" t="s">
        <v>643</v>
      </c>
      <c r="J2272" s="162">
        <v>11.13611111</v>
      </c>
      <c r="K2272" s="162">
        <v>124.91249999999999</v>
      </c>
      <c r="L2272" s="163" t="s">
        <v>644</v>
      </c>
      <c r="M2272" s="162">
        <v>14</v>
      </c>
      <c r="N2272" s="162">
        <v>45</v>
      </c>
      <c r="O2272" s="162">
        <v>194</v>
      </c>
      <c r="P2272" s="162">
        <v>1405</v>
      </c>
      <c r="Q2272" s="162">
        <v>2606</v>
      </c>
      <c r="R2272" s="164">
        <v>1</v>
      </c>
      <c r="S2272" s="164" t="s">
        <v>644</v>
      </c>
      <c r="T2272" s="164"/>
      <c r="U2272" s="164" t="s">
        <v>644</v>
      </c>
      <c r="V2272" s="164" t="s">
        <v>644</v>
      </c>
      <c r="W2272" s="162">
        <f t="shared" si="128"/>
        <v>1</v>
      </c>
      <c r="X2272" s="162">
        <v>1</v>
      </c>
      <c r="Y2272" t="str">
        <f t="shared" si="129"/>
        <v>Public Elementary</v>
      </c>
      <c r="AA2272" t="str">
        <f t="shared" si="130"/>
        <v>1</v>
      </c>
    </row>
    <row r="2273" spans="1:28" ht="15.75" hidden="1" customHeight="1" x14ac:dyDescent="0.25">
      <c r="A2273" s="162">
        <v>1966</v>
      </c>
      <c r="B2273" s="162">
        <v>121812</v>
      </c>
      <c r="C2273" s="163" t="s">
        <v>2001</v>
      </c>
      <c r="D2273" s="163" t="s">
        <v>638</v>
      </c>
      <c r="E2273" s="163" t="s">
        <v>639</v>
      </c>
      <c r="F2273" s="163" t="s">
        <v>639</v>
      </c>
      <c r="G2273" s="163" t="s">
        <v>2572</v>
      </c>
      <c r="H2273" s="163" t="s">
        <v>2572</v>
      </c>
      <c r="I2273" s="163" t="s">
        <v>643</v>
      </c>
      <c r="J2273" s="162">
        <v>11.12732404</v>
      </c>
      <c r="K2273" s="162">
        <v>124.8775129</v>
      </c>
      <c r="L2273" s="163" t="s">
        <v>644</v>
      </c>
      <c r="M2273" s="162">
        <v>14</v>
      </c>
      <c r="N2273" s="162">
        <v>45</v>
      </c>
      <c r="O2273" s="162">
        <v>194</v>
      </c>
      <c r="P2273" s="162">
        <v>1405</v>
      </c>
      <c r="Q2273" s="162">
        <v>2606</v>
      </c>
      <c r="R2273" s="164">
        <v>1</v>
      </c>
      <c r="S2273" s="164" t="s">
        <v>644</v>
      </c>
      <c r="T2273" s="164"/>
      <c r="U2273" s="164" t="s">
        <v>644</v>
      </c>
      <c r="V2273" s="164" t="s">
        <v>644</v>
      </c>
      <c r="W2273" s="162">
        <f t="shared" si="128"/>
        <v>1</v>
      </c>
      <c r="X2273" s="162">
        <v>1</v>
      </c>
      <c r="Y2273" t="str">
        <f t="shared" si="129"/>
        <v>Public Elementary</v>
      </c>
      <c r="AA2273" t="str">
        <f t="shared" si="130"/>
        <v>1</v>
      </c>
    </row>
    <row r="2274" spans="1:28" ht="15.75" hidden="1" customHeight="1" x14ac:dyDescent="0.25">
      <c r="A2274" s="162">
        <v>1967</v>
      </c>
      <c r="B2274" s="162">
        <v>121813</v>
      </c>
      <c r="C2274" s="163" t="s">
        <v>2574</v>
      </c>
      <c r="D2274" s="163" t="s">
        <v>638</v>
      </c>
      <c r="E2274" s="163" t="s">
        <v>639</v>
      </c>
      <c r="F2274" s="163" t="s">
        <v>639</v>
      </c>
      <c r="G2274" s="163" t="s">
        <v>2572</v>
      </c>
      <c r="H2274" s="163" t="s">
        <v>2572</v>
      </c>
      <c r="I2274" s="163" t="s">
        <v>643</v>
      </c>
      <c r="J2274" s="162">
        <v>11.118991380000001</v>
      </c>
      <c r="K2274" s="162">
        <v>124.9272347</v>
      </c>
      <c r="L2274" s="163" t="s">
        <v>644</v>
      </c>
      <c r="M2274" s="162">
        <v>14</v>
      </c>
      <c r="N2274" s="162">
        <v>45</v>
      </c>
      <c r="O2274" s="162">
        <v>194</v>
      </c>
      <c r="P2274" s="162">
        <v>1405</v>
      </c>
      <c r="Q2274" s="162">
        <v>2606</v>
      </c>
      <c r="R2274" s="164">
        <v>1</v>
      </c>
      <c r="S2274" s="164" t="s">
        <v>644</v>
      </c>
      <c r="T2274" s="164"/>
      <c r="U2274" s="164" t="s">
        <v>644</v>
      </c>
      <c r="V2274" s="164" t="s">
        <v>644</v>
      </c>
      <c r="W2274" s="162">
        <f t="shared" si="128"/>
        <v>1</v>
      </c>
      <c r="X2274" s="162">
        <v>1</v>
      </c>
      <c r="Y2274" t="str">
        <f t="shared" si="129"/>
        <v>Public Elementary</v>
      </c>
      <c r="AA2274" t="str">
        <f t="shared" si="130"/>
        <v>1</v>
      </c>
    </row>
    <row r="2275" spans="1:28" ht="15.75" hidden="1" customHeight="1" x14ac:dyDescent="0.25">
      <c r="A2275" s="162">
        <v>1968</v>
      </c>
      <c r="B2275" s="162">
        <v>121814</v>
      </c>
      <c r="C2275" s="163" t="s">
        <v>2575</v>
      </c>
      <c r="D2275" s="163" t="s">
        <v>638</v>
      </c>
      <c r="E2275" s="163" t="s">
        <v>639</v>
      </c>
      <c r="F2275" s="163" t="s">
        <v>639</v>
      </c>
      <c r="G2275" s="163" t="s">
        <v>2572</v>
      </c>
      <c r="H2275" s="163" t="s">
        <v>2572</v>
      </c>
      <c r="I2275" s="163" t="s">
        <v>643</v>
      </c>
      <c r="J2275" s="162">
        <v>11.110381050000001</v>
      </c>
      <c r="K2275" s="162">
        <v>124.9127907</v>
      </c>
      <c r="L2275" s="163" t="s">
        <v>644</v>
      </c>
      <c r="M2275" s="162">
        <v>14</v>
      </c>
      <c r="N2275" s="162">
        <v>45</v>
      </c>
      <c r="O2275" s="162">
        <v>194</v>
      </c>
      <c r="P2275" s="162">
        <v>1405</v>
      </c>
      <c r="Q2275" s="162">
        <v>2606</v>
      </c>
      <c r="R2275" s="164">
        <v>1</v>
      </c>
      <c r="S2275" s="164" t="s">
        <v>644</v>
      </c>
      <c r="T2275" s="164"/>
      <c r="U2275" s="164" t="s">
        <v>644</v>
      </c>
      <c r="V2275" s="164" t="s">
        <v>644</v>
      </c>
      <c r="W2275" s="162">
        <f t="shared" ref="W2275:W2338" si="131">IF(AA2275="1",1,IF(AA2275="2",2,IF(AA2275="12",4,IF(AA2275="123",6,IF(AA2275="23",5,IF(AA2275="3",3,IF(AA2275="4",7,IF(AA2275="35",8,""))))))))</f>
        <v>1</v>
      </c>
      <c r="X2275" s="162">
        <v>1</v>
      </c>
      <c r="Y2275" s="1751" t="str">
        <f t="shared" ref="Y2275:Y2338" si="132">IF(X2275=1,"Public","Private")&amp;" "&amp;IF(W2275=1,"Elementary",IF(W2275=2,"JHS",IF(W2275=3,"SHS (Stand-alone)",IF(W2275=4,"Integrated",IF(W2275=5,"Secondary",IF(W2275=6,"Complete K to 12",IF(W2275=7,"ALS",IF(W2275=8,"SHS SUC",""))))))))</f>
        <v>Public Elementary</v>
      </c>
      <c r="Z2275" s="1751"/>
      <c r="AA2275" s="1751" t="str">
        <f t="shared" ref="AA2275:AA2338" si="133">IF(R2275=1,1,"")&amp;IF(S2275=1,2,"")&amp;IF(T2275=1,3,"")&amp;IF(U2275=1,4,"")&amp;IF(V2275=1,5,"")</f>
        <v>1</v>
      </c>
      <c r="AB2275" s="1751"/>
    </row>
    <row r="2276" spans="1:28" ht="15.75" hidden="1" customHeight="1" x14ac:dyDescent="0.25">
      <c r="A2276" s="162">
        <v>1969</v>
      </c>
      <c r="B2276" s="162">
        <v>121815</v>
      </c>
      <c r="C2276" s="163" t="s">
        <v>2576</v>
      </c>
      <c r="D2276" s="163" t="s">
        <v>638</v>
      </c>
      <c r="E2276" s="163" t="s">
        <v>639</v>
      </c>
      <c r="F2276" s="163" t="s">
        <v>639</v>
      </c>
      <c r="G2276" s="163" t="s">
        <v>2572</v>
      </c>
      <c r="H2276" s="163" t="s">
        <v>2572</v>
      </c>
      <c r="I2276" s="163" t="s">
        <v>643</v>
      </c>
      <c r="J2276" s="162">
        <v>11.10982514</v>
      </c>
      <c r="K2276" s="162">
        <v>124.90223469999999</v>
      </c>
      <c r="L2276" s="163" t="s">
        <v>644</v>
      </c>
      <c r="M2276" s="162">
        <v>14</v>
      </c>
      <c r="N2276" s="162">
        <v>45</v>
      </c>
      <c r="O2276" s="162">
        <v>194</v>
      </c>
      <c r="P2276" s="162">
        <v>1405</v>
      </c>
      <c r="Q2276" s="162">
        <v>2606</v>
      </c>
      <c r="R2276" s="164">
        <v>1</v>
      </c>
      <c r="S2276" s="164" t="s">
        <v>644</v>
      </c>
      <c r="T2276" s="164"/>
      <c r="U2276" s="164" t="s">
        <v>644</v>
      </c>
      <c r="V2276" s="164" t="s">
        <v>644</v>
      </c>
      <c r="W2276" s="162">
        <f t="shared" si="131"/>
        <v>1</v>
      </c>
      <c r="X2276" s="162">
        <v>1</v>
      </c>
      <c r="Y2276" s="1751" t="str">
        <f t="shared" si="132"/>
        <v>Public Elementary</v>
      </c>
      <c r="Z2276" s="1751"/>
      <c r="AA2276" s="1751" t="str">
        <f t="shared" si="133"/>
        <v>1</v>
      </c>
      <c r="AB2276" s="1751"/>
    </row>
    <row r="2277" spans="1:28" ht="15.75" hidden="1" customHeight="1" x14ac:dyDescent="0.25">
      <c r="A2277" s="162">
        <v>1970</v>
      </c>
      <c r="B2277" s="162">
        <v>121816</v>
      </c>
      <c r="C2277" s="163" t="s">
        <v>2577</v>
      </c>
      <c r="D2277" s="163" t="s">
        <v>638</v>
      </c>
      <c r="E2277" s="163" t="s">
        <v>639</v>
      </c>
      <c r="F2277" s="163" t="s">
        <v>639</v>
      </c>
      <c r="G2277" s="163" t="s">
        <v>2572</v>
      </c>
      <c r="H2277" s="163" t="s">
        <v>2572</v>
      </c>
      <c r="I2277" s="163" t="s">
        <v>643</v>
      </c>
      <c r="J2277" s="162">
        <v>11.14121218</v>
      </c>
      <c r="K2277" s="162">
        <v>124.853346</v>
      </c>
      <c r="L2277" s="163" t="s">
        <v>644</v>
      </c>
      <c r="M2277" s="162">
        <v>14</v>
      </c>
      <c r="N2277" s="162">
        <v>45</v>
      </c>
      <c r="O2277" s="162">
        <v>194</v>
      </c>
      <c r="P2277" s="162">
        <v>1405</v>
      </c>
      <c r="Q2277" s="162">
        <v>2606</v>
      </c>
      <c r="R2277" s="164">
        <v>1</v>
      </c>
      <c r="S2277" s="164" t="s">
        <v>644</v>
      </c>
      <c r="T2277" s="164"/>
      <c r="U2277" s="164" t="s">
        <v>644</v>
      </c>
      <c r="V2277" s="164" t="s">
        <v>644</v>
      </c>
      <c r="W2277" s="162">
        <f t="shared" si="131"/>
        <v>1</v>
      </c>
      <c r="X2277" s="162">
        <v>1</v>
      </c>
      <c r="Y2277" t="str">
        <f t="shared" si="132"/>
        <v>Public Elementary</v>
      </c>
      <c r="AA2277" t="str">
        <f t="shared" si="133"/>
        <v>1</v>
      </c>
    </row>
    <row r="2278" spans="1:28" ht="15.75" hidden="1" customHeight="1" x14ac:dyDescent="0.25">
      <c r="A2278" s="162">
        <v>1971</v>
      </c>
      <c r="B2278" s="162">
        <v>121817</v>
      </c>
      <c r="C2278" s="163" t="s">
        <v>2578</v>
      </c>
      <c r="D2278" s="163" t="s">
        <v>638</v>
      </c>
      <c r="E2278" s="163" t="s">
        <v>639</v>
      </c>
      <c r="F2278" s="163" t="s">
        <v>639</v>
      </c>
      <c r="G2278" s="163" t="s">
        <v>2572</v>
      </c>
      <c r="H2278" s="163" t="s">
        <v>2572</v>
      </c>
      <c r="I2278" s="163" t="s">
        <v>643</v>
      </c>
      <c r="J2278" s="162">
        <v>11.13537936</v>
      </c>
      <c r="K2278" s="162">
        <v>124.9014018</v>
      </c>
      <c r="L2278" s="163" t="s">
        <v>644</v>
      </c>
      <c r="M2278" s="162">
        <v>14</v>
      </c>
      <c r="N2278" s="162">
        <v>45</v>
      </c>
      <c r="O2278" s="162">
        <v>194</v>
      </c>
      <c r="P2278" s="162">
        <v>1405</v>
      </c>
      <c r="Q2278" s="162">
        <v>2606</v>
      </c>
      <c r="R2278" s="164">
        <v>1</v>
      </c>
      <c r="S2278" s="164" t="s">
        <v>644</v>
      </c>
      <c r="T2278" s="164"/>
      <c r="U2278" s="164" t="s">
        <v>644</v>
      </c>
      <c r="V2278" s="164" t="s">
        <v>644</v>
      </c>
      <c r="W2278" s="162">
        <f t="shared" si="131"/>
        <v>1</v>
      </c>
      <c r="X2278" s="162">
        <v>1</v>
      </c>
      <c r="Y2278" t="str">
        <f t="shared" si="132"/>
        <v>Public Elementary</v>
      </c>
      <c r="AA2278" t="str">
        <f t="shared" si="133"/>
        <v>1</v>
      </c>
    </row>
    <row r="2279" spans="1:28" ht="15.75" hidden="1" customHeight="1" x14ac:dyDescent="0.25">
      <c r="A2279" s="162">
        <v>1972</v>
      </c>
      <c r="B2279" s="162">
        <v>121818</v>
      </c>
      <c r="C2279" s="163" t="s">
        <v>2579</v>
      </c>
      <c r="D2279" s="163" t="s">
        <v>638</v>
      </c>
      <c r="E2279" s="163" t="s">
        <v>639</v>
      </c>
      <c r="F2279" s="163" t="s">
        <v>639</v>
      </c>
      <c r="G2279" s="163" t="s">
        <v>2572</v>
      </c>
      <c r="H2279" s="163" t="s">
        <v>2572</v>
      </c>
      <c r="I2279" s="163" t="s">
        <v>643</v>
      </c>
      <c r="J2279" s="162">
        <v>11.109270049999999</v>
      </c>
      <c r="K2279" s="162">
        <v>124.92917970000001</v>
      </c>
      <c r="L2279" s="163" t="s">
        <v>644</v>
      </c>
      <c r="M2279" s="162">
        <v>14</v>
      </c>
      <c r="N2279" s="162">
        <v>45</v>
      </c>
      <c r="O2279" s="162">
        <v>194</v>
      </c>
      <c r="P2279" s="162">
        <v>1405</v>
      </c>
      <c r="Q2279" s="162">
        <v>2606</v>
      </c>
      <c r="R2279" s="164">
        <v>1</v>
      </c>
      <c r="S2279" s="164" t="s">
        <v>644</v>
      </c>
      <c r="T2279" s="164"/>
      <c r="U2279" s="164" t="s">
        <v>644</v>
      </c>
      <c r="V2279" s="164" t="s">
        <v>644</v>
      </c>
      <c r="W2279" s="162">
        <f t="shared" si="131"/>
        <v>1</v>
      </c>
      <c r="X2279" s="162">
        <v>1</v>
      </c>
      <c r="Y2279" t="str">
        <f t="shared" si="132"/>
        <v>Public Elementary</v>
      </c>
      <c r="AA2279" t="str">
        <f t="shared" si="133"/>
        <v>1</v>
      </c>
    </row>
    <row r="2280" spans="1:28" ht="15.75" hidden="1" customHeight="1" x14ac:dyDescent="0.25">
      <c r="A2280" s="162">
        <v>1973</v>
      </c>
      <c r="B2280" s="162">
        <v>121819</v>
      </c>
      <c r="C2280" s="163" t="s">
        <v>2580</v>
      </c>
      <c r="D2280" s="163" t="s">
        <v>638</v>
      </c>
      <c r="E2280" s="163" t="s">
        <v>639</v>
      </c>
      <c r="F2280" s="163" t="s">
        <v>639</v>
      </c>
      <c r="G2280" s="163" t="s">
        <v>2572</v>
      </c>
      <c r="H2280" s="163" t="s">
        <v>2572</v>
      </c>
      <c r="I2280" s="163" t="s">
        <v>643</v>
      </c>
      <c r="J2280" s="162">
        <v>11.14593372</v>
      </c>
      <c r="K2280" s="162">
        <v>124.88167989999999</v>
      </c>
      <c r="L2280" s="163" t="s">
        <v>644</v>
      </c>
      <c r="M2280" s="162">
        <v>14</v>
      </c>
      <c r="N2280" s="162">
        <v>45</v>
      </c>
      <c r="O2280" s="162">
        <v>194</v>
      </c>
      <c r="P2280" s="162">
        <v>1405</v>
      </c>
      <c r="Q2280" s="162">
        <v>2606</v>
      </c>
      <c r="R2280" s="164">
        <v>1</v>
      </c>
      <c r="S2280" s="164" t="s">
        <v>644</v>
      </c>
      <c r="T2280" s="164"/>
      <c r="U2280" s="164" t="s">
        <v>644</v>
      </c>
      <c r="V2280" s="164" t="s">
        <v>644</v>
      </c>
      <c r="W2280" s="162">
        <f t="shared" si="131"/>
        <v>1</v>
      </c>
      <c r="X2280" s="162">
        <v>1</v>
      </c>
      <c r="Y2280" t="str">
        <f t="shared" si="132"/>
        <v>Public Elementary</v>
      </c>
      <c r="AA2280" t="str">
        <f t="shared" si="133"/>
        <v>1</v>
      </c>
    </row>
    <row r="2281" spans="1:28" ht="15.75" hidden="1" customHeight="1" x14ac:dyDescent="0.25">
      <c r="A2281" s="162">
        <v>1974</v>
      </c>
      <c r="B2281" s="162">
        <v>121820</v>
      </c>
      <c r="C2281" s="163" t="s">
        <v>2581</v>
      </c>
      <c r="D2281" s="163" t="s">
        <v>638</v>
      </c>
      <c r="E2281" s="163" t="s">
        <v>639</v>
      </c>
      <c r="F2281" s="163" t="s">
        <v>639</v>
      </c>
      <c r="G2281" s="163" t="s">
        <v>2572</v>
      </c>
      <c r="H2281" s="163" t="s">
        <v>2572</v>
      </c>
      <c r="I2281" s="163" t="s">
        <v>643</v>
      </c>
      <c r="J2281" s="162">
        <v>11.12091365</v>
      </c>
      <c r="K2281" s="162">
        <v>124.8413019</v>
      </c>
      <c r="L2281" s="163" t="s">
        <v>644</v>
      </c>
      <c r="M2281" s="162">
        <v>14</v>
      </c>
      <c r="N2281" s="162">
        <v>45</v>
      </c>
      <c r="O2281" s="162">
        <v>194</v>
      </c>
      <c r="P2281" s="162">
        <v>1405</v>
      </c>
      <c r="Q2281" s="162">
        <v>2606</v>
      </c>
      <c r="R2281" s="164">
        <v>1</v>
      </c>
      <c r="S2281" s="164" t="s">
        <v>644</v>
      </c>
      <c r="T2281" s="164"/>
      <c r="U2281" s="164" t="s">
        <v>644</v>
      </c>
      <c r="V2281" s="164" t="s">
        <v>644</v>
      </c>
      <c r="W2281" s="162">
        <f t="shared" si="131"/>
        <v>1</v>
      </c>
      <c r="X2281" s="162">
        <v>1</v>
      </c>
      <c r="Y2281" t="str">
        <f t="shared" si="132"/>
        <v>Public Elementary</v>
      </c>
      <c r="AA2281" t="str">
        <f t="shared" si="133"/>
        <v>1</v>
      </c>
    </row>
    <row r="2282" spans="1:28" ht="15.75" hidden="1" customHeight="1" x14ac:dyDescent="0.25">
      <c r="A2282" s="162">
        <v>1975</v>
      </c>
      <c r="B2282" s="162">
        <v>121821</v>
      </c>
      <c r="C2282" s="163" t="s">
        <v>2582</v>
      </c>
      <c r="D2282" s="163" t="s">
        <v>638</v>
      </c>
      <c r="E2282" s="163" t="s">
        <v>639</v>
      </c>
      <c r="F2282" s="163" t="s">
        <v>639</v>
      </c>
      <c r="G2282" s="163" t="s">
        <v>2572</v>
      </c>
      <c r="H2282" s="163" t="s">
        <v>2572</v>
      </c>
      <c r="I2282" s="163" t="s">
        <v>643</v>
      </c>
      <c r="J2282" s="162">
        <v>11.120313660000001</v>
      </c>
      <c r="K2282" s="162">
        <v>124.8481019</v>
      </c>
      <c r="L2282" s="163" t="s">
        <v>644</v>
      </c>
      <c r="M2282" s="162">
        <v>14</v>
      </c>
      <c r="N2282" s="162">
        <v>45</v>
      </c>
      <c r="O2282" s="162">
        <v>194</v>
      </c>
      <c r="P2282" s="162">
        <v>1405</v>
      </c>
      <c r="Q2282" s="162">
        <v>2606</v>
      </c>
      <c r="R2282" s="164">
        <v>1</v>
      </c>
      <c r="S2282" s="164" t="s">
        <v>644</v>
      </c>
      <c r="T2282" s="164"/>
      <c r="U2282" s="164" t="s">
        <v>644</v>
      </c>
      <c r="V2282" s="164" t="s">
        <v>644</v>
      </c>
      <c r="W2282" s="162">
        <f t="shared" si="131"/>
        <v>1</v>
      </c>
      <c r="X2282" s="162">
        <v>1</v>
      </c>
      <c r="Y2282" t="str">
        <f t="shared" si="132"/>
        <v>Public Elementary</v>
      </c>
      <c r="AA2282" t="str">
        <f t="shared" si="133"/>
        <v>1</v>
      </c>
    </row>
    <row r="2283" spans="1:28" ht="15.75" hidden="1" customHeight="1" x14ac:dyDescent="0.25">
      <c r="A2283" s="162">
        <v>1976</v>
      </c>
      <c r="B2283" s="162">
        <v>121822</v>
      </c>
      <c r="C2283" s="163" t="s">
        <v>2583</v>
      </c>
      <c r="D2283" s="163" t="s">
        <v>638</v>
      </c>
      <c r="E2283" s="163" t="s">
        <v>639</v>
      </c>
      <c r="F2283" s="163" t="s">
        <v>639</v>
      </c>
      <c r="G2283" s="163" t="s">
        <v>2572</v>
      </c>
      <c r="H2283" s="163" t="s">
        <v>2572</v>
      </c>
      <c r="I2283" s="163" t="s">
        <v>643</v>
      </c>
      <c r="J2283" s="162">
        <v>11.122324450000001</v>
      </c>
      <c r="K2283" s="162">
        <v>124.8639019</v>
      </c>
      <c r="L2283" s="163" t="s">
        <v>644</v>
      </c>
      <c r="M2283" s="162">
        <v>14</v>
      </c>
      <c r="N2283" s="162">
        <v>45</v>
      </c>
      <c r="O2283" s="162">
        <v>194</v>
      </c>
      <c r="P2283" s="162">
        <v>1405</v>
      </c>
      <c r="Q2283" s="162">
        <v>2606</v>
      </c>
      <c r="R2283" s="164">
        <v>1</v>
      </c>
      <c r="S2283" s="164" t="s">
        <v>644</v>
      </c>
      <c r="T2283" s="164"/>
      <c r="U2283" s="164" t="s">
        <v>644</v>
      </c>
      <c r="V2283" s="164" t="s">
        <v>644</v>
      </c>
      <c r="W2283" s="162">
        <f t="shared" si="131"/>
        <v>1</v>
      </c>
      <c r="X2283" s="162">
        <v>1</v>
      </c>
      <c r="Y2283" s="1751" t="str">
        <f t="shared" si="132"/>
        <v>Public Elementary</v>
      </c>
      <c r="Z2283" s="1751"/>
      <c r="AA2283" s="1751" t="str">
        <f t="shared" si="133"/>
        <v>1</v>
      </c>
      <c r="AB2283" s="1751"/>
    </row>
    <row r="2284" spans="1:28" ht="15.75" hidden="1" customHeight="1" x14ac:dyDescent="0.25">
      <c r="A2284" s="162">
        <v>1977</v>
      </c>
      <c r="B2284" s="162">
        <v>121823</v>
      </c>
      <c r="C2284" s="163" t="s">
        <v>2584</v>
      </c>
      <c r="D2284" s="163" t="s">
        <v>638</v>
      </c>
      <c r="E2284" s="163" t="s">
        <v>639</v>
      </c>
      <c r="F2284" s="163" t="s">
        <v>639</v>
      </c>
      <c r="G2284" s="163" t="s">
        <v>2572</v>
      </c>
      <c r="H2284" s="163" t="s">
        <v>2572</v>
      </c>
      <c r="I2284" s="163" t="s">
        <v>643</v>
      </c>
      <c r="J2284" s="162">
        <v>11.122602179999999</v>
      </c>
      <c r="K2284" s="162">
        <v>124.91695780000001</v>
      </c>
      <c r="L2284" s="163" t="s">
        <v>644</v>
      </c>
      <c r="M2284" s="162">
        <v>14</v>
      </c>
      <c r="N2284" s="162">
        <v>45</v>
      </c>
      <c r="O2284" s="162">
        <v>194</v>
      </c>
      <c r="P2284" s="162">
        <v>1405</v>
      </c>
      <c r="Q2284" s="162">
        <v>2606</v>
      </c>
      <c r="R2284" s="164">
        <v>1</v>
      </c>
      <c r="S2284" s="164" t="s">
        <v>644</v>
      </c>
      <c r="T2284" s="164"/>
      <c r="U2284" s="164" t="s">
        <v>644</v>
      </c>
      <c r="V2284" s="164" t="s">
        <v>644</v>
      </c>
      <c r="W2284" s="162">
        <f t="shared" si="131"/>
        <v>1</v>
      </c>
      <c r="X2284" s="162">
        <v>1</v>
      </c>
      <c r="Y2284" s="1751" t="str">
        <f t="shared" si="132"/>
        <v>Public Elementary</v>
      </c>
      <c r="Z2284" s="1751"/>
      <c r="AA2284" s="1751" t="str">
        <f t="shared" si="133"/>
        <v>1</v>
      </c>
      <c r="AB2284" s="1751"/>
    </row>
    <row r="2285" spans="1:28" ht="15.75" hidden="1" customHeight="1" x14ac:dyDescent="0.25">
      <c r="A2285" s="162">
        <v>1978</v>
      </c>
      <c r="B2285" s="162">
        <v>121824</v>
      </c>
      <c r="C2285" s="163" t="s">
        <v>2585</v>
      </c>
      <c r="D2285" s="163" t="s">
        <v>638</v>
      </c>
      <c r="E2285" s="163" t="s">
        <v>639</v>
      </c>
      <c r="F2285" s="163" t="s">
        <v>639</v>
      </c>
      <c r="G2285" s="163" t="s">
        <v>2572</v>
      </c>
      <c r="H2285" s="163" t="s">
        <v>2572</v>
      </c>
      <c r="I2285" s="163" t="s">
        <v>643</v>
      </c>
      <c r="J2285" s="162">
        <v>11.106714180000001</v>
      </c>
      <c r="K2285" s="162">
        <v>124.94020159999999</v>
      </c>
      <c r="L2285" s="163" t="s">
        <v>644</v>
      </c>
      <c r="M2285" s="162">
        <v>14</v>
      </c>
      <c r="N2285" s="162">
        <v>45</v>
      </c>
      <c r="O2285" s="162">
        <v>194</v>
      </c>
      <c r="P2285" s="162">
        <v>1405</v>
      </c>
      <c r="Q2285" s="162">
        <v>2606</v>
      </c>
      <c r="R2285" s="164">
        <v>1</v>
      </c>
      <c r="S2285" s="164" t="s">
        <v>644</v>
      </c>
      <c r="T2285" s="164"/>
      <c r="U2285" s="164" t="s">
        <v>644</v>
      </c>
      <c r="V2285" s="164" t="s">
        <v>644</v>
      </c>
      <c r="W2285" s="162">
        <f t="shared" si="131"/>
        <v>1</v>
      </c>
      <c r="X2285" s="162">
        <v>1</v>
      </c>
      <c r="Y2285" s="1751" t="str">
        <f t="shared" si="132"/>
        <v>Public Elementary</v>
      </c>
      <c r="Z2285" s="1751"/>
      <c r="AA2285" s="1751" t="str">
        <f t="shared" si="133"/>
        <v>1</v>
      </c>
      <c r="AB2285" s="1751"/>
    </row>
    <row r="2286" spans="1:28" ht="15.75" hidden="1" customHeight="1" x14ac:dyDescent="0.25">
      <c r="A2286" s="162">
        <v>1979</v>
      </c>
      <c r="B2286" s="162">
        <v>121825</v>
      </c>
      <c r="C2286" s="163" t="s">
        <v>2586</v>
      </c>
      <c r="D2286" s="163" t="s">
        <v>638</v>
      </c>
      <c r="E2286" s="163" t="s">
        <v>639</v>
      </c>
      <c r="F2286" s="163" t="s">
        <v>639</v>
      </c>
      <c r="G2286" s="163" t="s">
        <v>2572</v>
      </c>
      <c r="H2286" s="163" t="s">
        <v>2572</v>
      </c>
      <c r="I2286" s="163" t="s">
        <v>643</v>
      </c>
      <c r="J2286" s="166">
        <v>11.135934389999999</v>
      </c>
      <c r="K2286" s="166">
        <v>124.8877909</v>
      </c>
      <c r="L2286" s="163" t="s">
        <v>644</v>
      </c>
      <c r="M2286" s="162">
        <v>14</v>
      </c>
      <c r="N2286" s="162">
        <v>45</v>
      </c>
      <c r="O2286" s="162">
        <v>194</v>
      </c>
      <c r="P2286" s="162">
        <v>1405</v>
      </c>
      <c r="Q2286" s="162">
        <v>2606</v>
      </c>
      <c r="R2286" s="164">
        <v>1</v>
      </c>
      <c r="S2286" s="164" t="s">
        <v>644</v>
      </c>
      <c r="T2286" s="164"/>
      <c r="U2286" s="164" t="s">
        <v>644</v>
      </c>
      <c r="V2286" s="164" t="s">
        <v>644</v>
      </c>
      <c r="W2286" s="162">
        <f t="shared" si="131"/>
        <v>1</v>
      </c>
      <c r="X2286" s="162">
        <v>1</v>
      </c>
      <c r="Y2286" t="str">
        <f t="shared" si="132"/>
        <v>Public Elementary</v>
      </c>
      <c r="AA2286" t="str">
        <f t="shared" si="133"/>
        <v>1</v>
      </c>
    </row>
    <row r="2287" spans="1:28" ht="15.75" hidden="1" customHeight="1" x14ac:dyDescent="0.25">
      <c r="A2287" s="162">
        <v>1980</v>
      </c>
      <c r="B2287" s="162">
        <v>121826</v>
      </c>
      <c r="C2287" s="163" t="s">
        <v>2587</v>
      </c>
      <c r="D2287" s="163" t="s">
        <v>638</v>
      </c>
      <c r="E2287" s="163" t="s">
        <v>639</v>
      </c>
      <c r="F2287" s="163" t="s">
        <v>639</v>
      </c>
      <c r="G2287" s="163" t="s">
        <v>2572</v>
      </c>
      <c r="H2287" s="163" t="s">
        <v>2572</v>
      </c>
      <c r="I2287" s="163" t="s">
        <v>643</v>
      </c>
      <c r="J2287" s="162">
        <v>11.11676971</v>
      </c>
      <c r="K2287" s="162">
        <v>124.89001279999999</v>
      </c>
      <c r="L2287" s="163" t="s">
        <v>644</v>
      </c>
      <c r="M2287" s="162">
        <v>14</v>
      </c>
      <c r="N2287" s="162">
        <v>45</v>
      </c>
      <c r="O2287" s="162">
        <v>194</v>
      </c>
      <c r="P2287" s="162">
        <v>1405</v>
      </c>
      <c r="Q2287" s="162">
        <v>2606</v>
      </c>
      <c r="R2287" s="164">
        <v>1</v>
      </c>
      <c r="S2287" s="164" t="s">
        <v>644</v>
      </c>
      <c r="T2287" s="164"/>
      <c r="U2287" s="164" t="s">
        <v>644</v>
      </c>
      <c r="V2287" s="164" t="s">
        <v>644</v>
      </c>
      <c r="W2287" s="162">
        <f t="shared" si="131"/>
        <v>1</v>
      </c>
      <c r="X2287" s="162">
        <v>1</v>
      </c>
      <c r="Y2287" s="1751" t="str">
        <f t="shared" si="132"/>
        <v>Public Elementary</v>
      </c>
      <c r="Z2287" s="1751"/>
      <c r="AA2287" s="1751" t="str">
        <f t="shared" si="133"/>
        <v>1</v>
      </c>
      <c r="AB2287" s="1751"/>
    </row>
    <row r="2288" spans="1:28" ht="15.75" hidden="1" customHeight="1" x14ac:dyDescent="0.25">
      <c r="A2288" s="162">
        <v>1981</v>
      </c>
      <c r="B2288" s="162">
        <v>121827</v>
      </c>
      <c r="C2288" s="163" t="s">
        <v>2588</v>
      </c>
      <c r="D2288" s="163" t="s">
        <v>638</v>
      </c>
      <c r="E2288" s="163" t="s">
        <v>639</v>
      </c>
      <c r="F2288" s="163" t="s">
        <v>639</v>
      </c>
      <c r="G2288" s="163" t="s">
        <v>2572</v>
      </c>
      <c r="H2288" s="163" t="s">
        <v>2572</v>
      </c>
      <c r="I2288" s="163" t="s">
        <v>643</v>
      </c>
      <c r="J2288" s="162">
        <v>11.118713850000001</v>
      </c>
      <c r="K2288" s="162">
        <v>124.83195790000001</v>
      </c>
      <c r="L2288" s="163" t="s">
        <v>644</v>
      </c>
      <c r="M2288" s="162">
        <v>14</v>
      </c>
      <c r="N2288" s="162">
        <v>45</v>
      </c>
      <c r="O2288" s="162">
        <v>194</v>
      </c>
      <c r="P2288" s="162">
        <v>1405</v>
      </c>
      <c r="Q2288" s="162">
        <v>2606</v>
      </c>
      <c r="R2288" s="164">
        <v>1</v>
      </c>
      <c r="S2288" s="164" t="s">
        <v>644</v>
      </c>
      <c r="T2288" s="164"/>
      <c r="U2288" s="164" t="s">
        <v>644</v>
      </c>
      <c r="V2288" s="164" t="s">
        <v>644</v>
      </c>
      <c r="W2288" s="162">
        <f t="shared" si="131"/>
        <v>1</v>
      </c>
      <c r="X2288" s="162">
        <v>1</v>
      </c>
      <c r="Y2288" s="1751" t="str">
        <f t="shared" si="132"/>
        <v>Public Elementary</v>
      </c>
      <c r="Z2288" s="1751"/>
      <c r="AA2288" s="1751" t="str">
        <f t="shared" si="133"/>
        <v>1</v>
      </c>
      <c r="AB2288" s="1751"/>
    </row>
    <row r="2289" spans="1:28" ht="15.75" hidden="1" customHeight="1" x14ac:dyDescent="0.25">
      <c r="A2289" s="162">
        <v>1982</v>
      </c>
      <c r="B2289" s="162">
        <v>121828</v>
      </c>
      <c r="C2289" s="163" t="s">
        <v>2589</v>
      </c>
      <c r="D2289" s="163" t="s">
        <v>638</v>
      </c>
      <c r="E2289" s="163" t="s">
        <v>639</v>
      </c>
      <c r="F2289" s="163" t="s">
        <v>639</v>
      </c>
      <c r="G2289" s="163" t="s">
        <v>2572</v>
      </c>
      <c r="H2289" s="163" t="s">
        <v>2572</v>
      </c>
      <c r="I2289" s="163" t="s">
        <v>643</v>
      </c>
      <c r="J2289" s="162">
        <v>11.10760335</v>
      </c>
      <c r="K2289" s="162">
        <v>124.88973470000001</v>
      </c>
      <c r="L2289" s="163" t="s">
        <v>644</v>
      </c>
      <c r="M2289" s="162">
        <v>14</v>
      </c>
      <c r="N2289" s="162">
        <v>45</v>
      </c>
      <c r="O2289" s="162">
        <v>194</v>
      </c>
      <c r="P2289" s="162">
        <v>1405</v>
      </c>
      <c r="Q2289" s="162">
        <v>2606</v>
      </c>
      <c r="R2289" s="164">
        <v>1</v>
      </c>
      <c r="S2289" s="164" t="s">
        <v>644</v>
      </c>
      <c r="T2289" s="164"/>
      <c r="U2289" s="164" t="s">
        <v>644</v>
      </c>
      <c r="V2289" s="164" t="s">
        <v>644</v>
      </c>
      <c r="W2289" s="162">
        <f t="shared" si="131"/>
        <v>1</v>
      </c>
      <c r="X2289" s="162">
        <v>1</v>
      </c>
      <c r="Y2289" t="str">
        <f t="shared" si="132"/>
        <v>Public Elementary</v>
      </c>
      <c r="AA2289" t="str">
        <f t="shared" si="133"/>
        <v>1</v>
      </c>
    </row>
    <row r="2290" spans="1:28" ht="15.75" hidden="1" customHeight="1" x14ac:dyDescent="0.25">
      <c r="A2290" s="162">
        <v>2153</v>
      </c>
      <c r="B2290" s="162">
        <v>191511</v>
      </c>
      <c r="C2290" s="163" t="s">
        <v>2745</v>
      </c>
      <c r="D2290" s="163" t="s">
        <v>638</v>
      </c>
      <c r="E2290" s="163" t="s">
        <v>639</v>
      </c>
      <c r="F2290" s="163" t="s">
        <v>639</v>
      </c>
      <c r="G2290" s="163" t="s">
        <v>2572</v>
      </c>
      <c r="H2290" s="163" t="s">
        <v>2572</v>
      </c>
      <c r="I2290" s="163" t="s">
        <v>643</v>
      </c>
      <c r="J2290" s="162">
        <v>11.119960000000001</v>
      </c>
      <c r="K2290" s="162">
        <v>124.894268</v>
      </c>
      <c r="L2290" s="163" t="s">
        <v>644</v>
      </c>
      <c r="M2290" s="162">
        <v>14</v>
      </c>
      <c r="N2290" s="162">
        <v>45</v>
      </c>
      <c r="O2290" s="162">
        <v>194</v>
      </c>
      <c r="P2290" s="162">
        <v>1405</v>
      </c>
      <c r="Q2290" s="162">
        <v>2606</v>
      </c>
      <c r="R2290" s="164">
        <v>1</v>
      </c>
      <c r="S2290" s="164" t="s">
        <v>644</v>
      </c>
      <c r="T2290" s="164"/>
      <c r="U2290" s="164" t="s">
        <v>644</v>
      </c>
      <c r="V2290" s="164" t="s">
        <v>644</v>
      </c>
      <c r="W2290" s="162">
        <f t="shared" si="131"/>
        <v>1</v>
      </c>
      <c r="X2290" s="162">
        <v>1</v>
      </c>
      <c r="Y2290" t="str">
        <f t="shared" si="132"/>
        <v>Public Elementary</v>
      </c>
      <c r="AA2290" t="str">
        <f t="shared" si="133"/>
        <v>1</v>
      </c>
    </row>
    <row r="2291" spans="1:28" ht="15.75" hidden="1" customHeight="1" x14ac:dyDescent="0.25">
      <c r="A2291" s="162">
        <v>2195</v>
      </c>
      <c r="B2291" s="162">
        <v>191555</v>
      </c>
      <c r="C2291" s="163" t="s">
        <v>2781</v>
      </c>
      <c r="D2291" s="163" t="s">
        <v>638</v>
      </c>
      <c r="E2291" s="163" t="s">
        <v>639</v>
      </c>
      <c r="F2291" s="163" t="s">
        <v>639</v>
      </c>
      <c r="G2291" s="163" t="s">
        <v>2572</v>
      </c>
      <c r="H2291" s="163" t="s">
        <v>2572</v>
      </c>
      <c r="I2291" s="163" t="s">
        <v>643</v>
      </c>
      <c r="J2291" s="162">
        <v>11.118612000000001</v>
      </c>
      <c r="K2291" s="162">
        <v>124.90851600000001</v>
      </c>
      <c r="L2291" s="163" t="s">
        <v>644</v>
      </c>
      <c r="M2291" s="162">
        <v>14</v>
      </c>
      <c r="N2291" s="162">
        <v>45</v>
      </c>
      <c r="O2291" s="162">
        <v>194</v>
      </c>
      <c r="P2291" s="162">
        <v>1405</v>
      </c>
      <c r="Q2291" s="162">
        <v>2606</v>
      </c>
      <c r="R2291" s="164">
        <v>1</v>
      </c>
      <c r="S2291" s="164" t="s">
        <v>644</v>
      </c>
      <c r="T2291" s="164"/>
      <c r="U2291" s="164" t="s">
        <v>644</v>
      </c>
      <c r="V2291" s="164" t="s">
        <v>644</v>
      </c>
      <c r="W2291" s="162">
        <f t="shared" si="131"/>
        <v>1</v>
      </c>
      <c r="X2291" s="162">
        <v>1</v>
      </c>
      <c r="Y2291" s="1751" t="str">
        <f t="shared" si="132"/>
        <v>Public Elementary</v>
      </c>
      <c r="Z2291" s="1751"/>
      <c r="AA2291" s="1751" t="str">
        <f t="shared" si="133"/>
        <v>1</v>
      </c>
      <c r="AB2291" s="1751"/>
    </row>
    <row r="2292" spans="1:28" ht="15.75" hidden="1" customHeight="1" x14ac:dyDescent="0.25">
      <c r="A2292" s="162">
        <v>2260</v>
      </c>
      <c r="B2292" s="162">
        <v>303380</v>
      </c>
      <c r="C2292" s="163" t="s">
        <v>2840</v>
      </c>
      <c r="D2292" s="163" t="s">
        <v>638</v>
      </c>
      <c r="E2292" s="163" t="s">
        <v>639</v>
      </c>
      <c r="F2292" s="163" t="s">
        <v>639</v>
      </c>
      <c r="G2292" s="163" t="s">
        <v>2572</v>
      </c>
      <c r="H2292" s="163" t="s">
        <v>2572</v>
      </c>
      <c r="I2292" s="163" t="s">
        <v>716</v>
      </c>
      <c r="J2292" s="162">
        <v>11.136188900000001</v>
      </c>
      <c r="K2292" s="162">
        <v>124.89078790000001</v>
      </c>
      <c r="L2292" s="163" t="s">
        <v>644</v>
      </c>
      <c r="M2292" s="162">
        <v>14</v>
      </c>
      <c r="N2292" s="162">
        <v>45</v>
      </c>
      <c r="O2292" s="162">
        <v>194</v>
      </c>
      <c r="P2292" s="162">
        <v>1405</v>
      </c>
      <c r="Q2292" s="162">
        <v>2606</v>
      </c>
      <c r="R2292" s="164" t="s">
        <v>644</v>
      </c>
      <c r="S2292" s="164">
        <v>1</v>
      </c>
      <c r="T2292" s="164"/>
      <c r="U2292" s="164" t="s">
        <v>644</v>
      </c>
      <c r="V2292" s="164" t="s">
        <v>644</v>
      </c>
      <c r="W2292" s="162">
        <f t="shared" si="131"/>
        <v>2</v>
      </c>
      <c r="X2292" s="162">
        <v>1</v>
      </c>
      <c r="Y2292" s="1751" t="str">
        <f t="shared" si="132"/>
        <v>Public JHS</v>
      </c>
      <c r="Z2292" s="1751"/>
      <c r="AA2292" s="1751" t="str">
        <f t="shared" si="133"/>
        <v>2</v>
      </c>
      <c r="AB2292" s="1751"/>
    </row>
    <row r="2293" spans="1:28" ht="15.75" hidden="1" customHeight="1" x14ac:dyDescent="0.25">
      <c r="A2293" s="162">
        <v>2347</v>
      </c>
      <c r="B2293" s="162">
        <v>313330</v>
      </c>
      <c r="C2293" s="163" t="s">
        <v>2922</v>
      </c>
      <c r="D2293" s="163" t="s">
        <v>638</v>
      </c>
      <c r="E2293" s="163" t="s">
        <v>639</v>
      </c>
      <c r="F2293" s="163" t="s">
        <v>639</v>
      </c>
      <c r="G2293" s="163" t="s">
        <v>2572</v>
      </c>
      <c r="H2293" s="163" t="s">
        <v>2572</v>
      </c>
      <c r="I2293" s="163" t="s">
        <v>716</v>
      </c>
      <c r="J2293" s="170"/>
      <c r="K2293" s="170"/>
      <c r="L2293" s="163" t="s">
        <v>644</v>
      </c>
      <c r="M2293" s="162">
        <v>14</v>
      </c>
      <c r="N2293" s="162">
        <v>45</v>
      </c>
      <c r="O2293" s="162">
        <v>194</v>
      </c>
      <c r="P2293" s="162">
        <v>1405</v>
      </c>
      <c r="Q2293" s="162">
        <v>2606</v>
      </c>
      <c r="R2293" s="164" t="s">
        <v>644</v>
      </c>
      <c r="S2293" s="164">
        <v>1</v>
      </c>
      <c r="T2293" s="164"/>
      <c r="U2293" s="164" t="s">
        <v>644</v>
      </c>
      <c r="V2293" s="164" t="s">
        <v>644</v>
      </c>
      <c r="W2293" s="162">
        <f t="shared" si="131"/>
        <v>2</v>
      </c>
      <c r="X2293" s="162">
        <v>1</v>
      </c>
      <c r="Y2293" s="1751" t="str">
        <f t="shared" si="132"/>
        <v>Public JHS</v>
      </c>
      <c r="Z2293" s="1751"/>
      <c r="AA2293" s="1751" t="str">
        <f t="shared" si="133"/>
        <v>2</v>
      </c>
      <c r="AB2293" s="1751"/>
    </row>
    <row r="2294" spans="1:28" ht="15.75" hidden="1" customHeight="1" x14ac:dyDescent="0.25">
      <c r="A2294" s="162">
        <v>2489</v>
      </c>
      <c r="B2294" s="178" t="s">
        <v>2572</v>
      </c>
      <c r="C2294" s="178" t="s">
        <v>3144</v>
      </c>
      <c r="D2294" s="163" t="s">
        <v>638</v>
      </c>
      <c r="E2294" s="163" t="s">
        <v>639</v>
      </c>
      <c r="F2294" s="163" t="s">
        <v>639</v>
      </c>
      <c r="G2294" s="178" t="s">
        <v>2572</v>
      </c>
      <c r="H2294" s="178" t="s">
        <v>2572</v>
      </c>
      <c r="I2294" s="163" t="s">
        <v>758</v>
      </c>
      <c r="J2294" s="162"/>
      <c r="K2294" s="162"/>
      <c r="L2294" s="163"/>
      <c r="M2294" s="162"/>
      <c r="N2294" s="162"/>
      <c r="O2294" s="162"/>
      <c r="P2294" s="162"/>
      <c r="Q2294" s="162"/>
      <c r="R2294" s="164" t="s">
        <v>644</v>
      </c>
      <c r="S2294" s="164" t="s">
        <v>644</v>
      </c>
      <c r="T2294" s="164"/>
      <c r="U2294" s="164">
        <v>1</v>
      </c>
      <c r="V2294" s="164" t="s">
        <v>644</v>
      </c>
      <c r="W2294" s="162">
        <f t="shared" si="131"/>
        <v>7</v>
      </c>
      <c r="X2294" s="162">
        <v>1</v>
      </c>
      <c r="Y2294" t="str">
        <f t="shared" si="132"/>
        <v>Public ALS</v>
      </c>
      <c r="AA2294" t="str">
        <f t="shared" si="133"/>
        <v>4</v>
      </c>
    </row>
    <row r="2295" spans="1:28" ht="15.75" hidden="1" customHeight="1" x14ac:dyDescent="0.25">
      <c r="A2295" s="162">
        <v>1983</v>
      </c>
      <c r="B2295" s="162">
        <v>121829</v>
      </c>
      <c r="C2295" s="163" t="s">
        <v>2590</v>
      </c>
      <c r="D2295" s="163" t="s">
        <v>638</v>
      </c>
      <c r="E2295" s="163" t="s">
        <v>639</v>
      </c>
      <c r="F2295" s="163" t="s">
        <v>639</v>
      </c>
      <c r="G2295" s="163" t="s">
        <v>2591</v>
      </c>
      <c r="H2295" s="163" t="s">
        <v>2591</v>
      </c>
      <c r="I2295" s="163" t="s">
        <v>643</v>
      </c>
      <c r="J2295" s="166">
        <v>11.373611110000001</v>
      </c>
      <c r="K2295" s="166">
        <v>124.38194439999999</v>
      </c>
      <c r="L2295" s="163" t="s">
        <v>644</v>
      </c>
      <c r="M2295" s="162">
        <v>14</v>
      </c>
      <c r="N2295" s="162">
        <v>45</v>
      </c>
      <c r="O2295" s="162">
        <v>194</v>
      </c>
      <c r="P2295" s="162">
        <v>1406</v>
      </c>
      <c r="Q2295" s="162">
        <v>2607</v>
      </c>
      <c r="R2295" s="164">
        <v>1</v>
      </c>
      <c r="S2295" s="164" t="s">
        <v>644</v>
      </c>
      <c r="T2295" s="164"/>
      <c r="U2295" s="164" t="s">
        <v>644</v>
      </c>
      <c r="V2295" s="164" t="s">
        <v>644</v>
      </c>
      <c r="W2295" s="162">
        <f t="shared" si="131"/>
        <v>1</v>
      </c>
      <c r="X2295" s="162">
        <v>1</v>
      </c>
      <c r="Y2295" t="str">
        <f t="shared" si="132"/>
        <v>Public Elementary</v>
      </c>
      <c r="AA2295" t="str">
        <f t="shared" si="133"/>
        <v>1</v>
      </c>
    </row>
    <row r="2296" spans="1:28" ht="15.75" hidden="1" customHeight="1" x14ac:dyDescent="0.25">
      <c r="A2296" s="162">
        <v>1984</v>
      </c>
      <c r="B2296" s="162">
        <v>121830</v>
      </c>
      <c r="C2296" s="163" t="s">
        <v>2592</v>
      </c>
      <c r="D2296" s="163" t="s">
        <v>638</v>
      </c>
      <c r="E2296" s="163" t="s">
        <v>639</v>
      </c>
      <c r="F2296" s="163" t="s">
        <v>639</v>
      </c>
      <c r="G2296" s="163" t="s">
        <v>2591</v>
      </c>
      <c r="H2296" s="163" t="s">
        <v>2591</v>
      </c>
      <c r="I2296" s="163" t="s">
        <v>643</v>
      </c>
      <c r="J2296" s="162">
        <v>11.36508794</v>
      </c>
      <c r="K2296" s="162">
        <v>124.365571</v>
      </c>
      <c r="L2296" s="163" t="s">
        <v>644</v>
      </c>
      <c r="M2296" s="162">
        <v>14</v>
      </c>
      <c r="N2296" s="162">
        <v>45</v>
      </c>
      <c r="O2296" s="162">
        <v>194</v>
      </c>
      <c r="P2296" s="162">
        <v>1406</v>
      </c>
      <c r="Q2296" s="162">
        <v>2607</v>
      </c>
      <c r="R2296" s="164">
        <v>1</v>
      </c>
      <c r="S2296" s="164" t="s">
        <v>644</v>
      </c>
      <c r="T2296" s="164"/>
      <c r="U2296" s="164" t="s">
        <v>644</v>
      </c>
      <c r="V2296" s="164" t="s">
        <v>644</v>
      </c>
      <c r="W2296" s="162">
        <f t="shared" si="131"/>
        <v>1</v>
      </c>
      <c r="X2296" s="162">
        <v>1</v>
      </c>
      <c r="Y2296" s="1751" t="str">
        <f t="shared" si="132"/>
        <v>Public Elementary</v>
      </c>
      <c r="Z2296" s="1751"/>
      <c r="AA2296" s="1751" t="str">
        <f t="shared" si="133"/>
        <v>1</v>
      </c>
      <c r="AB2296" s="1751"/>
    </row>
    <row r="2297" spans="1:28" ht="15.75" hidden="1" customHeight="1" x14ac:dyDescent="0.25">
      <c r="A2297" s="162">
        <v>1985</v>
      </c>
      <c r="B2297" s="162">
        <v>121831</v>
      </c>
      <c r="C2297" s="163" t="s">
        <v>2593</v>
      </c>
      <c r="D2297" s="163" t="s">
        <v>638</v>
      </c>
      <c r="E2297" s="163" t="s">
        <v>639</v>
      </c>
      <c r="F2297" s="163" t="s">
        <v>639</v>
      </c>
      <c r="G2297" s="163" t="s">
        <v>2591</v>
      </c>
      <c r="H2297" s="163" t="s">
        <v>2591</v>
      </c>
      <c r="I2297" s="163" t="s">
        <v>643</v>
      </c>
      <c r="J2297" s="162">
        <v>11.37557831</v>
      </c>
      <c r="K2297" s="162">
        <v>124.34560209999999</v>
      </c>
      <c r="L2297" s="163" t="s">
        <v>644</v>
      </c>
      <c r="M2297" s="162">
        <v>14</v>
      </c>
      <c r="N2297" s="162">
        <v>45</v>
      </c>
      <c r="O2297" s="162">
        <v>194</v>
      </c>
      <c r="P2297" s="162">
        <v>1406</v>
      </c>
      <c r="Q2297" s="162">
        <v>2607</v>
      </c>
      <c r="R2297" s="164">
        <v>1</v>
      </c>
      <c r="S2297" s="164" t="s">
        <v>644</v>
      </c>
      <c r="T2297" s="164"/>
      <c r="U2297" s="164" t="s">
        <v>644</v>
      </c>
      <c r="V2297" s="164" t="s">
        <v>644</v>
      </c>
      <c r="W2297" s="162">
        <f t="shared" si="131"/>
        <v>1</v>
      </c>
      <c r="X2297" s="162">
        <v>1</v>
      </c>
      <c r="Y2297" t="str">
        <f t="shared" si="132"/>
        <v>Public Elementary</v>
      </c>
      <c r="AA2297" t="str">
        <f t="shared" si="133"/>
        <v>1</v>
      </c>
    </row>
    <row r="2298" spans="1:28" ht="15.75" hidden="1" customHeight="1" x14ac:dyDescent="0.25">
      <c r="A2298" s="162">
        <v>1986</v>
      </c>
      <c r="B2298" s="162">
        <v>121832</v>
      </c>
      <c r="C2298" s="163" t="s">
        <v>1714</v>
      </c>
      <c r="D2298" s="163" t="s">
        <v>638</v>
      </c>
      <c r="E2298" s="163" t="s">
        <v>639</v>
      </c>
      <c r="F2298" s="163" t="s">
        <v>639</v>
      </c>
      <c r="G2298" s="163" t="s">
        <v>2591</v>
      </c>
      <c r="H2298" s="163" t="s">
        <v>2591</v>
      </c>
      <c r="I2298" s="163" t="s">
        <v>643</v>
      </c>
      <c r="J2298" s="162">
        <v>11.48749055</v>
      </c>
      <c r="K2298" s="162">
        <v>124.35130460000001</v>
      </c>
      <c r="L2298" s="163" t="s">
        <v>644</v>
      </c>
      <c r="M2298" s="162">
        <v>14</v>
      </c>
      <c r="N2298" s="162">
        <v>45</v>
      </c>
      <c r="O2298" s="162">
        <v>194</v>
      </c>
      <c r="P2298" s="162">
        <v>1406</v>
      </c>
      <c r="Q2298" s="162">
        <v>2607</v>
      </c>
      <c r="R2298" s="164">
        <v>1</v>
      </c>
      <c r="S2298" s="164" t="s">
        <v>644</v>
      </c>
      <c r="T2298" s="164"/>
      <c r="U2298" s="164" t="s">
        <v>644</v>
      </c>
      <c r="V2298" s="164" t="s">
        <v>644</v>
      </c>
      <c r="W2298" s="162">
        <f t="shared" si="131"/>
        <v>1</v>
      </c>
      <c r="X2298" s="162">
        <v>1</v>
      </c>
      <c r="Y2298" t="str">
        <f t="shared" si="132"/>
        <v>Public Elementary</v>
      </c>
      <c r="AA2298" t="str">
        <f t="shared" si="133"/>
        <v>1</v>
      </c>
    </row>
    <row r="2299" spans="1:28" ht="15.75" hidden="1" customHeight="1" x14ac:dyDescent="0.25">
      <c r="A2299" s="162">
        <v>1987</v>
      </c>
      <c r="B2299" s="162">
        <v>121833</v>
      </c>
      <c r="C2299" s="163" t="s">
        <v>1917</v>
      </c>
      <c r="D2299" s="163" t="s">
        <v>638</v>
      </c>
      <c r="E2299" s="163" t="s">
        <v>639</v>
      </c>
      <c r="F2299" s="163" t="s">
        <v>639</v>
      </c>
      <c r="G2299" s="163" t="s">
        <v>2591</v>
      </c>
      <c r="H2299" s="163" t="s">
        <v>2591</v>
      </c>
      <c r="I2299" s="163" t="s">
        <v>643</v>
      </c>
      <c r="J2299" s="162">
        <v>11.393974829999999</v>
      </c>
      <c r="K2299" s="162">
        <v>124.3908481</v>
      </c>
      <c r="L2299" s="163" t="s">
        <v>644</v>
      </c>
      <c r="M2299" s="162">
        <v>14</v>
      </c>
      <c r="N2299" s="162">
        <v>45</v>
      </c>
      <c r="O2299" s="162">
        <v>194</v>
      </c>
      <c r="P2299" s="162">
        <v>1406</v>
      </c>
      <c r="Q2299" s="162">
        <v>2607</v>
      </c>
      <c r="R2299" s="164">
        <v>1</v>
      </c>
      <c r="S2299" s="164" t="s">
        <v>644</v>
      </c>
      <c r="T2299" s="164"/>
      <c r="U2299" s="164" t="s">
        <v>644</v>
      </c>
      <c r="V2299" s="164" t="s">
        <v>644</v>
      </c>
      <c r="W2299" s="162">
        <f t="shared" si="131"/>
        <v>1</v>
      </c>
      <c r="X2299" s="162">
        <v>1</v>
      </c>
      <c r="Y2299" t="str">
        <f t="shared" si="132"/>
        <v>Public Elementary</v>
      </c>
      <c r="AA2299" t="str">
        <f t="shared" si="133"/>
        <v>1</v>
      </c>
    </row>
    <row r="2300" spans="1:28" ht="15.75" hidden="1" customHeight="1" x14ac:dyDescent="0.25">
      <c r="A2300" s="162">
        <v>1988</v>
      </c>
      <c r="B2300" s="162">
        <v>121834</v>
      </c>
      <c r="C2300" s="163" t="s">
        <v>2594</v>
      </c>
      <c r="D2300" s="163" t="s">
        <v>638</v>
      </c>
      <c r="E2300" s="163" t="s">
        <v>639</v>
      </c>
      <c r="F2300" s="163" t="s">
        <v>639</v>
      </c>
      <c r="G2300" s="163" t="s">
        <v>2591</v>
      </c>
      <c r="H2300" s="163" t="s">
        <v>2591</v>
      </c>
      <c r="I2300" s="163" t="s">
        <v>643</v>
      </c>
      <c r="J2300" s="162">
        <v>11.454526019999999</v>
      </c>
      <c r="K2300" s="162">
        <v>124.3116825</v>
      </c>
      <c r="L2300" s="163" t="s">
        <v>644</v>
      </c>
      <c r="M2300" s="162">
        <v>14</v>
      </c>
      <c r="N2300" s="162">
        <v>45</v>
      </c>
      <c r="O2300" s="162">
        <v>194</v>
      </c>
      <c r="P2300" s="162">
        <v>1406</v>
      </c>
      <c r="Q2300" s="162">
        <v>2607</v>
      </c>
      <c r="R2300" s="164">
        <v>1</v>
      </c>
      <c r="S2300" s="164" t="s">
        <v>644</v>
      </c>
      <c r="T2300" s="164"/>
      <c r="U2300" s="164" t="s">
        <v>644</v>
      </c>
      <c r="V2300" s="164" t="s">
        <v>644</v>
      </c>
      <c r="W2300" s="162">
        <f t="shared" si="131"/>
        <v>1</v>
      </c>
      <c r="X2300" s="162">
        <v>1</v>
      </c>
      <c r="Y2300" t="str">
        <f t="shared" si="132"/>
        <v>Public Elementary</v>
      </c>
      <c r="AA2300" t="str">
        <f t="shared" si="133"/>
        <v>1</v>
      </c>
    </row>
    <row r="2301" spans="1:28" ht="15.75" hidden="1" customHeight="1" x14ac:dyDescent="0.25">
      <c r="A2301" s="162">
        <v>1989</v>
      </c>
      <c r="B2301" s="162">
        <v>121835</v>
      </c>
      <c r="C2301" s="163" t="s">
        <v>2595</v>
      </c>
      <c r="D2301" s="163" t="s">
        <v>638</v>
      </c>
      <c r="E2301" s="163" t="s">
        <v>639</v>
      </c>
      <c r="F2301" s="163" t="s">
        <v>639</v>
      </c>
      <c r="G2301" s="163" t="s">
        <v>2591</v>
      </c>
      <c r="H2301" s="163" t="s">
        <v>2591</v>
      </c>
      <c r="I2301" s="163" t="s">
        <v>643</v>
      </c>
      <c r="J2301" s="162">
        <v>11.381475630000001</v>
      </c>
      <c r="K2301" s="162">
        <v>124.40334799999999</v>
      </c>
      <c r="L2301" s="163" t="s">
        <v>644</v>
      </c>
      <c r="M2301" s="162">
        <v>14</v>
      </c>
      <c r="N2301" s="162">
        <v>45</v>
      </c>
      <c r="O2301" s="162">
        <v>194</v>
      </c>
      <c r="P2301" s="162">
        <v>1406</v>
      </c>
      <c r="Q2301" s="162">
        <v>2607</v>
      </c>
      <c r="R2301" s="164">
        <v>1</v>
      </c>
      <c r="S2301" s="164" t="s">
        <v>644</v>
      </c>
      <c r="T2301" s="164"/>
      <c r="U2301" s="164" t="s">
        <v>644</v>
      </c>
      <c r="V2301" s="164" t="s">
        <v>644</v>
      </c>
      <c r="W2301" s="162">
        <f t="shared" si="131"/>
        <v>1</v>
      </c>
      <c r="X2301" s="162">
        <v>1</v>
      </c>
      <c r="Y2301" t="str">
        <f t="shared" si="132"/>
        <v>Public Elementary</v>
      </c>
      <c r="AA2301" t="str">
        <f t="shared" si="133"/>
        <v>1</v>
      </c>
    </row>
    <row r="2302" spans="1:28" ht="15.75" hidden="1" customHeight="1" x14ac:dyDescent="0.25">
      <c r="A2302" s="162">
        <v>1990</v>
      </c>
      <c r="B2302" s="162">
        <v>121836</v>
      </c>
      <c r="C2302" s="163" t="s">
        <v>2596</v>
      </c>
      <c r="D2302" s="163" t="s">
        <v>638</v>
      </c>
      <c r="E2302" s="163" t="s">
        <v>639</v>
      </c>
      <c r="F2302" s="163" t="s">
        <v>639</v>
      </c>
      <c r="G2302" s="163" t="s">
        <v>2591</v>
      </c>
      <c r="H2302" s="163" t="s">
        <v>2591</v>
      </c>
      <c r="I2302" s="163" t="s">
        <v>643</v>
      </c>
      <c r="J2302" s="162">
        <v>11.42480591</v>
      </c>
      <c r="K2302" s="162">
        <v>124.34612629999999</v>
      </c>
      <c r="L2302" s="163" t="s">
        <v>644</v>
      </c>
      <c r="M2302" s="162">
        <v>14</v>
      </c>
      <c r="N2302" s="162">
        <v>45</v>
      </c>
      <c r="O2302" s="162">
        <v>194</v>
      </c>
      <c r="P2302" s="162">
        <v>1406</v>
      </c>
      <c r="Q2302" s="162">
        <v>2607</v>
      </c>
      <c r="R2302" s="164">
        <v>1</v>
      </c>
      <c r="S2302" s="164" t="s">
        <v>644</v>
      </c>
      <c r="T2302" s="164"/>
      <c r="U2302" s="164" t="s">
        <v>644</v>
      </c>
      <c r="V2302" s="164" t="s">
        <v>644</v>
      </c>
      <c r="W2302" s="162">
        <f t="shared" si="131"/>
        <v>1</v>
      </c>
      <c r="X2302" s="162">
        <v>1</v>
      </c>
      <c r="Y2302" t="str">
        <f t="shared" si="132"/>
        <v>Public Elementary</v>
      </c>
      <c r="AA2302" t="str">
        <f t="shared" si="133"/>
        <v>1</v>
      </c>
    </row>
    <row r="2303" spans="1:28" ht="15.75" hidden="1" customHeight="1" x14ac:dyDescent="0.25">
      <c r="A2303" s="162">
        <v>1991</v>
      </c>
      <c r="B2303" s="162">
        <v>121837</v>
      </c>
      <c r="C2303" s="163" t="s">
        <v>2597</v>
      </c>
      <c r="D2303" s="163" t="s">
        <v>638</v>
      </c>
      <c r="E2303" s="163" t="s">
        <v>639</v>
      </c>
      <c r="F2303" s="163" t="s">
        <v>639</v>
      </c>
      <c r="G2303" s="163" t="s">
        <v>2591</v>
      </c>
      <c r="H2303" s="163" t="s">
        <v>2591</v>
      </c>
      <c r="I2303" s="163" t="s">
        <v>643</v>
      </c>
      <c r="J2303" s="162">
        <v>11.37611111</v>
      </c>
      <c r="K2303" s="162">
        <v>124.3755556</v>
      </c>
      <c r="L2303" s="163" t="s">
        <v>644</v>
      </c>
      <c r="M2303" s="162">
        <v>14</v>
      </c>
      <c r="N2303" s="162">
        <v>45</v>
      </c>
      <c r="O2303" s="162">
        <v>194</v>
      </c>
      <c r="P2303" s="162">
        <v>1406</v>
      </c>
      <c r="Q2303" s="162">
        <v>2607</v>
      </c>
      <c r="R2303" s="164">
        <v>1</v>
      </c>
      <c r="S2303" s="164" t="s">
        <v>644</v>
      </c>
      <c r="T2303" s="164"/>
      <c r="U2303" s="164" t="s">
        <v>644</v>
      </c>
      <c r="V2303" s="164" t="s">
        <v>644</v>
      </c>
      <c r="W2303" s="162">
        <f t="shared" si="131"/>
        <v>1</v>
      </c>
      <c r="X2303" s="162">
        <v>1</v>
      </c>
      <c r="Y2303" s="1751" t="str">
        <f t="shared" si="132"/>
        <v>Public Elementary</v>
      </c>
      <c r="Z2303" s="1751"/>
      <c r="AA2303" s="1751" t="str">
        <f t="shared" si="133"/>
        <v>1</v>
      </c>
      <c r="AB2303" s="1751"/>
    </row>
    <row r="2304" spans="1:28" ht="15.75" hidden="1" customHeight="1" x14ac:dyDescent="0.25">
      <c r="A2304" s="162">
        <v>1992</v>
      </c>
      <c r="B2304" s="162">
        <v>121838</v>
      </c>
      <c r="C2304" s="163" t="s">
        <v>2598</v>
      </c>
      <c r="D2304" s="163" t="s">
        <v>638</v>
      </c>
      <c r="E2304" s="163" t="s">
        <v>639</v>
      </c>
      <c r="F2304" s="163" t="s">
        <v>639</v>
      </c>
      <c r="G2304" s="163" t="s">
        <v>2591</v>
      </c>
      <c r="H2304" s="163" t="s">
        <v>2591</v>
      </c>
      <c r="I2304" s="163" t="s">
        <v>643</v>
      </c>
      <c r="J2304" s="162">
        <v>11.435083130000001</v>
      </c>
      <c r="K2304" s="162">
        <v>124.3611264</v>
      </c>
      <c r="L2304" s="163" t="s">
        <v>644</v>
      </c>
      <c r="M2304" s="162">
        <v>14</v>
      </c>
      <c r="N2304" s="162">
        <v>45</v>
      </c>
      <c r="O2304" s="162">
        <v>194</v>
      </c>
      <c r="P2304" s="162">
        <v>1406</v>
      </c>
      <c r="Q2304" s="162">
        <v>2607</v>
      </c>
      <c r="R2304" s="164">
        <v>1</v>
      </c>
      <c r="S2304" s="164" t="s">
        <v>644</v>
      </c>
      <c r="T2304" s="164"/>
      <c r="U2304" s="164" t="s">
        <v>644</v>
      </c>
      <c r="V2304" s="164" t="s">
        <v>644</v>
      </c>
      <c r="W2304" s="162">
        <f t="shared" si="131"/>
        <v>1</v>
      </c>
      <c r="X2304" s="162">
        <v>1</v>
      </c>
      <c r="Y2304" s="1751" t="str">
        <f t="shared" si="132"/>
        <v>Public Elementary</v>
      </c>
      <c r="Z2304" s="1751"/>
      <c r="AA2304" s="1751" t="str">
        <f t="shared" si="133"/>
        <v>1</v>
      </c>
      <c r="AB2304" s="1751"/>
    </row>
    <row r="2305" spans="1:28" ht="15.75" hidden="1" customHeight="1" x14ac:dyDescent="0.25">
      <c r="A2305" s="162">
        <v>1993</v>
      </c>
      <c r="B2305" s="162">
        <v>121839</v>
      </c>
      <c r="C2305" s="163" t="s">
        <v>2599</v>
      </c>
      <c r="D2305" s="163" t="s">
        <v>638</v>
      </c>
      <c r="E2305" s="163" t="s">
        <v>639</v>
      </c>
      <c r="F2305" s="163" t="s">
        <v>639</v>
      </c>
      <c r="G2305" s="163" t="s">
        <v>2591</v>
      </c>
      <c r="H2305" s="163" t="s">
        <v>2591</v>
      </c>
      <c r="I2305" s="163" t="s">
        <v>643</v>
      </c>
      <c r="J2305" s="166">
        <v>11.41786218</v>
      </c>
      <c r="K2305" s="166">
        <v>124.38918219999999</v>
      </c>
      <c r="L2305" s="163" t="s">
        <v>644</v>
      </c>
      <c r="M2305" s="162">
        <v>14</v>
      </c>
      <c r="N2305" s="162">
        <v>45</v>
      </c>
      <c r="O2305" s="162">
        <v>194</v>
      </c>
      <c r="P2305" s="162">
        <v>1406</v>
      </c>
      <c r="Q2305" s="162">
        <v>2607</v>
      </c>
      <c r="R2305" s="164">
        <v>1</v>
      </c>
      <c r="S2305" s="164" t="s">
        <v>644</v>
      </c>
      <c r="T2305" s="164"/>
      <c r="U2305" s="164" t="s">
        <v>644</v>
      </c>
      <c r="V2305" s="164" t="s">
        <v>644</v>
      </c>
      <c r="W2305" s="162">
        <f t="shared" si="131"/>
        <v>1</v>
      </c>
      <c r="X2305" s="162">
        <v>1</v>
      </c>
      <c r="Y2305" s="1751" t="str">
        <f t="shared" si="132"/>
        <v>Public Elementary</v>
      </c>
      <c r="Z2305" s="1751"/>
      <c r="AA2305" s="1751" t="str">
        <f t="shared" si="133"/>
        <v>1</v>
      </c>
      <c r="AB2305" s="1751"/>
    </row>
    <row r="2306" spans="1:28" ht="15.75" hidden="1" customHeight="1" x14ac:dyDescent="0.25">
      <c r="A2306" s="162">
        <v>1994</v>
      </c>
      <c r="B2306" s="162">
        <v>121840</v>
      </c>
      <c r="C2306" s="163" t="s">
        <v>2600</v>
      </c>
      <c r="D2306" s="163" t="s">
        <v>638</v>
      </c>
      <c r="E2306" s="163" t="s">
        <v>639</v>
      </c>
      <c r="F2306" s="163" t="s">
        <v>639</v>
      </c>
      <c r="G2306" s="163" t="s">
        <v>2591</v>
      </c>
      <c r="H2306" s="163" t="s">
        <v>2591</v>
      </c>
      <c r="I2306" s="163" t="s">
        <v>643</v>
      </c>
      <c r="J2306" s="162">
        <v>11.418973429999999</v>
      </c>
      <c r="K2306" s="162">
        <v>124.3202934</v>
      </c>
      <c r="L2306" s="163" t="s">
        <v>644</v>
      </c>
      <c r="M2306" s="162">
        <v>14</v>
      </c>
      <c r="N2306" s="162">
        <v>45</v>
      </c>
      <c r="O2306" s="162">
        <v>194</v>
      </c>
      <c r="P2306" s="162">
        <v>1406</v>
      </c>
      <c r="Q2306" s="162">
        <v>2607</v>
      </c>
      <c r="R2306" s="164">
        <v>1</v>
      </c>
      <c r="S2306" s="164" t="s">
        <v>644</v>
      </c>
      <c r="T2306" s="164"/>
      <c r="U2306" s="164" t="s">
        <v>644</v>
      </c>
      <c r="V2306" s="164" t="s">
        <v>644</v>
      </c>
      <c r="W2306" s="162">
        <f t="shared" si="131"/>
        <v>1</v>
      </c>
      <c r="X2306" s="162">
        <v>1</v>
      </c>
      <c r="Y2306" s="1751" t="str">
        <f t="shared" si="132"/>
        <v>Public Elementary</v>
      </c>
      <c r="Z2306" s="1751"/>
      <c r="AA2306" s="1751" t="str">
        <f t="shared" si="133"/>
        <v>1</v>
      </c>
      <c r="AB2306" s="1751"/>
    </row>
    <row r="2307" spans="1:28" ht="15.75" hidden="1" customHeight="1" x14ac:dyDescent="0.25">
      <c r="A2307" s="162">
        <v>1995</v>
      </c>
      <c r="B2307" s="162">
        <v>121841</v>
      </c>
      <c r="C2307" s="163" t="s">
        <v>2601</v>
      </c>
      <c r="D2307" s="163" t="s">
        <v>638</v>
      </c>
      <c r="E2307" s="163" t="s">
        <v>639</v>
      </c>
      <c r="F2307" s="163" t="s">
        <v>639</v>
      </c>
      <c r="G2307" s="163" t="s">
        <v>2591</v>
      </c>
      <c r="H2307" s="163" t="s">
        <v>2591</v>
      </c>
      <c r="I2307" s="163" t="s">
        <v>643</v>
      </c>
      <c r="J2307" s="162">
        <v>11.412783810000001</v>
      </c>
      <c r="K2307" s="162">
        <v>124.3322373</v>
      </c>
      <c r="L2307" s="163" t="s">
        <v>644</v>
      </c>
      <c r="M2307" s="162">
        <v>14</v>
      </c>
      <c r="N2307" s="162">
        <v>45</v>
      </c>
      <c r="O2307" s="162">
        <v>194</v>
      </c>
      <c r="P2307" s="162">
        <v>1406</v>
      </c>
      <c r="Q2307" s="162">
        <v>2607</v>
      </c>
      <c r="R2307" s="164">
        <v>1</v>
      </c>
      <c r="S2307" s="164" t="s">
        <v>644</v>
      </c>
      <c r="T2307" s="164"/>
      <c r="U2307" s="164" t="s">
        <v>644</v>
      </c>
      <c r="V2307" s="164" t="s">
        <v>644</v>
      </c>
      <c r="W2307" s="162">
        <f t="shared" si="131"/>
        <v>1</v>
      </c>
      <c r="X2307" s="162">
        <v>1</v>
      </c>
      <c r="Y2307" t="str">
        <f t="shared" si="132"/>
        <v>Public Elementary</v>
      </c>
      <c r="AA2307" t="str">
        <f t="shared" si="133"/>
        <v>1</v>
      </c>
    </row>
    <row r="2308" spans="1:28" ht="15.75" hidden="1" customHeight="1" x14ac:dyDescent="0.25">
      <c r="A2308" s="162">
        <v>1996</v>
      </c>
      <c r="B2308" s="162">
        <v>121842</v>
      </c>
      <c r="C2308" s="163" t="s">
        <v>2602</v>
      </c>
      <c r="D2308" s="163" t="s">
        <v>638</v>
      </c>
      <c r="E2308" s="163" t="s">
        <v>639</v>
      </c>
      <c r="F2308" s="163" t="s">
        <v>639</v>
      </c>
      <c r="G2308" s="163" t="s">
        <v>2591</v>
      </c>
      <c r="H2308" s="163" t="s">
        <v>2591</v>
      </c>
      <c r="I2308" s="163" t="s">
        <v>643</v>
      </c>
      <c r="J2308" s="162">
        <v>11.40564019</v>
      </c>
      <c r="K2308" s="162">
        <v>124.3555712</v>
      </c>
      <c r="L2308" s="163" t="s">
        <v>644</v>
      </c>
      <c r="M2308" s="162">
        <v>14</v>
      </c>
      <c r="N2308" s="162">
        <v>45</v>
      </c>
      <c r="O2308" s="162">
        <v>194</v>
      </c>
      <c r="P2308" s="162">
        <v>1406</v>
      </c>
      <c r="Q2308" s="162">
        <v>2607</v>
      </c>
      <c r="R2308" s="164">
        <v>1</v>
      </c>
      <c r="S2308" s="164" t="s">
        <v>644</v>
      </c>
      <c r="T2308" s="164"/>
      <c r="U2308" s="164" t="s">
        <v>644</v>
      </c>
      <c r="V2308" s="164" t="s">
        <v>644</v>
      </c>
      <c r="W2308" s="162">
        <f t="shared" si="131"/>
        <v>1</v>
      </c>
      <c r="X2308" s="162">
        <v>1</v>
      </c>
      <c r="Y2308" s="1751" t="str">
        <f t="shared" si="132"/>
        <v>Public Elementary</v>
      </c>
      <c r="Z2308" s="1751"/>
      <c r="AA2308" s="1751" t="str">
        <f t="shared" si="133"/>
        <v>1</v>
      </c>
      <c r="AB2308" s="1751"/>
    </row>
    <row r="2309" spans="1:28" ht="15.75" hidden="1" customHeight="1" x14ac:dyDescent="0.25">
      <c r="A2309" s="162">
        <v>1997</v>
      </c>
      <c r="B2309" s="162">
        <v>121843</v>
      </c>
      <c r="C2309" s="163" t="s">
        <v>928</v>
      </c>
      <c r="D2309" s="163" t="s">
        <v>638</v>
      </c>
      <c r="E2309" s="163" t="s">
        <v>639</v>
      </c>
      <c r="F2309" s="163" t="s">
        <v>639</v>
      </c>
      <c r="G2309" s="163" t="s">
        <v>2591</v>
      </c>
      <c r="H2309" s="163" t="s">
        <v>2591</v>
      </c>
      <c r="I2309" s="163" t="s">
        <v>643</v>
      </c>
      <c r="J2309" s="162">
        <v>11.4445265</v>
      </c>
      <c r="K2309" s="162">
        <v>124.3547374</v>
      </c>
      <c r="L2309" s="163" t="s">
        <v>644</v>
      </c>
      <c r="M2309" s="162">
        <v>14</v>
      </c>
      <c r="N2309" s="162">
        <v>45</v>
      </c>
      <c r="O2309" s="162">
        <v>194</v>
      </c>
      <c r="P2309" s="162">
        <v>1406</v>
      </c>
      <c r="Q2309" s="162">
        <v>2607</v>
      </c>
      <c r="R2309" s="164">
        <v>1</v>
      </c>
      <c r="S2309" s="164" t="s">
        <v>644</v>
      </c>
      <c r="T2309" s="164"/>
      <c r="U2309" s="164" t="s">
        <v>644</v>
      </c>
      <c r="V2309" s="164" t="s">
        <v>644</v>
      </c>
      <c r="W2309" s="162">
        <f t="shared" si="131"/>
        <v>1</v>
      </c>
      <c r="X2309" s="162">
        <v>1</v>
      </c>
      <c r="Y2309" s="1751" t="str">
        <f t="shared" si="132"/>
        <v>Public Elementary</v>
      </c>
      <c r="Z2309" s="1751"/>
      <c r="AA2309" s="1751" t="str">
        <f t="shared" si="133"/>
        <v>1</v>
      </c>
      <c r="AB2309" s="1751"/>
    </row>
    <row r="2310" spans="1:28" ht="15.75" hidden="1" customHeight="1" x14ac:dyDescent="0.25">
      <c r="A2310" s="162">
        <v>1998</v>
      </c>
      <c r="B2310" s="162">
        <v>121844</v>
      </c>
      <c r="C2310" s="163" t="s">
        <v>1320</v>
      </c>
      <c r="D2310" s="163" t="s">
        <v>638</v>
      </c>
      <c r="E2310" s="163" t="s">
        <v>639</v>
      </c>
      <c r="F2310" s="163" t="s">
        <v>639</v>
      </c>
      <c r="G2310" s="163" t="s">
        <v>2591</v>
      </c>
      <c r="H2310" s="163" t="s">
        <v>2591</v>
      </c>
      <c r="I2310" s="163" t="s">
        <v>643</v>
      </c>
      <c r="J2310" s="162">
        <v>11.441749809999999</v>
      </c>
      <c r="K2310" s="162">
        <v>124.3302934</v>
      </c>
      <c r="L2310" s="163" t="s">
        <v>644</v>
      </c>
      <c r="M2310" s="162">
        <v>14</v>
      </c>
      <c r="N2310" s="162">
        <v>45</v>
      </c>
      <c r="O2310" s="162">
        <v>194</v>
      </c>
      <c r="P2310" s="162">
        <v>1406</v>
      </c>
      <c r="Q2310" s="162">
        <v>2607</v>
      </c>
      <c r="R2310" s="164">
        <v>1</v>
      </c>
      <c r="S2310" s="164" t="s">
        <v>644</v>
      </c>
      <c r="T2310" s="164"/>
      <c r="U2310" s="164" t="s">
        <v>644</v>
      </c>
      <c r="V2310" s="164" t="s">
        <v>644</v>
      </c>
      <c r="W2310" s="162">
        <f t="shared" si="131"/>
        <v>1</v>
      </c>
      <c r="X2310" s="162">
        <v>1</v>
      </c>
      <c r="Y2310" s="1751" t="str">
        <f t="shared" si="132"/>
        <v>Public Elementary</v>
      </c>
      <c r="Z2310" s="1751"/>
      <c r="AA2310" s="1751" t="str">
        <f t="shared" si="133"/>
        <v>1</v>
      </c>
      <c r="AB2310" s="1751"/>
    </row>
    <row r="2311" spans="1:28" ht="15.75" hidden="1" customHeight="1" x14ac:dyDescent="0.25">
      <c r="A2311" s="162">
        <v>1999</v>
      </c>
      <c r="B2311" s="162">
        <v>121845</v>
      </c>
      <c r="C2311" s="163" t="s">
        <v>2603</v>
      </c>
      <c r="D2311" s="163" t="s">
        <v>638</v>
      </c>
      <c r="E2311" s="163" t="s">
        <v>639</v>
      </c>
      <c r="F2311" s="163" t="s">
        <v>639</v>
      </c>
      <c r="G2311" s="163" t="s">
        <v>2591</v>
      </c>
      <c r="H2311" s="163" t="s">
        <v>2591</v>
      </c>
      <c r="I2311" s="163" t="s">
        <v>643</v>
      </c>
      <c r="J2311" s="162">
        <v>11.39341915</v>
      </c>
      <c r="K2311" s="162">
        <v>124.3316822</v>
      </c>
      <c r="L2311" s="163" t="s">
        <v>644</v>
      </c>
      <c r="M2311" s="162">
        <v>14</v>
      </c>
      <c r="N2311" s="162">
        <v>45</v>
      </c>
      <c r="O2311" s="162">
        <v>194</v>
      </c>
      <c r="P2311" s="162">
        <v>1406</v>
      </c>
      <c r="Q2311" s="162">
        <v>2607</v>
      </c>
      <c r="R2311" s="164">
        <v>1</v>
      </c>
      <c r="S2311" s="164" t="s">
        <v>644</v>
      </c>
      <c r="T2311" s="164"/>
      <c r="U2311" s="164" t="s">
        <v>644</v>
      </c>
      <c r="V2311" s="164" t="s">
        <v>644</v>
      </c>
      <c r="W2311" s="162">
        <f t="shared" si="131"/>
        <v>1</v>
      </c>
      <c r="X2311" s="162">
        <v>1</v>
      </c>
      <c r="Y2311" s="1751" t="str">
        <f t="shared" si="132"/>
        <v>Public Elementary</v>
      </c>
      <c r="Z2311" s="1751"/>
      <c r="AA2311" s="1751" t="str">
        <f t="shared" si="133"/>
        <v>1</v>
      </c>
      <c r="AB2311" s="1751"/>
    </row>
    <row r="2312" spans="1:28" ht="15.75" hidden="1" customHeight="1" x14ac:dyDescent="0.25">
      <c r="A2312" s="162">
        <v>2000</v>
      </c>
      <c r="B2312" s="162">
        <v>121846</v>
      </c>
      <c r="C2312" s="163" t="s">
        <v>2604</v>
      </c>
      <c r="D2312" s="163" t="s">
        <v>638</v>
      </c>
      <c r="E2312" s="163" t="s">
        <v>639</v>
      </c>
      <c r="F2312" s="163" t="s">
        <v>639</v>
      </c>
      <c r="G2312" s="163" t="s">
        <v>2591</v>
      </c>
      <c r="H2312" s="163" t="s">
        <v>2591</v>
      </c>
      <c r="I2312" s="163" t="s">
        <v>643</v>
      </c>
      <c r="J2312" s="162">
        <v>11.485912900000001</v>
      </c>
      <c r="K2312" s="162">
        <v>124.3011267</v>
      </c>
      <c r="L2312" s="163" t="s">
        <v>644</v>
      </c>
      <c r="M2312" s="162">
        <v>14</v>
      </c>
      <c r="N2312" s="162">
        <v>45</v>
      </c>
      <c r="O2312" s="162">
        <v>194</v>
      </c>
      <c r="P2312" s="162">
        <v>1406</v>
      </c>
      <c r="Q2312" s="162">
        <v>2607</v>
      </c>
      <c r="R2312" s="164">
        <v>1</v>
      </c>
      <c r="S2312" s="164" t="s">
        <v>644</v>
      </c>
      <c r="T2312" s="164"/>
      <c r="U2312" s="164" t="s">
        <v>644</v>
      </c>
      <c r="V2312" s="164" t="s">
        <v>644</v>
      </c>
      <c r="W2312" s="162">
        <f t="shared" si="131"/>
        <v>1</v>
      </c>
      <c r="X2312" s="162">
        <v>1</v>
      </c>
      <c r="Y2312" s="1751" t="str">
        <f t="shared" si="132"/>
        <v>Public Elementary</v>
      </c>
      <c r="Z2312" s="1751"/>
      <c r="AA2312" s="1751" t="str">
        <f t="shared" si="133"/>
        <v>1</v>
      </c>
      <c r="AB2312" s="1751"/>
    </row>
    <row r="2313" spans="1:28" ht="15.75" hidden="1" customHeight="1" x14ac:dyDescent="0.25">
      <c r="A2313" s="162">
        <v>2001</v>
      </c>
      <c r="B2313" s="162">
        <v>121847</v>
      </c>
      <c r="C2313" s="163" t="s">
        <v>2605</v>
      </c>
      <c r="D2313" s="163" t="s">
        <v>638</v>
      </c>
      <c r="E2313" s="163" t="s">
        <v>639</v>
      </c>
      <c r="F2313" s="163" t="s">
        <v>639</v>
      </c>
      <c r="G2313" s="163" t="s">
        <v>2591</v>
      </c>
      <c r="H2313" s="163" t="s">
        <v>2591</v>
      </c>
      <c r="I2313" s="163" t="s">
        <v>643</v>
      </c>
      <c r="J2313" s="162">
        <v>11.44258284</v>
      </c>
      <c r="K2313" s="162">
        <v>124.31307150000001</v>
      </c>
      <c r="L2313" s="163" t="s">
        <v>644</v>
      </c>
      <c r="M2313" s="162">
        <v>14</v>
      </c>
      <c r="N2313" s="162">
        <v>45</v>
      </c>
      <c r="O2313" s="162">
        <v>194</v>
      </c>
      <c r="P2313" s="162">
        <v>1406</v>
      </c>
      <c r="Q2313" s="162">
        <v>2607</v>
      </c>
      <c r="R2313" s="164">
        <v>1</v>
      </c>
      <c r="S2313" s="164" t="s">
        <v>644</v>
      </c>
      <c r="T2313" s="164"/>
      <c r="U2313" s="164" t="s">
        <v>644</v>
      </c>
      <c r="V2313" s="164" t="s">
        <v>644</v>
      </c>
      <c r="W2313" s="162">
        <f t="shared" si="131"/>
        <v>1</v>
      </c>
      <c r="X2313" s="162">
        <v>1</v>
      </c>
      <c r="Y2313" s="1751" t="str">
        <f t="shared" si="132"/>
        <v>Public Elementary</v>
      </c>
      <c r="Z2313" s="1751"/>
      <c r="AA2313" s="1751" t="str">
        <f t="shared" si="133"/>
        <v>1</v>
      </c>
      <c r="AB2313" s="1751"/>
    </row>
    <row r="2314" spans="1:28" ht="15.75" hidden="1" customHeight="1" x14ac:dyDescent="0.25">
      <c r="A2314" s="162">
        <v>2154</v>
      </c>
      <c r="B2314" s="162">
        <v>191512</v>
      </c>
      <c r="C2314" s="163" t="s">
        <v>2406</v>
      </c>
      <c r="D2314" s="163" t="s">
        <v>638</v>
      </c>
      <c r="E2314" s="163" t="s">
        <v>639</v>
      </c>
      <c r="F2314" s="163" t="s">
        <v>639</v>
      </c>
      <c r="G2314" s="163" t="s">
        <v>2591</v>
      </c>
      <c r="H2314" s="163" t="s">
        <v>2591</v>
      </c>
      <c r="I2314" s="163" t="s">
        <v>643</v>
      </c>
      <c r="J2314" s="162">
        <v>11.380417</v>
      </c>
      <c r="K2314" s="162">
        <v>124.365127</v>
      </c>
      <c r="L2314" s="163" t="s">
        <v>644</v>
      </c>
      <c r="M2314" s="162">
        <v>14</v>
      </c>
      <c r="N2314" s="162">
        <v>45</v>
      </c>
      <c r="O2314" s="162">
        <v>194</v>
      </c>
      <c r="P2314" s="162">
        <v>1406</v>
      </c>
      <c r="Q2314" s="162">
        <v>2607</v>
      </c>
      <c r="R2314" s="164">
        <v>1</v>
      </c>
      <c r="S2314" s="164" t="s">
        <v>644</v>
      </c>
      <c r="T2314" s="164"/>
      <c r="U2314" s="164" t="s">
        <v>644</v>
      </c>
      <c r="V2314" s="164" t="s">
        <v>644</v>
      </c>
      <c r="W2314" s="162">
        <f t="shared" si="131"/>
        <v>1</v>
      </c>
      <c r="X2314" s="162">
        <v>1</v>
      </c>
      <c r="Y2314" s="1751" t="str">
        <f t="shared" si="132"/>
        <v>Public Elementary</v>
      </c>
      <c r="Z2314" s="1751"/>
      <c r="AA2314" s="1751" t="str">
        <f t="shared" si="133"/>
        <v>1</v>
      </c>
      <c r="AB2314" s="1751"/>
    </row>
    <row r="2315" spans="1:28" ht="15.75" hidden="1" customHeight="1" x14ac:dyDescent="0.25">
      <c r="A2315" s="162">
        <v>2290</v>
      </c>
      <c r="B2315" s="162">
        <v>303411</v>
      </c>
      <c r="C2315" s="163" t="s">
        <v>2870</v>
      </c>
      <c r="D2315" s="163" t="s">
        <v>638</v>
      </c>
      <c r="E2315" s="163" t="s">
        <v>639</v>
      </c>
      <c r="F2315" s="163" t="s">
        <v>639</v>
      </c>
      <c r="G2315" s="163" t="s">
        <v>2591</v>
      </c>
      <c r="H2315" s="163" t="s">
        <v>2591</v>
      </c>
      <c r="I2315" s="163" t="s">
        <v>716</v>
      </c>
      <c r="J2315" s="162">
        <v>11.454983690000001</v>
      </c>
      <c r="K2315" s="162">
        <v>124.3213078</v>
      </c>
      <c r="L2315" s="163" t="s">
        <v>644</v>
      </c>
      <c r="M2315" s="162">
        <v>14</v>
      </c>
      <c r="N2315" s="162">
        <v>45</v>
      </c>
      <c r="O2315" s="162">
        <v>194</v>
      </c>
      <c r="P2315" s="162">
        <v>1406</v>
      </c>
      <c r="Q2315" s="162">
        <v>2607</v>
      </c>
      <c r="R2315" s="164" t="s">
        <v>644</v>
      </c>
      <c r="S2315" s="164">
        <v>1</v>
      </c>
      <c r="T2315" s="164"/>
      <c r="U2315" s="164" t="s">
        <v>644</v>
      </c>
      <c r="V2315" s="164" t="s">
        <v>644</v>
      </c>
      <c r="W2315" s="162">
        <f t="shared" si="131"/>
        <v>2</v>
      </c>
      <c r="X2315" s="162">
        <v>1</v>
      </c>
      <c r="Y2315" t="str">
        <f t="shared" si="132"/>
        <v>Public JHS</v>
      </c>
      <c r="AA2315" t="str">
        <f t="shared" si="133"/>
        <v>2</v>
      </c>
    </row>
    <row r="2316" spans="1:28" ht="15.75" hidden="1" customHeight="1" x14ac:dyDescent="0.25">
      <c r="A2316" s="162">
        <v>2300</v>
      </c>
      <c r="B2316" s="162">
        <v>303423</v>
      </c>
      <c r="C2316" s="163" t="s">
        <v>2879</v>
      </c>
      <c r="D2316" s="163" t="s">
        <v>638</v>
      </c>
      <c r="E2316" s="163" t="s">
        <v>639</v>
      </c>
      <c r="F2316" s="163" t="s">
        <v>639</v>
      </c>
      <c r="G2316" s="163" t="s">
        <v>2591</v>
      </c>
      <c r="H2316" s="163" t="s">
        <v>2591</v>
      </c>
      <c r="I2316" s="163" t="s">
        <v>716</v>
      </c>
      <c r="J2316" s="162">
        <v>11.408148519999999</v>
      </c>
      <c r="K2316" s="162">
        <v>124.3649423</v>
      </c>
      <c r="L2316" s="163" t="s">
        <v>644</v>
      </c>
      <c r="M2316" s="162">
        <v>14</v>
      </c>
      <c r="N2316" s="162">
        <v>45</v>
      </c>
      <c r="O2316" s="162">
        <v>194</v>
      </c>
      <c r="P2316" s="162">
        <v>1406</v>
      </c>
      <c r="Q2316" s="162">
        <v>2607</v>
      </c>
      <c r="R2316" s="164" t="s">
        <v>644</v>
      </c>
      <c r="S2316" s="164">
        <v>1</v>
      </c>
      <c r="T2316" s="164"/>
      <c r="U2316" s="164" t="s">
        <v>644</v>
      </c>
      <c r="V2316" s="164" t="s">
        <v>644</v>
      </c>
      <c r="W2316" s="162">
        <f t="shared" si="131"/>
        <v>2</v>
      </c>
      <c r="X2316" s="162">
        <v>1</v>
      </c>
      <c r="Y2316" t="str">
        <f t="shared" si="132"/>
        <v>Public JHS</v>
      </c>
      <c r="AA2316" t="str">
        <f t="shared" si="133"/>
        <v>2</v>
      </c>
    </row>
    <row r="2317" spans="1:28" ht="15.75" hidden="1" customHeight="1" x14ac:dyDescent="0.25">
      <c r="A2317" s="162">
        <v>2399</v>
      </c>
      <c r="B2317" s="162">
        <v>404701</v>
      </c>
      <c r="C2317" s="169" t="s">
        <v>3017</v>
      </c>
      <c r="D2317" s="163" t="s">
        <v>638</v>
      </c>
      <c r="E2317" s="163" t="s">
        <v>730</v>
      </c>
      <c r="F2317" s="163" t="s">
        <v>639</v>
      </c>
      <c r="G2317" s="163" t="s">
        <v>3014</v>
      </c>
      <c r="H2317" s="163" t="s">
        <v>2591</v>
      </c>
      <c r="I2317" s="163" t="s">
        <v>439</v>
      </c>
      <c r="J2317" s="170"/>
      <c r="K2317" s="170"/>
      <c r="L2317" s="163" t="s">
        <v>3018</v>
      </c>
      <c r="M2317" s="162">
        <v>14</v>
      </c>
      <c r="N2317" s="162">
        <v>45</v>
      </c>
      <c r="O2317" s="162">
        <v>194</v>
      </c>
      <c r="P2317" s="162">
        <v>1406</v>
      </c>
      <c r="Q2317" s="162">
        <v>2607</v>
      </c>
      <c r="R2317" s="164" t="str">
        <f>IF(B2317&lt;200000,1,"")</f>
        <v/>
      </c>
      <c r="S2317" s="164">
        <v>1</v>
      </c>
      <c r="T2317" s="164"/>
      <c r="U2317" s="164" t="s">
        <v>644</v>
      </c>
      <c r="V2317" s="164" t="s">
        <v>644</v>
      </c>
      <c r="W2317" s="162">
        <f t="shared" si="131"/>
        <v>2</v>
      </c>
      <c r="X2317" s="162">
        <v>2</v>
      </c>
      <c r="Y2317" s="1751" t="str">
        <f t="shared" si="132"/>
        <v>Private JHS</v>
      </c>
      <c r="Z2317" s="1751"/>
      <c r="AA2317" s="1751" t="str">
        <f t="shared" si="133"/>
        <v>2</v>
      </c>
      <c r="AB2317" s="1751"/>
    </row>
    <row r="2318" spans="1:28" ht="15.75" hidden="1" customHeight="1" x14ac:dyDescent="0.25">
      <c r="A2318" s="162">
        <v>2419</v>
      </c>
      <c r="B2318" s="162">
        <v>451517</v>
      </c>
      <c r="C2318" s="169" t="s">
        <v>3054</v>
      </c>
      <c r="D2318" s="163" t="s">
        <v>638</v>
      </c>
      <c r="E2318" s="163" t="s">
        <v>730</v>
      </c>
      <c r="F2318" s="163" t="s">
        <v>639</v>
      </c>
      <c r="G2318" s="163" t="s">
        <v>3014</v>
      </c>
      <c r="H2318" s="163" t="s">
        <v>2591</v>
      </c>
      <c r="I2318" s="163" t="s">
        <v>3</v>
      </c>
      <c r="J2318" s="170"/>
      <c r="K2318" s="170"/>
      <c r="L2318" s="163" t="s">
        <v>3055</v>
      </c>
      <c r="M2318" s="162">
        <v>14</v>
      </c>
      <c r="N2318" s="162">
        <v>45</v>
      </c>
      <c r="O2318" s="162">
        <v>194</v>
      </c>
      <c r="P2318" s="162">
        <v>1406</v>
      </c>
      <c r="Q2318" s="162">
        <v>2607</v>
      </c>
      <c r="R2318" s="164">
        <v>1</v>
      </c>
      <c r="S2318" s="164" t="s">
        <v>644</v>
      </c>
      <c r="T2318" s="164"/>
      <c r="U2318" s="164" t="s">
        <v>644</v>
      </c>
      <c r="V2318" s="164" t="s">
        <v>644</v>
      </c>
      <c r="W2318" s="162">
        <f t="shared" si="131"/>
        <v>1</v>
      </c>
      <c r="X2318" s="162">
        <v>2</v>
      </c>
      <c r="Y2318" s="1751" t="str">
        <f t="shared" si="132"/>
        <v>Private Elementary</v>
      </c>
      <c r="Z2318" s="1751"/>
      <c r="AA2318" s="1751" t="str">
        <f t="shared" si="133"/>
        <v>1</v>
      </c>
      <c r="AB2318" s="1751"/>
    </row>
    <row r="2319" spans="1:28" ht="15.75" hidden="1" customHeight="1" x14ac:dyDescent="0.25">
      <c r="A2319" s="162">
        <v>2423</v>
      </c>
      <c r="B2319" s="162">
        <v>451527</v>
      </c>
      <c r="C2319" s="169" t="s">
        <v>3060</v>
      </c>
      <c r="D2319" s="163" t="s">
        <v>638</v>
      </c>
      <c r="E2319" s="163" t="s">
        <v>730</v>
      </c>
      <c r="F2319" s="163" t="s">
        <v>639</v>
      </c>
      <c r="G2319" s="163" t="s">
        <v>3014</v>
      </c>
      <c r="H2319" s="163" t="s">
        <v>2591</v>
      </c>
      <c r="I2319" s="163" t="s">
        <v>3</v>
      </c>
      <c r="J2319" s="170"/>
      <c r="K2319" s="170"/>
      <c r="L2319" s="163" t="s">
        <v>3061</v>
      </c>
      <c r="M2319" s="162">
        <v>14</v>
      </c>
      <c r="N2319" s="162">
        <v>45</v>
      </c>
      <c r="O2319" s="162">
        <v>194</v>
      </c>
      <c r="P2319" s="162">
        <v>1406</v>
      </c>
      <c r="Q2319" s="162">
        <v>2607</v>
      </c>
      <c r="R2319" s="164">
        <v>1</v>
      </c>
      <c r="S2319" s="164" t="s">
        <v>644</v>
      </c>
      <c r="T2319" s="164"/>
      <c r="U2319" s="164" t="s">
        <v>644</v>
      </c>
      <c r="V2319" s="164" t="s">
        <v>644</v>
      </c>
      <c r="W2319" s="162">
        <f t="shared" si="131"/>
        <v>1</v>
      </c>
      <c r="X2319" s="162">
        <v>2</v>
      </c>
      <c r="Y2319" t="str">
        <f t="shared" si="132"/>
        <v>Private Elementary</v>
      </c>
      <c r="AA2319" t="str">
        <f t="shared" si="133"/>
        <v>1</v>
      </c>
    </row>
    <row r="2320" spans="1:28" ht="15.75" hidden="1" customHeight="1" x14ac:dyDescent="0.25">
      <c r="A2320" s="162">
        <v>2490</v>
      </c>
      <c r="B2320" s="178" t="s">
        <v>2591</v>
      </c>
      <c r="C2320" s="178" t="s">
        <v>3145</v>
      </c>
      <c r="D2320" s="163" t="s">
        <v>638</v>
      </c>
      <c r="E2320" s="163" t="s">
        <v>639</v>
      </c>
      <c r="F2320" s="163" t="s">
        <v>639</v>
      </c>
      <c r="G2320" s="178" t="s">
        <v>2591</v>
      </c>
      <c r="H2320" s="178" t="s">
        <v>2591</v>
      </c>
      <c r="I2320" s="163" t="s">
        <v>758</v>
      </c>
      <c r="J2320" s="162"/>
      <c r="K2320" s="162"/>
      <c r="L2320" s="163"/>
      <c r="M2320" s="162"/>
      <c r="N2320" s="162"/>
      <c r="O2320" s="162"/>
      <c r="P2320" s="162"/>
      <c r="Q2320" s="162"/>
      <c r="R2320" s="164" t="s">
        <v>644</v>
      </c>
      <c r="S2320" s="164" t="s">
        <v>644</v>
      </c>
      <c r="T2320" s="164"/>
      <c r="U2320" s="164">
        <v>1</v>
      </c>
      <c r="V2320" s="164" t="s">
        <v>644</v>
      </c>
      <c r="W2320" s="162">
        <f t="shared" si="131"/>
        <v>7</v>
      </c>
      <c r="X2320" s="162">
        <v>1</v>
      </c>
      <c r="Y2320" t="str">
        <f t="shared" si="132"/>
        <v>Public ALS</v>
      </c>
      <c r="AA2320" t="str">
        <f t="shared" si="133"/>
        <v>4</v>
      </c>
    </row>
    <row r="2321" spans="1:27" s="1757" customFormat="1" ht="15.75" hidden="1" customHeight="1" x14ac:dyDescent="0.25">
      <c r="A2321" s="1754">
        <v>2002</v>
      </c>
      <c r="B2321" s="1754">
        <v>121848</v>
      </c>
      <c r="C2321" s="1755" t="s">
        <v>1613</v>
      </c>
      <c r="D2321" s="1755" t="s">
        <v>638</v>
      </c>
      <c r="E2321" s="1755" t="s">
        <v>639</v>
      </c>
      <c r="F2321" s="1755" t="s">
        <v>639</v>
      </c>
      <c r="G2321" s="1755" t="s">
        <v>2606</v>
      </c>
      <c r="H2321" s="1755" t="s">
        <v>2606</v>
      </c>
      <c r="I2321" s="1755" t="s">
        <v>643</v>
      </c>
      <c r="J2321" s="1754">
        <v>11.377495959999999</v>
      </c>
      <c r="K2321" s="1754">
        <v>124.8102032</v>
      </c>
      <c r="L2321" s="1755" t="s">
        <v>644</v>
      </c>
      <c r="M2321" s="1754">
        <v>14</v>
      </c>
      <c r="N2321" s="1754">
        <v>45</v>
      </c>
      <c r="O2321" s="1754">
        <v>194</v>
      </c>
      <c r="P2321" s="1754">
        <v>1407</v>
      </c>
      <c r="Q2321" s="1754">
        <v>2608</v>
      </c>
      <c r="R2321" s="1756">
        <v>1</v>
      </c>
      <c r="S2321" s="1756" t="s">
        <v>644</v>
      </c>
      <c r="T2321" s="1756"/>
      <c r="U2321" s="1756" t="s">
        <v>644</v>
      </c>
      <c r="V2321" s="1756" t="s">
        <v>644</v>
      </c>
      <c r="W2321" s="1754">
        <f t="shared" si="131"/>
        <v>1</v>
      </c>
      <c r="X2321" s="1754">
        <v>1</v>
      </c>
      <c r="Y2321" s="1757" t="str">
        <f t="shared" si="132"/>
        <v>Public Elementary</v>
      </c>
      <c r="AA2321" s="1757" t="str">
        <f t="shared" si="133"/>
        <v>1</v>
      </c>
    </row>
    <row r="2322" spans="1:27" s="1757" customFormat="1" ht="15.75" hidden="1" customHeight="1" x14ac:dyDescent="0.25">
      <c r="A2322" s="1754">
        <v>2003</v>
      </c>
      <c r="B2322" s="1754">
        <v>121849</v>
      </c>
      <c r="C2322" s="1755" t="s">
        <v>2607</v>
      </c>
      <c r="D2322" s="1755" t="s">
        <v>638</v>
      </c>
      <c r="E2322" s="1755" t="s">
        <v>639</v>
      </c>
      <c r="F2322" s="1755" t="s">
        <v>639</v>
      </c>
      <c r="G2322" s="1755" t="s">
        <v>2606</v>
      </c>
      <c r="H2322" s="1755" t="s">
        <v>2606</v>
      </c>
      <c r="I2322" s="1755" t="s">
        <v>643</v>
      </c>
      <c r="J2322" s="1754">
        <v>11.31981086</v>
      </c>
      <c r="K2322" s="1754">
        <v>124.8322359</v>
      </c>
      <c r="L2322" s="1755" t="s">
        <v>644</v>
      </c>
      <c r="M2322" s="1754">
        <v>14</v>
      </c>
      <c r="N2322" s="1754">
        <v>45</v>
      </c>
      <c r="O2322" s="1754">
        <v>194</v>
      </c>
      <c r="P2322" s="1754">
        <v>1407</v>
      </c>
      <c r="Q2322" s="1754">
        <v>2608</v>
      </c>
      <c r="R2322" s="1756">
        <v>1</v>
      </c>
      <c r="S2322" s="1756" t="s">
        <v>644</v>
      </c>
      <c r="T2322" s="1756"/>
      <c r="U2322" s="1756" t="s">
        <v>644</v>
      </c>
      <c r="V2322" s="1756" t="s">
        <v>644</v>
      </c>
      <c r="W2322" s="1754">
        <f t="shared" si="131"/>
        <v>1</v>
      </c>
      <c r="X2322" s="1754">
        <v>1</v>
      </c>
      <c r="Y2322" s="1757" t="str">
        <f t="shared" si="132"/>
        <v>Public Elementary</v>
      </c>
      <c r="AA2322" s="1757" t="str">
        <f t="shared" si="133"/>
        <v>1</v>
      </c>
    </row>
    <row r="2323" spans="1:27" s="1757" customFormat="1" ht="15.75" hidden="1" customHeight="1" x14ac:dyDescent="0.25">
      <c r="A2323" s="1754">
        <v>2004</v>
      </c>
      <c r="B2323" s="1754">
        <v>121850</v>
      </c>
      <c r="C2323" s="1755" t="s">
        <v>1603</v>
      </c>
      <c r="D2323" s="1755" t="s">
        <v>638</v>
      </c>
      <c r="E2323" s="1755" t="s">
        <v>639</v>
      </c>
      <c r="F2323" s="1755" t="s">
        <v>639</v>
      </c>
      <c r="G2323" s="1755" t="s">
        <v>2606</v>
      </c>
      <c r="H2323" s="1755" t="s">
        <v>2606</v>
      </c>
      <c r="I2323" s="1755" t="s">
        <v>643</v>
      </c>
      <c r="J2323" s="1754">
        <v>11.303144830000001</v>
      </c>
      <c r="K2323" s="1754">
        <v>124.87195869999999</v>
      </c>
      <c r="L2323" s="1755" t="s">
        <v>644</v>
      </c>
      <c r="M2323" s="1754">
        <v>14</v>
      </c>
      <c r="N2323" s="1754">
        <v>45</v>
      </c>
      <c r="O2323" s="1754">
        <v>194</v>
      </c>
      <c r="P2323" s="1754">
        <v>1407</v>
      </c>
      <c r="Q2323" s="1754">
        <v>2608</v>
      </c>
      <c r="R2323" s="1756">
        <v>1</v>
      </c>
      <c r="S2323" s="1756" t="s">
        <v>644</v>
      </c>
      <c r="T2323" s="1756"/>
      <c r="U2323" s="1756" t="s">
        <v>644</v>
      </c>
      <c r="V2323" s="1756" t="s">
        <v>644</v>
      </c>
      <c r="W2323" s="1754">
        <f t="shared" si="131"/>
        <v>1</v>
      </c>
      <c r="X2323" s="1754">
        <v>1</v>
      </c>
      <c r="Y2323" s="1757" t="str">
        <f t="shared" si="132"/>
        <v>Public Elementary</v>
      </c>
      <c r="AA2323" s="1757" t="str">
        <f t="shared" si="133"/>
        <v>1</v>
      </c>
    </row>
    <row r="2324" spans="1:27" s="1757" customFormat="1" ht="15.75" hidden="1" customHeight="1" x14ac:dyDescent="0.25">
      <c r="A2324" s="1754">
        <v>2005</v>
      </c>
      <c r="B2324" s="1754">
        <v>121851</v>
      </c>
      <c r="C2324" s="1755" t="s">
        <v>2608</v>
      </c>
      <c r="D2324" s="1755" t="s">
        <v>638</v>
      </c>
      <c r="E2324" s="1755" t="s">
        <v>639</v>
      </c>
      <c r="F2324" s="1755" t="s">
        <v>639</v>
      </c>
      <c r="G2324" s="1755" t="s">
        <v>2606</v>
      </c>
      <c r="H2324" s="1755" t="s">
        <v>2606</v>
      </c>
      <c r="I2324" s="1755" t="s">
        <v>643</v>
      </c>
      <c r="J2324" s="1754">
        <v>11.278146660000001</v>
      </c>
      <c r="K2324" s="1754">
        <v>124.85251359999999</v>
      </c>
      <c r="L2324" s="1755" t="s">
        <v>644</v>
      </c>
      <c r="M2324" s="1754">
        <v>14</v>
      </c>
      <c r="N2324" s="1754">
        <v>45</v>
      </c>
      <c r="O2324" s="1754">
        <v>194</v>
      </c>
      <c r="P2324" s="1754">
        <v>1407</v>
      </c>
      <c r="Q2324" s="1754">
        <v>2608</v>
      </c>
      <c r="R2324" s="1756">
        <v>1</v>
      </c>
      <c r="S2324" s="1756" t="s">
        <v>644</v>
      </c>
      <c r="T2324" s="1756"/>
      <c r="U2324" s="1756" t="s">
        <v>644</v>
      </c>
      <c r="V2324" s="1756" t="s">
        <v>644</v>
      </c>
      <c r="W2324" s="1754">
        <f t="shared" si="131"/>
        <v>1</v>
      </c>
      <c r="X2324" s="1754">
        <v>1</v>
      </c>
      <c r="Y2324" s="1757" t="str">
        <f t="shared" si="132"/>
        <v>Public Elementary</v>
      </c>
      <c r="AA2324" s="1757" t="str">
        <f t="shared" si="133"/>
        <v>1</v>
      </c>
    </row>
    <row r="2325" spans="1:27" s="1757" customFormat="1" ht="15.75" hidden="1" customHeight="1" x14ac:dyDescent="0.25">
      <c r="A2325" s="1754">
        <v>2006</v>
      </c>
      <c r="B2325" s="1754">
        <v>121852</v>
      </c>
      <c r="C2325" s="1755" t="s">
        <v>2609</v>
      </c>
      <c r="D2325" s="1755" t="s">
        <v>638</v>
      </c>
      <c r="E2325" s="1755" t="s">
        <v>639</v>
      </c>
      <c r="F2325" s="1755" t="s">
        <v>639</v>
      </c>
      <c r="G2325" s="1755" t="s">
        <v>2606</v>
      </c>
      <c r="H2325" s="1755" t="s">
        <v>2606</v>
      </c>
      <c r="I2325" s="1755" t="s">
        <v>643</v>
      </c>
      <c r="J2325" s="1754">
        <v>11.29175787</v>
      </c>
      <c r="K2325" s="1754">
        <v>124.8189028</v>
      </c>
      <c r="L2325" s="1755" t="s">
        <v>644</v>
      </c>
      <c r="M2325" s="1754">
        <v>14</v>
      </c>
      <c r="N2325" s="1754">
        <v>45</v>
      </c>
      <c r="O2325" s="1754">
        <v>194</v>
      </c>
      <c r="P2325" s="1754">
        <v>1407</v>
      </c>
      <c r="Q2325" s="1754">
        <v>2608</v>
      </c>
      <c r="R2325" s="1756">
        <v>1</v>
      </c>
      <c r="S2325" s="1756" t="s">
        <v>644</v>
      </c>
      <c r="T2325" s="1756"/>
      <c r="U2325" s="1756" t="s">
        <v>644</v>
      </c>
      <c r="V2325" s="1756" t="s">
        <v>644</v>
      </c>
      <c r="W2325" s="1754">
        <f t="shared" si="131"/>
        <v>1</v>
      </c>
      <c r="X2325" s="1754">
        <v>1</v>
      </c>
      <c r="Y2325" s="1757" t="str">
        <f t="shared" si="132"/>
        <v>Public Elementary</v>
      </c>
      <c r="AA2325" s="1757" t="str">
        <f t="shared" si="133"/>
        <v>1</v>
      </c>
    </row>
    <row r="2326" spans="1:27" s="1757" customFormat="1" ht="15.75" hidden="1" customHeight="1" x14ac:dyDescent="0.25">
      <c r="A2326" s="1754">
        <v>2007</v>
      </c>
      <c r="B2326" s="1754">
        <v>121853</v>
      </c>
      <c r="C2326" s="1755" t="s">
        <v>2610</v>
      </c>
      <c r="D2326" s="1755" t="s">
        <v>638</v>
      </c>
      <c r="E2326" s="1755" t="s">
        <v>639</v>
      </c>
      <c r="F2326" s="1755" t="s">
        <v>639</v>
      </c>
      <c r="G2326" s="1755" t="s">
        <v>2606</v>
      </c>
      <c r="H2326" s="1755" t="s">
        <v>2606</v>
      </c>
      <c r="I2326" s="1755" t="s">
        <v>643</v>
      </c>
      <c r="J2326" s="1754">
        <v>11.27092511</v>
      </c>
      <c r="K2326" s="1754">
        <v>124.8639026</v>
      </c>
      <c r="L2326" s="1755" t="s">
        <v>644</v>
      </c>
      <c r="M2326" s="1754">
        <v>14</v>
      </c>
      <c r="N2326" s="1754">
        <v>45</v>
      </c>
      <c r="O2326" s="1754">
        <v>194</v>
      </c>
      <c r="P2326" s="1754">
        <v>1407</v>
      </c>
      <c r="Q2326" s="1754">
        <v>2608</v>
      </c>
      <c r="R2326" s="1756">
        <v>1</v>
      </c>
      <c r="S2326" s="1756" t="s">
        <v>644</v>
      </c>
      <c r="T2326" s="1756"/>
      <c r="U2326" s="1756" t="s">
        <v>644</v>
      </c>
      <c r="V2326" s="1756" t="s">
        <v>644</v>
      </c>
      <c r="W2326" s="1754">
        <f t="shared" si="131"/>
        <v>1</v>
      </c>
      <c r="X2326" s="1754">
        <v>1</v>
      </c>
      <c r="Y2326" s="1757" t="str">
        <f t="shared" si="132"/>
        <v>Public Elementary</v>
      </c>
      <c r="AA2326" s="1757" t="str">
        <f t="shared" si="133"/>
        <v>1</v>
      </c>
    </row>
    <row r="2327" spans="1:27" s="1757" customFormat="1" ht="15.75" hidden="1" customHeight="1" x14ac:dyDescent="0.25">
      <c r="A2327" s="1754">
        <v>2008</v>
      </c>
      <c r="B2327" s="1754">
        <v>121854</v>
      </c>
      <c r="C2327" s="1755" t="s">
        <v>2611</v>
      </c>
      <c r="D2327" s="1755" t="s">
        <v>638</v>
      </c>
      <c r="E2327" s="1755" t="s">
        <v>639</v>
      </c>
      <c r="F2327" s="1755" t="s">
        <v>639</v>
      </c>
      <c r="G2327" s="1755" t="s">
        <v>2606</v>
      </c>
      <c r="H2327" s="1755" t="s">
        <v>2606</v>
      </c>
      <c r="I2327" s="1755" t="s">
        <v>643</v>
      </c>
      <c r="J2327" s="1762">
        <v>11.20565188</v>
      </c>
      <c r="K2327" s="1762">
        <v>124.8150134</v>
      </c>
      <c r="L2327" s="1755" t="s">
        <v>644</v>
      </c>
      <c r="M2327" s="1754">
        <v>14</v>
      </c>
      <c r="N2327" s="1754">
        <v>45</v>
      </c>
      <c r="O2327" s="1754">
        <v>194</v>
      </c>
      <c r="P2327" s="1754">
        <v>1407</v>
      </c>
      <c r="Q2327" s="1754">
        <v>2608</v>
      </c>
      <c r="R2327" s="1756">
        <v>1</v>
      </c>
      <c r="S2327" s="1756" t="s">
        <v>644</v>
      </c>
      <c r="T2327" s="1756"/>
      <c r="U2327" s="1756" t="s">
        <v>644</v>
      </c>
      <c r="V2327" s="1756" t="s">
        <v>644</v>
      </c>
      <c r="W2327" s="1754">
        <f t="shared" si="131"/>
        <v>1</v>
      </c>
      <c r="X2327" s="1754">
        <v>1</v>
      </c>
      <c r="Y2327" s="1757" t="str">
        <f t="shared" si="132"/>
        <v>Public Elementary</v>
      </c>
      <c r="AA2327" s="1757" t="str">
        <f t="shared" si="133"/>
        <v>1</v>
      </c>
    </row>
    <row r="2328" spans="1:27" s="1757" customFormat="1" ht="15.75" hidden="1" customHeight="1" x14ac:dyDescent="0.25">
      <c r="A2328" s="1754">
        <v>2009</v>
      </c>
      <c r="B2328" s="1754">
        <v>121855</v>
      </c>
      <c r="C2328" s="1755" t="s">
        <v>2612</v>
      </c>
      <c r="D2328" s="1755" t="s">
        <v>638</v>
      </c>
      <c r="E2328" s="1755" t="s">
        <v>639</v>
      </c>
      <c r="F2328" s="1755" t="s">
        <v>639</v>
      </c>
      <c r="G2328" s="1755" t="s">
        <v>2606</v>
      </c>
      <c r="H2328" s="1755" t="s">
        <v>2606</v>
      </c>
      <c r="I2328" s="1755" t="s">
        <v>643</v>
      </c>
      <c r="J2328" s="1754">
        <v>11.29342359</v>
      </c>
      <c r="K2328" s="1754">
        <v>124.85473570000001</v>
      </c>
      <c r="L2328" s="1755" t="s">
        <v>644</v>
      </c>
      <c r="M2328" s="1754">
        <v>14</v>
      </c>
      <c r="N2328" s="1754">
        <v>45</v>
      </c>
      <c r="O2328" s="1754">
        <v>194</v>
      </c>
      <c r="P2328" s="1754">
        <v>1407</v>
      </c>
      <c r="Q2328" s="1754">
        <v>2608</v>
      </c>
      <c r="R2328" s="1756">
        <v>1</v>
      </c>
      <c r="S2328" s="1756" t="s">
        <v>644</v>
      </c>
      <c r="T2328" s="1756"/>
      <c r="U2328" s="1756" t="s">
        <v>644</v>
      </c>
      <c r="V2328" s="1756" t="s">
        <v>644</v>
      </c>
      <c r="W2328" s="1754">
        <f t="shared" si="131"/>
        <v>1</v>
      </c>
      <c r="X2328" s="1754">
        <v>1</v>
      </c>
      <c r="Y2328" s="1757" t="str">
        <f t="shared" si="132"/>
        <v>Public Elementary</v>
      </c>
      <c r="AA2328" s="1757" t="str">
        <f t="shared" si="133"/>
        <v>1</v>
      </c>
    </row>
    <row r="2329" spans="1:27" s="1757" customFormat="1" ht="15.75" hidden="1" customHeight="1" x14ac:dyDescent="0.25">
      <c r="A2329" s="1754">
        <v>2010</v>
      </c>
      <c r="B2329" s="1754">
        <v>121856</v>
      </c>
      <c r="C2329" s="1755" t="s">
        <v>2613</v>
      </c>
      <c r="D2329" s="1755" t="s">
        <v>638</v>
      </c>
      <c r="E2329" s="1755" t="s">
        <v>639</v>
      </c>
      <c r="F2329" s="1755" t="s">
        <v>639</v>
      </c>
      <c r="G2329" s="1755" t="s">
        <v>2606</v>
      </c>
      <c r="H2329" s="1755" t="s">
        <v>2606</v>
      </c>
      <c r="I2329" s="1755" t="s">
        <v>643</v>
      </c>
      <c r="J2329" s="1762">
        <v>11.33619878</v>
      </c>
      <c r="K2329" s="1762">
        <v>124.821403</v>
      </c>
      <c r="L2329" s="1755" t="s">
        <v>644</v>
      </c>
      <c r="M2329" s="1754">
        <v>14</v>
      </c>
      <c r="N2329" s="1754">
        <v>45</v>
      </c>
      <c r="O2329" s="1754">
        <v>194</v>
      </c>
      <c r="P2329" s="1754">
        <v>1407</v>
      </c>
      <c r="Q2329" s="1754">
        <v>2608</v>
      </c>
      <c r="R2329" s="1756">
        <v>1</v>
      </c>
      <c r="S2329" s="1756" t="s">
        <v>644</v>
      </c>
      <c r="T2329" s="1756"/>
      <c r="U2329" s="1756" t="s">
        <v>644</v>
      </c>
      <c r="V2329" s="1756" t="s">
        <v>644</v>
      </c>
      <c r="W2329" s="1754">
        <f t="shared" si="131"/>
        <v>1</v>
      </c>
      <c r="X2329" s="1754">
        <v>1</v>
      </c>
      <c r="Y2329" s="1757" t="str">
        <f t="shared" si="132"/>
        <v>Public Elementary</v>
      </c>
      <c r="AA2329" s="1757" t="str">
        <f t="shared" si="133"/>
        <v>1</v>
      </c>
    </row>
    <row r="2330" spans="1:27" s="1757" customFormat="1" ht="15.75" hidden="1" customHeight="1" x14ac:dyDescent="0.25">
      <c r="A2330" s="1754">
        <v>2011</v>
      </c>
      <c r="B2330" s="1754">
        <v>121857</v>
      </c>
      <c r="C2330" s="1755" t="s">
        <v>2614</v>
      </c>
      <c r="D2330" s="1755" t="s">
        <v>638</v>
      </c>
      <c r="E2330" s="1755" t="s">
        <v>639</v>
      </c>
      <c r="F2330" s="1755" t="s">
        <v>639</v>
      </c>
      <c r="G2330" s="1755" t="s">
        <v>2606</v>
      </c>
      <c r="H2330" s="1755" t="s">
        <v>2606</v>
      </c>
      <c r="I2330" s="1755" t="s">
        <v>643</v>
      </c>
      <c r="J2330" s="1754">
        <v>11.342031390000001</v>
      </c>
      <c r="K2330" s="1754">
        <v>124.817514</v>
      </c>
      <c r="L2330" s="1755" t="s">
        <v>644</v>
      </c>
      <c r="M2330" s="1754">
        <v>14</v>
      </c>
      <c r="N2330" s="1754">
        <v>45</v>
      </c>
      <c r="O2330" s="1754">
        <v>194</v>
      </c>
      <c r="P2330" s="1754">
        <v>1407</v>
      </c>
      <c r="Q2330" s="1754">
        <v>2608</v>
      </c>
      <c r="R2330" s="1756">
        <v>1</v>
      </c>
      <c r="S2330" s="1756" t="s">
        <v>644</v>
      </c>
      <c r="T2330" s="1756"/>
      <c r="U2330" s="1756" t="s">
        <v>644</v>
      </c>
      <c r="V2330" s="1756" t="s">
        <v>644</v>
      </c>
      <c r="W2330" s="1754">
        <f t="shared" si="131"/>
        <v>1</v>
      </c>
      <c r="X2330" s="1754">
        <v>1</v>
      </c>
      <c r="Y2330" s="1757" t="str">
        <f t="shared" si="132"/>
        <v>Public Elementary</v>
      </c>
      <c r="AA2330" s="1757" t="str">
        <f t="shared" si="133"/>
        <v>1</v>
      </c>
    </row>
    <row r="2331" spans="1:27" s="1757" customFormat="1" ht="15.75" hidden="1" customHeight="1" x14ac:dyDescent="0.25">
      <c r="A2331" s="1754">
        <v>2012</v>
      </c>
      <c r="B2331" s="1754">
        <v>121858</v>
      </c>
      <c r="C2331" s="1755" t="s">
        <v>1866</v>
      </c>
      <c r="D2331" s="1755" t="s">
        <v>638</v>
      </c>
      <c r="E2331" s="1755" t="s">
        <v>639</v>
      </c>
      <c r="F2331" s="1755" t="s">
        <v>639</v>
      </c>
      <c r="G2331" s="1755" t="s">
        <v>2606</v>
      </c>
      <c r="H2331" s="1755" t="s">
        <v>2606</v>
      </c>
      <c r="I2331" s="1755" t="s">
        <v>643</v>
      </c>
      <c r="J2331" s="1754">
        <v>11.264259709999999</v>
      </c>
      <c r="K2331" s="1754">
        <v>124.8341806</v>
      </c>
      <c r="L2331" s="1755" t="s">
        <v>644</v>
      </c>
      <c r="M2331" s="1754">
        <v>14</v>
      </c>
      <c r="N2331" s="1754">
        <v>45</v>
      </c>
      <c r="O2331" s="1754">
        <v>194</v>
      </c>
      <c r="P2331" s="1754">
        <v>1407</v>
      </c>
      <c r="Q2331" s="1754">
        <v>2608</v>
      </c>
      <c r="R2331" s="1756">
        <v>1</v>
      </c>
      <c r="S2331" s="1756" t="s">
        <v>644</v>
      </c>
      <c r="T2331" s="1756"/>
      <c r="U2331" s="1756" t="s">
        <v>644</v>
      </c>
      <c r="V2331" s="1756" t="s">
        <v>644</v>
      </c>
      <c r="W2331" s="1754">
        <f t="shared" si="131"/>
        <v>1</v>
      </c>
      <c r="X2331" s="1754">
        <v>1</v>
      </c>
      <c r="Y2331" s="1757" t="str">
        <f t="shared" si="132"/>
        <v>Public Elementary</v>
      </c>
      <c r="AA2331" s="1757" t="str">
        <f t="shared" si="133"/>
        <v>1</v>
      </c>
    </row>
    <row r="2332" spans="1:27" s="1757" customFormat="1" ht="15.75" hidden="1" customHeight="1" x14ac:dyDescent="0.25">
      <c r="A2332" s="1754">
        <v>2013</v>
      </c>
      <c r="B2332" s="1754">
        <v>121859</v>
      </c>
      <c r="C2332" s="1755" t="s">
        <v>2615</v>
      </c>
      <c r="D2332" s="1755" t="s">
        <v>638</v>
      </c>
      <c r="E2332" s="1755" t="s">
        <v>639</v>
      </c>
      <c r="F2332" s="1755" t="s">
        <v>639</v>
      </c>
      <c r="G2332" s="1755" t="s">
        <v>2606</v>
      </c>
      <c r="H2332" s="1755" t="s">
        <v>2606</v>
      </c>
      <c r="I2332" s="1755" t="s">
        <v>643</v>
      </c>
      <c r="J2332" s="1754">
        <v>11.266481519999999</v>
      </c>
      <c r="K2332" s="1754">
        <v>124.8425136</v>
      </c>
      <c r="L2332" s="1755" t="s">
        <v>644</v>
      </c>
      <c r="M2332" s="1754">
        <v>14</v>
      </c>
      <c r="N2332" s="1754">
        <v>45</v>
      </c>
      <c r="O2332" s="1754">
        <v>194</v>
      </c>
      <c r="P2332" s="1754">
        <v>1407</v>
      </c>
      <c r="Q2332" s="1754">
        <v>2608</v>
      </c>
      <c r="R2332" s="1756">
        <v>1</v>
      </c>
      <c r="S2332" s="1756" t="s">
        <v>644</v>
      </c>
      <c r="T2332" s="1756"/>
      <c r="U2332" s="1756" t="s">
        <v>644</v>
      </c>
      <c r="V2332" s="1756" t="s">
        <v>644</v>
      </c>
      <c r="W2332" s="1754">
        <f t="shared" si="131"/>
        <v>1</v>
      </c>
      <c r="X2332" s="1754">
        <v>1</v>
      </c>
      <c r="Y2332" s="1757" t="str">
        <f t="shared" si="132"/>
        <v>Public Elementary</v>
      </c>
      <c r="AA2332" s="1757" t="str">
        <f t="shared" si="133"/>
        <v>1</v>
      </c>
    </row>
    <row r="2333" spans="1:27" s="1757" customFormat="1" ht="15.75" hidden="1" customHeight="1" x14ac:dyDescent="0.25">
      <c r="A2333" s="1754">
        <v>2014</v>
      </c>
      <c r="B2333" s="1754">
        <v>121860</v>
      </c>
      <c r="C2333" s="1755" t="s">
        <v>2616</v>
      </c>
      <c r="D2333" s="1755" t="s">
        <v>638</v>
      </c>
      <c r="E2333" s="1755" t="s">
        <v>639</v>
      </c>
      <c r="F2333" s="1755" t="s">
        <v>639</v>
      </c>
      <c r="G2333" s="1755" t="s">
        <v>2606</v>
      </c>
      <c r="H2333" s="1755" t="s">
        <v>2606</v>
      </c>
      <c r="I2333" s="1755" t="s">
        <v>643</v>
      </c>
      <c r="J2333" s="1754">
        <v>11.37452923</v>
      </c>
      <c r="K2333" s="1754">
        <v>124.7986252</v>
      </c>
      <c r="L2333" s="1755" t="s">
        <v>644</v>
      </c>
      <c r="M2333" s="1754">
        <v>14</v>
      </c>
      <c r="N2333" s="1754">
        <v>45</v>
      </c>
      <c r="O2333" s="1754">
        <v>194</v>
      </c>
      <c r="P2333" s="1754">
        <v>1407</v>
      </c>
      <c r="Q2333" s="1754">
        <v>2608</v>
      </c>
      <c r="R2333" s="1756">
        <v>1</v>
      </c>
      <c r="S2333" s="1756" t="s">
        <v>644</v>
      </c>
      <c r="T2333" s="1756"/>
      <c r="U2333" s="1756" t="s">
        <v>644</v>
      </c>
      <c r="V2333" s="1756" t="s">
        <v>644</v>
      </c>
      <c r="W2333" s="1754">
        <f t="shared" si="131"/>
        <v>1</v>
      </c>
      <c r="X2333" s="1754">
        <v>1</v>
      </c>
      <c r="Y2333" s="1757" t="str">
        <f t="shared" si="132"/>
        <v>Public Elementary</v>
      </c>
      <c r="AA2333" s="1757" t="str">
        <f t="shared" si="133"/>
        <v>1</v>
      </c>
    </row>
    <row r="2334" spans="1:27" s="1757" customFormat="1" ht="15.75" hidden="1" customHeight="1" x14ac:dyDescent="0.25">
      <c r="A2334" s="1754">
        <v>2015</v>
      </c>
      <c r="B2334" s="1754">
        <v>121861</v>
      </c>
      <c r="C2334" s="1755" t="s">
        <v>2617</v>
      </c>
      <c r="D2334" s="1755" t="s">
        <v>638</v>
      </c>
      <c r="E2334" s="1755" t="s">
        <v>639</v>
      </c>
      <c r="F2334" s="1755" t="s">
        <v>639</v>
      </c>
      <c r="G2334" s="1755" t="s">
        <v>2606</v>
      </c>
      <c r="H2334" s="1755" t="s">
        <v>2606</v>
      </c>
      <c r="I2334" s="1755" t="s">
        <v>643</v>
      </c>
      <c r="J2334" s="1754">
        <v>11.36809673</v>
      </c>
      <c r="K2334" s="1754">
        <v>124.7869032</v>
      </c>
      <c r="L2334" s="1755" t="s">
        <v>644</v>
      </c>
      <c r="M2334" s="1754">
        <v>14</v>
      </c>
      <c r="N2334" s="1754">
        <v>45</v>
      </c>
      <c r="O2334" s="1754">
        <v>194</v>
      </c>
      <c r="P2334" s="1754">
        <v>1407</v>
      </c>
      <c r="Q2334" s="1754">
        <v>2608</v>
      </c>
      <c r="R2334" s="1756">
        <v>1</v>
      </c>
      <c r="S2334" s="1756" t="s">
        <v>644</v>
      </c>
      <c r="T2334" s="1756"/>
      <c r="U2334" s="1756" t="s">
        <v>644</v>
      </c>
      <c r="V2334" s="1756" t="s">
        <v>644</v>
      </c>
      <c r="W2334" s="1754">
        <f t="shared" si="131"/>
        <v>1</v>
      </c>
      <c r="X2334" s="1754">
        <v>1</v>
      </c>
      <c r="Y2334" s="1757" t="str">
        <f t="shared" si="132"/>
        <v>Public Elementary</v>
      </c>
      <c r="AA2334" s="1757" t="str">
        <f t="shared" si="133"/>
        <v>1</v>
      </c>
    </row>
    <row r="2335" spans="1:27" s="1757" customFormat="1" ht="15.75" hidden="1" customHeight="1" x14ac:dyDescent="0.25">
      <c r="A2335" s="1754">
        <v>2016</v>
      </c>
      <c r="B2335" s="1754">
        <v>121862</v>
      </c>
      <c r="C2335" s="1755" t="s">
        <v>2618</v>
      </c>
      <c r="D2335" s="1755" t="s">
        <v>638</v>
      </c>
      <c r="E2335" s="1755" t="s">
        <v>639</v>
      </c>
      <c r="F2335" s="1755" t="s">
        <v>639</v>
      </c>
      <c r="G2335" s="1755" t="s">
        <v>2606</v>
      </c>
      <c r="H2335" s="1755" t="s">
        <v>2606</v>
      </c>
      <c r="I2335" s="1755" t="s">
        <v>643</v>
      </c>
      <c r="J2335" s="1754">
        <v>11.27203628</v>
      </c>
      <c r="K2335" s="1754">
        <v>124.8122357</v>
      </c>
      <c r="L2335" s="1755" t="s">
        <v>644</v>
      </c>
      <c r="M2335" s="1754">
        <v>14</v>
      </c>
      <c r="N2335" s="1754">
        <v>45</v>
      </c>
      <c r="O2335" s="1754">
        <v>194</v>
      </c>
      <c r="P2335" s="1754">
        <v>1407</v>
      </c>
      <c r="Q2335" s="1754">
        <v>2608</v>
      </c>
      <c r="R2335" s="1756">
        <v>1</v>
      </c>
      <c r="S2335" s="1756" t="s">
        <v>644</v>
      </c>
      <c r="T2335" s="1756"/>
      <c r="U2335" s="1756" t="s">
        <v>644</v>
      </c>
      <c r="V2335" s="1756" t="s">
        <v>644</v>
      </c>
      <c r="W2335" s="1754">
        <f t="shared" si="131"/>
        <v>1</v>
      </c>
      <c r="X2335" s="1754">
        <v>1</v>
      </c>
      <c r="Y2335" s="1757" t="str">
        <f t="shared" si="132"/>
        <v>Public Elementary</v>
      </c>
      <c r="AA2335" s="1757" t="str">
        <f t="shared" si="133"/>
        <v>1</v>
      </c>
    </row>
    <row r="2336" spans="1:27" s="1757" customFormat="1" ht="15.75" hidden="1" customHeight="1" x14ac:dyDescent="0.25">
      <c r="A2336" s="1754">
        <v>2017</v>
      </c>
      <c r="B2336" s="1754">
        <v>121863</v>
      </c>
      <c r="C2336" s="1755" t="s">
        <v>2619</v>
      </c>
      <c r="D2336" s="1755" t="s">
        <v>638</v>
      </c>
      <c r="E2336" s="1755" t="s">
        <v>639</v>
      </c>
      <c r="F2336" s="1755" t="s">
        <v>639</v>
      </c>
      <c r="G2336" s="1755" t="s">
        <v>2606</v>
      </c>
      <c r="H2336" s="1755" t="s">
        <v>2606</v>
      </c>
      <c r="I2336" s="1755" t="s">
        <v>643</v>
      </c>
      <c r="J2336" s="1754">
        <v>11.38629536</v>
      </c>
      <c r="K2336" s="1754">
        <v>124.8091033</v>
      </c>
      <c r="L2336" s="1755" t="s">
        <v>644</v>
      </c>
      <c r="M2336" s="1754">
        <v>14</v>
      </c>
      <c r="N2336" s="1754">
        <v>45</v>
      </c>
      <c r="O2336" s="1754">
        <v>194</v>
      </c>
      <c r="P2336" s="1754">
        <v>1407</v>
      </c>
      <c r="Q2336" s="1754">
        <v>2608</v>
      </c>
      <c r="R2336" s="1756">
        <v>1</v>
      </c>
      <c r="S2336" s="1756" t="s">
        <v>644</v>
      </c>
      <c r="T2336" s="1756"/>
      <c r="U2336" s="1756" t="s">
        <v>644</v>
      </c>
      <c r="V2336" s="1756" t="s">
        <v>644</v>
      </c>
      <c r="W2336" s="1754">
        <f t="shared" si="131"/>
        <v>1</v>
      </c>
      <c r="X2336" s="1754">
        <v>1</v>
      </c>
      <c r="Y2336" s="1757" t="str">
        <f t="shared" si="132"/>
        <v>Public Elementary</v>
      </c>
      <c r="AA2336" s="1757" t="str">
        <f t="shared" si="133"/>
        <v>1</v>
      </c>
    </row>
    <row r="2337" spans="1:27" s="1757" customFormat="1" ht="15.75" hidden="1" customHeight="1" x14ac:dyDescent="0.25">
      <c r="A2337" s="1754">
        <v>2018</v>
      </c>
      <c r="B2337" s="1754">
        <v>121864</v>
      </c>
      <c r="C2337" s="1755" t="s">
        <v>2620</v>
      </c>
      <c r="D2337" s="1755" t="s">
        <v>638</v>
      </c>
      <c r="E2337" s="1755" t="s">
        <v>639</v>
      </c>
      <c r="F2337" s="1755" t="s">
        <v>639</v>
      </c>
      <c r="G2337" s="1755" t="s">
        <v>2606</v>
      </c>
      <c r="H2337" s="1755" t="s">
        <v>2606</v>
      </c>
      <c r="I2337" s="1755" t="s">
        <v>643</v>
      </c>
      <c r="J2337" s="1754">
        <v>11.368696569999999</v>
      </c>
      <c r="K2337" s="1754">
        <v>124.8108032</v>
      </c>
      <c r="L2337" s="1755" t="s">
        <v>644</v>
      </c>
      <c r="M2337" s="1754">
        <v>14</v>
      </c>
      <c r="N2337" s="1754">
        <v>45</v>
      </c>
      <c r="O2337" s="1754">
        <v>194</v>
      </c>
      <c r="P2337" s="1754">
        <v>1407</v>
      </c>
      <c r="Q2337" s="1754">
        <v>2608</v>
      </c>
      <c r="R2337" s="1756">
        <v>1</v>
      </c>
      <c r="S2337" s="1756" t="s">
        <v>644</v>
      </c>
      <c r="T2337" s="1756"/>
      <c r="U2337" s="1756" t="s">
        <v>644</v>
      </c>
      <c r="V2337" s="1756" t="s">
        <v>644</v>
      </c>
      <c r="W2337" s="1754">
        <f t="shared" si="131"/>
        <v>1</v>
      </c>
      <c r="X2337" s="1754">
        <v>1</v>
      </c>
      <c r="Y2337" s="1757" t="str">
        <f t="shared" si="132"/>
        <v>Public Elementary</v>
      </c>
      <c r="AA2337" s="1757" t="str">
        <f t="shared" si="133"/>
        <v>1</v>
      </c>
    </row>
    <row r="2338" spans="1:27" s="1757" customFormat="1" ht="15.75" hidden="1" customHeight="1" x14ac:dyDescent="0.25">
      <c r="A2338" s="1754">
        <v>2019</v>
      </c>
      <c r="B2338" s="1754">
        <v>121865</v>
      </c>
      <c r="C2338" s="1755" t="s">
        <v>2621</v>
      </c>
      <c r="D2338" s="1755" t="s">
        <v>638</v>
      </c>
      <c r="E2338" s="1755" t="s">
        <v>639</v>
      </c>
      <c r="F2338" s="1755" t="s">
        <v>639</v>
      </c>
      <c r="G2338" s="1755" t="s">
        <v>2606</v>
      </c>
      <c r="H2338" s="1755" t="s">
        <v>2606</v>
      </c>
      <c r="I2338" s="1755" t="s">
        <v>643</v>
      </c>
      <c r="J2338" s="1754">
        <v>11.29259076</v>
      </c>
      <c r="K2338" s="1754">
        <v>124.8311247</v>
      </c>
      <c r="L2338" s="1755" t="s">
        <v>644</v>
      </c>
      <c r="M2338" s="1754">
        <v>14</v>
      </c>
      <c r="N2338" s="1754">
        <v>45</v>
      </c>
      <c r="O2338" s="1754">
        <v>194</v>
      </c>
      <c r="P2338" s="1754">
        <v>1407</v>
      </c>
      <c r="Q2338" s="1754">
        <v>2608</v>
      </c>
      <c r="R2338" s="1756">
        <v>1</v>
      </c>
      <c r="S2338" s="1756" t="s">
        <v>644</v>
      </c>
      <c r="T2338" s="1756"/>
      <c r="U2338" s="1756" t="s">
        <v>644</v>
      </c>
      <c r="V2338" s="1756" t="s">
        <v>644</v>
      </c>
      <c r="W2338" s="1754">
        <f t="shared" si="131"/>
        <v>1</v>
      </c>
      <c r="X2338" s="1754">
        <v>1</v>
      </c>
      <c r="Y2338" s="1757" t="str">
        <f t="shared" si="132"/>
        <v>Public Elementary</v>
      </c>
      <c r="AA2338" s="1757" t="str">
        <f t="shared" si="133"/>
        <v>1</v>
      </c>
    </row>
    <row r="2339" spans="1:27" s="1757" customFormat="1" ht="15.75" hidden="1" customHeight="1" x14ac:dyDescent="0.25">
      <c r="A2339" s="1754">
        <v>2020</v>
      </c>
      <c r="B2339" s="1754">
        <v>121866</v>
      </c>
      <c r="C2339" s="1755" t="s">
        <v>2622</v>
      </c>
      <c r="D2339" s="1755" t="s">
        <v>638</v>
      </c>
      <c r="E2339" s="1755" t="s">
        <v>639</v>
      </c>
      <c r="F2339" s="1755" t="s">
        <v>639</v>
      </c>
      <c r="G2339" s="1755" t="s">
        <v>2606</v>
      </c>
      <c r="H2339" s="1755" t="s">
        <v>2606</v>
      </c>
      <c r="I2339" s="1755" t="s">
        <v>643</v>
      </c>
      <c r="J2339" s="1754">
        <v>11.338142619999999</v>
      </c>
      <c r="K2339" s="1754">
        <v>124.82668099999999</v>
      </c>
      <c r="L2339" s="1755" t="s">
        <v>644</v>
      </c>
      <c r="M2339" s="1754">
        <v>14</v>
      </c>
      <c r="N2339" s="1754">
        <v>45</v>
      </c>
      <c r="O2339" s="1754">
        <v>194</v>
      </c>
      <c r="P2339" s="1754">
        <v>1407</v>
      </c>
      <c r="Q2339" s="1754">
        <v>2608</v>
      </c>
      <c r="R2339" s="1756">
        <v>1</v>
      </c>
      <c r="S2339" s="1756" t="s">
        <v>644</v>
      </c>
      <c r="T2339" s="1756"/>
      <c r="U2339" s="1756" t="s">
        <v>644</v>
      </c>
      <c r="V2339" s="1756" t="s">
        <v>644</v>
      </c>
      <c r="W2339" s="1754">
        <f t="shared" ref="W2339:W2402" si="134">IF(AA2339="1",1,IF(AA2339="2",2,IF(AA2339="12",4,IF(AA2339="123",6,IF(AA2339="23",5,IF(AA2339="3",3,IF(AA2339="4",7,IF(AA2339="35",8,""))))))))</f>
        <v>1</v>
      </c>
      <c r="X2339" s="1754">
        <v>1</v>
      </c>
      <c r="Y2339" s="1757" t="str">
        <f t="shared" ref="Y2339:Y2402" si="135">IF(X2339=1,"Public","Private")&amp;" "&amp;IF(W2339=1,"Elementary",IF(W2339=2,"JHS",IF(W2339=3,"SHS (Stand-alone)",IF(W2339=4,"Integrated",IF(W2339=5,"Secondary",IF(W2339=6,"Complete K to 12",IF(W2339=7,"ALS",IF(W2339=8,"SHS SUC",""))))))))</f>
        <v>Public Elementary</v>
      </c>
      <c r="AA2339" s="1757" t="str">
        <f t="shared" ref="AA2339:AA2402" si="136">IF(R2339=1,1,"")&amp;IF(S2339=1,2,"")&amp;IF(T2339=1,3,"")&amp;IF(U2339=1,4,"")&amp;IF(V2339=1,5,"")</f>
        <v>1</v>
      </c>
    </row>
    <row r="2340" spans="1:27" s="1757" customFormat="1" ht="15.75" hidden="1" customHeight="1" x14ac:dyDescent="0.25">
      <c r="A2340" s="1754">
        <v>2021</v>
      </c>
      <c r="B2340" s="1754">
        <v>121867</v>
      </c>
      <c r="C2340" s="1755" t="s">
        <v>2263</v>
      </c>
      <c r="D2340" s="1755" t="s">
        <v>638</v>
      </c>
      <c r="E2340" s="1755" t="s">
        <v>639</v>
      </c>
      <c r="F2340" s="1755" t="s">
        <v>639</v>
      </c>
      <c r="G2340" s="1755" t="s">
        <v>2606</v>
      </c>
      <c r="H2340" s="1755" t="s">
        <v>2606</v>
      </c>
      <c r="I2340" s="1755" t="s">
        <v>643</v>
      </c>
      <c r="J2340" s="1754">
        <v>11.378417929999999</v>
      </c>
      <c r="K2340" s="1754">
        <v>124.8036252</v>
      </c>
      <c r="L2340" s="1755" t="s">
        <v>644</v>
      </c>
      <c r="M2340" s="1754">
        <v>14</v>
      </c>
      <c r="N2340" s="1754">
        <v>45</v>
      </c>
      <c r="O2340" s="1754">
        <v>194</v>
      </c>
      <c r="P2340" s="1754">
        <v>1407</v>
      </c>
      <c r="Q2340" s="1754">
        <v>2608</v>
      </c>
      <c r="R2340" s="1756">
        <v>1</v>
      </c>
      <c r="S2340" s="1756" t="s">
        <v>644</v>
      </c>
      <c r="T2340" s="1756"/>
      <c r="U2340" s="1756" t="s">
        <v>644</v>
      </c>
      <c r="V2340" s="1756" t="s">
        <v>644</v>
      </c>
      <c r="W2340" s="1754">
        <f t="shared" si="134"/>
        <v>1</v>
      </c>
      <c r="X2340" s="1754">
        <v>1</v>
      </c>
      <c r="Y2340" s="1757" t="str">
        <f t="shared" si="135"/>
        <v>Public Elementary</v>
      </c>
      <c r="AA2340" s="1757" t="str">
        <f t="shared" si="136"/>
        <v>1</v>
      </c>
    </row>
    <row r="2341" spans="1:27" s="1757" customFormat="1" ht="15.75" hidden="1" customHeight="1" x14ac:dyDescent="0.25">
      <c r="A2341" s="1754">
        <v>2175</v>
      </c>
      <c r="B2341" s="1754">
        <v>191533</v>
      </c>
      <c r="C2341" s="1755" t="s">
        <v>2764</v>
      </c>
      <c r="D2341" s="1755" t="s">
        <v>638</v>
      </c>
      <c r="E2341" s="1755" t="s">
        <v>639</v>
      </c>
      <c r="F2341" s="1755" t="s">
        <v>639</v>
      </c>
      <c r="G2341" s="1755" t="s">
        <v>2606</v>
      </c>
      <c r="H2341" s="1755" t="s">
        <v>2606</v>
      </c>
      <c r="I2341" s="1755" t="s">
        <v>643</v>
      </c>
      <c r="J2341" s="1754">
        <v>11.291126999999999</v>
      </c>
      <c r="K2341" s="1754">
        <v>124.830859</v>
      </c>
      <c r="L2341" s="1755" t="s">
        <v>644</v>
      </c>
      <c r="M2341" s="1754">
        <v>14</v>
      </c>
      <c r="N2341" s="1754">
        <v>45</v>
      </c>
      <c r="O2341" s="1754">
        <v>194</v>
      </c>
      <c r="P2341" s="1754">
        <v>1407</v>
      </c>
      <c r="Q2341" s="1754">
        <v>2608</v>
      </c>
      <c r="R2341" s="1756">
        <v>1</v>
      </c>
      <c r="S2341" s="1756" t="s">
        <v>644</v>
      </c>
      <c r="T2341" s="1756"/>
      <c r="U2341" s="1756" t="s">
        <v>644</v>
      </c>
      <c r="V2341" s="1756" t="s">
        <v>644</v>
      </c>
      <c r="W2341" s="1754">
        <f t="shared" si="134"/>
        <v>1</v>
      </c>
      <c r="X2341" s="1754">
        <v>1</v>
      </c>
      <c r="Y2341" s="1757" t="str">
        <f t="shared" si="135"/>
        <v>Public Elementary</v>
      </c>
      <c r="AA2341" s="1757" t="str">
        <f t="shared" si="136"/>
        <v>1</v>
      </c>
    </row>
    <row r="2342" spans="1:27" s="1757" customFormat="1" ht="15.75" hidden="1" customHeight="1" x14ac:dyDescent="0.25">
      <c r="A2342" s="1754">
        <v>2303</v>
      </c>
      <c r="B2342" s="1754">
        <v>303426</v>
      </c>
      <c r="C2342" s="1755" t="s">
        <v>2882</v>
      </c>
      <c r="D2342" s="1755" t="s">
        <v>638</v>
      </c>
      <c r="E2342" s="1755" t="s">
        <v>639</v>
      </c>
      <c r="F2342" s="1755" t="s">
        <v>639</v>
      </c>
      <c r="G2342" s="1755" t="s">
        <v>2606</v>
      </c>
      <c r="H2342" s="1755" t="s">
        <v>2606</v>
      </c>
      <c r="I2342" s="1755" t="s">
        <v>716</v>
      </c>
      <c r="J2342" s="1754">
        <v>11.29250184</v>
      </c>
      <c r="K2342" s="1754">
        <v>124.8308428</v>
      </c>
      <c r="L2342" s="1755" t="s">
        <v>644</v>
      </c>
      <c r="M2342" s="1754">
        <v>14</v>
      </c>
      <c r="N2342" s="1754">
        <v>45</v>
      </c>
      <c r="O2342" s="1754">
        <v>194</v>
      </c>
      <c r="P2342" s="1754">
        <v>1407</v>
      </c>
      <c r="Q2342" s="1754">
        <v>2608</v>
      </c>
      <c r="R2342" s="1756" t="s">
        <v>644</v>
      </c>
      <c r="S2342" s="1756">
        <v>1</v>
      </c>
      <c r="T2342" s="1756"/>
      <c r="U2342" s="1756" t="s">
        <v>644</v>
      </c>
      <c r="V2342" s="1756" t="s">
        <v>644</v>
      </c>
      <c r="W2342" s="1754">
        <f t="shared" si="134"/>
        <v>2</v>
      </c>
      <c r="X2342" s="1754">
        <v>1</v>
      </c>
      <c r="Y2342" s="1757" t="str">
        <f t="shared" si="135"/>
        <v>Public JHS</v>
      </c>
      <c r="AA2342" s="1757" t="str">
        <f t="shared" si="136"/>
        <v>2</v>
      </c>
    </row>
    <row r="2343" spans="1:27" s="1757" customFormat="1" ht="15.75" hidden="1" customHeight="1" x14ac:dyDescent="0.25">
      <c r="A2343" s="1754">
        <v>2306</v>
      </c>
      <c r="B2343" s="1754">
        <v>303429</v>
      </c>
      <c r="C2343" s="1755" t="s">
        <v>2885</v>
      </c>
      <c r="D2343" s="1755" t="s">
        <v>638</v>
      </c>
      <c r="E2343" s="1755" t="s">
        <v>639</v>
      </c>
      <c r="F2343" s="1755" t="s">
        <v>639</v>
      </c>
      <c r="G2343" s="1755" t="s">
        <v>2606</v>
      </c>
      <c r="H2343" s="1755" t="s">
        <v>2606</v>
      </c>
      <c r="I2343" s="1755" t="s">
        <v>716</v>
      </c>
      <c r="J2343" s="1754">
        <v>11.379967840000001</v>
      </c>
      <c r="K2343" s="1754">
        <v>124.8068825</v>
      </c>
      <c r="L2343" s="1755" t="s">
        <v>644</v>
      </c>
      <c r="M2343" s="1754">
        <v>14</v>
      </c>
      <c r="N2343" s="1754">
        <v>45</v>
      </c>
      <c r="O2343" s="1754">
        <v>194</v>
      </c>
      <c r="P2343" s="1754">
        <v>1407</v>
      </c>
      <c r="Q2343" s="1754">
        <v>2608</v>
      </c>
      <c r="R2343" s="1756" t="s">
        <v>644</v>
      </c>
      <c r="S2343" s="1756">
        <v>1</v>
      </c>
      <c r="T2343" s="1756"/>
      <c r="U2343" s="1756" t="s">
        <v>644</v>
      </c>
      <c r="V2343" s="1756" t="s">
        <v>644</v>
      </c>
      <c r="W2343" s="1754">
        <f t="shared" si="134"/>
        <v>2</v>
      </c>
      <c r="X2343" s="1754">
        <v>1</v>
      </c>
      <c r="Y2343" s="1757" t="str">
        <f t="shared" si="135"/>
        <v>Public JHS</v>
      </c>
      <c r="AA2343" s="1757" t="str">
        <f t="shared" si="136"/>
        <v>2</v>
      </c>
    </row>
    <row r="2344" spans="1:27" s="1757" customFormat="1" ht="15.75" hidden="1" customHeight="1" x14ac:dyDescent="0.25">
      <c r="A2344" s="1754">
        <v>2400</v>
      </c>
      <c r="B2344" s="1763">
        <v>404702</v>
      </c>
      <c r="C2344" s="1764" t="s">
        <v>3019</v>
      </c>
      <c r="D2344" s="1755" t="s">
        <v>638</v>
      </c>
      <c r="E2344" s="1755" t="s">
        <v>639</v>
      </c>
      <c r="F2344" s="1755" t="s">
        <v>639</v>
      </c>
      <c r="G2344" s="1755" t="s">
        <v>2606</v>
      </c>
      <c r="H2344" s="1755" t="s">
        <v>2606</v>
      </c>
      <c r="I2344" s="1755" t="s">
        <v>643</v>
      </c>
      <c r="J2344" s="1759"/>
      <c r="K2344" s="1759"/>
      <c r="L2344" s="1755" t="s">
        <v>3020</v>
      </c>
      <c r="M2344" s="1754">
        <v>14</v>
      </c>
      <c r="N2344" s="1754">
        <v>45</v>
      </c>
      <c r="O2344" s="1754">
        <v>194</v>
      </c>
      <c r="P2344" s="1754">
        <v>1407</v>
      </c>
      <c r="Q2344" s="1754">
        <v>2608</v>
      </c>
      <c r="R2344" s="1756">
        <v>1</v>
      </c>
      <c r="S2344" s="1756" t="s">
        <v>644</v>
      </c>
      <c r="T2344" s="1756"/>
      <c r="U2344" s="1756" t="s">
        <v>644</v>
      </c>
      <c r="V2344" s="1756" t="s">
        <v>644</v>
      </c>
      <c r="W2344" s="1754">
        <f t="shared" si="134"/>
        <v>1</v>
      </c>
      <c r="X2344" s="1754">
        <v>2</v>
      </c>
      <c r="Y2344" s="1757" t="str">
        <f t="shared" si="135"/>
        <v>Private Elementary</v>
      </c>
      <c r="AA2344" s="1757" t="str">
        <f t="shared" si="136"/>
        <v>1</v>
      </c>
    </row>
    <row r="2345" spans="1:27" s="1757" customFormat="1" ht="15.75" hidden="1" customHeight="1" x14ac:dyDescent="0.25">
      <c r="A2345" s="1754">
        <v>2491</v>
      </c>
      <c r="B2345" s="1761" t="s">
        <v>2606</v>
      </c>
      <c r="C2345" s="1761" t="s">
        <v>3146</v>
      </c>
      <c r="D2345" s="1755" t="s">
        <v>638</v>
      </c>
      <c r="E2345" s="1755" t="s">
        <v>639</v>
      </c>
      <c r="F2345" s="1755" t="s">
        <v>639</v>
      </c>
      <c r="G2345" s="1761" t="s">
        <v>2606</v>
      </c>
      <c r="H2345" s="1761" t="s">
        <v>2606</v>
      </c>
      <c r="I2345" s="1755" t="s">
        <v>758</v>
      </c>
      <c r="J2345" s="1754"/>
      <c r="K2345" s="1754"/>
      <c r="L2345" s="1755"/>
      <c r="M2345" s="1754"/>
      <c r="N2345" s="1754"/>
      <c r="O2345" s="1754"/>
      <c r="P2345" s="1754"/>
      <c r="Q2345" s="1754"/>
      <c r="R2345" s="1756" t="s">
        <v>644</v>
      </c>
      <c r="S2345" s="1756" t="s">
        <v>644</v>
      </c>
      <c r="T2345" s="1756"/>
      <c r="U2345" s="1756">
        <v>1</v>
      </c>
      <c r="V2345" s="1756" t="s">
        <v>644</v>
      </c>
      <c r="W2345" s="1754">
        <f t="shared" si="134"/>
        <v>7</v>
      </c>
      <c r="X2345" s="1754">
        <v>1</v>
      </c>
      <c r="Y2345" s="1757" t="str">
        <f t="shared" si="135"/>
        <v>Public ALS</v>
      </c>
      <c r="AA2345" s="1757" t="str">
        <f t="shared" si="136"/>
        <v>4</v>
      </c>
    </row>
    <row r="2346" spans="1:27" s="1757" customFormat="1" ht="15.75" hidden="1" customHeight="1" x14ac:dyDescent="0.25">
      <c r="A2346" s="1754">
        <v>2022</v>
      </c>
      <c r="B2346" s="1754">
        <v>121868</v>
      </c>
      <c r="C2346" s="1755" t="s">
        <v>2623</v>
      </c>
      <c r="D2346" s="1755" t="s">
        <v>638</v>
      </c>
      <c r="E2346" s="1755" t="s">
        <v>639</v>
      </c>
      <c r="F2346" s="1755" t="s">
        <v>639</v>
      </c>
      <c r="G2346" s="1755" t="s">
        <v>2624</v>
      </c>
      <c r="H2346" s="1755" t="s">
        <v>2625</v>
      </c>
      <c r="I2346" s="1755" t="s">
        <v>643</v>
      </c>
      <c r="J2346" s="1754">
        <v>11.183430769999999</v>
      </c>
      <c r="K2346" s="1754">
        <v>124.95417999999999</v>
      </c>
      <c r="L2346" s="1755" t="s">
        <v>644</v>
      </c>
      <c r="M2346" s="1754">
        <v>14</v>
      </c>
      <c r="N2346" s="1754">
        <v>45</v>
      </c>
      <c r="O2346" s="1754">
        <v>194</v>
      </c>
      <c r="P2346" s="1754">
        <v>1408</v>
      </c>
      <c r="Q2346" s="1754">
        <v>2609</v>
      </c>
      <c r="R2346" s="1756">
        <v>1</v>
      </c>
      <c r="S2346" s="1756" t="s">
        <v>644</v>
      </c>
      <c r="T2346" s="1756"/>
      <c r="U2346" s="1756" t="s">
        <v>644</v>
      </c>
      <c r="V2346" s="1756" t="s">
        <v>644</v>
      </c>
      <c r="W2346" s="1754">
        <f t="shared" si="134"/>
        <v>1</v>
      </c>
      <c r="X2346" s="1754">
        <v>1</v>
      </c>
      <c r="Y2346" s="1757" t="str">
        <f t="shared" si="135"/>
        <v>Public Elementary</v>
      </c>
      <c r="AA2346" s="1757" t="str">
        <f t="shared" si="136"/>
        <v>1</v>
      </c>
    </row>
    <row r="2347" spans="1:27" s="1757" customFormat="1" ht="15.75" hidden="1" customHeight="1" x14ac:dyDescent="0.25">
      <c r="A2347" s="1754">
        <v>2023</v>
      </c>
      <c r="B2347" s="1754">
        <v>121869</v>
      </c>
      <c r="C2347" s="1755" t="s">
        <v>2626</v>
      </c>
      <c r="D2347" s="1755" t="s">
        <v>638</v>
      </c>
      <c r="E2347" s="1755" t="s">
        <v>639</v>
      </c>
      <c r="F2347" s="1755" t="s">
        <v>639</v>
      </c>
      <c r="G2347" s="1755" t="s">
        <v>2624</v>
      </c>
      <c r="H2347" s="1755" t="s">
        <v>2625</v>
      </c>
      <c r="I2347" s="1755" t="s">
        <v>643</v>
      </c>
      <c r="J2347" s="1754">
        <v>11.17093176</v>
      </c>
      <c r="K2347" s="1754">
        <v>124.927791</v>
      </c>
      <c r="L2347" s="1755" t="s">
        <v>644</v>
      </c>
      <c r="M2347" s="1754">
        <v>14</v>
      </c>
      <c r="N2347" s="1754">
        <v>45</v>
      </c>
      <c r="O2347" s="1754">
        <v>194</v>
      </c>
      <c r="P2347" s="1754">
        <v>1408</v>
      </c>
      <c r="Q2347" s="1754">
        <v>2609</v>
      </c>
      <c r="R2347" s="1756">
        <v>1</v>
      </c>
      <c r="S2347" s="1756" t="s">
        <v>644</v>
      </c>
      <c r="T2347" s="1756"/>
      <c r="U2347" s="1756" t="s">
        <v>644</v>
      </c>
      <c r="V2347" s="1756" t="s">
        <v>644</v>
      </c>
      <c r="W2347" s="1754">
        <f t="shared" si="134"/>
        <v>1</v>
      </c>
      <c r="X2347" s="1754">
        <v>1</v>
      </c>
      <c r="Y2347" s="1757" t="str">
        <f t="shared" si="135"/>
        <v>Public Elementary</v>
      </c>
      <c r="AA2347" s="1757" t="str">
        <f t="shared" si="136"/>
        <v>1</v>
      </c>
    </row>
    <row r="2348" spans="1:27" s="1757" customFormat="1" ht="15.75" hidden="1" customHeight="1" x14ac:dyDescent="0.25">
      <c r="A2348" s="1754">
        <v>2024</v>
      </c>
      <c r="B2348" s="1754">
        <v>121870</v>
      </c>
      <c r="C2348" s="1755" t="s">
        <v>2627</v>
      </c>
      <c r="D2348" s="1755" t="s">
        <v>638</v>
      </c>
      <c r="E2348" s="1755" t="s">
        <v>639</v>
      </c>
      <c r="F2348" s="1755" t="s">
        <v>639</v>
      </c>
      <c r="G2348" s="1755" t="s">
        <v>2624</v>
      </c>
      <c r="H2348" s="1755" t="s">
        <v>2625</v>
      </c>
      <c r="I2348" s="1755" t="s">
        <v>643</v>
      </c>
      <c r="J2348" s="1754">
        <v>11.158710709999999</v>
      </c>
      <c r="K2348" s="1754">
        <v>124.9078019</v>
      </c>
      <c r="L2348" s="1755" t="s">
        <v>644</v>
      </c>
      <c r="M2348" s="1754">
        <v>14</v>
      </c>
      <c r="N2348" s="1754">
        <v>45</v>
      </c>
      <c r="O2348" s="1754">
        <v>194</v>
      </c>
      <c r="P2348" s="1754">
        <v>1408</v>
      </c>
      <c r="Q2348" s="1754">
        <v>2609</v>
      </c>
      <c r="R2348" s="1756">
        <v>1</v>
      </c>
      <c r="S2348" s="1756" t="s">
        <v>644</v>
      </c>
      <c r="T2348" s="1756"/>
      <c r="U2348" s="1756" t="s">
        <v>644</v>
      </c>
      <c r="V2348" s="1756" t="s">
        <v>644</v>
      </c>
      <c r="W2348" s="1754">
        <f t="shared" si="134"/>
        <v>1</v>
      </c>
      <c r="X2348" s="1754">
        <v>1</v>
      </c>
      <c r="Y2348" s="1757" t="str">
        <f t="shared" si="135"/>
        <v>Public Elementary</v>
      </c>
      <c r="AA2348" s="1757" t="str">
        <f t="shared" si="136"/>
        <v>1</v>
      </c>
    </row>
    <row r="2349" spans="1:27" s="1757" customFormat="1" ht="15.75" hidden="1" customHeight="1" x14ac:dyDescent="0.25">
      <c r="A2349" s="1754">
        <v>2025</v>
      </c>
      <c r="B2349" s="1754">
        <v>121871</v>
      </c>
      <c r="C2349" s="1755" t="s">
        <v>2628</v>
      </c>
      <c r="D2349" s="1755" t="s">
        <v>638</v>
      </c>
      <c r="E2349" s="1755" t="s">
        <v>639</v>
      </c>
      <c r="F2349" s="1755" t="s">
        <v>639</v>
      </c>
      <c r="G2349" s="1755" t="s">
        <v>2624</v>
      </c>
      <c r="H2349" s="1755" t="s">
        <v>2625</v>
      </c>
      <c r="I2349" s="1755" t="s">
        <v>643</v>
      </c>
      <c r="J2349" s="1759"/>
      <c r="K2349" s="1759"/>
      <c r="L2349" s="1755" t="s">
        <v>644</v>
      </c>
      <c r="M2349" s="1754">
        <v>14</v>
      </c>
      <c r="N2349" s="1754">
        <v>45</v>
      </c>
      <c r="O2349" s="1754">
        <v>194</v>
      </c>
      <c r="P2349" s="1754">
        <v>1408</v>
      </c>
      <c r="Q2349" s="1754">
        <v>2609</v>
      </c>
      <c r="R2349" s="1756">
        <v>1</v>
      </c>
      <c r="S2349" s="1756" t="s">
        <v>644</v>
      </c>
      <c r="T2349" s="1756"/>
      <c r="U2349" s="1756" t="s">
        <v>644</v>
      </c>
      <c r="V2349" s="1756" t="s">
        <v>644</v>
      </c>
      <c r="W2349" s="1754">
        <f t="shared" si="134"/>
        <v>1</v>
      </c>
      <c r="X2349" s="1754">
        <v>1</v>
      </c>
      <c r="Y2349" s="1757" t="str">
        <f t="shared" si="135"/>
        <v>Public Elementary</v>
      </c>
      <c r="AA2349" s="1757" t="str">
        <f t="shared" si="136"/>
        <v>1</v>
      </c>
    </row>
    <row r="2350" spans="1:27" s="1757" customFormat="1" ht="15.75" hidden="1" customHeight="1" x14ac:dyDescent="0.25">
      <c r="A2350" s="1754">
        <v>2026</v>
      </c>
      <c r="B2350" s="1754">
        <v>121872</v>
      </c>
      <c r="C2350" s="1755" t="s">
        <v>811</v>
      </c>
      <c r="D2350" s="1755" t="s">
        <v>638</v>
      </c>
      <c r="E2350" s="1755" t="s">
        <v>639</v>
      </c>
      <c r="F2350" s="1755" t="s">
        <v>639</v>
      </c>
      <c r="G2350" s="1755" t="s">
        <v>2624</v>
      </c>
      <c r="H2350" s="1755" t="s">
        <v>2625</v>
      </c>
      <c r="I2350" s="1755" t="s">
        <v>643</v>
      </c>
      <c r="J2350" s="1754">
        <v>11.1540111</v>
      </c>
      <c r="K2350" s="1754">
        <v>124.8950019</v>
      </c>
      <c r="L2350" s="1755" t="s">
        <v>644</v>
      </c>
      <c r="M2350" s="1754">
        <v>14</v>
      </c>
      <c r="N2350" s="1754">
        <v>45</v>
      </c>
      <c r="O2350" s="1754">
        <v>194</v>
      </c>
      <c r="P2350" s="1754">
        <v>1408</v>
      </c>
      <c r="Q2350" s="1754">
        <v>2609</v>
      </c>
      <c r="R2350" s="1756">
        <v>1</v>
      </c>
      <c r="S2350" s="1756" t="s">
        <v>644</v>
      </c>
      <c r="T2350" s="1756"/>
      <c r="U2350" s="1756" t="s">
        <v>644</v>
      </c>
      <c r="V2350" s="1756" t="s">
        <v>644</v>
      </c>
      <c r="W2350" s="1754">
        <f t="shared" si="134"/>
        <v>1</v>
      </c>
      <c r="X2350" s="1754">
        <v>1</v>
      </c>
      <c r="Y2350" s="1757" t="str">
        <f t="shared" si="135"/>
        <v>Public Elementary</v>
      </c>
      <c r="AA2350" s="1757" t="str">
        <f t="shared" si="136"/>
        <v>1</v>
      </c>
    </row>
    <row r="2351" spans="1:27" s="1757" customFormat="1" ht="15.75" hidden="1" customHeight="1" x14ac:dyDescent="0.25">
      <c r="A2351" s="1754">
        <v>2027</v>
      </c>
      <c r="B2351" s="1754">
        <v>121873</v>
      </c>
      <c r="C2351" s="1755" t="s">
        <v>2629</v>
      </c>
      <c r="D2351" s="1755" t="s">
        <v>638</v>
      </c>
      <c r="E2351" s="1755" t="s">
        <v>639</v>
      </c>
      <c r="F2351" s="1755" t="s">
        <v>639</v>
      </c>
      <c r="G2351" s="1755" t="s">
        <v>2624</v>
      </c>
      <c r="H2351" s="1755" t="s">
        <v>2625</v>
      </c>
      <c r="I2351" s="1755" t="s">
        <v>643</v>
      </c>
      <c r="J2351" s="1754">
        <v>11.17398745</v>
      </c>
      <c r="K2351" s="1754">
        <v>124.9502909</v>
      </c>
      <c r="L2351" s="1755" t="s">
        <v>644</v>
      </c>
      <c r="M2351" s="1754">
        <v>14</v>
      </c>
      <c r="N2351" s="1754">
        <v>45</v>
      </c>
      <c r="O2351" s="1754">
        <v>194</v>
      </c>
      <c r="P2351" s="1754">
        <v>1408</v>
      </c>
      <c r="Q2351" s="1754">
        <v>2609</v>
      </c>
      <c r="R2351" s="1756">
        <v>1</v>
      </c>
      <c r="S2351" s="1756" t="s">
        <v>644</v>
      </c>
      <c r="T2351" s="1756"/>
      <c r="U2351" s="1756" t="s">
        <v>644</v>
      </c>
      <c r="V2351" s="1756" t="s">
        <v>644</v>
      </c>
      <c r="W2351" s="1754">
        <f t="shared" si="134"/>
        <v>1</v>
      </c>
      <c r="X2351" s="1754">
        <v>1</v>
      </c>
      <c r="Y2351" s="1757" t="str">
        <f t="shared" si="135"/>
        <v>Public Elementary</v>
      </c>
      <c r="AA2351" s="1757" t="str">
        <f t="shared" si="136"/>
        <v>1</v>
      </c>
    </row>
    <row r="2352" spans="1:27" s="1757" customFormat="1" ht="15.75" hidden="1" customHeight="1" x14ac:dyDescent="0.25">
      <c r="A2352" s="1754">
        <v>2028</v>
      </c>
      <c r="B2352" s="1754">
        <v>121874</v>
      </c>
      <c r="C2352" s="1755" t="s">
        <v>2630</v>
      </c>
      <c r="D2352" s="1755" t="s">
        <v>638</v>
      </c>
      <c r="E2352" s="1755" t="s">
        <v>639</v>
      </c>
      <c r="F2352" s="1755" t="s">
        <v>639</v>
      </c>
      <c r="G2352" s="1755" t="s">
        <v>2624</v>
      </c>
      <c r="H2352" s="1755" t="s">
        <v>2625</v>
      </c>
      <c r="I2352" s="1755" t="s">
        <v>643</v>
      </c>
      <c r="J2352" s="1754">
        <v>11.18343089</v>
      </c>
      <c r="K2352" s="1754">
        <v>124.92806899999999</v>
      </c>
      <c r="L2352" s="1755" t="s">
        <v>644</v>
      </c>
      <c r="M2352" s="1754">
        <v>14</v>
      </c>
      <c r="N2352" s="1754">
        <v>45</v>
      </c>
      <c r="O2352" s="1754">
        <v>194</v>
      </c>
      <c r="P2352" s="1754">
        <v>1408</v>
      </c>
      <c r="Q2352" s="1754">
        <v>2609</v>
      </c>
      <c r="R2352" s="1756">
        <v>1</v>
      </c>
      <c r="S2352" s="1756" t="s">
        <v>644</v>
      </c>
      <c r="T2352" s="1756"/>
      <c r="U2352" s="1756" t="s">
        <v>644</v>
      </c>
      <c r="V2352" s="1756" t="s">
        <v>644</v>
      </c>
      <c r="W2352" s="1754">
        <f t="shared" si="134"/>
        <v>1</v>
      </c>
      <c r="X2352" s="1754">
        <v>1</v>
      </c>
      <c r="Y2352" s="1757" t="str">
        <f t="shared" si="135"/>
        <v>Public Elementary</v>
      </c>
      <c r="AA2352" s="1757" t="str">
        <f t="shared" si="136"/>
        <v>1</v>
      </c>
    </row>
    <row r="2353" spans="1:27" s="1757" customFormat="1" ht="15.75" hidden="1" customHeight="1" x14ac:dyDescent="0.25">
      <c r="A2353" s="1754">
        <v>2029</v>
      </c>
      <c r="B2353" s="1754">
        <v>121875</v>
      </c>
      <c r="C2353" s="1755" t="s">
        <v>1941</v>
      </c>
      <c r="D2353" s="1755" t="s">
        <v>638</v>
      </c>
      <c r="E2353" s="1755" t="s">
        <v>639</v>
      </c>
      <c r="F2353" s="1755" t="s">
        <v>639</v>
      </c>
      <c r="G2353" s="1755" t="s">
        <v>2624</v>
      </c>
      <c r="H2353" s="1755" t="s">
        <v>2625</v>
      </c>
      <c r="I2353" s="1755" t="s">
        <v>643</v>
      </c>
      <c r="J2353" s="1754">
        <v>11.145100640000001</v>
      </c>
      <c r="K2353" s="1754">
        <v>124.9105689</v>
      </c>
      <c r="L2353" s="1755" t="s">
        <v>644</v>
      </c>
      <c r="M2353" s="1754">
        <v>14</v>
      </c>
      <c r="N2353" s="1754">
        <v>45</v>
      </c>
      <c r="O2353" s="1754">
        <v>194</v>
      </c>
      <c r="P2353" s="1754">
        <v>1408</v>
      </c>
      <c r="Q2353" s="1754">
        <v>2609</v>
      </c>
      <c r="R2353" s="1756">
        <v>1</v>
      </c>
      <c r="S2353" s="1756" t="s">
        <v>644</v>
      </c>
      <c r="T2353" s="1756"/>
      <c r="U2353" s="1756" t="s">
        <v>644</v>
      </c>
      <c r="V2353" s="1756" t="s">
        <v>644</v>
      </c>
      <c r="W2353" s="1754">
        <f t="shared" si="134"/>
        <v>1</v>
      </c>
      <c r="X2353" s="1754">
        <v>1</v>
      </c>
      <c r="Y2353" s="1757" t="str">
        <f t="shared" si="135"/>
        <v>Public Elementary</v>
      </c>
      <c r="AA2353" s="1757" t="str">
        <f t="shared" si="136"/>
        <v>1</v>
      </c>
    </row>
    <row r="2354" spans="1:27" s="1757" customFormat="1" ht="15.75" hidden="1" customHeight="1" x14ac:dyDescent="0.25">
      <c r="A2354" s="1754">
        <v>2030</v>
      </c>
      <c r="B2354" s="1754">
        <v>121876</v>
      </c>
      <c r="C2354" s="1755" t="s">
        <v>657</v>
      </c>
      <c r="D2354" s="1755" t="s">
        <v>638</v>
      </c>
      <c r="E2354" s="1755" t="s">
        <v>639</v>
      </c>
      <c r="F2354" s="1755" t="s">
        <v>639</v>
      </c>
      <c r="G2354" s="1755" t="s">
        <v>2624</v>
      </c>
      <c r="H2354" s="1755" t="s">
        <v>2625</v>
      </c>
      <c r="I2354" s="1755" t="s">
        <v>643</v>
      </c>
      <c r="J2354" s="1754">
        <v>11.204540400000001</v>
      </c>
      <c r="K2354" s="1754">
        <v>124.93334609999999</v>
      </c>
      <c r="L2354" s="1755" t="s">
        <v>644</v>
      </c>
      <c r="M2354" s="1754">
        <v>14</v>
      </c>
      <c r="N2354" s="1754">
        <v>45</v>
      </c>
      <c r="O2354" s="1754">
        <v>194</v>
      </c>
      <c r="P2354" s="1754">
        <v>1408</v>
      </c>
      <c r="Q2354" s="1754">
        <v>2609</v>
      </c>
      <c r="R2354" s="1756">
        <v>1</v>
      </c>
      <c r="S2354" s="1756" t="s">
        <v>644</v>
      </c>
      <c r="T2354" s="1756"/>
      <c r="U2354" s="1756" t="s">
        <v>644</v>
      </c>
      <c r="V2354" s="1756" t="s">
        <v>644</v>
      </c>
      <c r="W2354" s="1754">
        <f t="shared" si="134"/>
        <v>1</v>
      </c>
      <c r="X2354" s="1754">
        <v>1</v>
      </c>
      <c r="Y2354" s="1757" t="str">
        <f t="shared" si="135"/>
        <v>Public Elementary</v>
      </c>
      <c r="AA2354" s="1757" t="str">
        <f t="shared" si="136"/>
        <v>1</v>
      </c>
    </row>
    <row r="2355" spans="1:27" s="1757" customFormat="1" ht="15.75" hidden="1" customHeight="1" x14ac:dyDescent="0.25">
      <c r="A2355" s="1754">
        <v>2031</v>
      </c>
      <c r="B2355" s="1754">
        <v>121877</v>
      </c>
      <c r="C2355" s="1755" t="s">
        <v>2631</v>
      </c>
      <c r="D2355" s="1755" t="s">
        <v>638</v>
      </c>
      <c r="E2355" s="1755" t="s">
        <v>639</v>
      </c>
      <c r="F2355" s="1755" t="s">
        <v>639</v>
      </c>
      <c r="G2355" s="1755" t="s">
        <v>2624</v>
      </c>
      <c r="H2355" s="1755" t="s">
        <v>2625</v>
      </c>
      <c r="I2355" s="1755" t="s">
        <v>643</v>
      </c>
      <c r="J2355" s="1754">
        <v>11.159266730000001</v>
      </c>
      <c r="K2355" s="1754">
        <v>124.894458</v>
      </c>
      <c r="L2355" s="1755" t="s">
        <v>644</v>
      </c>
      <c r="M2355" s="1754">
        <v>14</v>
      </c>
      <c r="N2355" s="1754">
        <v>45</v>
      </c>
      <c r="O2355" s="1754">
        <v>194</v>
      </c>
      <c r="P2355" s="1754">
        <v>1408</v>
      </c>
      <c r="Q2355" s="1754">
        <v>2609</v>
      </c>
      <c r="R2355" s="1756">
        <v>1</v>
      </c>
      <c r="S2355" s="1756" t="s">
        <v>644</v>
      </c>
      <c r="T2355" s="1756"/>
      <c r="U2355" s="1756" t="s">
        <v>644</v>
      </c>
      <c r="V2355" s="1756" t="s">
        <v>644</v>
      </c>
      <c r="W2355" s="1754">
        <f t="shared" si="134"/>
        <v>1</v>
      </c>
      <c r="X2355" s="1754">
        <v>1</v>
      </c>
      <c r="Y2355" s="1757" t="str">
        <f t="shared" si="135"/>
        <v>Public Elementary</v>
      </c>
      <c r="AA2355" s="1757" t="str">
        <f t="shared" si="136"/>
        <v>1</v>
      </c>
    </row>
    <row r="2356" spans="1:27" s="1757" customFormat="1" ht="15.75" hidden="1" customHeight="1" x14ac:dyDescent="0.25">
      <c r="A2356" s="1754">
        <v>2032</v>
      </c>
      <c r="B2356" s="1754">
        <v>121878</v>
      </c>
      <c r="C2356" s="1755" t="s">
        <v>2632</v>
      </c>
      <c r="D2356" s="1755" t="s">
        <v>638</v>
      </c>
      <c r="E2356" s="1755" t="s">
        <v>639</v>
      </c>
      <c r="F2356" s="1755" t="s">
        <v>639</v>
      </c>
      <c r="G2356" s="1755" t="s">
        <v>2624</v>
      </c>
      <c r="H2356" s="1755" t="s">
        <v>2625</v>
      </c>
      <c r="I2356" s="1755" t="s">
        <v>643</v>
      </c>
      <c r="J2356" s="1754">
        <v>11.193986049999999</v>
      </c>
      <c r="K2356" s="1754">
        <v>124.95029100000001</v>
      </c>
      <c r="L2356" s="1755" t="s">
        <v>644</v>
      </c>
      <c r="M2356" s="1754">
        <v>14</v>
      </c>
      <c r="N2356" s="1754">
        <v>45</v>
      </c>
      <c r="O2356" s="1754">
        <v>194</v>
      </c>
      <c r="P2356" s="1754">
        <v>1408</v>
      </c>
      <c r="Q2356" s="1754">
        <v>2609</v>
      </c>
      <c r="R2356" s="1756">
        <v>1</v>
      </c>
      <c r="S2356" s="1756" t="s">
        <v>644</v>
      </c>
      <c r="T2356" s="1756"/>
      <c r="U2356" s="1756" t="s">
        <v>644</v>
      </c>
      <c r="V2356" s="1756" t="s">
        <v>644</v>
      </c>
      <c r="W2356" s="1754">
        <f t="shared" si="134"/>
        <v>1</v>
      </c>
      <c r="X2356" s="1754">
        <v>1</v>
      </c>
      <c r="Y2356" s="1757" t="str">
        <f t="shared" si="135"/>
        <v>Public Elementary</v>
      </c>
      <c r="AA2356" s="1757" t="str">
        <f t="shared" si="136"/>
        <v>1</v>
      </c>
    </row>
    <row r="2357" spans="1:27" s="1757" customFormat="1" ht="15.75" hidden="1" customHeight="1" x14ac:dyDescent="0.25">
      <c r="A2357" s="1754">
        <v>2033</v>
      </c>
      <c r="B2357" s="1754">
        <v>121879</v>
      </c>
      <c r="C2357" s="1755" t="s">
        <v>831</v>
      </c>
      <c r="D2357" s="1755" t="s">
        <v>638</v>
      </c>
      <c r="E2357" s="1755" t="s">
        <v>639</v>
      </c>
      <c r="F2357" s="1755" t="s">
        <v>639</v>
      </c>
      <c r="G2357" s="1755" t="s">
        <v>2624</v>
      </c>
      <c r="H2357" s="1755" t="s">
        <v>2625</v>
      </c>
      <c r="I2357" s="1755" t="s">
        <v>643</v>
      </c>
      <c r="J2357" s="1754">
        <v>11.174265610000001</v>
      </c>
      <c r="K2357" s="1754">
        <v>124.91084600000001</v>
      </c>
      <c r="L2357" s="1755" t="s">
        <v>644</v>
      </c>
      <c r="M2357" s="1754">
        <v>14</v>
      </c>
      <c r="N2357" s="1754">
        <v>45</v>
      </c>
      <c r="O2357" s="1754">
        <v>194</v>
      </c>
      <c r="P2357" s="1754">
        <v>1408</v>
      </c>
      <c r="Q2357" s="1754">
        <v>2609</v>
      </c>
      <c r="R2357" s="1756">
        <v>1</v>
      </c>
      <c r="S2357" s="1756" t="s">
        <v>644</v>
      </c>
      <c r="T2357" s="1756"/>
      <c r="U2357" s="1756" t="s">
        <v>644</v>
      </c>
      <c r="V2357" s="1756" t="s">
        <v>644</v>
      </c>
      <c r="W2357" s="1754">
        <f t="shared" si="134"/>
        <v>1</v>
      </c>
      <c r="X2357" s="1754">
        <v>1</v>
      </c>
      <c r="Y2357" s="1757" t="str">
        <f t="shared" si="135"/>
        <v>Public Elementary</v>
      </c>
      <c r="AA2357" s="1757" t="str">
        <f t="shared" si="136"/>
        <v>1</v>
      </c>
    </row>
    <row r="2358" spans="1:27" s="1757" customFormat="1" ht="15.75" hidden="1" customHeight="1" x14ac:dyDescent="0.25">
      <c r="A2358" s="1754">
        <v>2034</v>
      </c>
      <c r="B2358" s="1754">
        <v>121880</v>
      </c>
      <c r="C2358" s="1755" t="s">
        <v>2633</v>
      </c>
      <c r="D2358" s="1755" t="s">
        <v>638</v>
      </c>
      <c r="E2358" s="1755" t="s">
        <v>639</v>
      </c>
      <c r="F2358" s="1755" t="s">
        <v>639</v>
      </c>
      <c r="G2358" s="1755" t="s">
        <v>2624</v>
      </c>
      <c r="H2358" s="1755" t="s">
        <v>2625</v>
      </c>
      <c r="I2358" s="1755" t="s">
        <v>643</v>
      </c>
      <c r="J2358" s="1754">
        <v>11.18481985</v>
      </c>
      <c r="K2358" s="1754">
        <v>124.91668009999999</v>
      </c>
      <c r="L2358" s="1755" t="s">
        <v>644</v>
      </c>
      <c r="M2358" s="1754">
        <v>14</v>
      </c>
      <c r="N2358" s="1754">
        <v>45</v>
      </c>
      <c r="O2358" s="1754">
        <v>194</v>
      </c>
      <c r="P2358" s="1754">
        <v>1408</v>
      </c>
      <c r="Q2358" s="1754">
        <v>2609</v>
      </c>
      <c r="R2358" s="1756">
        <v>1</v>
      </c>
      <c r="S2358" s="1756" t="s">
        <v>644</v>
      </c>
      <c r="T2358" s="1756"/>
      <c r="U2358" s="1756" t="s">
        <v>644</v>
      </c>
      <c r="V2358" s="1756" t="s">
        <v>644</v>
      </c>
      <c r="W2358" s="1754">
        <f t="shared" si="134"/>
        <v>1</v>
      </c>
      <c r="X2358" s="1754">
        <v>1</v>
      </c>
      <c r="Y2358" s="1757" t="str">
        <f t="shared" si="135"/>
        <v>Public Elementary</v>
      </c>
      <c r="AA2358" s="1757" t="str">
        <f t="shared" si="136"/>
        <v>1</v>
      </c>
    </row>
    <row r="2359" spans="1:27" s="1757" customFormat="1" ht="15.75" hidden="1" customHeight="1" x14ac:dyDescent="0.25">
      <c r="A2359" s="1754">
        <v>2035</v>
      </c>
      <c r="B2359" s="1754">
        <v>121881</v>
      </c>
      <c r="C2359" s="1755" t="s">
        <v>2634</v>
      </c>
      <c r="D2359" s="1755" t="s">
        <v>638</v>
      </c>
      <c r="E2359" s="1755" t="s">
        <v>639</v>
      </c>
      <c r="F2359" s="1755" t="s">
        <v>639</v>
      </c>
      <c r="G2359" s="1755" t="s">
        <v>2624</v>
      </c>
      <c r="H2359" s="1755" t="s">
        <v>2625</v>
      </c>
      <c r="I2359" s="1755" t="s">
        <v>643</v>
      </c>
      <c r="J2359" s="1754">
        <v>11.17565338</v>
      </c>
      <c r="K2359" s="1754">
        <v>124.940291</v>
      </c>
      <c r="L2359" s="1755" t="s">
        <v>644</v>
      </c>
      <c r="M2359" s="1754">
        <v>14</v>
      </c>
      <c r="N2359" s="1754">
        <v>45</v>
      </c>
      <c r="O2359" s="1754">
        <v>194</v>
      </c>
      <c r="P2359" s="1754">
        <v>1408</v>
      </c>
      <c r="Q2359" s="1754">
        <v>2609</v>
      </c>
      <c r="R2359" s="1756">
        <v>1</v>
      </c>
      <c r="S2359" s="1756" t="s">
        <v>644</v>
      </c>
      <c r="T2359" s="1756"/>
      <c r="U2359" s="1756" t="s">
        <v>644</v>
      </c>
      <c r="V2359" s="1756" t="s">
        <v>644</v>
      </c>
      <c r="W2359" s="1754">
        <f t="shared" si="134"/>
        <v>1</v>
      </c>
      <c r="X2359" s="1754">
        <v>1</v>
      </c>
      <c r="Y2359" s="1757" t="str">
        <f t="shared" si="135"/>
        <v>Public Elementary</v>
      </c>
      <c r="AA2359" s="1757" t="str">
        <f t="shared" si="136"/>
        <v>1</v>
      </c>
    </row>
    <row r="2360" spans="1:27" s="1757" customFormat="1" ht="15.75" hidden="1" customHeight="1" x14ac:dyDescent="0.25">
      <c r="A2360" s="1754">
        <v>2036</v>
      </c>
      <c r="B2360" s="1754">
        <v>121882</v>
      </c>
      <c r="C2360" s="1755" t="s">
        <v>2635</v>
      </c>
      <c r="D2360" s="1755" t="s">
        <v>638</v>
      </c>
      <c r="E2360" s="1755" t="s">
        <v>639</v>
      </c>
      <c r="F2360" s="1755" t="s">
        <v>639</v>
      </c>
      <c r="G2360" s="1755" t="s">
        <v>2624</v>
      </c>
      <c r="H2360" s="1755" t="s">
        <v>2625</v>
      </c>
      <c r="I2360" s="1755" t="s">
        <v>643</v>
      </c>
      <c r="J2360" s="1754">
        <v>11.162321329999999</v>
      </c>
      <c r="K2360" s="1754">
        <v>124.9350129</v>
      </c>
      <c r="L2360" s="1755" t="s">
        <v>644</v>
      </c>
      <c r="M2360" s="1754">
        <v>14</v>
      </c>
      <c r="N2360" s="1754">
        <v>45</v>
      </c>
      <c r="O2360" s="1754">
        <v>194</v>
      </c>
      <c r="P2360" s="1754">
        <v>1408</v>
      </c>
      <c r="Q2360" s="1754">
        <v>2609</v>
      </c>
      <c r="R2360" s="1756">
        <v>1</v>
      </c>
      <c r="S2360" s="1756" t="s">
        <v>644</v>
      </c>
      <c r="T2360" s="1756"/>
      <c r="U2360" s="1756" t="s">
        <v>644</v>
      </c>
      <c r="V2360" s="1756" t="s">
        <v>644</v>
      </c>
      <c r="W2360" s="1754">
        <f t="shared" si="134"/>
        <v>1</v>
      </c>
      <c r="X2360" s="1754">
        <v>1</v>
      </c>
      <c r="Y2360" s="1757" t="str">
        <f t="shared" si="135"/>
        <v>Public Elementary</v>
      </c>
      <c r="AA2360" s="1757" t="str">
        <f t="shared" si="136"/>
        <v>1</v>
      </c>
    </row>
    <row r="2361" spans="1:27" s="1757" customFormat="1" ht="15.75" hidden="1" customHeight="1" x14ac:dyDescent="0.25">
      <c r="A2361" s="1754">
        <v>2155</v>
      </c>
      <c r="B2361" s="1754">
        <v>191513</v>
      </c>
      <c r="C2361" s="1755" t="s">
        <v>2746</v>
      </c>
      <c r="D2361" s="1755" t="s">
        <v>638</v>
      </c>
      <c r="E2361" s="1755" t="s">
        <v>639</v>
      </c>
      <c r="F2361" s="1755" t="s">
        <v>639</v>
      </c>
      <c r="G2361" s="1755" t="s">
        <v>2624</v>
      </c>
      <c r="H2361" s="1755" t="s">
        <v>2625</v>
      </c>
      <c r="I2361" s="1755" t="s">
        <v>643</v>
      </c>
      <c r="J2361" s="1754">
        <v>11.155329999999999</v>
      </c>
      <c r="K2361" s="1754">
        <v>124.933578</v>
      </c>
      <c r="L2361" s="1755" t="s">
        <v>644</v>
      </c>
      <c r="M2361" s="1754">
        <v>14</v>
      </c>
      <c r="N2361" s="1754">
        <v>45</v>
      </c>
      <c r="O2361" s="1754">
        <v>194</v>
      </c>
      <c r="P2361" s="1754">
        <v>1408</v>
      </c>
      <c r="Q2361" s="1754">
        <v>2609</v>
      </c>
      <c r="R2361" s="1756">
        <v>1</v>
      </c>
      <c r="S2361" s="1756" t="s">
        <v>644</v>
      </c>
      <c r="T2361" s="1756"/>
      <c r="U2361" s="1756" t="s">
        <v>644</v>
      </c>
      <c r="V2361" s="1756" t="s">
        <v>644</v>
      </c>
      <c r="W2361" s="1754">
        <f t="shared" si="134"/>
        <v>1</v>
      </c>
      <c r="X2361" s="1754">
        <v>1</v>
      </c>
      <c r="Y2361" s="1757" t="str">
        <f t="shared" si="135"/>
        <v>Public Elementary</v>
      </c>
      <c r="AA2361" s="1757" t="str">
        <f t="shared" si="136"/>
        <v>1</v>
      </c>
    </row>
    <row r="2362" spans="1:27" s="1757" customFormat="1" ht="15.75" hidden="1" customHeight="1" x14ac:dyDescent="0.25">
      <c r="A2362" s="1754">
        <v>2161</v>
      </c>
      <c r="B2362" s="1754">
        <v>191519</v>
      </c>
      <c r="C2362" s="1755" t="s">
        <v>2752</v>
      </c>
      <c r="D2362" s="1755" t="s">
        <v>638</v>
      </c>
      <c r="E2362" s="1755" t="s">
        <v>639</v>
      </c>
      <c r="F2362" s="1755" t="s">
        <v>639</v>
      </c>
      <c r="G2362" s="1755" t="s">
        <v>2624</v>
      </c>
      <c r="H2362" s="1755" t="s">
        <v>2625</v>
      </c>
      <c r="I2362" s="1755" t="s">
        <v>643</v>
      </c>
      <c r="J2362" s="1754">
        <v>11.167413</v>
      </c>
      <c r="K2362" s="1754">
        <v>124.933384</v>
      </c>
      <c r="L2362" s="1755" t="s">
        <v>644</v>
      </c>
      <c r="M2362" s="1754">
        <v>14</v>
      </c>
      <c r="N2362" s="1754">
        <v>45</v>
      </c>
      <c r="O2362" s="1754">
        <v>194</v>
      </c>
      <c r="P2362" s="1754">
        <v>1408</v>
      </c>
      <c r="Q2362" s="1754">
        <v>2609</v>
      </c>
      <c r="R2362" s="1756">
        <v>1</v>
      </c>
      <c r="S2362" s="1756" t="s">
        <v>644</v>
      </c>
      <c r="T2362" s="1756"/>
      <c r="U2362" s="1756" t="s">
        <v>644</v>
      </c>
      <c r="V2362" s="1756" t="s">
        <v>644</v>
      </c>
      <c r="W2362" s="1754">
        <f t="shared" si="134"/>
        <v>1</v>
      </c>
      <c r="X2362" s="1754">
        <v>1</v>
      </c>
      <c r="Y2362" s="1757" t="str">
        <f t="shared" si="135"/>
        <v>Public Elementary</v>
      </c>
      <c r="AA2362" s="1757" t="str">
        <f t="shared" si="136"/>
        <v>1</v>
      </c>
    </row>
    <row r="2363" spans="1:27" s="1757" customFormat="1" ht="15.75" hidden="1" customHeight="1" x14ac:dyDescent="0.25">
      <c r="A2363" s="1754">
        <v>2307</v>
      </c>
      <c r="B2363" s="1754">
        <v>303430</v>
      </c>
      <c r="C2363" s="1755" t="s">
        <v>2886</v>
      </c>
      <c r="D2363" s="1755" t="s">
        <v>638</v>
      </c>
      <c r="E2363" s="1755" t="s">
        <v>639</v>
      </c>
      <c r="F2363" s="1755" t="s">
        <v>639</v>
      </c>
      <c r="G2363" s="1755" t="s">
        <v>2624</v>
      </c>
      <c r="H2363" s="1755" t="s">
        <v>2625</v>
      </c>
      <c r="I2363" s="1755" t="s">
        <v>716</v>
      </c>
      <c r="J2363" s="1754">
        <v>11.184914259999999</v>
      </c>
      <c r="K2363" s="1754">
        <v>124.9154757</v>
      </c>
      <c r="L2363" s="1755" t="s">
        <v>644</v>
      </c>
      <c r="M2363" s="1754">
        <v>14</v>
      </c>
      <c r="N2363" s="1754">
        <v>45</v>
      </c>
      <c r="O2363" s="1754">
        <v>194</v>
      </c>
      <c r="P2363" s="1754">
        <v>1408</v>
      </c>
      <c r="Q2363" s="1754">
        <v>2609</v>
      </c>
      <c r="R2363" s="1756" t="s">
        <v>644</v>
      </c>
      <c r="S2363" s="1756">
        <v>1</v>
      </c>
      <c r="T2363" s="1756"/>
      <c r="U2363" s="1756" t="s">
        <v>644</v>
      </c>
      <c r="V2363" s="1756" t="s">
        <v>644</v>
      </c>
      <c r="W2363" s="1754">
        <f t="shared" si="134"/>
        <v>2</v>
      </c>
      <c r="X2363" s="1754">
        <v>1</v>
      </c>
      <c r="Y2363" s="1757" t="str">
        <f t="shared" si="135"/>
        <v>Public JHS</v>
      </c>
      <c r="AA2363" s="1757" t="str">
        <f t="shared" si="136"/>
        <v>2</v>
      </c>
    </row>
    <row r="2364" spans="1:27" s="1757" customFormat="1" ht="15.75" hidden="1" customHeight="1" x14ac:dyDescent="0.25">
      <c r="A2364" s="1754">
        <v>2492</v>
      </c>
      <c r="B2364" s="1761" t="s">
        <v>2625</v>
      </c>
      <c r="C2364" s="1761" t="s">
        <v>3147</v>
      </c>
      <c r="D2364" s="1755" t="s">
        <v>638</v>
      </c>
      <c r="E2364" s="1755" t="s">
        <v>639</v>
      </c>
      <c r="F2364" s="1755" t="s">
        <v>639</v>
      </c>
      <c r="G2364" s="1761" t="s">
        <v>2625</v>
      </c>
      <c r="H2364" s="1761" t="s">
        <v>2625</v>
      </c>
      <c r="I2364" s="1755" t="s">
        <v>758</v>
      </c>
      <c r="J2364" s="1754"/>
      <c r="K2364" s="1754"/>
      <c r="L2364" s="1755"/>
      <c r="M2364" s="1754"/>
      <c r="N2364" s="1754"/>
      <c r="O2364" s="1754"/>
      <c r="P2364" s="1754"/>
      <c r="Q2364" s="1754"/>
      <c r="R2364" s="1756" t="s">
        <v>644</v>
      </c>
      <c r="S2364" s="1756" t="s">
        <v>644</v>
      </c>
      <c r="T2364" s="1756"/>
      <c r="U2364" s="1756">
        <v>1</v>
      </c>
      <c r="V2364" s="1756" t="s">
        <v>644</v>
      </c>
      <c r="W2364" s="1754">
        <f t="shared" si="134"/>
        <v>7</v>
      </c>
      <c r="X2364" s="1754">
        <v>1</v>
      </c>
      <c r="Y2364" s="1757" t="str">
        <f t="shared" si="135"/>
        <v>Public ALS</v>
      </c>
      <c r="AA2364" s="1757" t="str">
        <f t="shared" si="136"/>
        <v>4</v>
      </c>
    </row>
    <row r="2365" spans="1:27" s="1757" customFormat="1" ht="15.75" hidden="1" customHeight="1" x14ac:dyDescent="0.25">
      <c r="A2365" s="1754">
        <v>2037</v>
      </c>
      <c r="B2365" s="1754">
        <v>121883</v>
      </c>
      <c r="C2365" s="1755" t="s">
        <v>874</v>
      </c>
      <c r="D2365" s="1755" t="s">
        <v>638</v>
      </c>
      <c r="E2365" s="1755" t="s">
        <v>639</v>
      </c>
      <c r="F2365" s="1755" t="s">
        <v>639</v>
      </c>
      <c r="G2365" s="1755" t="s">
        <v>2636</v>
      </c>
      <c r="H2365" s="1755" t="s">
        <v>2637</v>
      </c>
      <c r="I2365" s="1755" t="s">
        <v>643</v>
      </c>
      <c r="J2365" s="1754">
        <v>11.31530235</v>
      </c>
      <c r="K2365" s="1754">
        <v>124.3735037</v>
      </c>
      <c r="L2365" s="1755" t="s">
        <v>644</v>
      </c>
      <c r="M2365" s="1754">
        <v>14</v>
      </c>
      <c r="N2365" s="1754">
        <v>45</v>
      </c>
      <c r="O2365" s="1754">
        <v>194</v>
      </c>
      <c r="P2365" s="1754">
        <v>1409</v>
      </c>
      <c r="Q2365" s="1754">
        <v>2610</v>
      </c>
      <c r="R2365" s="1756">
        <v>1</v>
      </c>
      <c r="S2365" s="1756" t="s">
        <v>644</v>
      </c>
      <c r="T2365" s="1756"/>
      <c r="U2365" s="1756" t="s">
        <v>644</v>
      </c>
      <c r="V2365" s="1756" t="s">
        <v>644</v>
      </c>
      <c r="W2365" s="1754">
        <f t="shared" si="134"/>
        <v>1</v>
      </c>
      <c r="X2365" s="1754">
        <v>1</v>
      </c>
      <c r="Y2365" s="1757" t="str">
        <f t="shared" si="135"/>
        <v>Public Elementary</v>
      </c>
      <c r="AA2365" s="1757" t="str">
        <f t="shared" si="136"/>
        <v>1</v>
      </c>
    </row>
    <row r="2366" spans="1:27" s="1757" customFormat="1" ht="15.75" hidden="1" customHeight="1" x14ac:dyDescent="0.25">
      <c r="A2366" s="1754">
        <v>2038</v>
      </c>
      <c r="B2366" s="1754">
        <v>121884</v>
      </c>
      <c r="C2366" s="1755" t="s">
        <v>2638</v>
      </c>
      <c r="D2366" s="1755" t="s">
        <v>638</v>
      </c>
      <c r="E2366" s="1755" t="s">
        <v>639</v>
      </c>
      <c r="F2366" s="1755" t="s">
        <v>639</v>
      </c>
      <c r="G2366" s="1755" t="s">
        <v>2636</v>
      </c>
      <c r="H2366" s="1755" t="s">
        <v>2637</v>
      </c>
      <c r="I2366" s="1755" t="s">
        <v>643</v>
      </c>
      <c r="J2366" s="1754">
        <v>11.34925571</v>
      </c>
      <c r="K2366" s="1754">
        <v>124.4350148</v>
      </c>
      <c r="L2366" s="1755" t="s">
        <v>644</v>
      </c>
      <c r="M2366" s="1754">
        <v>14</v>
      </c>
      <c r="N2366" s="1754">
        <v>45</v>
      </c>
      <c r="O2366" s="1754">
        <v>194</v>
      </c>
      <c r="P2366" s="1754">
        <v>1409</v>
      </c>
      <c r="Q2366" s="1754">
        <v>2610</v>
      </c>
      <c r="R2366" s="1756">
        <v>1</v>
      </c>
      <c r="S2366" s="1756" t="s">
        <v>644</v>
      </c>
      <c r="T2366" s="1756"/>
      <c r="U2366" s="1756" t="s">
        <v>644</v>
      </c>
      <c r="V2366" s="1756" t="s">
        <v>644</v>
      </c>
      <c r="W2366" s="1754">
        <f t="shared" si="134"/>
        <v>1</v>
      </c>
      <c r="X2366" s="1754">
        <v>1</v>
      </c>
      <c r="Y2366" s="1757" t="str">
        <f t="shared" si="135"/>
        <v>Public Elementary</v>
      </c>
      <c r="AA2366" s="1757" t="str">
        <f t="shared" si="136"/>
        <v>1</v>
      </c>
    </row>
    <row r="2367" spans="1:27" s="1757" customFormat="1" ht="15.75" hidden="1" customHeight="1" x14ac:dyDescent="0.25">
      <c r="A2367" s="1754">
        <v>2039</v>
      </c>
      <c r="B2367" s="1754">
        <v>121885</v>
      </c>
      <c r="C2367" s="1755" t="s">
        <v>2639</v>
      </c>
      <c r="D2367" s="1755" t="s">
        <v>638</v>
      </c>
      <c r="E2367" s="1755" t="s">
        <v>639</v>
      </c>
      <c r="F2367" s="1755" t="s">
        <v>639</v>
      </c>
      <c r="G2367" s="1755" t="s">
        <v>2636</v>
      </c>
      <c r="H2367" s="1755" t="s">
        <v>2637</v>
      </c>
      <c r="I2367" s="1755" t="s">
        <v>643</v>
      </c>
      <c r="J2367" s="1754">
        <v>11.31231369</v>
      </c>
      <c r="K2367" s="1754">
        <v>124.3466818</v>
      </c>
      <c r="L2367" s="1755" t="s">
        <v>644</v>
      </c>
      <c r="M2367" s="1754">
        <v>14</v>
      </c>
      <c r="N2367" s="1754">
        <v>45</v>
      </c>
      <c r="O2367" s="1754">
        <v>194</v>
      </c>
      <c r="P2367" s="1754">
        <v>1409</v>
      </c>
      <c r="Q2367" s="1754">
        <v>2610</v>
      </c>
      <c r="R2367" s="1756">
        <v>1</v>
      </c>
      <c r="S2367" s="1756" t="s">
        <v>644</v>
      </c>
      <c r="T2367" s="1756"/>
      <c r="U2367" s="1756" t="s">
        <v>644</v>
      </c>
      <c r="V2367" s="1756" t="s">
        <v>644</v>
      </c>
      <c r="W2367" s="1754">
        <f t="shared" si="134"/>
        <v>1</v>
      </c>
      <c r="X2367" s="1754">
        <v>1</v>
      </c>
      <c r="Y2367" s="1757" t="str">
        <f t="shared" si="135"/>
        <v>Public Elementary</v>
      </c>
      <c r="AA2367" s="1757" t="str">
        <f t="shared" si="136"/>
        <v>1</v>
      </c>
    </row>
    <row r="2368" spans="1:27" s="1757" customFormat="1" ht="15.75" hidden="1" customHeight="1" x14ac:dyDescent="0.25">
      <c r="A2368" s="1754">
        <v>2040</v>
      </c>
      <c r="B2368" s="1754">
        <v>121886</v>
      </c>
      <c r="C2368" s="1755" t="s">
        <v>2640</v>
      </c>
      <c r="D2368" s="1755" t="s">
        <v>638</v>
      </c>
      <c r="E2368" s="1755" t="s">
        <v>639</v>
      </c>
      <c r="F2368" s="1755" t="s">
        <v>639</v>
      </c>
      <c r="G2368" s="1755" t="s">
        <v>2636</v>
      </c>
      <c r="H2368" s="1755" t="s">
        <v>2637</v>
      </c>
      <c r="I2368" s="1755" t="s">
        <v>643</v>
      </c>
      <c r="J2368" s="1754">
        <v>11.343100290000001</v>
      </c>
      <c r="K2368" s="1754">
        <v>124.4024038</v>
      </c>
      <c r="L2368" s="1755" t="s">
        <v>644</v>
      </c>
      <c r="M2368" s="1754">
        <v>14</v>
      </c>
      <c r="N2368" s="1754">
        <v>45</v>
      </c>
      <c r="O2368" s="1754">
        <v>194</v>
      </c>
      <c r="P2368" s="1754">
        <v>1409</v>
      </c>
      <c r="Q2368" s="1754">
        <v>2610</v>
      </c>
      <c r="R2368" s="1756">
        <v>1</v>
      </c>
      <c r="S2368" s="1756" t="s">
        <v>644</v>
      </c>
      <c r="T2368" s="1756"/>
      <c r="U2368" s="1756" t="s">
        <v>644</v>
      </c>
      <c r="V2368" s="1756" t="s">
        <v>644</v>
      </c>
      <c r="W2368" s="1754">
        <f t="shared" si="134"/>
        <v>1</v>
      </c>
      <c r="X2368" s="1754">
        <v>1</v>
      </c>
      <c r="Y2368" s="1757" t="str">
        <f t="shared" si="135"/>
        <v>Public Elementary</v>
      </c>
      <c r="AA2368" s="1757" t="str">
        <f t="shared" si="136"/>
        <v>1</v>
      </c>
    </row>
    <row r="2369" spans="1:27" s="1757" customFormat="1" ht="15.75" hidden="1" customHeight="1" x14ac:dyDescent="0.25">
      <c r="A2369" s="1754">
        <v>2041</v>
      </c>
      <c r="B2369" s="1754">
        <v>121887</v>
      </c>
      <c r="C2369" s="1755" t="s">
        <v>2641</v>
      </c>
      <c r="D2369" s="1755" t="s">
        <v>638</v>
      </c>
      <c r="E2369" s="1755" t="s">
        <v>639</v>
      </c>
      <c r="F2369" s="1755" t="s">
        <v>639</v>
      </c>
      <c r="G2369" s="1755" t="s">
        <v>2636</v>
      </c>
      <c r="H2369" s="1755" t="s">
        <v>2637</v>
      </c>
      <c r="I2369" s="1755" t="s">
        <v>643</v>
      </c>
      <c r="J2369" s="1754">
        <v>11.35953241</v>
      </c>
      <c r="K2369" s="1754">
        <v>124.349182</v>
      </c>
      <c r="L2369" s="1755" t="s">
        <v>644</v>
      </c>
      <c r="M2369" s="1754">
        <v>14</v>
      </c>
      <c r="N2369" s="1754">
        <v>45</v>
      </c>
      <c r="O2369" s="1754">
        <v>194</v>
      </c>
      <c r="P2369" s="1754">
        <v>1409</v>
      </c>
      <c r="Q2369" s="1754">
        <v>2610</v>
      </c>
      <c r="R2369" s="1756">
        <v>1</v>
      </c>
      <c r="S2369" s="1756" t="s">
        <v>644</v>
      </c>
      <c r="T2369" s="1756"/>
      <c r="U2369" s="1756" t="s">
        <v>644</v>
      </c>
      <c r="V2369" s="1756" t="s">
        <v>644</v>
      </c>
      <c r="W2369" s="1754">
        <f t="shared" si="134"/>
        <v>1</v>
      </c>
      <c r="X2369" s="1754">
        <v>1</v>
      </c>
      <c r="Y2369" s="1757" t="str">
        <f t="shared" si="135"/>
        <v>Public Elementary</v>
      </c>
      <c r="AA2369" s="1757" t="str">
        <f t="shared" si="136"/>
        <v>1</v>
      </c>
    </row>
    <row r="2370" spans="1:27" s="1757" customFormat="1" ht="15.75" hidden="1" customHeight="1" x14ac:dyDescent="0.25">
      <c r="A2370" s="1754">
        <v>2042</v>
      </c>
      <c r="B2370" s="1754">
        <v>121888</v>
      </c>
      <c r="C2370" s="1755" t="s">
        <v>2642</v>
      </c>
      <c r="D2370" s="1755" t="s">
        <v>638</v>
      </c>
      <c r="E2370" s="1755" t="s">
        <v>639</v>
      </c>
      <c r="F2370" s="1755" t="s">
        <v>639</v>
      </c>
      <c r="G2370" s="1755" t="s">
        <v>2636</v>
      </c>
      <c r="H2370" s="1755" t="s">
        <v>2637</v>
      </c>
      <c r="I2370" s="1755" t="s">
        <v>643</v>
      </c>
      <c r="J2370" s="1762">
        <v>11.3006473</v>
      </c>
      <c r="K2370" s="1762">
        <v>124.3886256</v>
      </c>
      <c r="L2370" s="1755" t="s">
        <v>644</v>
      </c>
      <c r="M2370" s="1754">
        <v>14</v>
      </c>
      <c r="N2370" s="1754">
        <v>45</v>
      </c>
      <c r="O2370" s="1754">
        <v>194</v>
      </c>
      <c r="P2370" s="1754">
        <v>1409</v>
      </c>
      <c r="Q2370" s="1754">
        <v>2610</v>
      </c>
      <c r="R2370" s="1756">
        <v>1</v>
      </c>
      <c r="S2370" s="1756" t="s">
        <v>644</v>
      </c>
      <c r="T2370" s="1756"/>
      <c r="U2370" s="1756" t="s">
        <v>644</v>
      </c>
      <c r="V2370" s="1756" t="s">
        <v>644</v>
      </c>
      <c r="W2370" s="1754">
        <f t="shared" si="134"/>
        <v>1</v>
      </c>
      <c r="X2370" s="1754">
        <v>1</v>
      </c>
      <c r="Y2370" s="1757" t="str">
        <f t="shared" si="135"/>
        <v>Public Elementary</v>
      </c>
      <c r="AA2370" s="1757" t="str">
        <f t="shared" si="136"/>
        <v>1</v>
      </c>
    </row>
    <row r="2371" spans="1:27" s="1757" customFormat="1" ht="15.75" hidden="1" customHeight="1" x14ac:dyDescent="0.25">
      <c r="A2371" s="1754">
        <v>2043</v>
      </c>
      <c r="B2371" s="1754">
        <v>121889</v>
      </c>
      <c r="C2371" s="1755" t="s">
        <v>2643</v>
      </c>
      <c r="D2371" s="1755" t="s">
        <v>638</v>
      </c>
      <c r="E2371" s="1755" t="s">
        <v>639</v>
      </c>
      <c r="F2371" s="1755" t="s">
        <v>639</v>
      </c>
      <c r="G2371" s="1755" t="s">
        <v>2636</v>
      </c>
      <c r="H2371" s="1755" t="s">
        <v>2637</v>
      </c>
      <c r="I2371" s="1755" t="s">
        <v>643</v>
      </c>
      <c r="J2371" s="1754">
        <v>11.30382391</v>
      </c>
      <c r="K2371" s="1754">
        <v>124.42298359999999</v>
      </c>
      <c r="L2371" s="1755" t="s">
        <v>644</v>
      </c>
      <c r="M2371" s="1754">
        <v>14</v>
      </c>
      <c r="N2371" s="1754">
        <v>45</v>
      </c>
      <c r="O2371" s="1754">
        <v>194</v>
      </c>
      <c r="P2371" s="1754">
        <v>1409</v>
      </c>
      <c r="Q2371" s="1754">
        <v>2610</v>
      </c>
      <c r="R2371" s="1756">
        <v>1</v>
      </c>
      <c r="S2371" s="1756" t="s">
        <v>644</v>
      </c>
      <c r="T2371" s="1756"/>
      <c r="U2371" s="1756" t="s">
        <v>644</v>
      </c>
      <c r="V2371" s="1756" t="s">
        <v>644</v>
      </c>
      <c r="W2371" s="1754">
        <f t="shared" si="134"/>
        <v>1</v>
      </c>
      <c r="X2371" s="1754">
        <v>1</v>
      </c>
      <c r="Y2371" s="1757" t="str">
        <f t="shared" si="135"/>
        <v>Public Elementary</v>
      </c>
      <c r="AA2371" s="1757" t="str">
        <f t="shared" si="136"/>
        <v>1</v>
      </c>
    </row>
    <row r="2372" spans="1:27" s="1757" customFormat="1" ht="15.75" hidden="1" customHeight="1" x14ac:dyDescent="0.25">
      <c r="A2372" s="1754">
        <v>2044</v>
      </c>
      <c r="B2372" s="1754">
        <v>121890</v>
      </c>
      <c r="C2372" s="1755" t="s">
        <v>2644</v>
      </c>
      <c r="D2372" s="1755" t="s">
        <v>638</v>
      </c>
      <c r="E2372" s="1755" t="s">
        <v>639</v>
      </c>
      <c r="F2372" s="1755" t="s">
        <v>639</v>
      </c>
      <c r="G2372" s="1755" t="s">
        <v>2636</v>
      </c>
      <c r="H2372" s="1755" t="s">
        <v>2637</v>
      </c>
      <c r="I2372" s="1755" t="s">
        <v>643</v>
      </c>
      <c r="J2372" s="1754">
        <v>11.330601209999999</v>
      </c>
      <c r="K2372" s="1754">
        <v>124.3904038</v>
      </c>
      <c r="L2372" s="1755" t="s">
        <v>644</v>
      </c>
      <c r="M2372" s="1754">
        <v>14</v>
      </c>
      <c r="N2372" s="1754">
        <v>45</v>
      </c>
      <c r="O2372" s="1754">
        <v>194</v>
      </c>
      <c r="P2372" s="1754">
        <v>1409</v>
      </c>
      <c r="Q2372" s="1754">
        <v>2610</v>
      </c>
      <c r="R2372" s="1756">
        <v>1</v>
      </c>
      <c r="S2372" s="1756" t="s">
        <v>644</v>
      </c>
      <c r="T2372" s="1756"/>
      <c r="U2372" s="1756" t="s">
        <v>644</v>
      </c>
      <c r="V2372" s="1756" t="s">
        <v>644</v>
      </c>
      <c r="W2372" s="1754">
        <f t="shared" si="134"/>
        <v>1</v>
      </c>
      <c r="X2372" s="1754">
        <v>1</v>
      </c>
      <c r="Y2372" s="1757" t="str">
        <f t="shared" si="135"/>
        <v>Public Elementary</v>
      </c>
      <c r="AA2372" s="1757" t="str">
        <f t="shared" si="136"/>
        <v>1</v>
      </c>
    </row>
    <row r="2373" spans="1:27" s="1757" customFormat="1" ht="15.75" hidden="1" customHeight="1" x14ac:dyDescent="0.25">
      <c r="A2373" s="1754">
        <v>2045</v>
      </c>
      <c r="B2373" s="1754">
        <v>121891</v>
      </c>
      <c r="C2373" s="1755" t="s">
        <v>2395</v>
      </c>
      <c r="D2373" s="1755" t="s">
        <v>638</v>
      </c>
      <c r="E2373" s="1755" t="s">
        <v>639</v>
      </c>
      <c r="F2373" s="1755" t="s">
        <v>639</v>
      </c>
      <c r="G2373" s="1755" t="s">
        <v>2636</v>
      </c>
      <c r="H2373" s="1755" t="s">
        <v>2637</v>
      </c>
      <c r="I2373" s="1755" t="s">
        <v>643</v>
      </c>
      <c r="J2373" s="1754">
        <v>11.357588310000001</v>
      </c>
      <c r="K2373" s="1754">
        <v>124.3983479</v>
      </c>
      <c r="L2373" s="1755" t="s">
        <v>644</v>
      </c>
      <c r="M2373" s="1754">
        <v>14</v>
      </c>
      <c r="N2373" s="1754">
        <v>45</v>
      </c>
      <c r="O2373" s="1754">
        <v>194</v>
      </c>
      <c r="P2373" s="1754">
        <v>1409</v>
      </c>
      <c r="Q2373" s="1754">
        <v>2610</v>
      </c>
      <c r="R2373" s="1756">
        <v>1</v>
      </c>
      <c r="S2373" s="1756" t="s">
        <v>644</v>
      </c>
      <c r="T2373" s="1756"/>
      <c r="U2373" s="1756" t="s">
        <v>644</v>
      </c>
      <c r="V2373" s="1756" t="s">
        <v>644</v>
      </c>
      <c r="W2373" s="1754">
        <f t="shared" si="134"/>
        <v>1</v>
      </c>
      <c r="X2373" s="1754">
        <v>1</v>
      </c>
      <c r="Y2373" s="1757" t="str">
        <f t="shared" si="135"/>
        <v>Public Elementary</v>
      </c>
      <c r="AA2373" s="1757" t="str">
        <f t="shared" si="136"/>
        <v>1</v>
      </c>
    </row>
    <row r="2374" spans="1:27" s="1757" customFormat="1" ht="15.75" hidden="1" customHeight="1" x14ac:dyDescent="0.25">
      <c r="A2374" s="1754">
        <v>2046</v>
      </c>
      <c r="B2374" s="1754">
        <v>121892</v>
      </c>
      <c r="C2374" s="1755" t="s">
        <v>1321</v>
      </c>
      <c r="D2374" s="1755" t="s">
        <v>638</v>
      </c>
      <c r="E2374" s="1755" t="s">
        <v>639</v>
      </c>
      <c r="F2374" s="1755" t="s">
        <v>639</v>
      </c>
      <c r="G2374" s="1755" t="s">
        <v>2636</v>
      </c>
      <c r="H2374" s="1755" t="s">
        <v>2637</v>
      </c>
      <c r="I2374" s="1755" t="s">
        <v>643</v>
      </c>
      <c r="J2374" s="1754">
        <v>11.35</v>
      </c>
      <c r="K2374" s="1754">
        <v>124.3430556</v>
      </c>
      <c r="L2374" s="1755" t="s">
        <v>644</v>
      </c>
      <c r="M2374" s="1754">
        <v>14</v>
      </c>
      <c r="N2374" s="1754">
        <v>45</v>
      </c>
      <c r="O2374" s="1754">
        <v>194</v>
      </c>
      <c r="P2374" s="1754">
        <v>1409</v>
      </c>
      <c r="Q2374" s="1754">
        <v>2610</v>
      </c>
      <c r="R2374" s="1756">
        <v>1</v>
      </c>
      <c r="S2374" s="1756" t="s">
        <v>644</v>
      </c>
      <c r="T2374" s="1756"/>
      <c r="U2374" s="1756" t="s">
        <v>644</v>
      </c>
      <c r="V2374" s="1756" t="s">
        <v>644</v>
      </c>
      <c r="W2374" s="1754">
        <f t="shared" si="134"/>
        <v>1</v>
      </c>
      <c r="X2374" s="1754">
        <v>1</v>
      </c>
      <c r="Y2374" s="1757" t="str">
        <f t="shared" si="135"/>
        <v>Public Elementary</v>
      </c>
      <c r="AA2374" s="1757" t="str">
        <f t="shared" si="136"/>
        <v>1</v>
      </c>
    </row>
    <row r="2375" spans="1:27" s="1757" customFormat="1" ht="15.75" hidden="1" customHeight="1" x14ac:dyDescent="0.25">
      <c r="A2375" s="1754">
        <v>2047</v>
      </c>
      <c r="B2375" s="1754">
        <v>121893</v>
      </c>
      <c r="C2375" s="1755" t="s">
        <v>2645</v>
      </c>
      <c r="D2375" s="1755" t="s">
        <v>638</v>
      </c>
      <c r="E2375" s="1755" t="s">
        <v>639</v>
      </c>
      <c r="F2375" s="1755" t="s">
        <v>639</v>
      </c>
      <c r="G2375" s="1755" t="s">
        <v>2636</v>
      </c>
      <c r="H2375" s="1755" t="s">
        <v>2637</v>
      </c>
      <c r="I2375" s="1755" t="s">
        <v>643</v>
      </c>
      <c r="J2375" s="1754">
        <v>11.299703429999999</v>
      </c>
      <c r="K2375" s="1754">
        <v>124.3735037</v>
      </c>
      <c r="L2375" s="1755" t="s">
        <v>644</v>
      </c>
      <c r="M2375" s="1754">
        <v>14</v>
      </c>
      <c r="N2375" s="1754">
        <v>45</v>
      </c>
      <c r="O2375" s="1754">
        <v>194</v>
      </c>
      <c r="P2375" s="1754">
        <v>1409</v>
      </c>
      <c r="Q2375" s="1754">
        <v>2610</v>
      </c>
      <c r="R2375" s="1756">
        <v>1</v>
      </c>
      <c r="S2375" s="1756" t="s">
        <v>644</v>
      </c>
      <c r="T2375" s="1756"/>
      <c r="U2375" s="1756" t="s">
        <v>644</v>
      </c>
      <c r="V2375" s="1756" t="s">
        <v>644</v>
      </c>
      <c r="W2375" s="1754">
        <f t="shared" si="134"/>
        <v>1</v>
      </c>
      <c r="X2375" s="1754">
        <v>1</v>
      </c>
      <c r="Y2375" s="1757" t="str">
        <f t="shared" si="135"/>
        <v>Public Elementary</v>
      </c>
      <c r="AA2375" s="1757" t="str">
        <f t="shared" si="136"/>
        <v>1</v>
      </c>
    </row>
    <row r="2376" spans="1:27" s="1757" customFormat="1" ht="15.75" hidden="1" customHeight="1" x14ac:dyDescent="0.25">
      <c r="A2376" s="1754">
        <v>2048</v>
      </c>
      <c r="B2376" s="1754">
        <v>121894</v>
      </c>
      <c r="C2376" s="1755" t="s">
        <v>2646</v>
      </c>
      <c r="D2376" s="1755" t="s">
        <v>638</v>
      </c>
      <c r="E2376" s="1755" t="s">
        <v>639</v>
      </c>
      <c r="F2376" s="1755" t="s">
        <v>639</v>
      </c>
      <c r="G2376" s="1755" t="s">
        <v>2636</v>
      </c>
      <c r="H2376" s="1755" t="s">
        <v>2637</v>
      </c>
      <c r="I2376" s="1755" t="s">
        <v>643</v>
      </c>
      <c r="J2376" s="1754">
        <v>11.357310500000001</v>
      </c>
      <c r="K2376" s="1754">
        <v>124.362515</v>
      </c>
      <c r="L2376" s="1755" t="s">
        <v>644</v>
      </c>
      <c r="M2376" s="1754">
        <v>14</v>
      </c>
      <c r="N2376" s="1754">
        <v>45</v>
      </c>
      <c r="O2376" s="1754">
        <v>194</v>
      </c>
      <c r="P2376" s="1754">
        <v>1409</v>
      </c>
      <c r="Q2376" s="1754">
        <v>2610</v>
      </c>
      <c r="R2376" s="1756">
        <v>1</v>
      </c>
      <c r="S2376" s="1756" t="s">
        <v>644</v>
      </c>
      <c r="T2376" s="1756"/>
      <c r="U2376" s="1756" t="s">
        <v>644</v>
      </c>
      <c r="V2376" s="1756" t="s">
        <v>644</v>
      </c>
      <c r="W2376" s="1754">
        <f t="shared" si="134"/>
        <v>1</v>
      </c>
      <c r="X2376" s="1754">
        <v>1</v>
      </c>
      <c r="Y2376" s="1757" t="str">
        <f t="shared" si="135"/>
        <v>Public Elementary</v>
      </c>
      <c r="AA2376" s="1757" t="str">
        <f t="shared" si="136"/>
        <v>1</v>
      </c>
    </row>
    <row r="2377" spans="1:27" s="1757" customFormat="1" ht="15.75" hidden="1" customHeight="1" x14ac:dyDescent="0.25">
      <c r="A2377" s="1754">
        <v>2049</v>
      </c>
      <c r="B2377" s="1754">
        <v>121895</v>
      </c>
      <c r="C2377" s="1755" t="s">
        <v>1579</v>
      </c>
      <c r="D2377" s="1755" t="s">
        <v>638</v>
      </c>
      <c r="E2377" s="1755" t="s">
        <v>639</v>
      </c>
      <c r="F2377" s="1755" t="s">
        <v>639</v>
      </c>
      <c r="G2377" s="1755" t="s">
        <v>2636</v>
      </c>
      <c r="H2377" s="1755" t="s">
        <v>2637</v>
      </c>
      <c r="I2377" s="1755" t="s">
        <v>643</v>
      </c>
      <c r="J2377" s="1754">
        <v>11.33749396</v>
      </c>
      <c r="K2377" s="1754">
        <v>124.3440159</v>
      </c>
      <c r="L2377" s="1755" t="s">
        <v>644</v>
      </c>
      <c r="M2377" s="1754">
        <v>14</v>
      </c>
      <c r="N2377" s="1754">
        <v>45</v>
      </c>
      <c r="O2377" s="1754">
        <v>194</v>
      </c>
      <c r="P2377" s="1754">
        <v>1409</v>
      </c>
      <c r="Q2377" s="1754">
        <v>2610</v>
      </c>
      <c r="R2377" s="1756">
        <v>1</v>
      </c>
      <c r="S2377" s="1756" t="s">
        <v>644</v>
      </c>
      <c r="T2377" s="1756"/>
      <c r="U2377" s="1756" t="s">
        <v>644</v>
      </c>
      <c r="V2377" s="1756" t="s">
        <v>644</v>
      </c>
      <c r="W2377" s="1754">
        <f t="shared" si="134"/>
        <v>1</v>
      </c>
      <c r="X2377" s="1754">
        <v>1</v>
      </c>
      <c r="Y2377" s="1757" t="str">
        <f t="shared" si="135"/>
        <v>Public Elementary</v>
      </c>
      <c r="AA2377" s="1757" t="str">
        <f t="shared" si="136"/>
        <v>1</v>
      </c>
    </row>
    <row r="2378" spans="1:27" s="1757" customFormat="1" ht="15.75" hidden="1" customHeight="1" x14ac:dyDescent="0.25">
      <c r="A2378" s="1754">
        <v>2282</v>
      </c>
      <c r="B2378" s="1754">
        <v>303403</v>
      </c>
      <c r="C2378" s="1755" t="s">
        <v>2862</v>
      </c>
      <c r="D2378" s="1755" t="s">
        <v>638</v>
      </c>
      <c r="E2378" s="1755" t="s">
        <v>639</v>
      </c>
      <c r="F2378" s="1755" t="s">
        <v>639</v>
      </c>
      <c r="G2378" s="1755" t="s">
        <v>2636</v>
      </c>
      <c r="H2378" s="1755" t="s">
        <v>2637</v>
      </c>
      <c r="I2378" s="1755" t="s">
        <v>716</v>
      </c>
      <c r="J2378" s="1754">
        <v>11.30258794</v>
      </c>
      <c r="K2378" s="1754">
        <v>124.3783372</v>
      </c>
      <c r="L2378" s="1755" t="s">
        <v>644</v>
      </c>
      <c r="M2378" s="1754">
        <v>14</v>
      </c>
      <c r="N2378" s="1754">
        <v>45</v>
      </c>
      <c r="O2378" s="1754">
        <v>194</v>
      </c>
      <c r="P2378" s="1754">
        <v>1409</v>
      </c>
      <c r="Q2378" s="1754">
        <v>2610</v>
      </c>
      <c r="R2378" s="1756" t="s">
        <v>644</v>
      </c>
      <c r="S2378" s="1756">
        <v>1</v>
      </c>
      <c r="T2378" s="1756"/>
      <c r="U2378" s="1756" t="s">
        <v>644</v>
      </c>
      <c r="V2378" s="1756" t="s">
        <v>644</v>
      </c>
      <c r="W2378" s="1754">
        <f t="shared" si="134"/>
        <v>2</v>
      </c>
      <c r="X2378" s="1754">
        <v>1</v>
      </c>
      <c r="Y2378" s="1757" t="str">
        <f t="shared" si="135"/>
        <v>Public JHS</v>
      </c>
      <c r="AA2378" s="1757" t="str">
        <f t="shared" si="136"/>
        <v>2</v>
      </c>
    </row>
    <row r="2379" spans="1:27" s="1757" customFormat="1" ht="15.75" hidden="1" customHeight="1" x14ac:dyDescent="0.25">
      <c r="A2379" s="1754">
        <v>2295</v>
      </c>
      <c r="B2379" s="1754">
        <v>303416</v>
      </c>
      <c r="C2379" s="1755" t="s">
        <v>2874</v>
      </c>
      <c r="D2379" s="1755" t="s">
        <v>638</v>
      </c>
      <c r="E2379" s="1755" t="s">
        <v>639</v>
      </c>
      <c r="F2379" s="1755" t="s">
        <v>639</v>
      </c>
      <c r="G2379" s="1755" t="s">
        <v>2636</v>
      </c>
      <c r="H2379" s="1755" t="s">
        <v>2637</v>
      </c>
      <c r="I2379" s="1755" t="s">
        <v>716</v>
      </c>
      <c r="J2379" s="1754">
        <v>11.35474546</v>
      </c>
      <c r="K2379" s="1754">
        <v>124.3599978</v>
      </c>
      <c r="L2379" s="1755" t="s">
        <v>644</v>
      </c>
      <c r="M2379" s="1754">
        <v>14</v>
      </c>
      <c r="N2379" s="1754">
        <v>45</v>
      </c>
      <c r="O2379" s="1754">
        <v>194</v>
      </c>
      <c r="P2379" s="1754">
        <v>1409</v>
      </c>
      <c r="Q2379" s="1754">
        <v>2610</v>
      </c>
      <c r="R2379" s="1756" t="s">
        <v>644</v>
      </c>
      <c r="S2379" s="1756">
        <v>1</v>
      </c>
      <c r="T2379" s="1756"/>
      <c r="U2379" s="1756" t="s">
        <v>644</v>
      </c>
      <c r="V2379" s="1756" t="s">
        <v>644</v>
      </c>
      <c r="W2379" s="1754">
        <f t="shared" si="134"/>
        <v>2</v>
      </c>
      <c r="X2379" s="1754">
        <v>1</v>
      </c>
      <c r="Y2379" s="1757" t="str">
        <f t="shared" si="135"/>
        <v>Public JHS</v>
      </c>
      <c r="AA2379" s="1757" t="str">
        <f t="shared" si="136"/>
        <v>2</v>
      </c>
    </row>
    <row r="2380" spans="1:27" s="1757" customFormat="1" ht="15.75" hidden="1" customHeight="1" x14ac:dyDescent="0.25">
      <c r="A2380" s="1754">
        <v>2311</v>
      </c>
      <c r="B2380" s="1754">
        <v>303434</v>
      </c>
      <c r="C2380" s="1755" t="s">
        <v>2890</v>
      </c>
      <c r="D2380" s="1755" t="s">
        <v>638</v>
      </c>
      <c r="E2380" s="1755" t="s">
        <v>639</v>
      </c>
      <c r="F2380" s="1755" t="s">
        <v>639</v>
      </c>
      <c r="G2380" s="1755" t="s">
        <v>2636</v>
      </c>
      <c r="H2380" s="1755" t="s">
        <v>2637</v>
      </c>
      <c r="I2380" s="1755" t="s">
        <v>716</v>
      </c>
      <c r="J2380" s="1754">
        <v>11.304643860000001</v>
      </c>
      <c r="K2380" s="1754">
        <v>124.3735215</v>
      </c>
      <c r="L2380" s="1755" t="s">
        <v>644</v>
      </c>
      <c r="M2380" s="1754">
        <v>14</v>
      </c>
      <c r="N2380" s="1754">
        <v>45</v>
      </c>
      <c r="O2380" s="1754">
        <v>194</v>
      </c>
      <c r="P2380" s="1754">
        <v>1409</v>
      </c>
      <c r="Q2380" s="1754">
        <v>2610</v>
      </c>
      <c r="R2380" s="1756" t="s">
        <v>644</v>
      </c>
      <c r="S2380" s="1756">
        <v>1</v>
      </c>
      <c r="T2380" s="1756"/>
      <c r="U2380" s="1756" t="s">
        <v>644</v>
      </c>
      <c r="V2380" s="1756" t="s">
        <v>644</v>
      </c>
      <c r="W2380" s="1754">
        <f t="shared" si="134"/>
        <v>2</v>
      </c>
      <c r="X2380" s="1754">
        <v>1</v>
      </c>
      <c r="Y2380" s="1757" t="str">
        <f t="shared" si="135"/>
        <v>Public JHS</v>
      </c>
      <c r="AA2380" s="1757" t="str">
        <f t="shared" si="136"/>
        <v>2</v>
      </c>
    </row>
    <row r="2381" spans="1:27" s="1757" customFormat="1" ht="15.75" hidden="1" customHeight="1" x14ac:dyDescent="0.25">
      <c r="A2381" s="1754">
        <v>2329</v>
      </c>
      <c r="B2381" s="1754">
        <v>313309</v>
      </c>
      <c r="C2381" s="1755" t="s">
        <v>2906</v>
      </c>
      <c r="D2381" s="1755" t="s">
        <v>638</v>
      </c>
      <c r="E2381" s="1755" t="s">
        <v>639</v>
      </c>
      <c r="F2381" s="1755" t="s">
        <v>639</v>
      </c>
      <c r="G2381" s="1755" t="s">
        <v>2636</v>
      </c>
      <c r="H2381" s="1755" t="s">
        <v>2637</v>
      </c>
      <c r="I2381" s="1755" t="s">
        <v>716</v>
      </c>
      <c r="J2381" s="1759"/>
      <c r="K2381" s="1759"/>
      <c r="L2381" s="1755" t="s">
        <v>644</v>
      </c>
      <c r="M2381" s="1754">
        <v>14</v>
      </c>
      <c r="N2381" s="1754">
        <v>45</v>
      </c>
      <c r="O2381" s="1754">
        <v>194</v>
      </c>
      <c r="P2381" s="1754">
        <v>1409</v>
      </c>
      <c r="Q2381" s="1754">
        <v>2611</v>
      </c>
      <c r="R2381" s="1756" t="s">
        <v>644</v>
      </c>
      <c r="S2381" s="1756">
        <v>1</v>
      </c>
      <c r="T2381" s="1756"/>
      <c r="U2381" s="1756" t="s">
        <v>644</v>
      </c>
      <c r="V2381" s="1756" t="s">
        <v>644</v>
      </c>
      <c r="W2381" s="1754">
        <f t="shared" si="134"/>
        <v>2</v>
      </c>
      <c r="X2381" s="1754">
        <v>1</v>
      </c>
      <c r="Y2381" s="1757" t="str">
        <f t="shared" si="135"/>
        <v>Public JHS</v>
      </c>
      <c r="AA2381" s="1757" t="str">
        <f t="shared" si="136"/>
        <v>2</v>
      </c>
    </row>
    <row r="2382" spans="1:27" s="1757" customFormat="1" ht="15.75" hidden="1" customHeight="1" x14ac:dyDescent="0.25">
      <c r="A2382" s="1754">
        <v>2435</v>
      </c>
      <c r="B2382" s="1763">
        <v>451545</v>
      </c>
      <c r="C2382" s="1764" t="s">
        <v>3079</v>
      </c>
      <c r="D2382" s="1755" t="s">
        <v>638</v>
      </c>
      <c r="E2382" s="1755" t="s">
        <v>639</v>
      </c>
      <c r="F2382" s="1755" t="s">
        <v>639</v>
      </c>
      <c r="G2382" s="1755" t="s">
        <v>2636</v>
      </c>
      <c r="H2382" s="1755" t="s">
        <v>2637</v>
      </c>
      <c r="I2382" s="1755" t="s">
        <v>643</v>
      </c>
      <c r="J2382" s="1759"/>
      <c r="K2382" s="1759"/>
      <c r="L2382" s="1755" t="s">
        <v>910</v>
      </c>
      <c r="M2382" s="1754">
        <v>14</v>
      </c>
      <c r="N2382" s="1754">
        <v>45</v>
      </c>
      <c r="O2382" s="1754">
        <v>194</v>
      </c>
      <c r="P2382" s="1754">
        <v>1409</v>
      </c>
      <c r="Q2382" s="1754">
        <v>2610</v>
      </c>
      <c r="R2382" s="1756">
        <v>1</v>
      </c>
      <c r="S2382" s="1756" t="s">
        <v>644</v>
      </c>
      <c r="T2382" s="1756"/>
      <c r="U2382" s="1756" t="s">
        <v>644</v>
      </c>
      <c r="V2382" s="1756" t="s">
        <v>644</v>
      </c>
      <c r="W2382" s="1754">
        <f t="shared" si="134"/>
        <v>1</v>
      </c>
      <c r="X2382" s="1754">
        <v>2</v>
      </c>
      <c r="Y2382" s="1757" t="str">
        <f t="shared" si="135"/>
        <v>Private Elementary</v>
      </c>
      <c r="AA2382" s="1757" t="str">
        <f t="shared" si="136"/>
        <v>1</v>
      </c>
    </row>
    <row r="2383" spans="1:27" s="1757" customFormat="1" ht="15.75" hidden="1" customHeight="1" x14ac:dyDescent="0.25">
      <c r="A2383" s="1754">
        <v>2493</v>
      </c>
      <c r="B2383" s="1761" t="s">
        <v>2637</v>
      </c>
      <c r="C2383" s="1761" t="s">
        <v>3148</v>
      </c>
      <c r="D2383" s="1755" t="s">
        <v>638</v>
      </c>
      <c r="E2383" s="1755" t="s">
        <v>639</v>
      </c>
      <c r="F2383" s="1755" t="s">
        <v>639</v>
      </c>
      <c r="G2383" s="1761" t="s">
        <v>2636</v>
      </c>
      <c r="H2383" s="1761" t="s">
        <v>2637</v>
      </c>
      <c r="I2383" s="1755" t="s">
        <v>758</v>
      </c>
      <c r="J2383" s="1754"/>
      <c r="K2383" s="1754"/>
      <c r="L2383" s="1755"/>
      <c r="M2383" s="1754"/>
      <c r="N2383" s="1754"/>
      <c r="O2383" s="1754"/>
      <c r="P2383" s="1754"/>
      <c r="Q2383" s="1754"/>
      <c r="R2383" s="1756" t="s">
        <v>644</v>
      </c>
      <c r="S2383" s="1756" t="s">
        <v>644</v>
      </c>
      <c r="T2383" s="1756"/>
      <c r="U2383" s="1756">
        <v>1</v>
      </c>
      <c r="V2383" s="1756" t="s">
        <v>644</v>
      </c>
      <c r="W2383" s="1754">
        <f t="shared" si="134"/>
        <v>7</v>
      </c>
      <c r="X2383" s="1754">
        <v>1</v>
      </c>
      <c r="Y2383" s="1757" t="str">
        <f t="shared" si="135"/>
        <v>Public ALS</v>
      </c>
      <c r="AA2383" s="1757" t="str">
        <f t="shared" si="136"/>
        <v>4</v>
      </c>
    </row>
    <row r="2384" spans="1:27" s="1757" customFormat="1" ht="15.75" hidden="1" customHeight="1" x14ac:dyDescent="0.25">
      <c r="A2384" s="1754">
        <v>2050</v>
      </c>
      <c r="B2384" s="1754">
        <v>121896</v>
      </c>
      <c r="C2384" s="1755" t="s">
        <v>2647</v>
      </c>
      <c r="D2384" s="1755" t="s">
        <v>638</v>
      </c>
      <c r="E2384" s="1755" t="s">
        <v>639</v>
      </c>
      <c r="F2384" s="1755" t="s">
        <v>639</v>
      </c>
      <c r="G2384" s="1755" t="s">
        <v>2636</v>
      </c>
      <c r="H2384" s="1755" t="s">
        <v>2648</v>
      </c>
      <c r="I2384" s="1755" t="s">
        <v>643</v>
      </c>
      <c r="J2384" s="1754">
        <v>11.27080507</v>
      </c>
      <c r="K2384" s="1754">
        <v>124.4504034</v>
      </c>
      <c r="L2384" s="1755" t="s">
        <v>644</v>
      </c>
      <c r="M2384" s="1754">
        <v>14</v>
      </c>
      <c r="N2384" s="1754">
        <v>45</v>
      </c>
      <c r="O2384" s="1754">
        <v>194</v>
      </c>
      <c r="P2384" s="1754">
        <v>1409</v>
      </c>
      <c r="Q2384" s="1754">
        <v>2611</v>
      </c>
      <c r="R2384" s="1756">
        <v>1</v>
      </c>
      <c r="S2384" s="1756" t="s">
        <v>644</v>
      </c>
      <c r="T2384" s="1756"/>
      <c r="U2384" s="1756" t="s">
        <v>644</v>
      </c>
      <c r="V2384" s="1756" t="s">
        <v>644</v>
      </c>
      <c r="W2384" s="1754">
        <f t="shared" si="134"/>
        <v>1</v>
      </c>
      <c r="X2384" s="1754">
        <v>1</v>
      </c>
      <c r="Y2384" s="1757" t="str">
        <f t="shared" si="135"/>
        <v>Public Elementary</v>
      </c>
      <c r="AA2384" s="1757" t="str">
        <f t="shared" si="136"/>
        <v>1</v>
      </c>
    </row>
    <row r="2385" spans="1:27" s="1757" customFormat="1" ht="15.75" hidden="1" customHeight="1" x14ac:dyDescent="0.25">
      <c r="A2385" s="1754">
        <v>2051</v>
      </c>
      <c r="B2385" s="1762">
        <v>121897</v>
      </c>
      <c r="C2385" s="1768" t="s">
        <v>2649</v>
      </c>
      <c r="D2385" s="1755" t="s">
        <v>638</v>
      </c>
      <c r="E2385" s="1755" t="s">
        <v>639</v>
      </c>
      <c r="F2385" s="1755" t="s">
        <v>639</v>
      </c>
      <c r="G2385" s="1755" t="s">
        <v>2636</v>
      </c>
      <c r="H2385" s="1768" t="s">
        <v>2648</v>
      </c>
      <c r="I2385" s="1755" t="s">
        <v>643</v>
      </c>
      <c r="J2385" s="1754">
        <v>11.278910570000001</v>
      </c>
      <c r="K2385" s="1754">
        <v>124.4377775</v>
      </c>
      <c r="L2385" s="1755" t="s">
        <v>644</v>
      </c>
      <c r="M2385" s="1754">
        <v>14</v>
      </c>
      <c r="N2385" s="1754">
        <v>45</v>
      </c>
      <c r="O2385" s="1754">
        <v>194</v>
      </c>
      <c r="P2385" s="1754">
        <v>1409</v>
      </c>
      <c r="Q2385" s="1754">
        <v>2611</v>
      </c>
      <c r="R2385" s="1756">
        <v>1</v>
      </c>
      <c r="S2385" s="1756" t="s">
        <v>644</v>
      </c>
      <c r="T2385" s="1756"/>
      <c r="U2385" s="1756" t="s">
        <v>644</v>
      </c>
      <c r="V2385" s="1756" t="s">
        <v>644</v>
      </c>
      <c r="W2385" s="1754">
        <f t="shared" si="134"/>
        <v>1</v>
      </c>
      <c r="X2385" s="1754">
        <v>1</v>
      </c>
      <c r="Y2385" s="1757" t="str">
        <f t="shared" si="135"/>
        <v>Public Elementary</v>
      </c>
      <c r="AA2385" s="1757" t="str">
        <f t="shared" si="136"/>
        <v>1</v>
      </c>
    </row>
    <row r="2386" spans="1:27" s="1757" customFormat="1" ht="15.75" hidden="1" customHeight="1" x14ac:dyDescent="0.25">
      <c r="A2386" s="1754">
        <v>2052</v>
      </c>
      <c r="B2386" s="1762">
        <v>121898</v>
      </c>
      <c r="C2386" s="1768" t="s">
        <v>2650</v>
      </c>
      <c r="D2386" s="1755" t="s">
        <v>638</v>
      </c>
      <c r="E2386" s="1755" t="s">
        <v>639</v>
      </c>
      <c r="F2386" s="1755" t="s">
        <v>639</v>
      </c>
      <c r="G2386" s="1755" t="s">
        <v>2636</v>
      </c>
      <c r="H2386" s="1768" t="s">
        <v>2648</v>
      </c>
      <c r="I2386" s="1755" t="s">
        <v>643</v>
      </c>
      <c r="J2386" s="1754">
        <v>11.29453664</v>
      </c>
      <c r="K2386" s="1754">
        <v>124.4052926</v>
      </c>
      <c r="L2386" s="1755" t="s">
        <v>644</v>
      </c>
      <c r="M2386" s="1754">
        <v>14</v>
      </c>
      <c r="N2386" s="1754">
        <v>45</v>
      </c>
      <c r="O2386" s="1754">
        <v>194</v>
      </c>
      <c r="P2386" s="1754">
        <v>1409</v>
      </c>
      <c r="Q2386" s="1754">
        <v>2611</v>
      </c>
      <c r="R2386" s="1756">
        <v>1</v>
      </c>
      <c r="S2386" s="1756" t="s">
        <v>644</v>
      </c>
      <c r="T2386" s="1756"/>
      <c r="U2386" s="1756" t="s">
        <v>644</v>
      </c>
      <c r="V2386" s="1756" t="s">
        <v>644</v>
      </c>
      <c r="W2386" s="1754">
        <f t="shared" si="134"/>
        <v>1</v>
      </c>
      <c r="X2386" s="1754">
        <v>1</v>
      </c>
      <c r="Y2386" s="1757" t="str">
        <f t="shared" si="135"/>
        <v>Public Elementary</v>
      </c>
      <c r="AA2386" s="1757" t="str">
        <f t="shared" si="136"/>
        <v>1</v>
      </c>
    </row>
    <row r="2387" spans="1:27" s="1757" customFormat="1" ht="15.75" hidden="1" customHeight="1" x14ac:dyDescent="0.25">
      <c r="A2387" s="1754">
        <v>2053</v>
      </c>
      <c r="B2387" s="1762">
        <v>121900</v>
      </c>
      <c r="C2387" s="1768" t="s">
        <v>2651</v>
      </c>
      <c r="D2387" s="1755" t="s">
        <v>638</v>
      </c>
      <c r="E2387" s="1755" t="s">
        <v>639</v>
      </c>
      <c r="F2387" s="1755" t="s">
        <v>639</v>
      </c>
      <c r="G2387" s="1755" t="s">
        <v>2636</v>
      </c>
      <c r="H2387" s="1768" t="s">
        <v>2648</v>
      </c>
      <c r="I2387" s="1755" t="s">
        <v>643</v>
      </c>
      <c r="J2387" s="1754">
        <v>11.32730136</v>
      </c>
      <c r="K2387" s="1754">
        <v>124.40800369999999</v>
      </c>
      <c r="L2387" s="1755" t="s">
        <v>644</v>
      </c>
      <c r="M2387" s="1754">
        <v>14</v>
      </c>
      <c r="N2387" s="1754">
        <v>45</v>
      </c>
      <c r="O2387" s="1754">
        <v>194</v>
      </c>
      <c r="P2387" s="1754">
        <v>1409</v>
      </c>
      <c r="Q2387" s="1754">
        <v>2611</v>
      </c>
      <c r="R2387" s="1756">
        <v>1</v>
      </c>
      <c r="S2387" s="1756" t="s">
        <v>644</v>
      </c>
      <c r="T2387" s="1756"/>
      <c r="U2387" s="1756" t="s">
        <v>644</v>
      </c>
      <c r="V2387" s="1756" t="s">
        <v>644</v>
      </c>
      <c r="W2387" s="1754">
        <f t="shared" si="134"/>
        <v>1</v>
      </c>
      <c r="X2387" s="1754">
        <v>1</v>
      </c>
      <c r="Y2387" s="1757" t="str">
        <f t="shared" si="135"/>
        <v>Public Elementary</v>
      </c>
      <c r="AA2387" s="1757" t="str">
        <f t="shared" si="136"/>
        <v>1</v>
      </c>
    </row>
    <row r="2388" spans="1:27" s="1757" customFormat="1" ht="15.75" hidden="1" customHeight="1" x14ac:dyDescent="0.25">
      <c r="A2388" s="1754">
        <v>2054</v>
      </c>
      <c r="B2388" s="1762">
        <v>121901</v>
      </c>
      <c r="C2388" s="1768" t="s">
        <v>2652</v>
      </c>
      <c r="D2388" s="1755" t="s">
        <v>638</v>
      </c>
      <c r="E2388" s="1755" t="s">
        <v>639</v>
      </c>
      <c r="F2388" s="1755" t="s">
        <v>639</v>
      </c>
      <c r="G2388" s="1755" t="s">
        <v>2636</v>
      </c>
      <c r="H2388" s="1768" t="s">
        <v>2648</v>
      </c>
      <c r="I2388" s="1755" t="s">
        <v>643</v>
      </c>
      <c r="J2388" s="1754">
        <v>11.261705920000001</v>
      </c>
      <c r="K2388" s="1754">
        <v>124.40440340000001</v>
      </c>
      <c r="L2388" s="1755" t="s">
        <v>644</v>
      </c>
      <c r="M2388" s="1754">
        <v>14</v>
      </c>
      <c r="N2388" s="1754">
        <v>45</v>
      </c>
      <c r="O2388" s="1754">
        <v>194</v>
      </c>
      <c r="P2388" s="1754">
        <v>1409</v>
      </c>
      <c r="Q2388" s="1754">
        <v>2611</v>
      </c>
      <c r="R2388" s="1756">
        <v>1</v>
      </c>
      <c r="S2388" s="1756" t="s">
        <v>644</v>
      </c>
      <c r="T2388" s="1756"/>
      <c r="U2388" s="1756" t="s">
        <v>644</v>
      </c>
      <c r="V2388" s="1756" t="s">
        <v>644</v>
      </c>
      <c r="W2388" s="1754">
        <f t="shared" si="134"/>
        <v>1</v>
      </c>
      <c r="X2388" s="1754">
        <v>1</v>
      </c>
      <c r="Y2388" s="1757" t="str">
        <f t="shared" si="135"/>
        <v>Public Elementary</v>
      </c>
      <c r="AA2388" s="1757" t="str">
        <f t="shared" si="136"/>
        <v>1</v>
      </c>
    </row>
    <row r="2389" spans="1:27" s="1757" customFormat="1" ht="15.75" hidden="1" customHeight="1" x14ac:dyDescent="0.25">
      <c r="A2389" s="1754">
        <v>2055</v>
      </c>
      <c r="B2389" s="1754">
        <v>121902</v>
      </c>
      <c r="C2389" s="1755" t="s">
        <v>2653</v>
      </c>
      <c r="D2389" s="1755" t="s">
        <v>638</v>
      </c>
      <c r="E2389" s="1755" t="s">
        <v>639</v>
      </c>
      <c r="F2389" s="1755" t="s">
        <v>639</v>
      </c>
      <c r="G2389" s="1755" t="s">
        <v>2636</v>
      </c>
      <c r="H2389" s="1755" t="s">
        <v>2648</v>
      </c>
      <c r="I2389" s="1755" t="s">
        <v>643</v>
      </c>
      <c r="J2389" s="1754">
        <v>11.300925080000001</v>
      </c>
      <c r="K2389" s="1754">
        <v>124.43084760000001</v>
      </c>
      <c r="L2389" s="1755" t="s">
        <v>644</v>
      </c>
      <c r="M2389" s="1754">
        <v>14</v>
      </c>
      <c r="N2389" s="1754">
        <v>45</v>
      </c>
      <c r="O2389" s="1754">
        <v>194</v>
      </c>
      <c r="P2389" s="1754">
        <v>1409</v>
      </c>
      <c r="Q2389" s="1754">
        <v>2611</v>
      </c>
      <c r="R2389" s="1756">
        <v>1</v>
      </c>
      <c r="S2389" s="1756" t="s">
        <v>644</v>
      </c>
      <c r="T2389" s="1756"/>
      <c r="U2389" s="1756" t="s">
        <v>644</v>
      </c>
      <c r="V2389" s="1756" t="s">
        <v>644</v>
      </c>
      <c r="W2389" s="1754">
        <f t="shared" si="134"/>
        <v>1</v>
      </c>
      <c r="X2389" s="1754">
        <v>1</v>
      </c>
      <c r="Y2389" s="1757" t="str">
        <f t="shared" si="135"/>
        <v>Public Elementary</v>
      </c>
      <c r="AA2389" s="1757" t="str">
        <f t="shared" si="136"/>
        <v>1</v>
      </c>
    </row>
    <row r="2390" spans="1:27" s="1757" customFormat="1" ht="15.75" hidden="1" customHeight="1" x14ac:dyDescent="0.25">
      <c r="A2390" s="1754">
        <v>2056</v>
      </c>
      <c r="B2390" s="1754">
        <v>121903</v>
      </c>
      <c r="C2390" s="1755" t="s">
        <v>2654</v>
      </c>
      <c r="D2390" s="1755" t="s">
        <v>638</v>
      </c>
      <c r="E2390" s="1755" t="s">
        <v>639</v>
      </c>
      <c r="F2390" s="1755" t="s">
        <v>639</v>
      </c>
      <c r="G2390" s="1755" t="s">
        <v>2636</v>
      </c>
      <c r="H2390" s="1755" t="s">
        <v>2648</v>
      </c>
      <c r="I2390" s="1755" t="s">
        <v>643</v>
      </c>
      <c r="J2390" s="1754">
        <v>11.30203595</v>
      </c>
      <c r="K2390" s="1754">
        <v>124.4414036</v>
      </c>
      <c r="L2390" s="1755" t="s">
        <v>644</v>
      </c>
      <c r="M2390" s="1754">
        <v>14</v>
      </c>
      <c r="N2390" s="1754">
        <v>45</v>
      </c>
      <c r="O2390" s="1754">
        <v>194</v>
      </c>
      <c r="P2390" s="1754">
        <v>1409</v>
      </c>
      <c r="Q2390" s="1754">
        <v>2611</v>
      </c>
      <c r="R2390" s="1756">
        <v>1</v>
      </c>
      <c r="S2390" s="1756" t="s">
        <v>644</v>
      </c>
      <c r="T2390" s="1756"/>
      <c r="U2390" s="1756" t="s">
        <v>644</v>
      </c>
      <c r="V2390" s="1756" t="s">
        <v>644</v>
      </c>
      <c r="W2390" s="1754">
        <f t="shared" si="134"/>
        <v>1</v>
      </c>
      <c r="X2390" s="1754">
        <v>1</v>
      </c>
      <c r="Y2390" s="1757" t="str">
        <f t="shared" si="135"/>
        <v>Public Elementary</v>
      </c>
      <c r="AA2390" s="1757" t="str">
        <f t="shared" si="136"/>
        <v>1</v>
      </c>
    </row>
    <row r="2391" spans="1:27" s="1757" customFormat="1" ht="15.75" hidden="1" customHeight="1" x14ac:dyDescent="0.25">
      <c r="A2391" s="1754">
        <v>2057</v>
      </c>
      <c r="B2391" s="1754">
        <v>121904</v>
      </c>
      <c r="C2391" s="1755" t="s">
        <v>2655</v>
      </c>
      <c r="D2391" s="1755" t="s">
        <v>638</v>
      </c>
      <c r="E2391" s="1755" t="s">
        <v>639</v>
      </c>
      <c r="F2391" s="1755" t="s">
        <v>639</v>
      </c>
      <c r="G2391" s="1755" t="s">
        <v>2636</v>
      </c>
      <c r="H2391" s="1755" t="s">
        <v>2648</v>
      </c>
      <c r="I2391" s="1755" t="s">
        <v>643</v>
      </c>
      <c r="J2391" s="1754">
        <v>11.283426459999999</v>
      </c>
      <c r="K2391" s="1754">
        <v>124.3939036</v>
      </c>
      <c r="L2391" s="1755" t="s">
        <v>644</v>
      </c>
      <c r="M2391" s="1754">
        <v>14</v>
      </c>
      <c r="N2391" s="1754">
        <v>45</v>
      </c>
      <c r="O2391" s="1754">
        <v>194</v>
      </c>
      <c r="P2391" s="1754">
        <v>1409</v>
      </c>
      <c r="Q2391" s="1754">
        <v>2611</v>
      </c>
      <c r="R2391" s="1756">
        <v>1</v>
      </c>
      <c r="S2391" s="1756" t="s">
        <v>644</v>
      </c>
      <c r="T2391" s="1756"/>
      <c r="U2391" s="1756" t="s">
        <v>644</v>
      </c>
      <c r="V2391" s="1756" t="s">
        <v>644</v>
      </c>
      <c r="W2391" s="1754">
        <f t="shared" si="134"/>
        <v>1</v>
      </c>
      <c r="X2391" s="1754">
        <v>1</v>
      </c>
      <c r="Y2391" s="1757" t="str">
        <f t="shared" si="135"/>
        <v>Public Elementary</v>
      </c>
      <c r="AA2391" s="1757" t="str">
        <f t="shared" si="136"/>
        <v>1</v>
      </c>
    </row>
    <row r="2392" spans="1:27" s="1757" customFormat="1" ht="15.75" hidden="1" customHeight="1" x14ac:dyDescent="0.25">
      <c r="A2392" s="1754">
        <v>2058</v>
      </c>
      <c r="B2392" s="1754">
        <v>121905</v>
      </c>
      <c r="C2392" s="1755" t="s">
        <v>2656</v>
      </c>
      <c r="D2392" s="1755" t="s">
        <v>638</v>
      </c>
      <c r="E2392" s="1755" t="s">
        <v>639</v>
      </c>
      <c r="F2392" s="1755" t="s">
        <v>639</v>
      </c>
      <c r="G2392" s="1755" t="s">
        <v>2636</v>
      </c>
      <c r="H2392" s="1755" t="s">
        <v>2648</v>
      </c>
      <c r="I2392" s="1755" t="s">
        <v>643</v>
      </c>
      <c r="J2392" s="1754">
        <v>11.288148100000001</v>
      </c>
      <c r="K2392" s="1754">
        <v>124.40140359999999</v>
      </c>
      <c r="L2392" s="1755" t="s">
        <v>644</v>
      </c>
      <c r="M2392" s="1754">
        <v>14</v>
      </c>
      <c r="N2392" s="1754">
        <v>45</v>
      </c>
      <c r="O2392" s="1754">
        <v>194</v>
      </c>
      <c r="P2392" s="1754">
        <v>1409</v>
      </c>
      <c r="Q2392" s="1754">
        <v>2611</v>
      </c>
      <c r="R2392" s="1756">
        <v>1</v>
      </c>
      <c r="S2392" s="1756" t="s">
        <v>644</v>
      </c>
      <c r="T2392" s="1756"/>
      <c r="U2392" s="1756" t="s">
        <v>644</v>
      </c>
      <c r="V2392" s="1756" t="s">
        <v>644</v>
      </c>
      <c r="W2392" s="1754">
        <f t="shared" si="134"/>
        <v>1</v>
      </c>
      <c r="X2392" s="1754">
        <v>1</v>
      </c>
      <c r="Y2392" s="1757" t="str">
        <f t="shared" si="135"/>
        <v>Public Elementary</v>
      </c>
      <c r="AA2392" s="1757" t="str">
        <f t="shared" si="136"/>
        <v>1</v>
      </c>
    </row>
    <row r="2393" spans="1:27" s="1757" customFormat="1" ht="15.75" hidden="1" customHeight="1" x14ac:dyDescent="0.25">
      <c r="A2393" s="1754">
        <v>2059</v>
      </c>
      <c r="B2393" s="1754">
        <v>121906</v>
      </c>
      <c r="C2393" s="1755" t="s">
        <v>2657</v>
      </c>
      <c r="D2393" s="1755" t="s">
        <v>638</v>
      </c>
      <c r="E2393" s="1755" t="s">
        <v>639</v>
      </c>
      <c r="F2393" s="1755" t="s">
        <v>639</v>
      </c>
      <c r="G2393" s="1755" t="s">
        <v>2636</v>
      </c>
      <c r="H2393" s="1755" t="s">
        <v>2648</v>
      </c>
      <c r="I2393" s="1755" t="s">
        <v>643</v>
      </c>
      <c r="J2393" s="1754">
        <v>11.271483249999999</v>
      </c>
      <c r="K2393" s="1754">
        <v>124.4014035</v>
      </c>
      <c r="L2393" s="1755" t="s">
        <v>644</v>
      </c>
      <c r="M2393" s="1754">
        <v>14</v>
      </c>
      <c r="N2393" s="1754">
        <v>45</v>
      </c>
      <c r="O2393" s="1754">
        <v>194</v>
      </c>
      <c r="P2393" s="1754">
        <v>1409</v>
      </c>
      <c r="Q2393" s="1754">
        <v>2611</v>
      </c>
      <c r="R2393" s="1756">
        <v>1</v>
      </c>
      <c r="S2393" s="1756" t="s">
        <v>644</v>
      </c>
      <c r="T2393" s="1756"/>
      <c r="U2393" s="1756" t="s">
        <v>644</v>
      </c>
      <c r="V2393" s="1756" t="s">
        <v>644</v>
      </c>
      <c r="W2393" s="1754">
        <f t="shared" si="134"/>
        <v>1</v>
      </c>
      <c r="X2393" s="1754">
        <v>1</v>
      </c>
      <c r="Y2393" s="1757" t="str">
        <f t="shared" si="135"/>
        <v>Public Elementary</v>
      </c>
      <c r="AA2393" s="1757" t="str">
        <f t="shared" si="136"/>
        <v>1</v>
      </c>
    </row>
    <row r="2394" spans="1:27" s="1757" customFormat="1" ht="15.75" hidden="1" customHeight="1" x14ac:dyDescent="0.25">
      <c r="A2394" s="1754">
        <v>2494</v>
      </c>
      <c r="B2394" s="1761" t="s">
        <v>2648</v>
      </c>
      <c r="C2394" s="1761" t="s">
        <v>3149</v>
      </c>
      <c r="D2394" s="1755" t="s">
        <v>638</v>
      </c>
      <c r="E2394" s="1755" t="s">
        <v>639</v>
      </c>
      <c r="F2394" s="1755" t="s">
        <v>639</v>
      </c>
      <c r="G2394" s="1761" t="s">
        <v>2636</v>
      </c>
      <c r="H2394" s="1761" t="s">
        <v>2648</v>
      </c>
      <c r="I2394" s="1755" t="s">
        <v>758</v>
      </c>
      <c r="J2394" s="1754"/>
      <c r="K2394" s="1754"/>
      <c r="L2394" s="1755"/>
      <c r="M2394" s="1754"/>
      <c r="N2394" s="1754"/>
      <c r="O2394" s="1754"/>
      <c r="P2394" s="1754"/>
      <c r="Q2394" s="1754"/>
      <c r="R2394" s="1756" t="s">
        <v>644</v>
      </c>
      <c r="S2394" s="1756" t="s">
        <v>644</v>
      </c>
      <c r="T2394" s="1756"/>
      <c r="U2394" s="1756">
        <v>1</v>
      </c>
      <c r="V2394" s="1756" t="s">
        <v>644</v>
      </c>
      <c r="W2394" s="1754">
        <f t="shared" si="134"/>
        <v>7</v>
      </c>
      <c r="X2394" s="1754">
        <v>1</v>
      </c>
      <c r="Y2394" s="1757" t="str">
        <f t="shared" si="135"/>
        <v>Public ALS</v>
      </c>
      <c r="AA2394" s="1757" t="str">
        <f t="shared" si="136"/>
        <v>4</v>
      </c>
    </row>
    <row r="2395" spans="1:27" ht="15.75" hidden="1" customHeight="1" x14ac:dyDescent="0.25">
      <c r="A2395" s="162">
        <v>2060</v>
      </c>
      <c r="B2395" s="162">
        <v>121907</v>
      </c>
      <c r="C2395" s="163" t="s">
        <v>2658</v>
      </c>
      <c r="D2395" s="163" t="s">
        <v>638</v>
      </c>
      <c r="E2395" s="163" t="s">
        <v>639</v>
      </c>
      <c r="F2395" s="163" t="s">
        <v>639</v>
      </c>
      <c r="G2395" s="163" t="s">
        <v>2659</v>
      </c>
      <c r="H2395" s="163" t="s">
        <v>2659</v>
      </c>
      <c r="I2395" s="163" t="s">
        <v>643</v>
      </c>
      <c r="J2395" s="162">
        <v>11.046900000000001</v>
      </c>
      <c r="K2395" s="162">
        <v>124.96899999999999</v>
      </c>
      <c r="L2395" s="163" t="s">
        <v>644</v>
      </c>
      <c r="M2395" s="162">
        <v>14</v>
      </c>
      <c r="N2395" s="162">
        <v>45</v>
      </c>
      <c r="O2395" s="162">
        <v>194</v>
      </c>
      <c r="P2395" s="162">
        <v>1410</v>
      </c>
      <c r="Q2395" s="162">
        <v>2612</v>
      </c>
      <c r="R2395" s="164">
        <v>1</v>
      </c>
      <c r="S2395" s="164" t="s">
        <v>644</v>
      </c>
      <c r="T2395" s="164"/>
      <c r="U2395" s="164" t="s">
        <v>644</v>
      </c>
      <c r="V2395" s="164" t="s">
        <v>644</v>
      </c>
      <c r="W2395" s="162">
        <f t="shared" si="134"/>
        <v>1</v>
      </c>
      <c r="X2395" s="162">
        <v>1</v>
      </c>
      <c r="Y2395" t="str">
        <f t="shared" si="135"/>
        <v>Public Elementary</v>
      </c>
      <c r="AA2395" t="str">
        <f t="shared" si="136"/>
        <v>1</v>
      </c>
    </row>
    <row r="2396" spans="1:27" ht="15.75" hidden="1" customHeight="1" x14ac:dyDescent="0.25">
      <c r="A2396" s="162">
        <v>2061</v>
      </c>
      <c r="B2396" s="162">
        <v>121908</v>
      </c>
      <c r="C2396" s="163" t="s">
        <v>2660</v>
      </c>
      <c r="D2396" s="163" t="s">
        <v>638</v>
      </c>
      <c r="E2396" s="163" t="s">
        <v>639</v>
      </c>
      <c r="F2396" s="163" t="s">
        <v>639</v>
      </c>
      <c r="G2396" s="163" t="s">
        <v>2659</v>
      </c>
      <c r="H2396" s="163" t="s">
        <v>2659</v>
      </c>
      <c r="I2396" s="163" t="s">
        <v>643</v>
      </c>
      <c r="J2396" s="162">
        <v>11.01566446</v>
      </c>
      <c r="K2396" s="162">
        <v>124.9547342</v>
      </c>
      <c r="L2396" s="163" t="s">
        <v>644</v>
      </c>
      <c r="M2396" s="162">
        <v>14</v>
      </c>
      <c r="N2396" s="162">
        <v>45</v>
      </c>
      <c r="O2396" s="162">
        <v>194</v>
      </c>
      <c r="P2396" s="162">
        <v>1410</v>
      </c>
      <c r="Q2396" s="162">
        <v>2612</v>
      </c>
      <c r="R2396" s="164">
        <v>1</v>
      </c>
      <c r="S2396" s="164" t="s">
        <v>644</v>
      </c>
      <c r="T2396" s="164"/>
      <c r="U2396" s="164" t="s">
        <v>644</v>
      </c>
      <c r="V2396" s="164" t="s">
        <v>644</v>
      </c>
      <c r="W2396" s="162">
        <f t="shared" si="134"/>
        <v>1</v>
      </c>
      <c r="X2396" s="162">
        <v>1</v>
      </c>
      <c r="Y2396" t="str">
        <f t="shared" si="135"/>
        <v>Public Elementary</v>
      </c>
      <c r="AA2396" t="str">
        <f t="shared" si="136"/>
        <v>1</v>
      </c>
    </row>
    <row r="2397" spans="1:27" ht="15.75" hidden="1" customHeight="1" x14ac:dyDescent="0.25">
      <c r="A2397" s="162">
        <v>2062</v>
      </c>
      <c r="B2397" s="162">
        <v>121909</v>
      </c>
      <c r="C2397" s="163" t="s">
        <v>2661</v>
      </c>
      <c r="D2397" s="163" t="s">
        <v>638</v>
      </c>
      <c r="E2397" s="163" t="s">
        <v>639</v>
      </c>
      <c r="F2397" s="163" t="s">
        <v>639</v>
      </c>
      <c r="G2397" s="163" t="s">
        <v>2659</v>
      </c>
      <c r="H2397" s="163" t="s">
        <v>2659</v>
      </c>
      <c r="I2397" s="163" t="s">
        <v>643</v>
      </c>
      <c r="J2397" s="162">
        <v>11.025019800000001</v>
      </c>
      <c r="K2397" s="162">
        <v>124.9576012</v>
      </c>
      <c r="L2397" s="163" t="s">
        <v>644</v>
      </c>
      <c r="M2397" s="162">
        <v>14</v>
      </c>
      <c r="N2397" s="162">
        <v>45</v>
      </c>
      <c r="O2397" s="162">
        <v>194</v>
      </c>
      <c r="P2397" s="162">
        <v>1410</v>
      </c>
      <c r="Q2397" s="162">
        <v>2612</v>
      </c>
      <c r="R2397" s="164">
        <v>1</v>
      </c>
      <c r="S2397" s="164" t="s">
        <v>644</v>
      </c>
      <c r="T2397" s="164"/>
      <c r="U2397" s="164" t="s">
        <v>644</v>
      </c>
      <c r="V2397" s="164" t="s">
        <v>644</v>
      </c>
      <c r="W2397" s="162">
        <f t="shared" si="134"/>
        <v>1</v>
      </c>
      <c r="X2397" s="162">
        <v>1</v>
      </c>
      <c r="Y2397" t="str">
        <f t="shared" si="135"/>
        <v>Public Elementary</v>
      </c>
      <c r="AA2397" t="str">
        <f t="shared" si="136"/>
        <v>1</v>
      </c>
    </row>
    <row r="2398" spans="1:27" ht="15.75" hidden="1" customHeight="1" x14ac:dyDescent="0.25">
      <c r="A2398" s="162">
        <v>2063</v>
      </c>
      <c r="B2398" s="162">
        <v>121910</v>
      </c>
      <c r="C2398" s="163" t="s">
        <v>2662</v>
      </c>
      <c r="D2398" s="163" t="s">
        <v>638</v>
      </c>
      <c r="E2398" s="163" t="s">
        <v>639</v>
      </c>
      <c r="F2398" s="163" t="s">
        <v>639</v>
      </c>
      <c r="G2398" s="163" t="s">
        <v>2659</v>
      </c>
      <c r="H2398" s="163" t="s">
        <v>2659</v>
      </c>
      <c r="I2398" s="163" t="s">
        <v>643</v>
      </c>
      <c r="J2398" s="162">
        <v>11.04281859</v>
      </c>
      <c r="K2398" s="162">
        <v>124.9505013</v>
      </c>
      <c r="L2398" s="163" t="s">
        <v>644</v>
      </c>
      <c r="M2398" s="162">
        <v>14</v>
      </c>
      <c r="N2398" s="162">
        <v>45</v>
      </c>
      <c r="O2398" s="162">
        <v>194</v>
      </c>
      <c r="P2398" s="162">
        <v>1410</v>
      </c>
      <c r="Q2398" s="162">
        <v>2612</v>
      </c>
      <c r="R2398" s="164">
        <v>1</v>
      </c>
      <c r="S2398" s="164" t="s">
        <v>644</v>
      </c>
      <c r="T2398" s="164"/>
      <c r="U2398" s="164" t="s">
        <v>644</v>
      </c>
      <c r="V2398" s="164" t="s">
        <v>644</v>
      </c>
      <c r="W2398" s="162">
        <f t="shared" si="134"/>
        <v>1</v>
      </c>
      <c r="X2398" s="162">
        <v>1</v>
      </c>
      <c r="Y2398" t="str">
        <f t="shared" si="135"/>
        <v>Public Elementary</v>
      </c>
      <c r="AA2398" t="str">
        <f t="shared" si="136"/>
        <v>1</v>
      </c>
    </row>
    <row r="2399" spans="1:27" ht="15.75" hidden="1" customHeight="1" x14ac:dyDescent="0.25">
      <c r="A2399" s="162">
        <v>2064</v>
      </c>
      <c r="B2399" s="162">
        <v>121911</v>
      </c>
      <c r="C2399" s="163" t="s">
        <v>2663</v>
      </c>
      <c r="D2399" s="163" t="s">
        <v>638</v>
      </c>
      <c r="E2399" s="163" t="s">
        <v>639</v>
      </c>
      <c r="F2399" s="163" t="s">
        <v>639</v>
      </c>
      <c r="G2399" s="163" t="s">
        <v>2659</v>
      </c>
      <c r="H2399" s="163" t="s">
        <v>2659</v>
      </c>
      <c r="I2399" s="163" t="s">
        <v>643</v>
      </c>
      <c r="J2399" s="162">
        <v>11.058717509999999</v>
      </c>
      <c r="K2399" s="162">
        <v>124.9447344</v>
      </c>
      <c r="L2399" s="163" t="s">
        <v>644</v>
      </c>
      <c r="M2399" s="162">
        <v>14</v>
      </c>
      <c r="N2399" s="162">
        <v>45</v>
      </c>
      <c r="O2399" s="162">
        <v>194</v>
      </c>
      <c r="P2399" s="162">
        <v>1410</v>
      </c>
      <c r="Q2399" s="162">
        <v>2612</v>
      </c>
      <c r="R2399" s="164">
        <v>1</v>
      </c>
      <c r="S2399" s="164" t="s">
        <v>644</v>
      </c>
      <c r="T2399" s="164"/>
      <c r="U2399" s="164" t="s">
        <v>644</v>
      </c>
      <c r="V2399" s="164" t="s">
        <v>644</v>
      </c>
      <c r="W2399" s="162">
        <f t="shared" si="134"/>
        <v>1</v>
      </c>
      <c r="X2399" s="162">
        <v>1</v>
      </c>
      <c r="Y2399" t="str">
        <f t="shared" si="135"/>
        <v>Public Elementary</v>
      </c>
      <c r="AA2399" t="str">
        <f t="shared" si="136"/>
        <v>1</v>
      </c>
    </row>
    <row r="2400" spans="1:27" ht="15.75" hidden="1" customHeight="1" x14ac:dyDescent="0.25">
      <c r="A2400" s="162">
        <v>2065</v>
      </c>
      <c r="B2400" s="162">
        <v>121912</v>
      </c>
      <c r="C2400" s="163" t="s">
        <v>2664</v>
      </c>
      <c r="D2400" s="163" t="s">
        <v>638</v>
      </c>
      <c r="E2400" s="163" t="s">
        <v>639</v>
      </c>
      <c r="F2400" s="163" t="s">
        <v>639</v>
      </c>
      <c r="G2400" s="163" t="s">
        <v>2659</v>
      </c>
      <c r="H2400" s="163" t="s">
        <v>2659</v>
      </c>
      <c r="I2400" s="163" t="s">
        <v>643</v>
      </c>
      <c r="J2400" s="162">
        <v>11.072605510000001</v>
      </c>
      <c r="K2400" s="162">
        <v>124.95084540000001</v>
      </c>
      <c r="L2400" s="163" t="s">
        <v>644</v>
      </c>
      <c r="M2400" s="162">
        <v>14</v>
      </c>
      <c r="N2400" s="162">
        <v>45</v>
      </c>
      <c r="O2400" s="162">
        <v>194</v>
      </c>
      <c r="P2400" s="162">
        <v>1410</v>
      </c>
      <c r="Q2400" s="162">
        <v>2612</v>
      </c>
      <c r="R2400" s="164">
        <v>1</v>
      </c>
      <c r="S2400" s="164" t="s">
        <v>644</v>
      </c>
      <c r="T2400" s="164"/>
      <c r="U2400" s="164" t="s">
        <v>644</v>
      </c>
      <c r="V2400" s="164" t="s">
        <v>644</v>
      </c>
      <c r="W2400" s="162">
        <f t="shared" si="134"/>
        <v>1</v>
      </c>
      <c r="X2400" s="162">
        <v>1</v>
      </c>
      <c r="Y2400" t="str">
        <f t="shared" si="135"/>
        <v>Public Elementary</v>
      </c>
      <c r="AA2400" t="str">
        <f t="shared" si="136"/>
        <v>1</v>
      </c>
    </row>
    <row r="2401" spans="1:28" ht="15.75" hidden="1" customHeight="1" x14ac:dyDescent="0.25">
      <c r="A2401" s="162">
        <v>2066</v>
      </c>
      <c r="B2401" s="162">
        <v>121913</v>
      </c>
      <c r="C2401" s="163" t="s">
        <v>2665</v>
      </c>
      <c r="D2401" s="163" t="s">
        <v>638</v>
      </c>
      <c r="E2401" s="163" t="s">
        <v>639</v>
      </c>
      <c r="F2401" s="163" t="s">
        <v>639</v>
      </c>
      <c r="G2401" s="163" t="s">
        <v>2659</v>
      </c>
      <c r="H2401" s="163" t="s">
        <v>2659</v>
      </c>
      <c r="I2401" s="163" t="s">
        <v>643</v>
      </c>
      <c r="J2401" s="162">
        <v>11.04767831</v>
      </c>
      <c r="K2401" s="162">
        <v>124.9369014</v>
      </c>
      <c r="L2401" s="163" t="s">
        <v>644</v>
      </c>
      <c r="M2401" s="162">
        <v>14</v>
      </c>
      <c r="N2401" s="162">
        <v>45</v>
      </c>
      <c r="O2401" s="162">
        <v>194</v>
      </c>
      <c r="P2401" s="162">
        <v>1410</v>
      </c>
      <c r="Q2401" s="162">
        <v>2612</v>
      </c>
      <c r="R2401" s="164">
        <v>1</v>
      </c>
      <c r="S2401" s="164" t="s">
        <v>644</v>
      </c>
      <c r="T2401" s="164"/>
      <c r="U2401" s="164" t="s">
        <v>644</v>
      </c>
      <c r="V2401" s="164" t="s">
        <v>644</v>
      </c>
      <c r="W2401" s="162">
        <f t="shared" si="134"/>
        <v>1</v>
      </c>
      <c r="X2401" s="162">
        <v>1</v>
      </c>
      <c r="Y2401" t="str">
        <f t="shared" si="135"/>
        <v>Public Elementary</v>
      </c>
      <c r="AA2401" t="str">
        <f t="shared" si="136"/>
        <v>1</v>
      </c>
    </row>
    <row r="2402" spans="1:28" ht="15.75" hidden="1" customHeight="1" x14ac:dyDescent="0.25">
      <c r="A2402" s="162">
        <v>2067</v>
      </c>
      <c r="B2402" s="162">
        <v>121914</v>
      </c>
      <c r="C2402" s="163" t="s">
        <v>2666</v>
      </c>
      <c r="D2402" s="163" t="s">
        <v>638</v>
      </c>
      <c r="E2402" s="163" t="s">
        <v>639</v>
      </c>
      <c r="F2402" s="163" t="s">
        <v>639</v>
      </c>
      <c r="G2402" s="163" t="s">
        <v>2659</v>
      </c>
      <c r="H2402" s="163" t="s">
        <v>2659</v>
      </c>
      <c r="I2402" s="163" t="s">
        <v>643</v>
      </c>
      <c r="J2402" s="162">
        <v>11.041618740000001</v>
      </c>
      <c r="K2402" s="162">
        <v>124.93700130000001</v>
      </c>
      <c r="L2402" s="163" t="s">
        <v>644</v>
      </c>
      <c r="M2402" s="162">
        <v>14</v>
      </c>
      <c r="N2402" s="162">
        <v>45</v>
      </c>
      <c r="O2402" s="162">
        <v>194</v>
      </c>
      <c r="P2402" s="162">
        <v>1410</v>
      </c>
      <c r="Q2402" s="162">
        <v>2612</v>
      </c>
      <c r="R2402" s="164">
        <v>1</v>
      </c>
      <c r="S2402" s="164" t="s">
        <v>644</v>
      </c>
      <c r="T2402" s="164"/>
      <c r="U2402" s="164" t="s">
        <v>644</v>
      </c>
      <c r="V2402" s="164" t="s">
        <v>644</v>
      </c>
      <c r="W2402" s="162">
        <f t="shared" si="134"/>
        <v>1</v>
      </c>
      <c r="X2402" s="162">
        <v>1</v>
      </c>
      <c r="Y2402" t="str">
        <f t="shared" si="135"/>
        <v>Public Elementary</v>
      </c>
      <c r="AA2402" t="str">
        <f t="shared" si="136"/>
        <v>1</v>
      </c>
    </row>
    <row r="2403" spans="1:28" ht="15.75" hidden="1" customHeight="1" x14ac:dyDescent="0.25">
      <c r="A2403" s="162">
        <v>2068</v>
      </c>
      <c r="B2403" s="162">
        <v>121915</v>
      </c>
      <c r="C2403" s="163" t="s">
        <v>2667</v>
      </c>
      <c r="D2403" s="163" t="s">
        <v>638</v>
      </c>
      <c r="E2403" s="163" t="s">
        <v>639</v>
      </c>
      <c r="F2403" s="163" t="s">
        <v>639</v>
      </c>
      <c r="G2403" s="163" t="s">
        <v>2659</v>
      </c>
      <c r="H2403" s="163" t="s">
        <v>2659</v>
      </c>
      <c r="I2403" s="163" t="s">
        <v>643</v>
      </c>
      <c r="J2403" s="162">
        <v>11.030819340000001</v>
      </c>
      <c r="K2403" s="162">
        <v>124.96940119999999</v>
      </c>
      <c r="L2403" s="163" t="s">
        <v>644</v>
      </c>
      <c r="M2403" s="162">
        <v>14</v>
      </c>
      <c r="N2403" s="162">
        <v>45</v>
      </c>
      <c r="O2403" s="162">
        <v>194</v>
      </c>
      <c r="P2403" s="162">
        <v>1410</v>
      </c>
      <c r="Q2403" s="162">
        <v>2612</v>
      </c>
      <c r="R2403" s="164">
        <v>1</v>
      </c>
      <c r="S2403" s="164" t="s">
        <v>644</v>
      </c>
      <c r="T2403" s="164"/>
      <c r="U2403" s="164" t="s">
        <v>644</v>
      </c>
      <c r="V2403" s="164" t="s">
        <v>644</v>
      </c>
      <c r="W2403" s="162">
        <f t="shared" ref="W2403:W2466" si="137">IF(AA2403="1",1,IF(AA2403="2",2,IF(AA2403="12",4,IF(AA2403="123",6,IF(AA2403="23",5,IF(AA2403="3",3,IF(AA2403="4",7,IF(AA2403="35",8,""))))))))</f>
        <v>1</v>
      </c>
      <c r="X2403" s="162">
        <v>1</v>
      </c>
      <c r="Y2403" s="1751" t="str">
        <f t="shared" ref="Y2403:Y2466" si="138">IF(X2403=1,"Public","Private")&amp;" "&amp;IF(W2403=1,"Elementary",IF(W2403=2,"JHS",IF(W2403=3,"SHS (Stand-alone)",IF(W2403=4,"Integrated",IF(W2403=5,"Secondary",IF(W2403=6,"Complete K to 12",IF(W2403=7,"ALS",IF(W2403=8,"SHS SUC",""))))))))</f>
        <v>Public Elementary</v>
      </c>
      <c r="Z2403" s="1751"/>
      <c r="AA2403" s="1751" t="str">
        <f t="shared" ref="AA2403:AA2466" si="139">IF(R2403=1,1,"")&amp;IF(S2403=1,2,"")&amp;IF(T2403=1,3,"")&amp;IF(U2403=1,4,"")&amp;IF(V2403=1,5,"")</f>
        <v>1</v>
      </c>
      <c r="AB2403" s="1751"/>
    </row>
    <row r="2404" spans="1:28" ht="15.75" hidden="1" customHeight="1" x14ac:dyDescent="0.25">
      <c r="A2404" s="162">
        <v>2069</v>
      </c>
      <c r="B2404" s="162">
        <v>121916</v>
      </c>
      <c r="C2404" s="163" t="s">
        <v>2668</v>
      </c>
      <c r="D2404" s="163" t="s">
        <v>638</v>
      </c>
      <c r="E2404" s="163" t="s">
        <v>639</v>
      </c>
      <c r="F2404" s="163" t="s">
        <v>639</v>
      </c>
      <c r="G2404" s="163" t="s">
        <v>2659</v>
      </c>
      <c r="H2404" s="163" t="s">
        <v>2659</v>
      </c>
      <c r="I2404" s="163" t="s">
        <v>643</v>
      </c>
      <c r="J2404" s="162">
        <v>11.02961955</v>
      </c>
      <c r="K2404" s="162">
        <v>124.9423013</v>
      </c>
      <c r="L2404" s="163" t="s">
        <v>644</v>
      </c>
      <c r="M2404" s="162">
        <v>14</v>
      </c>
      <c r="N2404" s="162">
        <v>45</v>
      </c>
      <c r="O2404" s="162">
        <v>194</v>
      </c>
      <c r="P2404" s="162">
        <v>1410</v>
      </c>
      <c r="Q2404" s="162">
        <v>2612</v>
      </c>
      <c r="R2404" s="164">
        <v>1</v>
      </c>
      <c r="S2404" s="164" t="s">
        <v>644</v>
      </c>
      <c r="T2404" s="164"/>
      <c r="U2404" s="164" t="s">
        <v>644</v>
      </c>
      <c r="V2404" s="164" t="s">
        <v>644</v>
      </c>
      <c r="W2404" s="162">
        <f t="shared" si="137"/>
        <v>1</v>
      </c>
      <c r="X2404" s="162">
        <v>1</v>
      </c>
      <c r="Y2404" s="1751" t="str">
        <f t="shared" si="138"/>
        <v>Public Elementary</v>
      </c>
      <c r="Z2404" s="1751"/>
      <c r="AA2404" s="1751" t="str">
        <f t="shared" si="139"/>
        <v>1</v>
      </c>
      <c r="AB2404" s="1751"/>
    </row>
    <row r="2405" spans="1:28" ht="15.75" hidden="1" customHeight="1" x14ac:dyDescent="0.25">
      <c r="A2405" s="162">
        <v>2070</v>
      </c>
      <c r="B2405" s="162">
        <v>121917</v>
      </c>
      <c r="C2405" s="163" t="s">
        <v>2669</v>
      </c>
      <c r="D2405" s="163" t="s">
        <v>638</v>
      </c>
      <c r="E2405" s="163" t="s">
        <v>639</v>
      </c>
      <c r="F2405" s="163" t="s">
        <v>639</v>
      </c>
      <c r="G2405" s="163" t="s">
        <v>2659</v>
      </c>
      <c r="H2405" s="163" t="s">
        <v>2659</v>
      </c>
      <c r="I2405" s="163" t="s">
        <v>643</v>
      </c>
      <c r="J2405" s="162">
        <v>11.04149662</v>
      </c>
      <c r="K2405" s="162">
        <v>124.96445730000001</v>
      </c>
      <c r="L2405" s="163" t="s">
        <v>644</v>
      </c>
      <c r="M2405" s="162">
        <v>14</v>
      </c>
      <c r="N2405" s="162">
        <v>45</v>
      </c>
      <c r="O2405" s="162">
        <v>194</v>
      </c>
      <c r="P2405" s="162">
        <v>1410</v>
      </c>
      <c r="Q2405" s="162">
        <v>2612</v>
      </c>
      <c r="R2405" s="164">
        <v>1</v>
      </c>
      <c r="S2405" s="164" t="s">
        <v>644</v>
      </c>
      <c r="T2405" s="164"/>
      <c r="U2405" s="164" t="s">
        <v>644</v>
      </c>
      <c r="V2405" s="164" t="s">
        <v>644</v>
      </c>
      <c r="W2405" s="162">
        <f t="shared" si="137"/>
        <v>1</v>
      </c>
      <c r="X2405" s="162">
        <v>1</v>
      </c>
      <c r="Y2405" s="1751" t="str">
        <f t="shared" si="138"/>
        <v>Public Elementary</v>
      </c>
      <c r="Z2405" s="1751"/>
      <c r="AA2405" s="1751" t="str">
        <f t="shared" si="139"/>
        <v>1</v>
      </c>
      <c r="AB2405" s="1751"/>
    </row>
    <row r="2406" spans="1:28" ht="15.75" hidden="1" customHeight="1" x14ac:dyDescent="0.25">
      <c r="A2406" s="162">
        <v>2181</v>
      </c>
      <c r="B2406" s="162">
        <v>191540</v>
      </c>
      <c r="C2406" s="163" t="s">
        <v>2768</v>
      </c>
      <c r="D2406" s="163" t="s">
        <v>638</v>
      </c>
      <c r="E2406" s="163" t="s">
        <v>639</v>
      </c>
      <c r="F2406" s="163" t="s">
        <v>639</v>
      </c>
      <c r="G2406" s="163" t="s">
        <v>2659</v>
      </c>
      <c r="H2406" s="163" t="s">
        <v>2659</v>
      </c>
      <c r="I2406" s="163" t="s">
        <v>643</v>
      </c>
      <c r="J2406" s="162">
        <v>11.04761824</v>
      </c>
      <c r="K2406" s="162">
        <v>124.9541013</v>
      </c>
      <c r="L2406" s="163" t="s">
        <v>644</v>
      </c>
      <c r="M2406" s="162">
        <v>14</v>
      </c>
      <c r="N2406" s="162">
        <v>45</v>
      </c>
      <c r="O2406" s="162">
        <v>194</v>
      </c>
      <c r="P2406" s="162">
        <v>1410</v>
      </c>
      <c r="Q2406" s="162">
        <v>2612</v>
      </c>
      <c r="R2406" s="164">
        <v>1</v>
      </c>
      <c r="S2406" s="164" t="s">
        <v>644</v>
      </c>
      <c r="T2406" s="164"/>
      <c r="U2406" s="164" t="s">
        <v>644</v>
      </c>
      <c r="V2406" s="164" t="s">
        <v>644</v>
      </c>
      <c r="W2406" s="162">
        <f t="shared" si="137"/>
        <v>1</v>
      </c>
      <c r="X2406" s="162">
        <v>1</v>
      </c>
      <c r="Y2406" s="1751" t="str">
        <f t="shared" si="138"/>
        <v>Public Elementary</v>
      </c>
      <c r="Z2406" s="1751"/>
      <c r="AA2406" s="1751" t="str">
        <f t="shared" si="139"/>
        <v>1</v>
      </c>
      <c r="AB2406" s="1751"/>
    </row>
    <row r="2407" spans="1:28" ht="15.75" hidden="1" customHeight="1" x14ac:dyDescent="0.25">
      <c r="A2407" s="162">
        <v>2262</v>
      </c>
      <c r="B2407" s="162">
        <v>303382</v>
      </c>
      <c r="C2407" s="163" t="s">
        <v>2842</v>
      </c>
      <c r="D2407" s="163" t="s">
        <v>638</v>
      </c>
      <c r="E2407" s="163" t="s">
        <v>639</v>
      </c>
      <c r="F2407" s="163" t="s">
        <v>639</v>
      </c>
      <c r="G2407" s="163" t="s">
        <v>2659</v>
      </c>
      <c r="H2407" s="163" t="s">
        <v>2659</v>
      </c>
      <c r="I2407" s="163" t="s">
        <v>716</v>
      </c>
      <c r="J2407" s="162">
        <v>11.04245218</v>
      </c>
      <c r="K2407" s="162">
        <v>124.9646269</v>
      </c>
      <c r="L2407" s="163" t="s">
        <v>644</v>
      </c>
      <c r="M2407" s="162">
        <v>14</v>
      </c>
      <c r="N2407" s="162">
        <v>45</v>
      </c>
      <c r="O2407" s="162">
        <v>194</v>
      </c>
      <c r="P2407" s="162">
        <v>1410</v>
      </c>
      <c r="Q2407" s="162">
        <v>2612</v>
      </c>
      <c r="R2407" s="164" t="s">
        <v>644</v>
      </c>
      <c r="S2407" s="164">
        <v>1</v>
      </c>
      <c r="T2407" s="164"/>
      <c r="U2407" s="164" t="s">
        <v>644</v>
      </c>
      <c r="V2407" s="164" t="s">
        <v>644</v>
      </c>
      <c r="W2407" s="162">
        <f t="shared" si="137"/>
        <v>2</v>
      </c>
      <c r="X2407" s="162">
        <v>1</v>
      </c>
      <c r="Y2407" s="1751" t="str">
        <f t="shared" si="138"/>
        <v>Public JHS</v>
      </c>
      <c r="Z2407" s="1751"/>
      <c r="AA2407" s="1751" t="str">
        <f t="shared" si="139"/>
        <v>2</v>
      </c>
      <c r="AB2407" s="1751"/>
    </row>
    <row r="2408" spans="1:28" ht="15.75" hidden="1" customHeight="1" x14ac:dyDescent="0.25">
      <c r="A2408" s="162">
        <v>2405</v>
      </c>
      <c r="B2408" s="162">
        <v>406964</v>
      </c>
      <c r="C2408" s="169" t="s">
        <v>3030</v>
      </c>
      <c r="D2408" s="163" t="s">
        <v>638</v>
      </c>
      <c r="E2408" s="163" t="s">
        <v>730</v>
      </c>
      <c r="F2408" s="163" t="s">
        <v>639</v>
      </c>
      <c r="G2408" s="163" t="s">
        <v>3031</v>
      </c>
      <c r="H2408" s="163" t="s">
        <v>2659</v>
      </c>
      <c r="I2408" s="163" t="s">
        <v>5</v>
      </c>
      <c r="J2408" s="170"/>
      <c r="K2408" s="170"/>
      <c r="L2408" s="163"/>
      <c r="M2408" s="162"/>
      <c r="N2408" s="162"/>
      <c r="O2408" s="162"/>
      <c r="P2408" s="162"/>
      <c r="Q2408" s="162"/>
      <c r="R2408" s="164" t="str">
        <f>IF(B2408&lt;200000,1,"")</f>
        <v/>
      </c>
      <c r="S2408" s="164" t="s">
        <v>644</v>
      </c>
      <c r="T2408" s="164">
        <v>1</v>
      </c>
      <c r="U2408" s="164" t="s">
        <v>644</v>
      </c>
      <c r="V2408" s="164">
        <v>1</v>
      </c>
      <c r="W2408" s="162">
        <f t="shared" si="137"/>
        <v>8</v>
      </c>
      <c r="X2408" s="162">
        <v>2</v>
      </c>
      <c r="Y2408" s="1751" t="str">
        <f t="shared" si="138"/>
        <v>Private SHS SUC</v>
      </c>
      <c r="Z2408" s="1751"/>
      <c r="AA2408" s="1751" t="str">
        <f t="shared" si="139"/>
        <v>35</v>
      </c>
      <c r="AB2408" s="1751"/>
    </row>
    <row r="2409" spans="1:28" ht="15.75" hidden="1" customHeight="1" x14ac:dyDescent="0.25">
      <c r="A2409" s="162">
        <v>2495</v>
      </c>
      <c r="B2409" s="178" t="s">
        <v>2659</v>
      </c>
      <c r="C2409" s="178" t="s">
        <v>3150</v>
      </c>
      <c r="D2409" s="163" t="s">
        <v>638</v>
      </c>
      <c r="E2409" s="163" t="s">
        <v>639</v>
      </c>
      <c r="F2409" s="163" t="s">
        <v>639</v>
      </c>
      <c r="G2409" s="178" t="s">
        <v>2659</v>
      </c>
      <c r="H2409" s="178" t="s">
        <v>2659</v>
      </c>
      <c r="I2409" s="163" t="s">
        <v>758</v>
      </c>
      <c r="J2409" s="162"/>
      <c r="K2409" s="162"/>
      <c r="L2409" s="163"/>
      <c r="M2409" s="162"/>
      <c r="N2409" s="162"/>
      <c r="O2409" s="162"/>
      <c r="P2409" s="162"/>
      <c r="Q2409" s="162"/>
      <c r="R2409" s="164" t="s">
        <v>644</v>
      </c>
      <c r="S2409" s="164" t="s">
        <v>644</v>
      </c>
      <c r="T2409" s="164"/>
      <c r="U2409" s="164">
        <v>1</v>
      </c>
      <c r="V2409" s="164" t="s">
        <v>644</v>
      </c>
      <c r="W2409" s="162">
        <f t="shared" si="137"/>
        <v>7</v>
      </c>
      <c r="X2409" s="162">
        <v>1</v>
      </c>
      <c r="Y2409" s="1751" t="str">
        <f t="shared" si="138"/>
        <v>Public ALS</v>
      </c>
      <c r="Z2409" s="1751"/>
      <c r="AA2409" s="1751" t="str">
        <f t="shared" si="139"/>
        <v>4</v>
      </c>
      <c r="AB2409" s="1751"/>
    </row>
    <row r="2410" spans="1:28" ht="15.75" hidden="1" customHeight="1" x14ac:dyDescent="0.25">
      <c r="A2410" s="162">
        <v>2071</v>
      </c>
      <c r="B2410" s="162">
        <v>121918</v>
      </c>
      <c r="C2410" s="163" t="s">
        <v>2670</v>
      </c>
      <c r="D2410" s="163" t="s">
        <v>638</v>
      </c>
      <c r="E2410" s="163" t="s">
        <v>639</v>
      </c>
      <c r="F2410" s="163" t="s">
        <v>639</v>
      </c>
      <c r="G2410" s="163" t="s">
        <v>2671</v>
      </c>
      <c r="H2410" s="163" t="s">
        <v>2672</v>
      </c>
      <c r="I2410" s="163" t="s">
        <v>643</v>
      </c>
      <c r="J2410" s="162">
        <v>11.08046568</v>
      </c>
      <c r="K2410" s="162">
        <v>125.0107864</v>
      </c>
      <c r="L2410" s="163" t="s">
        <v>644</v>
      </c>
      <c r="M2410" s="162">
        <v>14</v>
      </c>
      <c r="N2410" s="162">
        <v>45</v>
      </c>
      <c r="O2410" s="162">
        <v>194</v>
      </c>
      <c r="P2410" s="162">
        <v>1411</v>
      </c>
      <c r="Q2410" s="162">
        <v>2613</v>
      </c>
      <c r="R2410" s="164">
        <v>1</v>
      </c>
      <c r="S2410" s="164" t="s">
        <v>644</v>
      </c>
      <c r="T2410" s="164"/>
      <c r="U2410" s="164" t="s">
        <v>644</v>
      </c>
      <c r="V2410" s="164" t="s">
        <v>644</v>
      </c>
      <c r="W2410" s="162">
        <f t="shared" si="137"/>
        <v>1</v>
      </c>
      <c r="X2410" s="162">
        <v>1</v>
      </c>
      <c r="Y2410" t="str">
        <f t="shared" si="138"/>
        <v>Public Elementary</v>
      </c>
      <c r="AA2410" t="str">
        <f t="shared" si="139"/>
        <v>1</v>
      </c>
    </row>
    <row r="2411" spans="1:28" ht="15.75" hidden="1" customHeight="1" x14ac:dyDescent="0.25">
      <c r="A2411" s="162">
        <v>2072</v>
      </c>
      <c r="B2411" s="162">
        <v>121919</v>
      </c>
      <c r="C2411" s="163" t="s">
        <v>2150</v>
      </c>
      <c r="D2411" s="163" t="s">
        <v>638</v>
      </c>
      <c r="E2411" s="163" t="s">
        <v>639</v>
      </c>
      <c r="F2411" s="163" t="s">
        <v>639</v>
      </c>
      <c r="G2411" s="163" t="s">
        <v>2671</v>
      </c>
      <c r="H2411" s="163" t="s">
        <v>2672</v>
      </c>
      <c r="I2411" s="163" t="s">
        <v>643</v>
      </c>
      <c r="J2411" s="162">
        <v>10.95672444</v>
      </c>
      <c r="K2411" s="162">
        <v>124.9847008</v>
      </c>
      <c r="L2411" s="163" t="s">
        <v>644</v>
      </c>
      <c r="M2411" s="162">
        <v>14</v>
      </c>
      <c r="N2411" s="162">
        <v>45</v>
      </c>
      <c r="O2411" s="162">
        <v>194</v>
      </c>
      <c r="P2411" s="162">
        <v>1411</v>
      </c>
      <c r="Q2411" s="162">
        <v>2613</v>
      </c>
      <c r="R2411" s="164">
        <v>1</v>
      </c>
      <c r="S2411" s="164" t="s">
        <v>644</v>
      </c>
      <c r="T2411" s="164"/>
      <c r="U2411" s="164" t="s">
        <v>644</v>
      </c>
      <c r="V2411" s="164" t="s">
        <v>644</v>
      </c>
      <c r="W2411" s="162">
        <f t="shared" si="137"/>
        <v>1</v>
      </c>
      <c r="X2411" s="162">
        <v>1</v>
      </c>
      <c r="Y2411" s="1751" t="str">
        <f t="shared" si="138"/>
        <v>Public Elementary</v>
      </c>
      <c r="Z2411" s="1751"/>
      <c r="AA2411" s="1751" t="str">
        <f t="shared" si="139"/>
        <v>1</v>
      </c>
      <c r="AB2411" s="1751"/>
    </row>
    <row r="2412" spans="1:28" ht="15.75" hidden="1" customHeight="1" x14ac:dyDescent="0.25">
      <c r="A2412" s="162">
        <v>2073</v>
      </c>
      <c r="B2412" s="162">
        <v>121920</v>
      </c>
      <c r="C2412" s="163" t="s">
        <v>2673</v>
      </c>
      <c r="D2412" s="163" t="s">
        <v>638</v>
      </c>
      <c r="E2412" s="163" t="s">
        <v>639</v>
      </c>
      <c r="F2412" s="163" t="s">
        <v>639</v>
      </c>
      <c r="G2412" s="163" t="s">
        <v>2671</v>
      </c>
      <c r="H2412" s="163" t="s">
        <v>2672</v>
      </c>
      <c r="I2412" s="163" t="s">
        <v>643</v>
      </c>
      <c r="J2412" s="162">
        <v>11.07761578</v>
      </c>
      <c r="K2412" s="162">
        <v>125.03250130000001</v>
      </c>
      <c r="L2412" s="163" t="s">
        <v>644</v>
      </c>
      <c r="M2412" s="162">
        <v>14</v>
      </c>
      <c r="N2412" s="162">
        <v>45</v>
      </c>
      <c r="O2412" s="162">
        <v>194</v>
      </c>
      <c r="P2412" s="162">
        <v>1411</v>
      </c>
      <c r="Q2412" s="162">
        <v>2613</v>
      </c>
      <c r="R2412" s="164">
        <v>1</v>
      </c>
      <c r="S2412" s="164" t="s">
        <v>644</v>
      </c>
      <c r="T2412" s="164"/>
      <c r="U2412" s="164" t="s">
        <v>644</v>
      </c>
      <c r="V2412" s="164" t="s">
        <v>644</v>
      </c>
      <c r="W2412" s="162">
        <f t="shared" si="137"/>
        <v>1</v>
      </c>
      <c r="X2412" s="162">
        <v>1</v>
      </c>
      <c r="Y2412" t="str">
        <f t="shared" si="138"/>
        <v>Public Elementary</v>
      </c>
      <c r="AA2412" t="str">
        <f t="shared" si="139"/>
        <v>1</v>
      </c>
    </row>
    <row r="2413" spans="1:28" ht="15.75" hidden="1" customHeight="1" x14ac:dyDescent="0.25">
      <c r="A2413" s="162">
        <v>2074</v>
      </c>
      <c r="B2413" s="162">
        <v>121921</v>
      </c>
      <c r="C2413" s="163" t="s">
        <v>2674</v>
      </c>
      <c r="D2413" s="163" t="s">
        <v>638</v>
      </c>
      <c r="E2413" s="163" t="s">
        <v>639</v>
      </c>
      <c r="F2413" s="163" t="s">
        <v>639</v>
      </c>
      <c r="G2413" s="163" t="s">
        <v>2671</v>
      </c>
      <c r="H2413" s="163" t="s">
        <v>2672</v>
      </c>
      <c r="I2413" s="163" t="s">
        <v>643</v>
      </c>
      <c r="J2413" s="162">
        <v>11.080659600000001</v>
      </c>
      <c r="K2413" s="162">
        <v>125.02612329999999</v>
      </c>
      <c r="L2413" s="163" t="s">
        <v>644</v>
      </c>
      <c r="M2413" s="162">
        <v>14</v>
      </c>
      <c r="N2413" s="162">
        <v>45</v>
      </c>
      <c r="O2413" s="162">
        <v>194</v>
      </c>
      <c r="P2413" s="162">
        <v>1411</v>
      </c>
      <c r="Q2413" s="162">
        <v>2613</v>
      </c>
      <c r="R2413" s="164">
        <v>1</v>
      </c>
      <c r="S2413" s="164" t="s">
        <v>644</v>
      </c>
      <c r="T2413" s="164"/>
      <c r="U2413" s="164" t="s">
        <v>644</v>
      </c>
      <c r="V2413" s="164" t="s">
        <v>644</v>
      </c>
      <c r="W2413" s="162">
        <f t="shared" si="137"/>
        <v>1</v>
      </c>
      <c r="X2413" s="162">
        <v>1</v>
      </c>
      <c r="Y2413" t="str">
        <f t="shared" si="138"/>
        <v>Public Elementary</v>
      </c>
      <c r="AA2413" t="str">
        <f t="shared" si="139"/>
        <v>1</v>
      </c>
    </row>
    <row r="2414" spans="1:28" ht="15.75" hidden="1" customHeight="1" x14ac:dyDescent="0.25">
      <c r="A2414" s="162">
        <v>2075</v>
      </c>
      <c r="B2414" s="162">
        <v>121922</v>
      </c>
      <c r="C2414" s="163" t="s">
        <v>2675</v>
      </c>
      <c r="D2414" s="163" t="s">
        <v>638</v>
      </c>
      <c r="E2414" s="163" t="s">
        <v>639</v>
      </c>
      <c r="F2414" s="163" t="s">
        <v>639</v>
      </c>
      <c r="G2414" s="163" t="s">
        <v>2671</v>
      </c>
      <c r="H2414" s="163" t="s">
        <v>2672</v>
      </c>
      <c r="I2414" s="163" t="s">
        <v>643</v>
      </c>
      <c r="J2414" s="162">
        <v>11.06260608</v>
      </c>
      <c r="K2414" s="162">
        <v>124.9777903</v>
      </c>
      <c r="L2414" s="163" t="s">
        <v>644</v>
      </c>
      <c r="M2414" s="162">
        <v>14</v>
      </c>
      <c r="N2414" s="162">
        <v>45</v>
      </c>
      <c r="O2414" s="162">
        <v>194</v>
      </c>
      <c r="P2414" s="162">
        <v>1411</v>
      </c>
      <c r="Q2414" s="162">
        <v>2613</v>
      </c>
      <c r="R2414" s="164">
        <v>1</v>
      </c>
      <c r="S2414" s="164" t="s">
        <v>644</v>
      </c>
      <c r="T2414" s="164"/>
      <c r="U2414" s="164" t="s">
        <v>644</v>
      </c>
      <c r="V2414" s="164" t="s">
        <v>644</v>
      </c>
      <c r="W2414" s="162">
        <f t="shared" si="137"/>
        <v>1</v>
      </c>
      <c r="X2414" s="162">
        <v>1</v>
      </c>
      <c r="Y2414" t="str">
        <f t="shared" si="138"/>
        <v>Public Elementary</v>
      </c>
      <c r="AA2414" t="str">
        <f t="shared" si="139"/>
        <v>1</v>
      </c>
    </row>
    <row r="2415" spans="1:28" ht="15.75" hidden="1" customHeight="1" x14ac:dyDescent="0.25">
      <c r="A2415" s="162">
        <v>2076</v>
      </c>
      <c r="B2415" s="162">
        <v>121923</v>
      </c>
      <c r="C2415" s="163" t="s">
        <v>2676</v>
      </c>
      <c r="D2415" s="163" t="s">
        <v>638</v>
      </c>
      <c r="E2415" s="163" t="s">
        <v>639</v>
      </c>
      <c r="F2415" s="163" t="s">
        <v>639</v>
      </c>
      <c r="G2415" s="163" t="s">
        <v>2671</v>
      </c>
      <c r="H2415" s="163" t="s">
        <v>2672</v>
      </c>
      <c r="I2415" s="163" t="s">
        <v>643</v>
      </c>
      <c r="J2415" s="162">
        <v>11.04315839</v>
      </c>
      <c r="K2415" s="162">
        <v>124.98910119999999</v>
      </c>
      <c r="L2415" s="163" t="s">
        <v>644</v>
      </c>
      <c r="M2415" s="162">
        <v>14</v>
      </c>
      <c r="N2415" s="162">
        <v>45</v>
      </c>
      <c r="O2415" s="162">
        <v>194</v>
      </c>
      <c r="P2415" s="162">
        <v>1411</v>
      </c>
      <c r="Q2415" s="162">
        <v>2613</v>
      </c>
      <c r="R2415" s="164">
        <v>1</v>
      </c>
      <c r="S2415" s="164" t="s">
        <v>644</v>
      </c>
      <c r="T2415" s="164"/>
      <c r="U2415" s="164" t="s">
        <v>644</v>
      </c>
      <c r="V2415" s="164" t="s">
        <v>644</v>
      </c>
      <c r="W2415" s="162">
        <f t="shared" si="137"/>
        <v>1</v>
      </c>
      <c r="X2415" s="162">
        <v>1</v>
      </c>
      <c r="Y2415" s="1751" t="str">
        <f t="shared" si="138"/>
        <v>Public Elementary</v>
      </c>
      <c r="Z2415" s="1751"/>
      <c r="AA2415" s="1751" t="str">
        <f t="shared" si="139"/>
        <v>1</v>
      </c>
      <c r="AB2415" s="1751"/>
    </row>
    <row r="2416" spans="1:28" ht="15.75" hidden="1" customHeight="1" x14ac:dyDescent="0.25">
      <c r="A2416" s="162">
        <v>2077</v>
      </c>
      <c r="B2416" s="162">
        <v>121924</v>
      </c>
      <c r="C2416" s="163" t="s">
        <v>2677</v>
      </c>
      <c r="D2416" s="163" t="s">
        <v>638</v>
      </c>
      <c r="E2416" s="163" t="s">
        <v>639</v>
      </c>
      <c r="F2416" s="163" t="s">
        <v>639</v>
      </c>
      <c r="G2416" s="163" t="s">
        <v>2671</v>
      </c>
      <c r="H2416" s="163" t="s">
        <v>2672</v>
      </c>
      <c r="I2416" s="163" t="s">
        <v>643</v>
      </c>
      <c r="J2416" s="162">
        <v>11.04982886</v>
      </c>
      <c r="K2416" s="162">
        <v>125.0030682</v>
      </c>
      <c r="L2416" s="163" t="s">
        <v>644</v>
      </c>
      <c r="M2416" s="162">
        <v>14</v>
      </c>
      <c r="N2416" s="162">
        <v>45</v>
      </c>
      <c r="O2416" s="162">
        <v>194</v>
      </c>
      <c r="P2416" s="162">
        <v>1411</v>
      </c>
      <c r="Q2416" s="162">
        <v>2613</v>
      </c>
      <c r="R2416" s="164">
        <v>1</v>
      </c>
      <c r="S2416" s="164" t="s">
        <v>644</v>
      </c>
      <c r="T2416" s="164"/>
      <c r="U2416" s="164" t="s">
        <v>644</v>
      </c>
      <c r="V2416" s="164" t="s">
        <v>644</v>
      </c>
      <c r="W2416" s="162">
        <f t="shared" si="137"/>
        <v>1</v>
      </c>
      <c r="X2416" s="162">
        <v>1</v>
      </c>
      <c r="Y2416" t="str">
        <f t="shared" si="138"/>
        <v>Public Elementary</v>
      </c>
      <c r="AA2416" t="str">
        <f t="shared" si="139"/>
        <v>1</v>
      </c>
    </row>
    <row r="2417" spans="1:28" ht="15.75" hidden="1" customHeight="1" x14ac:dyDescent="0.25">
      <c r="A2417" s="162">
        <v>2078</v>
      </c>
      <c r="B2417" s="162">
        <v>121925</v>
      </c>
      <c r="C2417" s="163" t="s">
        <v>1009</v>
      </c>
      <c r="D2417" s="163" t="s">
        <v>638</v>
      </c>
      <c r="E2417" s="163" t="s">
        <v>639</v>
      </c>
      <c r="F2417" s="163" t="s">
        <v>639</v>
      </c>
      <c r="G2417" s="163" t="s">
        <v>2671</v>
      </c>
      <c r="H2417" s="163" t="s">
        <v>2672</v>
      </c>
      <c r="I2417" s="163" t="s">
        <v>643</v>
      </c>
      <c r="J2417" s="162">
        <v>11.06371695</v>
      </c>
      <c r="K2417" s="162">
        <v>124.9900013</v>
      </c>
      <c r="L2417" s="163" t="s">
        <v>644</v>
      </c>
      <c r="M2417" s="162">
        <v>14</v>
      </c>
      <c r="N2417" s="162">
        <v>45</v>
      </c>
      <c r="O2417" s="162">
        <v>194</v>
      </c>
      <c r="P2417" s="162">
        <v>1411</v>
      </c>
      <c r="Q2417" s="162">
        <v>2613</v>
      </c>
      <c r="R2417" s="164">
        <v>1</v>
      </c>
      <c r="S2417" s="164" t="s">
        <v>644</v>
      </c>
      <c r="T2417" s="164"/>
      <c r="U2417" s="164" t="s">
        <v>644</v>
      </c>
      <c r="V2417" s="164" t="s">
        <v>644</v>
      </c>
      <c r="W2417" s="162">
        <f t="shared" si="137"/>
        <v>1</v>
      </c>
      <c r="X2417" s="162">
        <v>1</v>
      </c>
      <c r="Y2417" t="str">
        <f t="shared" si="138"/>
        <v>Public Elementary</v>
      </c>
      <c r="AA2417" t="str">
        <f t="shared" si="139"/>
        <v>1</v>
      </c>
    </row>
    <row r="2418" spans="1:28" ht="15.75" hidden="1" customHeight="1" x14ac:dyDescent="0.25">
      <c r="A2418" s="162">
        <v>2079</v>
      </c>
      <c r="B2418" s="162">
        <v>121926</v>
      </c>
      <c r="C2418" s="163" t="s">
        <v>2678</v>
      </c>
      <c r="D2418" s="163" t="s">
        <v>638</v>
      </c>
      <c r="E2418" s="163" t="s">
        <v>639</v>
      </c>
      <c r="F2418" s="163" t="s">
        <v>639</v>
      </c>
      <c r="G2418" s="163" t="s">
        <v>2671</v>
      </c>
      <c r="H2418" s="163" t="s">
        <v>2672</v>
      </c>
      <c r="I2418" s="163" t="s">
        <v>643</v>
      </c>
      <c r="J2418" s="162">
        <v>11.06010607</v>
      </c>
      <c r="K2418" s="162">
        <v>125.01695719999999</v>
      </c>
      <c r="L2418" s="163" t="s">
        <v>644</v>
      </c>
      <c r="M2418" s="162">
        <v>14</v>
      </c>
      <c r="N2418" s="162">
        <v>45</v>
      </c>
      <c r="O2418" s="162">
        <v>194</v>
      </c>
      <c r="P2418" s="162">
        <v>1411</v>
      </c>
      <c r="Q2418" s="162">
        <v>2613</v>
      </c>
      <c r="R2418" s="164">
        <v>1</v>
      </c>
      <c r="S2418" s="164" t="s">
        <v>644</v>
      </c>
      <c r="T2418" s="164"/>
      <c r="U2418" s="164" t="s">
        <v>644</v>
      </c>
      <c r="V2418" s="164" t="s">
        <v>644</v>
      </c>
      <c r="W2418" s="162">
        <f t="shared" si="137"/>
        <v>1</v>
      </c>
      <c r="X2418" s="162">
        <v>1</v>
      </c>
      <c r="Y2418" t="str">
        <f t="shared" si="138"/>
        <v>Public Elementary</v>
      </c>
      <c r="AA2418" t="str">
        <f t="shared" si="139"/>
        <v>1</v>
      </c>
    </row>
    <row r="2419" spans="1:28" ht="15.75" hidden="1" customHeight="1" x14ac:dyDescent="0.25">
      <c r="A2419" s="162">
        <v>2080</v>
      </c>
      <c r="B2419" s="162">
        <v>121927</v>
      </c>
      <c r="C2419" s="163" t="s">
        <v>2679</v>
      </c>
      <c r="D2419" s="163" t="s">
        <v>638</v>
      </c>
      <c r="E2419" s="163" t="s">
        <v>639</v>
      </c>
      <c r="F2419" s="163" t="s">
        <v>639</v>
      </c>
      <c r="G2419" s="163" t="s">
        <v>2671</v>
      </c>
      <c r="H2419" s="163" t="s">
        <v>2672</v>
      </c>
      <c r="I2419" s="163" t="s">
        <v>643</v>
      </c>
      <c r="J2419" s="162">
        <v>11.037607769999999</v>
      </c>
      <c r="K2419" s="162">
        <v>124.9894572</v>
      </c>
      <c r="L2419" s="163" t="s">
        <v>644</v>
      </c>
      <c r="M2419" s="162">
        <v>14</v>
      </c>
      <c r="N2419" s="162">
        <v>45</v>
      </c>
      <c r="O2419" s="162">
        <v>194</v>
      </c>
      <c r="P2419" s="162">
        <v>1411</v>
      </c>
      <c r="Q2419" s="162">
        <v>2613</v>
      </c>
      <c r="R2419" s="164">
        <v>1</v>
      </c>
      <c r="S2419" s="164" t="s">
        <v>644</v>
      </c>
      <c r="T2419" s="164"/>
      <c r="U2419" s="164" t="s">
        <v>644</v>
      </c>
      <c r="V2419" s="164" t="s">
        <v>644</v>
      </c>
      <c r="W2419" s="162">
        <f t="shared" si="137"/>
        <v>1</v>
      </c>
      <c r="X2419" s="162">
        <v>1</v>
      </c>
      <c r="Y2419" t="str">
        <f t="shared" si="138"/>
        <v>Public Elementary</v>
      </c>
      <c r="AA2419" t="str">
        <f t="shared" si="139"/>
        <v>1</v>
      </c>
    </row>
    <row r="2420" spans="1:28" ht="15.75" hidden="1" customHeight="1" x14ac:dyDescent="0.25">
      <c r="A2420" s="162">
        <v>2081</v>
      </c>
      <c r="B2420" s="162">
        <v>121928</v>
      </c>
      <c r="C2420" s="163" t="s">
        <v>1794</v>
      </c>
      <c r="D2420" s="163" t="s">
        <v>638</v>
      </c>
      <c r="E2420" s="163" t="s">
        <v>639</v>
      </c>
      <c r="F2420" s="163" t="s">
        <v>639</v>
      </c>
      <c r="G2420" s="163" t="s">
        <v>2671</v>
      </c>
      <c r="H2420" s="163" t="s">
        <v>2672</v>
      </c>
      <c r="I2420" s="163" t="s">
        <v>643</v>
      </c>
      <c r="J2420" s="170"/>
      <c r="K2420" s="170"/>
      <c r="L2420" s="163" t="s">
        <v>644</v>
      </c>
      <c r="M2420" s="162">
        <v>14</v>
      </c>
      <c r="N2420" s="162">
        <v>45</v>
      </c>
      <c r="O2420" s="162">
        <v>194</v>
      </c>
      <c r="P2420" s="162">
        <v>1411</v>
      </c>
      <c r="Q2420" s="162">
        <v>2613</v>
      </c>
      <c r="R2420" s="164">
        <v>1</v>
      </c>
      <c r="S2420" s="164" t="s">
        <v>644</v>
      </c>
      <c r="T2420" s="164"/>
      <c r="U2420" s="164" t="s">
        <v>644</v>
      </c>
      <c r="V2420" s="164" t="s">
        <v>644</v>
      </c>
      <c r="W2420" s="162">
        <f t="shared" si="137"/>
        <v>1</v>
      </c>
      <c r="X2420" s="162">
        <v>1</v>
      </c>
      <c r="Y2420" t="str">
        <f t="shared" si="138"/>
        <v>Public Elementary</v>
      </c>
      <c r="AA2420" t="str">
        <f t="shared" si="139"/>
        <v>1</v>
      </c>
    </row>
    <row r="2421" spans="1:28" ht="15.75" hidden="1" customHeight="1" x14ac:dyDescent="0.25">
      <c r="A2421" s="162">
        <v>2082</v>
      </c>
      <c r="B2421" s="162">
        <v>121929</v>
      </c>
      <c r="C2421" s="163" t="s">
        <v>2680</v>
      </c>
      <c r="D2421" s="163" t="s">
        <v>638</v>
      </c>
      <c r="E2421" s="163" t="s">
        <v>639</v>
      </c>
      <c r="F2421" s="163" t="s">
        <v>639</v>
      </c>
      <c r="G2421" s="163" t="s">
        <v>2671</v>
      </c>
      <c r="H2421" s="163" t="s">
        <v>2672</v>
      </c>
      <c r="I2421" s="163" t="s">
        <v>643</v>
      </c>
      <c r="J2421" s="162">
        <v>11.049274029999999</v>
      </c>
      <c r="K2421" s="162">
        <v>124.97334530000001</v>
      </c>
      <c r="L2421" s="163" t="s">
        <v>644</v>
      </c>
      <c r="M2421" s="162">
        <v>14</v>
      </c>
      <c r="N2421" s="162">
        <v>45</v>
      </c>
      <c r="O2421" s="162">
        <v>194</v>
      </c>
      <c r="P2421" s="162">
        <v>1411</v>
      </c>
      <c r="Q2421" s="162">
        <v>2613</v>
      </c>
      <c r="R2421" s="164">
        <v>1</v>
      </c>
      <c r="S2421" s="164" t="s">
        <v>644</v>
      </c>
      <c r="T2421" s="164"/>
      <c r="U2421" s="164" t="s">
        <v>644</v>
      </c>
      <c r="V2421" s="164" t="s">
        <v>644</v>
      </c>
      <c r="W2421" s="162">
        <f t="shared" si="137"/>
        <v>1</v>
      </c>
      <c r="X2421" s="162">
        <v>1</v>
      </c>
      <c r="Y2421" t="str">
        <f t="shared" si="138"/>
        <v>Public Elementary</v>
      </c>
      <c r="AA2421" t="str">
        <f t="shared" si="139"/>
        <v>1</v>
      </c>
    </row>
    <row r="2422" spans="1:28" ht="15.75" hidden="1" customHeight="1" x14ac:dyDescent="0.25">
      <c r="A2422" s="162">
        <v>2083</v>
      </c>
      <c r="B2422" s="162">
        <v>121930</v>
      </c>
      <c r="C2422" s="163" t="s">
        <v>2279</v>
      </c>
      <c r="D2422" s="163" t="s">
        <v>638</v>
      </c>
      <c r="E2422" s="163" t="s">
        <v>639</v>
      </c>
      <c r="F2422" s="163" t="s">
        <v>639</v>
      </c>
      <c r="G2422" s="163" t="s">
        <v>2671</v>
      </c>
      <c r="H2422" s="163" t="s">
        <v>2672</v>
      </c>
      <c r="I2422" s="163" t="s">
        <v>643</v>
      </c>
      <c r="J2422" s="162">
        <v>11.102603090000001</v>
      </c>
      <c r="K2422" s="162">
        <v>125.0216794</v>
      </c>
      <c r="L2422" s="163" t="s">
        <v>644</v>
      </c>
      <c r="M2422" s="162">
        <v>14</v>
      </c>
      <c r="N2422" s="162">
        <v>45</v>
      </c>
      <c r="O2422" s="162">
        <v>194</v>
      </c>
      <c r="P2422" s="162">
        <v>1411</v>
      </c>
      <c r="Q2422" s="162">
        <v>2613</v>
      </c>
      <c r="R2422" s="164">
        <v>1</v>
      </c>
      <c r="S2422" s="164" t="s">
        <v>644</v>
      </c>
      <c r="T2422" s="164"/>
      <c r="U2422" s="164" t="s">
        <v>644</v>
      </c>
      <c r="V2422" s="164" t="s">
        <v>644</v>
      </c>
      <c r="W2422" s="162">
        <f t="shared" si="137"/>
        <v>1</v>
      </c>
      <c r="X2422" s="162">
        <v>1</v>
      </c>
      <c r="Y2422" t="str">
        <f t="shared" si="138"/>
        <v>Public Elementary</v>
      </c>
      <c r="AA2422" t="str">
        <f t="shared" si="139"/>
        <v>1</v>
      </c>
    </row>
    <row r="2423" spans="1:28" ht="15.75" hidden="1" customHeight="1" x14ac:dyDescent="0.25">
      <c r="A2423" s="162">
        <v>2084</v>
      </c>
      <c r="B2423" s="162">
        <v>121931</v>
      </c>
      <c r="C2423" s="163" t="s">
        <v>2681</v>
      </c>
      <c r="D2423" s="163" t="s">
        <v>638</v>
      </c>
      <c r="E2423" s="163" t="s">
        <v>639</v>
      </c>
      <c r="F2423" s="163" t="s">
        <v>639</v>
      </c>
      <c r="G2423" s="163" t="s">
        <v>2671</v>
      </c>
      <c r="H2423" s="163" t="s">
        <v>2672</v>
      </c>
      <c r="I2423" s="163" t="s">
        <v>643</v>
      </c>
      <c r="J2423" s="162">
        <v>11.0826656</v>
      </c>
      <c r="K2423" s="162">
        <v>124.9960214</v>
      </c>
      <c r="L2423" s="163" t="s">
        <v>644</v>
      </c>
      <c r="M2423" s="162">
        <v>14</v>
      </c>
      <c r="N2423" s="162">
        <v>45</v>
      </c>
      <c r="O2423" s="162">
        <v>194</v>
      </c>
      <c r="P2423" s="162">
        <v>1411</v>
      </c>
      <c r="Q2423" s="162">
        <v>2613</v>
      </c>
      <c r="R2423" s="164">
        <v>1</v>
      </c>
      <c r="S2423" s="164" t="s">
        <v>644</v>
      </c>
      <c r="T2423" s="164"/>
      <c r="U2423" s="164" t="s">
        <v>644</v>
      </c>
      <c r="V2423" s="164" t="s">
        <v>644</v>
      </c>
      <c r="W2423" s="162">
        <f t="shared" si="137"/>
        <v>1</v>
      </c>
      <c r="X2423" s="162">
        <v>1</v>
      </c>
      <c r="Y2423" t="str">
        <f t="shared" si="138"/>
        <v>Public Elementary</v>
      </c>
      <c r="AA2423" t="str">
        <f t="shared" si="139"/>
        <v>1</v>
      </c>
    </row>
    <row r="2424" spans="1:28" ht="15.75" hidden="1" customHeight="1" x14ac:dyDescent="0.25">
      <c r="A2424" s="162">
        <v>2085</v>
      </c>
      <c r="B2424" s="162">
        <v>121932</v>
      </c>
      <c r="C2424" s="163" t="s">
        <v>2682</v>
      </c>
      <c r="D2424" s="163" t="s">
        <v>638</v>
      </c>
      <c r="E2424" s="163" t="s">
        <v>639</v>
      </c>
      <c r="F2424" s="163" t="s">
        <v>639</v>
      </c>
      <c r="G2424" s="163" t="s">
        <v>2671</v>
      </c>
      <c r="H2424" s="163" t="s">
        <v>2672</v>
      </c>
      <c r="I2424" s="163" t="s">
        <v>643</v>
      </c>
      <c r="J2424" s="162">
        <v>11.1098246</v>
      </c>
      <c r="K2424" s="162">
        <v>125.0186235</v>
      </c>
      <c r="L2424" s="163" t="s">
        <v>644</v>
      </c>
      <c r="M2424" s="162">
        <v>14</v>
      </c>
      <c r="N2424" s="162">
        <v>45</v>
      </c>
      <c r="O2424" s="162">
        <v>194</v>
      </c>
      <c r="P2424" s="162">
        <v>1411</v>
      </c>
      <c r="Q2424" s="162">
        <v>2613</v>
      </c>
      <c r="R2424" s="164">
        <v>1</v>
      </c>
      <c r="S2424" s="164" t="s">
        <v>644</v>
      </c>
      <c r="T2424" s="164"/>
      <c r="U2424" s="164" t="s">
        <v>644</v>
      </c>
      <c r="V2424" s="164" t="s">
        <v>644</v>
      </c>
      <c r="W2424" s="162">
        <f t="shared" si="137"/>
        <v>1</v>
      </c>
      <c r="X2424" s="162">
        <v>1</v>
      </c>
      <c r="Y2424" t="str">
        <f t="shared" si="138"/>
        <v>Public Elementary</v>
      </c>
      <c r="AA2424" t="str">
        <f t="shared" si="139"/>
        <v>1</v>
      </c>
    </row>
    <row r="2425" spans="1:28" ht="15.75" hidden="1" customHeight="1" x14ac:dyDescent="0.25">
      <c r="A2425" s="162">
        <v>2086</v>
      </c>
      <c r="B2425" s="162">
        <v>121933</v>
      </c>
      <c r="C2425" s="163" t="s">
        <v>2683</v>
      </c>
      <c r="D2425" s="163" t="s">
        <v>638</v>
      </c>
      <c r="E2425" s="163" t="s">
        <v>639</v>
      </c>
      <c r="F2425" s="163" t="s">
        <v>639</v>
      </c>
      <c r="G2425" s="163" t="s">
        <v>2671</v>
      </c>
      <c r="H2425" s="163" t="s">
        <v>2672</v>
      </c>
      <c r="I2425" s="163" t="s">
        <v>643</v>
      </c>
      <c r="J2425" s="162">
        <v>11.08881513</v>
      </c>
      <c r="K2425" s="162">
        <v>125.00360139999999</v>
      </c>
      <c r="L2425" s="163" t="s">
        <v>644</v>
      </c>
      <c r="M2425" s="162">
        <v>14</v>
      </c>
      <c r="N2425" s="162">
        <v>45</v>
      </c>
      <c r="O2425" s="162">
        <v>194</v>
      </c>
      <c r="P2425" s="162">
        <v>1411</v>
      </c>
      <c r="Q2425" s="162">
        <v>2613</v>
      </c>
      <c r="R2425" s="164">
        <v>1</v>
      </c>
      <c r="S2425" s="164" t="s">
        <v>644</v>
      </c>
      <c r="T2425" s="164"/>
      <c r="U2425" s="164" t="s">
        <v>644</v>
      </c>
      <c r="V2425" s="164" t="s">
        <v>644</v>
      </c>
      <c r="W2425" s="162">
        <f t="shared" si="137"/>
        <v>1</v>
      </c>
      <c r="X2425" s="162">
        <v>1</v>
      </c>
      <c r="Y2425" s="1751" t="str">
        <f t="shared" si="138"/>
        <v>Public Elementary</v>
      </c>
      <c r="Z2425" s="1751"/>
      <c r="AA2425" s="1751" t="str">
        <f t="shared" si="139"/>
        <v>1</v>
      </c>
      <c r="AB2425" s="1751"/>
    </row>
    <row r="2426" spans="1:28" ht="15.75" hidden="1" customHeight="1" x14ac:dyDescent="0.25">
      <c r="A2426" s="162">
        <v>2162</v>
      </c>
      <c r="B2426" s="162">
        <v>191520</v>
      </c>
      <c r="C2426" s="163" t="s">
        <v>2753</v>
      </c>
      <c r="D2426" s="163" t="s">
        <v>638</v>
      </c>
      <c r="E2426" s="163" t="s">
        <v>639</v>
      </c>
      <c r="F2426" s="163" t="s">
        <v>639</v>
      </c>
      <c r="G2426" s="163" t="s">
        <v>2671</v>
      </c>
      <c r="H2426" s="163" t="s">
        <v>2672</v>
      </c>
      <c r="I2426" s="163" t="s">
        <v>643</v>
      </c>
      <c r="J2426" s="162">
        <v>11.065042999999999</v>
      </c>
      <c r="K2426" s="162">
        <v>124.942848</v>
      </c>
      <c r="L2426" s="163" t="s">
        <v>644</v>
      </c>
      <c r="M2426" s="162">
        <v>14</v>
      </c>
      <c r="N2426" s="162">
        <v>45</v>
      </c>
      <c r="O2426" s="162">
        <v>194</v>
      </c>
      <c r="P2426" s="162">
        <v>1411</v>
      </c>
      <c r="Q2426" s="162">
        <v>2613</v>
      </c>
      <c r="R2426" s="164">
        <v>1</v>
      </c>
      <c r="S2426" s="164" t="s">
        <v>644</v>
      </c>
      <c r="T2426" s="164"/>
      <c r="U2426" s="164" t="s">
        <v>644</v>
      </c>
      <c r="V2426" s="164" t="s">
        <v>644</v>
      </c>
      <c r="W2426" s="162">
        <f t="shared" si="137"/>
        <v>1</v>
      </c>
      <c r="X2426" s="162">
        <v>1</v>
      </c>
      <c r="Y2426" t="str">
        <f t="shared" si="138"/>
        <v>Public Elementary</v>
      </c>
      <c r="AA2426" t="str">
        <f t="shared" si="139"/>
        <v>1</v>
      </c>
    </row>
    <row r="2427" spans="1:28" ht="15.75" hidden="1" customHeight="1" x14ac:dyDescent="0.25">
      <c r="A2427" s="162">
        <v>2163</v>
      </c>
      <c r="B2427" s="162">
        <v>191521</v>
      </c>
      <c r="C2427" s="163" t="s">
        <v>2754</v>
      </c>
      <c r="D2427" s="163" t="s">
        <v>638</v>
      </c>
      <c r="E2427" s="163" t="s">
        <v>639</v>
      </c>
      <c r="F2427" s="163" t="s">
        <v>639</v>
      </c>
      <c r="G2427" s="163" t="s">
        <v>2671</v>
      </c>
      <c r="H2427" s="163" t="s">
        <v>2672</v>
      </c>
      <c r="I2427" s="163" t="s">
        <v>643</v>
      </c>
      <c r="J2427" s="166">
        <v>11.105452</v>
      </c>
      <c r="K2427" s="166">
        <v>125.011922</v>
      </c>
      <c r="L2427" s="163" t="s">
        <v>644</v>
      </c>
      <c r="M2427" s="162">
        <v>14</v>
      </c>
      <c r="N2427" s="162">
        <v>45</v>
      </c>
      <c r="O2427" s="162">
        <v>194</v>
      </c>
      <c r="P2427" s="162">
        <v>1411</v>
      </c>
      <c r="Q2427" s="162">
        <v>2613</v>
      </c>
      <c r="R2427" s="164">
        <v>1</v>
      </c>
      <c r="S2427" s="164" t="s">
        <v>644</v>
      </c>
      <c r="T2427" s="164"/>
      <c r="U2427" s="164" t="s">
        <v>644</v>
      </c>
      <c r="V2427" s="164" t="s">
        <v>644</v>
      </c>
      <c r="W2427" s="162">
        <f t="shared" si="137"/>
        <v>1</v>
      </c>
      <c r="X2427" s="162">
        <v>1</v>
      </c>
      <c r="Y2427" t="str">
        <f t="shared" si="138"/>
        <v>Public Elementary</v>
      </c>
      <c r="AA2427" t="str">
        <f t="shared" si="139"/>
        <v>1</v>
      </c>
    </row>
    <row r="2428" spans="1:28" ht="15.75" hidden="1" customHeight="1" x14ac:dyDescent="0.25">
      <c r="A2428" s="162">
        <v>2164</v>
      </c>
      <c r="B2428" s="162">
        <v>191522</v>
      </c>
      <c r="C2428" s="163" t="s">
        <v>2755</v>
      </c>
      <c r="D2428" s="163" t="s">
        <v>638</v>
      </c>
      <c r="E2428" s="163" t="s">
        <v>639</v>
      </c>
      <c r="F2428" s="163" t="s">
        <v>639</v>
      </c>
      <c r="G2428" s="163" t="s">
        <v>2671</v>
      </c>
      <c r="H2428" s="163" t="s">
        <v>2672</v>
      </c>
      <c r="I2428" s="163" t="s">
        <v>643</v>
      </c>
      <c r="J2428" s="166">
        <v>11.078436999999999</v>
      </c>
      <c r="K2428" s="166">
        <v>125.024196</v>
      </c>
      <c r="L2428" s="163" t="s">
        <v>644</v>
      </c>
      <c r="M2428" s="162">
        <v>14</v>
      </c>
      <c r="N2428" s="162">
        <v>45</v>
      </c>
      <c r="O2428" s="162">
        <v>194</v>
      </c>
      <c r="P2428" s="162">
        <v>1411</v>
      </c>
      <c r="Q2428" s="162">
        <v>2613</v>
      </c>
      <c r="R2428" s="164">
        <v>1</v>
      </c>
      <c r="S2428" s="164" t="s">
        <v>644</v>
      </c>
      <c r="T2428" s="164"/>
      <c r="U2428" s="164" t="s">
        <v>644</v>
      </c>
      <c r="V2428" s="164" t="s">
        <v>644</v>
      </c>
      <c r="W2428" s="162">
        <f t="shared" si="137"/>
        <v>1</v>
      </c>
      <c r="X2428" s="162">
        <v>1</v>
      </c>
      <c r="Y2428" t="str">
        <f t="shared" si="138"/>
        <v>Public Elementary</v>
      </c>
      <c r="AA2428" t="str">
        <f t="shared" si="139"/>
        <v>1</v>
      </c>
    </row>
    <row r="2429" spans="1:28" ht="15.75" hidden="1" customHeight="1" x14ac:dyDescent="0.25">
      <c r="A2429" s="162">
        <v>2401</v>
      </c>
      <c r="B2429" s="162">
        <v>404703</v>
      </c>
      <c r="C2429" s="169" t="s">
        <v>3021</v>
      </c>
      <c r="D2429" s="163" t="s">
        <v>638</v>
      </c>
      <c r="E2429" s="163" t="s">
        <v>730</v>
      </c>
      <c r="F2429" s="163" t="s">
        <v>639</v>
      </c>
      <c r="G2429" s="163" t="s">
        <v>3022</v>
      </c>
      <c r="H2429" s="163" t="s">
        <v>2672</v>
      </c>
      <c r="I2429" s="163" t="s">
        <v>439</v>
      </c>
      <c r="J2429" s="170"/>
      <c r="K2429" s="170"/>
      <c r="L2429" s="163" t="s">
        <v>3023</v>
      </c>
      <c r="M2429" s="162">
        <v>14</v>
      </c>
      <c r="N2429" s="162">
        <v>45</v>
      </c>
      <c r="O2429" s="162">
        <v>194</v>
      </c>
      <c r="P2429" s="162">
        <v>1411</v>
      </c>
      <c r="Q2429" s="162">
        <v>2613</v>
      </c>
      <c r="R2429" s="164" t="str">
        <f>IF(B2429&lt;200000,1,"")</f>
        <v/>
      </c>
      <c r="S2429" s="164">
        <v>1</v>
      </c>
      <c r="T2429" s="164"/>
      <c r="U2429" s="164" t="s">
        <v>644</v>
      </c>
      <c r="V2429" s="164" t="s">
        <v>644</v>
      </c>
      <c r="W2429" s="162">
        <f t="shared" si="137"/>
        <v>2</v>
      </c>
      <c r="X2429" s="162">
        <v>2</v>
      </c>
      <c r="Y2429" s="1751" t="str">
        <f t="shared" si="138"/>
        <v>Private JHS</v>
      </c>
      <c r="Z2429" s="1751"/>
      <c r="AA2429" s="1751" t="str">
        <f t="shared" si="139"/>
        <v>2</v>
      </c>
      <c r="AB2429" s="1751"/>
    </row>
    <row r="2430" spans="1:28" ht="15.75" hidden="1" customHeight="1" x14ac:dyDescent="0.25">
      <c r="A2430" s="162">
        <v>2415</v>
      </c>
      <c r="B2430" s="162">
        <v>451510</v>
      </c>
      <c r="C2430" s="169" t="s">
        <v>3048</v>
      </c>
      <c r="D2430" s="163" t="s">
        <v>638</v>
      </c>
      <c r="E2430" s="163" t="s">
        <v>730</v>
      </c>
      <c r="F2430" s="163" t="s">
        <v>639</v>
      </c>
      <c r="G2430" s="163" t="s">
        <v>3022</v>
      </c>
      <c r="H2430" s="163" t="s">
        <v>2672</v>
      </c>
      <c r="I2430" s="163" t="s">
        <v>3</v>
      </c>
      <c r="J2430" s="170"/>
      <c r="K2430" s="170"/>
      <c r="L2430" s="163" t="s">
        <v>3023</v>
      </c>
      <c r="M2430" s="162">
        <v>14</v>
      </c>
      <c r="N2430" s="162">
        <v>45</v>
      </c>
      <c r="O2430" s="162">
        <v>194</v>
      </c>
      <c r="P2430" s="162">
        <v>1411</v>
      </c>
      <c r="Q2430" s="162">
        <v>2613</v>
      </c>
      <c r="R2430" s="164">
        <v>1</v>
      </c>
      <c r="S2430" s="164" t="s">
        <v>644</v>
      </c>
      <c r="T2430" s="164"/>
      <c r="U2430" s="164" t="s">
        <v>644</v>
      </c>
      <c r="V2430" s="164" t="s">
        <v>644</v>
      </c>
      <c r="W2430" s="162">
        <f t="shared" si="137"/>
        <v>1</v>
      </c>
      <c r="X2430" s="162">
        <v>2</v>
      </c>
      <c r="Y2430" s="1751" t="str">
        <f t="shared" si="138"/>
        <v>Private Elementary</v>
      </c>
      <c r="Z2430" s="1751"/>
      <c r="AA2430" s="1751" t="str">
        <f t="shared" si="139"/>
        <v>1</v>
      </c>
      <c r="AB2430" s="1751"/>
    </row>
    <row r="2431" spans="1:28" ht="15.75" hidden="1" customHeight="1" x14ac:dyDescent="0.25">
      <c r="A2431" s="162">
        <v>2496</v>
      </c>
      <c r="B2431" s="178" t="s">
        <v>2672</v>
      </c>
      <c r="C2431" s="178" t="s">
        <v>3151</v>
      </c>
      <c r="D2431" s="163" t="s">
        <v>638</v>
      </c>
      <c r="E2431" s="163" t="s">
        <v>639</v>
      </c>
      <c r="F2431" s="163" t="s">
        <v>639</v>
      </c>
      <c r="G2431" s="178" t="s">
        <v>2671</v>
      </c>
      <c r="H2431" s="178" t="s">
        <v>2672</v>
      </c>
      <c r="I2431" s="163" t="s">
        <v>758</v>
      </c>
      <c r="J2431" s="162"/>
      <c r="K2431" s="162"/>
      <c r="L2431" s="163"/>
      <c r="M2431" s="162"/>
      <c r="N2431" s="162"/>
      <c r="O2431" s="162"/>
      <c r="P2431" s="162"/>
      <c r="Q2431" s="162"/>
      <c r="R2431" s="164" t="s">
        <v>644</v>
      </c>
      <c r="S2431" s="164" t="s">
        <v>644</v>
      </c>
      <c r="T2431" s="164"/>
      <c r="U2431" s="164">
        <v>1</v>
      </c>
      <c r="V2431" s="164" t="s">
        <v>644</v>
      </c>
      <c r="W2431" s="162">
        <f t="shared" si="137"/>
        <v>7</v>
      </c>
      <c r="X2431" s="162">
        <v>1</v>
      </c>
      <c r="Y2431" s="1751" t="str">
        <f t="shared" si="138"/>
        <v>Public ALS</v>
      </c>
      <c r="Z2431" s="1751"/>
      <c r="AA2431" s="1751" t="str">
        <f t="shared" si="139"/>
        <v>4</v>
      </c>
      <c r="AB2431" s="1751"/>
    </row>
    <row r="2432" spans="1:28" ht="15.75" hidden="1" customHeight="1" x14ac:dyDescent="0.25">
      <c r="A2432" s="162">
        <v>2087</v>
      </c>
      <c r="B2432" s="162">
        <v>121934</v>
      </c>
      <c r="C2432" s="163" t="s">
        <v>2684</v>
      </c>
      <c r="D2432" s="163" t="s">
        <v>638</v>
      </c>
      <c r="E2432" s="163" t="s">
        <v>639</v>
      </c>
      <c r="F2432" s="163" t="s">
        <v>639</v>
      </c>
      <c r="G2432" s="163" t="s">
        <v>2671</v>
      </c>
      <c r="H2432" s="163" t="s">
        <v>2685</v>
      </c>
      <c r="I2432" s="163" t="s">
        <v>643</v>
      </c>
      <c r="J2432" s="162">
        <v>11.121490789999999</v>
      </c>
      <c r="K2432" s="162">
        <v>125.0175125</v>
      </c>
      <c r="L2432" s="163" t="s">
        <v>644</v>
      </c>
      <c r="M2432" s="162">
        <v>14</v>
      </c>
      <c r="N2432" s="162">
        <v>45</v>
      </c>
      <c r="O2432" s="162">
        <v>194</v>
      </c>
      <c r="P2432" s="162">
        <v>1411</v>
      </c>
      <c r="Q2432" s="162">
        <v>2614</v>
      </c>
      <c r="R2432" s="164">
        <v>1</v>
      </c>
      <c r="S2432" s="164" t="s">
        <v>644</v>
      </c>
      <c r="T2432" s="164"/>
      <c r="U2432" s="164" t="s">
        <v>644</v>
      </c>
      <c r="V2432" s="164" t="s">
        <v>644</v>
      </c>
      <c r="W2432" s="162">
        <f t="shared" si="137"/>
        <v>1</v>
      </c>
      <c r="X2432" s="162">
        <v>1</v>
      </c>
      <c r="Y2432" s="1751" t="str">
        <f t="shared" si="138"/>
        <v>Public Elementary</v>
      </c>
      <c r="Z2432" s="1751"/>
      <c r="AA2432" s="1751" t="str">
        <f t="shared" si="139"/>
        <v>1</v>
      </c>
      <c r="AB2432" s="1751"/>
    </row>
    <row r="2433" spans="1:28" ht="15.75" hidden="1" customHeight="1" x14ac:dyDescent="0.25">
      <c r="A2433" s="162">
        <v>2088</v>
      </c>
      <c r="B2433" s="162">
        <v>121935</v>
      </c>
      <c r="C2433" s="163" t="s">
        <v>2686</v>
      </c>
      <c r="D2433" s="163" t="s">
        <v>638</v>
      </c>
      <c r="E2433" s="163" t="s">
        <v>639</v>
      </c>
      <c r="F2433" s="163" t="s">
        <v>639</v>
      </c>
      <c r="G2433" s="163" t="s">
        <v>2671</v>
      </c>
      <c r="H2433" s="163" t="s">
        <v>2685</v>
      </c>
      <c r="I2433" s="163" t="s">
        <v>643</v>
      </c>
      <c r="J2433" s="162">
        <v>11.12311274</v>
      </c>
      <c r="K2433" s="162">
        <v>125.0036016</v>
      </c>
      <c r="L2433" s="163" t="s">
        <v>644</v>
      </c>
      <c r="M2433" s="162">
        <v>14</v>
      </c>
      <c r="N2433" s="162">
        <v>45</v>
      </c>
      <c r="O2433" s="162">
        <v>194</v>
      </c>
      <c r="P2433" s="162">
        <v>1411</v>
      </c>
      <c r="Q2433" s="162">
        <v>2614</v>
      </c>
      <c r="R2433" s="164">
        <v>1</v>
      </c>
      <c r="S2433" s="164" t="s">
        <v>644</v>
      </c>
      <c r="T2433" s="164"/>
      <c r="U2433" s="164" t="s">
        <v>644</v>
      </c>
      <c r="V2433" s="164" t="s">
        <v>644</v>
      </c>
      <c r="W2433" s="162">
        <f t="shared" si="137"/>
        <v>1</v>
      </c>
      <c r="X2433" s="162">
        <v>1</v>
      </c>
      <c r="Y2433" t="str">
        <f t="shared" si="138"/>
        <v>Public Elementary</v>
      </c>
      <c r="AA2433" t="str">
        <f t="shared" si="139"/>
        <v>1</v>
      </c>
    </row>
    <row r="2434" spans="1:28" ht="15.75" hidden="1" customHeight="1" x14ac:dyDescent="0.25">
      <c r="A2434" s="162">
        <v>2089</v>
      </c>
      <c r="B2434" s="162">
        <v>121936</v>
      </c>
      <c r="C2434" s="163" t="s">
        <v>2687</v>
      </c>
      <c r="D2434" s="163" t="s">
        <v>638</v>
      </c>
      <c r="E2434" s="163" t="s">
        <v>639</v>
      </c>
      <c r="F2434" s="163" t="s">
        <v>639</v>
      </c>
      <c r="G2434" s="163" t="s">
        <v>2671</v>
      </c>
      <c r="H2434" s="163" t="s">
        <v>2685</v>
      </c>
      <c r="I2434" s="163" t="s">
        <v>643</v>
      </c>
      <c r="J2434" s="162">
        <v>11.105381120000001</v>
      </c>
      <c r="K2434" s="162">
        <v>124.9727906</v>
      </c>
      <c r="L2434" s="163" t="s">
        <v>644</v>
      </c>
      <c r="M2434" s="162">
        <v>14</v>
      </c>
      <c r="N2434" s="162">
        <v>45</v>
      </c>
      <c r="O2434" s="162">
        <v>194</v>
      </c>
      <c r="P2434" s="162">
        <v>1411</v>
      </c>
      <c r="Q2434" s="162">
        <v>2614</v>
      </c>
      <c r="R2434" s="164">
        <v>1</v>
      </c>
      <c r="S2434" s="164" t="s">
        <v>644</v>
      </c>
      <c r="T2434" s="164"/>
      <c r="U2434" s="164" t="s">
        <v>644</v>
      </c>
      <c r="V2434" s="164" t="s">
        <v>644</v>
      </c>
      <c r="W2434" s="162">
        <f t="shared" si="137"/>
        <v>1</v>
      </c>
      <c r="X2434" s="162">
        <v>1</v>
      </c>
      <c r="Y2434" s="1751" t="str">
        <f t="shared" si="138"/>
        <v>Public Elementary</v>
      </c>
      <c r="Z2434" s="1751"/>
      <c r="AA2434" s="1751" t="str">
        <f t="shared" si="139"/>
        <v>1</v>
      </c>
      <c r="AB2434" s="1751"/>
    </row>
    <row r="2435" spans="1:28" ht="15.75" hidden="1" customHeight="1" x14ac:dyDescent="0.25">
      <c r="A2435" s="162">
        <v>2090</v>
      </c>
      <c r="B2435" s="162">
        <v>121937</v>
      </c>
      <c r="C2435" s="163" t="s">
        <v>2688</v>
      </c>
      <c r="D2435" s="163" t="s">
        <v>638</v>
      </c>
      <c r="E2435" s="163" t="s">
        <v>639</v>
      </c>
      <c r="F2435" s="163" t="s">
        <v>639</v>
      </c>
      <c r="G2435" s="163" t="s">
        <v>2671</v>
      </c>
      <c r="H2435" s="163" t="s">
        <v>2685</v>
      </c>
      <c r="I2435" s="163" t="s">
        <v>643</v>
      </c>
      <c r="J2435" s="162">
        <v>11.08538248</v>
      </c>
      <c r="K2435" s="162">
        <v>124.9811234</v>
      </c>
      <c r="L2435" s="163" t="s">
        <v>644</v>
      </c>
      <c r="M2435" s="162">
        <v>14</v>
      </c>
      <c r="N2435" s="162">
        <v>45</v>
      </c>
      <c r="O2435" s="162">
        <v>194</v>
      </c>
      <c r="P2435" s="162">
        <v>1411</v>
      </c>
      <c r="Q2435" s="162">
        <v>2614</v>
      </c>
      <c r="R2435" s="164">
        <v>1</v>
      </c>
      <c r="S2435" s="164" t="s">
        <v>644</v>
      </c>
      <c r="T2435" s="164"/>
      <c r="U2435" s="164" t="s">
        <v>644</v>
      </c>
      <c r="V2435" s="164" t="s">
        <v>644</v>
      </c>
      <c r="W2435" s="162">
        <f t="shared" si="137"/>
        <v>1</v>
      </c>
      <c r="X2435" s="162">
        <v>1</v>
      </c>
      <c r="Y2435" t="str">
        <f t="shared" si="138"/>
        <v>Public Elementary</v>
      </c>
      <c r="AA2435" t="str">
        <f t="shared" si="139"/>
        <v>1</v>
      </c>
    </row>
    <row r="2436" spans="1:28" ht="15.75" hidden="1" customHeight="1" x14ac:dyDescent="0.25">
      <c r="A2436" s="162">
        <v>2091</v>
      </c>
      <c r="B2436" s="162">
        <v>121938</v>
      </c>
      <c r="C2436" s="163" t="s">
        <v>2689</v>
      </c>
      <c r="D2436" s="163" t="s">
        <v>638</v>
      </c>
      <c r="E2436" s="163" t="s">
        <v>639</v>
      </c>
      <c r="F2436" s="163" t="s">
        <v>639</v>
      </c>
      <c r="G2436" s="163" t="s">
        <v>2671</v>
      </c>
      <c r="H2436" s="163" t="s">
        <v>2685</v>
      </c>
      <c r="I2436" s="163" t="s">
        <v>643</v>
      </c>
      <c r="J2436" s="162">
        <v>11.071099999999999</v>
      </c>
      <c r="K2436" s="162">
        <v>124.9682</v>
      </c>
      <c r="L2436" s="163" t="s">
        <v>644</v>
      </c>
      <c r="M2436" s="162">
        <v>14</v>
      </c>
      <c r="N2436" s="162">
        <v>45</v>
      </c>
      <c r="O2436" s="162">
        <v>194</v>
      </c>
      <c r="P2436" s="162">
        <v>1411</v>
      </c>
      <c r="Q2436" s="162">
        <v>2614</v>
      </c>
      <c r="R2436" s="164">
        <v>1</v>
      </c>
      <c r="S2436" s="164" t="s">
        <v>644</v>
      </c>
      <c r="T2436" s="164"/>
      <c r="U2436" s="164" t="s">
        <v>644</v>
      </c>
      <c r="V2436" s="164" t="s">
        <v>644</v>
      </c>
      <c r="W2436" s="162">
        <f t="shared" si="137"/>
        <v>1</v>
      </c>
      <c r="X2436" s="162">
        <v>1</v>
      </c>
      <c r="Y2436" t="str">
        <f t="shared" si="138"/>
        <v>Public Elementary</v>
      </c>
      <c r="AA2436" t="str">
        <f t="shared" si="139"/>
        <v>1</v>
      </c>
    </row>
    <row r="2437" spans="1:28" ht="15.75" hidden="1" customHeight="1" x14ac:dyDescent="0.25">
      <c r="A2437" s="162">
        <v>2092</v>
      </c>
      <c r="B2437" s="162">
        <v>121939</v>
      </c>
      <c r="C2437" s="163" t="s">
        <v>2690</v>
      </c>
      <c r="D2437" s="163" t="s">
        <v>638</v>
      </c>
      <c r="E2437" s="163" t="s">
        <v>639</v>
      </c>
      <c r="F2437" s="163" t="s">
        <v>639</v>
      </c>
      <c r="G2437" s="163" t="s">
        <v>2671</v>
      </c>
      <c r="H2437" s="163" t="s">
        <v>2685</v>
      </c>
      <c r="I2437" s="163" t="s">
        <v>643</v>
      </c>
      <c r="J2437" s="162">
        <v>11.094270809999999</v>
      </c>
      <c r="K2437" s="162">
        <v>124.99084550000001</v>
      </c>
      <c r="L2437" s="163" t="s">
        <v>644</v>
      </c>
      <c r="M2437" s="162">
        <v>14</v>
      </c>
      <c r="N2437" s="162">
        <v>45</v>
      </c>
      <c r="O2437" s="162">
        <v>194</v>
      </c>
      <c r="P2437" s="162">
        <v>1411</v>
      </c>
      <c r="Q2437" s="162">
        <v>2614</v>
      </c>
      <c r="R2437" s="164">
        <v>1</v>
      </c>
      <c r="S2437" s="164" t="s">
        <v>644</v>
      </c>
      <c r="T2437" s="164"/>
      <c r="U2437" s="164" t="s">
        <v>644</v>
      </c>
      <c r="V2437" s="164" t="s">
        <v>644</v>
      </c>
      <c r="W2437" s="162">
        <f t="shared" si="137"/>
        <v>1</v>
      </c>
      <c r="X2437" s="162">
        <v>1</v>
      </c>
      <c r="Y2437" t="str">
        <f t="shared" si="138"/>
        <v>Public Elementary</v>
      </c>
      <c r="AA2437" t="str">
        <f t="shared" si="139"/>
        <v>1</v>
      </c>
    </row>
    <row r="2438" spans="1:28" ht="15.75" hidden="1" customHeight="1" x14ac:dyDescent="0.25">
      <c r="A2438" s="162">
        <v>2093</v>
      </c>
      <c r="B2438" s="162">
        <v>121940</v>
      </c>
      <c r="C2438" s="163" t="s">
        <v>2691</v>
      </c>
      <c r="D2438" s="163" t="s">
        <v>638</v>
      </c>
      <c r="E2438" s="163" t="s">
        <v>639</v>
      </c>
      <c r="F2438" s="163" t="s">
        <v>639</v>
      </c>
      <c r="G2438" s="163" t="s">
        <v>2671</v>
      </c>
      <c r="H2438" s="163" t="s">
        <v>2685</v>
      </c>
      <c r="I2438" s="163" t="s">
        <v>643</v>
      </c>
      <c r="J2438" s="162">
        <v>11.09871448</v>
      </c>
      <c r="K2438" s="162">
        <v>124.9955685</v>
      </c>
      <c r="L2438" s="163" t="s">
        <v>644</v>
      </c>
      <c r="M2438" s="162">
        <v>14</v>
      </c>
      <c r="N2438" s="162">
        <v>45</v>
      </c>
      <c r="O2438" s="162">
        <v>194</v>
      </c>
      <c r="P2438" s="162">
        <v>1411</v>
      </c>
      <c r="Q2438" s="162">
        <v>2614</v>
      </c>
      <c r="R2438" s="164">
        <v>1</v>
      </c>
      <c r="S2438" s="164" t="s">
        <v>644</v>
      </c>
      <c r="T2438" s="164"/>
      <c r="U2438" s="164" t="s">
        <v>644</v>
      </c>
      <c r="V2438" s="164" t="s">
        <v>644</v>
      </c>
      <c r="W2438" s="162">
        <f t="shared" si="137"/>
        <v>1</v>
      </c>
      <c r="X2438" s="162">
        <v>1</v>
      </c>
      <c r="Y2438" s="1751" t="str">
        <f t="shared" si="138"/>
        <v>Public Elementary</v>
      </c>
      <c r="Z2438" s="1751"/>
      <c r="AA2438" s="1751" t="str">
        <f t="shared" si="139"/>
        <v>1</v>
      </c>
      <c r="AB2438" s="1751"/>
    </row>
    <row r="2439" spans="1:28" ht="15.75" hidden="1" customHeight="1" x14ac:dyDescent="0.25">
      <c r="A2439" s="162">
        <v>2094</v>
      </c>
      <c r="B2439" s="162">
        <v>121941</v>
      </c>
      <c r="C2439" s="163" t="s">
        <v>2692</v>
      </c>
      <c r="D2439" s="163" t="s">
        <v>638</v>
      </c>
      <c r="E2439" s="163" t="s">
        <v>639</v>
      </c>
      <c r="F2439" s="163" t="s">
        <v>639</v>
      </c>
      <c r="G2439" s="163" t="s">
        <v>2671</v>
      </c>
      <c r="H2439" s="163" t="s">
        <v>2685</v>
      </c>
      <c r="I2439" s="163" t="s">
        <v>643</v>
      </c>
      <c r="J2439" s="166">
        <v>11.124823599999999</v>
      </c>
      <c r="K2439" s="166">
        <v>125.0094576</v>
      </c>
      <c r="L2439" s="163" t="s">
        <v>644</v>
      </c>
      <c r="M2439" s="162">
        <v>14</v>
      </c>
      <c r="N2439" s="162">
        <v>45</v>
      </c>
      <c r="O2439" s="162">
        <v>194</v>
      </c>
      <c r="P2439" s="162">
        <v>1411</v>
      </c>
      <c r="Q2439" s="162">
        <v>2614</v>
      </c>
      <c r="R2439" s="164">
        <v>1</v>
      </c>
      <c r="S2439" s="164" t="s">
        <v>644</v>
      </c>
      <c r="T2439" s="164"/>
      <c r="U2439" s="164" t="s">
        <v>644</v>
      </c>
      <c r="V2439" s="164" t="s">
        <v>644</v>
      </c>
      <c r="W2439" s="162">
        <f t="shared" si="137"/>
        <v>1</v>
      </c>
      <c r="X2439" s="162">
        <v>1</v>
      </c>
      <c r="Y2439" s="1751" t="str">
        <f t="shared" si="138"/>
        <v>Public Elementary</v>
      </c>
      <c r="Z2439" s="1751"/>
      <c r="AA2439" s="1751" t="str">
        <f t="shared" si="139"/>
        <v>1</v>
      </c>
      <c r="AB2439" s="1751"/>
    </row>
    <row r="2440" spans="1:28" ht="15.75" hidden="1" customHeight="1" x14ac:dyDescent="0.25">
      <c r="A2440" s="162">
        <v>2095</v>
      </c>
      <c r="B2440" s="162">
        <v>121942</v>
      </c>
      <c r="C2440" s="163" t="s">
        <v>2693</v>
      </c>
      <c r="D2440" s="163" t="s">
        <v>638</v>
      </c>
      <c r="E2440" s="163" t="s">
        <v>639</v>
      </c>
      <c r="F2440" s="163" t="s">
        <v>639</v>
      </c>
      <c r="G2440" s="163" t="s">
        <v>2671</v>
      </c>
      <c r="H2440" s="163" t="s">
        <v>2685</v>
      </c>
      <c r="I2440" s="163" t="s">
        <v>643</v>
      </c>
      <c r="J2440" s="162">
        <v>11.07816004</v>
      </c>
      <c r="K2440" s="162">
        <v>124.96890139999999</v>
      </c>
      <c r="L2440" s="163" t="s">
        <v>644</v>
      </c>
      <c r="M2440" s="162">
        <v>14</v>
      </c>
      <c r="N2440" s="162">
        <v>45</v>
      </c>
      <c r="O2440" s="162">
        <v>194</v>
      </c>
      <c r="P2440" s="162">
        <v>1411</v>
      </c>
      <c r="Q2440" s="162">
        <v>2614</v>
      </c>
      <c r="R2440" s="164">
        <v>1</v>
      </c>
      <c r="S2440" s="164" t="s">
        <v>644</v>
      </c>
      <c r="T2440" s="164"/>
      <c r="U2440" s="164" t="s">
        <v>644</v>
      </c>
      <c r="V2440" s="164" t="s">
        <v>644</v>
      </c>
      <c r="W2440" s="162">
        <f t="shared" si="137"/>
        <v>1</v>
      </c>
      <c r="X2440" s="162">
        <v>1</v>
      </c>
      <c r="Y2440" s="1751" t="str">
        <f t="shared" si="138"/>
        <v>Public Elementary</v>
      </c>
      <c r="Z2440" s="1751"/>
      <c r="AA2440" s="1751" t="str">
        <f t="shared" si="139"/>
        <v>1</v>
      </c>
      <c r="AB2440" s="1751"/>
    </row>
    <row r="2441" spans="1:28" ht="15.75" hidden="1" customHeight="1" x14ac:dyDescent="0.25">
      <c r="A2441" s="162">
        <v>2096</v>
      </c>
      <c r="B2441" s="162">
        <v>121943</v>
      </c>
      <c r="C2441" s="163" t="s">
        <v>1126</v>
      </c>
      <c r="D2441" s="163" t="s">
        <v>638</v>
      </c>
      <c r="E2441" s="163" t="s">
        <v>639</v>
      </c>
      <c r="F2441" s="163" t="s">
        <v>639</v>
      </c>
      <c r="G2441" s="163" t="s">
        <v>2671</v>
      </c>
      <c r="H2441" s="163" t="s">
        <v>2685</v>
      </c>
      <c r="I2441" s="163" t="s">
        <v>643</v>
      </c>
      <c r="J2441" s="162">
        <v>11.0856596</v>
      </c>
      <c r="K2441" s="162">
        <v>124.95112349999999</v>
      </c>
      <c r="L2441" s="163" t="s">
        <v>644</v>
      </c>
      <c r="M2441" s="162">
        <v>14</v>
      </c>
      <c r="N2441" s="162">
        <v>45</v>
      </c>
      <c r="O2441" s="162">
        <v>194</v>
      </c>
      <c r="P2441" s="162">
        <v>1411</v>
      </c>
      <c r="Q2441" s="162">
        <v>2614</v>
      </c>
      <c r="R2441" s="164">
        <v>1</v>
      </c>
      <c r="S2441" s="164" t="s">
        <v>644</v>
      </c>
      <c r="T2441" s="164"/>
      <c r="U2441" s="164" t="s">
        <v>644</v>
      </c>
      <c r="V2441" s="164" t="s">
        <v>644</v>
      </c>
      <c r="W2441" s="162">
        <f t="shared" si="137"/>
        <v>1</v>
      </c>
      <c r="X2441" s="162">
        <v>1</v>
      </c>
      <c r="Y2441" s="1751" t="str">
        <f t="shared" si="138"/>
        <v>Public Elementary</v>
      </c>
      <c r="Z2441" s="1751"/>
      <c r="AA2441" s="1751" t="str">
        <f t="shared" si="139"/>
        <v>1</v>
      </c>
      <c r="AB2441" s="1751"/>
    </row>
    <row r="2442" spans="1:28" ht="15.75" hidden="1" customHeight="1" x14ac:dyDescent="0.25">
      <c r="A2442" s="162">
        <v>2097</v>
      </c>
      <c r="B2442" s="162">
        <v>121944</v>
      </c>
      <c r="C2442" s="163" t="s">
        <v>2694</v>
      </c>
      <c r="D2442" s="163" t="s">
        <v>638</v>
      </c>
      <c r="E2442" s="163" t="s">
        <v>639</v>
      </c>
      <c r="F2442" s="163" t="s">
        <v>639</v>
      </c>
      <c r="G2442" s="163" t="s">
        <v>2671</v>
      </c>
      <c r="H2442" s="163" t="s">
        <v>2685</v>
      </c>
      <c r="I2442" s="163" t="s">
        <v>643</v>
      </c>
      <c r="J2442" s="162">
        <v>11.10091439</v>
      </c>
      <c r="K2442" s="162">
        <v>124.98150149999999</v>
      </c>
      <c r="L2442" s="163" t="s">
        <v>644</v>
      </c>
      <c r="M2442" s="162">
        <v>14</v>
      </c>
      <c r="N2442" s="162">
        <v>45</v>
      </c>
      <c r="O2442" s="162">
        <v>194</v>
      </c>
      <c r="P2442" s="162">
        <v>1411</v>
      </c>
      <c r="Q2442" s="162">
        <v>2614</v>
      </c>
      <c r="R2442" s="164">
        <v>1</v>
      </c>
      <c r="S2442" s="164" t="s">
        <v>644</v>
      </c>
      <c r="T2442" s="164"/>
      <c r="U2442" s="164" t="s">
        <v>644</v>
      </c>
      <c r="V2442" s="164" t="s">
        <v>644</v>
      </c>
      <c r="W2442" s="162">
        <f t="shared" si="137"/>
        <v>1</v>
      </c>
      <c r="X2442" s="162">
        <v>1</v>
      </c>
      <c r="Y2442" t="str">
        <f t="shared" si="138"/>
        <v>Public Elementary</v>
      </c>
      <c r="AA2442" t="str">
        <f t="shared" si="139"/>
        <v>1</v>
      </c>
    </row>
    <row r="2443" spans="1:28" ht="15.75" hidden="1" customHeight="1" x14ac:dyDescent="0.25">
      <c r="A2443" s="162">
        <v>2098</v>
      </c>
      <c r="B2443" s="162">
        <v>121945</v>
      </c>
      <c r="C2443" s="163" t="s">
        <v>2695</v>
      </c>
      <c r="D2443" s="163" t="s">
        <v>638</v>
      </c>
      <c r="E2443" s="163" t="s">
        <v>639</v>
      </c>
      <c r="F2443" s="163" t="s">
        <v>639</v>
      </c>
      <c r="G2443" s="163" t="s">
        <v>2671</v>
      </c>
      <c r="H2443" s="163" t="s">
        <v>2685</v>
      </c>
      <c r="I2443" s="163" t="s">
        <v>643</v>
      </c>
      <c r="J2443" s="162">
        <v>11.108813680000001</v>
      </c>
      <c r="K2443" s="162">
        <v>125.0155015</v>
      </c>
      <c r="L2443" s="163" t="s">
        <v>644</v>
      </c>
      <c r="M2443" s="162">
        <v>14</v>
      </c>
      <c r="N2443" s="162">
        <v>45</v>
      </c>
      <c r="O2443" s="162">
        <v>194</v>
      </c>
      <c r="P2443" s="162">
        <v>1411</v>
      </c>
      <c r="Q2443" s="162">
        <v>2614</v>
      </c>
      <c r="R2443" s="164">
        <v>1</v>
      </c>
      <c r="S2443" s="164" t="s">
        <v>644</v>
      </c>
      <c r="T2443" s="164"/>
      <c r="U2443" s="164" t="s">
        <v>644</v>
      </c>
      <c r="V2443" s="164" t="s">
        <v>644</v>
      </c>
      <c r="W2443" s="162">
        <f t="shared" si="137"/>
        <v>1</v>
      </c>
      <c r="X2443" s="162">
        <v>1</v>
      </c>
      <c r="Y2443" s="1751" t="str">
        <f t="shared" si="138"/>
        <v>Public Elementary</v>
      </c>
      <c r="Z2443" s="1751"/>
      <c r="AA2443" s="1751" t="str">
        <f t="shared" si="139"/>
        <v>1</v>
      </c>
      <c r="AB2443" s="1751"/>
    </row>
    <row r="2444" spans="1:28" ht="15.75" hidden="1" customHeight="1" x14ac:dyDescent="0.25">
      <c r="A2444" s="162">
        <v>2157</v>
      </c>
      <c r="B2444" s="162">
        <v>191515</v>
      </c>
      <c r="C2444" s="163" t="s">
        <v>2748</v>
      </c>
      <c r="D2444" s="163" t="s">
        <v>638</v>
      </c>
      <c r="E2444" s="163" t="s">
        <v>639</v>
      </c>
      <c r="F2444" s="163" t="s">
        <v>639</v>
      </c>
      <c r="G2444" s="163" t="s">
        <v>2671</v>
      </c>
      <c r="H2444" s="163" t="s">
        <v>2685</v>
      </c>
      <c r="I2444" s="163" t="s">
        <v>643</v>
      </c>
      <c r="J2444" s="162">
        <v>11.114843</v>
      </c>
      <c r="K2444" s="162">
        <v>125.005871</v>
      </c>
      <c r="L2444" s="163" t="s">
        <v>644</v>
      </c>
      <c r="M2444" s="162">
        <v>14</v>
      </c>
      <c r="N2444" s="162">
        <v>45</v>
      </c>
      <c r="O2444" s="162">
        <v>194</v>
      </c>
      <c r="P2444" s="162">
        <v>1411</v>
      </c>
      <c r="Q2444" s="162">
        <v>2614</v>
      </c>
      <c r="R2444" s="164">
        <v>1</v>
      </c>
      <c r="S2444" s="164" t="s">
        <v>644</v>
      </c>
      <c r="T2444" s="164"/>
      <c r="U2444" s="164" t="s">
        <v>644</v>
      </c>
      <c r="V2444" s="164" t="s">
        <v>644</v>
      </c>
      <c r="W2444" s="162">
        <f t="shared" si="137"/>
        <v>1</v>
      </c>
      <c r="X2444" s="162">
        <v>1</v>
      </c>
      <c r="Y2444" s="1751" t="str">
        <f t="shared" si="138"/>
        <v>Public Elementary</v>
      </c>
      <c r="Z2444" s="1751"/>
      <c r="AA2444" s="1751" t="str">
        <f t="shared" si="139"/>
        <v>1</v>
      </c>
      <c r="AB2444" s="1751"/>
    </row>
    <row r="2445" spans="1:28" ht="15.75" hidden="1" customHeight="1" x14ac:dyDescent="0.25">
      <c r="A2445" s="162">
        <v>2158</v>
      </c>
      <c r="B2445" s="162">
        <v>191516</v>
      </c>
      <c r="C2445" s="163" t="s">
        <v>2749</v>
      </c>
      <c r="D2445" s="163" t="s">
        <v>638</v>
      </c>
      <c r="E2445" s="163" t="s">
        <v>639</v>
      </c>
      <c r="F2445" s="163" t="s">
        <v>639</v>
      </c>
      <c r="G2445" s="163" t="s">
        <v>2671</v>
      </c>
      <c r="H2445" s="163" t="s">
        <v>2685</v>
      </c>
      <c r="I2445" s="163" t="s">
        <v>643</v>
      </c>
      <c r="J2445" s="162">
        <v>11.083575</v>
      </c>
      <c r="K2445" s="162">
        <v>124.99281499999999</v>
      </c>
      <c r="L2445" s="163" t="s">
        <v>644</v>
      </c>
      <c r="M2445" s="162">
        <v>14</v>
      </c>
      <c r="N2445" s="162">
        <v>45</v>
      </c>
      <c r="O2445" s="162">
        <v>194</v>
      </c>
      <c r="P2445" s="162">
        <v>1411</v>
      </c>
      <c r="Q2445" s="162">
        <v>2614</v>
      </c>
      <c r="R2445" s="164">
        <v>1</v>
      </c>
      <c r="S2445" s="164" t="s">
        <v>644</v>
      </c>
      <c r="T2445" s="164"/>
      <c r="U2445" s="164" t="s">
        <v>644</v>
      </c>
      <c r="V2445" s="164" t="s">
        <v>644</v>
      </c>
      <c r="W2445" s="162">
        <f t="shared" si="137"/>
        <v>1</v>
      </c>
      <c r="X2445" s="162">
        <v>1</v>
      </c>
      <c r="Y2445" t="str">
        <f t="shared" si="138"/>
        <v>Public Elementary</v>
      </c>
      <c r="AA2445" t="str">
        <f t="shared" si="139"/>
        <v>1</v>
      </c>
    </row>
    <row r="2446" spans="1:28" ht="15.75" hidden="1" customHeight="1" x14ac:dyDescent="0.25">
      <c r="A2446" s="162">
        <v>2165</v>
      </c>
      <c r="B2446" s="162">
        <v>191523</v>
      </c>
      <c r="C2446" s="163" t="s">
        <v>2756</v>
      </c>
      <c r="D2446" s="163" t="s">
        <v>638</v>
      </c>
      <c r="E2446" s="163" t="s">
        <v>639</v>
      </c>
      <c r="F2446" s="163" t="s">
        <v>639</v>
      </c>
      <c r="G2446" s="163" t="s">
        <v>2671</v>
      </c>
      <c r="H2446" s="163" t="s">
        <v>2685</v>
      </c>
      <c r="I2446" s="163" t="s">
        <v>643</v>
      </c>
      <c r="J2446" s="170"/>
      <c r="K2446" s="170"/>
      <c r="L2446" s="163" t="s">
        <v>644</v>
      </c>
      <c r="M2446" s="162">
        <v>14</v>
      </c>
      <c r="N2446" s="162">
        <v>45</v>
      </c>
      <c r="O2446" s="162">
        <v>194</v>
      </c>
      <c r="P2446" s="162">
        <v>1411</v>
      </c>
      <c r="Q2446" s="162">
        <v>2614</v>
      </c>
      <c r="R2446" s="164">
        <v>1</v>
      </c>
      <c r="S2446" s="164" t="s">
        <v>644</v>
      </c>
      <c r="T2446" s="164"/>
      <c r="U2446" s="164" t="s">
        <v>644</v>
      </c>
      <c r="V2446" s="164" t="s">
        <v>644</v>
      </c>
      <c r="W2446" s="162">
        <f t="shared" si="137"/>
        <v>1</v>
      </c>
      <c r="X2446" s="162">
        <v>1</v>
      </c>
      <c r="Y2446" t="str">
        <f t="shared" si="138"/>
        <v>Public Elementary</v>
      </c>
      <c r="AA2446" t="str">
        <f t="shared" si="139"/>
        <v>1</v>
      </c>
    </row>
    <row r="2447" spans="1:28" ht="15.75" hidden="1" customHeight="1" x14ac:dyDescent="0.25">
      <c r="A2447" s="162">
        <v>2166</v>
      </c>
      <c r="B2447" s="162">
        <v>191524</v>
      </c>
      <c r="C2447" s="163" t="s">
        <v>2757</v>
      </c>
      <c r="D2447" s="163" t="s">
        <v>638</v>
      </c>
      <c r="E2447" s="163" t="s">
        <v>639</v>
      </c>
      <c r="F2447" s="163" t="s">
        <v>639</v>
      </c>
      <c r="G2447" s="163" t="s">
        <v>2671</v>
      </c>
      <c r="H2447" s="163" t="s">
        <v>2685</v>
      </c>
      <c r="I2447" s="163" t="s">
        <v>643</v>
      </c>
      <c r="J2447" s="162">
        <v>11.08731667</v>
      </c>
      <c r="K2447" s="162">
        <v>124.9671972</v>
      </c>
      <c r="L2447" s="163" t="s">
        <v>644</v>
      </c>
      <c r="M2447" s="162">
        <v>14</v>
      </c>
      <c r="N2447" s="162">
        <v>45</v>
      </c>
      <c r="O2447" s="162">
        <v>194</v>
      </c>
      <c r="P2447" s="162">
        <v>1411</v>
      </c>
      <c r="Q2447" s="162">
        <v>2614</v>
      </c>
      <c r="R2447" s="164">
        <v>1</v>
      </c>
      <c r="S2447" s="164" t="s">
        <v>644</v>
      </c>
      <c r="T2447" s="164"/>
      <c r="U2447" s="164" t="s">
        <v>644</v>
      </c>
      <c r="V2447" s="164" t="s">
        <v>644</v>
      </c>
      <c r="W2447" s="162">
        <f t="shared" si="137"/>
        <v>1</v>
      </c>
      <c r="X2447" s="162">
        <v>1</v>
      </c>
      <c r="Y2447" t="str">
        <f t="shared" si="138"/>
        <v>Public Elementary</v>
      </c>
      <c r="AA2447" t="str">
        <f t="shared" si="139"/>
        <v>1</v>
      </c>
    </row>
    <row r="2448" spans="1:28" ht="15.75" hidden="1" customHeight="1" x14ac:dyDescent="0.25">
      <c r="A2448" s="162">
        <v>2167</v>
      </c>
      <c r="B2448" s="162">
        <v>191525</v>
      </c>
      <c r="C2448" s="163" t="s">
        <v>2758</v>
      </c>
      <c r="D2448" s="163" t="s">
        <v>638</v>
      </c>
      <c r="E2448" s="163" t="s">
        <v>639</v>
      </c>
      <c r="F2448" s="163" t="s">
        <v>639</v>
      </c>
      <c r="G2448" s="163" t="s">
        <v>2671</v>
      </c>
      <c r="H2448" s="163" t="s">
        <v>2685</v>
      </c>
      <c r="I2448" s="163" t="s">
        <v>643</v>
      </c>
      <c r="J2448" s="162">
        <v>11.107533330000001</v>
      </c>
      <c r="K2448" s="162">
        <v>124.9843889</v>
      </c>
      <c r="L2448" s="163" t="s">
        <v>644</v>
      </c>
      <c r="M2448" s="162">
        <v>14</v>
      </c>
      <c r="N2448" s="162">
        <v>45</v>
      </c>
      <c r="O2448" s="162">
        <v>194</v>
      </c>
      <c r="P2448" s="162">
        <v>1411</v>
      </c>
      <c r="Q2448" s="162">
        <v>2614</v>
      </c>
      <c r="R2448" s="164">
        <v>1</v>
      </c>
      <c r="S2448" s="164" t="s">
        <v>644</v>
      </c>
      <c r="T2448" s="164"/>
      <c r="U2448" s="164" t="s">
        <v>644</v>
      </c>
      <c r="V2448" s="164" t="s">
        <v>644</v>
      </c>
      <c r="W2448" s="162">
        <f t="shared" si="137"/>
        <v>1</v>
      </c>
      <c r="X2448" s="162">
        <v>1</v>
      </c>
      <c r="Y2448" t="str">
        <f t="shared" si="138"/>
        <v>Public Elementary</v>
      </c>
      <c r="AA2448" t="str">
        <f t="shared" si="139"/>
        <v>1</v>
      </c>
    </row>
    <row r="2449" spans="1:28" ht="15.75" hidden="1" customHeight="1" x14ac:dyDescent="0.25">
      <c r="A2449" s="162">
        <v>2168</v>
      </c>
      <c r="B2449" s="162">
        <v>191526</v>
      </c>
      <c r="C2449" s="163" t="s">
        <v>2759</v>
      </c>
      <c r="D2449" s="163" t="s">
        <v>638</v>
      </c>
      <c r="E2449" s="163" t="s">
        <v>639</v>
      </c>
      <c r="F2449" s="163" t="s">
        <v>639</v>
      </c>
      <c r="G2449" s="163" t="s">
        <v>2671</v>
      </c>
      <c r="H2449" s="163" t="s">
        <v>2685</v>
      </c>
      <c r="I2449" s="163" t="s">
        <v>643</v>
      </c>
      <c r="J2449" s="162">
        <v>11.075994</v>
      </c>
      <c r="K2449" s="162">
        <v>124.957453</v>
      </c>
      <c r="L2449" s="163" t="s">
        <v>644</v>
      </c>
      <c r="M2449" s="162">
        <v>14</v>
      </c>
      <c r="N2449" s="162">
        <v>45</v>
      </c>
      <c r="O2449" s="162">
        <v>194</v>
      </c>
      <c r="P2449" s="162">
        <v>1411</v>
      </c>
      <c r="Q2449" s="162">
        <v>2614</v>
      </c>
      <c r="R2449" s="164">
        <v>1</v>
      </c>
      <c r="S2449" s="164" t="s">
        <v>644</v>
      </c>
      <c r="T2449" s="164"/>
      <c r="U2449" s="164" t="s">
        <v>644</v>
      </c>
      <c r="V2449" s="164" t="s">
        <v>644</v>
      </c>
      <c r="W2449" s="162">
        <f t="shared" si="137"/>
        <v>1</v>
      </c>
      <c r="X2449" s="162">
        <v>1</v>
      </c>
      <c r="Y2449" t="str">
        <f t="shared" si="138"/>
        <v>Public Elementary</v>
      </c>
      <c r="AA2449" t="str">
        <f t="shared" si="139"/>
        <v>1</v>
      </c>
    </row>
    <row r="2450" spans="1:28" ht="15.75" hidden="1" customHeight="1" x14ac:dyDescent="0.25">
      <c r="A2450" s="162">
        <v>2169</v>
      </c>
      <c r="B2450" s="162">
        <v>191527</v>
      </c>
      <c r="C2450" s="163" t="s">
        <v>2760</v>
      </c>
      <c r="D2450" s="163" t="s">
        <v>638</v>
      </c>
      <c r="E2450" s="163" t="s">
        <v>639</v>
      </c>
      <c r="F2450" s="163" t="s">
        <v>639</v>
      </c>
      <c r="G2450" s="163" t="s">
        <v>2671</v>
      </c>
      <c r="H2450" s="163" t="s">
        <v>2685</v>
      </c>
      <c r="I2450" s="163" t="s">
        <v>643</v>
      </c>
      <c r="J2450" s="170"/>
      <c r="K2450" s="170"/>
      <c r="L2450" s="163" t="s">
        <v>644</v>
      </c>
      <c r="M2450" s="162">
        <v>14</v>
      </c>
      <c r="N2450" s="162">
        <v>45</v>
      </c>
      <c r="O2450" s="162">
        <v>194</v>
      </c>
      <c r="P2450" s="162">
        <v>1411</v>
      </c>
      <c r="Q2450" s="162">
        <v>2614</v>
      </c>
      <c r="R2450" s="164">
        <v>1</v>
      </c>
      <c r="S2450" s="164" t="s">
        <v>644</v>
      </c>
      <c r="T2450" s="164"/>
      <c r="U2450" s="164" t="s">
        <v>644</v>
      </c>
      <c r="V2450" s="164" t="s">
        <v>644</v>
      </c>
      <c r="W2450" s="162">
        <f t="shared" si="137"/>
        <v>1</v>
      </c>
      <c r="X2450" s="162">
        <v>1</v>
      </c>
      <c r="Y2450" t="str">
        <f t="shared" si="138"/>
        <v>Public Elementary</v>
      </c>
      <c r="AA2450" t="str">
        <f t="shared" si="139"/>
        <v>1</v>
      </c>
    </row>
    <row r="2451" spans="1:28" ht="15.75" hidden="1" customHeight="1" x14ac:dyDescent="0.25">
      <c r="A2451" s="162">
        <v>2176</v>
      </c>
      <c r="B2451" s="162">
        <v>191534</v>
      </c>
      <c r="C2451" s="163" t="s">
        <v>2765</v>
      </c>
      <c r="D2451" s="163" t="s">
        <v>638</v>
      </c>
      <c r="E2451" s="163" t="s">
        <v>639</v>
      </c>
      <c r="F2451" s="163" t="s">
        <v>639</v>
      </c>
      <c r="G2451" s="163" t="s">
        <v>2671</v>
      </c>
      <c r="H2451" s="163" t="s">
        <v>2685</v>
      </c>
      <c r="I2451" s="163" t="s">
        <v>643</v>
      </c>
      <c r="J2451" s="170"/>
      <c r="K2451" s="170"/>
      <c r="L2451" s="163" t="s">
        <v>644</v>
      </c>
      <c r="M2451" s="162">
        <v>14</v>
      </c>
      <c r="N2451" s="162">
        <v>45</v>
      </c>
      <c r="O2451" s="162">
        <v>194</v>
      </c>
      <c r="P2451" s="162">
        <v>1411</v>
      </c>
      <c r="Q2451" s="162">
        <v>2614</v>
      </c>
      <c r="R2451" s="164">
        <v>1</v>
      </c>
      <c r="S2451" s="164" t="s">
        <v>644</v>
      </c>
      <c r="T2451" s="164"/>
      <c r="U2451" s="164" t="s">
        <v>644</v>
      </c>
      <c r="V2451" s="164" t="s">
        <v>644</v>
      </c>
      <c r="W2451" s="162">
        <f t="shared" si="137"/>
        <v>1</v>
      </c>
      <c r="X2451" s="162">
        <v>1</v>
      </c>
      <c r="Y2451" t="str">
        <f t="shared" si="138"/>
        <v>Public Elementary</v>
      </c>
      <c r="AA2451" t="str">
        <f t="shared" si="139"/>
        <v>1</v>
      </c>
    </row>
    <row r="2452" spans="1:28" ht="15.75" hidden="1" customHeight="1" x14ac:dyDescent="0.25">
      <c r="A2452" s="162">
        <v>2266</v>
      </c>
      <c r="B2452" s="162">
        <v>303386</v>
      </c>
      <c r="C2452" s="163" t="s">
        <v>2846</v>
      </c>
      <c r="D2452" s="163" t="s">
        <v>638</v>
      </c>
      <c r="E2452" s="163" t="s">
        <v>639</v>
      </c>
      <c r="F2452" s="163" t="s">
        <v>639</v>
      </c>
      <c r="G2452" s="163" t="s">
        <v>2671</v>
      </c>
      <c r="H2452" s="163" t="s">
        <v>2685</v>
      </c>
      <c r="I2452" s="163" t="s">
        <v>716</v>
      </c>
      <c r="J2452" s="162">
        <v>11.079931719999999</v>
      </c>
      <c r="K2452" s="162">
        <v>124.97627009999999</v>
      </c>
      <c r="L2452" s="163" t="s">
        <v>644</v>
      </c>
      <c r="M2452" s="162">
        <v>14</v>
      </c>
      <c r="N2452" s="162">
        <v>45</v>
      </c>
      <c r="O2452" s="162">
        <v>194</v>
      </c>
      <c r="P2452" s="162">
        <v>1411</v>
      </c>
      <c r="Q2452" s="162">
        <v>2614</v>
      </c>
      <c r="R2452" s="164" t="s">
        <v>644</v>
      </c>
      <c r="S2452" s="164">
        <v>1</v>
      </c>
      <c r="T2452" s="164"/>
      <c r="U2452" s="164" t="s">
        <v>644</v>
      </c>
      <c r="V2452" s="164" t="s">
        <v>644</v>
      </c>
      <c r="W2452" s="162">
        <f t="shared" si="137"/>
        <v>2</v>
      </c>
      <c r="X2452" s="162">
        <v>1</v>
      </c>
      <c r="Y2452" s="1751" t="str">
        <f t="shared" si="138"/>
        <v>Public JHS</v>
      </c>
      <c r="Z2452" s="1751"/>
      <c r="AA2452" s="1751" t="str">
        <f t="shared" si="139"/>
        <v>2</v>
      </c>
      <c r="AB2452" s="1751"/>
    </row>
    <row r="2453" spans="1:28" ht="15.75" hidden="1" customHeight="1" x14ac:dyDescent="0.25">
      <c r="A2453" s="162">
        <v>2268</v>
      </c>
      <c r="B2453" s="162">
        <v>303388</v>
      </c>
      <c r="C2453" s="163" t="s">
        <v>2848</v>
      </c>
      <c r="D2453" s="163" t="s">
        <v>638</v>
      </c>
      <c r="E2453" s="163" t="s">
        <v>639</v>
      </c>
      <c r="F2453" s="163" t="s">
        <v>639</v>
      </c>
      <c r="G2453" s="163" t="s">
        <v>2671</v>
      </c>
      <c r="H2453" s="163" t="s">
        <v>2685</v>
      </c>
      <c r="I2453" s="163" t="s">
        <v>716</v>
      </c>
      <c r="J2453" s="162">
        <v>11.10675161</v>
      </c>
      <c r="K2453" s="162">
        <v>125.013277</v>
      </c>
      <c r="L2453" s="163" t="s">
        <v>644</v>
      </c>
      <c r="M2453" s="162">
        <v>14</v>
      </c>
      <c r="N2453" s="162">
        <v>45</v>
      </c>
      <c r="O2453" s="162">
        <v>194</v>
      </c>
      <c r="P2453" s="162">
        <v>1411</v>
      </c>
      <c r="Q2453" s="162">
        <v>2614</v>
      </c>
      <c r="R2453" s="164" t="s">
        <v>644</v>
      </c>
      <c r="S2453" s="164">
        <v>1</v>
      </c>
      <c r="T2453" s="164"/>
      <c r="U2453" s="164" t="s">
        <v>644</v>
      </c>
      <c r="V2453" s="164" t="s">
        <v>644</v>
      </c>
      <c r="W2453" s="162">
        <f t="shared" si="137"/>
        <v>2</v>
      </c>
      <c r="X2453" s="162">
        <v>1</v>
      </c>
      <c r="Y2453" t="str">
        <f t="shared" si="138"/>
        <v>Public JHS</v>
      </c>
      <c r="AA2453" t="str">
        <f t="shared" si="139"/>
        <v>2</v>
      </c>
    </row>
    <row r="2454" spans="1:28" ht="15.75" hidden="1" customHeight="1" x14ac:dyDescent="0.25">
      <c r="A2454" s="162">
        <v>2314</v>
      </c>
      <c r="B2454" s="162">
        <v>303437</v>
      </c>
      <c r="C2454" s="163" t="s">
        <v>2893</v>
      </c>
      <c r="D2454" s="163" t="s">
        <v>638</v>
      </c>
      <c r="E2454" s="163" t="s">
        <v>639</v>
      </c>
      <c r="F2454" s="163" t="s">
        <v>639</v>
      </c>
      <c r="G2454" s="163" t="s">
        <v>2671</v>
      </c>
      <c r="H2454" s="163" t="s">
        <v>2685</v>
      </c>
      <c r="I2454" s="163" t="s">
        <v>716</v>
      </c>
      <c r="J2454" s="162">
        <v>11.10360691</v>
      </c>
      <c r="K2454" s="162">
        <v>125.0154802</v>
      </c>
      <c r="L2454" s="163" t="s">
        <v>644</v>
      </c>
      <c r="M2454" s="162">
        <v>14</v>
      </c>
      <c r="N2454" s="162">
        <v>45</v>
      </c>
      <c r="O2454" s="162">
        <v>194</v>
      </c>
      <c r="P2454" s="162">
        <v>1411</v>
      </c>
      <c r="Q2454" s="162">
        <v>2614</v>
      </c>
      <c r="R2454" s="164" t="s">
        <v>644</v>
      </c>
      <c r="S2454" s="164">
        <v>1</v>
      </c>
      <c r="T2454" s="164"/>
      <c r="U2454" s="164" t="s">
        <v>644</v>
      </c>
      <c r="V2454" s="164" t="s">
        <v>644</v>
      </c>
      <c r="W2454" s="162">
        <f t="shared" si="137"/>
        <v>2</v>
      </c>
      <c r="X2454" s="162">
        <v>1</v>
      </c>
      <c r="Y2454" t="str">
        <f t="shared" si="138"/>
        <v>Public JHS</v>
      </c>
      <c r="AA2454" t="str">
        <f t="shared" si="139"/>
        <v>2</v>
      </c>
    </row>
    <row r="2455" spans="1:28" ht="15.75" hidden="1" customHeight="1" x14ac:dyDescent="0.25">
      <c r="A2455" s="162">
        <v>2325</v>
      </c>
      <c r="B2455" s="162">
        <v>313305</v>
      </c>
      <c r="C2455" s="163" t="s">
        <v>2903</v>
      </c>
      <c r="D2455" s="163" t="s">
        <v>638</v>
      </c>
      <c r="E2455" s="163" t="s">
        <v>639</v>
      </c>
      <c r="F2455" s="163" t="s">
        <v>639</v>
      </c>
      <c r="G2455" s="163" t="s">
        <v>2671</v>
      </c>
      <c r="H2455" s="163" t="s">
        <v>2685</v>
      </c>
      <c r="I2455" s="163" t="s">
        <v>716</v>
      </c>
      <c r="J2455" s="170"/>
      <c r="K2455" s="170"/>
      <c r="L2455" s="163" t="s">
        <v>644</v>
      </c>
      <c r="M2455" s="162">
        <v>14</v>
      </c>
      <c r="N2455" s="162">
        <v>45</v>
      </c>
      <c r="O2455" s="162">
        <v>194</v>
      </c>
      <c r="P2455" s="162">
        <v>1411</v>
      </c>
      <c r="Q2455" s="162">
        <v>2614</v>
      </c>
      <c r="R2455" s="164" t="s">
        <v>644</v>
      </c>
      <c r="S2455" s="164">
        <v>1</v>
      </c>
      <c r="T2455" s="164"/>
      <c r="U2455" s="164" t="s">
        <v>644</v>
      </c>
      <c r="V2455" s="164" t="s">
        <v>644</v>
      </c>
      <c r="W2455" s="162">
        <f t="shared" si="137"/>
        <v>2</v>
      </c>
      <c r="X2455" s="162">
        <v>1</v>
      </c>
      <c r="Y2455" t="str">
        <f t="shared" si="138"/>
        <v>Public JHS</v>
      </c>
      <c r="AA2455" t="str">
        <f t="shared" si="139"/>
        <v>2</v>
      </c>
    </row>
    <row r="2456" spans="1:28" ht="15.75" hidden="1" customHeight="1" x14ac:dyDescent="0.25">
      <c r="A2456" s="162">
        <v>2497</v>
      </c>
      <c r="B2456" s="178" t="s">
        <v>2685</v>
      </c>
      <c r="C2456" s="178" t="s">
        <v>3152</v>
      </c>
      <c r="D2456" s="163" t="s">
        <v>638</v>
      </c>
      <c r="E2456" s="163" t="s">
        <v>639</v>
      </c>
      <c r="F2456" s="163" t="s">
        <v>639</v>
      </c>
      <c r="G2456" s="178" t="s">
        <v>2671</v>
      </c>
      <c r="H2456" s="178" t="s">
        <v>2685</v>
      </c>
      <c r="I2456" s="163" t="s">
        <v>758</v>
      </c>
      <c r="J2456" s="162"/>
      <c r="K2456" s="162"/>
      <c r="L2456" s="163"/>
      <c r="M2456" s="162"/>
      <c r="N2456" s="162"/>
      <c r="O2456" s="162"/>
      <c r="P2456" s="162"/>
      <c r="Q2456" s="162"/>
      <c r="R2456" s="164" t="s">
        <v>644</v>
      </c>
      <c r="S2456" s="164" t="s">
        <v>644</v>
      </c>
      <c r="T2456" s="164"/>
      <c r="U2456" s="164">
        <v>1</v>
      </c>
      <c r="V2456" s="164" t="s">
        <v>644</v>
      </c>
      <c r="W2456" s="162">
        <f t="shared" si="137"/>
        <v>7</v>
      </c>
      <c r="X2456" s="162">
        <v>1</v>
      </c>
      <c r="Y2456" s="1751" t="str">
        <f t="shared" si="138"/>
        <v>Public ALS</v>
      </c>
      <c r="Z2456" s="1751"/>
      <c r="AA2456" s="1751" t="str">
        <f t="shared" si="139"/>
        <v>4</v>
      </c>
      <c r="AB2456" s="1751"/>
    </row>
    <row r="2457" spans="1:28" ht="15.75" hidden="1" customHeight="1" x14ac:dyDescent="0.25">
      <c r="A2457" s="162">
        <v>2099</v>
      </c>
      <c r="B2457" s="162">
        <v>121946</v>
      </c>
      <c r="C2457" s="163" t="s">
        <v>1618</v>
      </c>
      <c r="D2457" s="163" t="s">
        <v>638</v>
      </c>
      <c r="E2457" s="163" t="s">
        <v>639</v>
      </c>
      <c r="F2457" s="163" t="s">
        <v>639</v>
      </c>
      <c r="G2457" s="163" t="s">
        <v>2696</v>
      </c>
      <c r="H2457" s="163" t="s">
        <v>2696</v>
      </c>
      <c r="I2457" s="163" t="s">
        <v>643</v>
      </c>
      <c r="J2457" s="162">
        <v>11.064399999999999</v>
      </c>
      <c r="K2457" s="162">
        <v>125.024</v>
      </c>
      <c r="L2457" s="163" t="s">
        <v>644</v>
      </c>
      <c r="M2457" s="162">
        <v>14</v>
      </c>
      <c r="N2457" s="162">
        <v>45</v>
      </c>
      <c r="O2457" s="162">
        <v>194</v>
      </c>
      <c r="P2457" s="162">
        <v>1412</v>
      </c>
      <c r="Q2457" s="162">
        <v>2615</v>
      </c>
      <c r="R2457" s="164">
        <v>1</v>
      </c>
      <c r="S2457" s="164" t="s">
        <v>644</v>
      </c>
      <c r="T2457" s="164"/>
      <c r="U2457" s="164" t="s">
        <v>644</v>
      </c>
      <c r="V2457" s="164" t="s">
        <v>644</v>
      </c>
      <c r="W2457" s="162">
        <f t="shared" si="137"/>
        <v>1</v>
      </c>
      <c r="X2457" s="162">
        <v>1</v>
      </c>
      <c r="Y2457" s="1751" t="str">
        <f t="shared" si="138"/>
        <v>Public Elementary</v>
      </c>
      <c r="Z2457" s="1751"/>
      <c r="AA2457" s="1751" t="str">
        <f t="shared" si="139"/>
        <v>1</v>
      </c>
      <c r="AB2457" s="1751"/>
    </row>
    <row r="2458" spans="1:28" ht="15.75" hidden="1" customHeight="1" x14ac:dyDescent="0.25">
      <c r="A2458" s="162">
        <v>2100</v>
      </c>
      <c r="B2458" s="162">
        <v>121947</v>
      </c>
      <c r="C2458" s="163" t="s">
        <v>2697</v>
      </c>
      <c r="D2458" s="163" t="s">
        <v>638</v>
      </c>
      <c r="E2458" s="163" t="s">
        <v>639</v>
      </c>
      <c r="F2458" s="163" t="s">
        <v>639</v>
      </c>
      <c r="G2458" s="163" t="s">
        <v>2696</v>
      </c>
      <c r="H2458" s="163" t="s">
        <v>2696</v>
      </c>
      <c r="I2458" s="163" t="s">
        <v>643</v>
      </c>
      <c r="J2458" s="162">
        <v>11.041111109999999</v>
      </c>
      <c r="K2458" s="162">
        <v>125.0169444</v>
      </c>
      <c r="L2458" s="163" t="s">
        <v>644</v>
      </c>
      <c r="M2458" s="162">
        <v>14</v>
      </c>
      <c r="N2458" s="162">
        <v>45</v>
      </c>
      <c r="O2458" s="162">
        <v>194</v>
      </c>
      <c r="P2458" s="162">
        <v>1412</v>
      </c>
      <c r="Q2458" s="162">
        <v>2615</v>
      </c>
      <c r="R2458" s="164">
        <v>1</v>
      </c>
      <c r="S2458" s="164" t="s">
        <v>644</v>
      </c>
      <c r="T2458" s="164"/>
      <c r="U2458" s="164" t="s">
        <v>644</v>
      </c>
      <c r="V2458" s="164" t="s">
        <v>644</v>
      </c>
      <c r="W2458" s="162">
        <f t="shared" si="137"/>
        <v>1</v>
      </c>
      <c r="X2458" s="162">
        <v>1</v>
      </c>
      <c r="Y2458" s="1751" t="str">
        <f t="shared" si="138"/>
        <v>Public Elementary</v>
      </c>
      <c r="Z2458" s="1751"/>
      <c r="AA2458" s="1751" t="str">
        <f t="shared" si="139"/>
        <v>1</v>
      </c>
      <c r="AB2458" s="1751"/>
    </row>
    <row r="2459" spans="1:28" ht="15.75" hidden="1" customHeight="1" x14ac:dyDescent="0.25">
      <c r="A2459" s="162">
        <v>2101</v>
      </c>
      <c r="B2459" s="162">
        <v>121948</v>
      </c>
      <c r="C2459" s="163" t="s">
        <v>2698</v>
      </c>
      <c r="D2459" s="163" t="s">
        <v>638</v>
      </c>
      <c r="E2459" s="163" t="s">
        <v>639</v>
      </c>
      <c r="F2459" s="163" t="s">
        <v>639</v>
      </c>
      <c r="G2459" s="163" t="s">
        <v>2696</v>
      </c>
      <c r="H2459" s="163" t="s">
        <v>2696</v>
      </c>
      <c r="I2459" s="163" t="s">
        <v>643</v>
      </c>
      <c r="J2459" s="162">
        <v>11.05277778</v>
      </c>
      <c r="K2459" s="162">
        <v>125.0155556</v>
      </c>
      <c r="L2459" s="163" t="s">
        <v>644</v>
      </c>
      <c r="M2459" s="162">
        <v>14</v>
      </c>
      <c r="N2459" s="162">
        <v>45</v>
      </c>
      <c r="O2459" s="162">
        <v>194</v>
      </c>
      <c r="P2459" s="162">
        <v>1412</v>
      </c>
      <c r="Q2459" s="162">
        <v>2615</v>
      </c>
      <c r="R2459" s="164">
        <v>1</v>
      </c>
      <c r="S2459" s="164" t="s">
        <v>644</v>
      </c>
      <c r="T2459" s="164"/>
      <c r="U2459" s="164" t="s">
        <v>644</v>
      </c>
      <c r="V2459" s="164" t="s">
        <v>644</v>
      </c>
      <c r="W2459" s="162">
        <f t="shared" si="137"/>
        <v>1</v>
      </c>
      <c r="X2459" s="162">
        <v>1</v>
      </c>
      <c r="Y2459" s="1751" t="str">
        <f t="shared" si="138"/>
        <v>Public Elementary</v>
      </c>
      <c r="Z2459" s="1751"/>
      <c r="AA2459" s="1751" t="str">
        <f t="shared" si="139"/>
        <v>1</v>
      </c>
      <c r="AB2459" s="1751"/>
    </row>
    <row r="2460" spans="1:28" ht="15.75" hidden="1" customHeight="1" x14ac:dyDescent="0.25">
      <c r="A2460" s="162">
        <v>2102</v>
      </c>
      <c r="B2460" s="162">
        <v>121949</v>
      </c>
      <c r="C2460" s="163" t="s">
        <v>2699</v>
      </c>
      <c r="D2460" s="163" t="s">
        <v>638</v>
      </c>
      <c r="E2460" s="163" t="s">
        <v>639</v>
      </c>
      <c r="F2460" s="163" t="s">
        <v>639</v>
      </c>
      <c r="G2460" s="163" t="s">
        <v>2696</v>
      </c>
      <c r="H2460" s="163" t="s">
        <v>2696</v>
      </c>
      <c r="I2460" s="163" t="s">
        <v>643</v>
      </c>
      <c r="J2460" s="162">
        <v>11.031497030000001</v>
      </c>
      <c r="K2460" s="162">
        <v>125.02529010000001</v>
      </c>
      <c r="L2460" s="163" t="s">
        <v>644</v>
      </c>
      <c r="M2460" s="162">
        <v>14</v>
      </c>
      <c r="N2460" s="162">
        <v>45</v>
      </c>
      <c r="O2460" s="162">
        <v>194</v>
      </c>
      <c r="P2460" s="162">
        <v>1412</v>
      </c>
      <c r="Q2460" s="162">
        <v>2615</v>
      </c>
      <c r="R2460" s="164">
        <v>1</v>
      </c>
      <c r="S2460" s="164" t="s">
        <v>644</v>
      </c>
      <c r="T2460" s="164"/>
      <c r="U2460" s="164" t="s">
        <v>644</v>
      </c>
      <c r="V2460" s="164" t="s">
        <v>644</v>
      </c>
      <c r="W2460" s="162">
        <f t="shared" si="137"/>
        <v>1</v>
      </c>
      <c r="X2460" s="162">
        <v>1</v>
      </c>
      <c r="Y2460" s="1751" t="str">
        <f t="shared" si="138"/>
        <v>Public Elementary</v>
      </c>
      <c r="Z2460" s="1751"/>
      <c r="AA2460" s="1751" t="str">
        <f t="shared" si="139"/>
        <v>1</v>
      </c>
      <c r="AB2460" s="1751"/>
    </row>
    <row r="2461" spans="1:28" ht="15.75" hidden="1" customHeight="1" x14ac:dyDescent="0.25">
      <c r="A2461" s="162">
        <v>2103</v>
      </c>
      <c r="B2461" s="162">
        <v>121950</v>
      </c>
      <c r="C2461" s="163" t="s">
        <v>2700</v>
      </c>
      <c r="D2461" s="163" t="s">
        <v>638</v>
      </c>
      <c r="E2461" s="163" t="s">
        <v>639</v>
      </c>
      <c r="F2461" s="163" t="s">
        <v>639</v>
      </c>
      <c r="G2461" s="163" t="s">
        <v>2696</v>
      </c>
      <c r="H2461" s="163" t="s">
        <v>2696</v>
      </c>
      <c r="I2461" s="163" t="s">
        <v>643</v>
      </c>
      <c r="J2461" s="162">
        <v>11.06232782</v>
      </c>
      <c r="K2461" s="162">
        <v>125.0389012</v>
      </c>
      <c r="L2461" s="163" t="s">
        <v>644</v>
      </c>
      <c r="M2461" s="162">
        <v>14</v>
      </c>
      <c r="N2461" s="162">
        <v>45</v>
      </c>
      <c r="O2461" s="162">
        <v>194</v>
      </c>
      <c r="P2461" s="162">
        <v>1412</v>
      </c>
      <c r="Q2461" s="162">
        <v>2615</v>
      </c>
      <c r="R2461" s="164">
        <v>1</v>
      </c>
      <c r="S2461" s="164" t="s">
        <v>644</v>
      </c>
      <c r="T2461" s="164"/>
      <c r="U2461" s="164" t="s">
        <v>644</v>
      </c>
      <c r="V2461" s="164" t="s">
        <v>644</v>
      </c>
      <c r="W2461" s="162">
        <f t="shared" si="137"/>
        <v>1</v>
      </c>
      <c r="X2461" s="162">
        <v>1</v>
      </c>
      <c r="Y2461" s="1751" t="str">
        <f t="shared" si="138"/>
        <v>Public Elementary</v>
      </c>
      <c r="Z2461" s="1751"/>
      <c r="AA2461" s="1751" t="str">
        <f t="shared" si="139"/>
        <v>1</v>
      </c>
      <c r="AB2461" s="1751"/>
    </row>
    <row r="2462" spans="1:28" ht="15.75" hidden="1" customHeight="1" x14ac:dyDescent="0.25">
      <c r="A2462" s="162">
        <v>2104</v>
      </c>
      <c r="B2462" s="162">
        <v>121951</v>
      </c>
      <c r="C2462" s="163" t="s">
        <v>1680</v>
      </c>
      <c r="D2462" s="163" t="s">
        <v>638</v>
      </c>
      <c r="E2462" s="163" t="s">
        <v>639</v>
      </c>
      <c r="F2462" s="163" t="s">
        <v>639</v>
      </c>
      <c r="G2462" s="163" t="s">
        <v>2696</v>
      </c>
      <c r="H2462" s="163" t="s">
        <v>2696</v>
      </c>
      <c r="I2462" s="163" t="s">
        <v>643</v>
      </c>
      <c r="J2462" s="162">
        <v>11.05371747</v>
      </c>
      <c r="K2462" s="162">
        <v>125.0286232</v>
      </c>
      <c r="L2462" s="163" t="s">
        <v>644</v>
      </c>
      <c r="M2462" s="162">
        <v>14</v>
      </c>
      <c r="N2462" s="162">
        <v>45</v>
      </c>
      <c r="O2462" s="162">
        <v>194</v>
      </c>
      <c r="P2462" s="162">
        <v>1412</v>
      </c>
      <c r="Q2462" s="162">
        <v>2615</v>
      </c>
      <c r="R2462" s="164">
        <v>1</v>
      </c>
      <c r="S2462" s="164" t="s">
        <v>644</v>
      </c>
      <c r="T2462" s="164"/>
      <c r="U2462" s="164" t="s">
        <v>644</v>
      </c>
      <c r="V2462" s="164" t="s">
        <v>644</v>
      </c>
      <c r="W2462" s="162">
        <f t="shared" si="137"/>
        <v>1</v>
      </c>
      <c r="X2462" s="162">
        <v>1</v>
      </c>
      <c r="Y2462" s="1751" t="str">
        <f t="shared" si="138"/>
        <v>Public Elementary</v>
      </c>
      <c r="Z2462" s="1751"/>
      <c r="AA2462" s="1751" t="str">
        <f t="shared" si="139"/>
        <v>1</v>
      </c>
      <c r="AB2462" s="1751"/>
    </row>
    <row r="2463" spans="1:28" ht="15.75" hidden="1" customHeight="1" x14ac:dyDescent="0.25">
      <c r="A2463" s="162">
        <v>2105</v>
      </c>
      <c r="B2463" s="162">
        <v>121952</v>
      </c>
      <c r="C2463" s="163" t="s">
        <v>2701</v>
      </c>
      <c r="D2463" s="163" t="s">
        <v>638</v>
      </c>
      <c r="E2463" s="163" t="s">
        <v>639</v>
      </c>
      <c r="F2463" s="163" t="s">
        <v>639</v>
      </c>
      <c r="G2463" s="163" t="s">
        <v>2696</v>
      </c>
      <c r="H2463" s="163" t="s">
        <v>2696</v>
      </c>
      <c r="I2463" s="163" t="s">
        <v>643</v>
      </c>
      <c r="J2463" s="162">
        <v>11.07066026</v>
      </c>
      <c r="K2463" s="162">
        <v>125.0344573</v>
      </c>
      <c r="L2463" s="163" t="s">
        <v>644</v>
      </c>
      <c r="M2463" s="162">
        <v>14</v>
      </c>
      <c r="N2463" s="162">
        <v>45</v>
      </c>
      <c r="O2463" s="162">
        <v>194</v>
      </c>
      <c r="P2463" s="162">
        <v>1412</v>
      </c>
      <c r="Q2463" s="162">
        <v>2615</v>
      </c>
      <c r="R2463" s="164">
        <v>1</v>
      </c>
      <c r="S2463" s="164" t="s">
        <v>644</v>
      </c>
      <c r="T2463" s="164"/>
      <c r="U2463" s="164" t="s">
        <v>644</v>
      </c>
      <c r="V2463" s="164" t="s">
        <v>644</v>
      </c>
      <c r="W2463" s="162">
        <f t="shared" si="137"/>
        <v>1</v>
      </c>
      <c r="X2463" s="162">
        <v>1</v>
      </c>
      <c r="Y2463" s="1751" t="str">
        <f t="shared" si="138"/>
        <v>Public Elementary</v>
      </c>
      <c r="Z2463" s="1751"/>
      <c r="AA2463" s="1751" t="str">
        <f t="shared" si="139"/>
        <v>1</v>
      </c>
      <c r="AB2463" s="1751"/>
    </row>
    <row r="2464" spans="1:28" ht="15.75" hidden="1" customHeight="1" x14ac:dyDescent="0.25">
      <c r="A2464" s="162">
        <v>2106</v>
      </c>
      <c r="B2464" s="162">
        <v>121953</v>
      </c>
      <c r="C2464" s="163" t="s">
        <v>2702</v>
      </c>
      <c r="D2464" s="163" t="s">
        <v>638</v>
      </c>
      <c r="E2464" s="163" t="s">
        <v>639</v>
      </c>
      <c r="F2464" s="163" t="s">
        <v>639</v>
      </c>
      <c r="G2464" s="163" t="s">
        <v>2696</v>
      </c>
      <c r="H2464" s="163" t="s">
        <v>2696</v>
      </c>
      <c r="I2464" s="163" t="s">
        <v>643</v>
      </c>
      <c r="J2464" s="162">
        <v>11.017608940000001</v>
      </c>
      <c r="K2464" s="162">
        <v>125.039179</v>
      </c>
      <c r="L2464" s="163" t="s">
        <v>644</v>
      </c>
      <c r="M2464" s="162">
        <v>14</v>
      </c>
      <c r="N2464" s="162">
        <v>45</v>
      </c>
      <c r="O2464" s="162">
        <v>194</v>
      </c>
      <c r="P2464" s="162">
        <v>1412</v>
      </c>
      <c r="Q2464" s="162">
        <v>2615</v>
      </c>
      <c r="R2464" s="164">
        <v>1</v>
      </c>
      <c r="S2464" s="164" t="s">
        <v>644</v>
      </c>
      <c r="T2464" s="164"/>
      <c r="U2464" s="164" t="s">
        <v>644</v>
      </c>
      <c r="V2464" s="164" t="s">
        <v>644</v>
      </c>
      <c r="W2464" s="162">
        <f t="shared" si="137"/>
        <v>1</v>
      </c>
      <c r="X2464" s="162">
        <v>1</v>
      </c>
      <c r="Y2464" s="1751" t="str">
        <f t="shared" si="138"/>
        <v>Public Elementary</v>
      </c>
      <c r="Z2464" s="1751"/>
      <c r="AA2464" s="1751" t="str">
        <f t="shared" si="139"/>
        <v>1</v>
      </c>
      <c r="AB2464" s="1751"/>
    </row>
    <row r="2465" spans="1:28" ht="15.75" hidden="1" customHeight="1" x14ac:dyDescent="0.25">
      <c r="A2465" s="162">
        <v>2107</v>
      </c>
      <c r="B2465" s="162">
        <v>121954</v>
      </c>
      <c r="C2465" s="163" t="s">
        <v>831</v>
      </c>
      <c r="D2465" s="163" t="s">
        <v>638</v>
      </c>
      <c r="E2465" s="163" t="s">
        <v>639</v>
      </c>
      <c r="F2465" s="163" t="s">
        <v>639</v>
      </c>
      <c r="G2465" s="163" t="s">
        <v>2696</v>
      </c>
      <c r="H2465" s="163" t="s">
        <v>2696</v>
      </c>
      <c r="I2465" s="163" t="s">
        <v>643</v>
      </c>
      <c r="J2465" s="162">
        <v>11.009166670000001</v>
      </c>
      <c r="K2465" s="162">
        <v>125.0377778</v>
      </c>
      <c r="L2465" s="163" t="s">
        <v>644</v>
      </c>
      <c r="M2465" s="162">
        <v>14</v>
      </c>
      <c r="N2465" s="162">
        <v>45</v>
      </c>
      <c r="O2465" s="162">
        <v>194</v>
      </c>
      <c r="P2465" s="162">
        <v>1412</v>
      </c>
      <c r="Q2465" s="162">
        <v>2615</v>
      </c>
      <c r="R2465" s="164">
        <v>1</v>
      </c>
      <c r="S2465" s="164" t="s">
        <v>644</v>
      </c>
      <c r="T2465" s="164"/>
      <c r="U2465" s="164" t="s">
        <v>644</v>
      </c>
      <c r="V2465" s="164" t="s">
        <v>644</v>
      </c>
      <c r="W2465" s="162">
        <f t="shared" si="137"/>
        <v>1</v>
      </c>
      <c r="X2465" s="162">
        <v>1</v>
      </c>
      <c r="Y2465" s="1751" t="str">
        <f t="shared" si="138"/>
        <v>Public Elementary</v>
      </c>
      <c r="Z2465" s="1751"/>
      <c r="AA2465" s="1751" t="str">
        <f t="shared" si="139"/>
        <v>1</v>
      </c>
      <c r="AB2465" s="1751"/>
    </row>
    <row r="2466" spans="1:28" ht="15.75" hidden="1" customHeight="1" x14ac:dyDescent="0.25">
      <c r="A2466" s="162">
        <v>2108</v>
      </c>
      <c r="B2466" s="162">
        <v>121955</v>
      </c>
      <c r="C2466" s="163" t="s">
        <v>1263</v>
      </c>
      <c r="D2466" s="163" t="s">
        <v>638</v>
      </c>
      <c r="E2466" s="163" t="s">
        <v>639</v>
      </c>
      <c r="F2466" s="163" t="s">
        <v>639</v>
      </c>
      <c r="G2466" s="163" t="s">
        <v>2696</v>
      </c>
      <c r="H2466" s="163" t="s">
        <v>2696</v>
      </c>
      <c r="I2466" s="163" t="s">
        <v>643</v>
      </c>
      <c r="J2466" s="162">
        <v>11.037885749999999</v>
      </c>
      <c r="K2466" s="162">
        <v>124.9902012</v>
      </c>
      <c r="L2466" s="163" t="s">
        <v>644</v>
      </c>
      <c r="M2466" s="162">
        <v>14</v>
      </c>
      <c r="N2466" s="162">
        <v>45</v>
      </c>
      <c r="O2466" s="162">
        <v>194</v>
      </c>
      <c r="P2466" s="162">
        <v>1412</v>
      </c>
      <c r="Q2466" s="162">
        <v>2615</v>
      </c>
      <c r="R2466" s="164">
        <v>1</v>
      </c>
      <c r="S2466" s="164" t="s">
        <v>644</v>
      </c>
      <c r="T2466" s="164"/>
      <c r="U2466" s="164" t="s">
        <v>644</v>
      </c>
      <c r="V2466" s="164" t="s">
        <v>644</v>
      </c>
      <c r="W2466" s="162">
        <f t="shared" si="137"/>
        <v>1</v>
      </c>
      <c r="X2466" s="162">
        <v>1</v>
      </c>
      <c r="Y2466" s="1751" t="str">
        <f t="shared" si="138"/>
        <v>Public Elementary</v>
      </c>
      <c r="Z2466" s="1751"/>
      <c r="AA2466" s="1751" t="str">
        <f t="shared" si="139"/>
        <v>1</v>
      </c>
      <c r="AB2466" s="1751"/>
    </row>
    <row r="2467" spans="1:28" ht="15.75" hidden="1" customHeight="1" x14ac:dyDescent="0.25">
      <c r="A2467" s="162">
        <v>2109</v>
      </c>
      <c r="B2467" s="162">
        <v>121956</v>
      </c>
      <c r="C2467" s="163" t="s">
        <v>2703</v>
      </c>
      <c r="D2467" s="163" t="s">
        <v>638</v>
      </c>
      <c r="E2467" s="163" t="s">
        <v>639</v>
      </c>
      <c r="F2467" s="163" t="s">
        <v>639</v>
      </c>
      <c r="G2467" s="163" t="s">
        <v>2696</v>
      </c>
      <c r="H2467" s="163" t="s">
        <v>2696</v>
      </c>
      <c r="I2467" s="163" t="s">
        <v>643</v>
      </c>
      <c r="J2467" s="166">
        <v>11.04816183</v>
      </c>
      <c r="K2467" s="166">
        <v>125.03445720000001</v>
      </c>
      <c r="L2467" s="163" t="s">
        <v>644</v>
      </c>
      <c r="M2467" s="162">
        <v>14</v>
      </c>
      <c r="N2467" s="162">
        <v>45</v>
      </c>
      <c r="O2467" s="162">
        <v>194</v>
      </c>
      <c r="P2467" s="162">
        <v>1412</v>
      </c>
      <c r="Q2467" s="162">
        <v>2615</v>
      </c>
      <c r="R2467" s="164">
        <v>1</v>
      </c>
      <c r="S2467" s="164" t="s">
        <v>644</v>
      </c>
      <c r="T2467" s="164"/>
      <c r="U2467" s="164" t="s">
        <v>644</v>
      </c>
      <c r="V2467" s="164" t="s">
        <v>644</v>
      </c>
      <c r="W2467" s="162">
        <f t="shared" ref="W2467:W2519" si="140">IF(AA2467="1",1,IF(AA2467="2",2,IF(AA2467="12",4,IF(AA2467="123",6,IF(AA2467="23",5,IF(AA2467="3",3,IF(AA2467="4",7,IF(AA2467="35",8,""))))))))</f>
        <v>1</v>
      </c>
      <c r="X2467" s="162">
        <v>1</v>
      </c>
      <c r="Y2467" s="1751" t="str">
        <f t="shared" ref="Y2467:Y2519" si="141">IF(X2467=1,"Public","Private")&amp;" "&amp;IF(W2467=1,"Elementary",IF(W2467=2,"JHS",IF(W2467=3,"SHS (Stand-alone)",IF(W2467=4,"Integrated",IF(W2467=5,"Secondary",IF(W2467=6,"Complete K to 12",IF(W2467=7,"ALS",IF(W2467=8,"SHS SUC",""))))))))</f>
        <v>Public Elementary</v>
      </c>
      <c r="Z2467" s="1751"/>
      <c r="AA2467" s="1751" t="str">
        <f t="shared" ref="AA2467:AA2519" si="142">IF(R2467=1,1,"")&amp;IF(S2467=1,2,"")&amp;IF(T2467=1,3,"")&amp;IF(U2467=1,4,"")&amp;IF(V2467=1,5,"")</f>
        <v>1</v>
      </c>
      <c r="AB2467" s="1751"/>
    </row>
    <row r="2468" spans="1:28" ht="15.75" hidden="1" customHeight="1" x14ac:dyDescent="0.25">
      <c r="A2468" s="162">
        <v>2110</v>
      </c>
      <c r="B2468" s="162">
        <v>121957</v>
      </c>
      <c r="C2468" s="163" t="s">
        <v>2704</v>
      </c>
      <c r="D2468" s="163" t="s">
        <v>638</v>
      </c>
      <c r="E2468" s="163" t="s">
        <v>639</v>
      </c>
      <c r="F2468" s="163" t="s">
        <v>639</v>
      </c>
      <c r="G2468" s="163" t="s">
        <v>2696</v>
      </c>
      <c r="H2468" s="163" t="s">
        <v>2696</v>
      </c>
      <c r="I2468" s="163" t="s">
        <v>643</v>
      </c>
      <c r="J2468" s="162">
        <v>11.0356627</v>
      </c>
      <c r="K2468" s="162">
        <v>125.0352901</v>
      </c>
      <c r="L2468" s="163" t="s">
        <v>644</v>
      </c>
      <c r="M2468" s="162">
        <v>14</v>
      </c>
      <c r="N2468" s="162">
        <v>45</v>
      </c>
      <c r="O2468" s="162">
        <v>194</v>
      </c>
      <c r="P2468" s="162">
        <v>1412</v>
      </c>
      <c r="Q2468" s="162">
        <v>2615</v>
      </c>
      <c r="R2468" s="164">
        <v>1</v>
      </c>
      <c r="S2468" s="164" t="s">
        <v>644</v>
      </c>
      <c r="T2468" s="164"/>
      <c r="U2468" s="164" t="s">
        <v>644</v>
      </c>
      <c r="V2468" s="164" t="s">
        <v>644</v>
      </c>
      <c r="W2468" s="162">
        <f t="shared" si="140"/>
        <v>1</v>
      </c>
      <c r="X2468" s="162">
        <v>1</v>
      </c>
      <c r="Y2468" s="1751" t="str">
        <f t="shared" si="141"/>
        <v>Public Elementary</v>
      </c>
      <c r="Z2468" s="1751"/>
      <c r="AA2468" s="1751" t="str">
        <f t="shared" si="142"/>
        <v>1</v>
      </c>
      <c r="AB2468" s="1751"/>
    </row>
    <row r="2469" spans="1:28" ht="15.75" hidden="1" customHeight="1" x14ac:dyDescent="0.25">
      <c r="A2469" s="162">
        <v>2217</v>
      </c>
      <c r="B2469" s="166">
        <v>191580</v>
      </c>
      <c r="C2469" s="167" t="s">
        <v>2798</v>
      </c>
      <c r="D2469" s="163" t="s">
        <v>638</v>
      </c>
      <c r="E2469" s="163" t="s">
        <v>639</v>
      </c>
      <c r="F2469" s="163" t="s">
        <v>639</v>
      </c>
      <c r="G2469" s="167" t="s">
        <v>2696</v>
      </c>
      <c r="H2469" s="167" t="s">
        <v>2696</v>
      </c>
      <c r="I2469" s="163" t="s">
        <v>643</v>
      </c>
      <c r="J2469" s="170"/>
      <c r="K2469" s="170"/>
      <c r="L2469" s="163" t="s">
        <v>644</v>
      </c>
      <c r="M2469" s="162">
        <v>14</v>
      </c>
      <c r="N2469" s="162">
        <v>45</v>
      </c>
      <c r="O2469" s="162">
        <v>194</v>
      </c>
      <c r="P2469" s="162">
        <v>1412</v>
      </c>
      <c r="Q2469" s="162">
        <v>2615</v>
      </c>
      <c r="R2469" s="164">
        <v>1</v>
      </c>
      <c r="S2469" s="164" t="s">
        <v>644</v>
      </c>
      <c r="T2469" s="164"/>
      <c r="U2469" s="164" t="s">
        <v>644</v>
      </c>
      <c r="V2469" s="164" t="s">
        <v>644</v>
      </c>
      <c r="W2469" s="162">
        <f t="shared" si="140"/>
        <v>1</v>
      </c>
      <c r="X2469" s="162">
        <v>1</v>
      </c>
      <c r="Y2469" s="1751" t="str">
        <f t="shared" si="141"/>
        <v>Public Elementary</v>
      </c>
      <c r="Z2469" s="1751"/>
      <c r="AA2469" s="1751" t="str">
        <f t="shared" si="142"/>
        <v>1</v>
      </c>
      <c r="AB2469" s="1751"/>
    </row>
    <row r="2470" spans="1:28" ht="15.75" hidden="1" customHeight="1" x14ac:dyDescent="0.25">
      <c r="A2470" s="162">
        <v>2271</v>
      </c>
      <c r="B2470" s="166">
        <v>303391</v>
      </c>
      <c r="C2470" s="167" t="s">
        <v>2851</v>
      </c>
      <c r="D2470" s="163" t="s">
        <v>638</v>
      </c>
      <c r="E2470" s="163" t="s">
        <v>639</v>
      </c>
      <c r="F2470" s="163" t="s">
        <v>639</v>
      </c>
      <c r="G2470" s="167" t="s">
        <v>2696</v>
      </c>
      <c r="H2470" s="167" t="s">
        <v>2696</v>
      </c>
      <c r="I2470" s="163" t="s">
        <v>716</v>
      </c>
      <c r="J2470" s="162">
        <v>11.044571919999999</v>
      </c>
      <c r="K2470" s="162">
        <v>125.0367729</v>
      </c>
      <c r="L2470" s="163" t="s">
        <v>644</v>
      </c>
      <c r="M2470" s="162">
        <v>14</v>
      </c>
      <c r="N2470" s="162">
        <v>45</v>
      </c>
      <c r="O2470" s="162">
        <v>194</v>
      </c>
      <c r="P2470" s="162">
        <v>1412</v>
      </c>
      <c r="Q2470" s="162">
        <v>2615</v>
      </c>
      <c r="R2470" s="164" t="s">
        <v>644</v>
      </c>
      <c r="S2470" s="164">
        <v>1</v>
      </c>
      <c r="T2470" s="164"/>
      <c r="U2470" s="164" t="s">
        <v>644</v>
      </c>
      <c r="V2470" s="164" t="s">
        <v>644</v>
      </c>
      <c r="W2470" s="162">
        <f t="shared" si="140"/>
        <v>2</v>
      </c>
      <c r="X2470" s="162">
        <v>1</v>
      </c>
      <c r="Y2470" t="str">
        <f t="shared" si="141"/>
        <v>Public JHS</v>
      </c>
      <c r="AA2470" t="str">
        <f t="shared" si="142"/>
        <v>2</v>
      </c>
    </row>
    <row r="2471" spans="1:28" ht="15.75" hidden="1" customHeight="1" x14ac:dyDescent="0.25">
      <c r="A2471" s="162">
        <v>2317</v>
      </c>
      <c r="B2471" s="166">
        <v>303440</v>
      </c>
      <c r="C2471" s="167" t="s">
        <v>2895</v>
      </c>
      <c r="D2471" s="163" t="s">
        <v>638</v>
      </c>
      <c r="E2471" s="163" t="s">
        <v>639</v>
      </c>
      <c r="F2471" s="163" t="s">
        <v>639</v>
      </c>
      <c r="G2471" s="167" t="s">
        <v>2696</v>
      </c>
      <c r="H2471" s="167" t="s">
        <v>2696</v>
      </c>
      <c r="I2471" s="163" t="s">
        <v>716</v>
      </c>
      <c r="J2471" s="162">
        <v>11.057889490000001</v>
      </c>
      <c r="K2471" s="162">
        <v>125.0338711</v>
      </c>
      <c r="L2471" s="163" t="s">
        <v>644</v>
      </c>
      <c r="M2471" s="162">
        <v>14</v>
      </c>
      <c r="N2471" s="162">
        <v>45</v>
      </c>
      <c r="O2471" s="162">
        <v>194</v>
      </c>
      <c r="P2471" s="162">
        <v>1412</v>
      </c>
      <c r="Q2471" s="162">
        <v>2615</v>
      </c>
      <c r="R2471" s="164" t="s">
        <v>644</v>
      </c>
      <c r="S2471" s="164">
        <v>1</v>
      </c>
      <c r="T2471" s="164"/>
      <c r="U2471" s="164" t="s">
        <v>644</v>
      </c>
      <c r="V2471" s="164" t="s">
        <v>644</v>
      </c>
      <c r="W2471" s="162">
        <f t="shared" si="140"/>
        <v>2</v>
      </c>
      <c r="X2471" s="162">
        <v>1</v>
      </c>
      <c r="Y2471" t="str">
        <f t="shared" si="141"/>
        <v>Public JHS</v>
      </c>
      <c r="AA2471" t="str">
        <f t="shared" si="142"/>
        <v>2</v>
      </c>
    </row>
    <row r="2472" spans="1:28" ht="15.75" hidden="1" customHeight="1" x14ac:dyDescent="0.25">
      <c r="A2472" s="162">
        <v>2407</v>
      </c>
      <c r="B2472" s="166">
        <v>451502</v>
      </c>
      <c r="C2472" s="175" t="s">
        <v>3033</v>
      </c>
      <c r="D2472" s="163" t="s">
        <v>638</v>
      </c>
      <c r="E2472" s="163" t="s">
        <v>730</v>
      </c>
      <c r="F2472" s="163" t="s">
        <v>639</v>
      </c>
      <c r="G2472" s="167" t="s">
        <v>3034</v>
      </c>
      <c r="H2472" s="167" t="s">
        <v>2696</v>
      </c>
      <c r="I2472" s="163" t="s">
        <v>439</v>
      </c>
      <c r="J2472" s="170"/>
      <c r="K2472" s="170"/>
      <c r="L2472" s="163" t="s">
        <v>910</v>
      </c>
      <c r="M2472" s="162">
        <v>14</v>
      </c>
      <c r="N2472" s="162">
        <v>45</v>
      </c>
      <c r="O2472" s="162">
        <v>194</v>
      </c>
      <c r="P2472" s="162">
        <v>1412</v>
      </c>
      <c r="Q2472" s="162">
        <v>2615</v>
      </c>
      <c r="R2472" s="164"/>
      <c r="S2472" s="164">
        <v>1</v>
      </c>
      <c r="T2472" s="164"/>
      <c r="U2472" s="164" t="s">
        <v>644</v>
      </c>
      <c r="V2472" s="164" t="s">
        <v>644</v>
      </c>
      <c r="W2472" s="162">
        <f t="shared" si="140"/>
        <v>2</v>
      </c>
      <c r="X2472" s="162">
        <v>2</v>
      </c>
      <c r="Y2472" t="str">
        <f t="shared" si="141"/>
        <v>Private JHS</v>
      </c>
      <c r="AA2472" t="str">
        <f t="shared" si="142"/>
        <v>2</v>
      </c>
    </row>
    <row r="2473" spans="1:28" ht="15.75" hidden="1" customHeight="1" x14ac:dyDescent="0.25">
      <c r="A2473" s="162">
        <v>2498</v>
      </c>
      <c r="B2473" s="182" t="s">
        <v>2696</v>
      </c>
      <c r="C2473" s="182" t="s">
        <v>3153</v>
      </c>
      <c r="D2473" s="163" t="s">
        <v>638</v>
      </c>
      <c r="E2473" s="163" t="s">
        <v>639</v>
      </c>
      <c r="F2473" s="163" t="s">
        <v>639</v>
      </c>
      <c r="G2473" s="178" t="s">
        <v>2696</v>
      </c>
      <c r="H2473" s="182" t="s">
        <v>2696</v>
      </c>
      <c r="I2473" s="163" t="s">
        <v>758</v>
      </c>
      <c r="J2473" s="162"/>
      <c r="K2473" s="162"/>
      <c r="L2473" s="163"/>
      <c r="M2473" s="162"/>
      <c r="N2473" s="162"/>
      <c r="O2473" s="162"/>
      <c r="P2473" s="162"/>
      <c r="Q2473" s="162"/>
      <c r="R2473" s="164" t="s">
        <v>644</v>
      </c>
      <c r="S2473" s="164" t="s">
        <v>644</v>
      </c>
      <c r="T2473" s="164"/>
      <c r="U2473" s="164">
        <v>1</v>
      </c>
      <c r="V2473" s="164" t="s">
        <v>644</v>
      </c>
      <c r="W2473" s="162">
        <f t="shared" si="140"/>
        <v>7</v>
      </c>
      <c r="X2473" s="162">
        <v>1</v>
      </c>
      <c r="Y2473" t="str">
        <f t="shared" si="141"/>
        <v>Public ALS</v>
      </c>
      <c r="AA2473" t="str">
        <f t="shared" si="142"/>
        <v>4</v>
      </c>
    </row>
    <row r="2474" spans="1:28" ht="15.75" hidden="1" customHeight="1" x14ac:dyDescent="0.25">
      <c r="A2474" s="162">
        <v>2111</v>
      </c>
      <c r="B2474" s="166">
        <v>121958</v>
      </c>
      <c r="C2474" s="167" t="s">
        <v>1857</v>
      </c>
      <c r="D2474" s="163" t="s">
        <v>638</v>
      </c>
      <c r="E2474" s="163" t="s">
        <v>639</v>
      </c>
      <c r="F2474" s="163" t="s">
        <v>639</v>
      </c>
      <c r="G2474" s="163" t="s">
        <v>2705</v>
      </c>
      <c r="H2474" s="167" t="s">
        <v>2705</v>
      </c>
      <c r="I2474" s="163" t="s">
        <v>643</v>
      </c>
      <c r="J2474" s="162">
        <v>11.243905460000001</v>
      </c>
      <c r="K2474" s="162">
        <v>124.76230270000001</v>
      </c>
      <c r="L2474" s="163" t="s">
        <v>644</v>
      </c>
      <c r="M2474" s="162">
        <v>14</v>
      </c>
      <c r="N2474" s="162">
        <v>45</v>
      </c>
      <c r="O2474" s="162">
        <v>194</v>
      </c>
      <c r="P2474" s="162">
        <v>1413</v>
      </c>
      <c r="Q2474" s="162">
        <v>2616</v>
      </c>
      <c r="R2474" s="164">
        <v>1</v>
      </c>
      <c r="S2474" s="164" t="s">
        <v>644</v>
      </c>
      <c r="T2474" s="164"/>
      <c r="U2474" s="164" t="s">
        <v>644</v>
      </c>
      <c r="V2474" s="164" t="s">
        <v>644</v>
      </c>
      <c r="W2474" s="162">
        <f t="shared" si="140"/>
        <v>1</v>
      </c>
      <c r="X2474" s="162">
        <v>1</v>
      </c>
      <c r="Y2474" t="str">
        <f t="shared" si="141"/>
        <v>Public Elementary</v>
      </c>
      <c r="AA2474" t="str">
        <f t="shared" si="142"/>
        <v>1</v>
      </c>
    </row>
    <row r="2475" spans="1:28" ht="15.75" hidden="1" customHeight="1" x14ac:dyDescent="0.25">
      <c r="A2475" s="162">
        <v>2112</v>
      </c>
      <c r="B2475" s="166">
        <v>121959</v>
      </c>
      <c r="C2475" s="167" t="s">
        <v>2706</v>
      </c>
      <c r="D2475" s="163" t="s">
        <v>638</v>
      </c>
      <c r="E2475" s="163" t="s">
        <v>639</v>
      </c>
      <c r="F2475" s="163" t="s">
        <v>639</v>
      </c>
      <c r="G2475" s="163" t="s">
        <v>2705</v>
      </c>
      <c r="H2475" s="167" t="s">
        <v>2705</v>
      </c>
      <c r="I2475" s="163" t="s">
        <v>643</v>
      </c>
      <c r="J2475" s="162">
        <v>11.25231578</v>
      </c>
      <c r="K2475" s="162">
        <v>124.7841806</v>
      </c>
      <c r="L2475" s="163" t="s">
        <v>644</v>
      </c>
      <c r="M2475" s="162">
        <v>14</v>
      </c>
      <c r="N2475" s="162">
        <v>45</v>
      </c>
      <c r="O2475" s="162">
        <v>194</v>
      </c>
      <c r="P2475" s="162">
        <v>1413</v>
      </c>
      <c r="Q2475" s="162">
        <v>2616</v>
      </c>
      <c r="R2475" s="164">
        <v>1</v>
      </c>
      <c r="S2475" s="164" t="s">
        <v>644</v>
      </c>
      <c r="T2475" s="164"/>
      <c r="U2475" s="164" t="s">
        <v>644</v>
      </c>
      <c r="V2475" s="164" t="s">
        <v>644</v>
      </c>
      <c r="W2475" s="162">
        <f t="shared" si="140"/>
        <v>1</v>
      </c>
      <c r="X2475" s="162">
        <v>1</v>
      </c>
      <c r="Y2475" t="str">
        <f t="shared" si="141"/>
        <v>Public Elementary</v>
      </c>
      <c r="AA2475" t="str">
        <f t="shared" si="142"/>
        <v>1</v>
      </c>
    </row>
    <row r="2476" spans="1:28" ht="15.75" hidden="1" customHeight="1" x14ac:dyDescent="0.25">
      <c r="A2476" s="162">
        <v>2113</v>
      </c>
      <c r="B2476" s="166">
        <v>121960</v>
      </c>
      <c r="C2476" s="167" t="s">
        <v>2707</v>
      </c>
      <c r="D2476" s="163" t="s">
        <v>638</v>
      </c>
      <c r="E2476" s="163" t="s">
        <v>639</v>
      </c>
      <c r="F2476" s="163" t="s">
        <v>639</v>
      </c>
      <c r="G2476" s="163" t="s">
        <v>2705</v>
      </c>
      <c r="H2476" s="167" t="s">
        <v>2705</v>
      </c>
      <c r="I2476" s="163" t="s">
        <v>643</v>
      </c>
      <c r="J2476" s="162">
        <v>11.198410389999999</v>
      </c>
      <c r="K2476" s="162">
        <v>124.3872032</v>
      </c>
      <c r="L2476" s="163" t="s">
        <v>644</v>
      </c>
      <c r="M2476" s="162">
        <v>14</v>
      </c>
      <c r="N2476" s="162">
        <v>45</v>
      </c>
      <c r="O2476" s="162">
        <v>194</v>
      </c>
      <c r="P2476" s="162">
        <v>1413</v>
      </c>
      <c r="Q2476" s="162">
        <v>2616</v>
      </c>
      <c r="R2476" s="164">
        <v>1</v>
      </c>
      <c r="S2476" s="164" t="s">
        <v>644</v>
      </c>
      <c r="T2476" s="164"/>
      <c r="U2476" s="164" t="s">
        <v>644</v>
      </c>
      <c r="V2476" s="164" t="s">
        <v>644</v>
      </c>
      <c r="W2476" s="162">
        <f t="shared" si="140"/>
        <v>1</v>
      </c>
      <c r="X2476" s="162">
        <v>1</v>
      </c>
      <c r="Y2476" t="str">
        <f t="shared" si="141"/>
        <v>Public Elementary</v>
      </c>
      <c r="AA2476" t="str">
        <f t="shared" si="142"/>
        <v>1</v>
      </c>
    </row>
    <row r="2477" spans="1:28" ht="15.75" hidden="1" customHeight="1" x14ac:dyDescent="0.25">
      <c r="A2477" s="162">
        <v>2114</v>
      </c>
      <c r="B2477" s="166">
        <v>121961</v>
      </c>
      <c r="C2477" s="167" t="s">
        <v>2708</v>
      </c>
      <c r="D2477" s="163" t="s">
        <v>638</v>
      </c>
      <c r="E2477" s="163" t="s">
        <v>639</v>
      </c>
      <c r="F2477" s="163" t="s">
        <v>639</v>
      </c>
      <c r="G2477" s="167" t="s">
        <v>2705</v>
      </c>
      <c r="H2477" s="167" t="s">
        <v>2705</v>
      </c>
      <c r="I2477" s="163" t="s">
        <v>643</v>
      </c>
      <c r="J2477" s="162">
        <v>11.243983500000001</v>
      </c>
      <c r="K2477" s="162">
        <v>124.7539027</v>
      </c>
      <c r="L2477" s="163" t="s">
        <v>644</v>
      </c>
      <c r="M2477" s="162">
        <v>14</v>
      </c>
      <c r="N2477" s="162">
        <v>45</v>
      </c>
      <c r="O2477" s="162">
        <v>194</v>
      </c>
      <c r="P2477" s="162">
        <v>1413</v>
      </c>
      <c r="Q2477" s="162">
        <v>2616</v>
      </c>
      <c r="R2477" s="164">
        <v>1</v>
      </c>
      <c r="S2477" s="164" t="s">
        <v>644</v>
      </c>
      <c r="T2477" s="164"/>
      <c r="U2477" s="164" t="s">
        <v>644</v>
      </c>
      <c r="V2477" s="164" t="s">
        <v>644</v>
      </c>
      <c r="W2477" s="162">
        <f t="shared" si="140"/>
        <v>1</v>
      </c>
      <c r="X2477" s="162">
        <v>1</v>
      </c>
      <c r="Y2477" t="str">
        <f t="shared" si="141"/>
        <v>Public Elementary</v>
      </c>
      <c r="AA2477" t="str">
        <f t="shared" si="142"/>
        <v>1</v>
      </c>
    </row>
    <row r="2478" spans="1:28" ht="15.75" hidden="1" customHeight="1" x14ac:dyDescent="0.25">
      <c r="A2478" s="162">
        <v>2318</v>
      </c>
      <c r="B2478" s="166">
        <v>303441</v>
      </c>
      <c r="C2478" s="167" t="s">
        <v>2896</v>
      </c>
      <c r="D2478" s="163" t="s">
        <v>638</v>
      </c>
      <c r="E2478" s="163" t="s">
        <v>639</v>
      </c>
      <c r="F2478" s="163" t="s">
        <v>639</v>
      </c>
      <c r="G2478" s="167" t="s">
        <v>2705</v>
      </c>
      <c r="H2478" s="167" t="s">
        <v>2705</v>
      </c>
      <c r="I2478" s="163" t="s">
        <v>716</v>
      </c>
      <c r="J2478" s="162">
        <v>11.250610699999999</v>
      </c>
      <c r="K2478" s="162">
        <v>124.7576907</v>
      </c>
      <c r="L2478" s="163" t="s">
        <v>644</v>
      </c>
      <c r="M2478" s="162">
        <v>14</v>
      </c>
      <c r="N2478" s="162">
        <v>45</v>
      </c>
      <c r="O2478" s="162">
        <v>194</v>
      </c>
      <c r="P2478" s="162">
        <v>1413</v>
      </c>
      <c r="Q2478" s="162">
        <v>2616</v>
      </c>
      <c r="R2478" s="164" t="s">
        <v>644</v>
      </c>
      <c r="S2478" s="164">
        <v>1</v>
      </c>
      <c r="T2478" s="164"/>
      <c r="U2478" s="164" t="s">
        <v>644</v>
      </c>
      <c r="V2478" s="164" t="s">
        <v>644</v>
      </c>
      <c r="W2478" s="162">
        <f t="shared" si="140"/>
        <v>2</v>
      </c>
      <c r="X2478" s="162">
        <v>1</v>
      </c>
      <c r="Y2478" t="str">
        <f t="shared" si="141"/>
        <v>Public JHS</v>
      </c>
      <c r="AA2478" t="str">
        <f t="shared" si="142"/>
        <v>2</v>
      </c>
    </row>
    <row r="2479" spans="1:28" ht="15.75" hidden="1" customHeight="1" x14ac:dyDescent="0.25">
      <c r="A2479" s="162">
        <v>2440</v>
      </c>
      <c r="B2479" s="166">
        <v>454551</v>
      </c>
      <c r="C2479" s="167" t="s">
        <v>3086</v>
      </c>
      <c r="D2479" s="163" t="s">
        <v>638</v>
      </c>
      <c r="E2479" s="163" t="s">
        <v>730</v>
      </c>
      <c r="F2479" s="163" t="s">
        <v>639</v>
      </c>
      <c r="G2479" s="167" t="s">
        <v>3087</v>
      </c>
      <c r="H2479" s="167" t="s">
        <v>2705</v>
      </c>
      <c r="I2479" s="163" t="s">
        <v>3</v>
      </c>
      <c r="J2479" s="170"/>
      <c r="K2479" s="170"/>
      <c r="L2479" s="163" t="s">
        <v>3088</v>
      </c>
      <c r="M2479" s="162">
        <v>14</v>
      </c>
      <c r="N2479" s="162">
        <v>45</v>
      </c>
      <c r="O2479" s="162">
        <v>194</v>
      </c>
      <c r="P2479" s="162">
        <v>1413</v>
      </c>
      <c r="Q2479" s="162">
        <v>2616</v>
      </c>
      <c r="R2479" s="164">
        <v>1</v>
      </c>
      <c r="S2479" s="164" t="s">
        <v>644</v>
      </c>
      <c r="T2479" s="164"/>
      <c r="U2479" s="164" t="s">
        <v>644</v>
      </c>
      <c r="V2479" s="164" t="s">
        <v>644</v>
      </c>
      <c r="W2479" s="162">
        <f t="shared" si="140"/>
        <v>1</v>
      </c>
      <c r="X2479" s="162">
        <v>2</v>
      </c>
      <c r="Y2479" t="str">
        <f t="shared" si="141"/>
        <v>Private Elementary</v>
      </c>
      <c r="AA2479" t="str">
        <f t="shared" si="142"/>
        <v>1</v>
      </c>
    </row>
    <row r="2480" spans="1:28" ht="15.75" hidden="1" customHeight="1" x14ac:dyDescent="0.25">
      <c r="A2480" s="162">
        <v>2499</v>
      </c>
      <c r="B2480" s="182" t="s">
        <v>2705</v>
      </c>
      <c r="C2480" s="182" t="s">
        <v>3154</v>
      </c>
      <c r="D2480" s="163" t="s">
        <v>638</v>
      </c>
      <c r="E2480" s="163" t="s">
        <v>639</v>
      </c>
      <c r="F2480" s="163" t="s">
        <v>639</v>
      </c>
      <c r="G2480" s="182" t="s">
        <v>2705</v>
      </c>
      <c r="H2480" s="182" t="s">
        <v>2705</v>
      </c>
      <c r="I2480" s="163" t="s">
        <v>758</v>
      </c>
      <c r="J2480" s="162"/>
      <c r="K2480" s="162"/>
      <c r="L2480" s="163"/>
      <c r="M2480" s="162"/>
      <c r="N2480" s="162"/>
      <c r="O2480" s="162"/>
      <c r="P2480" s="162"/>
      <c r="Q2480" s="162"/>
      <c r="R2480" s="164" t="s">
        <v>644</v>
      </c>
      <c r="S2480" s="164" t="s">
        <v>644</v>
      </c>
      <c r="T2480" s="164"/>
      <c r="U2480" s="164">
        <v>1</v>
      </c>
      <c r="V2480" s="164" t="s">
        <v>644</v>
      </c>
      <c r="W2480" s="162">
        <f t="shared" si="140"/>
        <v>7</v>
      </c>
      <c r="X2480" s="162">
        <v>1</v>
      </c>
      <c r="Y2480" t="str">
        <f t="shared" si="141"/>
        <v>Public ALS</v>
      </c>
      <c r="AA2480" t="str">
        <f t="shared" si="142"/>
        <v>4</v>
      </c>
    </row>
    <row r="2481" spans="1:27" ht="15.75" hidden="1" customHeight="1" x14ac:dyDescent="0.25">
      <c r="A2481" s="162">
        <v>2115</v>
      </c>
      <c r="B2481" s="166">
        <v>121962</v>
      </c>
      <c r="C2481" s="167" t="s">
        <v>2709</v>
      </c>
      <c r="D2481" s="163" t="s">
        <v>638</v>
      </c>
      <c r="E2481" s="163" t="s">
        <v>639</v>
      </c>
      <c r="F2481" s="163" t="s">
        <v>639</v>
      </c>
      <c r="G2481" s="167" t="s">
        <v>2710</v>
      </c>
      <c r="H2481" s="167" t="s">
        <v>2711</v>
      </c>
      <c r="I2481" s="163" t="s">
        <v>643</v>
      </c>
      <c r="J2481" s="162">
        <v>11.215931060000001</v>
      </c>
      <c r="K2481" s="162">
        <v>124.41084720000001</v>
      </c>
      <c r="L2481" s="163" t="s">
        <v>644</v>
      </c>
      <c r="M2481" s="162">
        <v>14</v>
      </c>
      <c r="N2481" s="162">
        <v>45</v>
      </c>
      <c r="O2481" s="162">
        <v>194</v>
      </c>
      <c r="P2481" s="162">
        <v>1414</v>
      </c>
      <c r="Q2481" s="162">
        <v>2617</v>
      </c>
      <c r="R2481" s="164">
        <v>1</v>
      </c>
      <c r="S2481" s="164" t="s">
        <v>644</v>
      </c>
      <c r="T2481" s="164"/>
      <c r="U2481" s="164" t="s">
        <v>644</v>
      </c>
      <c r="V2481" s="164" t="s">
        <v>644</v>
      </c>
      <c r="W2481" s="162">
        <f t="shared" si="140"/>
        <v>1</v>
      </c>
      <c r="X2481" s="162">
        <v>1</v>
      </c>
      <c r="Y2481" t="str">
        <f t="shared" si="141"/>
        <v>Public Elementary</v>
      </c>
      <c r="AA2481" t="str">
        <f t="shared" si="142"/>
        <v>1</v>
      </c>
    </row>
    <row r="2482" spans="1:27" ht="15.75" hidden="1" customHeight="1" x14ac:dyDescent="0.25">
      <c r="A2482" s="162">
        <v>2116</v>
      </c>
      <c r="B2482" s="166">
        <v>121963</v>
      </c>
      <c r="C2482" s="167" t="s">
        <v>2712</v>
      </c>
      <c r="D2482" s="163" t="s">
        <v>638</v>
      </c>
      <c r="E2482" s="163" t="s">
        <v>639</v>
      </c>
      <c r="F2482" s="163" t="s">
        <v>639</v>
      </c>
      <c r="G2482" s="167" t="s">
        <v>2710</v>
      </c>
      <c r="H2482" s="167" t="s">
        <v>2711</v>
      </c>
      <c r="I2482" s="163" t="s">
        <v>643</v>
      </c>
      <c r="J2482" s="162">
        <v>11.249206600000001</v>
      </c>
      <c r="K2482" s="162">
        <v>124.4425033</v>
      </c>
      <c r="L2482" s="163" t="s">
        <v>644</v>
      </c>
      <c r="M2482" s="162">
        <v>14</v>
      </c>
      <c r="N2482" s="162">
        <v>45</v>
      </c>
      <c r="O2482" s="162">
        <v>194</v>
      </c>
      <c r="P2482" s="162">
        <v>1414</v>
      </c>
      <c r="Q2482" s="162">
        <v>2617</v>
      </c>
      <c r="R2482" s="164">
        <v>1</v>
      </c>
      <c r="S2482" s="164" t="s">
        <v>644</v>
      </c>
      <c r="T2482" s="164"/>
      <c r="U2482" s="164" t="s">
        <v>644</v>
      </c>
      <c r="V2482" s="164" t="s">
        <v>644</v>
      </c>
      <c r="W2482" s="162">
        <f t="shared" si="140"/>
        <v>1</v>
      </c>
      <c r="X2482" s="162">
        <v>1</v>
      </c>
      <c r="Y2482" t="str">
        <f t="shared" si="141"/>
        <v>Public Elementary</v>
      </c>
      <c r="AA2482" t="str">
        <f t="shared" si="142"/>
        <v>1</v>
      </c>
    </row>
    <row r="2483" spans="1:27" ht="15.75" hidden="1" customHeight="1" x14ac:dyDescent="0.25">
      <c r="A2483" s="162">
        <v>2117</v>
      </c>
      <c r="B2483" s="166">
        <v>121964</v>
      </c>
      <c r="C2483" s="167" t="s">
        <v>2713</v>
      </c>
      <c r="D2483" s="163" t="s">
        <v>638</v>
      </c>
      <c r="E2483" s="163" t="s">
        <v>639</v>
      </c>
      <c r="F2483" s="163" t="s">
        <v>639</v>
      </c>
      <c r="G2483" s="167" t="s">
        <v>2710</v>
      </c>
      <c r="H2483" s="167" t="s">
        <v>2711</v>
      </c>
      <c r="I2483" s="163" t="s">
        <v>643</v>
      </c>
      <c r="J2483" s="162">
        <v>11.254806220000001</v>
      </c>
      <c r="K2483" s="162">
        <v>124.4425033</v>
      </c>
      <c r="L2483" s="163" t="s">
        <v>644</v>
      </c>
      <c r="M2483" s="162">
        <v>14</v>
      </c>
      <c r="N2483" s="162">
        <v>45</v>
      </c>
      <c r="O2483" s="162">
        <v>194</v>
      </c>
      <c r="P2483" s="162">
        <v>1414</v>
      </c>
      <c r="Q2483" s="162">
        <v>2617</v>
      </c>
      <c r="R2483" s="164">
        <v>1</v>
      </c>
      <c r="S2483" s="164" t="s">
        <v>644</v>
      </c>
      <c r="T2483" s="164"/>
      <c r="U2483" s="164" t="s">
        <v>644</v>
      </c>
      <c r="V2483" s="164" t="s">
        <v>644</v>
      </c>
      <c r="W2483" s="162">
        <f t="shared" si="140"/>
        <v>1</v>
      </c>
      <c r="X2483" s="162">
        <v>1</v>
      </c>
      <c r="Y2483" t="str">
        <f t="shared" si="141"/>
        <v>Public Elementary</v>
      </c>
      <c r="AA2483" t="str">
        <f t="shared" si="142"/>
        <v>1</v>
      </c>
    </row>
    <row r="2484" spans="1:27" ht="15.75" hidden="1" customHeight="1" x14ac:dyDescent="0.25">
      <c r="A2484" s="162">
        <v>2118</v>
      </c>
      <c r="B2484" s="166">
        <v>121965</v>
      </c>
      <c r="C2484" s="167" t="s">
        <v>2714</v>
      </c>
      <c r="D2484" s="163" t="s">
        <v>638</v>
      </c>
      <c r="E2484" s="163" t="s">
        <v>639</v>
      </c>
      <c r="F2484" s="163" t="s">
        <v>639</v>
      </c>
      <c r="G2484" s="167" t="s">
        <v>2710</v>
      </c>
      <c r="H2484" s="167" t="s">
        <v>2711</v>
      </c>
      <c r="I2484" s="163" t="s">
        <v>643</v>
      </c>
      <c r="J2484" s="162">
        <v>11.233007560000001</v>
      </c>
      <c r="K2484" s="162">
        <v>124.4779032</v>
      </c>
      <c r="L2484" s="163" t="s">
        <v>644</v>
      </c>
      <c r="M2484" s="162">
        <v>14</v>
      </c>
      <c r="N2484" s="162">
        <v>45</v>
      </c>
      <c r="O2484" s="162">
        <v>194</v>
      </c>
      <c r="P2484" s="162">
        <v>1414</v>
      </c>
      <c r="Q2484" s="162">
        <v>2617</v>
      </c>
      <c r="R2484" s="164">
        <v>1</v>
      </c>
      <c r="S2484" s="164" t="s">
        <v>644</v>
      </c>
      <c r="T2484" s="164"/>
      <c r="U2484" s="164" t="s">
        <v>644</v>
      </c>
      <c r="V2484" s="164" t="s">
        <v>644</v>
      </c>
      <c r="W2484" s="162">
        <f t="shared" si="140"/>
        <v>1</v>
      </c>
      <c r="X2484" s="162">
        <v>1</v>
      </c>
      <c r="Y2484" t="str">
        <f t="shared" si="141"/>
        <v>Public Elementary</v>
      </c>
      <c r="AA2484" t="str">
        <f t="shared" si="142"/>
        <v>1</v>
      </c>
    </row>
    <row r="2485" spans="1:27" ht="15.75" hidden="1" customHeight="1" x14ac:dyDescent="0.25">
      <c r="A2485" s="162">
        <v>2119</v>
      </c>
      <c r="B2485" s="166">
        <v>121966</v>
      </c>
      <c r="C2485" s="167" t="s">
        <v>2715</v>
      </c>
      <c r="D2485" s="163" t="s">
        <v>638</v>
      </c>
      <c r="E2485" s="163" t="s">
        <v>639</v>
      </c>
      <c r="F2485" s="163" t="s">
        <v>639</v>
      </c>
      <c r="G2485" s="167" t="s">
        <v>2710</v>
      </c>
      <c r="H2485" s="167" t="s">
        <v>2711</v>
      </c>
      <c r="I2485" s="163" t="s">
        <v>643</v>
      </c>
      <c r="J2485" s="162">
        <v>11.237107419999999</v>
      </c>
      <c r="K2485" s="162">
        <v>124.44860319999999</v>
      </c>
      <c r="L2485" s="163" t="s">
        <v>644</v>
      </c>
      <c r="M2485" s="162">
        <v>14</v>
      </c>
      <c r="N2485" s="162">
        <v>45</v>
      </c>
      <c r="O2485" s="162">
        <v>194</v>
      </c>
      <c r="P2485" s="162">
        <v>1414</v>
      </c>
      <c r="Q2485" s="162">
        <v>2617</v>
      </c>
      <c r="R2485" s="164">
        <v>1</v>
      </c>
      <c r="S2485" s="164" t="s">
        <v>644</v>
      </c>
      <c r="T2485" s="164"/>
      <c r="U2485" s="164" t="s">
        <v>644</v>
      </c>
      <c r="V2485" s="164" t="s">
        <v>644</v>
      </c>
      <c r="W2485" s="162">
        <f t="shared" si="140"/>
        <v>1</v>
      </c>
      <c r="X2485" s="162">
        <v>1</v>
      </c>
      <c r="Y2485" t="str">
        <f t="shared" si="141"/>
        <v>Public Elementary</v>
      </c>
      <c r="AA2485" t="str">
        <f t="shared" si="142"/>
        <v>1</v>
      </c>
    </row>
    <row r="2486" spans="1:27" ht="15.75" hidden="1" customHeight="1" x14ac:dyDescent="0.25">
      <c r="A2486" s="162">
        <v>2120</v>
      </c>
      <c r="B2486" s="166">
        <v>121967</v>
      </c>
      <c r="C2486" s="167" t="s">
        <v>2716</v>
      </c>
      <c r="D2486" s="163" t="s">
        <v>638</v>
      </c>
      <c r="E2486" s="163" t="s">
        <v>639</v>
      </c>
      <c r="F2486" s="163" t="s">
        <v>639</v>
      </c>
      <c r="G2486" s="167" t="s">
        <v>2710</v>
      </c>
      <c r="H2486" s="167" t="s">
        <v>2711</v>
      </c>
      <c r="I2486" s="163" t="s">
        <v>643</v>
      </c>
      <c r="J2486" s="162">
        <v>11.216708730000001</v>
      </c>
      <c r="K2486" s="162">
        <v>124.46973610000001</v>
      </c>
      <c r="L2486" s="163" t="s">
        <v>644</v>
      </c>
      <c r="M2486" s="162">
        <v>14</v>
      </c>
      <c r="N2486" s="162">
        <v>45</v>
      </c>
      <c r="O2486" s="162">
        <v>194</v>
      </c>
      <c r="P2486" s="162">
        <v>1414</v>
      </c>
      <c r="Q2486" s="162">
        <v>2617</v>
      </c>
      <c r="R2486" s="164">
        <v>1</v>
      </c>
      <c r="S2486" s="164" t="s">
        <v>644</v>
      </c>
      <c r="T2486" s="164"/>
      <c r="U2486" s="164" t="s">
        <v>644</v>
      </c>
      <c r="V2486" s="164" t="s">
        <v>644</v>
      </c>
      <c r="W2486" s="162">
        <f t="shared" si="140"/>
        <v>1</v>
      </c>
      <c r="X2486" s="162">
        <v>1</v>
      </c>
      <c r="Y2486" t="str">
        <f t="shared" si="141"/>
        <v>Public Elementary</v>
      </c>
      <c r="AA2486" t="str">
        <f t="shared" si="142"/>
        <v>1</v>
      </c>
    </row>
    <row r="2487" spans="1:27" ht="15.75" hidden="1" customHeight="1" x14ac:dyDescent="0.25">
      <c r="A2487" s="162">
        <v>2121</v>
      </c>
      <c r="B2487" s="166">
        <v>121968</v>
      </c>
      <c r="C2487" s="167" t="s">
        <v>2717</v>
      </c>
      <c r="D2487" s="163" t="s">
        <v>638</v>
      </c>
      <c r="E2487" s="163" t="s">
        <v>639</v>
      </c>
      <c r="F2487" s="163" t="s">
        <v>639</v>
      </c>
      <c r="G2487" s="167" t="s">
        <v>2710</v>
      </c>
      <c r="H2487" s="167" t="s">
        <v>2711</v>
      </c>
      <c r="I2487" s="163" t="s">
        <v>643</v>
      </c>
      <c r="J2487" s="162">
        <v>11.015666700000001</v>
      </c>
      <c r="K2487" s="162">
        <v>124.47140210000001</v>
      </c>
      <c r="L2487" s="163" t="s">
        <v>644</v>
      </c>
      <c r="M2487" s="162">
        <v>14</v>
      </c>
      <c r="N2487" s="162">
        <v>45</v>
      </c>
      <c r="O2487" s="162">
        <v>194</v>
      </c>
      <c r="P2487" s="162">
        <v>1414</v>
      </c>
      <c r="Q2487" s="162">
        <v>2617</v>
      </c>
      <c r="R2487" s="164">
        <v>1</v>
      </c>
      <c r="S2487" s="164" t="s">
        <v>644</v>
      </c>
      <c r="T2487" s="164"/>
      <c r="U2487" s="164" t="s">
        <v>644</v>
      </c>
      <c r="V2487" s="164" t="s">
        <v>644</v>
      </c>
      <c r="W2487" s="162">
        <f t="shared" si="140"/>
        <v>1</v>
      </c>
      <c r="X2487" s="162">
        <v>1</v>
      </c>
      <c r="Y2487" t="str">
        <f t="shared" si="141"/>
        <v>Public Elementary</v>
      </c>
      <c r="AA2487" t="str">
        <f t="shared" si="142"/>
        <v>1</v>
      </c>
    </row>
    <row r="2488" spans="1:27" ht="15.75" hidden="1" customHeight="1" x14ac:dyDescent="0.25">
      <c r="A2488" s="162">
        <v>2122</v>
      </c>
      <c r="B2488" s="166">
        <v>121969</v>
      </c>
      <c r="C2488" s="167" t="s">
        <v>2718</v>
      </c>
      <c r="D2488" s="163" t="s">
        <v>638</v>
      </c>
      <c r="E2488" s="163" t="s">
        <v>639</v>
      </c>
      <c r="F2488" s="163" t="s">
        <v>639</v>
      </c>
      <c r="G2488" s="167" t="s">
        <v>2710</v>
      </c>
      <c r="H2488" s="167" t="s">
        <v>2711</v>
      </c>
      <c r="I2488" s="163" t="s">
        <v>643</v>
      </c>
      <c r="J2488" s="162">
        <v>11.24400694</v>
      </c>
      <c r="K2488" s="162">
        <v>124.44750329999999</v>
      </c>
      <c r="L2488" s="163" t="s">
        <v>644</v>
      </c>
      <c r="M2488" s="162">
        <v>14</v>
      </c>
      <c r="N2488" s="162">
        <v>45</v>
      </c>
      <c r="O2488" s="162">
        <v>194</v>
      </c>
      <c r="P2488" s="162">
        <v>1414</v>
      </c>
      <c r="Q2488" s="162">
        <v>2617</v>
      </c>
      <c r="R2488" s="164">
        <v>1</v>
      </c>
      <c r="S2488" s="164" t="s">
        <v>644</v>
      </c>
      <c r="T2488" s="164"/>
      <c r="U2488" s="164" t="s">
        <v>644</v>
      </c>
      <c r="V2488" s="164" t="s">
        <v>644</v>
      </c>
      <c r="W2488" s="162">
        <f t="shared" si="140"/>
        <v>1</v>
      </c>
      <c r="X2488" s="162">
        <v>1</v>
      </c>
      <c r="Y2488" t="str">
        <f t="shared" si="141"/>
        <v>Public Elementary</v>
      </c>
      <c r="AA2488" t="str">
        <f t="shared" si="142"/>
        <v>1</v>
      </c>
    </row>
    <row r="2489" spans="1:27" ht="15.75" hidden="1" customHeight="1" x14ac:dyDescent="0.25">
      <c r="A2489" s="162">
        <v>2123</v>
      </c>
      <c r="B2489" s="166">
        <v>121971</v>
      </c>
      <c r="C2489" s="167" t="s">
        <v>2719</v>
      </c>
      <c r="D2489" s="163" t="s">
        <v>638</v>
      </c>
      <c r="E2489" s="163" t="s">
        <v>639</v>
      </c>
      <c r="F2489" s="163" t="s">
        <v>639</v>
      </c>
      <c r="G2489" s="167" t="s">
        <v>2710</v>
      </c>
      <c r="H2489" s="167" t="s">
        <v>2711</v>
      </c>
      <c r="I2489" s="163" t="s">
        <v>643</v>
      </c>
      <c r="J2489" s="162">
        <v>11.24777778</v>
      </c>
      <c r="K2489" s="162">
        <v>124.3947222</v>
      </c>
      <c r="L2489" s="163" t="s">
        <v>644</v>
      </c>
      <c r="M2489" s="162">
        <v>14</v>
      </c>
      <c r="N2489" s="162">
        <v>45</v>
      </c>
      <c r="O2489" s="162">
        <v>194</v>
      </c>
      <c r="P2489" s="162">
        <v>1414</v>
      </c>
      <c r="Q2489" s="162">
        <v>2617</v>
      </c>
      <c r="R2489" s="164">
        <v>1</v>
      </c>
      <c r="S2489" s="164" t="s">
        <v>644</v>
      </c>
      <c r="T2489" s="164"/>
      <c r="U2489" s="164" t="s">
        <v>644</v>
      </c>
      <c r="V2489" s="164" t="s">
        <v>644</v>
      </c>
      <c r="W2489" s="162">
        <f t="shared" si="140"/>
        <v>1</v>
      </c>
      <c r="X2489" s="162">
        <v>1</v>
      </c>
      <c r="Y2489" t="str">
        <f t="shared" si="141"/>
        <v>Public Elementary</v>
      </c>
      <c r="AA2489" t="str">
        <f t="shared" si="142"/>
        <v>1</v>
      </c>
    </row>
    <row r="2490" spans="1:27" ht="15.75" hidden="1" customHeight="1" x14ac:dyDescent="0.25">
      <c r="A2490" s="162">
        <v>2124</v>
      </c>
      <c r="B2490" s="166">
        <v>121972</v>
      </c>
      <c r="C2490" s="167" t="s">
        <v>2720</v>
      </c>
      <c r="D2490" s="163" t="s">
        <v>638</v>
      </c>
      <c r="E2490" s="163" t="s">
        <v>639</v>
      </c>
      <c r="F2490" s="163" t="s">
        <v>639</v>
      </c>
      <c r="G2490" s="167" t="s">
        <v>2710</v>
      </c>
      <c r="H2490" s="167" t="s">
        <v>2711</v>
      </c>
      <c r="I2490" s="163" t="s">
        <v>643</v>
      </c>
      <c r="J2490" s="162">
        <v>11.260095039999999</v>
      </c>
      <c r="K2490" s="162">
        <v>124.4030704</v>
      </c>
      <c r="L2490" s="163" t="s">
        <v>644</v>
      </c>
      <c r="M2490" s="162">
        <v>14</v>
      </c>
      <c r="N2490" s="162">
        <v>45</v>
      </c>
      <c r="O2490" s="162">
        <v>194</v>
      </c>
      <c r="P2490" s="162">
        <v>1414</v>
      </c>
      <c r="Q2490" s="162">
        <v>2617</v>
      </c>
      <c r="R2490" s="164">
        <v>1</v>
      </c>
      <c r="S2490" s="164" t="s">
        <v>644</v>
      </c>
      <c r="T2490" s="164"/>
      <c r="U2490" s="164" t="s">
        <v>644</v>
      </c>
      <c r="V2490" s="164" t="s">
        <v>644</v>
      </c>
      <c r="W2490" s="162">
        <f t="shared" si="140"/>
        <v>1</v>
      </c>
      <c r="X2490" s="162">
        <v>1</v>
      </c>
      <c r="Y2490" t="str">
        <f t="shared" si="141"/>
        <v>Public Elementary</v>
      </c>
      <c r="AA2490" t="str">
        <f t="shared" si="142"/>
        <v>1</v>
      </c>
    </row>
    <row r="2491" spans="1:27" ht="15.75" hidden="1" customHeight="1" x14ac:dyDescent="0.25">
      <c r="A2491" s="162">
        <v>2125</v>
      </c>
      <c r="B2491" s="166">
        <v>121973</v>
      </c>
      <c r="C2491" s="167" t="s">
        <v>2721</v>
      </c>
      <c r="D2491" s="163" t="s">
        <v>638</v>
      </c>
      <c r="E2491" s="163" t="s">
        <v>639</v>
      </c>
      <c r="F2491" s="163" t="s">
        <v>639</v>
      </c>
      <c r="G2491" s="167" t="s">
        <v>2710</v>
      </c>
      <c r="H2491" s="167" t="s">
        <v>2711</v>
      </c>
      <c r="I2491" s="163" t="s">
        <v>643</v>
      </c>
      <c r="J2491" s="162">
        <v>11.22830826</v>
      </c>
      <c r="K2491" s="162">
        <v>124.3989033</v>
      </c>
      <c r="L2491" s="163" t="s">
        <v>644</v>
      </c>
      <c r="M2491" s="162">
        <v>14</v>
      </c>
      <c r="N2491" s="162">
        <v>45</v>
      </c>
      <c r="O2491" s="162">
        <v>194</v>
      </c>
      <c r="P2491" s="162">
        <v>1414</v>
      </c>
      <c r="Q2491" s="162">
        <v>2617</v>
      </c>
      <c r="R2491" s="164">
        <v>1</v>
      </c>
      <c r="S2491" s="164" t="s">
        <v>644</v>
      </c>
      <c r="T2491" s="164"/>
      <c r="U2491" s="164" t="s">
        <v>644</v>
      </c>
      <c r="V2491" s="164" t="s">
        <v>644</v>
      </c>
      <c r="W2491" s="162">
        <f t="shared" si="140"/>
        <v>1</v>
      </c>
      <c r="X2491" s="162">
        <v>1</v>
      </c>
      <c r="Y2491" t="str">
        <f t="shared" si="141"/>
        <v>Public Elementary</v>
      </c>
      <c r="AA2491" t="str">
        <f t="shared" si="142"/>
        <v>1</v>
      </c>
    </row>
    <row r="2492" spans="1:27" ht="15.75" hidden="1" customHeight="1" x14ac:dyDescent="0.25">
      <c r="A2492" s="162">
        <v>2126</v>
      </c>
      <c r="B2492" s="166">
        <v>121974</v>
      </c>
      <c r="C2492" s="167" t="s">
        <v>658</v>
      </c>
      <c r="D2492" s="163" t="s">
        <v>638</v>
      </c>
      <c r="E2492" s="163" t="s">
        <v>639</v>
      </c>
      <c r="F2492" s="163" t="s">
        <v>639</v>
      </c>
      <c r="G2492" s="167" t="s">
        <v>2710</v>
      </c>
      <c r="H2492" s="167" t="s">
        <v>2711</v>
      </c>
      <c r="I2492" s="163" t="s">
        <v>643</v>
      </c>
      <c r="J2492" s="162">
        <v>11.22398643</v>
      </c>
      <c r="K2492" s="162">
        <v>124.4264032</v>
      </c>
      <c r="L2492" s="163" t="s">
        <v>644</v>
      </c>
      <c r="M2492" s="162">
        <v>14</v>
      </c>
      <c r="N2492" s="162">
        <v>45</v>
      </c>
      <c r="O2492" s="162">
        <v>194</v>
      </c>
      <c r="P2492" s="162">
        <v>1414</v>
      </c>
      <c r="Q2492" s="162">
        <v>2617</v>
      </c>
      <c r="R2492" s="164">
        <v>1</v>
      </c>
      <c r="S2492" s="164" t="s">
        <v>644</v>
      </c>
      <c r="T2492" s="164"/>
      <c r="U2492" s="164" t="s">
        <v>644</v>
      </c>
      <c r="V2492" s="164" t="s">
        <v>644</v>
      </c>
      <c r="W2492" s="162">
        <f t="shared" si="140"/>
        <v>1</v>
      </c>
      <c r="X2492" s="162">
        <v>1</v>
      </c>
      <c r="Y2492" t="str">
        <f t="shared" si="141"/>
        <v>Public Elementary</v>
      </c>
      <c r="AA2492" t="str">
        <f t="shared" si="142"/>
        <v>1</v>
      </c>
    </row>
    <row r="2493" spans="1:27" ht="15.75" hidden="1" customHeight="1" x14ac:dyDescent="0.25">
      <c r="A2493" s="162">
        <v>2127</v>
      </c>
      <c r="B2493" s="166">
        <v>121975</v>
      </c>
      <c r="C2493" s="167" t="s">
        <v>2722</v>
      </c>
      <c r="D2493" s="163" t="s">
        <v>638</v>
      </c>
      <c r="E2493" s="163" t="s">
        <v>639</v>
      </c>
      <c r="F2493" s="163" t="s">
        <v>639</v>
      </c>
      <c r="G2493" s="167" t="s">
        <v>2710</v>
      </c>
      <c r="H2493" s="167" t="s">
        <v>2711</v>
      </c>
      <c r="I2493" s="163" t="s">
        <v>643</v>
      </c>
      <c r="J2493" s="162">
        <v>11.242318149999999</v>
      </c>
      <c r="K2493" s="162">
        <v>124.4291813</v>
      </c>
      <c r="L2493" s="163" t="s">
        <v>644</v>
      </c>
      <c r="M2493" s="162">
        <v>14</v>
      </c>
      <c r="N2493" s="162">
        <v>45</v>
      </c>
      <c r="O2493" s="162">
        <v>194</v>
      </c>
      <c r="P2493" s="162">
        <v>1414</v>
      </c>
      <c r="Q2493" s="162">
        <v>2617</v>
      </c>
      <c r="R2493" s="164">
        <v>1</v>
      </c>
      <c r="S2493" s="164" t="s">
        <v>644</v>
      </c>
      <c r="T2493" s="164"/>
      <c r="U2493" s="164" t="s">
        <v>644</v>
      </c>
      <c r="V2493" s="164" t="s">
        <v>644</v>
      </c>
      <c r="W2493" s="162">
        <f t="shared" si="140"/>
        <v>1</v>
      </c>
      <c r="X2493" s="162">
        <v>1</v>
      </c>
      <c r="Y2493" t="str">
        <f t="shared" si="141"/>
        <v>Public Elementary</v>
      </c>
      <c r="AA2493" t="str">
        <f t="shared" si="142"/>
        <v>1</v>
      </c>
    </row>
    <row r="2494" spans="1:27" ht="15.75" hidden="1" customHeight="1" x14ac:dyDescent="0.25">
      <c r="A2494" s="162">
        <v>2173</v>
      </c>
      <c r="B2494" s="166">
        <v>191531</v>
      </c>
      <c r="C2494" s="167" t="s">
        <v>1752</v>
      </c>
      <c r="D2494" s="163" t="s">
        <v>638</v>
      </c>
      <c r="E2494" s="163" t="s">
        <v>639</v>
      </c>
      <c r="F2494" s="163" t="s">
        <v>639</v>
      </c>
      <c r="G2494" s="167" t="s">
        <v>2710</v>
      </c>
      <c r="H2494" s="167" t="s">
        <v>2711</v>
      </c>
      <c r="I2494" s="163" t="s">
        <v>643</v>
      </c>
      <c r="J2494" s="162">
        <v>11.1944</v>
      </c>
      <c r="K2494" s="162">
        <v>124.471294</v>
      </c>
      <c r="L2494" s="163" t="s">
        <v>644</v>
      </c>
      <c r="M2494" s="162">
        <v>14</v>
      </c>
      <c r="N2494" s="162">
        <v>45</v>
      </c>
      <c r="O2494" s="162">
        <v>194</v>
      </c>
      <c r="P2494" s="162">
        <v>1414</v>
      </c>
      <c r="Q2494" s="162">
        <v>2617</v>
      </c>
      <c r="R2494" s="164">
        <v>1</v>
      </c>
      <c r="S2494" s="164" t="s">
        <v>644</v>
      </c>
      <c r="T2494" s="164"/>
      <c r="U2494" s="164" t="s">
        <v>644</v>
      </c>
      <c r="V2494" s="164" t="s">
        <v>644</v>
      </c>
      <c r="W2494" s="162">
        <f t="shared" si="140"/>
        <v>1</v>
      </c>
      <c r="X2494" s="162">
        <v>1</v>
      </c>
      <c r="Y2494" t="str">
        <f t="shared" si="141"/>
        <v>Public Elementary</v>
      </c>
      <c r="AA2494" t="str">
        <f t="shared" si="142"/>
        <v>1</v>
      </c>
    </row>
    <row r="2495" spans="1:27" ht="15.75" hidden="1" customHeight="1" x14ac:dyDescent="0.25">
      <c r="A2495" s="162">
        <v>2269</v>
      </c>
      <c r="B2495" s="166">
        <v>303389</v>
      </c>
      <c r="C2495" s="167" t="s">
        <v>2849</v>
      </c>
      <c r="D2495" s="163" t="s">
        <v>638</v>
      </c>
      <c r="E2495" s="163" t="s">
        <v>639</v>
      </c>
      <c r="F2495" s="163" t="s">
        <v>639</v>
      </c>
      <c r="G2495" s="167" t="s">
        <v>2710</v>
      </c>
      <c r="H2495" s="167" t="s">
        <v>2711</v>
      </c>
      <c r="I2495" s="163" t="s">
        <v>716</v>
      </c>
      <c r="J2495" s="162">
        <v>11.260344509999999</v>
      </c>
      <c r="K2495" s="162">
        <v>124.434811</v>
      </c>
      <c r="L2495" s="163" t="s">
        <v>644</v>
      </c>
      <c r="M2495" s="162">
        <v>14</v>
      </c>
      <c r="N2495" s="162">
        <v>45</v>
      </c>
      <c r="O2495" s="162">
        <v>194</v>
      </c>
      <c r="P2495" s="162">
        <v>1414</v>
      </c>
      <c r="Q2495" s="162">
        <v>2617</v>
      </c>
      <c r="R2495" s="164" t="s">
        <v>644</v>
      </c>
      <c r="S2495" s="164">
        <v>1</v>
      </c>
      <c r="T2495" s="164"/>
      <c r="U2495" s="164" t="s">
        <v>644</v>
      </c>
      <c r="V2495" s="164" t="s">
        <v>644</v>
      </c>
      <c r="W2495" s="162">
        <f t="shared" si="140"/>
        <v>2</v>
      </c>
      <c r="X2495" s="162">
        <v>1</v>
      </c>
      <c r="Y2495" t="str">
        <f t="shared" si="141"/>
        <v>Public JHS</v>
      </c>
      <c r="AA2495" t="str">
        <f t="shared" si="142"/>
        <v>2</v>
      </c>
    </row>
    <row r="2496" spans="1:27" ht="15.75" hidden="1" customHeight="1" x14ac:dyDescent="0.25">
      <c r="A2496" s="162">
        <v>2319</v>
      </c>
      <c r="B2496" s="166">
        <v>303442</v>
      </c>
      <c r="C2496" s="167" t="s">
        <v>2897</v>
      </c>
      <c r="D2496" s="163" t="s">
        <v>638</v>
      </c>
      <c r="E2496" s="163" t="s">
        <v>639</v>
      </c>
      <c r="F2496" s="163" t="s">
        <v>639</v>
      </c>
      <c r="G2496" s="167" t="s">
        <v>2710</v>
      </c>
      <c r="H2496" s="167" t="s">
        <v>2711</v>
      </c>
      <c r="I2496" s="163" t="s">
        <v>716</v>
      </c>
      <c r="J2496" s="162">
        <v>11.21277031</v>
      </c>
      <c r="K2496" s="162">
        <v>124.40938149999999</v>
      </c>
      <c r="L2496" s="163" t="s">
        <v>644</v>
      </c>
      <c r="M2496" s="162">
        <v>14</v>
      </c>
      <c r="N2496" s="162">
        <v>45</v>
      </c>
      <c r="O2496" s="162">
        <v>194</v>
      </c>
      <c r="P2496" s="162">
        <v>1414</v>
      </c>
      <c r="Q2496" s="162">
        <v>2617</v>
      </c>
      <c r="R2496" s="164" t="s">
        <v>644</v>
      </c>
      <c r="S2496" s="164">
        <v>1</v>
      </c>
      <c r="T2496" s="164"/>
      <c r="U2496" s="164" t="s">
        <v>644</v>
      </c>
      <c r="V2496" s="164" t="s">
        <v>644</v>
      </c>
      <c r="W2496" s="162">
        <f t="shared" si="140"/>
        <v>2</v>
      </c>
      <c r="X2496" s="162">
        <v>1</v>
      </c>
      <c r="Y2496" t="str">
        <f t="shared" si="141"/>
        <v>Public JHS</v>
      </c>
      <c r="AA2496" t="str">
        <f t="shared" si="142"/>
        <v>2</v>
      </c>
    </row>
    <row r="2497" spans="1:28" ht="15.75" hidden="1" customHeight="1" x14ac:dyDescent="0.25">
      <c r="A2497" s="162">
        <v>2340</v>
      </c>
      <c r="B2497" s="166">
        <v>313322</v>
      </c>
      <c r="C2497" s="167" t="s">
        <v>2915</v>
      </c>
      <c r="D2497" s="163" t="s">
        <v>638</v>
      </c>
      <c r="E2497" s="163" t="s">
        <v>639</v>
      </c>
      <c r="F2497" s="163" t="s">
        <v>639</v>
      </c>
      <c r="G2497" s="167" t="s">
        <v>2710</v>
      </c>
      <c r="H2497" s="167" t="s">
        <v>2711</v>
      </c>
      <c r="I2497" s="163" t="s">
        <v>716</v>
      </c>
      <c r="J2497" s="170"/>
      <c r="K2497" s="170"/>
      <c r="L2497" s="163" t="s">
        <v>644</v>
      </c>
      <c r="M2497" s="162">
        <v>14</v>
      </c>
      <c r="N2497" s="162">
        <v>45</v>
      </c>
      <c r="O2497" s="162">
        <v>194</v>
      </c>
      <c r="P2497" s="162">
        <v>1414</v>
      </c>
      <c r="Q2497" s="162">
        <v>2617</v>
      </c>
      <c r="R2497" s="164" t="s">
        <v>644</v>
      </c>
      <c r="S2497" s="164">
        <v>1</v>
      </c>
      <c r="T2497" s="164"/>
      <c r="U2497" s="164" t="s">
        <v>644</v>
      </c>
      <c r="V2497" s="164" t="s">
        <v>644</v>
      </c>
      <c r="W2497" s="162">
        <f t="shared" si="140"/>
        <v>2</v>
      </c>
      <c r="X2497" s="162">
        <v>1</v>
      </c>
      <c r="Y2497" t="str">
        <f t="shared" si="141"/>
        <v>Public JHS</v>
      </c>
      <c r="AA2497" t="str">
        <f t="shared" si="142"/>
        <v>2</v>
      </c>
    </row>
    <row r="2498" spans="1:28" ht="15.75" hidden="1" customHeight="1" x14ac:dyDescent="0.25">
      <c r="A2498" s="162">
        <v>2411</v>
      </c>
      <c r="B2498" s="166">
        <v>451506</v>
      </c>
      <c r="C2498" s="175" t="s">
        <v>3040</v>
      </c>
      <c r="D2498" s="163" t="s">
        <v>638</v>
      </c>
      <c r="E2498" s="163" t="s">
        <v>730</v>
      </c>
      <c r="F2498" s="163" t="s">
        <v>639</v>
      </c>
      <c r="G2498" s="167" t="s">
        <v>3025</v>
      </c>
      <c r="H2498" s="167" t="s">
        <v>2711</v>
      </c>
      <c r="I2498" s="163" t="s">
        <v>3</v>
      </c>
      <c r="J2498" s="170"/>
      <c r="K2498" s="170"/>
      <c r="L2498" s="163" t="s">
        <v>3028</v>
      </c>
      <c r="M2498" s="162">
        <v>14</v>
      </c>
      <c r="N2498" s="162">
        <v>45</v>
      </c>
      <c r="O2498" s="162">
        <v>194</v>
      </c>
      <c r="P2498" s="162">
        <v>1414</v>
      </c>
      <c r="Q2498" s="162">
        <v>2617</v>
      </c>
      <c r="R2498" s="164">
        <v>1</v>
      </c>
      <c r="S2498" s="164" t="s">
        <v>644</v>
      </c>
      <c r="T2498" s="164"/>
      <c r="U2498" s="164" t="s">
        <v>644</v>
      </c>
      <c r="V2498" s="164" t="s">
        <v>644</v>
      </c>
      <c r="W2498" s="162">
        <f t="shared" si="140"/>
        <v>1</v>
      </c>
      <c r="X2498" s="162">
        <v>2</v>
      </c>
      <c r="Y2498" s="1751" t="str">
        <f t="shared" si="141"/>
        <v>Private Elementary</v>
      </c>
      <c r="Z2498" s="1751"/>
      <c r="AA2498" s="1751" t="str">
        <f t="shared" si="142"/>
        <v>1</v>
      </c>
      <c r="AB2498" s="1751"/>
    </row>
    <row r="2499" spans="1:28" ht="15.75" hidden="1" customHeight="1" x14ac:dyDescent="0.25">
      <c r="A2499" s="162">
        <v>2434</v>
      </c>
      <c r="B2499" s="166">
        <v>451544</v>
      </c>
      <c r="C2499" s="167" t="s">
        <v>3078</v>
      </c>
      <c r="D2499" s="163" t="s">
        <v>638</v>
      </c>
      <c r="E2499" s="163" t="s">
        <v>730</v>
      </c>
      <c r="F2499" s="163" t="s">
        <v>639</v>
      </c>
      <c r="G2499" s="167" t="s">
        <v>3025</v>
      </c>
      <c r="H2499" s="167" t="s">
        <v>2711</v>
      </c>
      <c r="I2499" s="163" t="s">
        <v>3</v>
      </c>
      <c r="J2499" s="170"/>
      <c r="K2499" s="170"/>
      <c r="L2499" s="163" t="s">
        <v>3028</v>
      </c>
      <c r="M2499" s="162">
        <v>14</v>
      </c>
      <c r="N2499" s="162">
        <v>45</v>
      </c>
      <c r="O2499" s="162">
        <v>194</v>
      </c>
      <c r="P2499" s="162">
        <v>1414</v>
      </c>
      <c r="Q2499" s="162">
        <v>2617</v>
      </c>
      <c r="R2499" s="164">
        <v>1</v>
      </c>
      <c r="S2499" s="164" t="s">
        <v>644</v>
      </c>
      <c r="T2499" s="164"/>
      <c r="U2499" s="164" t="s">
        <v>644</v>
      </c>
      <c r="V2499" s="164" t="s">
        <v>644</v>
      </c>
      <c r="W2499" s="162">
        <f t="shared" si="140"/>
        <v>1</v>
      </c>
      <c r="X2499" s="162">
        <v>2</v>
      </c>
      <c r="Y2499" s="1751" t="str">
        <f t="shared" si="141"/>
        <v>Private Elementary</v>
      </c>
      <c r="Z2499" s="1751"/>
      <c r="AA2499" s="1751" t="str">
        <f t="shared" si="142"/>
        <v>1</v>
      </c>
      <c r="AB2499" s="1751"/>
    </row>
    <row r="2500" spans="1:28" ht="15.75" hidden="1" customHeight="1" x14ac:dyDescent="0.25">
      <c r="A2500" s="162">
        <v>2500</v>
      </c>
      <c r="B2500" s="182" t="s">
        <v>2711</v>
      </c>
      <c r="C2500" s="182" t="s">
        <v>3155</v>
      </c>
      <c r="D2500" s="163" t="s">
        <v>638</v>
      </c>
      <c r="E2500" s="163" t="s">
        <v>639</v>
      </c>
      <c r="F2500" s="163" t="s">
        <v>639</v>
      </c>
      <c r="G2500" s="182" t="s">
        <v>2710</v>
      </c>
      <c r="H2500" s="182" t="s">
        <v>2711</v>
      </c>
      <c r="I2500" s="163" t="s">
        <v>758</v>
      </c>
      <c r="J2500" s="162"/>
      <c r="K2500" s="162"/>
      <c r="L2500" s="163"/>
      <c r="M2500" s="162"/>
      <c r="N2500" s="162"/>
      <c r="O2500" s="162"/>
      <c r="P2500" s="162"/>
      <c r="Q2500" s="162"/>
      <c r="R2500" s="164" t="s">
        <v>644</v>
      </c>
      <c r="S2500" s="164" t="s">
        <v>644</v>
      </c>
      <c r="T2500" s="164"/>
      <c r="U2500" s="164">
        <v>1</v>
      </c>
      <c r="V2500" s="164" t="s">
        <v>644</v>
      </c>
      <c r="W2500" s="162">
        <f t="shared" si="140"/>
        <v>7</v>
      </c>
      <c r="X2500" s="162">
        <v>1</v>
      </c>
      <c r="Y2500" s="1751" t="str">
        <f t="shared" si="141"/>
        <v>Public ALS</v>
      </c>
      <c r="Z2500" s="1751"/>
      <c r="AA2500" s="1751" t="str">
        <f t="shared" si="142"/>
        <v>4</v>
      </c>
      <c r="AB2500" s="1751"/>
    </row>
    <row r="2501" spans="1:28" ht="15.75" hidden="1" customHeight="1" x14ac:dyDescent="0.25">
      <c r="A2501" s="162">
        <v>2128</v>
      </c>
      <c r="B2501" s="166">
        <v>121976</v>
      </c>
      <c r="C2501" s="167" t="s">
        <v>2723</v>
      </c>
      <c r="D2501" s="163" t="s">
        <v>638</v>
      </c>
      <c r="E2501" s="163" t="s">
        <v>639</v>
      </c>
      <c r="F2501" s="163" t="s">
        <v>639</v>
      </c>
      <c r="G2501" s="167" t="s">
        <v>2710</v>
      </c>
      <c r="H2501" s="167" t="s">
        <v>2724</v>
      </c>
      <c r="I2501" s="163" t="s">
        <v>643</v>
      </c>
      <c r="J2501" s="162">
        <v>11.149269739999999</v>
      </c>
      <c r="K2501" s="162">
        <v>124.3997359</v>
      </c>
      <c r="L2501" s="163" t="s">
        <v>644</v>
      </c>
      <c r="M2501" s="162">
        <v>14</v>
      </c>
      <c r="N2501" s="162">
        <v>45</v>
      </c>
      <c r="O2501" s="162">
        <v>194</v>
      </c>
      <c r="P2501" s="162">
        <v>1414</v>
      </c>
      <c r="Q2501" s="162">
        <v>2618</v>
      </c>
      <c r="R2501" s="164">
        <v>1</v>
      </c>
      <c r="S2501" s="164" t="s">
        <v>644</v>
      </c>
      <c r="T2501" s="164"/>
      <c r="U2501" s="164" t="s">
        <v>644</v>
      </c>
      <c r="V2501" s="164" t="s">
        <v>644</v>
      </c>
      <c r="W2501" s="162">
        <f t="shared" si="140"/>
        <v>1</v>
      </c>
      <c r="X2501" s="162">
        <v>1</v>
      </c>
      <c r="Y2501" s="1751" t="str">
        <f t="shared" si="141"/>
        <v>Public Elementary</v>
      </c>
      <c r="Z2501" s="1751"/>
      <c r="AA2501" s="1751" t="str">
        <f t="shared" si="142"/>
        <v>1</v>
      </c>
      <c r="AB2501" s="1751"/>
    </row>
    <row r="2502" spans="1:28" ht="15.75" hidden="1" customHeight="1" x14ac:dyDescent="0.25">
      <c r="A2502" s="162">
        <v>2129</v>
      </c>
      <c r="B2502" s="166">
        <v>121977</v>
      </c>
      <c r="C2502" s="167" t="s">
        <v>2725</v>
      </c>
      <c r="D2502" s="163" t="s">
        <v>638</v>
      </c>
      <c r="E2502" s="163" t="s">
        <v>639</v>
      </c>
      <c r="F2502" s="163" t="s">
        <v>639</v>
      </c>
      <c r="G2502" s="167" t="s">
        <v>2710</v>
      </c>
      <c r="H2502" s="167" t="s">
        <v>2724</v>
      </c>
      <c r="I2502" s="163" t="s">
        <v>643</v>
      </c>
      <c r="J2502" s="162">
        <v>11.1997</v>
      </c>
      <c r="K2502" s="162">
        <v>124.3858</v>
      </c>
      <c r="L2502" s="163" t="s">
        <v>644</v>
      </c>
      <c r="M2502" s="162">
        <v>14</v>
      </c>
      <c r="N2502" s="162">
        <v>45</v>
      </c>
      <c r="O2502" s="162">
        <v>194</v>
      </c>
      <c r="P2502" s="162">
        <v>1414</v>
      </c>
      <c r="Q2502" s="162">
        <v>2618</v>
      </c>
      <c r="R2502" s="164">
        <v>1</v>
      </c>
      <c r="S2502" s="164" t="s">
        <v>644</v>
      </c>
      <c r="T2502" s="164"/>
      <c r="U2502" s="164" t="s">
        <v>644</v>
      </c>
      <c r="V2502" s="164" t="s">
        <v>644</v>
      </c>
      <c r="W2502" s="162">
        <f t="shared" si="140"/>
        <v>1</v>
      </c>
      <c r="X2502" s="162">
        <v>1</v>
      </c>
      <c r="Y2502" s="1751" t="str">
        <f t="shared" si="141"/>
        <v>Public Elementary</v>
      </c>
      <c r="Z2502" s="1751"/>
      <c r="AA2502" s="1751" t="str">
        <f t="shared" si="142"/>
        <v>1</v>
      </c>
      <c r="AB2502" s="1751"/>
    </row>
    <row r="2503" spans="1:28" ht="15.75" hidden="1" customHeight="1" x14ac:dyDescent="0.25">
      <c r="A2503" s="162">
        <v>2130</v>
      </c>
      <c r="B2503" s="166">
        <v>121978</v>
      </c>
      <c r="C2503" s="167" t="s">
        <v>2726</v>
      </c>
      <c r="D2503" s="163" t="s">
        <v>638</v>
      </c>
      <c r="E2503" s="163" t="s">
        <v>639</v>
      </c>
      <c r="F2503" s="163" t="s">
        <v>639</v>
      </c>
      <c r="G2503" s="167" t="s">
        <v>2710</v>
      </c>
      <c r="H2503" s="167" t="s">
        <v>2724</v>
      </c>
      <c r="I2503" s="163" t="s">
        <v>643</v>
      </c>
      <c r="J2503" s="162">
        <v>11.1971103</v>
      </c>
      <c r="K2503" s="162">
        <v>124.4250031</v>
      </c>
      <c r="L2503" s="163" t="s">
        <v>644</v>
      </c>
      <c r="M2503" s="162">
        <v>14</v>
      </c>
      <c r="N2503" s="162">
        <v>45</v>
      </c>
      <c r="O2503" s="162">
        <v>194</v>
      </c>
      <c r="P2503" s="162">
        <v>1414</v>
      </c>
      <c r="Q2503" s="162">
        <v>2618</v>
      </c>
      <c r="R2503" s="164">
        <v>1</v>
      </c>
      <c r="S2503" s="164" t="s">
        <v>644</v>
      </c>
      <c r="T2503" s="164"/>
      <c r="U2503" s="164" t="s">
        <v>644</v>
      </c>
      <c r="V2503" s="164" t="s">
        <v>644</v>
      </c>
      <c r="W2503" s="162">
        <f t="shared" si="140"/>
        <v>1</v>
      </c>
      <c r="X2503" s="162">
        <v>1</v>
      </c>
      <c r="Y2503" s="1751" t="str">
        <f t="shared" si="141"/>
        <v>Public Elementary</v>
      </c>
      <c r="Z2503" s="1751"/>
      <c r="AA2503" s="1751" t="str">
        <f t="shared" si="142"/>
        <v>1</v>
      </c>
      <c r="AB2503" s="1751"/>
    </row>
    <row r="2504" spans="1:28" ht="15.75" hidden="1" customHeight="1" x14ac:dyDescent="0.25">
      <c r="A2504" s="162">
        <v>2131</v>
      </c>
      <c r="B2504" s="166">
        <v>121979</v>
      </c>
      <c r="C2504" s="167" t="s">
        <v>2727</v>
      </c>
      <c r="D2504" s="163" t="s">
        <v>638</v>
      </c>
      <c r="E2504" s="163" t="s">
        <v>639</v>
      </c>
      <c r="F2504" s="163" t="s">
        <v>639</v>
      </c>
      <c r="G2504" s="167" t="s">
        <v>2710</v>
      </c>
      <c r="H2504" s="167" t="s">
        <v>2724</v>
      </c>
      <c r="I2504" s="163" t="s">
        <v>643</v>
      </c>
      <c r="J2504" s="162">
        <v>11.16391262</v>
      </c>
      <c r="K2504" s="162">
        <v>124.4226029</v>
      </c>
      <c r="L2504" s="163" t="s">
        <v>644</v>
      </c>
      <c r="M2504" s="162">
        <v>14</v>
      </c>
      <c r="N2504" s="162">
        <v>45</v>
      </c>
      <c r="O2504" s="162">
        <v>194</v>
      </c>
      <c r="P2504" s="162">
        <v>1414</v>
      </c>
      <c r="Q2504" s="162">
        <v>2618</v>
      </c>
      <c r="R2504" s="164">
        <v>1</v>
      </c>
      <c r="S2504" s="164" t="s">
        <v>644</v>
      </c>
      <c r="T2504" s="164"/>
      <c r="U2504" s="164" t="s">
        <v>644</v>
      </c>
      <c r="V2504" s="164" t="s">
        <v>644</v>
      </c>
      <c r="W2504" s="162">
        <f t="shared" si="140"/>
        <v>1</v>
      </c>
      <c r="X2504" s="162">
        <v>1</v>
      </c>
      <c r="Y2504" t="str">
        <f t="shared" si="141"/>
        <v>Public Elementary</v>
      </c>
      <c r="AA2504" t="str">
        <f t="shared" si="142"/>
        <v>1</v>
      </c>
    </row>
    <row r="2505" spans="1:28" ht="15.75" hidden="1" customHeight="1" x14ac:dyDescent="0.25">
      <c r="A2505" s="162">
        <v>2132</v>
      </c>
      <c r="B2505" s="162">
        <v>121980</v>
      </c>
      <c r="C2505" s="163" t="s">
        <v>2728</v>
      </c>
      <c r="D2505" s="163" t="s">
        <v>638</v>
      </c>
      <c r="E2505" s="163" t="s">
        <v>639</v>
      </c>
      <c r="F2505" s="163" t="s">
        <v>639</v>
      </c>
      <c r="G2505" s="163" t="s">
        <v>2710</v>
      </c>
      <c r="H2505" s="163" t="s">
        <v>2724</v>
      </c>
      <c r="I2505" s="163" t="s">
        <v>643</v>
      </c>
      <c r="J2505" s="162">
        <v>11.176717999999999</v>
      </c>
      <c r="K2505" s="162">
        <v>124.46096799999999</v>
      </c>
      <c r="L2505" s="163" t="s">
        <v>644</v>
      </c>
      <c r="M2505" s="162">
        <v>14</v>
      </c>
      <c r="N2505" s="162">
        <v>45</v>
      </c>
      <c r="O2505" s="162">
        <v>194</v>
      </c>
      <c r="P2505" s="162">
        <v>1414</v>
      </c>
      <c r="Q2505" s="162">
        <v>2618</v>
      </c>
      <c r="R2505" s="164">
        <v>1</v>
      </c>
      <c r="S2505" s="164" t="s">
        <v>644</v>
      </c>
      <c r="T2505" s="164"/>
      <c r="U2505" s="164" t="s">
        <v>644</v>
      </c>
      <c r="V2505" s="164" t="s">
        <v>644</v>
      </c>
      <c r="W2505" s="162">
        <f t="shared" si="140"/>
        <v>1</v>
      </c>
      <c r="X2505" s="162">
        <v>1</v>
      </c>
      <c r="Y2505" s="1751" t="str">
        <f t="shared" si="141"/>
        <v>Public Elementary</v>
      </c>
      <c r="Z2505" s="1751"/>
      <c r="AA2505" s="1751" t="str">
        <f t="shared" si="142"/>
        <v>1</v>
      </c>
      <c r="AB2505" s="1751"/>
    </row>
    <row r="2506" spans="1:28" ht="15.75" hidden="1" customHeight="1" x14ac:dyDescent="0.25">
      <c r="A2506" s="162">
        <v>2133</v>
      </c>
      <c r="B2506" s="162">
        <v>121981</v>
      </c>
      <c r="C2506" s="163" t="s">
        <v>2729</v>
      </c>
      <c r="D2506" s="163" t="s">
        <v>638</v>
      </c>
      <c r="E2506" s="163" t="s">
        <v>639</v>
      </c>
      <c r="F2506" s="163" t="s">
        <v>639</v>
      </c>
      <c r="G2506" s="163" t="s">
        <v>2710</v>
      </c>
      <c r="H2506" s="163" t="s">
        <v>2724</v>
      </c>
      <c r="I2506" s="163" t="s">
        <v>643</v>
      </c>
      <c r="J2506" s="162">
        <v>11.18426715</v>
      </c>
      <c r="K2506" s="162">
        <v>124.434181</v>
      </c>
      <c r="L2506" s="163" t="s">
        <v>644</v>
      </c>
      <c r="M2506" s="162">
        <v>14</v>
      </c>
      <c r="N2506" s="162">
        <v>45</v>
      </c>
      <c r="O2506" s="162">
        <v>194</v>
      </c>
      <c r="P2506" s="162">
        <v>1414</v>
      </c>
      <c r="Q2506" s="162">
        <v>2618</v>
      </c>
      <c r="R2506" s="164">
        <v>1</v>
      </c>
      <c r="S2506" s="164" t="s">
        <v>644</v>
      </c>
      <c r="T2506" s="164"/>
      <c r="U2506" s="164" t="s">
        <v>644</v>
      </c>
      <c r="V2506" s="164" t="s">
        <v>644</v>
      </c>
      <c r="W2506" s="162">
        <f t="shared" si="140"/>
        <v>1</v>
      </c>
      <c r="X2506" s="162">
        <v>1</v>
      </c>
      <c r="Y2506" t="str">
        <f t="shared" si="141"/>
        <v>Public Elementary</v>
      </c>
      <c r="AA2506" t="str">
        <f t="shared" si="142"/>
        <v>1</v>
      </c>
    </row>
    <row r="2507" spans="1:28" ht="15.75" hidden="1" customHeight="1" x14ac:dyDescent="0.25">
      <c r="A2507" s="162">
        <v>2134</v>
      </c>
      <c r="B2507" s="162">
        <v>121982</v>
      </c>
      <c r="C2507" s="163" t="s">
        <v>1975</v>
      </c>
      <c r="D2507" s="163" t="s">
        <v>638</v>
      </c>
      <c r="E2507" s="163" t="s">
        <v>639</v>
      </c>
      <c r="F2507" s="163" t="s">
        <v>639</v>
      </c>
      <c r="G2507" s="163" t="s">
        <v>2710</v>
      </c>
      <c r="H2507" s="163" t="s">
        <v>2724</v>
      </c>
      <c r="I2507" s="163" t="s">
        <v>643</v>
      </c>
      <c r="J2507" s="162">
        <v>11.18787801</v>
      </c>
      <c r="K2507" s="162">
        <v>124.4097361</v>
      </c>
      <c r="L2507" s="163" t="s">
        <v>644</v>
      </c>
      <c r="M2507" s="162">
        <v>14</v>
      </c>
      <c r="N2507" s="162">
        <v>45</v>
      </c>
      <c r="O2507" s="162">
        <v>194</v>
      </c>
      <c r="P2507" s="162">
        <v>1414</v>
      </c>
      <c r="Q2507" s="162">
        <v>2618</v>
      </c>
      <c r="R2507" s="164">
        <v>1</v>
      </c>
      <c r="S2507" s="164" t="s">
        <v>644</v>
      </c>
      <c r="T2507" s="164"/>
      <c r="U2507" s="164" t="s">
        <v>644</v>
      </c>
      <c r="V2507" s="164" t="s">
        <v>644</v>
      </c>
      <c r="W2507" s="162">
        <f t="shared" si="140"/>
        <v>1</v>
      </c>
      <c r="X2507" s="162">
        <v>1</v>
      </c>
      <c r="Y2507" s="1751" t="str">
        <f t="shared" si="141"/>
        <v>Public Elementary</v>
      </c>
      <c r="Z2507" s="1751"/>
      <c r="AA2507" s="1751" t="str">
        <f t="shared" si="142"/>
        <v>1</v>
      </c>
      <c r="AB2507" s="1751"/>
    </row>
    <row r="2508" spans="1:28" ht="15.75" hidden="1" customHeight="1" x14ac:dyDescent="0.25">
      <c r="A2508" s="162">
        <v>2135</v>
      </c>
      <c r="B2508" s="162">
        <v>121983</v>
      </c>
      <c r="C2508" s="163" t="s">
        <v>2730</v>
      </c>
      <c r="D2508" s="163" t="s">
        <v>638</v>
      </c>
      <c r="E2508" s="163" t="s">
        <v>639</v>
      </c>
      <c r="F2508" s="163" t="s">
        <v>639</v>
      </c>
      <c r="G2508" s="163" t="s">
        <v>2710</v>
      </c>
      <c r="H2508" s="163" t="s">
        <v>2724</v>
      </c>
      <c r="I2508" s="163" t="s">
        <v>643</v>
      </c>
      <c r="J2508" s="166">
        <v>11.188010950000001</v>
      </c>
      <c r="K2508" s="166">
        <v>124.421403</v>
      </c>
      <c r="L2508" s="163" t="s">
        <v>644</v>
      </c>
      <c r="M2508" s="162">
        <v>14</v>
      </c>
      <c r="N2508" s="162">
        <v>45</v>
      </c>
      <c r="O2508" s="162">
        <v>194</v>
      </c>
      <c r="P2508" s="162">
        <v>1414</v>
      </c>
      <c r="Q2508" s="162">
        <v>2618</v>
      </c>
      <c r="R2508" s="164">
        <v>1</v>
      </c>
      <c r="S2508" s="164" t="s">
        <v>644</v>
      </c>
      <c r="T2508" s="164"/>
      <c r="U2508" s="164" t="s">
        <v>644</v>
      </c>
      <c r="V2508" s="164" t="s">
        <v>644</v>
      </c>
      <c r="W2508" s="162">
        <f t="shared" si="140"/>
        <v>1</v>
      </c>
      <c r="X2508" s="162">
        <v>1</v>
      </c>
      <c r="Y2508" s="1751" t="str">
        <f t="shared" si="141"/>
        <v>Public Elementary</v>
      </c>
      <c r="Z2508" s="1751"/>
      <c r="AA2508" s="1751" t="str">
        <f t="shared" si="142"/>
        <v>1</v>
      </c>
      <c r="AB2508" s="1751"/>
    </row>
    <row r="2509" spans="1:28" ht="15.75" hidden="1" customHeight="1" x14ac:dyDescent="0.25">
      <c r="A2509" s="162">
        <v>2136</v>
      </c>
      <c r="B2509" s="162">
        <v>121984</v>
      </c>
      <c r="C2509" s="163" t="s">
        <v>2731</v>
      </c>
      <c r="D2509" s="163" t="s">
        <v>638</v>
      </c>
      <c r="E2509" s="163" t="s">
        <v>639</v>
      </c>
      <c r="F2509" s="163" t="s">
        <v>639</v>
      </c>
      <c r="G2509" s="163" t="s">
        <v>2710</v>
      </c>
      <c r="H2509" s="163" t="s">
        <v>2724</v>
      </c>
      <c r="I2509" s="163" t="s">
        <v>643</v>
      </c>
      <c r="J2509" s="162">
        <v>11.156013189999999</v>
      </c>
      <c r="K2509" s="162">
        <v>124.4169029</v>
      </c>
      <c r="L2509" s="163" t="s">
        <v>644</v>
      </c>
      <c r="M2509" s="162">
        <v>14</v>
      </c>
      <c r="N2509" s="162">
        <v>45</v>
      </c>
      <c r="O2509" s="162">
        <v>194</v>
      </c>
      <c r="P2509" s="162">
        <v>1414</v>
      </c>
      <c r="Q2509" s="162">
        <v>2618</v>
      </c>
      <c r="R2509" s="164">
        <v>1</v>
      </c>
      <c r="S2509" s="164" t="s">
        <v>644</v>
      </c>
      <c r="T2509" s="164"/>
      <c r="U2509" s="164" t="s">
        <v>644</v>
      </c>
      <c r="V2509" s="164" t="s">
        <v>644</v>
      </c>
      <c r="W2509" s="162">
        <f t="shared" si="140"/>
        <v>1</v>
      </c>
      <c r="X2509" s="162">
        <v>1</v>
      </c>
      <c r="Y2509" s="1751" t="str">
        <f t="shared" si="141"/>
        <v>Public Elementary</v>
      </c>
      <c r="Z2509" s="1751"/>
      <c r="AA2509" s="1751" t="str">
        <f t="shared" si="142"/>
        <v>1</v>
      </c>
      <c r="AB2509" s="1751"/>
    </row>
    <row r="2510" spans="1:28" ht="15.75" hidden="1" customHeight="1" x14ac:dyDescent="0.25">
      <c r="A2510" s="162">
        <v>2137</v>
      </c>
      <c r="B2510" s="162">
        <v>121985</v>
      </c>
      <c r="C2510" s="163" t="s">
        <v>2732</v>
      </c>
      <c r="D2510" s="163" t="s">
        <v>638</v>
      </c>
      <c r="E2510" s="163" t="s">
        <v>639</v>
      </c>
      <c r="F2510" s="163" t="s">
        <v>639</v>
      </c>
      <c r="G2510" s="163" t="s">
        <v>2710</v>
      </c>
      <c r="H2510" s="163" t="s">
        <v>2724</v>
      </c>
      <c r="I2510" s="163" t="s">
        <v>643</v>
      </c>
      <c r="J2510" s="162">
        <v>11.16371277</v>
      </c>
      <c r="K2510" s="162">
        <v>124.39334700000001</v>
      </c>
      <c r="L2510" s="163" t="s">
        <v>644</v>
      </c>
      <c r="M2510" s="162">
        <v>14</v>
      </c>
      <c r="N2510" s="162">
        <v>45</v>
      </c>
      <c r="O2510" s="162">
        <v>194</v>
      </c>
      <c r="P2510" s="162">
        <v>1414</v>
      </c>
      <c r="Q2510" s="162">
        <v>2618</v>
      </c>
      <c r="R2510" s="164">
        <v>1</v>
      </c>
      <c r="S2510" s="164" t="s">
        <v>644</v>
      </c>
      <c r="T2510" s="164"/>
      <c r="U2510" s="164" t="s">
        <v>644</v>
      </c>
      <c r="V2510" s="164" t="s">
        <v>644</v>
      </c>
      <c r="W2510" s="162">
        <f t="shared" si="140"/>
        <v>1</v>
      </c>
      <c r="X2510" s="162">
        <v>1</v>
      </c>
      <c r="Y2510" s="1751" t="str">
        <f t="shared" si="141"/>
        <v>Public Elementary</v>
      </c>
      <c r="Z2510" s="1751"/>
      <c r="AA2510" s="1751" t="str">
        <f t="shared" si="142"/>
        <v>1</v>
      </c>
      <c r="AB2510" s="1751"/>
    </row>
    <row r="2511" spans="1:28" ht="15.75" hidden="1" customHeight="1" x14ac:dyDescent="0.25">
      <c r="A2511" s="162">
        <v>2138</v>
      </c>
      <c r="B2511" s="162">
        <v>121986</v>
      </c>
      <c r="C2511" s="163" t="s">
        <v>2733</v>
      </c>
      <c r="D2511" s="163" t="s">
        <v>638</v>
      </c>
      <c r="E2511" s="163" t="s">
        <v>639</v>
      </c>
      <c r="F2511" s="163" t="s">
        <v>639</v>
      </c>
      <c r="G2511" s="163" t="s">
        <v>2710</v>
      </c>
      <c r="H2511" s="163" t="s">
        <v>2724</v>
      </c>
      <c r="I2511" s="163" t="s">
        <v>643</v>
      </c>
      <c r="J2511" s="162">
        <v>11.181767069999999</v>
      </c>
      <c r="K2511" s="162">
        <v>124.4872359</v>
      </c>
      <c r="L2511" s="163" t="s">
        <v>644</v>
      </c>
      <c r="M2511" s="162">
        <v>14</v>
      </c>
      <c r="N2511" s="162">
        <v>45</v>
      </c>
      <c r="O2511" s="162">
        <v>194</v>
      </c>
      <c r="P2511" s="162">
        <v>1414</v>
      </c>
      <c r="Q2511" s="162">
        <v>2618</v>
      </c>
      <c r="R2511" s="164">
        <v>1</v>
      </c>
      <c r="S2511" s="164" t="s">
        <v>644</v>
      </c>
      <c r="T2511" s="164"/>
      <c r="U2511" s="164" t="s">
        <v>644</v>
      </c>
      <c r="V2511" s="164" t="s">
        <v>644</v>
      </c>
      <c r="W2511" s="162">
        <f t="shared" si="140"/>
        <v>1</v>
      </c>
      <c r="X2511" s="162">
        <v>1</v>
      </c>
      <c r="Y2511" t="str">
        <f t="shared" si="141"/>
        <v>Public Elementary</v>
      </c>
      <c r="AA2511" t="str">
        <f t="shared" si="142"/>
        <v>1</v>
      </c>
    </row>
    <row r="2512" spans="1:28" ht="15.75" hidden="1" customHeight="1" x14ac:dyDescent="0.25">
      <c r="A2512" s="162">
        <v>2139</v>
      </c>
      <c r="B2512" s="162">
        <v>121987</v>
      </c>
      <c r="C2512" s="163" t="s">
        <v>2395</v>
      </c>
      <c r="D2512" s="163" t="s">
        <v>638</v>
      </c>
      <c r="E2512" s="163" t="s">
        <v>639</v>
      </c>
      <c r="F2512" s="163" t="s">
        <v>639</v>
      </c>
      <c r="G2512" s="163" t="s">
        <v>2710</v>
      </c>
      <c r="H2512" s="163" t="s">
        <v>2724</v>
      </c>
      <c r="I2512" s="163" t="s">
        <v>643</v>
      </c>
      <c r="J2512" s="162">
        <v>11.20065379</v>
      </c>
      <c r="K2512" s="162">
        <v>124.48112500000001</v>
      </c>
      <c r="L2512" s="163" t="s">
        <v>644</v>
      </c>
      <c r="M2512" s="162">
        <v>14</v>
      </c>
      <c r="N2512" s="162">
        <v>45</v>
      </c>
      <c r="O2512" s="162">
        <v>194</v>
      </c>
      <c r="P2512" s="162">
        <v>1414</v>
      </c>
      <c r="Q2512" s="162">
        <v>2618</v>
      </c>
      <c r="R2512" s="164">
        <v>1</v>
      </c>
      <c r="S2512" s="164" t="s">
        <v>644</v>
      </c>
      <c r="T2512" s="164"/>
      <c r="U2512" s="164" t="s">
        <v>644</v>
      </c>
      <c r="V2512" s="164" t="s">
        <v>644</v>
      </c>
      <c r="W2512" s="162">
        <f t="shared" si="140"/>
        <v>1</v>
      </c>
      <c r="X2512" s="162">
        <v>1</v>
      </c>
      <c r="Y2512" t="str">
        <f t="shared" si="141"/>
        <v>Public Elementary</v>
      </c>
      <c r="AA2512" t="str">
        <f t="shared" si="142"/>
        <v>1</v>
      </c>
    </row>
    <row r="2513" spans="1:28" ht="15.75" hidden="1" customHeight="1" x14ac:dyDescent="0.25">
      <c r="A2513" s="162">
        <v>2140</v>
      </c>
      <c r="B2513" s="162">
        <v>121988</v>
      </c>
      <c r="C2513" s="163" t="s">
        <v>2734</v>
      </c>
      <c r="D2513" s="163" t="s">
        <v>638</v>
      </c>
      <c r="E2513" s="163" t="s">
        <v>639</v>
      </c>
      <c r="F2513" s="163" t="s">
        <v>639</v>
      </c>
      <c r="G2513" s="163" t="s">
        <v>2710</v>
      </c>
      <c r="H2513" s="163" t="s">
        <v>2724</v>
      </c>
      <c r="I2513" s="163" t="s">
        <v>643</v>
      </c>
      <c r="J2513" s="162">
        <v>11.167879190000001</v>
      </c>
      <c r="K2513" s="162">
        <v>124.4550139</v>
      </c>
      <c r="L2513" s="163" t="s">
        <v>644</v>
      </c>
      <c r="M2513" s="162">
        <v>14</v>
      </c>
      <c r="N2513" s="162">
        <v>45</v>
      </c>
      <c r="O2513" s="162">
        <v>194</v>
      </c>
      <c r="P2513" s="162">
        <v>1414</v>
      </c>
      <c r="Q2513" s="162">
        <v>2618</v>
      </c>
      <c r="R2513" s="164">
        <v>1</v>
      </c>
      <c r="S2513" s="164" t="s">
        <v>644</v>
      </c>
      <c r="T2513" s="164"/>
      <c r="U2513" s="164" t="s">
        <v>644</v>
      </c>
      <c r="V2513" s="164" t="s">
        <v>644</v>
      </c>
      <c r="W2513" s="162">
        <f t="shared" si="140"/>
        <v>1</v>
      </c>
      <c r="X2513" s="162">
        <v>1</v>
      </c>
      <c r="Y2513" t="str">
        <f t="shared" si="141"/>
        <v>Public Elementary</v>
      </c>
      <c r="AA2513" t="str">
        <f t="shared" si="142"/>
        <v>1</v>
      </c>
    </row>
    <row r="2514" spans="1:28" ht="15.75" hidden="1" customHeight="1" x14ac:dyDescent="0.25">
      <c r="A2514" s="162">
        <v>2141</v>
      </c>
      <c r="B2514" s="162">
        <v>121989</v>
      </c>
      <c r="C2514" s="163" t="s">
        <v>2735</v>
      </c>
      <c r="D2514" s="163" t="s">
        <v>638</v>
      </c>
      <c r="E2514" s="163" t="s">
        <v>639</v>
      </c>
      <c r="F2514" s="163" t="s">
        <v>639</v>
      </c>
      <c r="G2514" s="163" t="s">
        <v>2710</v>
      </c>
      <c r="H2514" s="163" t="s">
        <v>2724</v>
      </c>
      <c r="I2514" s="163" t="s">
        <v>643</v>
      </c>
      <c r="J2514" s="162">
        <v>11.13411479</v>
      </c>
      <c r="K2514" s="162">
        <v>124.40080279999999</v>
      </c>
      <c r="L2514" s="163" t="s">
        <v>644</v>
      </c>
      <c r="M2514" s="162">
        <v>14</v>
      </c>
      <c r="N2514" s="162">
        <v>45</v>
      </c>
      <c r="O2514" s="162">
        <v>194</v>
      </c>
      <c r="P2514" s="162">
        <v>1414</v>
      </c>
      <c r="Q2514" s="162">
        <v>2618</v>
      </c>
      <c r="R2514" s="164">
        <v>1</v>
      </c>
      <c r="S2514" s="164" t="s">
        <v>644</v>
      </c>
      <c r="T2514" s="164"/>
      <c r="U2514" s="164" t="s">
        <v>644</v>
      </c>
      <c r="V2514" s="164" t="s">
        <v>644</v>
      </c>
      <c r="W2514" s="162">
        <f t="shared" si="140"/>
        <v>1</v>
      </c>
      <c r="X2514" s="162">
        <v>1</v>
      </c>
      <c r="Y2514" t="str">
        <f t="shared" si="141"/>
        <v>Public Elementary</v>
      </c>
      <c r="AA2514" t="str">
        <f t="shared" si="142"/>
        <v>1</v>
      </c>
    </row>
    <row r="2515" spans="1:28" ht="15.75" hidden="1" customHeight="1" x14ac:dyDescent="0.25">
      <c r="A2515" s="162">
        <v>2142</v>
      </c>
      <c r="B2515" s="162">
        <v>121990</v>
      </c>
      <c r="C2515" s="163" t="s">
        <v>2736</v>
      </c>
      <c r="D2515" s="163" t="s">
        <v>638</v>
      </c>
      <c r="E2515" s="163" t="s">
        <v>639</v>
      </c>
      <c r="F2515" s="163" t="s">
        <v>639</v>
      </c>
      <c r="G2515" s="163" t="s">
        <v>2710</v>
      </c>
      <c r="H2515" s="163" t="s">
        <v>2724</v>
      </c>
      <c r="I2515" s="163" t="s">
        <v>643</v>
      </c>
      <c r="J2515" s="162">
        <v>11.200377140000001</v>
      </c>
      <c r="K2515" s="162">
        <v>124.4108471</v>
      </c>
      <c r="L2515" s="163" t="s">
        <v>644</v>
      </c>
      <c r="M2515" s="162">
        <v>14</v>
      </c>
      <c r="N2515" s="162">
        <v>45</v>
      </c>
      <c r="O2515" s="162">
        <v>194</v>
      </c>
      <c r="P2515" s="162">
        <v>1414</v>
      </c>
      <c r="Q2515" s="162">
        <v>2618</v>
      </c>
      <c r="R2515" s="164">
        <v>1</v>
      </c>
      <c r="S2515" s="164" t="s">
        <v>644</v>
      </c>
      <c r="T2515" s="164"/>
      <c r="U2515" s="164" t="s">
        <v>644</v>
      </c>
      <c r="V2515" s="164" t="s">
        <v>644</v>
      </c>
      <c r="W2515" s="162">
        <f t="shared" si="140"/>
        <v>1</v>
      </c>
      <c r="X2515" s="162">
        <v>1</v>
      </c>
      <c r="Y2515" t="str">
        <f t="shared" si="141"/>
        <v>Public Elementary</v>
      </c>
      <c r="AA2515" t="str">
        <f t="shared" si="142"/>
        <v>1</v>
      </c>
    </row>
    <row r="2516" spans="1:28" ht="15.75" hidden="1" customHeight="1" x14ac:dyDescent="0.25">
      <c r="A2516" s="162">
        <v>2143</v>
      </c>
      <c r="B2516" s="162">
        <v>121991</v>
      </c>
      <c r="C2516" s="163" t="s">
        <v>2737</v>
      </c>
      <c r="D2516" s="163" t="s">
        <v>638</v>
      </c>
      <c r="E2516" s="163" t="s">
        <v>639</v>
      </c>
      <c r="F2516" s="163" t="s">
        <v>639</v>
      </c>
      <c r="G2516" s="163" t="s">
        <v>2710</v>
      </c>
      <c r="H2516" s="163" t="s">
        <v>2724</v>
      </c>
      <c r="I2516" s="163" t="s">
        <v>643</v>
      </c>
      <c r="J2516" s="162">
        <v>11.2150982</v>
      </c>
      <c r="K2516" s="162">
        <v>124.39418120000001</v>
      </c>
      <c r="L2516" s="163" t="s">
        <v>644</v>
      </c>
      <c r="M2516" s="162">
        <v>14</v>
      </c>
      <c r="N2516" s="162">
        <v>45</v>
      </c>
      <c r="O2516" s="162">
        <v>194</v>
      </c>
      <c r="P2516" s="162">
        <v>1414</v>
      </c>
      <c r="Q2516" s="162">
        <v>2618</v>
      </c>
      <c r="R2516" s="164">
        <v>1</v>
      </c>
      <c r="S2516" s="164" t="s">
        <v>644</v>
      </c>
      <c r="T2516" s="164"/>
      <c r="U2516" s="164" t="s">
        <v>644</v>
      </c>
      <c r="V2516" s="164" t="s">
        <v>644</v>
      </c>
      <c r="W2516" s="162">
        <f t="shared" si="140"/>
        <v>1</v>
      </c>
      <c r="X2516" s="162">
        <v>1</v>
      </c>
      <c r="Y2516" t="str">
        <f t="shared" si="141"/>
        <v>Public Elementary</v>
      </c>
      <c r="AA2516" t="str">
        <f t="shared" si="142"/>
        <v>1</v>
      </c>
    </row>
    <row r="2517" spans="1:28" ht="15.75" hidden="1" customHeight="1" x14ac:dyDescent="0.25">
      <c r="A2517" s="162">
        <v>2402</v>
      </c>
      <c r="B2517" s="162">
        <v>404705</v>
      </c>
      <c r="C2517" s="169" t="s">
        <v>3024</v>
      </c>
      <c r="D2517" s="163" t="s">
        <v>638</v>
      </c>
      <c r="E2517" s="163" t="s">
        <v>730</v>
      </c>
      <c r="F2517" s="163" t="s">
        <v>639</v>
      </c>
      <c r="G2517" s="163" t="s">
        <v>3025</v>
      </c>
      <c r="H2517" s="163" t="s">
        <v>2724</v>
      </c>
      <c r="I2517" s="163" t="s">
        <v>439</v>
      </c>
      <c r="J2517" s="170"/>
      <c r="K2517" s="170"/>
      <c r="L2517" s="163" t="s">
        <v>3026</v>
      </c>
      <c r="M2517" s="162">
        <v>14</v>
      </c>
      <c r="N2517" s="162">
        <v>45</v>
      </c>
      <c r="O2517" s="162">
        <v>194</v>
      </c>
      <c r="P2517" s="162">
        <v>1414</v>
      </c>
      <c r="Q2517" s="162">
        <v>2618</v>
      </c>
      <c r="R2517" s="164" t="str">
        <f>IF(B2517&lt;200000,1,"")</f>
        <v/>
      </c>
      <c r="S2517" s="164">
        <v>1</v>
      </c>
      <c r="T2517" s="164"/>
      <c r="U2517" s="164" t="s">
        <v>644</v>
      </c>
      <c r="V2517" s="164" t="s">
        <v>644</v>
      </c>
      <c r="W2517" s="162">
        <f t="shared" si="140"/>
        <v>2</v>
      </c>
      <c r="X2517" s="162">
        <v>2</v>
      </c>
      <c r="Y2517" s="1751" t="str">
        <f t="shared" si="141"/>
        <v>Private JHS</v>
      </c>
      <c r="Z2517" s="1751"/>
      <c r="AA2517" s="1751" t="str">
        <f t="shared" si="142"/>
        <v>2</v>
      </c>
      <c r="AB2517" s="1751"/>
    </row>
    <row r="2518" spans="1:28" ht="15.75" hidden="1" customHeight="1" x14ac:dyDescent="0.25">
      <c r="A2518" s="162">
        <v>2403</v>
      </c>
      <c r="B2518" s="162">
        <v>404706</v>
      </c>
      <c r="C2518" s="169" t="s">
        <v>3027</v>
      </c>
      <c r="D2518" s="163" t="s">
        <v>638</v>
      </c>
      <c r="E2518" s="163" t="s">
        <v>730</v>
      </c>
      <c r="F2518" s="163" t="s">
        <v>639</v>
      </c>
      <c r="G2518" s="163" t="s">
        <v>3025</v>
      </c>
      <c r="H2518" s="163" t="s">
        <v>2724</v>
      </c>
      <c r="I2518" s="163" t="s">
        <v>439</v>
      </c>
      <c r="J2518" s="177"/>
      <c r="K2518" s="177"/>
      <c r="L2518" s="163" t="s">
        <v>3028</v>
      </c>
      <c r="M2518" s="162">
        <v>14</v>
      </c>
      <c r="N2518" s="162">
        <v>45</v>
      </c>
      <c r="O2518" s="162">
        <v>194</v>
      </c>
      <c r="P2518" s="162">
        <v>1414</v>
      </c>
      <c r="Q2518" s="162">
        <v>2618</v>
      </c>
      <c r="R2518" s="164" t="str">
        <f>IF(B2518&lt;200000,1,"")</f>
        <v/>
      </c>
      <c r="S2518" s="164">
        <v>1</v>
      </c>
      <c r="T2518" s="164"/>
      <c r="U2518" s="164" t="s">
        <v>644</v>
      </c>
      <c r="V2518" s="164" t="s">
        <v>644</v>
      </c>
      <c r="W2518" s="162">
        <f t="shared" si="140"/>
        <v>2</v>
      </c>
      <c r="X2518" s="162">
        <v>2</v>
      </c>
      <c r="Y2518" s="1751" t="str">
        <f t="shared" si="141"/>
        <v>Private JHS</v>
      </c>
      <c r="Z2518" s="1751"/>
      <c r="AA2518" s="1751" t="str">
        <f t="shared" si="142"/>
        <v>2</v>
      </c>
      <c r="AB2518" s="1751"/>
    </row>
    <row r="2519" spans="1:28" ht="15.75" hidden="1" customHeight="1" x14ac:dyDescent="0.25">
      <c r="A2519" s="162">
        <v>2501</v>
      </c>
      <c r="B2519" s="178" t="s">
        <v>2724</v>
      </c>
      <c r="C2519" s="178" t="s">
        <v>3156</v>
      </c>
      <c r="D2519" s="163" t="s">
        <v>638</v>
      </c>
      <c r="E2519" s="163" t="s">
        <v>639</v>
      </c>
      <c r="F2519" s="163" t="s">
        <v>639</v>
      </c>
      <c r="G2519" s="178" t="s">
        <v>2710</v>
      </c>
      <c r="H2519" s="178" t="s">
        <v>2724</v>
      </c>
      <c r="I2519" s="163" t="s">
        <v>758</v>
      </c>
      <c r="J2519" s="162"/>
      <c r="K2519" s="162"/>
      <c r="L2519" s="163"/>
      <c r="M2519" s="162"/>
      <c r="N2519" s="162"/>
      <c r="O2519" s="162"/>
      <c r="P2519" s="162"/>
      <c r="Q2519" s="162"/>
      <c r="R2519" s="164" t="s">
        <v>644</v>
      </c>
      <c r="S2519" s="164" t="s">
        <v>644</v>
      </c>
      <c r="T2519" s="164"/>
      <c r="U2519" s="164">
        <v>1</v>
      </c>
      <c r="V2519" s="164" t="s">
        <v>644</v>
      </c>
      <c r="W2519" s="162">
        <f t="shared" si="140"/>
        <v>7</v>
      </c>
      <c r="X2519" s="162">
        <v>1</v>
      </c>
      <c r="Y2519" s="1751" t="str">
        <f t="shared" si="141"/>
        <v>Public ALS</v>
      </c>
      <c r="Z2519" s="1751"/>
      <c r="AA2519" s="1751" t="str">
        <f t="shared" si="142"/>
        <v>4</v>
      </c>
      <c r="AB2519" s="1751"/>
    </row>
    <row r="2520" spans="1:28" ht="15.75" hidden="1" customHeight="1" x14ac:dyDescent="0.25">
      <c r="A2520" s="162">
        <v>2502</v>
      </c>
      <c r="B2520" s="162">
        <v>122118</v>
      </c>
      <c r="C2520" s="163" t="s">
        <v>3157</v>
      </c>
      <c r="D2520" s="163" t="s">
        <v>638</v>
      </c>
      <c r="E2520" s="163" t="s">
        <v>3158</v>
      </c>
      <c r="F2520" s="163" t="s">
        <v>3159</v>
      </c>
      <c r="G2520" s="163" t="s">
        <v>3160</v>
      </c>
      <c r="H2520" s="163" t="s">
        <v>3161</v>
      </c>
      <c r="I2520" s="163" t="s">
        <v>643</v>
      </c>
      <c r="J2520" s="162">
        <v>10.185356000000001</v>
      </c>
      <c r="K2520" s="162">
        <v>124.798424</v>
      </c>
      <c r="L2520" s="163" t="s">
        <v>644</v>
      </c>
      <c r="M2520" s="162">
        <v>14</v>
      </c>
      <c r="N2520" s="162">
        <v>79</v>
      </c>
      <c r="O2520" s="162">
        <v>198</v>
      </c>
      <c r="P2520" s="162">
        <v>1441</v>
      </c>
      <c r="Q2520" s="162">
        <v>2670</v>
      </c>
      <c r="R2520" s="164">
        <v>1</v>
      </c>
      <c r="S2520" s="164" t="s">
        <v>644</v>
      </c>
      <c r="T2520" s="164"/>
      <c r="U2520" s="164" t="s">
        <v>644</v>
      </c>
      <c r="V2520" s="164" t="s">
        <v>644</v>
      </c>
      <c r="W2520" s="162">
        <f t="shared" ref="W2520:W2533" si="143">IF(AA2520="1",1,IF(AA2520="2",2,IF(AA2520="12",4,IF(AA2520="123",6,IF(AA2520="23",5,IF(AA2520="3",3,IF(AA2520="4",7,IF(AA2520="35",8,""))))))))</f>
        <v>1</v>
      </c>
      <c r="X2520" s="162">
        <v>1</v>
      </c>
      <c r="Y2520" t="str">
        <f t="shared" ref="Y2520:Y2581" si="144">IF(X2520=1,"Public","Private")&amp;" "&amp;IF(W2520=1,"Elementary",IF(W2520=2,"JHS",IF(W2520=3,"SHS (Stand-alone)",IF(W2520=4,"Integrated",IF(W2520=5,"Secondary",IF(W2520=6,"Complete K to 12",IF(W2520=7,"ALS",IF(W2520=8,"SHS SUC",""))))))))</f>
        <v>Public Elementary</v>
      </c>
      <c r="AA2520" t="str">
        <f t="shared" ref="AA2520:AA2581" si="145">IF(R2520=1,1,"")&amp;IF(S2520=1,2,"")&amp;IF(T2520=1,3,"")&amp;IF(U2520=1,4,"")&amp;IF(V2520=1,5,"")</f>
        <v>1</v>
      </c>
    </row>
    <row r="2521" spans="1:28" ht="15.75" hidden="1" customHeight="1" x14ac:dyDescent="0.25">
      <c r="A2521" s="162">
        <v>2503</v>
      </c>
      <c r="B2521" s="162">
        <v>122119</v>
      </c>
      <c r="C2521" s="163" t="s">
        <v>3162</v>
      </c>
      <c r="D2521" s="163" t="s">
        <v>638</v>
      </c>
      <c r="E2521" s="163" t="s">
        <v>3158</v>
      </c>
      <c r="F2521" s="163" t="s">
        <v>3159</v>
      </c>
      <c r="G2521" s="163" t="s">
        <v>3160</v>
      </c>
      <c r="H2521" s="163" t="s">
        <v>3161</v>
      </c>
      <c r="I2521" s="163" t="s">
        <v>643</v>
      </c>
      <c r="J2521" s="162">
        <v>10.190087</v>
      </c>
      <c r="K2521" s="162">
        <v>124.815758</v>
      </c>
      <c r="L2521" s="163" t="s">
        <v>644</v>
      </c>
      <c r="M2521" s="162">
        <v>14</v>
      </c>
      <c r="N2521" s="162">
        <v>79</v>
      </c>
      <c r="O2521" s="162">
        <v>198</v>
      </c>
      <c r="P2521" s="162">
        <v>1441</v>
      </c>
      <c r="Q2521" s="162">
        <v>2670</v>
      </c>
      <c r="R2521" s="164">
        <v>1</v>
      </c>
      <c r="S2521" s="164" t="s">
        <v>644</v>
      </c>
      <c r="T2521" s="164"/>
      <c r="U2521" s="164" t="s">
        <v>644</v>
      </c>
      <c r="V2521" s="164" t="s">
        <v>644</v>
      </c>
      <c r="W2521" s="162">
        <f t="shared" si="143"/>
        <v>1</v>
      </c>
      <c r="X2521" s="162">
        <v>1</v>
      </c>
      <c r="Y2521" t="str">
        <f t="shared" si="144"/>
        <v>Public Elementary</v>
      </c>
      <c r="AA2521" t="str">
        <f t="shared" si="145"/>
        <v>1</v>
      </c>
    </row>
    <row r="2522" spans="1:28" ht="15.75" hidden="1" customHeight="1" x14ac:dyDescent="0.25">
      <c r="A2522" s="162">
        <v>2504</v>
      </c>
      <c r="B2522" s="162">
        <v>122120</v>
      </c>
      <c r="C2522" s="163" t="s">
        <v>3163</v>
      </c>
      <c r="D2522" s="163" t="s">
        <v>638</v>
      </c>
      <c r="E2522" s="163" t="s">
        <v>3158</v>
      </c>
      <c r="F2522" s="163" t="s">
        <v>3159</v>
      </c>
      <c r="G2522" s="163" t="s">
        <v>3160</v>
      </c>
      <c r="H2522" s="163" t="s">
        <v>3161</v>
      </c>
      <c r="I2522" s="163" t="s">
        <v>643</v>
      </c>
      <c r="J2522" s="162">
        <v>10.141847</v>
      </c>
      <c r="K2522" s="162">
        <v>124.793701</v>
      </c>
      <c r="L2522" s="163" t="s">
        <v>644</v>
      </c>
      <c r="M2522" s="162">
        <v>14</v>
      </c>
      <c r="N2522" s="162">
        <v>79</v>
      </c>
      <c r="O2522" s="162">
        <v>198</v>
      </c>
      <c r="P2522" s="162">
        <v>1441</v>
      </c>
      <c r="Q2522" s="162">
        <v>2670</v>
      </c>
      <c r="R2522" s="164">
        <v>1</v>
      </c>
      <c r="S2522" s="164" t="s">
        <v>644</v>
      </c>
      <c r="T2522" s="164"/>
      <c r="U2522" s="164" t="s">
        <v>644</v>
      </c>
      <c r="V2522" s="164" t="s">
        <v>644</v>
      </c>
      <c r="W2522" s="162">
        <f t="shared" si="143"/>
        <v>1</v>
      </c>
      <c r="X2522" s="162">
        <v>1</v>
      </c>
      <c r="Y2522" t="str">
        <f t="shared" si="144"/>
        <v>Public Elementary</v>
      </c>
      <c r="AA2522" t="str">
        <f t="shared" si="145"/>
        <v>1</v>
      </c>
    </row>
    <row r="2523" spans="1:28" ht="15.75" hidden="1" customHeight="1" x14ac:dyDescent="0.25">
      <c r="A2523" s="162">
        <v>2505</v>
      </c>
      <c r="B2523" s="162">
        <v>122122</v>
      </c>
      <c r="C2523" s="163" t="s">
        <v>3164</v>
      </c>
      <c r="D2523" s="163" t="s">
        <v>638</v>
      </c>
      <c r="E2523" s="163" t="s">
        <v>3158</v>
      </c>
      <c r="F2523" s="163" t="s">
        <v>3159</v>
      </c>
      <c r="G2523" s="163" t="s">
        <v>3160</v>
      </c>
      <c r="H2523" s="163" t="s">
        <v>3165</v>
      </c>
      <c r="I2523" s="163" t="s">
        <v>643</v>
      </c>
      <c r="J2523" s="162">
        <v>10.223285000000001</v>
      </c>
      <c r="K2523" s="162">
        <v>124.862534</v>
      </c>
      <c r="L2523" s="163" t="s">
        <v>644</v>
      </c>
      <c r="M2523" s="162">
        <v>14</v>
      </c>
      <c r="N2523" s="162">
        <v>79</v>
      </c>
      <c r="O2523" s="162">
        <v>198</v>
      </c>
      <c r="P2523" s="162">
        <v>1441</v>
      </c>
      <c r="Q2523" s="162">
        <v>2671</v>
      </c>
      <c r="R2523" s="164">
        <v>1</v>
      </c>
      <c r="S2523" s="164" t="s">
        <v>644</v>
      </c>
      <c r="T2523" s="164"/>
      <c r="U2523" s="164" t="s">
        <v>644</v>
      </c>
      <c r="V2523" s="164" t="s">
        <v>644</v>
      </c>
      <c r="W2523" s="162">
        <f t="shared" si="143"/>
        <v>1</v>
      </c>
      <c r="X2523" s="162">
        <v>1</v>
      </c>
      <c r="Y2523" t="str">
        <f t="shared" si="144"/>
        <v>Public Elementary</v>
      </c>
      <c r="AA2523" t="str">
        <f t="shared" si="145"/>
        <v>1</v>
      </c>
    </row>
    <row r="2524" spans="1:28" ht="15.75" hidden="1" customHeight="1" x14ac:dyDescent="0.25">
      <c r="A2524" s="162">
        <v>2506</v>
      </c>
      <c r="B2524" s="162">
        <v>122123</v>
      </c>
      <c r="C2524" s="163" t="s">
        <v>3166</v>
      </c>
      <c r="D2524" s="163" t="s">
        <v>638</v>
      </c>
      <c r="E2524" s="163" t="s">
        <v>3158</v>
      </c>
      <c r="F2524" s="163" t="s">
        <v>3159</v>
      </c>
      <c r="G2524" s="163" t="s">
        <v>3160</v>
      </c>
      <c r="H2524" s="163" t="s">
        <v>3161</v>
      </c>
      <c r="I2524" s="163" t="s">
        <v>643</v>
      </c>
      <c r="J2524" s="162">
        <v>10.178597999999999</v>
      </c>
      <c r="K2524" s="162">
        <v>124.76593800000001</v>
      </c>
      <c r="L2524" s="163" t="s">
        <v>644</v>
      </c>
      <c r="M2524" s="162">
        <v>14</v>
      </c>
      <c r="N2524" s="162">
        <v>79</v>
      </c>
      <c r="O2524" s="162">
        <v>198</v>
      </c>
      <c r="P2524" s="162">
        <v>1441</v>
      </c>
      <c r="Q2524" s="162">
        <v>2670</v>
      </c>
      <c r="R2524" s="164">
        <v>1</v>
      </c>
      <c r="S2524" s="164" t="s">
        <v>644</v>
      </c>
      <c r="T2524" s="164"/>
      <c r="U2524" s="164" t="s">
        <v>644</v>
      </c>
      <c r="V2524" s="164" t="s">
        <v>644</v>
      </c>
      <c r="W2524" s="162">
        <f t="shared" si="143"/>
        <v>1</v>
      </c>
      <c r="X2524" s="162">
        <v>1</v>
      </c>
      <c r="Y2524" t="str">
        <f t="shared" si="144"/>
        <v>Public Elementary</v>
      </c>
      <c r="AA2524" t="str">
        <f t="shared" si="145"/>
        <v>1</v>
      </c>
    </row>
    <row r="2525" spans="1:28" ht="15.75" hidden="1" customHeight="1" x14ac:dyDescent="0.25">
      <c r="A2525" s="162">
        <v>2507</v>
      </c>
      <c r="B2525" s="162">
        <v>122124</v>
      </c>
      <c r="C2525" s="163" t="s">
        <v>3167</v>
      </c>
      <c r="D2525" s="163" t="s">
        <v>638</v>
      </c>
      <c r="E2525" s="163" t="s">
        <v>3158</v>
      </c>
      <c r="F2525" s="163" t="s">
        <v>3159</v>
      </c>
      <c r="G2525" s="163" t="s">
        <v>3160</v>
      </c>
      <c r="H2525" s="163" t="s">
        <v>3161</v>
      </c>
      <c r="I2525" s="163" t="s">
        <v>643</v>
      </c>
      <c r="J2525" s="162">
        <v>10.161871</v>
      </c>
      <c r="K2525" s="162">
        <v>124.77061500000001</v>
      </c>
      <c r="L2525" s="163" t="s">
        <v>644</v>
      </c>
      <c r="M2525" s="162">
        <v>14</v>
      </c>
      <c r="N2525" s="162">
        <v>79</v>
      </c>
      <c r="O2525" s="162">
        <v>198</v>
      </c>
      <c r="P2525" s="162">
        <v>1441</v>
      </c>
      <c r="Q2525" s="162">
        <v>2670</v>
      </c>
      <c r="R2525" s="164">
        <v>1</v>
      </c>
      <c r="S2525" s="164" t="s">
        <v>644</v>
      </c>
      <c r="T2525" s="164"/>
      <c r="U2525" s="164" t="s">
        <v>644</v>
      </c>
      <c r="V2525" s="164" t="s">
        <v>644</v>
      </c>
      <c r="W2525" s="162">
        <f t="shared" si="143"/>
        <v>1</v>
      </c>
      <c r="X2525" s="162">
        <v>1</v>
      </c>
      <c r="Y2525" t="str">
        <f t="shared" si="144"/>
        <v>Public Elementary</v>
      </c>
      <c r="AA2525" t="str">
        <f t="shared" si="145"/>
        <v>1</v>
      </c>
    </row>
    <row r="2526" spans="1:28" ht="15.75" hidden="1" customHeight="1" x14ac:dyDescent="0.25">
      <c r="A2526" s="162">
        <v>2508</v>
      </c>
      <c r="B2526" s="162">
        <v>122125</v>
      </c>
      <c r="C2526" s="163" t="s">
        <v>3168</v>
      </c>
      <c r="D2526" s="163" t="s">
        <v>638</v>
      </c>
      <c r="E2526" s="163" t="s">
        <v>3158</v>
      </c>
      <c r="F2526" s="163" t="s">
        <v>3159</v>
      </c>
      <c r="G2526" s="163" t="s">
        <v>3160</v>
      </c>
      <c r="H2526" s="163" t="s">
        <v>3169</v>
      </c>
      <c r="I2526" s="163" t="s">
        <v>643</v>
      </c>
      <c r="J2526" s="162">
        <v>10.16356</v>
      </c>
      <c r="K2526" s="162">
        <v>124.824341</v>
      </c>
      <c r="L2526" s="163" t="s">
        <v>644</v>
      </c>
      <c r="M2526" s="162">
        <v>14</v>
      </c>
      <c r="N2526" s="162">
        <v>79</v>
      </c>
      <c r="O2526" s="162">
        <v>198</v>
      </c>
      <c r="P2526" s="162">
        <v>1441</v>
      </c>
      <c r="Q2526" s="162">
        <v>2668</v>
      </c>
      <c r="R2526" s="164">
        <v>1</v>
      </c>
      <c r="S2526" s="164" t="s">
        <v>644</v>
      </c>
      <c r="T2526" s="164"/>
      <c r="U2526" s="164" t="s">
        <v>644</v>
      </c>
      <c r="V2526" s="164" t="s">
        <v>644</v>
      </c>
      <c r="W2526" s="162">
        <f t="shared" si="143"/>
        <v>1</v>
      </c>
      <c r="X2526" s="162">
        <v>1</v>
      </c>
      <c r="Y2526" t="str">
        <f t="shared" si="144"/>
        <v>Public Elementary</v>
      </c>
      <c r="AA2526" t="str">
        <f t="shared" si="145"/>
        <v>1</v>
      </c>
    </row>
    <row r="2527" spans="1:28" ht="15.75" hidden="1" customHeight="1" x14ac:dyDescent="0.25">
      <c r="A2527" s="162">
        <v>2509</v>
      </c>
      <c r="B2527" s="162">
        <v>122126</v>
      </c>
      <c r="C2527" s="163" t="s">
        <v>3170</v>
      </c>
      <c r="D2527" s="163" t="s">
        <v>638</v>
      </c>
      <c r="E2527" s="163" t="s">
        <v>3158</v>
      </c>
      <c r="F2527" s="163" t="s">
        <v>3159</v>
      </c>
      <c r="G2527" s="163" t="s">
        <v>3160</v>
      </c>
      <c r="H2527" s="163" t="s">
        <v>3165</v>
      </c>
      <c r="I2527" s="163" t="s">
        <v>643</v>
      </c>
      <c r="J2527" s="162">
        <v>10.228014999999999</v>
      </c>
      <c r="K2527" s="162">
        <v>124.84880099999999</v>
      </c>
      <c r="L2527" s="163" t="s">
        <v>644</v>
      </c>
      <c r="M2527" s="162">
        <v>14</v>
      </c>
      <c r="N2527" s="162">
        <v>79</v>
      </c>
      <c r="O2527" s="162">
        <v>198</v>
      </c>
      <c r="P2527" s="162">
        <v>1441</v>
      </c>
      <c r="Q2527" s="162">
        <v>2671</v>
      </c>
      <c r="R2527" s="164">
        <v>1</v>
      </c>
      <c r="S2527" s="164" t="s">
        <v>644</v>
      </c>
      <c r="T2527" s="164"/>
      <c r="U2527" s="164" t="s">
        <v>644</v>
      </c>
      <c r="V2527" s="164" t="s">
        <v>644</v>
      </c>
      <c r="W2527" s="162">
        <f t="shared" si="143"/>
        <v>1</v>
      </c>
      <c r="X2527" s="162">
        <v>1</v>
      </c>
      <c r="Y2527" t="str">
        <f t="shared" si="144"/>
        <v>Public Elementary</v>
      </c>
      <c r="AA2527" t="str">
        <f t="shared" si="145"/>
        <v>1</v>
      </c>
    </row>
    <row r="2528" spans="1:28" ht="15.75" hidden="1" customHeight="1" x14ac:dyDescent="0.25">
      <c r="A2528" s="162">
        <v>2510</v>
      </c>
      <c r="B2528" s="162">
        <v>122128</v>
      </c>
      <c r="C2528" s="163" t="s">
        <v>3171</v>
      </c>
      <c r="D2528" s="163" t="s">
        <v>638</v>
      </c>
      <c r="E2528" s="163" t="s">
        <v>3158</v>
      </c>
      <c r="F2528" s="163" t="s">
        <v>3159</v>
      </c>
      <c r="G2528" s="163" t="s">
        <v>3160</v>
      </c>
      <c r="H2528" s="163" t="s">
        <v>3165</v>
      </c>
      <c r="I2528" s="163" t="s">
        <v>643</v>
      </c>
      <c r="J2528" s="166">
        <v>10.199210000000001</v>
      </c>
      <c r="K2528" s="166">
        <v>124.86159499999999</v>
      </c>
      <c r="L2528" s="163" t="s">
        <v>644</v>
      </c>
      <c r="M2528" s="162">
        <v>14</v>
      </c>
      <c r="N2528" s="162">
        <v>79</v>
      </c>
      <c r="O2528" s="162">
        <v>198</v>
      </c>
      <c r="P2528" s="162">
        <v>1441</v>
      </c>
      <c r="Q2528" s="162">
        <v>2671</v>
      </c>
      <c r="R2528" s="164">
        <v>1</v>
      </c>
      <c r="S2528" s="164" t="s">
        <v>644</v>
      </c>
      <c r="T2528" s="164"/>
      <c r="U2528" s="164" t="s">
        <v>644</v>
      </c>
      <c r="V2528" s="164" t="s">
        <v>644</v>
      </c>
      <c r="W2528" s="162">
        <f t="shared" si="143"/>
        <v>1</v>
      </c>
      <c r="X2528" s="162">
        <v>1</v>
      </c>
      <c r="Y2528" t="str">
        <f t="shared" si="144"/>
        <v>Public Elementary</v>
      </c>
      <c r="AA2528" t="str">
        <f t="shared" si="145"/>
        <v>1</v>
      </c>
    </row>
    <row r="2529" spans="1:27" ht="15.75" hidden="1" customHeight="1" x14ac:dyDescent="0.25">
      <c r="A2529" s="162">
        <v>2511</v>
      </c>
      <c r="B2529" s="162">
        <v>122129</v>
      </c>
      <c r="C2529" s="163" t="s">
        <v>702</v>
      </c>
      <c r="D2529" s="163" t="s">
        <v>638</v>
      </c>
      <c r="E2529" s="163" t="s">
        <v>3158</v>
      </c>
      <c r="F2529" s="163" t="s">
        <v>3159</v>
      </c>
      <c r="G2529" s="163" t="s">
        <v>3160</v>
      </c>
      <c r="H2529" s="163" t="s">
        <v>3161</v>
      </c>
      <c r="I2529" s="163" t="s">
        <v>643</v>
      </c>
      <c r="J2529" s="162">
        <v>10.170909999999999</v>
      </c>
      <c r="K2529" s="162">
        <v>124.771812</v>
      </c>
      <c r="L2529" s="163" t="s">
        <v>644</v>
      </c>
      <c r="M2529" s="162">
        <v>14</v>
      </c>
      <c r="N2529" s="162">
        <v>79</v>
      </c>
      <c r="O2529" s="162">
        <v>198</v>
      </c>
      <c r="P2529" s="162">
        <v>1441</v>
      </c>
      <c r="Q2529" s="162">
        <v>2670</v>
      </c>
      <c r="R2529" s="164">
        <v>1</v>
      </c>
      <c r="S2529" s="164" t="s">
        <v>644</v>
      </c>
      <c r="T2529" s="164"/>
      <c r="U2529" s="164" t="s">
        <v>644</v>
      </c>
      <c r="V2529" s="164" t="s">
        <v>644</v>
      </c>
      <c r="W2529" s="162">
        <f t="shared" si="143"/>
        <v>1</v>
      </c>
      <c r="X2529" s="162">
        <v>1</v>
      </c>
      <c r="Y2529" t="str">
        <f t="shared" si="144"/>
        <v>Public Elementary</v>
      </c>
      <c r="AA2529" t="str">
        <f t="shared" si="145"/>
        <v>1</v>
      </c>
    </row>
    <row r="2530" spans="1:27" ht="15.75" hidden="1" customHeight="1" x14ac:dyDescent="0.25">
      <c r="A2530" s="162">
        <v>2512</v>
      </c>
      <c r="B2530" s="162">
        <v>122130</v>
      </c>
      <c r="C2530" s="163" t="s">
        <v>3172</v>
      </c>
      <c r="D2530" s="163" t="s">
        <v>638</v>
      </c>
      <c r="E2530" s="163" t="s">
        <v>3158</v>
      </c>
      <c r="F2530" s="163" t="s">
        <v>3159</v>
      </c>
      <c r="G2530" s="163" t="s">
        <v>3160</v>
      </c>
      <c r="H2530" s="163" t="s">
        <v>3169</v>
      </c>
      <c r="I2530" s="163" t="s">
        <v>643</v>
      </c>
      <c r="J2530" s="162">
        <v>10.182653</v>
      </c>
      <c r="K2530" s="162">
        <v>124.837135</v>
      </c>
      <c r="L2530" s="163" t="s">
        <v>644</v>
      </c>
      <c r="M2530" s="162">
        <v>14</v>
      </c>
      <c r="N2530" s="162">
        <v>79</v>
      </c>
      <c r="O2530" s="162">
        <v>198</v>
      </c>
      <c r="P2530" s="162">
        <v>1441</v>
      </c>
      <c r="Q2530" s="162">
        <v>2668</v>
      </c>
      <c r="R2530" s="164">
        <v>1</v>
      </c>
      <c r="S2530" s="164" t="s">
        <v>644</v>
      </c>
      <c r="T2530" s="164"/>
      <c r="U2530" s="164" t="s">
        <v>644</v>
      </c>
      <c r="V2530" s="164" t="s">
        <v>644</v>
      </c>
      <c r="W2530" s="162">
        <f t="shared" si="143"/>
        <v>1</v>
      </c>
      <c r="X2530" s="162">
        <v>1</v>
      </c>
      <c r="Y2530" t="str">
        <f t="shared" si="144"/>
        <v>Public Elementary</v>
      </c>
      <c r="AA2530" t="str">
        <f t="shared" si="145"/>
        <v>1</v>
      </c>
    </row>
    <row r="2531" spans="1:27" ht="15.75" hidden="1" customHeight="1" x14ac:dyDescent="0.25">
      <c r="A2531" s="162">
        <v>2513</v>
      </c>
      <c r="B2531" s="162">
        <v>122131</v>
      </c>
      <c r="C2531" s="163" t="s">
        <v>3173</v>
      </c>
      <c r="D2531" s="163" t="s">
        <v>638</v>
      </c>
      <c r="E2531" s="163" t="s">
        <v>3158</v>
      </c>
      <c r="F2531" s="163" t="s">
        <v>3159</v>
      </c>
      <c r="G2531" s="163" t="s">
        <v>3160</v>
      </c>
      <c r="H2531" s="163" t="s">
        <v>3161</v>
      </c>
      <c r="I2531" s="163" t="s">
        <v>643</v>
      </c>
      <c r="J2531" s="162">
        <v>10.158491</v>
      </c>
      <c r="K2531" s="162">
        <v>124.788383</v>
      </c>
      <c r="L2531" s="163" t="s">
        <v>644</v>
      </c>
      <c r="M2531" s="162">
        <v>14</v>
      </c>
      <c r="N2531" s="162">
        <v>79</v>
      </c>
      <c r="O2531" s="162">
        <v>198</v>
      </c>
      <c r="P2531" s="162">
        <v>1441</v>
      </c>
      <c r="Q2531" s="162">
        <v>2670</v>
      </c>
      <c r="R2531" s="164">
        <v>1</v>
      </c>
      <c r="S2531" s="164" t="s">
        <v>644</v>
      </c>
      <c r="T2531" s="164"/>
      <c r="U2531" s="164" t="s">
        <v>644</v>
      </c>
      <c r="V2531" s="164" t="s">
        <v>644</v>
      </c>
      <c r="W2531" s="162">
        <f t="shared" si="143"/>
        <v>1</v>
      </c>
      <c r="X2531" s="162">
        <v>1</v>
      </c>
      <c r="Y2531" t="str">
        <f t="shared" si="144"/>
        <v>Public Elementary</v>
      </c>
      <c r="AA2531" t="str">
        <f t="shared" si="145"/>
        <v>1</v>
      </c>
    </row>
    <row r="2532" spans="1:27" ht="15.75" hidden="1" customHeight="1" x14ac:dyDescent="0.25">
      <c r="A2532" s="162">
        <v>2514</v>
      </c>
      <c r="B2532" s="162">
        <v>122132</v>
      </c>
      <c r="C2532" s="163" t="s">
        <v>3174</v>
      </c>
      <c r="D2532" s="163" t="s">
        <v>638</v>
      </c>
      <c r="E2532" s="163" t="s">
        <v>3158</v>
      </c>
      <c r="F2532" s="163" t="s">
        <v>3159</v>
      </c>
      <c r="G2532" s="163" t="s">
        <v>3160</v>
      </c>
      <c r="H2532" s="163" t="s">
        <v>3161</v>
      </c>
      <c r="I2532" s="163" t="s">
        <v>643</v>
      </c>
      <c r="J2532" s="162">
        <v>10.177246</v>
      </c>
      <c r="K2532" s="162">
        <v>124.793274</v>
      </c>
      <c r="L2532" s="163" t="s">
        <v>644</v>
      </c>
      <c r="M2532" s="162">
        <v>14</v>
      </c>
      <c r="N2532" s="162">
        <v>79</v>
      </c>
      <c r="O2532" s="162">
        <v>198</v>
      </c>
      <c r="P2532" s="162">
        <v>1441</v>
      </c>
      <c r="Q2532" s="162">
        <v>2670</v>
      </c>
      <c r="R2532" s="164">
        <v>1</v>
      </c>
      <c r="S2532" s="164" t="s">
        <v>644</v>
      </c>
      <c r="T2532" s="164"/>
      <c r="U2532" s="164" t="s">
        <v>644</v>
      </c>
      <c r="V2532" s="164" t="s">
        <v>644</v>
      </c>
      <c r="W2532" s="162">
        <f t="shared" si="143"/>
        <v>1</v>
      </c>
      <c r="X2532" s="162">
        <v>1</v>
      </c>
      <c r="Y2532" t="str">
        <f t="shared" si="144"/>
        <v>Public Elementary</v>
      </c>
      <c r="AA2532" t="str">
        <f t="shared" si="145"/>
        <v>1</v>
      </c>
    </row>
    <row r="2533" spans="1:27" ht="15.75" hidden="1" customHeight="1" x14ac:dyDescent="0.25">
      <c r="A2533" s="162">
        <v>2515</v>
      </c>
      <c r="B2533" s="162">
        <v>122133</v>
      </c>
      <c r="C2533" s="163" t="s">
        <v>3175</v>
      </c>
      <c r="D2533" s="163" t="s">
        <v>638</v>
      </c>
      <c r="E2533" s="163" t="s">
        <v>3158</v>
      </c>
      <c r="F2533" s="163" t="s">
        <v>3159</v>
      </c>
      <c r="G2533" s="163" t="s">
        <v>3160</v>
      </c>
      <c r="H2533" s="163" t="s">
        <v>3169</v>
      </c>
      <c r="I2533" s="163" t="s">
        <v>643</v>
      </c>
      <c r="J2533" s="162">
        <v>10.139144</v>
      </c>
      <c r="K2533" s="162">
        <v>124.797394</v>
      </c>
      <c r="L2533" s="163" t="s">
        <v>644</v>
      </c>
      <c r="M2533" s="162">
        <v>14</v>
      </c>
      <c r="N2533" s="162">
        <v>79</v>
      </c>
      <c r="O2533" s="162">
        <v>198</v>
      </c>
      <c r="P2533" s="162">
        <v>1441</v>
      </c>
      <c r="Q2533" s="162">
        <v>2668</v>
      </c>
      <c r="R2533" s="164">
        <v>1</v>
      </c>
      <c r="S2533" s="164" t="s">
        <v>644</v>
      </c>
      <c r="T2533" s="164"/>
      <c r="U2533" s="164" t="s">
        <v>644</v>
      </c>
      <c r="V2533" s="164" t="s">
        <v>644</v>
      </c>
      <c r="W2533" s="162">
        <f t="shared" si="143"/>
        <v>1</v>
      </c>
      <c r="X2533" s="162">
        <v>1</v>
      </c>
      <c r="Y2533" t="str">
        <f t="shared" si="144"/>
        <v>Public Elementary</v>
      </c>
      <c r="AA2533" t="str">
        <f t="shared" si="145"/>
        <v>1</v>
      </c>
    </row>
    <row r="2534" spans="1:27" ht="15.75" hidden="1" customHeight="1" x14ac:dyDescent="0.25">
      <c r="A2534" s="162">
        <v>2516</v>
      </c>
      <c r="B2534" s="162">
        <v>122134</v>
      </c>
      <c r="C2534" s="163" t="s">
        <v>3176</v>
      </c>
      <c r="D2534" s="163" t="s">
        <v>638</v>
      </c>
      <c r="E2534" s="163" t="s">
        <v>3158</v>
      </c>
      <c r="F2534" s="163" t="s">
        <v>3159</v>
      </c>
      <c r="G2534" s="163" t="s">
        <v>3160</v>
      </c>
      <c r="H2534" s="163" t="s">
        <v>3165</v>
      </c>
      <c r="I2534" s="163" t="s">
        <v>643</v>
      </c>
      <c r="J2534" s="162">
        <v>10.254723</v>
      </c>
      <c r="K2534" s="162">
        <v>124.91583199999999</v>
      </c>
      <c r="L2534" s="163" t="s">
        <v>644</v>
      </c>
      <c r="M2534" s="162">
        <v>14</v>
      </c>
      <c r="N2534" s="162">
        <v>79</v>
      </c>
      <c r="O2534" s="162">
        <v>198</v>
      </c>
      <c r="P2534" s="162">
        <v>1441</v>
      </c>
      <c r="Q2534" s="162">
        <v>2671</v>
      </c>
      <c r="R2534" s="164">
        <v>1</v>
      </c>
      <c r="S2534" s="164" t="s">
        <v>644</v>
      </c>
      <c r="T2534" s="164"/>
      <c r="U2534" s="164" t="s">
        <v>644</v>
      </c>
      <c r="V2534" s="164" t="s">
        <v>644</v>
      </c>
      <c r="W2534" s="162">
        <f t="shared" ref="W2534:W2597" si="146">IF(AA2534="1",1,IF(AA2534="2",2,IF(AA2534="12",4,IF(AA2534="123",6,IF(AA2534="23",5,IF(AA2534="3",3,IF(AA2534="4",7,IF(AA2534="35",8,""))))))))</f>
        <v>1</v>
      </c>
      <c r="X2534" s="162">
        <v>1</v>
      </c>
      <c r="Y2534" t="str">
        <f t="shared" si="144"/>
        <v>Public Elementary</v>
      </c>
      <c r="AA2534" t="str">
        <f t="shared" si="145"/>
        <v>1</v>
      </c>
    </row>
    <row r="2535" spans="1:27" ht="15.75" hidden="1" customHeight="1" x14ac:dyDescent="0.25">
      <c r="A2535" s="162">
        <v>2517</v>
      </c>
      <c r="B2535" s="162">
        <v>122135</v>
      </c>
      <c r="C2535" s="163" t="s">
        <v>3177</v>
      </c>
      <c r="D2535" s="163" t="s">
        <v>638</v>
      </c>
      <c r="E2535" s="163" t="s">
        <v>3158</v>
      </c>
      <c r="F2535" s="163" t="s">
        <v>3159</v>
      </c>
      <c r="G2535" s="163" t="s">
        <v>3160</v>
      </c>
      <c r="H2535" s="163" t="s">
        <v>3169</v>
      </c>
      <c r="I2535" s="163" t="s">
        <v>643</v>
      </c>
      <c r="J2535" s="166">
        <v>10.131333</v>
      </c>
      <c r="K2535" s="166">
        <v>124.83650799999999</v>
      </c>
      <c r="L2535" s="163" t="s">
        <v>644</v>
      </c>
      <c r="M2535" s="162">
        <v>14</v>
      </c>
      <c r="N2535" s="162">
        <v>79</v>
      </c>
      <c r="O2535" s="162">
        <v>198</v>
      </c>
      <c r="P2535" s="162">
        <v>1441</v>
      </c>
      <c r="Q2535" s="162">
        <v>2668</v>
      </c>
      <c r="R2535" s="164">
        <v>1</v>
      </c>
      <c r="S2535" s="164" t="s">
        <v>644</v>
      </c>
      <c r="T2535" s="164"/>
      <c r="U2535" s="164" t="s">
        <v>644</v>
      </c>
      <c r="V2535" s="164" t="s">
        <v>644</v>
      </c>
      <c r="W2535" s="162">
        <f t="shared" si="146"/>
        <v>1</v>
      </c>
      <c r="X2535" s="162">
        <v>1</v>
      </c>
      <c r="Y2535" t="str">
        <f t="shared" si="144"/>
        <v>Public Elementary</v>
      </c>
      <c r="AA2535" t="str">
        <f t="shared" si="145"/>
        <v>1</v>
      </c>
    </row>
    <row r="2536" spans="1:27" ht="15.75" hidden="1" customHeight="1" x14ac:dyDescent="0.25">
      <c r="A2536" s="162">
        <v>2518</v>
      </c>
      <c r="B2536" s="162">
        <v>122136</v>
      </c>
      <c r="C2536" s="163" t="s">
        <v>671</v>
      </c>
      <c r="D2536" s="163" t="s">
        <v>638</v>
      </c>
      <c r="E2536" s="163" t="s">
        <v>3158</v>
      </c>
      <c r="F2536" s="163" t="s">
        <v>3159</v>
      </c>
      <c r="G2536" s="163" t="s">
        <v>3160</v>
      </c>
      <c r="H2536" s="163" t="s">
        <v>3161</v>
      </c>
      <c r="I2536" s="163" t="s">
        <v>643</v>
      </c>
      <c r="J2536" s="166">
        <v>10.145649000000001</v>
      </c>
      <c r="K2536" s="166">
        <v>124.788551</v>
      </c>
      <c r="L2536" s="163" t="s">
        <v>644</v>
      </c>
      <c r="M2536" s="162">
        <v>14</v>
      </c>
      <c r="N2536" s="162">
        <v>79</v>
      </c>
      <c r="O2536" s="162">
        <v>198</v>
      </c>
      <c r="P2536" s="162">
        <v>1441</v>
      </c>
      <c r="Q2536" s="162">
        <v>2670</v>
      </c>
      <c r="R2536" s="164">
        <v>1</v>
      </c>
      <c r="S2536" s="164" t="s">
        <v>644</v>
      </c>
      <c r="T2536" s="164"/>
      <c r="U2536" s="164" t="s">
        <v>644</v>
      </c>
      <c r="V2536" s="164" t="s">
        <v>644</v>
      </c>
      <c r="W2536" s="162">
        <f t="shared" si="146"/>
        <v>1</v>
      </c>
      <c r="X2536" s="162">
        <v>1</v>
      </c>
      <c r="Y2536" t="str">
        <f t="shared" si="144"/>
        <v>Public Elementary</v>
      </c>
      <c r="AA2536" t="str">
        <f t="shared" si="145"/>
        <v>1</v>
      </c>
    </row>
    <row r="2537" spans="1:27" ht="15.75" hidden="1" customHeight="1" x14ac:dyDescent="0.25">
      <c r="A2537" s="162">
        <v>2519</v>
      </c>
      <c r="B2537" s="162">
        <v>122137</v>
      </c>
      <c r="C2537" s="163" t="s">
        <v>3178</v>
      </c>
      <c r="D2537" s="163" t="s">
        <v>638</v>
      </c>
      <c r="E2537" s="163" t="s">
        <v>3158</v>
      </c>
      <c r="F2537" s="163" t="s">
        <v>3159</v>
      </c>
      <c r="G2537" s="163" t="s">
        <v>3160</v>
      </c>
      <c r="H2537" s="163" t="s">
        <v>3169</v>
      </c>
      <c r="I2537" s="163" t="s">
        <v>643</v>
      </c>
      <c r="J2537" s="162">
        <v>10.196845</v>
      </c>
      <c r="K2537" s="162">
        <v>124.82854500000001</v>
      </c>
      <c r="L2537" s="163" t="s">
        <v>644</v>
      </c>
      <c r="M2537" s="162">
        <v>14</v>
      </c>
      <c r="N2537" s="162">
        <v>79</v>
      </c>
      <c r="O2537" s="162">
        <v>198</v>
      </c>
      <c r="P2537" s="162">
        <v>1441</v>
      </c>
      <c r="Q2537" s="162">
        <v>2668</v>
      </c>
      <c r="R2537" s="164">
        <v>1</v>
      </c>
      <c r="S2537" s="164" t="s">
        <v>644</v>
      </c>
      <c r="T2537" s="164"/>
      <c r="U2537" s="164" t="s">
        <v>644</v>
      </c>
      <c r="V2537" s="164" t="s">
        <v>644</v>
      </c>
      <c r="W2537" s="162">
        <f t="shared" si="146"/>
        <v>1</v>
      </c>
      <c r="X2537" s="162">
        <v>1</v>
      </c>
      <c r="Y2537" t="str">
        <f t="shared" si="144"/>
        <v>Public Elementary</v>
      </c>
      <c r="AA2537" t="str">
        <f t="shared" si="145"/>
        <v>1</v>
      </c>
    </row>
    <row r="2538" spans="1:27" ht="15.75" hidden="1" customHeight="1" x14ac:dyDescent="0.25">
      <c r="A2538" s="162">
        <v>2520</v>
      </c>
      <c r="B2538" s="162">
        <v>122138</v>
      </c>
      <c r="C2538" s="163" t="s">
        <v>3179</v>
      </c>
      <c r="D2538" s="163" t="s">
        <v>638</v>
      </c>
      <c r="E2538" s="163" t="s">
        <v>3158</v>
      </c>
      <c r="F2538" s="163" t="s">
        <v>3159</v>
      </c>
      <c r="G2538" s="163" t="s">
        <v>3160</v>
      </c>
      <c r="H2538" s="163" t="s">
        <v>3169</v>
      </c>
      <c r="I2538" s="163" t="s">
        <v>643</v>
      </c>
      <c r="J2538" s="162">
        <v>10.188988999999999</v>
      </c>
      <c r="K2538" s="162">
        <v>124.82872</v>
      </c>
      <c r="L2538" s="163" t="s">
        <v>644</v>
      </c>
      <c r="M2538" s="162">
        <v>14</v>
      </c>
      <c r="N2538" s="162">
        <v>79</v>
      </c>
      <c r="O2538" s="162">
        <v>198</v>
      </c>
      <c r="P2538" s="162">
        <v>1441</v>
      </c>
      <c r="Q2538" s="162">
        <v>2668</v>
      </c>
      <c r="R2538" s="164">
        <v>1</v>
      </c>
      <c r="S2538" s="164" t="s">
        <v>644</v>
      </c>
      <c r="T2538" s="164"/>
      <c r="U2538" s="164" t="s">
        <v>644</v>
      </c>
      <c r="V2538" s="164" t="s">
        <v>644</v>
      </c>
      <c r="W2538" s="162">
        <f t="shared" si="146"/>
        <v>1</v>
      </c>
      <c r="X2538" s="162">
        <v>1</v>
      </c>
      <c r="Y2538" t="str">
        <f t="shared" si="144"/>
        <v>Public Elementary</v>
      </c>
      <c r="AA2538" t="str">
        <f t="shared" si="145"/>
        <v>1</v>
      </c>
    </row>
    <row r="2539" spans="1:27" ht="15.75" hidden="1" customHeight="1" x14ac:dyDescent="0.25">
      <c r="A2539" s="162">
        <v>2521</v>
      </c>
      <c r="B2539" s="162">
        <v>122139</v>
      </c>
      <c r="C2539" s="163" t="s">
        <v>3180</v>
      </c>
      <c r="D2539" s="163" t="s">
        <v>638</v>
      </c>
      <c r="E2539" s="163" t="s">
        <v>3158</v>
      </c>
      <c r="F2539" s="163" t="s">
        <v>3159</v>
      </c>
      <c r="G2539" s="163" t="s">
        <v>3160</v>
      </c>
      <c r="H2539" s="163" t="s">
        <v>3161</v>
      </c>
      <c r="I2539" s="163" t="s">
        <v>643</v>
      </c>
      <c r="J2539" s="162">
        <v>10.152493</v>
      </c>
      <c r="K2539" s="162">
        <v>124.782028</v>
      </c>
      <c r="L2539" s="163" t="s">
        <v>644</v>
      </c>
      <c r="M2539" s="162">
        <v>14</v>
      </c>
      <c r="N2539" s="162">
        <v>79</v>
      </c>
      <c r="O2539" s="162">
        <v>198</v>
      </c>
      <c r="P2539" s="162">
        <v>1441</v>
      </c>
      <c r="Q2539" s="162">
        <v>2670</v>
      </c>
      <c r="R2539" s="164">
        <v>1</v>
      </c>
      <c r="S2539" s="164" t="s">
        <v>644</v>
      </c>
      <c r="T2539" s="164"/>
      <c r="U2539" s="164" t="s">
        <v>644</v>
      </c>
      <c r="V2539" s="164" t="s">
        <v>644</v>
      </c>
      <c r="W2539" s="162">
        <f t="shared" si="146"/>
        <v>1</v>
      </c>
      <c r="X2539" s="162">
        <v>1</v>
      </c>
      <c r="Y2539" t="str">
        <f t="shared" si="144"/>
        <v>Public Elementary</v>
      </c>
      <c r="AA2539" t="str">
        <f t="shared" si="145"/>
        <v>1</v>
      </c>
    </row>
    <row r="2540" spans="1:27" ht="15.75" hidden="1" customHeight="1" x14ac:dyDescent="0.25">
      <c r="A2540" s="162">
        <v>2522</v>
      </c>
      <c r="B2540" s="162">
        <v>122140</v>
      </c>
      <c r="C2540" s="163" t="s">
        <v>3181</v>
      </c>
      <c r="D2540" s="163" t="s">
        <v>638</v>
      </c>
      <c r="E2540" s="163" t="s">
        <v>3158</v>
      </c>
      <c r="F2540" s="163" t="s">
        <v>3159</v>
      </c>
      <c r="G2540" s="163" t="s">
        <v>3160</v>
      </c>
      <c r="H2540" s="163" t="s">
        <v>3169</v>
      </c>
      <c r="I2540" s="163" t="s">
        <v>643</v>
      </c>
      <c r="J2540" s="162">
        <v>10.208587</v>
      </c>
      <c r="K2540" s="162">
        <v>124.821938</v>
      </c>
      <c r="L2540" s="163" t="s">
        <v>644</v>
      </c>
      <c r="M2540" s="162">
        <v>14</v>
      </c>
      <c r="N2540" s="162">
        <v>79</v>
      </c>
      <c r="O2540" s="162">
        <v>198</v>
      </c>
      <c r="P2540" s="162">
        <v>1441</v>
      </c>
      <c r="Q2540" s="162">
        <v>2668</v>
      </c>
      <c r="R2540" s="164">
        <v>1</v>
      </c>
      <c r="S2540" s="164" t="s">
        <v>644</v>
      </c>
      <c r="T2540" s="164"/>
      <c r="U2540" s="164" t="s">
        <v>644</v>
      </c>
      <c r="V2540" s="164" t="s">
        <v>644</v>
      </c>
      <c r="W2540" s="162">
        <f t="shared" si="146"/>
        <v>1</v>
      </c>
      <c r="X2540" s="162">
        <v>1</v>
      </c>
      <c r="Y2540" t="str">
        <f t="shared" si="144"/>
        <v>Public Elementary</v>
      </c>
      <c r="AA2540" t="str">
        <f t="shared" si="145"/>
        <v>1</v>
      </c>
    </row>
    <row r="2541" spans="1:27" ht="15.75" hidden="1" customHeight="1" x14ac:dyDescent="0.25">
      <c r="A2541" s="162">
        <v>2523</v>
      </c>
      <c r="B2541" s="162">
        <v>122141</v>
      </c>
      <c r="C2541" s="163" t="s">
        <v>3182</v>
      </c>
      <c r="D2541" s="163" t="s">
        <v>638</v>
      </c>
      <c r="E2541" s="163" t="s">
        <v>3158</v>
      </c>
      <c r="F2541" s="163" t="s">
        <v>3159</v>
      </c>
      <c r="G2541" s="163" t="s">
        <v>3160</v>
      </c>
      <c r="H2541" s="163" t="s">
        <v>3161</v>
      </c>
      <c r="I2541" s="163" t="s">
        <v>643</v>
      </c>
      <c r="J2541" s="162">
        <v>10.187075</v>
      </c>
      <c r="K2541" s="162">
        <v>124.78356700000001</v>
      </c>
      <c r="L2541" s="163" t="s">
        <v>644</v>
      </c>
      <c r="M2541" s="162">
        <v>14</v>
      </c>
      <c r="N2541" s="162">
        <v>79</v>
      </c>
      <c r="O2541" s="162">
        <v>198</v>
      </c>
      <c r="P2541" s="162">
        <v>1441</v>
      </c>
      <c r="Q2541" s="162">
        <v>2670</v>
      </c>
      <c r="R2541" s="164">
        <v>1</v>
      </c>
      <c r="S2541" s="164" t="s">
        <v>644</v>
      </c>
      <c r="T2541" s="164"/>
      <c r="U2541" s="164" t="s">
        <v>644</v>
      </c>
      <c r="V2541" s="164" t="s">
        <v>644</v>
      </c>
      <c r="W2541" s="162">
        <f t="shared" si="146"/>
        <v>1</v>
      </c>
      <c r="X2541" s="162">
        <v>1</v>
      </c>
      <c r="Y2541" t="str">
        <f t="shared" si="144"/>
        <v>Public Elementary</v>
      </c>
      <c r="AA2541" t="str">
        <f t="shared" si="145"/>
        <v>1</v>
      </c>
    </row>
    <row r="2542" spans="1:27" ht="15.75" hidden="1" customHeight="1" x14ac:dyDescent="0.25">
      <c r="A2542" s="162">
        <v>2524</v>
      </c>
      <c r="B2542" s="162">
        <v>122142</v>
      </c>
      <c r="C2542" s="163" t="s">
        <v>3183</v>
      </c>
      <c r="D2542" s="163" t="s">
        <v>638</v>
      </c>
      <c r="E2542" s="163" t="s">
        <v>3158</v>
      </c>
      <c r="F2542" s="163" t="s">
        <v>3159</v>
      </c>
      <c r="G2542" s="163" t="s">
        <v>3160</v>
      </c>
      <c r="H2542" s="163" t="s">
        <v>3169</v>
      </c>
      <c r="I2542" s="163" t="s">
        <v>643</v>
      </c>
      <c r="J2542" s="162">
        <v>10.135968</v>
      </c>
      <c r="K2542" s="162">
        <v>124.83545100000001</v>
      </c>
      <c r="L2542" s="163" t="s">
        <v>644</v>
      </c>
      <c r="M2542" s="162">
        <v>14</v>
      </c>
      <c r="N2542" s="162">
        <v>79</v>
      </c>
      <c r="O2542" s="162">
        <v>198</v>
      </c>
      <c r="P2542" s="162">
        <v>1441</v>
      </c>
      <c r="Q2542" s="162">
        <v>2668</v>
      </c>
      <c r="R2542" s="164">
        <v>1</v>
      </c>
      <c r="S2542" s="164" t="s">
        <v>644</v>
      </c>
      <c r="T2542" s="164"/>
      <c r="U2542" s="164" t="s">
        <v>644</v>
      </c>
      <c r="V2542" s="164" t="s">
        <v>644</v>
      </c>
      <c r="W2542" s="162">
        <f t="shared" si="146"/>
        <v>1</v>
      </c>
      <c r="X2542" s="162">
        <v>1</v>
      </c>
      <c r="Y2542" t="str">
        <f t="shared" si="144"/>
        <v>Public Elementary</v>
      </c>
      <c r="AA2542" t="str">
        <f t="shared" si="145"/>
        <v>1</v>
      </c>
    </row>
    <row r="2543" spans="1:27" ht="15.75" hidden="1" customHeight="1" x14ac:dyDescent="0.25">
      <c r="A2543" s="162">
        <v>2525</v>
      </c>
      <c r="B2543" s="162">
        <v>122143</v>
      </c>
      <c r="C2543" s="163" t="s">
        <v>3184</v>
      </c>
      <c r="D2543" s="163" t="s">
        <v>638</v>
      </c>
      <c r="E2543" s="163" t="s">
        <v>3158</v>
      </c>
      <c r="F2543" s="163" t="s">
        <v>3159</v>
      </c>
      <c r="G2543" s="163" t="s">
        <v>3160</v>
      </c>
      <c r="H2543" s="163" t="s">
        <v>3169</v>
      </c>
      <c r="I2543" s="163" t="s">
        <v>643</v>
      </c>
      <c r="J2543" s="162">
        <v>10.132904</v>
      </c>
      <c r="K2543" s="162">
        <v>124.844677</v>
      </c>
      <c r="L2543" s="163" t="s">
        <v>644</v>
      </c>
      <c r="M2543" s="162">
        <v>14</v>
      </c>
      <c r="N2543" s="162">
        <v>79</v>
      </c>
      <c r="O2543" s="162">
        <v>198</v>
      </c>
      <c r="P2543" s="162">
        <v>1441</v>
      </c>
      <c r="Q2543" s="162">
        <v>2668</v>
      </c>
      <c r="R2543" s="164">
        <v>1</v>
      </c>
      <c r="S2543" s="164" t="s">
        <v>644</v>
      </c>
      <c r="T2543" s="164"/>
      <c r="U2543" s="164" t="s">
        <v>644</v>
      </c>
      <c r="V2543" s="164" t="s">
        <v>644</v>
      </c>
      <c r="W2543" s="162">
        <f t="shared" si="146"/>
        <v>1</v>
      </c>
      <c r="X2543" s="162">
        <v>1</v>
      </c>
      <c r="Y2543" t="str">
        <f t="shared" si="144"/>
        <v>Public Elementary</v>
      </c>
      <c r="AA2543" t="str">
        <f t="shared" si="145"/>
        <v>1</v>
      </c>
    </row>
    <row r="2544" spans="1:27" ht="15.75" hidden="1" customHeight="1" x14ac:dyDescent="0.25">
      <c r="A2544" s="162">
        <v>2526</v>
      </c>
      <c r="B2544" s="162">
        <v>122144</v>
      </c>
      <c r="C2544" s="163" t="s">
        <v>3185</v>
      </c>
      <c r="D2544" s="163" t="s">
        <v>638</v>
      </c>
      <c r="E2544" s="163" t="s">
        <v>3158</v>
      </c>
      <c r="F2544" s="163" t="s">
        <v>3159</v>
      </c>
      <c r="G2544" s="163" t="s">
        <v>3160</v>
      </c>
      <c r="H2544" s="163" t="s">
        <v>3161</v>
      </c>
      <c r="I2544" s="163" t="s">
        <v>643</v>
      </c>
      <c r="J2544" s="162">
        <v>10.168037999999999</v>
      </c>
      <c r="K2544" s="162">
        <v>124.813187</v>
      </c>
      <c r="L2544" s="163" t="s">
        <v>644</v>
      </c>
      <c r="M2544" s="162">
        <v>14</v>
      </c>
      <c r="N2544" s="162">
        <v>79</v>
      </c>
      <c r="O2544" s="162">
        <v>198</v>
      </c>
      <c r="P2544" s="162">
        <v>1441</v>
      </c>
      <c r="Q2544" s="162">
        <v>2670</v>
      </c>
      <c r="R2544" s="164">
        <v>1</v>
      </c>
      <c r="S2544" s="164" t="s">
        <v>644</v>
      </c>
      <c r="T2544" s="164"/>
      <c r="U2544" s="164" t="s">
        <v>644</v>
      </c>
      <c r="V2544" s="164" t="s">
        <v>644</v>
      </c>
      <c r="W2544" s="162">
        <f t="shared" si="146"/>
        <v>1</v>
      </c>
      <c r="X2544" s="162">
        <v>1</v>
      </c>
      <c r="Y2544" t="str">
        <f t="shared" si="144"/>
        <v>Public Elementary</v>
      </c>
      <c r="AA2544" t="str">
        <f t="shared" si="145"/>
        <v>1</v>
      </c>
    </row>
    <row r="2545" spans="1:27" ht="15.75" hidden="1" customHeight="1" x14ac:dyDescent="0.25">
      <c r="A2545" s="162">
        <v>2527</v>
      </c>
      <c r="B2545" s="162">
        <v>122145</v>
      </c>
      <c r="C2545" s="163" t="s">
        <v>2456</v>
      </c>
      <c r="D2545" s="163" t="s">
        <v>638</v>
      </c>
      <c r="E2545" s="163" t="s">
        <v>3158</v>
      </c>
      <c r="F2545" s="163" t="s">
        <v>3159</v>
      </c>
      <c r="G2545" s="163" t="s">
        <v>3160</v>
      </c>
      <c r="H2545" s="163" t="s">
        <v>3161</v>
      </c>
      <c r="I2545" s="163" t="s">
        <v>643</v>
      </c>
      <c r="J2545" s="162">
        <v>10.155619</v>
      </c>
      <c r="K2545" s="162">
        <v>124.773956</v>
      </c>
      <c r="L2545" s="163" t="s">
        <v>644</v>
      </c>
      <c r="M2545" s="162">
        <v>14</v>
      </c>
      <c r="N2545" s="162">
        <v>79</v>
      </c>
      <c r="O2545" s="162">
        <v>198</v>
      </c>
      <c r="P2545" s="162">
        <v>1441</v>
      </c>
      <c r="Q2545" s="162">
        <v>2670</v>
      </c>
      <c r="R2545" s="164">
        <v>1</v>
      </c>
      <c r="S2545" s="164" t="s">
        <v>644</v>
      </c>
      <c r="T2545" s="164"/>
      <c r="U2545" s="164" t="s">
        <v>644</v>
      </c>
      <c r="V2545" s="164" t="s">
        <v>644</v>
      </c>
      <c r="W2545" s="162">
        <f t="shared" si="146"/>
        <v>1</v>
      </c>
      <c r="X2545" s="162">
        <v>1</v>
      </c>
      <c r="Y2545" t="str">
        <f t="shared" si="144"/>
        <v>Public Elementary</v>
      </c>
      <c r="AA2545" t="str">
        <f t="shared" si="145"/>
        <v>1</v>
      </c>
    </row>
    <row r="2546" spans="1:27" ht="15.75" hidden="1" customHeight="1" x14ac:dyDescent="0.25">
      <c r="A2546" s="162">
        <v>2528</v>
      </c>
      <c r="B2546" s="162">
        <v>122146</v>
      </c>
      <c r="C2546" s="163" t="s">
        <v>3186</v>
      </c>
      <c r="D2546" s="163" t="s">
        <v>638</v>
      </c>
      <c r="E2546" s="163" t="s">
        <v>3158</v>
      </c>
      <c r="F2546" s="163" t="s">
        <v>3159</v>
      </c>
      <c r="G2546" s="163" t="s">
        <v>3160</v>
      </c>
      <c r="H2546" s="163" t="s">
        <v>3161</v>
      </c>
      <c r="I2546" s="163" t="s">
        <v>643</v>
      </c>
      <c r="J2546" s="162">
        <v>10.160012</v>
      </c>
      <c r="K2546" s="162">
        <v>124.77722199999999</v>
      </c>
      <c r="L2546" s="163" t="s">
        <v>644</v>
      </c>
      <c r="M2546" s="162">
        <v>14</v>
      </c>
      <c r="N2546" s="162">
        <v>79</v>
      </c>
      <c r="O2546" s="162">
        <v>198</v>
      </c>
      <c r="P2546" s="162">
        <v>1441</v>
      </c>
      <c r="Q2546" s="162">
        <v>2670</v>
      </c>
      <c r="R2546" s="164">
        <v>1</v>
      </c>
      <c r="S2546" s="164" t="s">
        <v>644</v>
      </c>
      <c r="T2546" s="164"/>
      <c r="U2546" s="164" t="s">
        <v>644</v>
      </c>
      <c r="V2546" s="164" t="s">
        <v>644</v>
      </c>
      <c r="W2546" s="162">
        <f t="shared" si="146"/>
        <v>1</v>
      </c>
      <c r="X2546" s="162">
        <v>1</v>
      </c>
      <c r="Y2546" t="str">
        <f t="shared" si="144"/>
        <v>Public Elementary</v>
      </c>
      <c r="AA2546" t="str">
        <f t="shared" si="145"/>
        <v>1</v>
      </c>
    </row>
    <row r="2547" spans="1:27" ht="15.75" hidden="1" customHeight="1" x14ac:dyDescent="0.25">
      <c r="A2547" s="162">
        <v>2529</v>
      </c>
      <c r="B2547" s="162">
        <v>122147</v>
      </c>
      <c r="C2547" s="163" t="s">
        <v>3187</v>
      </c>
      <c r="D2547" s="163" t="s">
        <v>638</v>
      </c>
      <c r="E2547" s="163" t="s">
        <v>3158</v>
      </c>
      <c r="F2547" s="163" t="s">
        <v>3159</v>
      </c>
      <c r="G2547" s="163" t="s">
        <v>3160</v>
      </c>
      <c r="H2547" s="163" t="s">
        <v>3161</v>
      </c>
      <c r="I2547" s="163" t="s">
        <v>643</v>
      </c>
      <c r="J2547" s="162">
        <v>10.173444999999999</v>
      </c>
      <c r="K2547" s="162">
        <v>124.781082</v>
      </c>
      <c r="L2547" s="163" t="s">
        <v>644</v>
      </c>
      <c r="M2547" s="162">
        <v>14</v>
      </c>
      <c r="N2547" s="162">
        <v>79</v>
      </c>
      <c r="O2547" s="162">
        <v>198</v>
      </c>
      <c r="P2547" s="162">
        <v>1441</v>
      </c>
      <c r="Q2547" s="162">
        <v>2670</v>
      </c>
      <c r="R2547" s="164">
        <v>1</v>
      </c>
      <c r="S2547" s="164" t="s">
        <v>644</v>
      </c>
      <c r="T2547" s="164"/>
      <c r="U2547" s="164" t="s">
        <v>644</v>
      </c>
      <c r="V2547" s="164" t="s">
        <v>644</v>
      </c>
      <c r="W2547" s="162">
        <f t="shared" si="146"/>
        <v>1</v>
      </c>
      <c r="X2547" s="162">
        <v>1</v>
      </c>
      <c r="Y2547" t="str">
        <f t="shared" si="144"/>
        <v>Public Elementary</v>
      </c>
      <c r="AA2547" t="str">
        <f t="shared" si="145"/>
        <v>1</v>
      </c>
    </row>
    <row r="2548" spans="1:27" ht="15.75" hidden="1" customHeight="1" x14ac:dyDescent="0.25">
      <c r="A2548" s="162">
        <v>2530</v>
      </c>
      <c r="B2548" s="162">
        <v>122149</v>
      </c>
      <c r="C2548" s="163" t="s">
        <v>3188</v>
      </c>
      <c r="D2548" s="163" t="s">
        <v>638</v>
      </c>
      <c r="E2548" s="163" t="s">
        <v>3158</v>
      </c>
      <c r="F2548" s="163" t="s">
        <v>3159</v>
      </c>
      <c r="G2548" s="163" t="s">
        <v>3160</v>
      </c>
      <c r="H2548" s="163" t="s">
        <v>3189</v>
      </c>
      <c r="I2548" s="163" t="s">
        <v>643</v>
      </c>
      <c r="J2548" s="162">
        <v>10.151479</v>
      </c>
      <c r="K2548" s="162">
        <v>124.86215199999999</v>
      </c>
      <c r="L2548" s="163" t="s">
        <v>644</v>
      </c>
      <c r="M2548" s="162">
        <v>14</v>
      </c>
      <c r="N2548" s="162">
        <v>79</v>
      </c>
      <c r="O2548" s="162">
        <v>198</v>
      </c>
      <c r="P2548" s="162">
        <v>1441</v>
      </c>
      <c r="Q2548" s="162">
        <v>2669</v>
      </c>
      <c r="R2548" s="164">
        <v>1</v>
      </c>
      <c r="S2548" s="164" t="s">
        <v>644</v>
      </c>
      <c r="T2548" s="164"/>
      <c r="U2548" s="164" t="s">
        <v>644</v>
      </c>
      <c r="V2548" s="164" t="s">
        <v>644</v>
      </c>
      <c r="W2548" s="162">
        <f t="shared" si="146"/>
        <v>1</v>
      </c>
      <c r="X2548" s="162">
        <v>1</v>
      </c>
      <c r="Y2548" t="str">
        <f t="shared" si="144"/>
        <v>Public Elementary</v>
      </c>
      <c r="AA2548" t="str">
        <f t="shared" si="145"/>
        <v>1</v>
      </c>
    </row>
    <row r="2549" spans="1:27" ht="15.75" hidden="1" customHeight="1" x14ac:dyDescent="0.25">
      <c r="A2549" s="162">
        <v>2531</v>
      </c>
      <c r="B2549" s="162">
        <v>122150</v>
      </c>
      <c r="C2549" s="163" t="s">
        <v>3190</v>
      </c>
      <c r="D2549" s="163" t="s">
        <v>638</v>
      </c>
      <c r="E2549" s="163" t="s">
        <v>3158</v>
      </c>
      <c r="F2549" s="163" t="s">
        <v>3159</v>
      </c>
      <c r="G2549" s="163" t="s">
        <v>3160</v>
      </c>
      <c r="H2549" s="163" t="s">
        <v>3169</v>
      </c>
      <c r="I2549" s="163" t="s">
        <v>643</v>
      </c>
      <c r="J2549" s="162">
        <v>10.176316999999999</v>
      </c>
      <c r="K2549" s="162">
        <v>124.890175</v>
      </c>
      <c r="L2549" s="163" t="s">
        <v>644</v>
      </c>
      <c r="M2549" s="162">
        <v>14</v>
      </c>
      <c r="N2549" s="162">
        <v>79</v>
      </c>
      <c r="O2549" s="162">
        <v>198</v>
      </c>
      <c r="P2549" s="162">
        <v>1441</v>
      </c>
      <c r="Q2549" s="162">
        <v>2668</v>
      </c>
      <c r="R2549" s="164">
        <v>1</v>
      </c>
      <c r="S2549" s="164" t="s">
        <v>644</v>
      </c>
      <c r="T2549" s="164"/>
      <c r="U2549" s="164" t="s">
        <v>644</v>
      </c>
      <c r="V2549" s="164" t="s">
        <v>644</v>
      </c>
      <c r="W2549" s="162">
        <f t="shared" si="146"/>
        <v>1</v>
      </c>
      <c r="X2549" s="162">
        <v>1</v>
      </c>
      <c r="Y2549" t="str">
        <f t="shared" si="144"/>
        <v>Public Elementary</v>
      </c>
      <c r="AA2549" t="str">
        <f t="shared" si="145"/>
        <v>1</v>
      </c>
    </row>
    <row r="2550" spans="1:27" ht="15.75" hidden="1" customHeight="1" x14ac:dyDescent="0.25">
      <c r="A2550" s="162">
        <v>2532</v>
      </c>
      <c r="B2550" s="162">
        <v>122151</v>
      </c>
      <c r="C2550" s="163" t="s">
        <v>3191</v>
      </c>
      <c r="D2550" s="163" t="s">
        <v>638</v>
      </c>
      <c r="E2550" s="163" t="s">
        <v>3158</v>
      </c>
      <c r="F2550" s="163" t="s">
        <v>3159</v>
      </c>
      <c r="G2550" s="163" t="s">
        <v>3160</v>
      </c>
      <c r="H2550" s="163" t="s">
        <v>3165</v>
      </c>
      <c r="I2550" s="163" t="s">
        <v>643</v>
      </c>
      <c r="J2550" s="162">
        <v>10.167869</v>
      </c>
      <c r="K2550" s="162">
        <v>124.874123</v>
      </c>
      <c r="L2550" s="163" t="s">
        <v>644</v>
      </c>
      <c r="M2550" s="162">
        <v>14</v>
      </c>
      <c r="N2550" s="162">
        <v>79</v>
      </c>
      <c r="O2550" s="162">
        <v>198</v>
      </c>
      <c r="P2550" s="162">
        <v>1441</v>
      </c>
      <c r="Q2550" s="162">
        <v>2671</v>
      </c>
      <c r="R2550" s="164">
        <v>1</v>
      </c>
      <c r="S2550" s="164" t="s">
        <v>644</v>
      </c>
      <c r="T2550" s="164"/>
      <c r="U2550" s="164" t="s">
        <v>644</v>
      </c>
      <c r="V2550" s="164" t="s">
        <v>644</v>
      </c>
      <c r="W2550" s="162">
        <f t="shared" si="146"/>
        <v>1</v>
      </c>
      <c r="X2550" s="162">
        <v>1</v>
      </c>
      <c r="Y2550" t="str">
        <f t="shared" si="144"/>
        <v>Public Elementary</v>
      </c>
      <c r="AA2550" t="str">
        <f t="shared" si="145"/>
        <v>1</v>
      </c>
    </row>
    <row r="2551" spans="1:27" ht="15.75" hidden="1" customHeight="1" x14ac:dyDescent="0.25">
      <c r="A2551" s="162">
        <v>2533</v>
      </c>
      <c r="B2551" s="162">
        <v>122152</v>
      </c>
      <c r="C2551" s="163" t="s">
        <v>3192</v>
      </c>
      <c r="D2551" s="163" t="s">
        <v>638</v>
      </c>
      <c r="E2551" s="163" t="s">
        <v>3158</v>
      </c>
      <c r="F2551" s="163" t="s">
        <v>3159</v>
      </c>
      <c r="G2551" s="163" t="s">
        <v>3160</v>
      </c>
      <c r="H2551" s="163" t="s">
        <v>3165</v>
      </c>
      <c r="I2551" s="163" t="s">
        <v>643</v>
      </c>
      <c r="J2551" s="162">
        <v>10.176316999999999</v>
      </c>
      <c r="K2551" s="162">
        <v>124.881332</v>
      </c>
      <c r="L2551" s="163" t="s">
        <v>644</v>
      </c>
      <c r="M2551" s="162">
        <v>14</v>
      </c>
      <c r="N2551" s="162">
        <v>79</v>
      </c>
      <c r="O2551" s="162">
        <v>198</v>
      </c>
      <c r="P2551" s="162">
        <v>1441</v>
      </c>
      <c r="Q2551" s="162">
        <v>2671</v>
      </c>
      <c r="R2551" s="164">
        <v>1</v>
      </c>
      <c r="S2551" s="164" t="s">
        <v>644</v>
      </c>
      <c r="T2551" s="164"/>
      <c r="U2551" s="164" t="s">
        <v>644</v>
      </c>
      <c r="V2551" s="164" t="s">
        <v>644</v>
      </c>
      <c r="W2551" s="162">
        <f t="shared" si="146"/>
        <v>1</v>
      </c>
      <c r="X2551" s="162">
        <v>1</v>
      </c>
      <c r="Y2551" t="str">
        <f t="shared" si="144"/>
        <v>Public Elementary</v>
      </c>
      <c r="AA2551" t="str">
        <f t="shared" si="145"/>
        <v>1</v>
      </c>
    </row>
    <row r="2552" spans="1:27" ht="15.75" hidden="1" customHeight="1" x14ac:dyDescent="0.25">
      <c r="A2552" s="162">
        <v>2534</v>
      </c>
      <c r="B2552" s="162">
        <v>122153</v>
      </c>
      <c r="C2552" s="163" t="s">
        <v>3193</v>
      </c>
      <c r="D2552" s="163" t="s">
        <v>638</v>
      </c>
      <c r="E2552" s="163" t="s">
        <v>3158</v>
      </c>
      <c r="F2552" s="163" t="s">
        <v>3159</v>
      </c>
      <c r="G2552" s="163" t="s">
        <v>3160</v>
      </c>
      <c r="H2552" s="163" t="s">
        <v>3189</v>
      </c>
      <c r="I2552" s="163" t="s">
        <v>643</v>
      </c>
      <c r="J2552" s="162">
        <v>10.146832</v>
      </c>
      <c r="K2552" s="162">
        <v>124.852242</v>
      </c>
      <c r="L2552" s="163" t="s">
        <v>644</v>
      </c>
      <c r="M2552" s="162">
        <v>14</v>
      </c>
      <c r="N2552" s="162">
        <v>79</v>
      </c>
      <c r="O2552" s="162">
        <v>198</v>
      </c>
      <c r="P2552" s="162">
        <v>1441</v>
      </c>
      <c r="Q2552" s="162">
        <v>2669</v>
      </c>
      <c r="R2552" s="164">
        <v>1</v>
      </c>
      <c r="S2552" s="164" t="s">
        <v>644</v>
      </c>
      <c r="T2552" s="164"/>
      <c r="U2552" s="164" t="s">
        <v>644</v>
      </c>
      <c r="V2552" s="164" t="s">
        <v>644</v>
      </c>
      <c r="W2552" s="162">
        <f t="shared" si="146"/>
        <v>1</v>
      </c>
      <c r="X2552" s="162">
        <v>1</v>
      </c>
      <c r="Y2552" t="str">
        <f t="shared" si="144"/>
        <v>Public Elementary</v>
      </c>
      <c r="AA2552" t="str">
        <f t="shared" si="145"/>
        <v>1</v>
      </c>
    </row>
    <row r="2553" spans="1:27" ht="15.75" hidden="1" customHeight="1" x14ac:dyDescent="0.25">
      <c r="A2553" s="162">
        <v>2535</v>
      </c>
      <c r="B2553" s="162">
        <v>122154</v>
      </c>
      <c r="C2553" s="163" t="s">
        <v>3194</v>
      </c>
      <c r="D2553" s="163" t="s">
        <v>638</v>
      </c>
      <c r="E2553" s="163" t="s">
        <v>3158</v>
      </c>
      <c r="F2553" s="163" t="s">
        <v>3159</v>
      </c>
      <c r="G2553" s="163" t="s">
        <v>3160</v>
      </c>
      <c r="H2553" s="163" t="s">
        <v>3165</v>
      </c>
      <c r="I2553" s="163" t="s">
        <v>643</v>
      </c>
      <c r="J2553" s="162">
        <v>10.185271999999999</v>
      </c>
      <c r="K2553" s="162">
        <v>124.889915</v>
      </c>
      <c r="L2553" s="163" t="s">
        <v>644</v>
      </c>
      <c r="M2553" s="162">
        <v>14</v>
      </c>
      <c r="N2553" s="162">
        <v>79</v>
      </c>
      <c r="O2553" s="162">
        <v>198</v>
      </c>
      <c r="P2553" s="162">
        <v>1441</v>
      </c>
      <c r="Q2553" s="162">
        <v>2671</v>
      </c>
      <c r="R2553" s="164">
        <v>1</v>
      </c>
      <c r="S2553" s="164" t="s">
        <v>644</v>
      </c>
      <c r="T2553" s="164"/>
      <c r="U2553" s="164" t="s">
        <v>644</v>
      </c>
      <c r="V2553" s="164" t="s">
        <v>644</v>
      </c>
      <c r="W2553" s="162">
        <f t="shared" si="146"/>
        <v>1</v>
      </c>
      <c r="X2553" s="162">
        <v>1</v>
      </c>
      <c r="Y2553" t="str">
        <f t="shared" si="144"/>
        <v>Public Elementary</v>
      </c>
      <c r="AA2553" t="str">
        <f t="shared" si="145"/>
        <v>1</v>
      </c>
    </row>
    <row r="2554" spans="1:27" ht="15.75" hidden="1" customHeight="1" x14ac:dyDescent="0.25">
      <c r="A2554" s="162">
        <v>2536</v>
      </c>
      <c r="B2554" s="162">
        <v>122155</v>
      </c>
      <c r="C2554" s="163" t="s">
        <v>3195</v>
      </c>
      <c r="D2554" s="163" t="s">
        <v>638</v>
      </c>
      <c r="E2554" s="163" t="s">
        <v>3158</v>
      </c>
      <c r="F2554" s="163" t="s">
        <v>3159</v>
      </c>
      <c r="G2554" s="163" t="s">
        <v>3160</v>
      </c>
      <c r="H2554" s="163" t="s">
        <v>3189</v>
      </c>
      <c r="I2554" s="163" t="s">
        <v>643</v>
      </c>
      <c r="J2554" s="162">
        <v>10.164277999999999</v>
      </c>
      <c r="K2554" s="162">
        <v>124.910858</v>
      </c>
      <c r="L2554" s="163" t="s">
        <v>644</v>
      </c>
      <c r="M2554" s="162">
        <v>14</v>
      </c>
      <c r="N2554" s="162">
        <v>79</v>
      </c>
      <c r="O2554" s="162">
        <v>198</v>
      </c>
      <c r="P2554" s="162">
        <v>1441</v>
      </c>
      <c r="Q2554" s="162">
        <v>2669</v>
      </c>
      <c r="R2554" s="164">
        <v>1</v>
      </c>
      <c r="S2554" s="164" t="s">
        <v>644</v>
      </c>
      <c r="T2554" s="164"/>
      <c r="U2554" s="164" t="s">
        <v>644</v>
      </c>
      <c r="V2554" s="164" t="s">
        <v>644</v>
      </c>
      <c r="W2554" s="162">
        <f t="shared" si="146"/>
        <v>1</v>
      </c>
      <c r="X2554" s="162">
        <v>1</v>
      </c>
      <c r="Y2554" t="str">
        <f t="shared" si="144"/>
        <v>Public Elementary</v>
      </c>
      <c r="AA2554" t="str">
        <f t="shared" si="145"/>
        <v>1</v>
      </c>
    </row>
    <row r="2555" spans="1:27" ht="15.75" hidden="1" customHeight="1" x14ac:dyDescent="0.25">
      <c r="A2555" s="162">
        <v>2537</v>
      </c>
      <c r="B2555" s="162">
        <v>122156</v>
      </c>
      <c r="C2555" s="163" t="s">
        <v>3196</v>
      </c>
      <c r="D2555" s="163" t="s">
        <v>638</v>
      </c>
      <c r="E2555" s="163" t="s">
        <v>3158</v>
      </c>
      <c r="F2555" s="163" t="s">
        <v>3159</v>
      </c>
      <c r="G2555" s="163" t="s">
        <v>3160</v>
      </c>
      <c r="H2555" s="163" t="s">
        <v>3169</v>
      </c>
      <c r="I2555" s="163" t="s">
        <v>643</v>
      </c>
      <c r="J2555" s="162">
        <v>10.172938</v>
      </c>
      <c r="K2555" s="162">
        <v>124.905884</v>
      </c>
      <c r="L2555" s="163" t="s">
        <v>644</v>
      </c>
      <c r="M2555" s="162">
        <v>14</v>
      </c>
      <c r="N2555" s="162">
        <v>79</v>
      </c>
      <c r="O2555" s="162">
        <v>198</v>
      </c>
      <c r="P2555" s="162">
        <v>1441</v>
      </c>
      <c r="Q2555" s="162">
        <v>2668</v>
      </c>
      <c r="R2555" s="164">
        <v>1</v>
      </c>
      <c r="S2555" s="164" t="s">
        <v>644</v>
      </c>
      <c r="T2555" s="164"/>
      <c r="U2555" s="164" t="s">
        <v>644</v>
      </c>
      <c r="V2555" s="164" t="s">
        <v>644</v>
      </c>
      <c r="W2555" s="162">
        <f t="shared" si="146"/>
        <v>1</v>
      </c>
      <c r="X2555" s="162">
        <v>1</v>
      </c>
      <c r="Y2555" t="str">
        <f t="shared" si="144"/>
        <v>Public Elementary</v>
      </c>
      <c r="AA2555" t="str">
        <f t="shared" si="145"/>
        <v>1</v>
      </c>
    </row>
    <row r="2556" spans="1:27" ht="15.75" hidden="1" customHeight="1" x14ac:dyDescent="0.25">
      <c r="A2556" s="162">
        <v>2538</v>
      </c>
      <c r="B2556" s="162">
        <v>122157</v>
      </c>
      <c r="C2556" s="163" t="s">
        <v>3197</v>
      </c>
      <c r="D2556" s="163" t="s">
        <v>638</v>
      </c>
      <c r="E2556" s="163" t="s">
        <v>3158</v>
      </c>
      <c r="F2556" s="163" t="s">
        <v>3159</v>
      </c>
      <c r="G2556" s="163" t="s">
        <v>3160</v>
      </c>
      <c r="H2556" s="163" t="s">
        <v>3189</v>
      </c>
      <c r="I2556" s="163" t="s">
        <v>643</v>
      </c>
      <c r="J2556" s="162">
        <v>10.15959</v>
      </c>
      <c r="K2556" s="162">
        <v>124.860474</v>
      </c>
      <c r="L2556" s="163" t="s">
        <v>644</v>
      </c>
      <c r="M2556" s="162">
        <v>14</v>
      </c>
      <c r="N2556" s="162">
        <v>79</v>
      </c>
      <c r="O2556" s="162">
        <v>198</v>
      </c>
      <c r="P2556" s="162">
        <v>1441</v>
      </c>
      <c r="Q2556" s="162">
        <v>2669</v>
      </c>
      <c r="R2556" s="164">
        <v>1</v>
      </c>
      <c r="S2556" s="164" t="s">
        <v>644</v>
      </c>
      <c r="T2556" s="164"/>
      <c r="U2556" s="164" t="s">
        <v>644</v>
      </c>
      <c r="V2556" s="164" t="s">
        <v>644</v>
      </c>
      <c r="W2556" s="162">
        <f t="shared" si="146"/>
        <v>1</v>
      </c>
      <c r="X2556" s="162">
        <v>1</v>
      </c>
      <c r="Y2556" t="str">
        <f t="shared" si="144"/>
        <v>Public Elementary</v>
      </c>
      <c r="AA2556" t="str">
        <f t="shared" si="145"/>
        <v>1</v>
      </c>
    </row>
    <row r="2557" spans="1:27" ht="15.75" hidden="1" customHeight="1" x14ac:dyDescent="0.25">
      <c r="A2557" s="162">
        <v>2539</v>
      </c>
      <c r="B2557" s="162">
        <v>122158</v>
      </c>
      <c r="C2557" s="163" t="s">
        <v>3198</v>
      </c>
      <c r="D2557" s="163" t="s">
        <v>638</v>
      </c>
      <c r="E2557" s="163" t="s">
        <v>3158</v>
      </c>
      <c r="F2557" s="163" t="s">
        <v>3159</v>
      </c>
      <c r="G2557" s="163" t="s">
        <v>3160</v>
      </c>
      <c r="H2557" s="163" t="s">
        <v>3189</v>
      </c>
      <c r="I2557" s="163" t="s">
        <v>643</v>
      </c>
      <c r="J2557" s="162">
        <v>10.148944</v>
      </c>
      <c r="K2557" s="162">
        <v>124.878929</v>
      </c>
      <c r="L2557" s="163" t="s">
        <v>644</v>
      </c>
      <c r="M2557" s="162">
        <v>14</v>
      </c>
      <c r="N2557" s="162">
        <v>79</v>
      </c>
      <c r="O2557" s="162">
        <v>198</v>
      </c>
      <c r="P2557" s="162">
        <v>1441</v>
      </c>
      <c r="Q2557" s="162">
        <v>2669</v>
      </c>
      <c r="R2557" s="164">
        <v>1</v>
      </c>
      <c r="S2557" s="164" t="s">
        <v>644</v>
      </c>
      <c r="T2557" s="164"/>
      <c r="U2557" s="164" t="s">
        <v>644</v>
      </c>
      <c r="V2557" s="164" t="s">
        <v>644</v>
      </c>
      <c r="W2557" s="162">
        <f t="shared" si="146"/>
        <v>1</v>
      </c>
      <c r="X2557" s="162">
        <v>1</v>
      </c>
      <c r="Y2557" t="str">
        <f t="shared" si="144"/>
        <v>Public Elementary</v>
      </c>
      <c r="AA2557" t="str">
        <f t="shared" si="145"/>
        <v>1</v>
      </c>
    </row>
    <row r="2558" spans="1:27" ht="15.75" hidden="1" customHeight="1" x14ac:dyDescent="0.25">
      <c r="A2558" s="162">
        <v>2540</v>
      </c>
      <c r="B2558" s="162">
        <v>122159</v>
      </c>
      <c r="C2558" s="163" t="s">
        <v>3199</v>
      </c>
      <c r="D2558" s="163" t="s">
        <v>638</v>
      </c>
      <c r="E2558" s="163" t="s">
        <v>3158</v>
      </c>
      <c r="F2558" s="163" t="s">
        <v>3159</v>
      </c>
      <c r="G2558" s="163" t="s">
        <v>3160</v>
      </c>
      <c r="H2558" s="163" t="s">
        <v>3165</v>
      </c>
      <c r="I2558" s="163" t="s">
        <v>643</v>
      </c>
      <c r="J2558" s="162">
        <v>10.218555</v>
      </c>
      <c r="K2558" s="162">
        <v>124.92511</v>
      </c>
      <c r="L2558" s="163" t="s">
        <v>644</v>
      </c>
      <c r="M2558" s="162">
        <v>14</v>
      </c>
      <c r="N2558" s="162">
        <v>79</v>
      </c>
      <c r="O2558" s="162">
        <v>198</v>
      </c>
      <c r="P2558" s="162">
        <v>1441</v>
      </c>
      <c r="Q2558" s="162">
        <v>2671</v>
      </c>
      <c r="R2558" s="164">
        <v>1</v>
      </c>
      <c r="S2558" s="164" t="s">
        <v>644</v>
      </c>
      <c r="T2558" s="164"/>
      <c r="U2558" s="164" t="s">
        <v>644</v>
      </c>
      <c r="V2558" s="164" t="s">
        <v>644</v>
      </c>
      <c r="W2558" s="162">
        <f t="shared" si="146"/>
        <v>1</v>
      </c>
      <c r="X2558" s="162">
        <v>1</v>
      </c>
      <c r="Y2558" t="str">
        <f t="shared" si="144"/>
        <v>Public Elementary</v>
      </c>
      <c r="AA2558" t="str">
        <f t="shared" si="145"/>
        <v>1</v>
      </c>
    </row>
    <row r="2559" spans="1:27" ht="15.75" hidden="1" customHeight="1" x14ac:dyDescent="0.25">
      <c r="A2559" s="162">
        <v>2541</v>
      </c>
      <c r="B2559" s="162">
        <v>122160</v>
      </c>
      <c r="C2559" s="163" t="s">
        <v>3200</v>
      </c>
      <c r="D2559" s="163" t="s">
        <v>638</v>
      </c>
      <c r="E2559" s="163" t="s">
        <v>3158</v>
      </c>
      <c r="F2559" s="163" t="s">
        <v>3159</v>
      </c>
      <c r="G2559" s="163" t="s">
        <v>3160</v>
      </c>
      <c r="H2559" s="163" t="s">
        <v>3165</v>
      </c>
      <c r="I2559" s="163" t="s">
        <v>643</v>
      </c>
      <c r="J2559" s="162">
        <v>10.229282</v>
      </c>
      <c r="K2559" s="162">
        <v>124.899872</v>
      </c>
      <c r="L2559" s="163" t="s">
        <v>644</v>
      </c>
      <c r="M2559" s="162">
        <v>14</v>
      </c>
      <c r="N2559" s="162">
        <v>79</v>
      </c>
      <c r="O2559" s="162">
        <v>198</v>
      </c>
      <c r="P2559" s="162">
        <v>1441</v>
      </c>
      <c r="Q2559" s="162">
        <v>2671</v>
      </c>
      <c r="R2559" s="164">
        <v>1</v>
      </c>
      <c r="S2559" s="164" t="s">
        <v>644</v>
      </c>
      <c r="T2559" s="164"/>
      <c r="U2559" s="164" t="s">
        <v>644</v>
      </c>
      <c r="V2559" s="164" t="s">
        <v>644</v>
      </c>
      <c r="W2559" s="162">
        <f t="shared" si="146"/>
        <v>1</v>
      </c>
      <c r="X2559" s="162">
        <v>1</v>
      </c>
      <c r="Y2559" t="str">
        <f t="shared" si="144"/>
        <v>Public Elementary</v>
      </c>
      <c r="AA2559" t="str">
        <f t="shared" si="145"/>
        <v>1</v>
      </c>
    </row>
    <row r="2560" spans="1:27" ht="15.75" hidden="1" customHeight="1" x14ac:dyDescent="0.25">
      <c r="A2560" s="162">
        <v>2542</v>
      </c>
      <c r="B2560" s="162">
        <v>122161</v>
      </c>
      <c r="C2560" s="163" t="s">
        <v>3201</v>
      </c>
      <c r="D2560" s="163" t="s">
        <v>638</v>
      </c>
      <c r="E2560" s="163" t="s">
        <v>3158</v>
      </c>
      <c r="F2560" s="163" t="s">
        <v>3159</v>
      </c>
      <c r="G2560" s="163" t="s">
        <v>3160</v>
      </c>
      <c r="H2560" s="163" t="s">
        <v>3189</v>
      </c>
      <c r="I2560" s="163" t="s">
        <v>643</v>
      </c>
      <c r="J2560" s="162">
        <v>10.130186999999999</v>
      </c>
      <c r="K2560" s="162">
        <v>124.879189</v>
      </c>
      <c r="L2560" s="163" t="s">
        <v>644</v>
      </c>
      <c r="M2560" s="162">
        <v>14</v>
      </c>
      <c r="N2560" s="162">
        <v>79</v>
      </c>
      <c r="O2560" s="162">
        <v>198</v>
      </c>
      <c r="P2560" s="162">
        <v>1441</v>
      </c>
      <c r="Q2560" s="162">
        <v>2669</v>
      </c>
      <c r="R2560" s="164">
        <v>1</v>
      </c>
      <c r="S2560" s="164" t="s">
        <v>644</v>
      </c>
      <c r="T2560" s="164"/>
      <c r="U2560" s="164" t="s">
        <v>644</v>
      </c>
      <c r="V2560" s="164" t="s">
        <v>644</v>
      </c>
      <c r="W2560" s="162">
        <f t="shared" si="146"/>
        <v>1</v>
      </c>
      <c r="X2560" s="162">
        <v>1</v>
      </c>
      <c r="Y2560" t="str">
        <f t="shared" si="144"/>
        <v>Public Elementary</v>
      </c>
      <c r="AA2560" t="str">
        <f t="shared" si="145"/>
        <v>1</v>
      </c>
    </row>
    <row r="2561" spans="1:27" ht="15.75" hidden="1" customHeight="1" x14ac:dyDescent="0.25">
      <c r="A2561" s="162">
        <v>2543</v>
      </c>
      <c r="B2561" s="162">
        <v>122162</v>
      </c>
      <c r="C2561" s="163" t="s">
        <v>3202</v>
      </c>
      <c r="D2561" s="163" t="s">
        <v>638</v>
      </c>
      <c r="E2561" s="163" t="s">
        <v>3158</v>
      </c>
      <c r="F2561" s="163" t="s">
        <v>3159</v>
      </c>
      <c r="G2561" s="163" t="s">
        <v>3160</v>
      </c>
      <c r="H2561" s="163" t="s">
        <v>3189</v>
      </c>
      <c r="I2561" s="163" t="s">
        <v>643</v>
      </c>
      <c r="J2561" s="162">
        <v>10.131793</v>
      </c>
      <c r="K2561" s="162">
        <v>124.872581</v>
      </c>
      <c r="L2561" s="163" t="s">
        <v>644</v>
      </c>
      <c r="M2561" s="162">
        <v>14</v>
      </c>
      <c r="N2561" s="162">
        <v>79</v>
      </c>
      <c r="O2561" s="162">
        <v>198</v>
      </c>
      <c r="P2561" s="162">
        <v>1441</v>
      </c>
      <c r="Q2561" s="162">
        <v>2669</v>
      </c>
      <c r="R2561" s="164">
        <v>1</v>
      </c>
      <c r="S2561" s="164" t="s">
        <v>644</v>
      </c>
      <c r="T2561" s="164"/>
      <c r="U2561" s="164" t="s">
        <v>644</v>
      </c>
      <c r="V2561" s="164" t="s">
        <v>644</v>
      </c>
      <c r="W2561" s="162">
        <f t="shared" si="146"/>
        <v>1</v>
      </c>
      <c r="X2561" s="162">
        <v>1</v>
      </c>
      <c r="Y2561" t="str">
        <f t="shared" si="144"/>
        <v>Public Elementary</v>
      </c>
      <c r="AA2561" t="str">
        <f t="shared" si="145"/>
        <v>1</v>
      </c>
    </row>
    <row r="2562" spans="1:27" ht="15.75" hidden="1" customHeight="1" x14ac:dyDescent="0.25">
      <c r="A2562" s="162">
        <v>2544</v>
      </c>
      <c r="B2562" s="162">
        <v>122163</v>
      </c>
      <c r="C2562" s="163" t="s">
        <v>3203</v>
      </c>
      <c r="D2562" s="163" t="s">
        <v>638</v>
      </c>
      <c r="E2562" s="163" t="s">
        <v>3158</v>
      </c>
      <c r="F2562" s="163" t="s">
        <v>3159</v>
      </c>
      <c r="G2562" s="163" t="s">
        <v>3160</v>
      </c>
      <c r="H2562" s="163" t="s">
        <v>3189</v>
      </c>
      <c r="I2562" s="163" t="s">
        <v>643</v>
      </c>
      <c r="J2562" s="162">
        <v>10.172980000000001</v>
      </c>
      <c r="K2562" s="162">
        <v>124.870132</v>
      </c>
      <c r="L2562" s="163" t="s">
        <v>644</v>
      </c>
      <c r="M2562" s="162">
        <v>14</v>
      </c>
      <c r="N2562" s="162">
        <v>79</v>
      </c>
      <c r="O2562" s="162">
        <v>198</v>
      </c>
      <c r="P2562" s="162">
        <v>1441</v>
      </c>
      <c r="Q2562" s="162">
        <v>2669</v>
      </c>
      <c r="R2562" s="164">
        <v>1</v>
      </c>
      <c r="S2562" s="164" t="s">
        <v>644</v>
      </c>
      <c r="T2562" s="164"/>
      <c r="U2562" s="164" t="s">
        <v>644</v>
      </c>
      <c r="V2562" s="164" t="s">
        <v>644</v>
      </c>
      <c r="W2562" s="162">
        <f t="shared" si="146"/>
        <v>1</v>
      </c>
      <c r="X2562" s="162">
        <v>1</v>
      </c>
      <c r="Y2562" t="str">
        <f t="shared" si="144"/>
        <v>Public Elementary</v>
      </c>
      <c r="AA2562" t="str">
        <f t="shared" si="145"/>
        <v>1</v>
      </c>
    </row>
    <row r="2563" spans="1:27" ht="15.75" hidden="1" customHeight="1" x14ac:dyDescent="0.25">
      <c r="A2563" s="162">
        <v>2545</v>
      </c>
      <c r="B2563" s="162">
        <v>122164</v>
      </c>
      <c r="C2563" s="163" t="s">
        <v>3204</v>
      </c>
      <c r="D2563" s="163" t="s">
        <v>638</v>
      </c>
      <c r="E2563" s="163" t="s">
        <v>3158</v>
      </c>
      <c r="F2563" s="163" t="s">
        <v>3159</v>
      </c>
      <c r="G2563" s="163" t="s">
        <v>3160</v>
      </c>
      <c r="H2563" s="163" t="s">
        <v>3165</v>
      </c>
      <c r="I2563" s="163" t="s">
        <v>643</v>
      </c>
      <c r="J2563" s="162">
        <v>10.233928000000001</v>
      </c>
      <c r="K2563" s="162">
        <v>124.909485</v>
      </c>
      <c r="L2563" s="163" t="s">
        <v>644</v>
      </c>
      <c r="M2563" s="162">
        <v>14</v>
      </c>
      <c r="N2563" s="162">
        <v>79</v>
      </c>
      <c r="O2563" s="162">
        <v>198</v>
      </c>
      <c r="P2563" s="162">
        <v>1441</v>
      </c>
      <c r="Q2563" s="162">
        <v>2671</v>
      </c>
      <c r="R2563" s="164">
        <v>1</v>
      </c>
      <c r="S2563" s="164" t="s">
        <v>644</v>
      </c>
      <c r="T2563" s="164"/>
      <c r="U2563" s="164" t="s">
        <v>644</v>
      </c>
      <c r="V2563" s="164" t="s">
        <v>644</v>
      </c>
      <c r="W2563" s="162">
        <f t="shared" si="146"/>
        <v>1</v>
      </c>
      <c r="X2563" s="162">
        <v>1</v>
      </c>
      <c r="Y2563" t="str">
        <f t="shared" si="144"/>
        <v>Public Elementary</v>
      </c>
      <c r="AA2563" t="str">
        <f t="shared" si="145"/>
        <v>1</v>
      </c>
    </row>
    <row r="2564" spans="1:27" ht="15.75" hidden="1" customHeight="1" x14ac:dyDescent="0.25">
      <c r="A2564" s="162">
        <v>2546</v>
      </c>
      <c r="B2564" s="162">
        <v>122165</v>
      </c>
      <c r="C2564" s="163" t="s">
        <v>3205</v>
      </c>
      <c r="D2564" s="163" t="s">
        <v>638</v>
      </c>
      <c r="E2564" s="163" t="s">
        <v>3158</v>
      </c>
      <c r="F2564" s="163" t="s">
        <v>3159</v>
      </c>
      <c r="G2564" s="163" t="s">
        <v>3160</v>
      </c>
      <c r="H2564" s="163" t="s">
        <v>3169</v>
      </c>
      <c r="I2564" s="163" t="s">
        <v>643</v>
      </c>
      <c r="J2564" s="162">
        <v>10.164997</v>
      </c>
      <c r="K2564" s="162">
        <v>124.878242</v>
      </c>
      <c r="L2564" s="163" t="s">
        <v>644</v>
      </c>
      <c r="M2564" s="162">
        <v>14</v>
      </c>
      <c r="N2564" s="162">
        <v>79</v>
      </c>
      <c r="O2564" s="162">
        <v>198</v>
      </c>
      <c r="P2564" s="162">
        <v>1441</v>
      </c>
      <c r="Q2564" s="162">
        <v>2668</v>
      </c>
      <c r="R2564" s="164">
        <v>1</v>
      </c>
      <c r="S2564" s="164" t="s">
        <v>644</v>
      </c>
      <c r="T2564" s="164"/>
      <c r="U2564" s="164" t="s">
        <v>644</v>
      </c>
      <c r="V2564" s="164" t="s">
        <v>644</v>
      </c>
      <c r="W2564" s="162">
        <f t="shared" si="146"/>
        <v>1</v>
      </c>
      <c r="X2564" s="162">
        <v>1</v>
      </c>
      <c r="Y2564" t="str">
        <f t="shared" si="144"/>
        <v>Public Elementary</v>
      </c>
      <c r="AA2564" t="str">
        <f t="shared" si="145"/>
        <v>1</v>
      </c>
    </row>
    <row r="2565" spans="1:27" ht="15.75" hidden="1" customHeight="1" x14ac:dyDescent="0.25">
      <c r="A2565" s="162">
        <v>2547</v>
      </c>
      <c r="B2565" s="162">
        <v>122166</v>
      </c>
      <c r="C2565" s="163" t="s">
        <v>3206</v>
      </c>
      <c r="D2565" s="163" t="s">
        <v>638</v>
      </c>
      <c r="E2565" s="163" t="s">
        <v>3158</v>
      </c>
      <c r="F2565" s="163" t="s">
        <v>3159</v>
      </c>
      <c r="G2565" s="163" t="s">
        <v>3160</v>
      </c>
      <c r="H2565" s="163" t="s">
        <v>3189</v>
      </c>
      <c r="I2565" s="163" t="s">
        <v>643</v>
      </c>
      <c r="J2565" s="162">
        <v>10.123258999999999</v>
      </c>
      <c r="K2565" s="162">
        <v>124.890694</v>
      </c>
      <c r="L2565" s="163" t="s">
        <v>644</v>
      </c>
      <c r="M2565" s="162">
        <v>14</v>
      </c>
      <c r="N2565" s="162">
        <v>79</v>
      </c>
      <c r="O2565" s="162">
        <v>198</v>
      </c>
      <c r="P2565" s="162">
        <v>1441</v>
      </c>
      <c r="Q2565" s="162">
        <v>2669</v>
      </c>
      <c r="R2565" s="164">
        <v>1</v>
      </c>
      <c r="S2565" s="164" t="s">
        <v>644</v>
      </c>
      <c r="T2565" s="164"/>
      <c r="U2565" s="164" t="s">
        <v>644</v>
      </c>
      <c r="V2565" s="164" t="s">
        <v>644</v>
      </c>
      <c r="W2565" s="162">
        <f t="shared" si="146"/>
        <v>1</v>
      </c>
      <c r="X2565" s="162">
        <v>1</v>
      </c>
      <c r="Y2565" t="str">
        <f t="shared" si="144"/>
        <v>Public Elementary</v>
      </c>
      <c r="AA2565" t="str">
        <f t="shared" si="145"/>
        <v>1</v>
      </c>
    </row>
    <row r="2566" spans="1:27" ht="15.75" hidden="1" customHeight="1" x14ac:dyDescent="0.25">
      <c r="A2566" s="162">
        <v>2548</v>
      </c>
      <c r="B2566" s="162">
        <v>122167</v>
      </c>
      <c r="C2566" s="163" t="s">
        <v>3207</v>
      </c>
      <c r="D2566" s="163" t="s">
        <v>638</v>
      </c>
      <c r="E2566" s="163" t="s">
        <v>3158</v>
      </c>
      <c r="F2566" s="163" t="s">
        <v>3159</v>
      </c>
      <c r="G2566" s="163" t="s">
        <v>3160</v>
      </c>
      <c r="H2566" s="163" t="s">
        <v>3165</v>
      </c>
      <c r="I2566" s="163" t="s">
        <v>643</v>
      </c>
      <c r="J2566" s="162">
        <v>10.187552999999999</v>
      </c>
      <c r="K2566" s="162">
        <v>124.880562</v>
      </c>
      <c r="L2566" s="163" t="s">
        <v>644</v>
      </c>
      <c r="M2566" s="162">
        <v>14</v>
      </c>
      <c r="N2566" s="162">
        <v>79</v>
      </c>
      <c r="O2566" s="162">
        <v>198</v>
      </c>
      <c r="P2566" s="162">
        <v>1441</v>
      </c>
      <c r="Q2566" s="162">
        <v>2671</v>
      </c>
      <c r="R2566" s="164">
        <v>1</v>
      </c>
      <c r="S2566" s="164" t="s">
        <v>644</v>
      </c>
      <c r="T2566" s="164"/>
      <c r="U2566" s="164" t="s">
        <v>644</v>
      </c>
      <c r="V2566" s="164" t="s">
        <v>644</v>
      </c>
      <c r="W2566" s="162">
        <f t="shared" si="146"/>
        <v>1</v>
      </c>
      <c r="X2566" s="162">
        <v>1</v>
      </c>
      <c r="Y2566" t="str">
        <f t="shared" si="144"/>
        <v>Public Elementary</v>
      </c>
      <c r="AA2566" t="str">
        <f t="shared" si="145"/>
        <v>1</v>
      </c>
    </row>
    <row r="2567" spans="1:27" ht="15.75" hidden="1" customHeight="1" x14ac:dyDescent="0.25">
      <c r="A2567" s="162">
        <v>2549</v>
      </c>
      <c r="B2567" s="162">
        <v>122168</v>
      </c>
      <c r="C2567" s="163" t="s">
        <v>3208</v>
      </c>
      <c r="D2567" s="163" t="s">
        <v>638</v>
      </c>
      <c r="E2567" s="163" t="s">
        <v>3158</v>
      </c>
      <c r="F2567" s="163" t="s">
        <v>3159</v>
      </c>
      <c r="G2567" s="163" t="s">
        <v>3160</v>
      </c>
      <c r="H2567" s="163" t="s">
        <v>3165</v>
      </c>
      <c r="I2567" s="163" t="s">
        <v>643</v>
      </c>
      <c r="J2567" s="166">
        <v>10.206813</v>
      </c>
      <c r="K2567" s="166">
        <v>124.886055</v>
      </c>
      <c r="L2567" s="163" t="s">
        <v>644</v>
      </c>
      <c r="M2567" s="162">
        <v>14</v>
      </c>
      <c r="N2567" s="162">
        <v>79</v>
      </c>
      <c r="O2567" s="162">
        <v>198</v>
      </c>
      <c r="P2567" s="162">
        <v>1441</v>
      </c>
      <c r="Q2567" s="162">
        <v>2671</v>
      </c>
      <c r="R2567" s="164">
        <v>1</v>
      </c>
      <c r="S2567" s="164" t="s">
        <v>644</v>
      </c>
      <c r="T2567" s="164"/>
      <c r="U2567" s="164" t="s">
        <v>644</v>
      </c>
      <c r="V2567" s="164" t="s">
        <v>644</v>
      </c>
      <c r="W2567" s="162">
        <f t="shared" si="146"/>
        <v>1</v>
      </c>
      <c r="X2567" s="162">
        <v>1</v>
      </c>
      <c r="Y2567" t="str">
        <f t="shared" si="144"/>
        <v>Public Elementary</v>
      </c>
      <c r="AA2567" t="str">
        <f t="shared" si="145"/>
        <v>1</v>
      </c>
    </row>
    <row r="2568" spans="1:27" ht="15.75" hidden="1" customHeight="1" x14ac:dyDescent="0.25">
      <c r="A2568" s="162">
        <v>2550</v>
      </c>
      <c r="B2568" s="162">
        <v>122169</v>
      </c>
      <c r="C2568" s="163" t="s">
        <v>3209</v>
      </c>
      <c r="D2568" s="163" t="s">
        <v>638</v>
      </c>
      <c r="E2568" s="163" t="s">
        <v>3158</v>
      </c>
      <c r="F2568" s="163" t="s">
        <v>3159</v>
      </c>
      <c r="G2568" s="163" t="s">
        <v>3160</v>
      </c>
      <c r="H2568" s="163" t="s">
        <v>3165</v>
      </c>
      <c r="I2568" s="163" t="s">
        <v>643</v>
      </c>
      <c r="J2568" s="166">
        <v>10.194732999999999</v>
      </c>
      <c r="K2568" s="166">
        <v>124.895493</v>
      </c>
      <c r="L2568" s="163" t="s">
        <v>644</v>
      </c>
      <c r="M2568" s="162">
        <v>14</v>
      </c>
      <c r="N2568" s="162">
        <v>79</v>
      </c>
      <c r="O2568" s="162">
        <v>198</v>
      </c>
      <c r="P2568" s="162">
        <v>1441</v>
      </c>
      <c r="Q2568" s="162">
        <v>2671</v>
      </c>
      <c r="R2568" s="164">
        <v>1</v>
      </c>
      <c r="S2568" s="164" t="s">
        <v>644</v>
      </c>
      <c r="T2568" s="164"/>
      <c r="U2568" s="164" t="s">
        <v>644</v>
      </c>
      <c r="V2568" s="164" t="s">
        <v>644</v>
      </c>
      <c r="W2568" s="162">
        <f t="shared" si="146"/>
        <v>1</v>
      </c>
      <c r="X2568" s="162">
        <v>1</v>
      </c>
      <c r="Y2568" t="str">
        <f t="shared" si="144"/>
        <v>Public Elementary</v>
      </c>
      <c r="AA2568" t="str">
        <f t="shared" si="145"/>
        <v>1</v>
      </c>
    </row>
    <row r="2569" spans="1:27" ht="15.75" hidden="1" customHeight="1" x14ac:dyDescent="0.25">
      <c r="A2569" s="162">
        <v>2551</v>
      </c>
      <c r="B2569" s="162">
        <v>122170</v>
      </c>
      <c r="C2569" s="163" t="s">
        <v>3210</v>
      </c>
      <c r="D2569" s="163" t="s">
        <v>638</v>
      </c>
      <c r="E2569" s="163" t="s">
        <v>3158</v>
      </c>
      <c r="F2569" s="163" t="s">
        <v>3159</v>
      </c>
      <c r="G2569" s="163" t="s">
        <v>3160</v>
      </c>
      <c r="H2569" s="163" t="s">
        <v>3165</v>
      </c>
      <c r="I2569" s="163" t="s">
        <v>643</v>
      </c>
      <c r="J2569" s="162">
        <v>10.202083</v>
      </c>
      <c r="K2569" s="162">
        <v>124.879875</v>
      </c>
      <c r="L2569" s="163" t="s">
        <v>644</v>
      </c>
      <c r="M2569" s="162">
        <v>14</v>
      </c>
      <c r="N2569" s="162">
        <v>79</v>
      </c>
      <c r="O2569" s="162">
        <v>198</v>
      </c>
      <c r="P2569" s="162">
        <v>1441</v>
      </c>
      <c r="Q2569" s="162">
        <v>2671</v>
      </c>
      <c r="R2569" s="164">
        <v>1</v>
      </c>
      <c r="S2569" s="164" t="s">
        <v>644</v>
      </c>
      <c r="T2569" s="164"/>
      <c r="U2569" s="164" t="s">
        <v>644</v>
      </c>
      <c r="V2569" s="164" t="s">
        <v>644</v>
      </c>
      <c r="W2569" s="162">
        <f t="shared" si="146"/>
        <v>1</v>
      </c>
      <c r="X2569" s="162">
        <v>1</v>
      </c>
      <c r="Y2569" t="str">
        <f t="shared" si="144"/>
        <v>Public Elementary</v>
      </c>
      <c r="AA2569" t="str">
        <f t="shared" si="145"/>
        <v>1</v>
      </c>
    </row>
    <row r="2570" spans="1:27" ht="15.75" hidden="1" customHeight="1" x14ac:dyDescent="0.25">
      <c r="A2570" s="162">
        <v>2552</v>
      </c>
      <c r="B2570" s="162">
        <v>122171</v>
      </c>
      <c r="C2570" s="163" t="s">
        <v>3211</v>
      </c>
      <c r="D2570" s="163" t="s">
        <v>638</v>
      </c>
      <c r="E2570" s="163" t="s">
        <v>3158</v>
      </c>
      <c r="F2570" s="163" t="s">
        <v>3159</v>
      </c>
      <c r="G2570" s="163" t="s">
        <v>3160</v>
      </c>
      <c r="H2570" s="163" t="s">
        <v>3165</v>
      </c>
      <c r="I2570" s="163" t="s">
        <v>643</v>
      </c>
      <c r="J2570" s="162">
        <v>10.221595000000001</v>
      </c>
      <c r="K2570" s="162">
        <v>124.88382</v>
      </c>
      <c r="L2570" s="163" t="s">
        <v>644</v>
      </c>
      <c r="M2570" s="162">
        <v>14</v>
      </c>
      <c r="N2570" s="162">
        <v>79</v>
      </c>
      <c r="O2570" s="162">
        <v>198</v>
      </c>
      <c r="P2570" s="162">
        <v>1441</v>
      </c>
      <c r="Q2570" s="162">
        <v>2671</v>
      </c>
      <c r="R2570" s="164">
        <v>1</v>
      </c>
      <c r="S2570" s="164" t="s">
        <v>644</v>
      </c>
      <c r="T2570" s="164"/>
      <c r="U2570" s="164" t="s">
        <v>644</v>
      </c>
      <c r="V2570" s="164" t="s">
        <v>644</v>
      </c>
      <c r="W2570" s="162">
        <f t="shared" si="146"/>
        <v>1</v>
      </c>
      <c r="X2570" s="162">
        <v>1</v>
      </c>
      <c r="Y2570" t="str">
        <f t="shared" si="144"/>
        <v>Public Elementary</v>
      </c>
      <c r="AA2570" t="str">
        <f t="shared" si="145"/>
        <v>1</v>
      </c>
    </row>
    <row r="2571" spans="1:27" ht="15.75" hidden="1" customHeight="1" x14ac:dyDescent="0.25">
      <c r="A2571" s="162">
        <v>2553</v>
      </c>
      <c r="B2571" s="162">
        <v>122172</v>
      </c>
      <c r="C2571" s="163" t="s">
        <v>3212</v>
      </c>
      <c r="D2571" s="163" t="s">
        <v>638</v>
      </c>
      <c r="E2571" s="163" t="s">
        <v>3158</v>
      </c>
      <c r="F2571" s="163" t="s">
        <v>3159</v>
      </c>
      <c r="G2571" s="163" t="s">
        <v>3160</v>
      </c>
      <c r="H2571" s="163" t="s">
        <v>3165</v>
      </c>
      <c r="I2571" s="163" t="s">
        <v>643</v>
      </c>
      <c r="J2571" s="162">
        <v>10.206306</v>
      </c>
      <c r="K2571" s="162">
        <v>124.91404</v>
      </c>
      <c r="L2571" s="163" t="s">
        <v>644</v>
      </c>
      <c r="M2571" s="162">
        <v>14</v>
      </c>
      <c r="N2571" s="162">
        <v>79</v>
      </c>
      <c r="O2571" s="162">
        <v>198</v>
      </c>
      <c r="P2571" s="162">
        <v>1441</v>
      </c>
      <c r="Q2571" s="162">
        <v>2671</v>
      </c>
      <c r="R2571" s="164">
        <v>1</v>
      </c>
      <c r="S2571" s="164" t="s">
        <v>644</v>
      </c>
      <c r="T2571" s="164"/>
      <c r="U2571" s="164" t="s">
        <v>644</v>
      </c>
      <c r="V2571" s="164" t="s">
        <v>644</v>
      </c>
      <c r="W2571" s="162">
        <f t="shared" si="146"/>
        <v>1</v>
      </c>
      <c r="X2571" s="162">
        <v>1</v>
      </c>
      <c r="Y2571" t="str">
        <f t="shared" si="144"/>
        <v>Public Elementary</v>
      </c>
      <c r="AA2571" t="str">
        <f t="shared" si="145"/>
        <v>1</v>
      </c>
    </row>
    <row r="2572" spans="1:27" ht="15.75" hidden="1" customHeight="1" x14ac:dyDescent="0.25">
      <c r="A2572" s="162">
        <v>2554</v>
      </c>
      <c r="B2572" s="162">
        <v>122173</v>
      </c>
      <c r="C2572" s="163" t="s">
        <v>928</v>
      </c>
      <c r="D2572" s="163" t="s">
        <v>638</v>
      </c>
      <c r="E2572" s="163" t="s">
        <v>3158</v>
      </c>
      <c r="F2572" s="163" t="s">
        <v>3159</v>
      </c>
      <c r="G2572" s="163" t="s">
        <v>3160</v>
      </c>
      <c r="H2572" s="163" t="s">
        <v>3165</v>
      </c>
      <c r="I2572" s="163" t="s">
        <v>643</v>
      </c>
      <c r="J2572" s="162">
        <v>10.184849</v>
      </c>
      <c r="K2572" s="162">
        <v>124.867943</v>
      </c>
      <c r="L2572" s="163" t="s">
        <v>644</v>
      </c>
      <c r="M2572" s="162">
        <v>14</v>
      </c>
      <c r="N2572" s="162">
        <v>79</v>
      </c>
      <c r="O2572" s="162">
        <v>198</v>
      </c>
      <c r="P2572" s="162">
        <v>1441</v>
      </c>
      <c r="Q2572" s="162">
        <v>2671</v>
      </c>
      <c r="R2572" s="164">
        <v>1</v>
      </c>
      <c r="S2572" s="164" t="s">
        <v>644</v>
      </c>
      <c r="T2572" s="164"/>
      <c r="U2572" s="164" t="s">
        <v>644</v>
      </c>
      <c r="V2572" s="164" t="s">
        <v>644</v>
      </c>
      <c r="W2572" s="162">
        <f t="shared" si="146"/>
        <v>1</v>
      </c>
      <c r="X2572" s="162">
        <v>1</v>
      </c>
      <c r="Y2572" t="str">
        <f t="shared" si="144"/>
        <v>Public Elementary</v>
      </c>
      <c r="AA2572" t="str">
        <f t="shared" si="145"/>
        <v>1</v>
      </c>
    </row>
    <row r="2573" spans="1:27" ht="15.75" hidden="1" customHeight="1" x14ac:dyDescent="0.25">
      <c r="A2573" s="162">
        <v>2555</v>
      </c>
      <c r="B2573" s="162">
        <v>122174</v>
      </c>
      <c r="C2573" s="163" t="s">
        <v>3213</v>
      </c>
      <c r="D2573" s="163" t="s">
        <v>638</v>
      </c>
      <c r="E2573" s="163" t="s">
        <v>3158</v>
      </c>
      <c r="F2573" s="163" t="s">
        <v>3159</v>
      </c>
      <c r="G2573" s="163" t="s">
        <v>3160</v>
      </c>
      <c r="H2573" s="163" t="s">
        <v>3165</v>
      </c>
      <c r="I2573" s="163" t="s">
        <v>643</v>
      </c>
      <c r="J2573" s="162">
        <v>10.196676</v>
      </c>
      <c r="K2573" s="162">
        <v>124.871803</v>
      </c>
      <c r="L2573" s="163" t="s">
        <v>644</v>
      </c>
      <c r="M2573" s="162">
        <v>14</v>
      </c>
      <c r="N2573" s="162">
        <v>79</v>
      </c>
      <c r="O2573" s="162">
        <v>198</v>
      </c>
      <c r="P2573" s="162">
        <v>1441</v>
      </c>
      <c r="Q2573" s="162">
        <v>2671</v>
      </c>
      <c r="R2573" s="164">
        <v>1</v>
      </c>
      <c r="S2573" s="164" t="s">
        <v>644</v>
      </c>
      <c r="T2573" s="164"/>
      <c r="U2573" s="164" t="s">
        <v>644</v>
      </c>
      <c r="V2573" s="164" t="s">
        <v>644</v>
      </c>
      <c r="W2573" s="162">
        <f t="shared" si="146"/>
        <v>1</v>
      </c>
      <c r="X2573" s="162">
        <v>1</v>
      </c>
      <c r="Y2573" t="str">
        <f t="shared" si="144"/>
        <v>Public Elementary</v>
      </c>
      <c r="AA2573" t="str">
        <f t="shared" si="145"/>
        <v>1</v>
      </c>
    </row>
    <row r="2574" spans="1:27" ht="15.75" hidden="1" customHeight="1" x14ac:dyDescent="0.25">
      <c r="A2574" s="162">
        <v>2556</v>
      </c>
      <c r="B2574" s="162">
        <v>122175</v>
      </c>
      <c r="C2574" s="163" t="s">
        <v>658</v>
      </c>
      <c r="D2574" s="163" t="s">
        <v>638</v>
      </c>
      <c r="E2574" s="163" t="s">
        <v>3158</v>
      </c>
      <c r="F2574" s="163" t="s">
        <v>3159</v>
      </c>
      <c r="G2574" s="163" t="s">
        <v>3160</v>
      </c>
      <c r="H2574" s="163" t="s">
        <v>3165</v>
      </c>
      <c r="I2574" s="163" t="s">
        <v>643</v>
      </c>
      <c r="J2574" s="162">
        <v>10.209263</v>
      </c>
      <c r="K2574" s="162">
        <v>124.870949</v>
      </c>
      <c r="L2574" s="163" t="s">
        <v>644</v>
      </c>
      <c r="M2574" s="162">
        <v>14</v>
      </c>
      <c r="N2574" s="162">
        <v>79</v>
      </c>
      <c r="O2574" s="162">
        <v>198</v>
      </c>
      <c r="P2574" s="162">
        <v>1441</v>
      </c>
      <c r="Q2574" s="162">
        <v>2671</v>
      </c>
      <c r="R2574" s="164">
        <v>1</v>
      </c>
      <c r="S2574" s="164" t="s">
        <v>644</v>
      </c>
      <c r="T2574" s="164"/>
      <c r="U2574" s="164" t="s">
        <v>644</v>
      </c>
      <c r="V2574" s="164" t="s">
        <v>644</v>
      </c>
      <c r="W2574" s="162">
        <f t="shared" si="146"/>
        <v>1</v>
      </c>
      <c r="X2574" s="162">
        <v>1</v>
      </c>
      <c r="Y2574" t="str">
        <f t="shared" si="144"/>
        <v>Public Elementary</v>
      </c>
      <c r="AA2574" t="str">
        <f t="shared" si="145"/>
        <v>1</v>
      </c>
    </row>
    <row r="2575" spans="1:27" ht="15.75" hidden="1" customHeight="1" x14ac:dyDescent="0.25">
      <c r="A2575" s="162">
        <v>2557</v>
      </c>
      <c r="B2575" s="162">
        <v>122176</v>
      </c>
      <c r="C2575" s="163" t="s">
        <v>3214</v>
      </c>
      <c r="D2575" s="163" t="s">
        <v>638</v>
      </c>
      <c r="E2575" s="163" t="s">
        <v>3158</v>
      </c>
      <c r="F2575" s="163" t="s">
        <v>3159</v>
      </c>
      <c r="G2575" s="163" t="s">
        <v>3160</v>
      </c>
      <c r="H2575" s="163" t="s">
        <v>3169</v>
      </c>
      <c r="I2575" s="163" t="s">
        <v>643</v>
      </c>
      <c r="J2575" s="162">
        <v>10.185821000000001</v>
      </c>
      <c r="K2575" s="162">
        <v>124.910088</v>
      </c>
      <c r="L2575" s="163" t="s">
        <v>644</v>
      </c>
      <c r="M2575" s="162">
        <v>14</v>
      </c>
      <c r="N2575" s="162">
        <v>79</v>
      </c>
      <c r="O2575" s="162">
        <v>198</v>
      </c>
      <c r="P2575" s="162">
        <v>1441</v>
      </c>
      <c r="Q2575" s="162">
        <v>2668</v>
      </c>
      <c r="R2575" s="164">
        <v>1</v>
      </c>
      <c r="S2575" s="164" t="s">
        <v>644</v>
      </c>
      <c r="T2575" s="164"/>
      <c r="U2575" s="164" t="s">
        <v>644</v>
      </c>
      <c r="V2575" s="164" t="s">
        <v>644</v>
      </c>
      <c r="W2575" s="162">
        <f t="shared" si="146"/>
        <v>1</v>
      </c>
      <c r="X2575" s="162">
        <v>1</v>
      </c>
      <c r="Y2575" t="str">
        <f t="shared" si="144"/>
        <v>Public Elementary</v>
      </c>
      <c r="AA2575" t="str">
        <f t="shared" si="145"/>
        <v>1</v>
      </c>
    </row>
    <row r="2576" spans="1:27" ht="15.75" hidden="1" customHeight="1" x14ac:dyDescent="0.25">
      <c r="A2576" s="162">
        <v>2558</v>
      </c>
      <c r="B2576" s="162">
        <v>122177</v>
      </c>
      <c r="C2576" s="163" t="s">
        <v>3215</v>
      </c>
      <c r="D2576" s="163" t="s">
        <v>638</v>
      </c>
      <c r="E2576" s="163" t="s">
        <v>3158</v>
      </c>
      <c r="F2576" s="163" t="s">
        <v>3159</v>
      </c>
      <c r="G2576" s="163" t="s">
        <v>3160</v>
      </c>
      <c r="H2576" s="163" t="s">
        <v>3189</v>
      </c>
      <c r="I2576" s="163" t="s">
        <v>643</v>
      </c>
      <c r="J2576" s="162">
        <v>10.133255</v>
      </c>
      <c r="K2576" s="162">
        <v>124.85168899999999</v>
      </c>
      <c r="L2576" s="163" t="s">
        <v>644</v>
      </c>
      <c r="M2576" s="162">
        <v>14</v>
      </c>
      <c r="N2576" s="162">
        <v>79</v>
      </c>
      <c r="O2576" s="162">
        <v>198</v>
      </c>
      <c r="P2576" s="162">
        <v>1441</v>
      </c>
      <c r="Q2576" s="162">
        <v>2669</v>
      </c>
      <c r="R2576" s="164">
        <v>1</v>
      </c>
      <c r="S2576" s="164" t="s">
        <v>644</v>
      </c>
      <c r="T2576" s="164"/>
      <c r="U2576" s="164" t="s">
        <v>644</v>
      </c>
      <c r="V2576" s="164" t="s">
        <v>644</v>
      </c>
      <c r="W2576" s="162">
        <f t="shared" si="146"/>
        <v>1</v>
      </c>
      <c r="X2576" s="162">
        <v>1</v>
      </c>
      <c r="Y2576" t="str">
        <f t="shared" si="144"/>
        <v>Public Elementary</v>
      </c>
      <c r="AA2576" t="str">
        <f t="shared" si="145"/>
        <v>1</v>
      </c>
    </row>
    <row r="2577" spans="1:27" ht="15.75" hidden="1" customHeight="1" x14ac:dyDescent="0.25">
      <c r="A2577" s="162">
        <v>2559</v>
      </c>
      <c r="B2577" s="162">
        <v>238001</v>
      </c>
      <c r="C2577" s="163" t="s">
        <v>3216</v>
      </c>
      <c r="D2577" s="163" t="s">
        <v>638</v>
      </c>
      <c r="E2577" s="163" t="s">
        <v>3158</v>
      </c>
      <c r="F2577" s="163" t="s">
        <v>3159</v>
      </c>
      <c r="G2577" s="163" t="s">
        <v>3160</v>
      </c>
      <c r="H2577" s="163" t="s">
        <v>3161</v>
      </c>
      <c r="I2577" s="163" t="s">
        <v>643</v>
      </c>
      <c r="J2577" s="162">
        <v>10.166179</v>
      </c>
      <c r="K2577" s="162">
        <v>124.803398</v>
      </c>
      <c r="L2577" s="163" t="s">
        <v>644</v>
      </c>
      <c r="M2577" s="162">
        <v>14</v>
      </c>
      <c r="N2577" s="162">
        <v>79</v>
      </c>
      <c r="O2577" s="162">
        <v>198</v>
      </c>
      <c r="P2577" s="162">
        <v>1441</v>
      </c>
      <c r="Q2577" s="162">
        <v>2670</v>
      </c>
      <c r="R2577" s="164">
        <v>1</v>
      </c>
      <c r="S2577" s="164" t="s">
        <v>644</v>
      </c>
      <c r="T2577" s="164"/>
      <c r="U2577" s="164" t="s">
        <v>644</v>
      </c>
      <c r="V2577" s="164" t="s">
        <v>644</v>
      </c>
      <c r="W2577" s="162">
        <f t="shared" si="146"/>
        <v>1</v>
      </c>
      <c r="X2577" s="162">
        <v>1</v>
      </c>
      <c r="Y2577" t="str">
        <f t="shared" si="144"/>
        <v>Public Elementary</v>
      </c>
      <c r="AA2577" t="str">
        <f t="shared" si="145"/>
        <v>1</v>
      </c>
    </row>
    <row r="2578" spans="1:27" ht="15.75" hidden="1" customHeight="1" x14ac:dyDescent="0.25">
      <c r="A2578" s="162">
        <v>2560</v>
      </c>
      <c r="B2578" s="162">
        <v>238002</v>
      </c>
      <c r="C2578" s="163" t="s">
        <v>3217</v>
      </c>
      <c r="D2578" s="163" t="s">
        <v>638</v>
      </c>
      <c r="E2578" s="163" t="s">
        <v>3158</v>
      </c>
      <c r="F2578" s="163" t="s">
        <v>3159</v>
      </c>
      <c r="G2578" s="163" t="s">
        <v>3160</v>
      </c>
      <c r="H2578" s="163" t="s">
        <v>3189</v>
      </c>
      <c r="I2578" s="163" t="s">
        <v>643</v>
      </c>
      <c r="J2578" s="166">
        <v>10.13889</v>
      </c>
      <c r="K2578" s="166">
        <v>124.883736</v>
      </c>
      <c r="L2578" s="163" t="s">
        <v>644</v>
      </c>
      <c r="M2578" s="162">
        <v>14</v>
      </c>
      <c r="N2578" s="162">
        <v>79</v>
      </c>
      <c r="O2578" s="162">
        <v>198</v>
      </c>
      <c r="P2578" s="162">
        <v>1441</v>
      </c>
      <c r="Q2578" s="162">
        <v>2669</v>
      </c>
      <c r="R2578" s="164">
        <v>1</v>
      </c>
      <c r="S2578" s="164" t="s">
        <v>644</v>
      </c>
      <c r="T2578" s="164"/>
      <c r="U2578" s="164" t="s">
        <v>644</v>
      </c>
      <c r="V2578" s="164" t="s">
        <v>644</v>
      </c>
      <c r="W2578" s="162">
        <f t="shared" si="146"/>
        <v>1</v>
      </c>
      <c r="X2578" s="162">
        <v>1</v>
      </c>
      <c r="Y2578" t="str">
        <f t="shared" si="144"/>
        <v>Public Elementary</v>
      </c>
      <c r="AA2578" t="str">
        <f t="shared" si="145"/>
        <v>1</v>
      </c>
    </row>
    <row r="2579" spans="1:27" ht="15.75" hidden="1" customHeight="1" x14ac:dyDescent="0.25">
      <c r="A2579" s="162">
        <v>2561</v>
      </c>
      <c r="B2579" s="162">
        <v>238003</v>
      </c>
      <c r="C2579" s="163" t="s">
        <v>3218</v>
      </c>
      <c r="D2579" s="163" t="s">
        <v>638</v>
      </c>
      <c r="E2579" s="163" t="s">
        <v>3158</v>
      </c>
      <c r="F2579" s="163" t="s">
        <v>3159</v>
      </c>
      <c r="G2579" s="163" t="s">
        <v>3160</v>
      </c>
      <c r="H2579" s="163" t="s">
        <v>3189</v>
      </c>
      <c r="I2579" s="163" t="s">
        <v>643</v>
      </c>
      <c r="J2579" s="162">
        <v>10.132733</v>
      </c>
      <c r="K2579" s="162">
        <v>124.85141</v>
      </c>
      <c r="L2579" s="163" t="s">
        <v>644</v>
      </c>
      <c r="M2579" s="162">
        <v>14</v>
      </c>
      <c r="N2579" s="162">
        <v>79</v>
      </c>
      <c r="O2579" s="162">
        <v>198</v>
      </c>
      <c r="P2579" s="162">
        <v>1441</v>
      </c>
      <c r="Q2579" s="162">
        <v>2669</v>
      </c>
      <c r="R2579" s="164">
        <v>1</v>
      </c>
      <c r="S2579" s="164" t="s">
        <v>644</v>
      </c>
      <c r="T2579" s="164"/>
      <c r="U2579" s="164" t="s">
        <v>644</v>
      </c>
      <c r="V2579" s="164" t="s">
        <v>644</v>
      </c>
      <c r="W2579" s="162">
        <f t="shared" si="146"/>
        <v>1</v>
      </c>
      <c r="X2579" s="162">
        <v>1</v>
      </c>
      <c r="Y2579" t="str">
        <f t="shared" si="144"/>
        <v>Public Elementary</v>
      </c>
      <c r="AA2579" t="str">
        <f t="shared" si="145"/>
        <v>1</v>
      </c>
    </row>
    <row r="2580" spans="1:27" ht="15.75" hidden="1" customHeight="1" x14ac:dyDescent="0.25">
      <c r="A2580" s="162">
        <v>2562</v>
      </c>
      <c r="B2580" s="162">
        <v>303445</v>
      </c>
      <c r="C2580" s="163" t="s">
        <v>3219</v>
      </c>
      <c r="D2580" s="163" t="s">
        <v>638</v>
      </c>
      <c r="E2580" s="163" t="s">
        <v>3158</v>
      </c>
      <c r="F2580" s="163" t="s">
        <v>3159</v>
      </c>
      <c r="G2580" s="163" t="s">
        <v>3160</v>
      </c>
      <c r="H2580" s="163" t="s">
        <v>3165</v>
      </c>
      <c r="I2580" s="163" t="s">
        <v>716</v>
      </c>
      <c r="J2580" s="162">
        <v>10.222270999999999</v>
      </c>
      <c r="K2580" s="162">
        <v>124.859703</v>
      </c>
      <c r="L2580" s="163" t="s">
        <v>644</v>
      </c>
      <c r="M2580" s="162">
        <v>14</v>
      </c>
      <c r="N2580" s="162">
        <v>79</v>
      </c>
      <c r="O2580" s="162">
        <v>198</v>
      </c>
      <c r="P2580" s="162">
        <v>1441</v>
      </c>
      <c r="Q2580" s="162">
        <v>2671</v>
      </c>
      <c r="R2580" s="164" t="s">
        <v>644</v>
      </c>
      <c r="S2580" s="164">
        <v>1</v>
      </c>
      <c r="T2580" s="164"/>
      <c r="U2580" s="164" t="s">
        <v>644</v>
      </c>
      <c r="V2580" s="164" t="s">
        <v>644</v>
      </c>
      <c r="W2580" s="162">
        <f t="shared" si="146"/>
        <v>2</v>
      </c>
      <c r="X2580" s="162">
        <v>1</v>
      </c>
      <c r="Y2580" t="str">
        <f t="shared" si="144"/>
        <v>Public JHS</v>
      </c>
      <c r="AA2580" t="str">
        <f t="shared" si="145"/>
        <v>2</v>
      </c>
    </row>
    <row r="2581" spans="1:27" ht="15.75" hidden="1" customHeight="1" x14ac:dyDescent="0.25">
      <c r="A2581" s="162">
        <v>2563</v>
      </c>
      <c r="B2581" s="162">
        <v>303454</v>
      </c>
      <c r="C2581" s="163" t="s">
        <v>3220</v>
      </c>
      <c r="D2581" s="163" t="s">
        <v>638</v>
      </c>
      <c r="E2581" s="163" t="s">
        <v>3158</v>
      </c>
      <c r="F2581" s="163" t="s">
        <v>3159</v>
      </c>
      <c r="G2581" s="163" t="s">
        <v>3160</v>
      </c>
      <c r="H2581" s="163" t="s">
        <v>3189</v>
      </c>
      <c r="I2581" s="163" t="s">
        <v>716</v>
      </c>
      <c r="J2581" s="162">
        <v>10.165419</v>
      </c>
      <c r="K2581" s="162">
        <v>124.86348</v>
      </c>
      <c r="L2581" s="163" t="s">
        <v>644</v>
      </c>
      <c r="M2581" s="162">
        <v>14</v>
      </c>
      <c r="N2581" s="162">
        <v>79</v>
      </c>
      <c r="O2581" s="162">
        <v>198</v>
      </c>
      <c r="P2581" s="162">
        <v>1441</v>
      </c>
      <c r="Q2581" s="162">
        <v>2669</v>
      </c>
      <c r="R2581" s="164" t="s">
        <v>644</v>
      </c>
      <c r="S2581" s="164">
        <v>1</v>
      </c>
      <c r="T2581" s="164"/>
      <c r="U2581" s="164" t="s">
        <v>644</v>
      </c>
      <c r="V2581" s="164" t="s">
        <v>644</v>
      </c>
      <c r="W2581" s="162">
        <f t="shared" si="146"/>
        <v>2</v>
      </c>
      <c r="X2581" s="162">
        <v>1</v>
      </c>
      <c r="Y2581" t="str">
        <f t="shared" si="144"/>
        <v>Public JHS</v>
      </c>
      <c r="AA2581" t="str">
        <f t="shared" si="145"/>
        <v>2</v>
      </c>
    </row>
    <row r="2582" spans="1:27" ht="15.75" hidden="1" customHeight="1" x14ac:dyDescent="0.25">
      <c r="A2582" s="162">
        <v>2564</v>
      </c>
      <c r="B2582" s="162">
        <v>303457</v>
      </c>
      <c r="C2582" s="163" t="s">
        <v>3221</v>
      </c>
      <c r="D2582" s="163" t="s">
        <v>638</v>
      </c>
      <c r="E2582" s="163" t="s">
        <v>3158</v>
      </c>
      <c r="F2582" s="163" t="s">
        <v>3159</v>
      </c>
      <c r="G2582" s="163" t="s">
        <v>3160</v>
      </c>
      <c r="H2582" s="163" t="s">
        <v>3161</v>
      </c>
      <c r="I2582" s="163" t="s">
        <v>716</v>
      </c>
      <c r="J2582" s="162">
        <v>10.169093999999999</v>
      </c>
      <c r="K2582" s="162">
        <v>124.77056899999999</v>
      </c>
      <c r="L2582" s="163" t="s">
        <v>644</v>
      </c>
      <c r="M2582" s="162">
        <v>14</v>
      </c>
      <c r="N2582" s="162">
        <v>79</v>
      </c>
      <c r="O2582" s="162">
        <v>198</v>
      </c>
      <c r="P2582" s="162">
        <v>1441</v>
      </c>
      <c r="Q2582" s="162">
        <v>2670</v>
      </c>
      <c r="R2582" s="164" t="s">
        <v>644</v>
      </c>
      <c r="S2582" s="164">
        <v>1</v>
      </c>
      <c r="T2582" s="164"/>
      <c r="U2582" s="164" t="s">
        <v>644</v>
      </c>
      <c r="V2582" s="164" t="s">
        <v>644</v>
      </c>
      <c r="W2582" s="162">
        <f t="shared" si="146"/>
        <v>2</v>
      </c>
      <c r="X2582" s="162">
        <v>1</v>
      </c>
      <c r="Y2582" t="str">
        <f t="shared" ref="Y2582:Y2645" si="147">IF(X2582=1,"Public","Private")&amp;" "&amp;IF(W2582=1,"Elementary",IF(W2582=2,"JHS",IF(W2582=3,"SHS (Stand-alone)",IF(W2582=4,"Integrated",IF(W2582=5,"Secondary",IF(W2582=6,"Complete K to 12",IF(W2582=7,"ALS",IF(W2582=8,"SHS SUC",""))))))))</f>
        <v>Public JHS</v>
      </c>
      <c r="AA2582" t="str">
        <f t="shared" ref="AA2582:AA2645" si="148">IF(R2582=1,1,"")&amp;IF(S2582=1,2,"")&amp;IF(T2582=1,3,"")&amp;IF(U2582=1,4,"")&amp;IF(V2582=1,5,"")</f>
        <v>2</v>
      </c>
    </row>
    <row r="2583" spans="1:27" ht="15.75" hidden="1" customHeight="1" x14ac:dyDescent="0.25">
      <c r="A2583" s="162">
        <v>2565</v>
      </c>
      <c r="B2583" s="162">
        <v>303464</v>
      </c>
      <c r="C2583" s="163" t="s">
        <v>3222</v>
      </c>
      <c r="D2583" s="163" t="s">
        <v>638</v>
      </c>
      <c r="E2583" s="163" t="s">
        <v>3158</v>
      </c>
      <c r="F2583" s="163" t="s">
        <v>3159</v>
      </c>
      <c r="G2583" s="163" t="s">
        <v>3160</v>
      </c>
      <c r="H2583" s="163" t="s">
        <v>3161</v>
      </c>
      <c r="I2583" s="163" t="s">
        <v>716</v>
      </c>
      <c r="J2583" s="162">
        <v>10.174374</v>
      </c>
      <c r="K2583" s="162">
        <v>124.791382</v>
      </c>
      <c r="L2583" s="163" t="s">
        <v>644</v>
      </c>
      <c r="M2583" s="162">
        <v>14</v>
      </c>
      <c r="N2583" s="162">
        <v>79</v>
      </c>
      <c r="O2583" s="162">
        <v>198</v>
      </c>
      <c r="P2583" s="162">
        <v>1441</v>
      </c>
      <c r="Q2583" s="162">
        <v>2670</v>
      </c>
      <c r="R2583" s="164" t="s">
        <v>644</v>
      </c>
      <c r="S2583" s="164">
        <v>1</v>
      </c>
      <c r="T2583" s="164"/>
      <c r="U2583" s="164" t="s">
        <v>644</v>
      </c>
      <c r="V2583" s="164" t="s">
        <v>644</v>
      </c>
      <c r="W2583" s="162">
        <f t="shared" si="146"/>
        <v>2</v>
      </c>
      <c r="X2583" s="162">
        <v>1</v>
      </c>
      <c r="Y2583" t="str">
        <f t="shared" si="147"/>
        <v>Public JHS</v>
      </c>
      <c r="AA2583" t="str">
        <f t="shared" si="148"/>
        <v>2</v>
      </c>
    </row>
    <row r="2584" spans="1:27" ht="15.75" hidden="1" customHeight="1" x14ac:dyDescent="0.25">
      <c r="A2584" s="162">
        <v>2566</v>
      </c>
      <c r="B2584" s="162">
        <v>303467</v>
      </c>
      <c r="C2584" s="163" t="s">
        <v>3223</v>
      </c>
      <c r="D2584" s="163" t="s">
        <v>638</v>
      </c>
      <c r="E2584" s="163" t="s">
        <v>3158</v>
      </c>
      <c r="F2584" s="163" t="s">
        <v>3159</v>
      </c>
      <c r="G2584" s="163" t="s">
        <v>3160</v>
      </c>
      <c r="H2584" s="163" t="s">
        <v>3169</v>
      </c>
      <c r="I2584" s="163" t="s">
        <v>716</v>
      </c>
      <c r="J2584" s="162">
        <v>10.135236000000001</v>
      </c>
      <c r="K2584" s="162">
        <v>124.83004800000001</v>
      </c>
      <c r="L2584" s="163" t="s">
        <v>644</v>
      </c>
      <c r="M2584" s="162">
        <v>14</v>
      </c>
      <c r="N2584" s="162">
        <v>79</v>
      </c>
      <c r="O2584" s="162">
        <v>198</v>
      </c>
      <c r="P2584" s="162">
        <v>1441</v>
      </c>
      <c r="Q2584" s="162">
        <v>2668</v>
      </c>
      <c r="R2584" s="164" t="s">
        <v>644</v>
      </c>
      <c r="S2584" s="164">
        <v>1</v>
      </c>
      <c r="T2584" s="164"/>
      <c r="U2584" s="164" t="s">
        <v>644</v>
      </c>
      <c r="V2584" s="164" t="s">
        <v>644</v>
      </c>
      <c r="W2584" s="162">
        <f t="shared" si="146"/>
        <v>2</v>
      </c>
      <c r="X2584" s="162">
        <v>1</v>
      </c>
      <c r="Y2584" t="str">
        <f t="shared" si="147"/>
        <v>Public JHS</v>
      </c>
      <c r="AA2584" t="str">
        <f t="shared" si="148"/>
        <v>2</v>
      </c>
    </row>
    <row r="2585" spans="1:27" ht="15.75" hidden="1" customHeight="1" x14ac:dyDescent="0.25">
      <c r="A2585" s="162">
        <v>2567</v>
      </c>
      <c r="B2585" s="162">
        <v>303468</v>
      </c>
      <c r="C2585" s="163" t="s">
        <v>3224</v>
      </c>
      <c r="D2585" s="163" t="s">
        <v>638</v>
      </c>
      <c r="E2585" s="163" t="s">
        <v>3158</v>
      </c>
      <c r="F2585" s="163" t="s">
        <v>3159</v>
      </c>
      <c r="G2585" s="163" t="s">
        <v>3160</v>
      </c>
      <c r="H2585" s="163" t="s">
        <v>3169</v>
      </c>
      <c r="I2585" s="163" t="s">
        <v>716</v>
      </c>
      <c r="J2585" s="162">
        <v>10.134290999999999</v>
      </c>
      <c r="K2585" s="162">
        <v>124.83878300000001</v>
      </c>
      <c r="L2585" s="163" t="s">
        <v>644</v>
      </c>
      <c r="M2585" s="162">
        <v>14</v>
      </c>
      <c r="N2585" s="162">
        <v>79</v>
      </c>
      <c r="O2585" s="162">
        <v>198</v>
      </c>
      <c r="P2585" s="162">
        <v>1441</v>
      </c>
      <c r="Q2585" s="162">
        <v>2668</v>
      </c>
      <c r="R2585" s="164" t="s">
        <v>644</v>
      </c>
      <c r="S2585" s="164">
        <v>1</v>
      </c>
      <c r="T2585" s="164"/>
      <c r="U2585" s="164" t="s">
        <v>644</v>
      </c>
      <c r="V2585" s="164" t="s">
        <v>644</v>
      </c>
      <c r="W2585" s="162">
        <f t="shared" si="146"/>
        <v>2</v>
      </c>
      <c r="X2585" s="162">
        <v>1</v>
      </c>
      <c r="Y2585" t="str">
        <f t="shared" si="147"/>
        <v>Public JHS</v>
      </c>
      <c r="AA2585" t="str">
        <f t="shared" si="148"/>
        <v>2</v>
      </c>
    </row>
    <row r="2586" spans="1:27" ht="15.75" hidden="1" customHeight="1" x14ac:dyDescent="0.25">
      <c r="A2586" s="162">
        <v>2568</v>
      </c>
      <c r="B2586" s="162">
        <v>303469</v>
      </c>
      <c r="C2586" s="163" t="s">
        <v>3225</v>
      </c>
      <c r="D2586" s="163" t="s">
        <v>638</v>
      </c>
      <c r="E2586" s="163" t="s">
        <v>3158</v>
      </c>
      <c r="F2586" s="163" t="s">
        <v>3159</v>
      </c>
      <c r="G2586" s="163" t="s">
        <v>3160</v>
      </c>
      <c r="H2586" s="163" t="s">
        <v>3161</v>
      </c>
      <c r="I2586" s="163" t="s">
        <v>716</v>
      </c>
      <c r="J2586" s="162">
        <v>10.165355</v>
      </c>
      <c r="K2586" s="162">
        <v>124.84034</v>
      </c>
      <c r="L2586" s="163" t="s">
        <v>644</v>
      </c>
      <c r="M2586" s="162">
        <v>14</v>
      </c>
      <c r="N2586" s="162">
        <v>79</v>
      </c>
      <c r="O2586" s="162">
        <v>198</v>
      </c>
      <c r="P2586" s="162">
        <v>1441</v>
      </c>
      <c r="Q2586" s="162">
        <v>2670</v>
      </c>
      <c r="R2586" s="164" t="s">
        <v>644</v>
      </c>
      <c r="S2586" s="164">
        <v>1</v>
      </c>
      <c r="T2586" s="164"/>
      <c r="U2586" s="164" t="s">
        <v>644</v>
      </c>
      <c r="V2586" s="164" t="s">
        <v>644</v>
      </c>
      <c r="W2586" s="162">
        <f t="shared" si="146"/>
        <v>2</v>
      </c>
      <c r="X2586" s="162">
        <v>1</v>
      </c>
      <c r="Y2586" t="str">
        <f t="shared" si="147"/>
        <v>Public JHS</v>
      </c>
      <c r="AA2586" t="str">
        <f t="shared" si="148"/>
        <v>2</v>
      </c>
    </row>
    <row r="2587" spans="1:27" ht="15.75" hidden="1" customHeight="1" x14ac:dyDescent="0.25">
      <c r="A2587" s="162">
        <v>2569</v>
      </c>
      <c r="B2587" s="162">
        <v>303474</v>
      </c>
      <c r="C2587" s="163" t="s">
        <v>3226</v>
      </c>
      <c r="D2587" s="163" t="s">
        <v>638</v>
      </c>
      <c r="E2587" s="163" t="s">
        <v>3158</v>
      </c>
      <c r="F2587" s="163" t="s">
        <v>3159</v>
      </c>
      <c r="G2587" s="163" t="s">
        <v>3160</v>
      </c>
      <c r="H2587" s="163" t="s">
        <v>3165</v>
      </c>
      <c r="I2587" s="163" t="s">
        <v>716</v>
      </c>
      <c r="J2587" s="162">
        <v>10.209263</v>
      </c>
      <c r="K2587" s="162">
        <v>124.884422</v>
      </c>
      <c r="L2587" s="163" t="s">
        <v>644</v>
      </c>
      <c r="M2587" s="162">
        <v>14</v>
      </c>
      <c r="N2587" s="162">
        <v>79</v>
      </c>
      <c r="O2587" s="162">
        <v>198</v>
      </c>
      <c r="P2587" s="162">
        <v>1441</v>
      </c>
      <c r="Q2587" s="162">
        <v>2671</v>
      </c>
      <c r="R2587" s="164" t="s">
        <v>644</v>
      </c>
      <c r="S2587" s="164">
        <v>1</v>
      </c>
      <c r="T2587" s="164"/>
      <c r="U2587" s="164" t="s">
        <v>644</v>
      </c>
      <c r="V2587" s="164" t="s">
        <v>644</v>
      </c>
      <c r="W2587" s="162">
        <f t="shared" si="146"/>
        <v>2</v>
      </c>
      <c r="X2587" s="162">
        <v>1</v>
      </c>
      <c r="Y2587" t="str">
        <f t="shared" si="147"/>
        <v>Public JHS</v>
      </c>
      <c r="AA2587" t="str">
        <f t="shared" si="148"/>
        <v>2</v>
      </c>
    </row>
    <row r="2588" spans="1:27" ht="15.75" hidden="1" customHeight="1" x14ac:dyDescent="0.25">
      <c r="A2588" s="162">
        <v>2570</v>
      </c>
      <c r="B2588" s="162">
        <v>303482</v>
      </c>
      <c r="C2588" s="163" t="s">
        <v>3227</v>
      </c>
      <c r="D2588" s="163" t="s">
        <v>638</v>
      </c>
      <c r="E2588" s="163" t="s">
        <v>3158</v>
      </c>
      <c r="F2588" s="163" t="s">
        <v>3159</v>
      </c>
      <c r="G2588" s="163" t="s">
        <v>3160</v>
      </c>
      <c r="H2588" s="163" t="s">
        <v>3165</v>
      </c>
      <c r="I2588" s="163" t="s">
        <v>716</v>
      </c>
      <c r="J2588" s="162">
        <v>10.198619000000001</v>
      </c>
      <c r="K2588" s="162">
        <v>124.875496</v>
      </c>
      <c r="L2588" s="163" t="s">
        <v>644</v>
      </c>
      <c r="M2588" s="162">
        <v>14</v>
      </c>
      <c r="N2588" s="162">
        <v>79</v>
      </c>
      <c r="O2588" s="162">
        <v>198</v>
      </c>
      <c r="P2588" s="162">
        <v>1441</v>
      </c>
      <c r="Q2588" s="162">
        <v>2671</v>
      </c>
      <c r="R2588" s="164" t="s">
        <v>644</v>
      </c>
      <c r="S2588" s="164">
        <v>1</v>
      </c>
      <c r="T2588" s="164"/>
      <c r="U2588" s="164" t="s">
        <v>644</v>
      </c>
      <c r="V2588" s="164" t="s">
        <v>644</v>
      </c>
      <c r="W2588" s="162">
        <f t="shared" si="146"/>
        <v>2</v>
      </c>
      <c r="X2588" s="162">
        <v>1</v>
      </c>
      <c r="Y2588" t="str">
        <f t="shared" si="147"/>
        <v>Public JHS</v>
      </c>
      <c r="AA2588" t="str">
        <f t="shared" si="148"/>
        <v>2</v>
      </c>
    </row>
    <row r="2589" spans="1:27" ht="15.75" hidden="1" customHeight="1" x14ac:dyDescent="0.25">
      <c r="A2589" s="162">
        <v>2571</v>
      </c>
      <c r="B2589" s="162">
        <v>313401</v>
      </c>
      <c r="C2589" s="163" t="s">
        <v>3228</v>
      </c>
      <c r="D2589" s="163" t="s">
        <v>638</v>
      </c>
      <c r="E2589" s="163" t="s">
        <v>3158</v>
      </c>
      <c r="F2589" s="163" t="s">
        <v>3159</v>
      </c>
      <c r="G2589" s="163" t="s">
        <v>3160</v>
      </c>
      <c r="H2589" s="163" t="s">
        <v>3169</v>
      </c>
      <c r="I2589" s="163" t="s">
        <v>716</v>
      </c>
      <c r="J2589" s="170"/>
      <c r="K2589" s="170"/>
      <c r="L2589" s="163" t="s">
        <v>644</v>
      </c>
      <c r="M2589" s="162">
        <v>14</v>
      </c>
      <c r="N2589" s="162">
        <v>79</v>
      </c>
      <c r="O2589" s="162">
        <v>198</v>
      </c>
      <c r="P2589" s="162">
        <v>1441</v>
      </c>
      <c r="Q2589" s="162">
        <v>2668</v>
      </c>
      <c r="R2589" s="164" t="s">
        <v>644</v>
      </c>
      <c r="S2589" s="164">
        <v>1</v>
      </c>
      <c r="T2589" s="164"/>
      <c r="U2589" s="164" t="s">
        <v>644</v>
      </c>
      <c r="V2589" s="164" t="s">
        <v>644</v>
      </c>
      <c r="W2589" s="162">
        <f t="shared" si="146"/>
        <v>2</v>
      </c>
      <c r="X2589" s="162">
        <v>1</v>
      </c>
      <c r="Y2589" t="str">
        <f t="shared" si="147"/>
        <v>Public JHS</v>
      </c>
      <c r="AA2589" t="str">
        <f t="shared" si="148"/>
        <v>2</v>
      </c>
    </row>
    <row r="2590" spans="1:27" ht="15.75" hidden="1" customHeight="1" x14ac:dyDescent="0.25">
      <c r="A2590" s="162">
        <v>2572</v>
      </c>
      <c r="B2590" s="162">
        <v>313402</v>
      </c>
      <c r="C2590" s="163" t="s">
        <v>3229</v>
      </c>
      <c r="D2590" s="163" t="s">
        <v>638</v>
      </c>
      <c r="E2590" s="163" t="s">
        <v>3158</v>
      </c>
      <c r="F2590" s="163" t="s">
        <v>3159</v>
      </c>
      <c r="G2590" s="163" t="s">
        <v>3160</v>
      </c>
      <c r="H2590" s="163" t="s">
        <v>3169</v>
      </c>
      <c r="I2590" s="163" t="s">
        <v>716</v>
      </c>
      <c r="J2590" s="162">
        <v>10.185821000000001</v>
      </c>
      <c r="K2590" s="162">
        <v>124.910088</v>
      </c>
      <c r="L2590" s="163" t="s">
        <v>644</v>
      </c>
      <c r="M2590" s="162">
        <v>14</v>
      </c>
      <c r="N2590" s="162">
        <v>79</v>
      </c>
      <c r="O2590" s="162">
        <v>198</v>
      </c>
      <c r="P2590" s="162">
        <v>1441</v>
      </c>
      <c r="Q2590" s="162">
        <v>2668</v>
      </c>
      <c r="R2590" s="164" t="s">
        <v>644</v>
      </c>
      <c r="S2590" s="164">
        <v>1</v>
      </c>
      <c r="T2590" s="164"/>
      <c r="U2590" s="164" t="s">
        <v>644</v>
      </c>
      <c r="V2590" s="164" t="s">
        <v>644</v>
      </c>
      <c r="W2590" s="162">
        <f t="shared" si="146"/>
        <v>2</v>
      </c>
      <c r="X2590" s="162">
        <v>1</v>
      </c>
      <c r="Y2590" t="str">
        <f t="shared" si="147"/>
        <v>Public JHS</v>
      </c>
      <c r="AA2590" t="str">
        <f t="shared" si="148"/>
        <v>2</v>
      </c>
    </row>
    <row r="2591" spans="1:27" ht="15.75" hidden="1" customHeight="1" x14ac:dyDescent="0.25">
      <c r="A2591" s="162">
        <v>2573</v>
      </c>
      <c r="B2591" s="162">
        <v>323101</v>
      </c>
      <c r="C2591" s="163" t="s">
        <v>3230</v>
      </c>
      <c r="D2591" s="163" t="s">
        <v>638</v>
      </c>
      <c r="E2591" s="163" t="s">
        <v>3158</v>
      </c>
      <c r="F2591" s="163" t="s">
        <v>3159</v>
      </c>
      <c r="G2591" s="163" t="s">
        <v>3160</v>
      </c>
      <c r="H2591" s="163" t="s">
        <v>3189</v>
      </c>
      <c r="I2591" s="163" t="s">
        <v>716</v>
      </c>
      <c r="J2591" s="162">
        <v>10.130610000000001</v>
      </c>
      <c r="K2591" s="162">
        <v>124.876701</v>
      </c>
      <c r="L2591" s="163" t="s">
        <v>644</v>
      </c>
      <c r="M2591" s="162">
        <v>14</v>
      </c>
      <c r="N2591" s="162">
        <v>79</v>
      </c>
      <c r="O2591" s="162">
        <v>198</v>
      </c>
      <c r="P2591" s="162">
        <v>1441</v>
      </c>
      <c r="Q2591" s="162">
        <v>2669</v>
      </c>
      <c r="R2591" s="164" t="s">
        <v>644</v>
      </c>
      <c r="S2591" s="164">
        <v>1</v>
      </c>
      <c r="T2591" s="164">
        <v>1</v>
      </c>
      <c r="U2591" s="164" t="s">
        <v>644</v>
      </c>
      <c r="V2591" s="164" t="s">
        <v>644</v>
      </c>
      <c r="W2591" s="162">
        <f t="shared" si="146"/>
        <v>5</v>
      </c>
      <c r="X2591" s="162">
        <v>1</v>
      </c>
      <c r="Y2591" t="str">
        <f t="shared" si="147"/>
        <v>Public Secondary</v>
      </c>
      <c r="AA2591" t="str">
        <f t="shared" si="148"/>
        <v>23</v>
      </c>
    </row>
    <row r="2592" spans="1:27" ht="15.75" hidden="1" customHeight="1" x14ac:dyDescent="0.25">
      <c r="A2592" s="162">
        <v>2574</v>
      </c>
      <c r="B2592" s="162">
        <v>323102</v>
      </c>
      <c r="C2592" s="163" t="s">
        <v>3231</v>
      </c>
      <c r="D2592" s="163" t="s">
        <v>638</v>
      </c>
      <c r="E2592" s="163" t="s">
        <v>3158</v>
      </c>
      <c r="F2592" s="163" t="s">
        <v>3159</v>
      </c>
      <c r="G2592" s="163" t="s">
        <v>3160</v>
      </c>
      <c r="H2592" s="163" t="s">
        <v>3169</v>
      </c>
      <c r="I2592" s="163" t="s">
        <v>716</v>
      </c>
      <c r="J2592" s="170"/>
      <c r="K2592" s="170"/>
      <c r="L2592" s="163" t="s">
        <v>644</v>
      </c>
      <c r="M2592" s="162">
        <v>14</v>
      </c>
      <c r="N2592" s="162">
        <v>79</v>
      </c>
      <c r="O2592" s="162">
        <v>198</v>
      </c>
      <c r="P2592" s="162">
        <v>1441</v>
      </c>
      <c r="Q2592" s="162">
        <v>2668</v>
      </c>
      <c r="R2592" s="164" t="s">
        <v>644</v>
      </c>
      <c r="S2592" s="164">
        <v>1</v>
      </c>
      <c r="T2592" s="164"/>
      <c r="U2592" s="164" t="s">
        <v>644</v>
      </c>
      <c r="V2592" s="164" t="s">
        <v>644</v>
      </c>
      <c r="W2592" s="162">
        <f t="shared" si="146"/>
        <v>2</v>
      </c>
      <c r="X2592" s="162">
        <v>1</v>
      </c>
      <c r="Y2592" t="str">
        <f t="shared" si="147"/>
        <v>Public JHS</v>
      </c>
      <c r="AA2592" t="str">
        <f t="shared" si="148"/>
        <v>2</v>
      </c>
    </row>
    <row r="2593" spans="1:27" ht="15.75" hidden="1" customHeight="1" x14ac:dyDescent="0.25">
      <c r="A2593" s="162">
        <v>2575</v>
      </c>
      <c r="B2593" s="162">
        <v>323103</v>
      </c>
      <c r="C2593" s="163" t="s">
        <v>3232</v>
      </c>
      <c r="D2593" s="163" t="s">
        <v>638</v>
      </c>
      <c r="E2593" s="163" t="s">
        <v>3158</v>
      </c>
      <c r="F2593" s="163" t="s">
        <v>3159</v>
      </c>
      <c r="G2593" s="163" t="s">
        <v>3160</v>
      </c>
      <c r="H2593" s="163" t="s">
        <v>3165</v>
      </c>
      <c r="I2593" s="163" t="s">
        <v>716</v>
      </c>
      <c r="J2593" s="162">
        <v>10.231816</v>
      </c>
      <c r="K2593" s="162">
        <v>124.878502</v>
      </c>
      <c r="L2593" s="163" t="s">
        <v>644</v>
      </c>
      <c r="M2593" s="162">
        <v>14</v>
      </c>
      <c r="N2593" s="162">
        <v>79</v>
      </c>
      <c r="O2593" s="162">
        <v>198</v>
      </c>
      <c r="P2593" s="162">
        <v>1441</v>
      </c>
      <c r="Q2593" s="162">
        <v>2671</v>
      </c>
      <c r="R2593" s="164" t="s">
        <v>644</v>
      </c>
      <c r="S2593" s="164">
        <v>1</v>
      </c>
      <c r="T2593" s="164"/>
      <c r="U2593" s="164" t="s">
        <v>644</v>
      </c>
      <c r="V2593" s="164" t="s">
        <v>644</v>
      </c>
      <c r="W2593" s="162">
        <f t="shared" si="146"/>
        <v>2</v>
      </c>
      <c r="X2593" s="162">
        <v>1</v>
      </c>
      <c r="Y2593" t="str">
        <f t="shared" si="147"/>
        <v>Public JHS</v>
      </c>
      <c r="AA2593" t="str">
        <f t="shared" si="148"/>
        <v>2</v>
      </c>
    </row>
    <row r="2594" spans="1:27" ht="15.75" hidden="1" customHeight="1" x14ac:dyDescent="0.25">
      <c r="A2594" s="162">
        <v>2576</v>
      </c>
      <c r="B2594" s="162">
        <v>323104</v>
      </c>
      <c r="C2594" s="163" t="s">
        <v>3233</v>
      </c>
      <c r="D2594" s="163" t="s">
        <v>638</v>
      </c>
      <c r="E2594" s="163" t="s">
        <v>3158</v>
      </c>
      <c r="F2594" s="163" t="s">
        <v>3159</v>
      </c>
      <c r="G2594" s="163" t="s">
        <v>3160</v>
      </c>
      <c r="H2594" s="163" t="s">
        <v>3165</v>
      </c>
      <c r="I2594" s="163" t="s">
        <v>716</v>
      </c>
      <c r="J2594" s="162">
        <v>10.219061</v>
      </c>
      <c r="K2594" s="162">
        <v>124.923134</v>
      </c>
      <c r="L2594" s="163" t="s">
        <v>644</v>
      </c>
      <c r="M2594" s="162">
        <v>14</v>
      </c>
      <c r="N2594" s="162">
        <v>79</v>
      </c>
      <c r="O2594" s="162">
        <v>198</v>
      </c>
      <c r="P2594" s="162">
        <v>1441</v>
      </c>
      <c r="Q2594" s="162">
        <v>2671</v>
      </c>
      <c r="R2594" s="164" t="s">
        <v>644</v>
      </c>
      <c r="S2594" s="164">
        <v>1</v>
      </c>
      <c r="T2594" s="164"/>
      <c r="U2594" s="164" t="s">
        <v>644</v>
      </c>
      <c r="V2594" s="164" t="s">
        <v>644</v>
      </c>
      <c r="W2594" s="162">
        <f t="shared" si="146"/>
        <v>2</v>
      </c>
      <c r="X2594" s="162">
        <v>1</v>
      </c>
      <c r="Y2594" t="str">
        <f t="shared" si="147"/>
        <v>Public JHS</v>
      </c>
      <c r="AA2594" t="str">
        <f t="shared" si="148"/>
        <v>2</v>
      </c>
    </row>
    <row r="2595" spans="1:27" ht="15.75" hidden="1" customHeight="1" x14ac:dyDescent="0.25">
      <c r="A2595" s="162">
        <v>2577</v>
      </c>
      <c r="B2595" s="162">
        <v>323106</v>
      </c>
      <c r="C2595" s="163" t="s">
        <v>3234</v>
      </c>
      <c r="D2595" s="163" t="s">
        <v>638</v>
      </c>
      <c r="E2595" s="163" t="s">
        <v>3158</v>
      </c>
      <c r="F2595" s="163" t="s">
        <v>3159</v>
      </c>
      <c r="G2595" s="163" t="s">
        <v>3160</v>
      </c>
      <c r="H2595" s="163" t="s">
        <v>3169</v>
      </c>
      <c r="I2595" s="163" t="s">
        <v>716</v>
      </c>
      <c r="J2595" s="170"/>
      <c r="K2595" s="170"/>
      <c r="L2595" s="163" t="s">
        <v>644</v>
      </c>
      <c r="M2595" s="162">
        <v>14</v>
      </c>
      <c r="N2595" s="162">
        <v>79</v>
      </c>
      <c r="O2595" s="162">
        <v>198</v>
      </c>
      <c r="P2595" s="162">
        <v>1441</v>
      </c>
      <c r="Q2595" s="162">
        <v>2668</v>
      </c>
      <c r="R2595" s="164" t="s">
        <v>644</v>
      </c>
      <c r="S2595" s="164">
        <v>1</v>
      </c>
      <c r="T2595" s="164"/>
      <c r="U2595" s="164" t="s">
        <v>644</v>
      </c>
      <c r="V2595" s="164" t="s">
        <v>644</v>
      </c>
      <c r="W2595" s="162">
        <f t="shared" si="146"/>
        <v>2</v>
      </c>
      <c r="X2595" s="162">
        <v>1</v>
      </c>
      <c r="Y2595" t="str">
        <f t="shared" si="147"/>
        <v>Public JHS</v>
      </c>
      <c r="AA2595" t="str">
        <f t="shared" si="148"/>
        <v>2</v>
      </c>
    </row>
    <row r="2596" spans="1:27" ht="15.75" hidden="1" customHeight="1" x14ac:dyDescent="0.25">
      <c r="A2596" s="162">
        <v>2578</v>
      </c>
      <c r="B2596" s="162">
        <v>344781</v>
      </c>
      <c r="C2596" s="163" t="s">
        <v>3235</v>
      </c>
      <c r="D2596" s="163" t="s">
        <v>638</v>
      </c>
      <c r="E2596" s="163" t="s">
        <v>3158</v>
      </c>
      <c r="F2596" s="163" t="s">
        <v>3159</v>
      </c>
      <c r="G2596" s="163" t="s">
        <v>3160</v>
      </c>
      <c r="H2596" s="163" t="s">
        <v>3165</v>
      </c>
      <c r="I2596" s="168"/>
      <c r="J2596" s="168"/>
      <c r="K2596" s="168"/>
      <c r="L2596" s="168"/>
      <c r="M2596" s="168"/>
      <c r="N2596" s="168"/>
      <c r="O2596" s="168"/>
      <c r="P2596" s="168"/>
      <c r="Q2596" s="168"/>
      <c r="R2596" s="168"/>
      <c r="S2596" s="168"/>
      <c r="T2596" s="168">
        <v>1</v>
      </c>
      <c r="U2596" s="168"/>
      <c r="V2596" s="168"/>
      <c r="W2596" s="162">
        <f t="shared" si="146"/>
        <v>3</v>
      </c>
      <c r="X2596" s="162">
        <v>1</v>
      </c>
      <c r="Y2596" t="str">
        <f t="shared" si="147"/>
        <v>Public SHS (Stand-alone)</v>
      </c>
      <c r="AA2596" t="str">
        <f t="shared" si="148"/>
        <v>3</v>
      </c>
    </row>
    <row r="2597" spans="1:27" ht="15.75" hidden="1" customHeight="1" x14ac:dyDescent="0.25">
      <c r="A2597" s="162">
        <v>2579</v>
      </c>
      <c r="B2597" s="162">
        <v>403593</v>
      </c>
      <c r="C2597" s="163" t="s">
        <v>3236</v>
      </c>
      <c r="D2597" s="163" t="s">
        <v>638</v>
      </c>
      <c r="E2597" s="163" t="s">
        <v>3237</v>
      </c>
      <c r="F2597" s="163" t="s">
        <v>3159</v>
      </c>
      <c r="G2597" s="163" t="s">
        <v>3238</v>
      </c>
      <c r="H2597" s="163" t="s">
        <v>3169</v>
      </c>
      <c r="I2597" s="163" t="s">
        <v>5</v>
      </c>
      <c r="J2597" s="162"/>
      <c r="K2597" s="162"/>
      <c r="L2597" s="163"/>
      <c r="M2597" s="162"/>
      <c r="N2597" s="162"/>
      <c r="O2597" s="162"/>
      <c r="P2597" s="162"/>
      <c r="Q2597" s="162"/>
      <c r="R2597" s="164" t="str">
        <f>IF(B2597&lt;200000,1,"")</f>
        <v/>
      </c>
      <c r="S2597" s="164" t="s">
        <v>644</v>
      </c>
      <c r="T2597" s="164">
        <v>1</v>
      </c>
      <c r="U2597" s="164" t="s">
        <v>644</v>
      </c>
      <c r="V2597" s="164">
        <v>1</v>
      </c>
      <c r="W2597" s="162">
        <f t="shared" si="146"/>
        <v>8</v>
      </c>
      <c r="X2597" s="162">
        <v>1</v>
      </c>
      <c r="Y2597" t="str">
        <f t="shared" si="147"/>
        <v>Public SHS SUC</v>
      </c>
      <c r="AA2597" t="str">
        <f t="shared" si="148"/>
        <v>35</v>
      </c>
    </row>
    <row r="2598" spans="1:27" ht="15.75" hidden="1" customHeight="1" x14ac:dyDescent="0.25">
      <c r="A2598" s="162">
        <v>2580</v>
      </c>
      <c r="B2598" s="162">
        <v>403595</v>
      </c>
      <c r="C2598" s="163" t="s">
        <v>3239</v>
      </c>
      <c r="D2598" s="163" t="s">
        <v>638</v>
      </c>
      <c r="E2598" s="163" t="s">
        <v>3237</v>
      </c>
      <c r="F2598" s="163" t="s">
        <v>3159</v>
      </c>
      <c r="G2598" s="163" t="s">
        <v>3238</v>
      </c>
      <c r="H2598" s="163" t="s">
        <v>3169</v>
      </c>
      <c r="I2598" s="163" t="s">
        <v>5</v>
      </c>
      <c r="J2598" s="162"/>
      <c r="K2598" s="162"/>
      <c r="L2598" s="163"/>
      <c r="M2598" s="162"/>
      <c r="N2598" s="162"/>
      <c r="O2598" s="162"/>
      <c r="P2598" s="162"/>
      <c r="Q2598" s="162"/>
      <c r="R2598" s="164" t="str">
        <f>IF(B2598&lt;200000,1,"")</f>
        <v/>
      </c>
      <c r="S2598" s="164" t="s">
        <v>644</v>
      </c>
      <c r="T2598" s="164">
        <v>1</v>
      </c>
      <c r="U2598" s="164" t="s">
        <v>644</v>
      </c>
      <c r="V2598" s="164"/>
      <c r="W2598" s="162">
        <f t="shared" ref="W2598:W2661" si="149">IF(AA2598="1",1,IF(AA2598="2",2,IF(AA2598="12",4,IF(AA2598="123",6,IF(AA2598="23",5,IF(AA2598="3",3,IF(AA2598="4",7,IF(AA2598="35",8,""))))))))</f>
        <v>3</v>
      </c>
      <c r="X2598" s="162">
        <v>2</v>
      </c>
      <c r="Y2598" t="str">
        <f t="shared" si="147"/>
        <v>Private SHS (Stand-alone)</v>
      </c>
      <c r="AA2598" t="str">
        <f t="shared" si="148"/>
        <v>3</v>
      </c>
    </row>
    <row r="2599" spans="1:27" ht="15.75" hidden="1" customHeight="1" x14ac:dyDescent="0.25">
      <c r="A2599" s="162">
        <v>2581</v>
      </c>
      <c r="B2599" s="162">
        <v>404716</v>
      </c>
      <c r="C2599" s="163" t="s">
        <v>3240</v>
      </c>
      <c r="D2599" s="163" t="s">
        <v>638</v>
      </c>
      <c r="E2599" s="163" t="s">
        <v>3237</v>
      </c>
      <c r="F2599" s="163" t="s">
        <v>3159</v>
      </c>
      <c r="G2599" s="163" t="s">
        <v>3238</v>
      </c>
      <c r="H2599" s="163" t="s">
        <v>3169</v>
      </c>
      <c r="I2599" s="163" t="s">
        <v>439</v>
      </c>
      <c r="J2599" s="162">
        <v>10.132289</v>
      </c>
      <c r="K2599" s="162">
        <v>124.853302</v>
      </c>
      <c r="L2599" s="163" t="s">
        <v>3241</v>
      </c>
      <c r="M2599" s="162">
        <v>14</v>
      </c>
      <c r="N2599" s="162">
        <v>79</v>
      </c>
      <c r="O2599" s="162">
        <v>198</v>
      </c>
      <c r="P2599" s="162">
        <v>1441</v>
      </c>
      <c r="Q2599" s="162">
        <v>2668</v>
      </c>
      <c r="R2599" s="164">
        <v>1</v>
      </c>
      <c r="S2599" s="164" t="s">
        <v>644</v>
      </c>
      <c r="T2599" s="164"/>
      <c r="U2599" s="164" t="s">
        <v>644</v>
      </c>
      <c r="V2599" s="164" t="s">
        <v>644</v>
      </c>
      <c r="W2599" s="162">
        <f t="shared" si="149"/>
        <v>1</v>
      </c>
      <c r="X2599" s="162">
        <v>2</v>
      </c>
      <c r="Y2599" t="str">
        <f t="shared" si="147"/>
        <v>Private Elementary</v>
      </c>
      <c r="AA2599" t="str">
        <f t="shared" si="148"/>
        <v>1</v>
      </c>
    </row>
    <row r="2600" spans="1:27" ht="15.75" hidden="1" customHeight="1" x14ac:dyDescent="0.25">
      <c r="A2600" s="162">
        <v>2582</v>
      </c>
      <c r="B2600" s="162">
        <v>404717</v>
      </c>
      <c r="C2600" s="163" t="s">
        <v>3242</v>
      </c>
      <c r="D2600" s="163" t="s">
        <v>638</v>
      </c>
      <c r="E2600" s="163" t="s">
        <v>3237</v>
      </c>
      <c r="F2600" s="163" t="s">
        <v>3159</v>
      </c>
      <c r="G2600" s="163" t="s">
        <v>3238</v>
      </c>
      <c r="H2600" s="163" t="s">
        <v>3169</v>
      </c>
      <c r="I2600" s="163" t="s">
        <v>439</v>
      </c>
      <c r="J2600" s="162">
        <v>10.131930000000001</v>
      </c>
      <c r="K2600" s="162">
        <v>124.837936</v>
      </c>
      <c r="L2600" s="163" t="s">
        <v>3243</v>
      </c>
      <c r="M2600" s="162">
        <v>14</v>
      </c>
      <c r="N2600" s="162">
        <v>79</v>
      </c>
      <c r="O2600" s="162">
        <v>198</v>
      </c>
      <c r="P2600" s="162">
        <v>1441</v>
      </c>
      <c r="Q2600" s="162">
        <v>2668</v>
      </c>
      <c r="R2600" s="164">
        <v>1</v>
      </c>
      <c r="S2600" s="164">
        <v>1</v>
      </c>
      <c r="T2600" s="164">
        <v>1</v>
      </c>
      <c r="U2600" s="164" t="s">
        <v>644</v>
      </c>
      <c r="V2600" s="164" t="s">
        <v>644</v>
      </c>
      <c r="W2600" s="162">
        <f t="shared" si="149"/>
        <v>6</v>
      </c>
      <c r="X2600" s="162">
        <v>2</v>
      </c>
      <c r="Y2600" t="str">
        <f t="shared" si="147"/>
        <v>Private Complete K to 12</v>
      </c>
      <c r="AA2600" t="str">
        <f t="shared" si="148"/>
        <v>123</v>
      </c>
    </row>
    <row r="2601" spans="1:27" ht="15.75" hidden="1" customHeight="1" x14ac:dyDescent="0.25">
      <c r="A2601" s="162">
        <v>2583</v>
      </c>
      <c r="B2601" s="162">
        <v>404718</v>
      </c>
      <c r="C2601" s="163" t="s">
        <v>3244</v>
      </c>
      <c r="D2601" s="163" t="s">
        <v>638</v>
      </c>
      <c r="E2601" s="163" t="s">
        <v>3237</v>
      </c>
      <c r="F2601" s="163" t="s">
        <v>3159</v>
      </c>
      <c r="G2601" s="163" t="s">
        <v>3238</v>
      </c>
      <c r="H2601" s="163" t="s">
        <v>3169</v>
      </c>
      <c r="I2601" s="163" t="s">
        <v>439</v>
      </c>
      <c r="J2601" s="162">
        <v>10.134095</v>
      </c>
      <c r="K2601" s="162">
        <v>124.838379</v>
      </c>
      <c r="L2601" s="163" t="s">
        <v>3243</v>
      </c>
      <c r="M2601" s="162">
        <v>14</v>
      </c>
      <c r="N2601" s="162">
        <v>79</v>
      </c>
      <c r="O2601" s="162">
        <v>198</v>
      </c>
      <c r="P2601" s="162">
        <v>1441</v>
      </c>
      <c r="Q2601" s="162">
        <v>2668</v>
      </c>
      <c r="R2601" s="164">
        <v>1</v>
      </c>
      <c r="S2601" s="164">
        <v>1</v>
      </c>
      <c r="T2601" s="164">
        <v>1</v>
      </c>
      <c r="U2601" s="164" t="s">
        <v>644</v>
      </c>
      <c r="V2601" s="164"/>
      <c r="W2601" s="162">
        <f t="shared" si="149"/>
        <v>6</v>
      </c>
      <c r="X2601" s="162">
        <v>2</v>
      </c>
      <c r="Y2601" t="str">
        <f t="shared" si="147"/>
        <v>Private Complete K to 12</v>
      </c>
      <c r="AA2601" t="str">
        <f t="shared" si="148"/>
        <v>123</v>
      </c>
    </row>
    <row r="2602" spans="1:27" ht="15.75" hidden="1" customHeight="1" x14ac:dyDescent="0.25">
      <c r="A2602" s="162">
        <v>2584</v>
      </c>
      <c r="B2602" s="162">
        <v>498501</v>
      </c>
      <c r="C2602" s="169" t="s">
        <v>3245</v>
      </c>
      <c r="D2602" s="163" t="s">
        <v>638</v>
      </c>
      <c r="E2602" s="163" t="s">
        <v>3237</v>
      </c>
      <c r="F2602" s="163" t="s">
        <v>3159</v>
      </c>
      <c r="G2602" s="163" t="s">
        <v>3238</v>
      </c>
      <c r="H2602" s="163" t="s">
        <v>3169</v>
      </c>
      <c r="I2602" s="163" t="s">
        <v>3</v>
      </c>
      <c r="J2602" s="166">
        <v>10.129089</v>
      </c>
      <c r="K2602" s="166">
        <v>124.86846199999999</v>
      </c>
      <c r="L2602" s="163" t="s">
        <v>3246</v>
      </c>
      <c r="M2602" s="162">
        <v>14</v>
      </c>
      <c r="N2602" s="162">
        <v>79</v>
      </c>
      <c r="O2602" s="162">
        <v>198</v>
      </c>
      <c r="P2602" s="162">
        <v>1441</v>
      </c>
      <c r="Q2602" s="162">
        <v>2668</v>
      </c>
      <c r="R2602" s="164">
        <v>1</v>
      </c>
      <c r="S2602" s="164" t="s">
        <v>644</v>
      </c>
      <c r="T2602" s="164"/>
      <c r="U2602" s="164" t="s">
        <v>644</v>
      </c>
      <c r="V2602" s="164" t="s">
        <v>644</v>
      </c>
      <c r="W2602" s="162">
        <f t="shared" si="149"/>
        <v>1</v>
      </c>
      <c r="X2602" s="162">
        <v>2</v>
      </c>
      <c r="Y2602" t="str">
        <f t="shared" si="147"/>
        <v>Private Elementary</v>
      </c>
      <c r="AA2602" t="str">
        <f t="shared" si="148"/>
        <v>1</v>
      </c>
    </row>
    <row r="2603" spans="1:27" ht="15.75" hidden="1" customHeight="1" x14ac:dyDescent="0.25">
      <c r="A2603" s="162">
        <v>2585</v>
      </c>
      <c r="B2603" s="162">
        <v>500399</v>
      </c>
      <c r="C2603" s="163" t="s">
        <v>3247</v>
      </c>
      <c r="D2603" s="163" t="s">
        <v>638</v>
      </c>
      <c r="E2603" s="163" t="s">
        <v>3158</v>
      </c>
      <c r="F2603" s="163" t="s">
        <v>3159</v>
      </c>
      <c r="G2603" s="163" t="s">
        <v>3160</v>
      </c>
      <c r="H2603" s="163" t="s">
        <v>3189</v>
      </c>
      <c r="I2603" s="163" t="s">
        <v>716</v>
      </c>
      <c r="J2603" s="162">
        <v>10.130546000000001</v>
      </c>
      <c r="K2603" s="162">
        <v>124.86215199999999</v>
      </c>
      <c r="L2603" s="163" t="s">
        <v>644</v>
      </c>
      <c r="M2603" s="162">
        <v>14</v>
      </c>
      <c r="N2603" s="162">
        <v>79</v>
      </c>
      <c r="O2603" s="162">
        <v>198</v>
      </c>
      <c r="P2603" s="162">
        <v>1441</v>
      </c>
      <c r="Q2603" s="162">
        <v>2669</v>
      </c>
      <c r="R2603" s="164">
        <v>1</v>
      </c>
      <c r="S2603" s="164">
        <v>1</v>
      </c>
      <c r="T2603" s="164"/>
      <c r="U2603" s="164" t="s">
        <v>644</v>
      </c>
      <c r="V2603" s="164" t="s">
        <v>644</v>
      </c>
      <c r="W2603" s="162">
        <f t="shared" si="149"/>
        <v>4</v>
      </c>
      <c r="X2603" s="162">
        <v>1</v>
      </c>
      <c r="Y2603" t="str">
        <f t="shared" si="147"/>
        <v>Public Integrated</v>
      </c>
      <c r="AA2603" t="str">
        <f t="shared" si="148"/>
        <v>12</v>
      </c>
    </row>
    <row r="2604" spans="1:27" ht="15.75" hidden="1" customHeight="1" x14ac:dyDescent="0.25">
      <c r="A2604" s="162">
        <v>2586</v>
      </c>
      <c r="B2604" s="162">
        <v>500400</v>
      </c>
      <c r="C2604" s="163" t="s">
        <v>3248</v>
      </c>
      <c r="D2604" s="163" t="s">
        <v>638</v>
      </c>
      <c r="E2604" s="163" t="s">
        <v>3158</v>
      </c>
      <c r="F2604" s="163" t="s">
        <v>3159</v>
      </c>
      <c r="G2604" s="163" t="s">
        <v>3160</v>
      </c>
      <c r="H2604" s="163" t="s">
        <v>3169</v>
      </c>
      <c r="I2604" s="163" t="s">
        <v>643</v>
      </c>
      <c r="J2604" s="166">
        <v>10.155112000000001</v>
      </c>
      <c r="K2604" s="166">
        <v>124.819107</v>
      </c>
      <c r="L2604" s="163" t="s">
        <v>644</v>
      </c>
      <c r="M2604" s="162">
        <v>14</v>
      </c>
      <c r="N2604" s="162">
        <v>79</v>
      </c>
      <c r="O2604" s="162">
        <v>198</v>
      </c>
      <c r="P2604" s="162">
        <v>1441</v>
      </c>
      <c r="Q2604" s="162">
        <v>2668</v>
      </c>
      <c r="R2604" s="164">
        <v>1</v>
      </c>
      <c r="S2604" s="164">
        <v>1</v>
      </c>
      <c r="T2604" s="164"/>
      <c r="U2604" s="164" t="s">
        <v>644</v>
      </c>
      <c r="V2604" s="164" t="s">
        <v>644</v>
      </c>
      <c r="W2604" s="162">
        <f t="shared" si="149"/>
        <v>4</v>
      </c>
      <c r="X2604" s="162">
        <v>1</v>
      </c>
      <c r="Y2604" t="str">
        <f t="shared" si="147"/>
        <v>Public Integrated</v>
      </c>
      <c r="AA2604" t="str">
        <f t="shared" si="148"/>
        <v>12</v>
      </c>
    </row>
    <row r="2605" spans="1:27" ht="15.75" hidden="1" customHeight="1" x14ac:dyDescent="0.25">
      <c r="A2605" s="162">
        <v>2587</v>
      </c>
      <c r="B2605" s="178" t="s">
        <v>3169</v>
      </c>
      <c r="C2605" s="178" t="s">
        <v>3249</v>
      </c>
      <c r="D2605" s="163" t="s">
        <v>638</v>
      </c>
      <c r="E2605" s="163" t="s">
        <v>3158</v>
      </c>
      <c r="F2605" s="163" t="s">
        <v>3159</v>
      </c>
      <c r="G2605" s="163" t="s">
        <v>3160</v>
      </c>
      <c r="H2605" s="178" t="s">
        <v>3169</v>
      </c>
      <c r="I2605" s="163" t="s">
        <v>758</v>
      </c>
      <c r="J2605" s="162"/>
      <c r="K2605" s="162"/>
      <c r="L2605" s="163"/>
      <c r="M2605" s="162"/>
      <c r="N2605" s="162"/>
      <c r="O2605" s="162"/>
      <c r="P2605" s="162"/>
      <c r="Q2605" s="162"/>
      <c r="R2605" s="164" t="s">
        <v>644</v>
      </c>
      <c r="S2605" s="164" t="s">
        <v>644</v>
      </c>
      <c r="T2605" s="164"/>
      <c r="U2605" s="164">
        <v>1</v>
      </c>
      <c r="V2605" s="164" t="s">
        <v>644</v>
      </c>
      <c r="W2605" s="162">
        <f t="shared" si="149"/>
        <v>7</v>
      </c>
      <c r="X2605" s="162">
        <v>1</v>
      </c>
      <c r="Y2605" t="str">
        <f t="shared" si="147"/>
        <v>Public ALS</v>
      </c>
      <c r="AA2605" t="str">
        <f t="shared" si="148"/>
        <v>4</v>
      </c>
    </row>
    <row r="2606" spans="1:27" ht="15.75" hidden="1" customHeight="1" x14ac:dyDescent="0.25">
      <c r="A2606" s="162">
        <v>2588</v>
      </c>
      <c r="B2606" s="178" t="s">
        <v>3189</v>
      </c>
      <c r="C2606" s="178" t="s">
        <v>3250</v>
      </c>
      <c r="D2606" s="163" t="s">
        <v>638</v>
      </c>
      <c r="E2606" s="163" t="s">
        <v>3158</v>
      </c>
      <c r="F2606" s="163" t="s">
        <v>3159</v>
      </c>
      <c r="G2606" s="163" t="s">
        <v>3160</v>
      </c>
      <c r="H2606" s="178" t="s">
        <v>3189</v>
      </c>
      <c r="I2606" s="163" t="s">
        <v>758</v>
      </c>
      <c r="J2606" s="162"/>
      <c r="K2606" s="162"/>
      <c r="L2606" s="163"/>
      <c r="M2606" s="162"/>
      <c r="N2606" s="162"/>
      <c r="O2606" s="162"/>
      <c r="P2606" s="162"/>
      <c r="Q2606" s="162"/>
      <c r="R2606" s="164" t="s">
        <v>644</v>
      </c>
      <c r="S2606" s="164" t="s">
        <v>644</v>
      </c>
      <c r="T2606" s="164"/>
      <c r="U2606" s="164">
        <v>1</v>
      </c>
      <c r="V2606" s="164" t="s">
        <v>644</v>
      </c>
      <c r="W2606" s="162">
        <f t="shared" si="149"/>
        <v>7</v>
      </c>
      <c r="X2606" s="162">
        <v>1</v>
      </c>
      <c r="Y2606" t="str">
        <f t="shared" si="147"/>
        <v>Public ALS</v>
      </c>
      <c r="AA2606" t="str">
        <f t="shared" si="148"/>
        <v>4</v>
      </c>
    </row>
    <row r="2607" spans="1:27" ht="15.75" hidden="1" customHeight="1" x14ac:dyDescent="0.25">
      <c r="A2607" s="162">
        <v>2589</v>
      </c>
      <c r="B2607" s="178" t="s">
        <v>3161</v>
      </c>
      <c r="C2607" s="178" t="s">
        <v>3251</v>
      </c>
      <c r="D2607" s="163" t="s">
        <v>638</v>
      </c>
      <c r="E2607" s="163" t="s">
        <v>3158</v>
      </c>
      <c r="F2607" s="163" t="s">
        <v>3159</v>
      </c>
      <c r="G2607" s="163" t="s">
        <v>3160</v>
      </c>
      <c r="H2607" s="178" t="s">
        <v>3161</v>
      </c>
      <c r="I2607" s="163" t="s">
        <v>758</v>
      </c>
      <c r="J2607" s="162"/>
      <c r="K2607" s="162"/>
      <c r="L2607" s="163"/>
      <c r="M2607" s="162"/>
      <c r="N2607" s="162"/>
      <c r="O2607" s="162"/>
      <c r="P2607" s="162"/>
      <c r="Q2607" s="162"/>
      <c r="R2607" s="164" t="s">
        <v>644</v>
      </c>
      <c r="S2607" s="164" t="s">
        <v>644</v>
      </c>
      <c r="T2607" s="164"/>
      <c r="U2607" s="164">
        <v>1</v>
      </c>
      <c r="V2607" s="164" t="s">
        <v>644</v>
      </c>
      <c r="W2607" s="162">
        <f t="shared" si="149"/>
        <v>7</v>
      </c>
      <c r="X2607" s="162">
        <v>1</v>
      </c>
      <c r="Y2607" t="str">
        <f t="shared" si="147"/>
        <v>Public ALS</v>
      </c>
      <c r="AA2607" t="str">
        <f t="shared" si="148"/>
        <v>4</v>
      </c>
    </row>
    <row r="2608" spans="1:27" ht="15.75" hidden="1" customHeight="1" x14ac:dyDescent="0.25">
      <c r="A2608" s="162">
        <v>2590</v>
      </c>
      <c r="B2608" s="178" t="s">
        <v>3165</v>
      </c>
      <c r="C2608" s="178" t="s">
        <v>3252</v>
      </c>
      <c r="D2608" s="163" t="s">
        <v>638</v>
      </c>
      <c r="E2608" s="163" t="s">
        <v>3158</v>
      </c>
      <c r="F2608" s="163" t="s">
        <v>3159</v>
      </c>
      <c r="G2608" s="163" t="s">
        <v>3160</v>
      </c>
      <c r="H2608" s="178" t="s">
        <v>3165</v>
      </c>
      <c r="I2608" s="163" t="s">
        <v>758</v>
      </c>
      <c r="J2608" s="162"/>
      <c r="K2608" s="162"/>
      <c r="L2608" s="163"/>
      <c r="M2608" s="162"/>
      <c r="N2608" s="162"/>
      <c r="O2608" s="162"/>
      <c r="P2608" s="162"/>
      <c r="Q2608" s="162"/>
      <c r="R2608" s="164" t="s">
        <v>644</v>
      </c>
      <c r="S2608" s="164" t="s">
        <v>644</v>
      </c>
      <c r="T2608" s="164"/>
      <c r="U2608" s="164">
        <v>1</v>
      </c>
      <c r="V2608" s="164" t="s">
        <v>644</v>
      </c>
      <c r="W2608" s="162">
        <f t="shared" si="149"/>
        <v>7</v>
      </c>
      <c r="X2608" s="162">
        <v>1</v>
      </c>
      <c r="Y2608" t="str">
        <f t="shared" si="147"/>
        <v>Public ALS</v>
      </c>
      <c r="AA2608" t="str">
        <f t="shared" si="148"/>
        <v>4</v>
      </c>
    </row>
    <row r="2609" spans="1:27" ht="15.75" hidden="1" customHeight="1" x14ac:dyDescent="0.25">
      <c r="A2609" s="162">
        <v>2591</v>
      </c>
      <c r="B2609" s="162">
        <v>122776</v>
      </c>
      <c r="C2609" s="163" t="s">
        <v>3253</v>
      </c>
      <c r="D2609" s="163" t="s">
        <v>638</v>
      </c>
      <c r="E2609" s="163" t="s">
        <v>3254</v>
      </c>
      <c r="F2609" s="163" t="s">
        <v>3254</v>
      </c>
      <c r="G2609" s="163" t="s">
        <v>3255</v>
      </c>
      <c r="H2609" s="163" t="s">
        <v>3255</v>
      </c>
      <c r="I2609" s="163" t="s">
        <v>643</v>
      </c>
      <c r="J2609" s="162">
        <v>12.5</v>
      </c>
      <c r="K2609" s="162">
        <v>124.283333</v>
      </c>
      <c r="L2609" s="163" t="s">
        <v>644</v>
      </c>
      <c r="M2609" s="162">
        <v>14</v>
      </c>
      <c r="N2609" s="162">
        <v>63</v>
      </c>
      <c r="O2609" s="162">
        <v>197</v>
      </c>
      <c r="P2609" s="162">
        <v>1417</v>
      </c>
      <c r="Q2609" s="162">
        <v>2631</v>
      </c>
      <c r="R2609" s="164">
        <v>1</v>
      </c>
      <c r="S2609" s="164" t="s">
        <v>644</v>
      </c>
      <c r="T2609" s="164"/>
      <c r="U2609" s="164" t="s">
        <v>644</v>
      </c>
      <c r="V2609" s="164" t="s">
        <v>644</v>
      </c>
      <c r="W2609" s="162">
        <f t="shared" si="149"/>
        <v>1</v>
      </c>
      <c r="X2609" s="162">
        <v>1</v>
      </c>
      <c r="Y2609" t="str">
        <f t="shared" si="147"/>
        <v>Public Elementary</v>
      </c>
      <c r="AA2609" t="str">
        <f t="shared" si="148"/>
        <v>1</v>
      </c>
    </row>
    <row r="2610" spans="1:27" ht="15.75" hidden="1" customHeight="1" x14ac:dyDescent="0.25">
      <c r="A2610" s="162">
        <v>2592</v>
      </c>
      <c r="B2610" s="162">
        <v>122777</v>
      </c>
      <c r="C2610" s="163" t="s">
        <v>3256</v>
      </c>
      <c r="D2610" s="163" t="s">
        <v>638</v>
      </c>
      <c r="E2610" s="163" t="s">
        <v>3254</v>
      </c>
      <c r="F2610" s="163" t="s">
        <v>3254</v>
      </c>
      <c r="G2610" s="163" t="s">
        <v>3255</v>
      </c>
      <c r="H2610" s="163" t="s">
        <v>3255</v>
      </c>
      <c r="I2610" s="163" t="s">
        <v>643</v>
      </c>
      <c r="J2610" s="162">
        <v>12.500291669999999</v>
      </c>
      <c r="K2610" s="162">
        <v>124.2840056</v>
      </c>
      <c r="L2610" s="163" t="s">
        <v>644</v>
      </c>
      <c r="M2610" s="162">
        <v>14</v>
      </c>
      <c r="N2610" s="162">
        <v>63</v>
      </c>
      <c r="O2610" s="162">
        <v>197</v>
      </c>
      <c r="P2610" s="162">
        <v>1417</v>
      </c>
      <c r="Q2610" s="162">
        <v>2631</v>
      </c>
      <c r="R2610" s="164">
        <v>1</v>
      </c>
      <c r="S2610" s="164" t="s">
        <v>644</v>
      </c>
      <c r="T2610" s="164"/>
      <c r="U2610" s="164" t="s">
        <v>644</v>
      </c>
      <c r="V2610" s="164" t="s">
        <v>644</v>
      </c>
      <c r="W2610" s="162">
        <f t="shared" si="149"/>
        <v>1</v>
      </c>
      <c r="X2610" s="162">
        <v>1</v>
      </c>
      <c r="Y2610" t="str">
        <f t="shared" si="147"/>
        <v>Public Elementary</v>
      </c>
      <c r="AA2610" t="str">
        <f t="shared" si="148"/>
        <v>1</v>
      </c>
    </row>
    <row r="2611" spans="1:27" ht="15.75" hidden="1" customHeight="1" x14ac:dyDescent="0.25">
      <c r="A2611" s="162">
        <v>2593</v>
      </c>
      <c r="B2611" s="162">
        <v>122778</v>
      </c>
      <c r="C2611" s="163" t="s">
        <v>3257</v>
      </c>
      <c r="D2611" s="163" t="s">
        <v>638</v>
      </c>
      <c r="E2611" s="163" t="s">
        <v>3254</v>
      </c>
      <c r="F2611" s="163" t="s">
        <v>3254</v>
      </c>
      <c r="G2611" s="163" t="s">
        <v>3255</v>
      </c>
      <c r="H2611" s="163" t="s">
        <v>3255</v>
      </c>
      <c r="I2611" s="163" t="s">
        <v>643</v>
      </c>
      <c r="J2611" s="162">
        <v>12.56525553</v>
      </c>
      <c r="K2611" s="162">
        <v>124.2753589</v>
      </c>
      <c r="L2611" s="163" t="s">
        <v>644</v>
      </c>
      <c r="M2611" s="162">
        <v>14</v>
      </c>
      <c r="N2611" s="162">
        <v>63</v>
      </c>
      <c r="O2611" s="162">
        <v>197</v>
      </c>
      <c r="P2611" s="162">
        <v>1417</v>
      </c>
      <c r="Q2611" s="162">
        <v>2631</v>
      </c>
      <c r="R2611" s="164">
        <v>1</v>
      </c>
      <c r="S2611" s="164" t="s">
        <v>644</v>
      </c>
      <c r="T2611" s="164"/>
      <c r="U2611" s="164" t="s">
        <v>644</v>
      </c>
      <c r="V2611" s="164" t="s">
        <v>644</v>
      </c>
      <c r="W2611" s="162">
        <f t="shared" si="149"/>
        <v>1</v>
      </c>
      <c r="X2611" s="162">
        <v>1</v>
      </c>
      <c r="Y2611" t="str">
        <f t="shared" si="147"/>
        <v>Public Elementary</v>
      </c>
      <c r="AA2611" t="str">
        <f t="shared" si="148"/>
        <v>1</v>
      </c>
    </row>
    <row r="2612" spans="1:27" ht="15.75" hidden="1" customHeight="1" x14ac:dyDescent="0.25">
      <c r="A2612" s="162">
        <v>2594</v>
      </c>
      <c r="B2612" s="162">
        <v>122779</v>
      </c>
      <c r="C2612" s="163" t="s">
        <v>3258</v>
      </c>
      <c r="D2612" s="163" t="s">
        <v>638</v>
      </c>
      <c r="E2612" s="163" t="s">
        <v>3254</v>
      </c>
      <c r="F2612" s="163" t="s">
        <v>3254</v>
      </c>
      <c r="G2612" s="163" t="s">
        <v>3255</v>
      </c>
      <c r="H2612" s="163" t="s">
        <v>3255</v>
      </c>
      <c r="I2612" s="163" t="s">
        <v>643</v>
      </c>
      <c r="J2612" s="162">
        <v>12.555788890000001</v>
      </c>
      <c r="K2612" s="162">
        <v>124.2652111</v>
      </c>
      <c r="L2612" s="163" t="s">
        <v>644</v>
      </c>
      <c r="M2612" s="162">
        <v>14</v>
      </c>
      <c r="N2612" s="162">
        <v>63</v>
      </c>
      <c r="O2612" s="162">
        <v>197</v>
      </c>
      <c r="P2612" s="162">
        <v>1417</v>
      </c>
      <c r="Q2612" s="162">
        <v>2631</v>
      </c>
      <c r="R2612" s="164">
        <v>1</v>
      </c>
      <c r="S2612" s="164" t="s">
        <v>644</v>
      </c>
      <c r="T2612" s="164"/>
      <c r="U2612" s="164" t="s">
        <v>644</v>
      </c>
      <c r="V2612" s="164" t="s">
        <v>644</v>
      </c>
      <c r="W2612" s="162">
        <f t="shared" si="149"/>
        <v>1</v>
      </c>
      <c r="X2612" s="162">
        <v>1</v>
      </c>
      <c r="Y2612" t="str">
        <f t="shared" si="147"/>
        <v>Public Elementary</v>
      </c>
      <c r="AA2612" t="str">
        <f t="shared" si="148"/>
        <v>1</v>
      </c>
    </row>
    <row r="2613" spans="1:27" ht="15.75" hidden="1" customHeight="1" x14ac:dyDescent="0.25">
      <c r="A2613" s="162">
        <v>2595</v>
      </c>
      <c r="B2613" s="162">
        <v>122780</v>
      </c>
      <c r="C2613" s="163" t="s">
        <v>3259</v>
      </c>
      <c r="D2613" s="163" t="s">
        <v>638</v>
      </c>
      <c r="E2613" s="163" t="s">
        <v>3254</v>
      </c>
      <c r="F2613" s="163" t="s">
        <v>3254</v>
      </c>
      <c r="G2613" s="163" t="s">
        <v>3255</v>
      </c>
      <c r="H2613" s="163" t="s">
        <v>3255</v>
      </c>
      <c r="I2613" s="163" t="s">
        <v>643</v>
      </c>
      <c r="J2613" s="170"/>
      <c r="K2613" s="170"/>
      <c r="L2613" s="163" t="s">
        <v>644</v>
      </c>
      <c r="M2613" s="162">
        <v>14</v>
      </c>
      <c r="N2613" s="162">
        <v>63</v>
      </c>
      <c r="O2613" s="162">
        <v>197</v>
      </c>
      <c r="P2613" s="162">
        <v>1417</v>
      </c>
      <c r="Q2613" s="162">
        <v>2631</v>
      </c>
      <c r="R2613" s="164">
        <v>1</v>
      </c>
      <c r="S2613" s="164" t="s">
        <v>644</v>
      </c>
      <c r="T2613" s="164"/>
      <c r="U2613" s="164" t="s">
        <v>644</v>
      </c>
      <c r="V2613" s="164" t="s">
        <v>644</v>
      </c>
      <c r="W2613" s="162">
        <f t="shared" si="149"/>
        <v>1</v>
      </c>
      <c r="X2613" s="162">
        <v>1</v>
      </c>
      <c r="Y2613" t="str">
        <f t="shared" si="147"/>
        <v>Public Elementary</v>
      </c>
      <c r="AA2613" t="str">
        <f t="shared" si="148"/>
        <v>1</v>
      </c>
    </row>
    <row r="2614" spans="1:27" ht="15.75" hidden="1" customHeight="1" x14ac:dyDescent="0.25">
      <c r="A2614" s="162">
        <v>2596</v>
      </c>
      <c r="B2614" s="162">
        <v>122781</v>
      </c>
      <c r="C2614" s="163" t="s">
        <v>3260</v>
      </c>
      <c r="D2614" s="163" t="s">
        <v>638</v>
      </c>
      <c r="E2614" s="163" t="s">
        <v>3254</v>
      </c>
      <c r="F2614" s="163" t="s">
        <v>3254</v>
      </c>
      <c r="G2614" s="163" t="s">
        <v>3255</v>
      </c>
      <c r="H2614" s="163" t="s">
        <v>3255</v>
      </c>
      <c r="I2614" s="163" t="s">
        <v>643</v>
      </c>
      <c r="J2614" s="162">
        <v>12.481833590000001</v>
      </c>
      <c r="K2614" s="162">
        <v>124.3370819</v>
      </c>
      <c r="L2614" s="163" t="s">
        <v>644</v>
      </c>
      <c r="M2614" s="162">
        <v>14</v>
      </c>
      <c r="N2614" s="162">
        <v>63</v>
      </c>
      <c r="O2614" s="162">
        <v>197</v>
      </c>
      <c r="P2614" s="162">
        <v>1417</v>
      </c>
      <c r="Q2614" s="162">
        <v>2631</v>
      </c>
      <c r="R2614" s="164">
        <v>1</v>
      </c>
      <c r="S2614" s="164" t="s">
        <v>644</v>
      </c>
      <c r="T2614" s="164"/>
      <c r="U2614" s="164" t="s">
        <v>644</v>
      </c>
      <c r="V2614" s="164" t="s">
        <v>644</v>
      </c>
      <c r="W2614" s="162">
        <f t="shared" si="149"/>
        <v>1</v>
      </c>
      <c r="X2614" s="162">
        <v>1</v>
      </c>
      <c r="Y2614" t="str">
        <f t="shared" si="147"/>
        <v>Public Elementary</v>
      </c>
      <c r="AA2614" t="str">
        <f t="shared" si="148"/>
        <v>1</v>
      </c>
    </row>
    <row r="2615" spans="1:27" ht="15.75" hidden="1" customHeight="1" x14ac:dyDescent="0.25">
      <c r="A2615" s="162">
        <v>2597</v>
      </c>
      <c r="B2615" s="162">
        <v>122782</v>
      </c>
      <c r="C2615" s="163" t="s">
        <v>3261</v>
      </c>
      <c r="D2615" s="163" t="s">
        <v>638</v>
      </c>
      <c r="E2615" s="163" t="s">
        <v>3254</v>
      </c>
      <c r="F2615" s="163" t="s">
        <v>3254</v>
      </c>
      <c r="G2615" s="163" t="s">
        <v>3255</v>
      </c>
      <c r="H2615" s="163" t="s">
        <v>3255</v>
      </c>
      <c r="I2615" s="163" t="s">
        <v>643</v>
      </c>
      <c r="J2615" s="162">
        <v>12.55064552</v>
      </c>
      <c r="K2615" s="162">
        <v>124.263082</v>
      </c>
      <c r="L2615" s="163" t="s">
        <v>644</v>
      </c>
      <c r="M2615" s="162">
        <v>14</v>
      </c>
      <c r="N2615" s="162">
        <v>63</v>
      </c>
      <c r="O2615" s="162">
        <v>197</v>
      </c>
      <c r="P2615" s="162">
        <v>1417</v>
      </c>
      <c r="Q2615" s="162">
        <v>2631</v>
      </c>
      <c r="R2615" s="164">
        <v>1</v>
      </c>
      <c r="S2615" s="164" t="s">
        <v>644</v>
      </c>
      <c r="T2615" s="164"/>
      <c r="U2615" s="164" t="s">
        <v>644</v>
      </c>
      <c r="V2615" s="164" t="s">
        <v>644</v>
      </c>
      <c r="W2615" s="162">
        <f t="shared" si="149"/>
        <v>1</v>
      </c>
      <c r="X2615" s="162">
        <v>1</v>
      </c>
      <c r="Y2615" t="str">
        <f t="shared" si="147"/>
        <v>Public Elementary</v>
      </c>
      <c r="AA2615" t="str">
        <f t="shared" si="148"/>
        <v>1</v>
      </c>
    </row>
    <row r="2616" spans="1:27" ht="15.75" hidden="1" customHeight="1" x14ac:dyDescent="0.25">
      <c r="A2616" s="162">
        <v>2598</v>
      </c>
      <c r="B2616" s="162">
        <v>122783</v>
      </c>
      <c r="C2616" s="163" t="s">
        <v>3262</v>
      </c>
      <c r="D2616" s="163" t="s">
        <v>638</v>
      </c>
      <c r="E2616" s="163" t="s">
        <v>3254</v>
      </c>
      <c r="F2616" s="163" t="s">
        <v>3254</v>
      </c>
      <c r="G2616" s="163" t="s">
        <v>3255</v>
      </c>
      <c r="H2616" s="163" t="s">
        <v>3255</v>
      </c>
      <c r="I2616" s="163" t="s">
        <v>643</v>
      </c>
      <c r="J2616" s="162">
        <v>12.487297999999999</v>
      </c>
      <c r="K2616" s="162">
        <v>124.286647</v>
      </c>
      <c r="L2616" s="163" t="s">
        <v>644</v>
      </c>
      <c r="M2616" s="162">
        <v>14</v>
      </c>
      <c r="N2616" s="162">
        <v>63</v>
      </c>
      <c r="O2616" s="162">
        <v>197</v>
      </c>
      <c r="P2616" s="162">
        <v>1417</v>
      </c>
      <c r="Q2616" s="162">
        <v>2631</v>
      </c>
      <c r="R2616" s="164">
        <v>1</v>
      </c>
      <c r="S2616" s="164" t="s">
        <v>644</v>
      </c>
      <c r="T2616" s="164"/>
      <c r="U2616" s="164" t="s">
        <v>644</v>
      </c>
      <c r="V2616" s="164" t="s">
        <v>644</v>
      </c>
      <c r="W2616" s="162">
        <f t="shared" si="149"/>
        <v>1</v>
      </c>
      <c r="X2616" s="162">
        <v>1</v>
      </c>
      <c r="Y2616" t="str">
        <f t="shared" si="147"/>
        <v>Public Elementary</v>
      </c>
      <c r="AA2616" t="str">
        <f t="shared" si="148"/>
        <v>1</v>
      </c>
    </row>
    <row r="2617" spans="1:27" ht="15.75" hidden="1" customHeight="1" x14ac:dyDescent="0.25">
      <c r="A2617" s="162">
        <v>2599</v>
      </c>
      <c r="B2617" s="162">
        <v>122784</v>
      </c>
      <c r="C2617" s="163" t="s">
        <v>3263</v>
      </c>
      <c r="D2617" s="163" t="s">
        <v>638</v>
      </c>
      <c r="E2617" s="163" t="s">
        <v>3254</v>
      </c>
      <c r="F2617" s="163" t="s">
        <v>3254</v>
      </c>
      <c r="G2617" s="163" t="s">
        <v>3255</v>
      </c>
      <c r="H2617" s="163" t="s">
        <v>3255</v>
      </c>
      <c r="I2617" s="163" t="s">
        <v>643</v>
      </c>
      <c r="J2617" s="162">
        <v>12.511605510000001</v>
      </c>
      <c r="K2617" s="162">
        <v>124.283333</v>
      </c>
      <c r="L2617" s="163" t="s">
        <v>644</v>
      </c>
      <c r="M2617" s="162">
        <v>14</v>
      </c>
      <c r="N2617" s="162">
        <v>63</v>
      </c>
      <c r="O2617" s="162">
        <v>197</v>
      </c>
      <c r="P2617" s="162">
        <v>1417</v>
      </c>
      <c r="Q2617" s="162">
        <v>2631</v>
      </c>
      <c r="R2617" s="164">
        <v>1</v>
      </c>
      <c r="S2617" s="164" t="s">
        <v>644</v>
      </c>
      <c r="T2617" s="164"/>
      <c r="U2617" s="164" t="s">
        <v>644</v>
      </c>
      <c r="V2617" s="164" t="s">
        <v>644</v>
      </c>
      <c r="W2617" s="162">
        <f t="shared" si="149"/>
        <v>1</v>
      </c>
      <c r="X2617" s="162">
        <v>1</v>
      </c>
      <c r="Y2617" t="str">
        <f t="shared" si="147"/>
        <v>Public Elementary</v>
      </c>
      <c r="AA2617" t="str">
        <f t="shared" si="148"/>
        <v>1</v>
      </c>
    </row>
    <row r="2618" spans="1:27" ht="15.75" hidden="1" customHeight="1" x14ac:dyDescent="0.25">
      <c r="A2618" s="162">
        <v>2600</v>
      </c>
      <c r="B2618" s="162">
        <v>122785</v>
      </c>
      <c r="C2618" s="163" t="s">
        <v>1250</v>
      </c>
      <c r="D2618" s="163" t="s">
        <v>638</v>
      </c>
      <c r="E2618" s="163" t="s">
        <v>3254</v>
      </c>
      <c r="F2618" s="163" t="s">
        <v>3254</v>
      </c>
      <c r="G2618" s="163" t="s">
        <v>3255</v>
      </c>
      <c r="H2618" s="163" t="s">
        <v>3255</v>
      </c>
      <c r="I2618" s="163" t="s">
        <v>643</v>
      </c>
      <c r="J2618" s="162">
        <v>12.507122559999999</v>
      </c>
      <c r="K2618" s="162">
        <v>124.2846205</v>
      </c>
      <c r="L2618" s="163" t="s">
        <v>644</v>
      </c>
      <c r="M2618" s="162">
        <v>14</v>
      </c>
      <c r="N2618" s="162">
        <v>63</v>
      </c>
      <c r="O2618" s="162">
        <v>197</v>
      </c>
      <c r="P2618" s="162">
        <v>1417</v>
      </c>
      <c r="Q2618" s="162">
        <v>2631</v>
      </c>
      <c r="R2618" s="164">
        <v>1</v>
      </c>
      <c r="S2618" s="164" t="s">
        <v>644</v>
      </c>
      <c r="T2618" s="164"/>
      <c r="U2618" s="164" t="s">
        <v>644</v>
      </c>
      <c r="V2618" s="164" t="s">
        <v>644</v>
      </c>
      <c r="W2618" s="162">
        <f t="shared" si="149"/>
        <v>1</v>
      </c>
      <c r="X2618" s="162">
        <v>1</v>
      </c>
      <c r="Y2618" t="str">
        <f t="shared" si="147"/>
        <v>Public Elementary</v>
      </c>
      <c r="AA2618" t="str">
        <f t="shared" si="148"/>
        <v>1</v>
      </c>
    </row>
    <row r="2619" spans="1:27" ht="15.75" hidden="1" customHeight="1" x14ac:dyDescent="0.25">
      <c r="A2619" s="162">
        <v>2601</v>
      </c>
      <c r="B2619" s="162">
        <v>122786</v>
      </c>
      <c r="C2619" s="163" t="s">
        <v>3264</v>
      </c>
      <c r="D2619" s="163" t="s">
        <v>638</v>
      </c>
      <c r="E2619" s="163" t="s">
        <v>3254</v>
      </c>
      <c r="F2619" s="163" t="s">
        <v>3254</v>
      </c>
      <c r="G2619" s="163" t="s">
        <v>3255</v>
      </c>
      <c r="H2619" s="163" t="s">
        <v>3255</v>
      </c>
      <c r="I2619" s="163" t="s">
        <v>643</v>
      </c>
      <c r="J2619" s="162">
        <v>12.53918333</v>
      </c>
      <c r="K2619" s="162">
        <v>124.2682944</v>
      </c>
      <c r="L2619" s="163" t="s">
        <v>644</v>
      </c>
      <c r="M2619" s="162">
        <v>14</v>
      </c>
      <c r="N2619" s="162">
        <v>63</v>
      </c>
      <c r="O2619" s="162">
        <v>197</v>
      </c>
      <c r="P2619" s="162">
        <v>1417</v>
      </c>
      <c r="Q2619" s="162">
        <v>2631</v>
      </c>
      <c r="R2619" s="164">
        <v>1</v>
      </c>
      <c r="S2619" s="164" t="s">
        <v>644</v>
      </c>
      <c r="T2619" s="164"/>
      <c r="U2619" s="164" t="s">
        <v>644</v>
      </c>
      <c r="V2619" s="164" t="s">
        <v>644</v>
      </c>
      <c r="W2619" s="162">
        <f t="shared" si="149"/>
        <v>1</v>
      </c>
      <c r="X2619" s="162">
        <v>1</v>
      </c>
      <c r="Y2619" t="str">
        <f t="shared" si="147"/>
        <v>Public Elementary</v>
      </c>
      <c r="AA2619" t="str">
        <f t="shared" si="148"/>
        <v>1</v>
      </c>
    </row>
    <row r="2620" spans="1:27" ht="15.75" hidden="1" customHeight="1" x14ac:dyDescent="0.25">
      <c r="A2620" s="162">
        <v>2602</v>
      </c>
      <c r="B2620" s="162">
        <v>122787</v>
      </c>
      <c r="C2620" s="163" t="s">
        <v>3265</v>
      </c>
      <c r="D2620" s="163" t="s">
        <v>638</v>
      </c>
      <c r="E2620" s="163" t="s">
        <v>3254</v>
      </c>
      <c r="F2620" s="163" t="s">
        <v>3254</v>
      </c>
      <c r="G2620" s="163" t="s">
        <v>3255</v>
      </c>
      <c r="H2620" s="163" t="s">
        <v>3255</v>
      </c>
      <c r="I2620" s="163" t="s">
        <v>643</v>
      </c>
      <c r="J2620" s="162">
        <v>12.53301063</v>
      </c>
      <c r="K2620" s="162">
        <v>124.31137560000001</v>
      </c>
      <c r="L2620" s="163" t="s">
        <v>644</v>
      </c>
      <c r="M2620" s="162">
        <v>14</v>
      </c>
      <c r="N2620" s="162">
        <v>63</v>
      </c>
      <c r="O2620" s="162">
        <v>197</v>
      </c>
      <c r="P2620" s="162">
        <v>1417</v>
      </c>
      <c r="Q2620" s="162">
        <v>2631</v>
      </c>
      <c r="R2620" s="164">
        <v>1</v>
      </c>
      <c r="S2620" s="164" t="s">
        <v>644</v>
      </c>
      <c r="T2620" s="164"/>
      <c r="U2620" s="164" t="s">
        <v>644</v>
      </c>
      <c r="V2620" s="164" t="s">
        <v>644</v>
      </c>
      <c r="W2620" s="162">
        <f t="shared" si="149"/>
        <v>1</v>
      </c>
      <c r="X2620" s="162">
        <v>1</v>
      </c>
      <c r="Y2620" t="str">
        <f t="shared" si="147"/>
        <v>Public Elementary</v>
      </c>
      <c r="AA2620" t="str">
        <f t="shared" si="148"/>
        <v>1</v>
      </c>
    </row>
    <row r="2621" spans="1:27" ht="15.75" hidden="1" customHeight="1" x14ac:dyDescent="0.25">
      <c r="A2621" s="162">
        <v>2603</v>
      </c>
      <c r="B2621" s="162">
        <v>122788</v>
      </c>
      <c r="C2621" s="163" t="s">
        <v>775</v>
      </c>
      <c r="D2621" s="163" t="s">
        <v>638</v>
      </c>
      <c r="E2621" s="163" t="s">
        <v>3254</v>
      </c>
      <c r="F2621" s="163" t="s">
        <v>3254</v>
      </c>
      <c r="G2621" s="163" t="s">
        <v>3255</v>
      </c>
      <c r="H2621" s="163" t="s">
        <v>3255</v>
      </c>
      <c r="I2621" s="163" t="s">
        <v>643</v>
      </c>
      <c r="J2621" s="170"/>
      <c r="K2621" s="170"/>
      <c r="L2621" s="163" t="s">
        <v>644</v>
      </c>
      <c r="M2621" s="162">
        <v>14</v>
      </c>
      <c r="N2621" s="162">
        <v>63</v>
      </c>
      <c r="O2621" s="162">
        <v>197</v>
      </c>
      <c r="P2621" s="162">
        <v>1417</v>
      </c>
      <c r="Q2621" s="162">
        <v>2631</v>
      </c>
      <c r="R2621" s="164">
        <v>1</v>
      </c>
      <c r="S2621" s="164" t="s">
        <v>644</v>
      </c>
      <c r="T2621" s="164"/>
      <c r="U2621" s="164" t="s">
        <v>644</v>
      </c>
      <c r="V2621" s="164" t="s">
        <v>644</v>
      </c>
      <c r="W2621" s="162">
        <f t="shared" si="149"/>
        <v>1</v>
      </c>
      <c r="X2621" s="162">
        <v>1</v>
      </c>
      <c r="Y2621" t="str">
        <f t="shared" si="147"/>
        <v>Public Elementary</v>
      </c>
      <c r="AA2621" t="str">
        <f t="shared" si="148"/>
        <v>1</v>
      </c>
    </row>
    <row r="2622" spans="1:27" ht="15.75" hidden="1" customHeight="1" x14ac:dyDescent="0.25">
      <c r="A2622" s="162">
        <v>2604</v>
      </c>
      <c r="B2622" s="162">
        <v>122789</v>
      </c>
      <c r="C2622" s="163" t="s">
        <v>3266</v>
      </c>
      <c r="D2622" s="163" t="s">
        <v>638</v>
      </c>
      <c r="E2622" s="163" t="s">
        <v>3254</v>
      </c>
      <c r="F2622" s="163" t="s">
        <v>3254</v>
      </c>
      <c r="G2622" s="163" t="s">
        <v>3255</v>
      </c>
      <c r="H2622" s="163" t="s">
        <v>3255</v>
      </c>
      <c r="I2622" s="163" t="s">
        <v>643</v>
      </c>
      <c r="J2622" s="162">
        <v>12.532678629999999</v>
      </c>
      <c r="K2622" s="162">
        <v>124.2841913</v>
      </c>
      <c r="L2622" s="163" t="s">
        <v>644</v>
      </c>
      <c r="M2622" s="162">
        <v>14</v>
      </c>
      <c r="N2622" s="162">
        <v>63</v>
      </c>
      <c r="O2622" s="162">
        <v>197</v>
      </c>
      <c r="P2622" s="162">
        <v>1417</v>
      </c>
      <c r="Q2622" s="162">
        <v>2631</v>
      </c>
      <c r="R2622" s="164">
        <v>1</v>
      </c>
      <c r="S2622" s="164" t="s">
        <v>644</v>
      </c>
      <c r="T2622" s="164"/>
      <c r="U2622" s="164" t="s">
        <v>644</v>
      </c>
      <c r="V2622" s="164" t="s">
        <v>644</v>
      </c>
      <c r="W2622" s="162">
        <f t="shared" si="149"/>
        <v>1</v>
      </c>
      <c r="X2622" s="162">
        <v>1</v>
      </c>
      <c r="Y2622" t="str">
        <f t="shared" si="147"/>
        <v>Public Elementary</v>
      </c>
      <c r="AA2622" t="str">
        <f t="shared" si="148"/>
        <v>1</v>
      </c>
    </row>
    <row r="2623" spans="1:27" ht="15.75" hidden="1" customHeight="1" x14ac:dyDescent="0.25">
      <c r="A2623" s="162">
        <v>2605</v>
      </c>
      <c r="B2623" s="162">
        <v>122790</v>
      </c>
      <c r="C2623" s="163" t="s">
        <v>1900</v>
      </c>
      <c r="D2623" s="163" t="s">
        <v>638</v>
      </c>
      <c r="E2623" s="163" t="s">
        <v>3254</v>
      </c>
      <c r="F2623" s="163" t="s">
        <v>3254</v>
      </c>
      <c r="G2623" s="163" t="s">
        <v>3267</v>
      </c>
      <c r="H2623" s="163" t="s">
        <v>3267</v>
      </c>
      <c r="I2623" s="163" t="s">
        <v>643</v>
      </c>
      <c r="J2623" s="162">
        <v>12.651370699999999</v>
      </c>
      <c r="K2623" s="162">
        <v>124.4169636</v>
      </c>
      <c r="L2623" s="163" t="s">
        <v>644</v>
      </c>
      <c r="M2623" s="162">
        <v>14</v>
      </c>
      <c r="N2623" s="162">
        <v>63</v>
      </c>
      <c r="O2623" s="162">
        <v>197</v>
      </c>
      <c r="P2623" s="162">
        <v>1418</v>
      </c>
      <c r="Q2623" s="162">
        <v>2632</v>
      </c>
      <c r="R2623" s="164">
        <v>1</v>
      </c>
      <c r="S2623" s="164" t="s">
        <v>644</v>
      </c>
      <c r="T2623" s="164"/>
      <c r="U2623" s="164" t="s">
        <v>644</v>
      </c>
      <c r="V2623" s="164" t="s">
        <v>644</v>
      </c>
      <c r="W2623" s="162">
        <f t="shared" si="149"/>
        <v>1</v>
      </c>
      <c r="X2623" s="162">
        <v>1</v>
      </c>
      <c r="Y2623" t="str">
        <f t="shared" si="147"/>
        <v>Public Elementary</v>
      </c>
      <c r="AA2623" t="str">
        <f t="shared" si="148"/>
        <v>1</v>
      </c>
    </row>
    <row r="2624" spans="1:27" ht="15.75" hidden="1" customHeight="1" x14ac:dyDescent="0.25">
      <c r="A2624" s="162">
        <v>2606</v>
      </c>
      <c r="B2624" s="162">
        <v>122791</v>
      </c>
      <c r="C2624" s="163" t="s">
        <v>2592</v>
      </c>
      <c r="D2624" s="163" t="s">
        <v>638</v>
      </c>
      <c r="E2624" s="163" t="s">
        <v>3254</v>
      </c>
      <c r="F2624" s="163" t="s">
        <v>3254</v>
      </c>
      <c r="G2624" s="163" t="s">
        <v>3267</v>
      </c>
      <c r="H2624" s="163" t="s">
        <v>3267</v>
      </c>
      <c r="I2624" s="163" t="s">
        <v>643</v>
      </c>
      <c r="J2624" s="162">
        <v>12.68421975</v>
      </c>
      <c r="K2624" s="162">
        <v>124.3721008</v>
      </c>
      <c r="L2624" s="163" t="s">
        <v>644</v>
      </c>
      <c r="M2624" s="162">
        <v>14</v>
      </c>
      <c r="N2624" s="162">
        <v>63</v>
      </c>
      <c r="O2624" s="162">
        <v>197</v>
      </c>
      <c r="P2624" s="162">
        <v>1418</v>
      </c>
      <c r="Q2624" s="162">
        <v>2632</v>
      </c>
      <c r="R2624" s="164">
        <v>1</v>
      </c>
      <c r="S2624" s="164" t="s">
        <v>644</v>
      </c>
      <c r="T2624" s="164"/>
      <c r="U2624" s="164" t="s">
        <v>644</v>
      </c>
      <c r="V2624" s="164" t="s">
        <v>644</v>
      </c>
      <c r="W2624" s="162">
        <f t="shared" si="149"/>
        <v>1</v>
      </c>
      <c r="X2624" s="162">
        <v>1</v>
      </c>
      <c r="Y2624" t="str">
        <f t="shared" si="147"/>
        <v>Public Elementary</v>
      </c>
      <c r="AA2624" t="str">
        <f t="shared" si="148"/>
        <v>1</v>
      </c>
    </row>
    <row r="2625" spans="1:27" ht="15.75" hidden="1" customHeight="1" x14ac:dyDescent="0.25">
      <c r="A2625" s="162">
        <v>2607</v>
      </c>
      <c r="B2625" s="162">
        <v>122792</v>
      </c>
      <c r="C2625" s="163" t="s">
        <v>3268</v>
      </c>
      <c r="D2625" s="163" t="s">
        <v>638</v>
      </c>
      <c r="E2625" s="163" t="s">
        <v>3254</v>
      </c>
      <c r="F2625" s="163" t="s">
        <v>3254</v>
      </c>
      <c r="G2625" s="163" t="s">
        <v>3267</v>
      </c>
      <c r="H2625" s="163" t="s">
        <v>3267</v>
      </c>
      <c r="I2625" s="163" t="s">
        <v>643</v>
      </c>
      <c r="J2625" s="162">
        <v>12.682911109999999</v>
      </c>
      <c r="K2625" s="162">
        <v>124.3610333</v>
      </c>
      <c r="L2625" s="163" t="s">
        <v>644</v>
      </c>
      <c r="M2625" s="162">
        <v>14</v>
      </c>
      <c r="N2625" s="162">
        <v>63</v>
      </c>
      <c r="O2625" s="162">
        <v>197</v>
      </c>
      <c r="P2625" s="162">
        <v>1418</v>
      </c>
      <c r="Q2625" s="162">
        <v>2632</v>
      </c>
      <c r="R2625" s="164">
        <v>1</v>
      </c>
      <c r="S2625" s="164" t="s">
        <v>644</v>
      </c>
      <c r="T2625" s="164"/>
      <c r="U2625" s="164" t="s">
        <v>644</v>
      </c>
      <c r="V2625" s="164" t="s">
        <v>644</v>
      </c>
      <c r="W2625" s="162">
        <f t="shared" si="149"/>
        <v>1</v>
      </c>
      <c r="X2625" s="162">
        <v>1</v>
      </c>
      <c r="Y2625" t="str">
        <f t="shared" si="147"/>
        <v>Public Elementary</v>
      </c>
      <c r="AA2625" t="str">
        <f t="shared" si="148"/>
        <v>1</v>
      </c>
    </row>
    <row r="2626" spans="1:27" ht="15.75" hidden="1" customHeight="1" x14ac:dyDescent="0.25">
      <c r="A2626" s="162">
        <v>2608</v>
      </c>
      <c r="B2626" s="162">
        <v>122793</v>
      </c>
      <c r="C2626" s="163" t="s">
        <v>3269</v>
      </c>
      <c r="D2626" s="163" t="s">
        <v>638</v>
      </c>
      <c r="E2626" s="163" t="s">
        <v>3254</v>
      </c>
      <c r="F2626" s="163" t="s">
        <v>3254</v>
      </c>
      <c r="G2626" s="163" t="s">
        <v>3267</v>
      </c>
      <c r="H2626" s="163" t="s">
        <v>3267</v>
      </c>
      <c r="I2626" s="163" t="s">
        <v>643</v>
      </c>
      <c r="J2626" s="170"/>
      <c r="K2626" s="170"/>
      <c r="L2626" s="163" t="s">
        <v>644</v>
      </c>
      <c r="M2626" s="162">
        <v>14</v>
      </c>
      <c r="N2626" s="162">
        <v>63</v>
      </c>
      <c r="O2626" s="162">
        <v>197</v>
      </c>
      <c r="P2626" s="162">
        <v>1418</v>
      </c>
      <c r="Q2626" s="162">
        <v>2632</v>
      </c>
      <c r="R2626" s="164">
        <v>1</v>
      </c>
      <c r="S2626" s="164" t="s">
        <v>644</v>
      </c>
      <c r="T2626" s="164"/>
      <c r="U2626" s="164" t="s">
        <v>644</v>
      </c>
      <c r="V2626" s="164" t="s">
        <v>644</v>
      </c>
      <c r="W2626" s="162">
        <f t="shared" si="149"/>
        <v>1</v>
      </c>
      <c r="X2626" s="162">
        <v>1</v>
      </c>
      <c r="Y2626" t="str">
        <f t="shared" si="147"/>
        <v>Public Elementary</v>
      </c>
      <c r="AA2626" t="str">
        <f t="shared" si="148"/>
        <v>1</v>
      </c>
    </row>
    <row r="2627" spans="1:27" ht="15.75" hidden="1" customHeight="1" x14ac:dyDescent="0.25">
      <c r="A2627" s="162">
        <v>2609</v>
      </c>
      <c r="B2627" s="162">
        <v>122794</v>
      </c>
      <c r="C2627" s="163" t="s">
        <v>3270</v>
      </c>
      <c r="D2627" s="163" t="s">
        <v>638</v>
      </c>
      <c r="E2627" s="163" t="s">
        <v>3254</v>
      </c>
      <c r="F2627" s="163" t="s">
        <v>3254</v>
      </c>
      <c r="G2627" s="163" t="s">
        <v>3267</v>
      </c>
      <c r="H2627" s="163" t="s">
        <v>3267</v>
      </c>
      <c r="I2627" s="163" t="s">
        <v>643</v>
      </c>
      <c r="J2627" s="162">
        <v>12.653169650000001</v>
      </c>
      <c r="K2627" s="162">
        <v>124.421312</v>
      </c>
      <c r="L2627" s="163" t="s">
        <v>644</v>
      </c>
      <c r="M2627" s="162">
        <v>14</v>
      </c>
      <c r="N2627" s="162">
        <v>63</v>
      </c>
      <c r="O2627" s="162">
        <v>197</v>
      </c>
      <c r="P2627" s="162">
        <v>1418</v>
      </c>
      <c r="Q2627" s="162">
        <v>2632</v>
      </c>
      <c r="R2627" s="164">
        <v>1</v>
      </c>
      <c r="S2627" s="164" t="s">
        <v>644</v>
      </c>
      <c r="T2627" s="164"/>
      <c r="U2627" s="164" t="s">
        <v>644</v>
      </c>
      <c r="V2627" s="164" t="s">
        <v>644</v>
      </c>
      <c r="W2627" s="162">
        <f t="shared" si="149"/>
        <v>1</v>
      </c>
      <c r="X2627" s="162">
        <v>1</v>
      </c>
      <c r="Y2627" t="str">
        <f t="shared" si="147"/>
        <v>Public Elementary</v>
      </c>
      <c r="AA2627" t="str">
        <f t="shared" si="148"/>
        <v>1</v>
      </c>
    </row>
    <row r="2628" spans="1:27" ht="15.75" hidden="1" customHeight="1" x14ac:dyDescent="0.25">
      <c r="A2628" s="162">
        <v>2610</v>
      </c>
      <c r="B2628" s="162">
        <v>122795</v>
      </c>
      <c r="C2628" s="163" t="s">
        <v>3271</v>
      </c>
      <c r="D2628" s="163" t="s">
        <v>638</v>
      </c>
      <c r="E2628" s="163" t="s">
        <v>3254</v>
      </c>
      <c r="F2628" s="163" t="s">
        <v>3254</v>
      </c>
      <c r="G2628" s="163" t="s">
        <v>3267</v>
      </c>
      <c r="H2628" s="163" t="s">
        <v>3267</v>
      </c>
      <c r="I2628" s="163" t="s">
        <v>643</v>
      </c>
      <c r="J2628" s="162">
        <v>12.654778739999999</v>
      </c>
      <c r="K2628" s="162">
        <v>124.358227</v>
      </c>
      <c r="L2628" s="163" t="s">
        <v>644</v>
      </c>
      <c r="M2628" s="162">
        <v>14</v>
      </c>
      <c r="N2628" s="162">
        <v>63</v>
      </c>
      <c r="O2628" s="162">
        <v>197</v>
      </c>
      <c r="P2628" s="162">
        <v>1418</v>
      </c>
      <c r="Q2628" s="162">
        <v>2632</v>
      </c>
      <c r="R2628" s="164">
        <v>1</v>
      </c>
      <c r="S2628" s="164" t="s">
        <v>644</v>
      </c>
      <c r="T2628" s="164"/>
      <c r="U2628" s="164" t="s">
        <v>644</v>
      </c>
      <c r="V2628" s="164" t="s">
        <v>644</v>
      </c>
      <c r="W2628" s="162">
        <f t="shared" si="149"/>
        <v>1</v>
      </c>
      <c r="X2628" s="162">
        <v>1</v>
      </c>
      <c r="Y2628" t="str">
        <f t="shared" si="147"/>
        <v>Public Elementary</v>
      </c>
      <c r="AA2628" t="str">
        <f t="shared" si="148"/>
        <v>1</v>
      </c>
    </row>
    <row r="2629" spans="1:27" ht="15.75" hidden="1" customHeight="1" x14ac:dyDescent="0.25">
      <c r="A2629" s="162">
        <v>2611</v>
      </c>
      <c r="B2629" s="162">
        <v>122796</v>
      </c>
      <c r="C2629" s="163" t="s">
        <v>3272</v>
      </c>
      <c r="D2629" s="163" t="s">
        <v>638</v>
      </c>
      <c r="E2629" s="163" t="s">
        <v>3254</v>
      </c>
      <c r="F2629" s="163" t="s">
        <v>3254</v>
      </c>
      <c r="G2629" s="163" t="s">
        <v>3267</v>
      </c>
      <c r="H2629" s="163" t="s">
        <v>3267</v>
      </c>
      <c r="I2629" s="163" t="s">
        <v>643</v>
      </c>
      <c r="J2629" s="166">
        <v>12.664912299999999</v>
      </c>
      <c r="K2629" s="166">
        <v>124.3684612</v>
      </c>
      <c r="L2629" s="163" t="s">
        <v>644</v>
      </c>
      <c r="M2629" s="162">
        <v>14</v>
      </c>
      <c r="N2629" s="162">
        <v>63</v>
      </c>
      <c r="O2629" s="162">
        <v>197</v>
      </c>
      <c r="P2629" s="162">
        <v>1418</v>
      </c>
      <c r="Q2629" s="162">
        <v>2632</v>
      </c>
      <c r="R2629" s="164">
        <v>1</v>
      </c>
      <c r="S2629" s="164" t="s">
        <v>644</v>
      </c>
      <c r="T2629" s="164"/>
      <c r="U2629" s="164" t="s">
        <v>644</v>
      </c>
      <c r="V2629" s="164" t="s">
        <v>644</v>
      </c>
      <c r="W2629" s="162">
        <f t="shared" si="149"/>
        <v>1</v>
      </c>
      <c r="X2629" s="162">
        <v>1</v>
      </c>
      <c r="Y2629" t="str">
        <f t="shared" si="147"/>
        <v>Public Elementary</v>
      </c>
      <c r="AA2629" t="str">
        <f t="shared" si="148"/>
        <v>1</v>
      </c>
    </row>
    <row r="2630" spans="1:27" ht="15.75" hidden="1" customHeight="1" x14ac:dyDescent="0.25">
      <c r="A2630" s="162">
        <v>2612</v>
      </c>
      <c r="B2630" s="162">
        <v>122797</v>
      </c>
      <c r="C2630" s="163" t="s">
        <v>830</v>
      </c>
      <c r="D2630" s="163" t="s">
        <v>638</v>
      </c>
      <c r="E2630" s="163" t="s">
        <v>3254</v>
      </c>
      <c r="F2630" s="163" t="s">
        <v>3254</v>
      </c>
      <c r="G2630" s="163" t="s">
        <v>3267</v>
      </c>
      <c r="H2630" s="163" t="s">
        <v>3267</v>
      </c>
      <c r="I2630" s="163" t="s">
        <v>643</v>
      </c>
      <c r="J2630" s="162">
        <v>12.658709630000001</v>
      </c>
      <c r="K2630" s="162">
        <v>124.3622333</v>
      </c>
      <c r="L2630" s="163" t="s">
        <v>644</v>
      </c>
      <c r="M2630" s="162">
        <v>14</v>
      </c>
      <c r="N2630" s="162">
        <v>63</v>
      </c>
      <c r="O2630" s="162">
        <v>197</v>
      </c>
      <c r="P2630" s="162">
        <v>1418</v>
      </c>
      <c r="Q2630" s="162">
        <v>2632</v>
      </c>
      <c r="R2630" s="164">
        <v>1</v>
      </c>
      <c r="S2630" s="164" t="s">
        <v>644</v>
      </c>
      <c r="T2630" s="164"/>
      <c r="U2630" s="164" t="s">
        <v>644</v>
      </c>
      <c r="V2630" s="164" t="s">
        <v>644</v>
      </c>
      <c r="W2630" s="162">
        <f t="shared" si="149"/>
        <v>1</v>
      </c>
      <c r="X2630" s="162">
        <v>1</v>
      </c>
      <c r="Y2630" t="str">
        <f t="shared" si="147"/>
        <v>Public Elementary</v>
      </c>
      <c r="AA2630" t="str">
        <f t="shared" si="148"/>
        <v>1</v>
      </c>
    </row>
    <row r="2631" spans="1:27" ht="15.75" hidden="1" customHeight="1" x14ac:dyDescent="0.25">
      <c r="A2631" s="162">
        <v>2613</v>
      </c>
      <c r="B2631" s="162">
        <v>122798</v>
      </c>
      <c r="C2631" s="163" t="s">
        <v>2174</v>
      </c>
      <c r="D2631" s="163" t="s">
        <v>638</v>
      </c>
      <c r="E2631" s="163" t="s">
        <v>3254</v>
      </c>
      <c r="F2631" s="163" t="s">
        <v>3254</v>
      </c>
      <c r="G2631" s="163" t="s">
        <v>3267</v>
      </c>
      <c r="H2631" s="163" t="s">
        <v>3267</v>
      </c>
      <c r="I2631" s="163" t="s">
        <v>643</v>
      </c>
      <c r="J2631" s="162">
        <v>12.61170072</v>
      </c>
      <c r="K2631" s="162">
        <v>124.43842549999999</v>
      </c>
      <c r="L2631" s="163" t="s">
        <v>644</v>
      </c>
      <c r="M2631" s="162">
        <v>14</v>
      </c>
      <c r="N2631" s="162">
        <v>63</v>
      </c>
      <c r="O2631" s="162">
        <v>197</v>
      </c>
      <c r="P2631" s="162">
        <v>1418</v>
      </c>
      <c r="Q2631" s="162">
        <v>2632</v>
      </c>
      <c r="R2631" s="164">
        <v>1</v>
      </c>
      <c r="S2631" s="164" t="s">
        <v>644</v>
      </c>
      <c r="T2631" s="164"/>
      <c r="U2631" s="164" t="s">
        <v>644</v>
      </c>
      <c r="V2631" s="164" t="s">
        <v>644</v>
      </c>
      <c r="W2631" s="162">
        <f t="shared" si="149"/>
        <v>1</v>
      </c>
      <c r="X2631" s="162">
        <v>1</v>
      </c>
      <c r="Y2631" t="str">
        <f t="shared" si="147"/>
        <v>Public Elementary</v>
      </c>
      <c r="AA2631" t="str">
        <f t="shared" si="148"/>
        <v>1</v>
      </c>
    </row>
    <row r="2632" spans="1:27" ht="15.75" hidden="1" customHeight="1" x14ac:dyDescent="0.25">
      <c r="A2632" s="162">
        <v>2614</v>
      </c>
      <c r="B2632" s="162">
        <v>122799</v>
      </c>
      <c r="C2632" s="163" t="s">
        <v>2061</v>
      </c>
      <c r="D2632" s="163" t="s">
        <v>638</v>
      </c>
      <c r="E2632" s="163" t="s">
        <v>3254</v>
      </c>
      <c r="F2632" s="163" t="s">
        <v>3254</v>
      </c>
      <c r="G2632" s="163" t="s">
        <v>3267</v>
      </c>
      <c r="H2632" s="163" t="s">
        <v>3267</v>
      </c>
      <c r="I2632" s="163" t="s">
        <v>643</v>
      </c>
      <c r="J2632" s="162">
        <v>12.69175587</v>
      </c>
      <c r="K2632" s="162">
        <v>124.365921</v>
      </c>
      <c r="L2632" s="163" t="s">
        <v>644</v>
      </c>
      <c r="M2632" s="162">
        <v>14</v>
      </c>
      <c r="N2632" s="162">
        <v>63</v>
      </c>
      <c r="O2632" s="162">
        <v>197</v>
      </c>
      <c r="P2632" s="162">
        <v>1418</v>
      </c>
      <c r="Q2632" s="162">
        <v>2632</v>
      </c>
      <c r="R2632" s="164">
        <v>1</v>
      </c>
      <c r="S2632" s="164" t="s">
        <v>644</v>
      </c>
      <c r="T2632" s="164"/>
      <c r="U2632" s="164" t="s">
        <v>644</v>
      </c>
      <c r="V2632" s="164" t="s">
        <v>644</v>
      </c>
      <c r="W2632" s="162">
        <f t="shared" si="149"/>
        <v>1</v>
      </c>
      <c r="X2632" s="162">
        <v>1</v>
      </c>
      <c r="Y2632" t="str">
        <f t="shared" si="147"/>
        <v>Public Elementary</v>
      </c>
      <c r="AA2632" t="str">
        <f t="shared" si="148"/>
        <v>1</v>
      </c>
    </row>
    <row r="2633" spans="1:27" ht="15.75" hidden="1" customHeight="1" x14ac:dyDescent="0.25">
      <c r="A2633" s="162">
        <v>2615</v>
      </c>
      <c r="B2633" s="162">
        <v>122800</v>
      </c>
      <c r="C2633" s="163" t="s">
        <v>3273</v>
      </c>
      <c r="D2633" s="163" t="s">
        <v>638</v>
      </c>
      <c r="E2633" s="163" t="s">
        <v>3254</v>
      </c>
      <c r="F2633" s="163" t="s">
        <v>3254</v>
      </c>
      <c r="G2633" s="163" t="s">
        <v>3267</v>
      </c>
      <c r="H2633" s="163" t="s">
        <v>3267</v>
      </c>
      <c r="I2633" s="163" t="s">
        <v>643</v>
      </c>
      <c r="J2633" s="162">
        <v>12.66613214</v>
      </c>
      <c r="K2633" s="162">
        <v>124.403944</v>
      </c>
      <c r="L2633" s="163" t="s">
        <v>644</v>
      </c>
      <c r="M2633" s="162">
        <v>14</v>
      </c>
      <c r="N2633" s="162">
        <v>63</v>
      </c>
      <c r="O2633" s="162">
        <v>197</v>
      </c>
      <c r="P2633" s="162">
        <v>1418</v>
      </c>
      <c r="Q2633" s="162">
        <v>2632</v>
      </c>
      <c r="R2633" s="164">
        <v>1</v>
      </c>
      <c r="S2633" s="164" t="s">
        <v>644</v>
      </c>
      <c r="T2633" s="164"/>
      <c r="U2633" s="164" t="s">
        <v>644</v>
      </c>
      <c r="V2633" s="164" t="s">
        <v>644</v>
      </c>
      <c r="W2633" s="162">
        <f t="shared" si="149"/>
        <v>1</v>
      </c>
      <c r="X2633" s="162">
        <v>1</v>
      </c>
      <c r="Y2633" t="str">
        <f t="shared" si="147"/>
        <v>Public Elementary</v>
      </c>
      <c r="AA2633" t="str">
        <f t="shared" si="148"/>
        <v>1</v>
      </c>
    </row>
    <row r="2634" spans="1:27" ht="15.75" hidden="1" customHeight="1" x14ac:dyDescent="0.25">
      <c r="A2634" s="162">
        <v>2616</v>
      </c>
      <c r="B2634" s="162">
        <v>122801</v>
      </c>
      <c r="C2634" s="163" t="s">
        <v>3274</v>
      </c>
      <c r="D2634" s="163" t="s">
        <v>638</v>
      </c>
      <c r="E2634" s="163" t="s">
        <v>3254</v>
      </c>
      <c r="F2634" s="163" t="s">
        <v>3254</v>
      </c>
      <c r="G2634" s="163" t="s">
        <v>3275</v>
      </c>
      <c r="H2634" s="163" t="s">
        <v>3275</v>
      </c>
      <c r="I2634" s="163" t="s">
        <v>643</v>
      </c>
      <c r="J2634" s="166">
        <v>12.48082797</v>
      </c>
      <c r="K2634" s="166">
        <v>124.539299</v>
      </c>
      <c r="L2634" s="163" t="s">
        <v>644</v>
      </c>
      <c r="M2634" s="162">
        <v>14</v>
      </c>
      <c r="N2634" s="162">
        <v>63</v>
      </c>
      <c r="O2634" s="162">
        <v>197</v>
      </c>
      <c r="P2634" s="162">
        <v>1419</v>
      </c>
      <c r="Q2634" s="162">
        <v>2633</v>
      </c>
      <c r="R2634" s="164">
        <v>1</v>
      </c>
      <c r="S2634" s="164" t="s">
        <v>644</v>
      </c>
      <c r="T2634" s="164"/>
      <c r="U2634" s="164" t="s">
        <v>644</v>
      </c>
      <c r="V2634" s="164" t="s">
        <v>644</v>
      </c>
      <c r="W2634" s="162">
        <f t="shared" si="149"/>
        <v>1</v>
      </c>
      <c r="X2634" s="162">
        <v>1</v>
      </c>
      <c r="Y2634" t="str">
        <f t="shared" si="147"/>
        <v>Public Elementary</v>
      </c>
      <c r="AA2634" t="str">
        <f t="shared" si="148"/>
        <v>1</v>
      </c>
    </row>
    <row r="2635" spans="1:27" ht="15.75" hidden="1" customHeight="1" x14ac:dyDescent="0.25">
      <c r="A2635" s="162">
        <v>2617</v>
      </c>
      <c r="B2635" s="162">
        <v>122802</v>
      </c>
      <c r="C2635" s="163" t="s">
        <v>3276</v>
      </c>
      <c r="D2635" s="163" t="s">
        <v>638</v>
      </c>
      <c r="E2635" s="163" t="s">
        <v>3254</v>
      </c>
      <c r="F2635" s="163" t="s">
        <v>3254</v>
      </c>
      <c r="G2635" s="163" t="s">
        <v>3275</v>
      </c>
      <c r="H2635" s="163" t="s">
        <v>3275</v>
      </c>
      <c r="I2635" s="163" t="s">
        <v>643</v>
      </c>
      <c r="J2635" s="166">
        <v>12.51069721</v>
      </c>
      <c r="K2635" s="166">
        <v>124.5740272</v>
      </c>
      <c r="L2635" s="163" t="s">
        <v>644</v>
      </c>
      <c r="M2635" s="162">
        <v>14</v>
      </c>
      <c r="N2635" s="162">
        <v>63</v>
      </c>
      <c r="O2635" s="162">
        <v>197</v>
      </c>
      <c r="P2635" s="162">
        <v>1419</v>
      </c>
      <c r="Q2635" s="162">
        <v>2633</v>
      </c>
      <c r="R2635" s="164">
        <v>1</v>
      </c>
      <c r="S2635" s="164" t="s">
        <v>644</v>
      </c>
      <c r="T2635" s="164"/>
      <c r="U2635" s="164" t="s">
        <v>644</v>
      </c>
      <c r="V2635" s="164" t="s">
        <v>644</v>
      </c>
      <c r="W2635" s="162">
        <f t="shared" si="149"/>
        <v>1</v>
      </c>
      <c r="X2635" s="162">
        <v>1</v>
      </c>
      <c r="Y2635" t="str">
        <f t="shared" si="147"/>
        <v>Public Elementary</v>
      </c>
      <c r="AA2635" t="str">
        <f t="shared" si="148"/>
        <v>1</v>
      </c>
    </row>
    <row r="2636" spans="1:27" ht="15.75" hidden="1" customHeight="1" x14ac:dyDescent="0.25">
      <c r="A2636" s="162">
        <v>2618</v>
      </c>
      <c r="B2636" s="162">
        <v>122803</v>
      </c>
      <c r="C2636" s="163" t="s">
        <v>3277</v>
      </c>
      <c r="D2636" s="163" t="s">
        <v>638</v>
      </c>
      <c r="E2636" s="163" t="s">
        <v>3254</v>
      </c>
      <c r="F2636" s="163" t="s">
        <v>3254</v>
      </c>
      <c r="G2636" s="163" t="s">
        <v>3275</v>
      </c>
      <c r="H2636" s="163" t="s">
        <v>3275</v>
      </c>
      <c r="I2636" s="163" t="s">
        <v>643</v>
      </c>
      <c r="J2636" s="162">
        <v>12.50998955</v>
      </c>
      <c r="K2636" s="162">
        <v>124.55148699999999</v>
      </c>
      <c r="L2636" s="163" t="s">
        <v>644</v>
      </c>
      <c r="M2636" s="162">
        <v>14</v>
      </c>
      <c r="N2636" s="162">
        <v>63</v>
      </c>
      <c r="O2636" s="162">
        <v>197</v>
      </c>
      <c r="P2636" s="162">
        <v>1419</v>
      </c>
      <c r="Q2636" s="162">
        <v>2633</v>
      </c>
      <c r="R2636" s="164">
        <v>1</v>
      </c>
      <c r="S2636" s="164" t="s">
        <v>644</v>
      </c>
      <c r="T2636" s="164"/>
      <c r="U2636" s="164" t="s">
        <v>644</v>
      </c>
      <c r="V2636" s="164" t="s">
        <v>644</v>
      </c>
      <c r="W2636" s="162">
        <f t="shared" si="149"/>
        <v>1</v>
      </c>
      <c r="X2636" s="162">
        <v>1</v>
      </c>
      <c r="Y2636" t="str">
        <f t="shared" si="147"/>
        <v>Public Elementary</v>
      </c>
      <c r="AA2636" t="str">
        <f t="shared" si="148"/>
        <v>1</v>
      </c>
    </row>
    <row r="2637" spans="1:27" ht="15.75" hidden="1" customHeight="1" x14ac:dyDescent="0.25">
      <c r="A2637" s="162">
        <v>2619</v>
      </c>
      <c r="B2637" s="162">
        <v>122804</v>
      </c>
      <c r="C2637" s="163" t="s">
        <v>3278</v>
      </c>
      <c r="D2637" s="163" t="s">
        <v>638</v>
      </c>
      <c r="E2637" s="163" t="s">
        <v>3254</v>
      </c>
      <c r="F2637" s="163" t="s">
        <v>3254</v>
      </c>
      <c r="G2637" s="163" t="s">
        <v>3275</v>
      </c>
      <c r="H2637" s="163" t="s">
        <v>3275</v>
      </c>
      <c r="I2637" s="163" t="s">
        <v>643</v>
      </c>
      <c r="J2637" s="162">
        <v>12.527191999999999</v>
      </c>
      <c r="K2637" s="162">
        <v>124.56494499999999</v>
      </c>
      <c r="L2637" s="163" t="s">
        <v>644</v>
      </c>
      <c r="M2637" s="162">
        <v>14</v>
      </c>
      <c r="N2637" s="162">
        <v>63</v>
      </c>
      <c r="O2637" s="162">
        <v>197</v>
      </c>
      <c r="P2637" s="162">
        <v>1419</v>
      </c>
      <c r="Q2637" s="162">
        <v>2633</v>
      </c>
      <c r="R2637" s="164">
        <v>1</v>
      </c>
      <c r="S2637" s="164" t="s">
        <v>644</v>
      </c>
      <c r="T2637" s="164"/>
      <c r="U2637" s="164" t="s">
        <v>644</v>
      </c>
      <c r="V2637" s="164" t="s">
        <v>644</v>
      </c>
      <c r="W2637" s="162">
        <f t="shared" si="149"/>
        <v>1</v>
      </c>
      <c r="X2637" s="162">
        <v>1</v>
      </c>
      <c r="Y2637" t="str">
        <f t="shared" si="147"/>
        <v>Public Elementary</v>
      </c>
      <c r="AA2637" t="str">
        <f t="shared" si="148"/>
        <v>1</v>
      </c>
    </row>
    <row r="2638" spans="1:27" ht="15.75" hidden="1" customHeight="1" x14ac:dyDescent="0.25">
      <c r="A2638" s="162">
        <v>2620</v>
      </c>
      <c r="B2638" s="162">
        <v>122805</v>
      </c>
      <c r="C2638" s="163" t="s">
        <v>3279</v>
      </c>
      <c r="D2638" s="163" t="s">
        <v>638</v>
      </c>
      <c r="E2638" s="163" t="s">
        <v>3254</v>
      </c>
      <c r="F2638" s="163" t="s">
        <v>3254</v>
      </c>
      <c r="G2638" s="163" t="s">
        <v>3275</v>
      </c>
      <c r="H2638" s="163" t="s">
        <v>3275</v>
      </c>
      <c r="I2638" s="163" t="s">
        <v>643</v>
      </c>
      <c r="J2638" s="162">
        <v>12.46004415</v>
      </c>
      <c r="K2638" s="162">
        <v>124.539299</v>
      </c>
      <c r="L2638" s="163" t="s">
        <v>644</v>
      </c>
      <c r="M2638" s="162">
        <v>14</v>
      </c>
      <c r="N2638" s="162">
        <v>63</v>
      </c>
      <c r="O2638" s="162">
        <v>197</v>
      </c>
      <c r="P2638" s="162">
        <v>1419</v>
      </c>
      <c r="Q2638" s="162">
        <v>2633</v>
      </c>
      <c r="R2638" s="164">
        <v>1</v>
      </c>
      <c r="S2638" s="164" t="s">
        <v>644</v>
      </c>
      <c r="T2638" s="164"/>
      <c r="U2638" s="164" t="s">
        <v>644</v>
      </c>
      <c r="V2638" s="164" t="s">
        <v>644</v>
      </c>
      <c r="W2638" s="162">
        <f t="shared" si="149"/>
        <v>1</v>
      </c>
      <c r="X2638" s="162">
        <v>1</v>
      </c>
      <c r="Y2638" t="str">
        <f t="shared" si="147"/>
        <v>Public Elementary</v>
      </c>
      <c r="AA2638" t="str">
        <f t="shared" si="148"/>
        <v>1</v>
      </c>
    </row>
    <row r="2639" spans="1:27" ht="15.75" hidden="1" customHeight="1" x14ac:dyDescent="0.25">
      <c r="A2639" s="162">
        <v>2621</v>
      </c>
      <c r="B2639" s="162">
        <v>122806</v>
      </c>
      <c r="C2639" s="163" t="s">
        <v>3280</v>
      </c>
      <c r="D2639" s="163" t="s">
        <v>638</v>
      </c>
      <c r="E2639" s="163" t="s">
        <v>3254</v>
      </c>
      <c r="F2639" s="163" t="s">
        <v>3254</v>
      </c>
      <c r="G2639" s="163" t="s">
        <v>3275</v>
      </c>
      <c r="H2639" s="163" t="s">
        <v>3275</v>
      </c>
      <c r="I2639" s="163" t="s">
        <v>643</v>
      </c>
      <c r="J2639" s="162">
        <v>12.518031000000001</v>
      </c>
      <c r="K2639" s="162">
        <v>124.53229</v>
      </c>
      <c r="L2639" s="163" t="s">
        <v>644</v>
      </c>
      <c r="M2639" s="162">
        <v>14</v>
      </c>
      <c r="N2639" s="162">
        <v>63</v>
      </c>
      <c r="O2639" s="162">
        <v>197</v>
      </c>
      <c r="P2639" s="162">
        <v>1419</v>
      </c>
      <c r="Q2639" s="162">
        <v>2633</v>
      </c>
      <c r="R2639" s="164">
        <v>1</v>
      </c>
      <c r="S2639" s="164" t="s">
        <v>644</v>
      </c>
      <c r="T2639" s="164"/>
      <c r="U2639" s="164" t="s">
        <v>644</v>
      </c>
      <c r="V2639" s="164" t="s">
        <v>644</v>
      </c>
      <c r="W2639" s="162">
        <f t="shared" si="149"/>
        <v>1</v>
      </c>
      <c r="X2639" s="162">
        <v>1</v>
      </c>
      <c r="Y2639" t="str">
        <f t="shared" si="147"/>
        <v>Public Elementary</v>
      </c>
      <c r="AA2639" t="str">
        <f t="shared" si="148"/>
        <v>1</v>
      </c>
    </row>
    <row r="2640" spans="1:27" ht="15.75" hidden="1" customHeight="1" x14ac:dyDescent="0.25">
      <c r="A2640" s="162">
        <v>2622</v>
      </c>
      <c r="B2640" s="162">
        <v>122807</v>
      </c>
      <c r="C2640" s="163" t="s">
        <v>3281</v>
      </c>
      <c r="D2640" s="163" t="s">
        <v>638</v>
      </c>
      <c r="E2640" s="163" t="s">
        <v>3254</v>
      </c>
      <c r="F2640" s="163" t="s">
        <v>3254</v>
      </c>
      <c r="G2640" s="163" t="s">
        <v>3275</v>
      </c>
      <c r="H2640" s="163" t="s">
        <v>3275</v>
      </c>
      <c r="I2640" s="163" t="s">
        <v>643</v>
      </c>
      <c r="J2640" s="162">
        <v>12.436911800000001</v>
      </c>
      <c r="K2640" s="162">
        <v>124.53655240000001</v>
      </c>
      <c r="L2640" s="163" t="s">
        <v>644</v>
      </c>
      <c r="M2640" s="162">
        <v>14</v>
      </c>
      <c r="N2640" s="162">
        <v>63</v>
      </c>
      <c r="O2640" s="162">
        <v>197</v>
      </c>
      <c r="P2640" s="162">
        <v>1419</v>
      </c>
      <c r="Q2640" s="162">
        <v>2633</v>
      </c>
      <c r="R2640" s="164">
        <v>1</v>
      </c>
      <c r="S2640" s="164" t="s">
        <v>644</v>
      </c>
      <c r="T2640" s="164"/>
      <c r="U2640" s="164" t="s">
        <v>644</v>
      </c>
      <c r="V2640" s="164" t="s">
        <v>644</v>
      </c>
      <c r="W2640" s="162">
        <f t="shared" si="149"/>
        <v>1</v>
      </c>
      <c r="X2640" s="162">
        <v>1</v>
      </c>
      <c r="Y2640" t="str">
        <f t="shared" si="147"/>
        <v>Public Elementary</v>
      </c>
      <c r="AA2640" t="str">
        <f t="shared" si="148"/>
        <v>1</v>
      </c>
    </row>
    <row r="2641" spans="1:27" ht="15.75" hidden="1" customHeight="1" x14ac:dyDescent="0.25">
      <c r="A2641" s="162">
        <v>2623</v>
      </c>
      <c r="B2641" s="162">
        <v>122808</v>
      </c>
      <c r="C2641" s="163" t="s">
        <v>3282</v>
      </c>
      <c r="D2641" s="163" t="s">
        <v>638</v>
      </c>
      <c r="E2641" s="163" t="s">
        <v>3254</v>
      </c>
      <c r="F2641" s="163" t="s">
        <v>3254</v>
      </c>
      <c r="G2641" s="163" t="s">
        <v>3275</v>
      </c>
      <c r="H2641" s="163" t="s">
        <v>3275</v>
      </c>
      <c r="I2641" s="163" t="s">
        <v>643</v>
      </c>
      <c r="J2641" s="162">
        <v>12.49138685</v>
      </c>
      <c r="K2641" s="162">
        <v>124.51818470000001</v>
      </c>
      <c r="L2641" s="163" t="s">
        <v>644</v>
      </c>
      <c r="M2641" s="162">
        <v>14</v>
      </c>
      <c r="N2641" s="162">
        <v>63</v>
      </c>
      <c r="O2641" s="162">
        <v>197</v>
      </c>
      <c r="P2641" s="162">
        <v>1419</v>
      </c>
      <c r="Q2641" s="162">
        <v>2633</v>
      </c>
      <c r="R2641" s="164">
        <v>1</v>
      </c>
      <c r="S2641" s="164" t="s">
        <v>644</v>
      </c>
      <c r="T2641" s="164"/>
      <c r="U2641" s="164" t="s">
        <v>644</v>
      </c>
      <c r="V2641" s="164" t="s">
        <v>644</v>
      </c>
      <c r="W2641" s="162">
        <f t="shared" si="149"/>
        <v>1</v>
      </c>
      <c r="X2641" s="162">
        <v>1</v>
      </c>
      <c r="Y2641" t="str">
        <f t="shared" si="147"/>
        <v>Public Elementary</v>
      </c>
      <c r="AA2641" t="str">
        <f t="shared" si="148"/>
        <v>1</v>
      </c>
    </row>
    <row r="2642" spans="1:27" ht="15.75" hidden="1" customHeight="1" x14ac:dyDescent="0.25">
      <c r="A2642" s="162">
        <v>2624</v>
      </c>
      <c r="B2642" s="162">
        <v>122810</v>
      </c>
      <c r="C2642" s="163" t="s">
        <v>3283</v>
      </c>
      <c r="D2642" s="163" t="s">
        <v>638</v>
      </c>
      <c r="E2642" s="163" t="s">
        <v>3254</v>
      </c>
      <c r="F2642" s="163" t="s">
        <v>3254</v>
      </c>
      <c r="G2642" s="163" t="s">
        <v>3275</v>
      </c>
      <c r="H2642" s="163" t="s">
        <v>3275</v>
      </c>
      <c r="I2642" s="163" t="s">
        <v>643</v>
      </c>
      <c r="J2642" s="162">
        <v>12.490046080000001</v>
      </c>
      <c r="K2642" s="162">
        <v>124.5370674</v>
      </c>
      <c r="L2642" s="163" t="s">
        <v>644</v>
      </c>
      <c r="M2642" s="162">
        <v>14</v>
      </c>
      <c r="N2642" s="162">
        <v>63</v>
      </c>
      <c r="O2642" s="162">
        <v>197</v>
      </c>
      <c r="P2642" s="162">
        <v>1419</v>
      </c>
      <c r="Q2642" s="162">
        <v>2633</v>
      </c>
      <c r="R2642" s="164">
        <v>1</v>
      </c>
      <c r="S2642" s="164" t="s">
        <v>644</v>
      </c>
      <c r="T2642" s="164"/>
      <c r="U2642" s="164" t="s">
        <v>644</v>
      </c>
      <c r="V2642" s="164" t="s">
        <v>644</v>
      </c>
      <c r="W2642" s="162">
        <f t="shared" si="149"/>
        <v>1</v>
      </c>
      <c r="X2642" s="162">
        <v>1</v>
      </c>
      <c r="Y2642" t="str">
        <f t="shared" si="147"/>
        <v>Public Elementary</v>
      </c>
      <c r="AA2642" t="str">
        <f t="shared" si="148"/>
        <v>1</v>
      </c>
    </row>
    <row r="2643" spans="1:27" ht="15.75" hidden="1" customHeight="1" x14ac:dyDescent="0.25">
      <c r="A2643" s="162">
        <v>2625</v>
      </c>
      <c r="B2643" s="162">
        <v>122811</v>
      </c>
      <c r="C2643" s="163" t="s">
        <v>3284</v>
      </c>
      <c r="D2643" s="163" t="s">
        <v>638</v>
      </c>
      <c r="E2643" s="163" t="s">
        <v>3254</v>
      </c>
      <c r="F2643" s="163" t="s">
        <v>3254</v>
      </c>
      <c r="G2643" s="163" t="s">
        <v>3275</v>
      </c>
      <c r="H2643" s="163" t="s">
        <v>3275</v>
      </c>
      <c r="I2643" s="163" t="s">
        <v>643</v>
      </c>
      <c r="J2643" s="170"/>
      <c r="K2643" s="170"/>
      <c r="L2643" s="163" t="s">
        <v>644</v>
      </c>
      <c r="M2643" s="162">
        <v>14</v>
      </c>
      <c r="N2643" s="162">
        <v>63</v>
      </c>
      <c r="O2643" s="162">
        <v>197</v>
      </c>
      <c r="P2643" s="162">
        <v>1419</v>
      </c>
      <c r="Q2643" s="162">
        <v>2633</v>
      </c>
      <c r="R2643" s="164">
        <v>1</v>
      </c>
      <c r="S2643" s="164" t="s">
        <v>644</v>
      </c>
      <c r="T2643" s="164"/>
      <c r="U2643" s="164" t="s">
        <v>644</v>
      </c>
      <c r="V2643" s="164" t="s">
        <v>644</v>
      </c>
      <c r="W2643" s="162">
        <f t="shared" si="149"/>
        <v>1</v>
      </c>
      <c r="X2643" s="162">
        <v>1</v>
      </c>
      <c r="Y2643" t="str">
        <f t="shared" si="147"/>
        <v>Public Elementary</v>
      </c>
      <c r="AA2643" t="str">
        <f t="shared" si="148"/>
        <v>1</v>
      </c>
    </row>
    <row r="2644" spans="1:27" ht="15.75" hidden="1" customHeight="1" x14ac:dyDescent="0.25">
      <c r="A2644" s="162">
        <v>2626</v>
      </c>
      <c r="B2644" s="162">
        <v>122812</v>
      </c>
      <c r="C2644" s="163" t="s">
        <v>3285</v>
      </c>
      <c r="D2644" s="163" t="s">
        <v>638</v>
      </c>
      <c r="E2644" s="163" t="s">
        <v>3254</v>
      </c>
      <c r="F2644" s="163" t="s">
        <v>3254</v>
      </c>
      <c r="G2644" s="163" t="s">
        <v>3275</v>
      </c>
      <c r="H2644" s="163" t="s">
        <v>3275</v>
      </c>
      <c r="I2644" s="163" t="s">
        <v>643</v>
      </c>
      <c r="J2644" s="162">
        <v>12.49976661</v>
      </c>
      <c r="K2644" s="162">
        <v>124.5363808</v>
      </c>
      <c r="L2644" s="163" t="s">
        <v>644</v>
      </c>
      <c r="M2644" s="162">
        <v>14</v>
      </c>
      <c r="N2644" s="162">
        <v>63</v>
      </c>
      <c r="O2644" s="162">
        <v>197</v>
      </c>
      <c r="P2644" s="162">
        <v>1419</v>
      </c>
      <c r="Q2644" s="162">
        <v>2633</v>
      </c>
      <c r="R2644" s="164">
        <v>1</v>
      </c>
      <c r="S2644" s="164" t="s">
        <v>644</v>
      </c>
      <c r="T2644" s="164"/>
      <c r="U2644" s="164" t="s">
        <v>644</v>
      </c>
      <c r="V2644" s="164" t="s">
        <v>644</v>
      </c>
      <c r="W2644" s="162">
        <f t="shared" si="149"/>
        <v>1</v>
      </c>
      <c r="X2644" s="162">
        <v>1</v>
      </c>
      <c r="Y2644" t="str">
        <f t="shared" si="147"/>
        <v>Public Elementary</v>
      </c>
      <c r="AA2644" t="str">
        <f t="shared" si="148"/>
        <v>1</v>
      </c>
    </row>
    <row r="2645" spans="1:27" ht="15.75" hidden="1" customHeight="1" x14ac:dyDescent="0.25">
      <c r="A2645" s="162">
        <v>2627</v>
      </c>
      <c r="B2645" s="162">
        <v>122813</v>
      </c>
      <c r="C2645" s="163" t="s">
        <v>3286</v>
      </c>
      <c r="D2645" s="163" t="s">
        <v>638</v>
      </c>
      <c r="E2645" s="163" t="s">
        <v>3254</v>
      </c>
      <c r="F2645" s="163" t="s">
        <v>3254</v>
      </c>
      <c r="G2645" s="163" t="s">
        <v>3275</v>
      </c>
      <c r="H2645" s="163" t="s">
        <v>3275</v>
      </c>
      <c r="I2645" s="163" t="s">
        <v>643</v>
      </c>
      <c r="J2645" s="162">
        <v>12.516083350000001</v>
      </c>
      <c r="K2645" s="162">
        <v>124.57964560000001</v>
      </c>
      <c r="L2645" s="163" t="s">
        <v>644</v>
      </c>
      <c r="M2645" s="162">
        <v>14</v>
      </c>
      <c r="N2645" s="162">
        <v>63</v>
      </c>
      <c r="O2645" s="162">
        <v>197</v>
      </c>
      <c r="P2645" s="162">
        <v>1419</v>
      </c>
      <c r="Q2645" s="162">
        <v>2633</v>
      </c>
      <c r="R2645" s="164">
        <v>1</v>
      </c>
      <c r="S2645" s="164" t="s">
        <v>644</v>
      </c>
      <c r="T2645" s="164"/>
      <c r="U2645" s="164" t="s">
        <v>644</v>
      </c>
      <c r="V2645" s="164" t="s">
        <v>644</v>
      </c>
      <c r="W2645" s="162">
        <f t="shared" si="149"/>
        <v>1</v>
      </c>
      <c r="X2645" s="162">
        <v>1</v>
      </c>
      <c r="Y2645" t="str">
        <f t="shared" si="147"/>
        <v>Public Elementary</v>
      </c>
      <c r="AA2645" t="str">
        <f t="shared" si="148"/>
        <v>1</v>
      </c>
    </row>
    <row r="2646" spans="1:27" ht="15.75" hidden="1" customHeight="1" x14ac:dyDescent="0.25">
      <c r="A2646" s="162">
        <v>2628</v>
      </c>
      <c r="B2646" s="162">
        <v>122814</v>
      </c>
      <c r="C2646" s="163" t="s">
        <v>830</v>
      </c>
      <c r="D2646" s="163" t="s">
        <v>638</v>
      </c>
      <c r="E2646" s="163" t="s">
        <v>3254</v>
      </c>
      <c r="F2646" s="163" t="s">
        <v>3254</v>
      </c>
      <c r="G2646" s="163" t="s">
        <v>3275</v>
      </c>
      <c r="H2646" s="163" t="s">
        <v>3275</v>
      </c>
      <c r="I2646" s="163" t="s">
        <v>643</v>
      </c>
      <c r="J2646" s="162">
        <v>12.519531000000001</v>
      </c>
      <c r="K2646" s="162">
        <v>124.56160199999999</v>
      </c>
      <c r="L2646" s="163" t="s">
        <v>644</v>
      </c>
      <c r="M2646" s="162">
        <v>14</v>
      </c>
      <c r="N2646" s="162">
        <v>63</v>
      </c>
      <c r="O2646" s="162">
        <v>197</v>
      </c>
      <c r="P2646" s="162">
        <v>1419</v>
      </c>
      <c r="Q2646" s="162">
        <v>2633</v>
      </c>
      <c r="R2646" s="164">
        <v>1</v>
      </c>
      <c r="S2646" s="164" t="s">
        <v>644</v>
      </c>
      <c r="T2646" s="164"/>
      <c r="U2646" s="164" t="s">
        <v>644</v>
      </c>
      <c r="V2646" s="164" t="s">
        <v>644</v>
      </c>
      <c r="W2646" s="162">
        <f t="shared" si="149"/>
        <v>1</v>
      </c>
      <c r="X2646" s="162">
        <v>1</v>
      </c>
      <c r="Y2646" t="str">
        <f t="shared" ref="Y2646:Y2709" si="150">IF(X2646=1,"Public","Private")&amp;" "&amp;IF(W2646=1,"Elementary",IF(W2646=2,"JHS",IF(W2646=3,"SHS (Stand-alone)",IF(W2646=4,"Integrated",IF(W2646=5,"Secondary",IF(W2646=6,"Complete K to 12",IF(W2646=7,"ALS",IF(W2646=8,"SHS SUC",""))))))))</f>
        <v>Public Elementary</v>
      </c>
      <c r="AA2646" t="str">
        <f t="shared" ref="AA2646:AA2709" si="151">IF(R2646=1,1,"")&amp;IF(S2646=1,2,"")&amp;IF(T2646=1,3,"")&amp;IF(U2646=1,4,"")&amp;IF(V2646=1,5,"")</f>
        <v>1</v>
      </c>
    </row>
    <row r="2647" spans="1:27" ht="15.75" hidden="1" customHeight="1" x14ac:dyDescent="0.25">
      <c r="A2647" s="162">
        <v>2629</v>
      </c>
      <c r="B2647" s="162">
        <v>122815</v>
      </c>
      <c r="C2647" s="163" t="s">
        <v>657</v>
      </c>
      <c r="D2647" s="163" t="s">
        <v>638</v>
      </c>
      <c r="E2647" s="163" t="s">
        <v>3254</v>
      </c>
      <c r="F2647" s="163" t="s">
        <v>3254</v>
      </c>
      <c r="G2647" s="163" t="s">
        <v>3275</v>
      </c>
      <c r="H2647" s="163" t="s">
        <v>3275</v>
      </c>
      <c r="I2647" s="163" t="s">
        <v>643</v>
      </c>
      <c r="J2647" s="162">
        <v>12.521693000000001</v>
      </c>
      <c r="K2647" s="162">
        <v>124.546063</v>
      </c>
      <c r="L2647" s="163" t="s">
        <v>644</v>
      </c>
      <c r="M2647" s="162">
        <v>14</v>
      </c>
      <c r="N2647" s="162">
        <v>63</v>
      </c>
      <c r="O2647" s="162">
        <v>197</v>
      </c>
      <c r="P2647" s="162">
        <v>1419</v>
      </c>
      <c r="Q2647" s="162">
        <v>2633</v>
      </c>
      <c r="R2647" s="164">
        <v>1</v>
      </c>
      <c r="S2647" s="164" t="s">
        <v>644</v>
      </c>
      <c r="T2647" s="164"/>
      <c r="U2647" s="164" t="s">
        <v>644</v>
      </c>
      <c r="V2647" s="164" t="s">
        <v>644</v>
      </c>
      <c r="W2647" s="162">
        <f t="shared" si="149"/>
        <v>1</v>
      </c>
      <c r="X2647" s="162">
        <v>1</v>
      </c>
      <c r="Y2647" t="str">
        <f t="shared" si="150"/>
        <v>Public Elementary</v>
      </c>
      <c r="AA2647" t="str">
        <f t="shared" si="151"/>
        <v>1</v>
      </c>
    </row>
    <row r="2648" spans="1:27" ht="15.75" hidden="1" customHeight="1" x14ac:dyDescent="0.25">
      <c r="A2648" s="162">
        <v>2630</v>
      </c>
      <c r="B2648" s="162">
        <v>122816</v>
      </c>
      <c r="C2648" s="163" t="s">
        <v>3287</v>
      </c>
      <c r="D2648" s="163" t="s">
        <v>638</v>
      </c>
      <c r="E2648" s="163" t="s">
        <v>3254</v>
      </c>
      <c r="F2648" s="163" t="s">
        <v>3254</v>
      </c>
      <c r="G2648" s="163" t="s">
        <v>3275</v>
      </c>
      <c r="H2648" s="163" t="s">
        <v>3275</v>
      </c>
      <c r="I2648" s="163" t="s">
        <v>643</v>
      </c>
      <c r="J2648" s="166">
        <v>12.465072640000001</v>
      </c>
      <c r="K2648" s="166">
        <v>124.5406723</v>
      </c>
      <c r="L2648" s="163" t="s">
        <v>644</v>
      </c>
      <c r="M2648" s="162">
        <v>14</v>
      </c>
      <c r="N2648" s="162">
        <v>63</v>
      </c>
      <c r="O2648" s="162">
        <v>197</v>
      </c>
      <c r="P2648" s="162">
        <v>1419</v>
      </c>
      <c r="Q2648" s="162">
        <v>2633</v>
      </c>
      <c r="R2648" s="164">
        <v>1</v>
      </c>
      <c r="S2648" s="164" t="s">
        <v>644</v>
      </c>
      <c r="T2648" s="164"/>
      <c r="U2648" s="164" t="s">
        <v>644</v>
      </c>
      <c r="V2648" s="164" t="s">
        <v>644</v>
      </c>
      <c r="W2648" s="162">
        <f t="shared" si="149"/>
        <v>1</v>
      </c>
      <c r="X2648" s="162">
        <v>1</v>
      </c>
      <c r="Y2648" t="str">
        <f t="shared" si="150"/>
        <v>Public Elementary</v>
      </c>
      <c r="AA2648" t="str">
        <f t="shared" si="151"/>
        <v>1</v>
      </c>
    </row>
    <row r="2649" spans="1:27" ht="15.75" hidden="1" customHeight="1" x14ac:dyDescent="0.25">
      <c r="A2649" s="162">
        <v>2631</v>
      </c>
      <c r="B2649" s="162">
        <v>122817</v>
      </c>
      <c r="C2649" s="163" t="s">
        <v>3288</v>
      </c>
      <c r="D2649" s="163" t="s">
        <v>638</v>
      </c>
      <c r="E2649" s="163" t="s">
        <v>3254</v>
      </c>
      <c r="F2649" s="163" t="s">
        <v>3254</v>
      </c>
      <c r="G2649" s="163" t="s">
        <v>3275</v>
      </c>
      <c r="H2649" s="163" t="s">
        <v>3275</v>
      </c>
      <c r="I2649" s="163" t="s">
        <v>643</v>
      </c>
      <c r="J2649" s="162">
        <v>12.500939750000001</v>
      </c>
      <c r="K2649" s="162">
        <v>124.571228</v>
      </c>
      <c r="L2649" s="163" t="s">
        <v>644</v>
      </c>
      <c r="M2649" s="162">
        <v>14</v>
      </c>
      <c r="N2649" s="162">
        <v>63</v>
      </c>
      <c r="O2649" s="162">
        <v>197</v>
      </c>
      <c r="P2649" s="162">
        <v>1419</v>
      </c>
      <c r="Q2649" s="162">
        <v>2633</v>
      </c>
      <c r="R2649" s="164">
        <v>1</v>
      </c>
      <c r="S2649" s="164" t="s">
        <v>644</v>
      </c>
      <c r="T2649" s="164"/>
      <c r="U2649" s="164" t="s">
        <v>644</v>
      </c>
      <c r="V2649" s="164" t="s">
        <v>644</v>
      </c>
      <c r="W2649" s="162">
        <f t="shared" si="149"/>
        <v>1</v>
      </c>
      <c r="X2649" s="162">
        <v>1</v>
      </c>
      <c r="Y2649" t="str">
        <f t="shared" si="150"/>
        <v>Public Elementary</v>
      </c>
      <c r="AA2649" t="str">
        <f t="shared" si="151"/>
        <v>1</v>
      </c>
    </row>
    <row r="2650" spans="1:27" ht="15.75" hidden="1" customHeight="1" x14ac:dyDescent="0.25">
      <c r="A2650" s="162">
        <v>2632</v>
      </c>
      <c r="B2650" s="162">
        <v>122818</v>
      </c>
      <c r="C2650" s="163" t="s">
        <v>3289</v>
      </c>
      <c r="D2650" s="163" t="s">
        <v>638</v>
      </c>
      <c r="E2650" s="163" t="s">
        <v>3254</v>
      </c>
      <c r="F2650" s="163" t="s">
        <v>3254</v>
      </c>
      <c r="G2650" s="163" t="s">
        <v>3275</v>
      </c>
      <c r="H2650" s="163" t="s">
        <v>3275</v>
      </c>
      <c r="I2650" s="163" t="s">
        <v>643</v>
      </c>
      <c r="J2650" s="162">
        <v>12.474458909999999</v>
      </c>
      <c r="K2650" s="162">
        <v>124.54204559999999</v>
      </c>
      <c r="L2650" s="163" t="s">
        <v>644</v>
      </c>
      <c r="M2650" s="162">
        <v>14</v>
      </c>
      <c r="N2650" s="162">
        <v>63</v>
      </c>
      <c r="O2650" s="162">
        <v>197</v>
      </c>
      <c r="P2650" s="162">
        <v>1419</v>
      </c>
      <c r="Q2650" s="162">
        <v>2633</v>
      </c>
      <c r="R2650" s="164">
        <v>1</v>
      </c>
      <c r="S2650" s="164" t="s">
        <v>644</v>
      </c>
      <c r="T2650" s="164"/>
      <c r="U2650" s="164" t="s">
        <v>644</v>
      </c>
      <c r="V2650" s="164" t="s">
        <v>644</v>
      </c>
      <c r="W2650" s="162">
        <f t="shared" si="149"/>
        <v>1</v>
      </c>
      <c r="X2650" s="162">
        <v>1</v>
      </c>
      <c r="Y2650" t="str">
        <f t="shared" si="150"/>
        <v>Public Elementary</v>
      </c>
      <c r="AA2650" t="str">
        <f t="shared" si="151"/>
        <v>1</v>
      </c>
    </row>
    <row r="2651" spans="1:27" ht="15.75" hidden="1" customHeight="1" x14ac:dyDescent="0.25">
      <c r="A2651" s="162">
        <v>2633</v>
      </c>
      <c r="B2651" s="162">
        <v>122819</v>
      </c>
      <c r="C2651" s="163" t="s">
        <v>3290</v>
      </c>
      <c r="D2651" s="163" t="s">
        <v>638</v>
      </c>
      <c r="E2651" s="163" t="s">
        <v>3254</v>
      </c>
      <c r="F2651" s="163" t="s">
        <v>3254</v>
      </c>
      <c r="G2651" s="163" t="s">
        <v>3291</v>
      </c>
      <c r="H2651" s="163" t="s">
        <v>3291</v>
      </c>
      <c r="I2651" s="163" t="s">
        <v>643</v>
      </c>
      <c r="J2651" s="162">
        <v>12.454078340000001</v>
      </c>
      <c r="K2651" s="162">
        <v>124.13538629999999</v>
      </c>
      <c r="L2651" s="163" t="s">
        <v>644</v>
      </c>
      <c r="M2651" s="162">
        <v>14</v>
      </c>
      <c r="N2651" s="162">
        <v>63</v>
      </c>
      <c r="O2651" s="162">
        <v>197</v>
      </c>
      <c r="P2651" s="162">
        <v>1420</v>
      </c>
      <c r="Q2651" s="162">
        <v>2634</v>
      </c>
      <c r="R2651" s="164">
        <v>1</v>
      </c>
      <c r="S2651" s="164" t="s">
        <v>644</v>
      </c>
      <c r="T2651" s="164"/>
      <c r="U2651" s="164" t="s">
        <v>644</v>
      </c>
      <c r="V2651" s="164" t="s">
        <v>644</v>
      </c>
      <c r="W2651" s="162">
        <f t="shared" si="149"/>
        <v>1</v>
      </c>
      <c r="X2651" s="162">
        <v>1</v>
      </c>
      <c r="Y2651" t="str">
        <f t="shared" si="150"/>
        <v>Public Elementary</v>
      </c>
      <c r="AA2651" t="str">
        <f t="shared" si="151"/>
        <v>1</v>
      </c>
    </row>
    <row r="2652" spans="1:27" ht="15.75" hidden="1" customHeight="1" x14ac:dyDescent="0.25">
      <c r="A2652" s="162">
        <v>2634</v>
      </c>
      <c r="B2652" s="162">
        <v>122820</v>
      </c>
      <c r="C2652" s="163" t="s">
        <v>3292</v>
      </c>
      <c r="D2652" s="163" t="s">
        <v>638</v>
      </c>
      <c r="E2652" s="163" t="s">
        <v>3254</v>
      </c>
      <c r="F2652" s="163" t="s">
        <v>3254</v>
      </c>
      <c r="G2652" s="163" t="s">
        <v>3291</v>
      </c>
      <c r="H2652" s="163" t="s">
        <v>3291</v>
      </c>
      <c r="I2652" s="163" t="s">
        <v>643</v>
      </c>
      <c r="J2652" s="162">
        <v>12.425982149999999</v>
      </c>
      <c r="K2652" s="162">
        <v>124.17931710000001</v>
      </c>
      <c r="L2652" s="163" t="s">
        <v>644</v>
      </c>
      <c r="M2652" s="162">
        <v>14</v>
      </c>
      <c r="N2652" s="162">
        <v>63</v>
      </c>
      <c r="O2652" s="162">
        <v>197</v>
      </c>
      <c r="P2652" s="162">
        <v>1420</v>
      </c>
      <c r="Q2652" s="162">
        <v>2634</v>
      </c>
      <c r="R2652" s="164">
        <v>1</v>
      </c>
      <c r="S2652" s="164" t="s">
        <v>644</v>
      </c>
      <c r="T2652" s="164"/>
      <c r="U2652" s="164" t="s">
        <v>644</v>
      </c>
      <c r="V2652" s="164" t="s">
        <v>644</v>
      </c>
      <c r="W2652" s="162">
        <f t="shared" si="149"/>
        <v>1</v>
      </c>
      <c r="X2652" s="162">
        <v>1</v>
      </c>
      <c r="Y2652" t="str">
        <f t="shared" si="150"/>
        <v>Public Elementary</v>
      </c>
      <c r="AA2652" t="str">
        <f t="shared" si="151"/>
        <v>1</v>
      </c>
    </row>
    <row r="2653" spans="1:27" ht="15.75" hidden="1" customHeight="1" x14ac:dyDescent="0.25">
      <c r="A2653" s="162">
        <v>2635</v>
      </c>
      <c r="B2653" s="162">
        <v>122821</v>
      </c>
      <c r="C2653" s="163" t="s">
        <v>3293</v>
      </c>
      <c r="D2653" s="163" t="s">
        <v>638</v>
      </c>
      <c r="E2653" s="163" t="s">
        <v>3254</v>
      </c>
      <c r="F2653" s="163" t="s">
        <v>3254</v>
      </c>
      <c r="G2653" s="163" t="s">
        <v>3291</v>
      </c>
      <c r="H2653" s="163" t="s">
        <v>3291</v>
      </c>
      <c r="I2653" s="163" t="s">
        <v>643</v>
      </c>
      <c r="J2653" s="162">
        <v>12.42431309</v>
      </c>
      <c r="K2653" s="162">
        <v>124.1791839</v>
      </c>
      <c r="L2653" s="163" t="s">
        <v>644</v>
      </c>
      <c r="M2653" s="162">
        <v>14</v>
      </c>
      <c r="N2653" s="162">
        <v>63</v>
      </c>
      <c r="O2653" s="162">
        <v>197</v>
      </c>
      <c r="P2653" s="162">
        <v>1420</v>
      </c>
      <c r="Q2653" s="162">
        <v>2634</v>
      </c>
      <c r="R2653" s="164">
        <v>1</v>
      </c>
      <c r="S2653" s="164" t="s">
        <v>644</v>
      </c>
      <c r="T2653" s="164"/>
      <c r="U2653" s="164" t="s">
        <v>644</v>
      </c>
      <c r="V2653" s="164" t="s">
        <v>644</v>
      </c>
      <c r="W2653" s="162">
        <f t="shared" si="149"/>
        <v>1</v>
      </c>
      <c r="X2653" s="162">
        <v>1</v>
      </c>
      <c r="Y2653" t="str">
        <f t="shared" si="150"/>
        <v>Public Elementary</v>
      </c>
      <c r="AA2653" t="str">
        <f t="shared" si="151"/>
        <v>1</v>
      </c>
    </row>
    <row r="2654" spans="1:27" ht="15.75" hidden="1" customHeight="1" x14ac:dyDescent="0.25">
      <c r="A2654" s="162">
        <v>2636</v>
      </c>
      <c r="B2654" s="162">
        <v>122822</v>
      </c>
      <c r="C2654" s="163" t="s">
        <v>3294</v>
      </c>
      <c r="D2654" s="163" t="s">
        <v>638</v>
      </c>
      <c r="E2654" s="163" t="s">
        <v>3254</v>
      </c>
      <c r="F2654" s="163" t="s">
        <v>3254</v>
      </c>
      <c r="G2654" s="163" t="s">
        <v>3291</v>
      </c>
      <c r="H2654" s="163" t="s">
        <v>3291</v>
      </c>
      <c r="I2654" s="163" t="s">
        <v>643</v>
      </c>
      <c r="J2654" s="162">
        <v>12.44709297</v>
      </c>
      <c r="K2654" s="162">
        <v>124.1424786</v>
      </c>
      <c r="L2654" s="163" t="s">
        <v>644</v>
      </c>
      <c r="M2654" s="162">
        <v>14</v>
      </c>
      <c r="N2654" s="162">
        <v>63</v>
      </c>
      <c r="O2654" s="162">
        <v>197</v>
      </c>
      <c r="P2654" s="162">
        <v>1420</v>
      </c>
      <c r="Q2654" s="162">
        <v>2634</v>
      </c>
      <c r="R2654" s="164">
        <v>1</v>
      </c>
      <c r="S2654" s="164" t="s">
        <v>644</v>
      </c>
      <c r="T2654" s="164"/>
      <c r="U2654" s="164" t="s">
        <v>644</v>
      </c>
      <c r="V2654" s="164" t="s">
        <v>644</v>
      </c>
      <c r="W2654" s="162">
        <f t="shared" si="149"/>
        <v>1</v>
      </c>
      <c r="X2654" s="162">
        <v>1</v>
      </c>
      <c r="Y2654" t="str">
        <f t="shared" si="150"/>
        <v>Public Elementary</v>
      </c>
      <c r="AA2654" t="str">
        <f t="shared" si="151"/>
        <v>1</v>
      </c>
    </row>
    <row r="2655" spans="1:27" ht="15.75" hidden="1" customHeight="1" x14ac:dyDescent="0.25">
      <c r="A2655" s="162">
        <v>2637</v>
      </c>
      <c r="B2655" s="162">
        <v>122823</v>
      </c>
      <c r="C2655" s="163" t="s">
        <v>3295</v>
      </c>
      <c r="D2655" s="163" t="s">
        <v>638</v>
      </c>
      <c r="E2655" s="163" t="s">
        <v>3254</v>
      </c>
      <c r="F2655" s="163" t="s">
        <v>3254</v>
      </c>
      <c r="G2655" s="163" t="s">
        <v>3291</v>
      </c>
      <c r="H2655" s="163" t="s">
        <v>3291</v>
      </c>
      <c r="I2655" s="163" t="s">
        <v>643</v>
      </c>
      <c r="J2655" s="162">
        <v>12.43946442</v>
      </c>
      <c r="K2655" s="162">
        <v>124.1592326</v>
      </c>
      <c r="L2655" s="163" t="s">
        <v>644</v>
      </c>
      <c r="M2655" s="162">
        <v>14</v>
      </c>
      <c r="N2655" s="162">
        <v>63</v>
      </c>
      <c r="O2655" s="162">
        <v>197</v>
      </c>
      <c r="P2655" s="162">
        <v>1420</v>
      </c>
      <c r="Q2655" s="162">
        <v>2634</v>
      </c>
      <c r="R2655" s="164">
        <v>1</v>
      </c>
      <c r="S2655" s="164" t="s">
        <v>644</v>
      </c>
      <c r="T2655" s="164"/>
      <c r="U2655" s="164" t="s">
        <v>644</v>
      </c>
      <c r="V2655" s="164" t="s">
        <v>644</v>
      </c>
      <c r="W2655" s="162">
        <f t="shared" si="149"/>
        <v>1</v>
      </c>
      <c r="X2655" s="162">
        <v>1</v>
      </c>
      <c r="Y2655" t="str">
        <f t="shared" si="150"/>
        <v>Public Elementary</v>
      </c>
      <c r="AA2655" t="str">
        <f t="shared" si="151"/>
        <v>1</v>
      </c>
    </row>
    <row r="2656" spans="1:27" ht="15.75" hidden="1" customHeight="1" x14ac:dyDescent="0.25">
      <c r="A2656" s="162">
        <v>2638</v>
      </c>
      <c r="B2656" s="162">
        <v>122824</v>
      </c>
      <c r="C2656" s="163" t="s">
        <v>3296</v>
      </c>
      <c r="D2656" s="163" t="s">
        <v>638</v>
      </c>
      <c r="E2656" s="163" t="s">
        <v>3254</v>
      </c>
      <c r="F2656" s="163" t="s">
        <v>3254</v>
      </c>
      <c r="G2656" s="163" t="s">
        <v>3291</v>
      </c>
      <c r="H2656" s="163" t="s">
        <v>3291</v>
      </c>
      <c r="I2656" s="163" t="s">
        <v>643</v>
      </c>
      <c r="J2656" s="162">
        <v>12.390976269999999</v>
      </c>
      <c r="K2656" s="162">
        <v>124.1774368</v>
      </c>
      <c r="L2656" s="163" t="s">
        <v>644</v>
      </c>
      <c r="M2656" s="162">
        <v>14</v>
      </c>
      <c r="N2656" s="162">
        <v>63</v>
      </c>
      <c r="O2656" s="162">
        <v>197</v>
      </c>
      <c r="P2656" s="162">
        <v>1420</v>
      </c>
      <c r="Q2656" s="162">
        <v>2634</v>
      </c>
      <c r="R2656" s="164">
        <v>1</v>
      </c>
      <c r="S2656" s="164" t="s">
        <v>644</v>
      </c>
      <c r="T2656" s="164"/>
      <c r="U2656" s="164" t="s">
        <v>644</v>
      </c>
      <c r="V2656" s="164" t="s">
        <v>644</v>
      </c>
      <c r="W2656" s="162">
        <f t="shared" si="149"/>
        <v>1</v>
      </c>
      <c r="X2656" s="162">
        <v>1</v>
      </c>
      <c r="Y2656" t="str">
        <f t="shared" si="150"/>
        <v>Public Elementary</v>
      </c>
      <c r="AA2656" t="str">
        <f t="shared" si="151"/>
        <v>1</v>
      </c>
    </row>
    <row r="2657" spans="1:27" ht="15.75" hidden="1" customHeight="1" x14ac:dyDescent="0.25">
      <c r="A2657" s="162">
        <v>2639</v>
      </c>
      <c r="B2657" s="162">
        <v>122825</v>
      </c>
      <c r="C2657" s="163" t="s">
        <v>3297</v>
      </c>
      <c r="D2657" s="163" t="s">
        <v>638</v>
      </c>
      <c r="E2657" s="163" t="s">
        <v>3254</v>
      </c>
      <c r="F2657" s="163" t="s">
        <v>3254</v>
      </c>
      <c r="G2657" s="163" t="s">
        <v>3291</v>
      </c>
      <c r="H2657" s="163" t="s">
        <v>3291</v>
      </c>
      <c r="I2657" s="163" t="s">
        <v>643</v>
      </c>
      <c r="J2657" s="162">
        <v>12.429288120000001</v>
      </c>
      <c r="K2657" s="162">
        <v>124.1431223</v>
      </c>
      <c r="L2657" s="163" t="s">
        <v>644</v>
      </c>
      <c r="M2657" s="162">
        <v>14</v>
      </c>
      <c r="N2657" s="162">
        <v>63</v>
      </c>
      <c r="O2657" s="162">
        <v>197</v>
      </c>
      <c r="P2657" s="162">
        <v>1420</v>
      </c>
      <c r="Q2657" s="162">
        <v>2634</v>
      </c>
      <c r="R2657" s="164">
        <v>1</v>
      </c>
      <c r="S2657" s="164" t="s">
        <v>644</v>
      </c>
      <c r="T2657" s="164"/>
      <c r="U2657" s="164" t="s">
        <v>644</v>
      </c>
      <c r="V2657" s="164" t="s">
        <v>644</v>
      </c>
      <c r="W2657" s="162">
        <f t="shared" si="149"/>
        <v>1</v>
      </c>
      <c r="X2657" s="162">
        <v>1</v>
      </c>
      <c r="Y2657" t="str">
        <f t="shared" si="150"/>
        <v>Public Elementary</v>
      </c>
      <c r="AA2657" t="str">
        <f t="shared" si="151"/>
        <v>1</v>
      </c>
    </row>
    <row r="2658" spans="1:27" ht="15.75" hidden="1" customHeight="1" x14ac:dyDescent="0.25">
      <c r="A2658" s="162">
        <v>2640</v>
      </c>
      <c r="B2658" s="162">
        <v>122826</v>
      </c>
      <c r="C2658" s="163" t="s">
        <v>3298</v>
      </c>
      <c r="D2658" s="163" t="s">
        <v>638</v>
      </c>
      <c r="E2658" s="163" t="s">
        <v>3254</v>
      </c>
      <c r="F2658" s="163" t="s">
        <v>3254</v>
      </c>
      <c r="G2658" s="163" t="s">
        <v>3291</v>
      </c>
      <c r="H2658" s="163" t="s">
        <v>3291</v>
      </c>
      <c r="I2658" s="163" t="s">
        <v>643</v>
      </c>
      <c r="J2658" s="162">
        <v>12.386447759999999</v>
      </c>
      <c r="K2658" s="162">
        <v>124.1882772</v>
      </c>
      <c r="L2658" s="163" t="s">
        <v>644</v>
      </c>
      <c r="M2658" s="162">
        <v>14</v>
      </c>
      <c r="N2658" s="162">
        <v>63</v>
      </c>
      <c r="O2658" s="162">
        <v>197</v>
      </c>
      <c r="P2658" s="162">
        <v>1420</v>
      </c>
      <c r="Q2658" s="162">
        <v>2634</v>
      </c>
      <c r="R2658" s="164">
        <v>1</v>
      </c>
      <c r="S2658" s="164" t="s">
        <v>644</v>
      </c>
      <c r="T2658" s="164"/>
      <c r="U2658" s="164" t="s">
        <v>644</v>
      </c>
      <c r="V2658" s="164" t="s">
        <v>644</v>
      </c>
      <c r="W2658" s="162">
        <f t="shared" si="149"/>
        <v>1</v>
      </c>
      <c r="X2658" s="162">
        <v>1</v>
      </c>
      <c r="Y2658" t="str">
        <f t="shared" si="150"/>
        <v>Public Elementary</v>
      </c>
      <c r="AA2658" t="str">
        <f t="shared" si="151"/>
        <v>1</v>
      </c>
    </row>
    <row r="2659" spans="1:27" ht="15.75" hidden="1" customHeight="1" x14ac:dyDescent="0.25">
      <c r="A2659" s="162">
        <v>2641</v>
      </c>
      <c r="B2659" s="162">
        <v>122827</v>
      </c>
      <c r="C2659" s="163" t="s">
        <v>3299</v>
      </c>
      <c r="D2659" s="163" t="s">
        <v>638</v>
      </c>
      <c r="E2659" s="163" t="s">
        <v>3254</v>
      </c>
      <c r="F2659" s="163" t="s">
        <v>3254</v>
      </c>
      <c r="G2659" s="163" t="s">
        <v>3291</v>
      </c>
      <c r="H2659" s="163" t="s">
        <v>3291</v>
      </c>
      <c r="I2659" s="163" t="s">
        <v>643</v>
      </c>
      <c r="J2659" s="166">
        <v>12.400365219999999</v>
      </c>
      <c r="K2659" s="166">
        <v>124.1674805</v>
      </c>
      <c r="L2659" s="163" t="s">
        <v>644</v>
      </c>
      <c r="M2659" s="162">
        <v>14</v>
      </c>
      <c r="N2659" s="162">
        <v>63</v>
      </c>
      <c r="O2659" s="162">
        <v>197</v>
      </c>
      <c r="P2659" s="162">
        <v>1420</v>
      </c>
      <c r="Q2659" s="162">
        <v>2634</v>
      </c>
      <c r="R2659" s="164">
        <v>1</v>
      </c>
      <c r="S2659" s="164" t="s">
        <v>644</v>
      </c>
      <c r="T2659" s="164"/>
      <c r="U2659" s="164" t="s">
        <v>644</v>
      </c>
      <c r="V2659" s="164" t="s">
        <v>644</v>
      </c>
      <c r="W2659" s="162">
        <f t="shared" si="149"/>
        <v>1</v>
      </c>
      <c r="X2659" s="162">
        <v>1</v>
      </c>
      <c r="Y2659" t="str">
        <f t="shared" si="150"/>
        <v>Public Elementary</v>
      </c>
      <c r="AA2659" t="str">
        <f t="shared" si="151"/>
        <v>1</v>
      </c>
    </row>
    <row r="2660" spans="1:27" ht="15.75" hidden="1" customHeight="1" x14ac:dyDescent="0.25">
      <c r="A2660" s="162">
        <v>2642</v>
      </c>
      <c r="B2660" s="162">
        <v>122828</v>
      </c>
      <c r="C2660" s="163" t="s">
        <v>1771</v>
      </c>
      <c r="D2660" s="163" t="s">
        <v>638</v>
      </c>
      <c r="E2660" s="163" t="s">
        <v>3254</v>
      </c>
      <c r="F2660" s="163" t="s">
        <v>3254</v>
      </c>
      <c r="G2660" s="163" t="s">
        <v>3291</v>
      </c>
      <c r="H2660" s="163" t="s">
        <v>3291</v>
      </c>
      <c r="I2660" s="163" t="s">
        <v>643</v>
      </c>
      <c r="J2660" s="162">
        <v>12.463927010000001</v>
      </c>
      <c r="K2660" s="162">
        <v>124.1495962</v>
      </c>
      <c r="L2660" s="163" t="s">
        <v>644</v>
      </c>
      <c r="M2660" s="162">
        <v>14</v>
      </c>
      <c r="N2660" s="162">
        <v>63</v>
      </c>
      <c r="O2660" s="162">
        <v>197</v>
      </c>
      <c r="P2660" s="162">
        <v>1420</v>
      </c>
      <c r="Q2660" s="162">
        <v>2634</v>
      </c>
      <c r="R2660" s="164">
        <v>1</v>
      </c>
      <c r="S2660" s="164" t="s">
        <v>644</v>
      </c>
      <c r="T2660" s="164"/>
      <c r="U2660" s="164" t="s">
        <v>644</v>
      </c>
      <c r="V2660" s="164" t="s">
        <v>644</v>
      </c>
      <c r="W2660" s="162">
        <f t="shared" si="149"/>
        <v>1</v>
      </c>
      <c r="X2660" s="162">
        <v>1</v>
      </c>
      <c r="Y2660" t="str">
        <f t="shared" si="150"/>
        <v>Public Elementary</v>
      </c>
      <c r="AA2660" t="str">
        <f t="shared" si="151"/>
        <v>1</v>
      </c>
    </row>
    <row r="2661" spans="1:27" ht="15.75" hidden="1" customHeight="1" x14ac:dyDescent="0.25">
      <c r="A2661" s="162">
        <v>2643</v>
      </c>
      <c r="B2661" s="162">
        <v>122829</v>
      </c>
      <c r="C2661" s="163" t="s">
        <v>3300</v>
      </c>
      <c r="D2661" s="163" t="s">
        <v>638</v>
      </c>
      <c r="E2661" s="163" t="s">
        <v>3254</v>
      </c>
      <c r="F2661" s="163" t="s">
        <v>3254</v>
      </c>
      <c r="G2661" s="163" t="s">
        <v>3291</v>
      </c>
      <c r="H2661" s="163" t="s">
        <v>3291</v>
      </c>
      <c r="I2661" s="163" t="s">
        <v>643</v>
      </c>
      <c r="J2661" s="162">
        <v>12.409418519999999</v>
      </c>
      <c r="K2661" s="162">
        <v>124.15615080000001</v>
      </c>
      <c r="L2661" s="163" t="s">
        <v>644</v>
      </c>
      <c r="M2661" s="162">
        <v>14</v>
      </c>
      <c r="N2661" s="162">
        <v>63</v>
      </c>
      <c r="O2661" s="162">
        <v>197</v>
      </c>
      <c r="P2661" s="162">
        <v>1420</v>
      </c>
      <c r="Q2661" s="162">
        <v>2634</v>
      </c>
      <c r="R2661" s="164">
        <v>1</v>
      </c>
      <c r="S2661" s="164" t="s">
        <v>644</v>
      </c>
      <c r="T2661" s="164"/>
      <c r="U2661" s="164" t="s">
        <v>644</v>
      </c>
      <c r="V2661" s="164" t="s">
        <v>644</v>
      </c>
      <c r="W2661" s="162">
        <f t="shared" si="149"/>
        <v>1</v>
      </c>
      <c r="X2661" s="162">
        <v>1</v>
      </c>
      <c r="Y2661" t="str">
        <f t="shared" si="150"/>
        <v>Public Elementary</v>
      </c>
      <c r="AA2661" t="str">
        <f t="shared" si="151"/>
        <v>1</v>
      </c>
    </row>
    <row r="2662" spans="1:27" ht="15.75" hidden="1" customHeight="1" x14ac:dyDescent="0.25">
      <c r="A2662" s="162">
        <v>2644</v>
      </c>
      <c r="B2662" s="162">
        <v>122830</v>
      </c>
      <c r="C2662" s="163" t="s">
        <v>3301</v>
      </c>
      <c r="D2662" s="163" t="s">
        <v>638</v>
      </c>
      <c r="E2662" s="163" t="s">
        <v>3254</v>
      </c>
      <c r="F2662" s="163" t="s">
        <v>3254</v>
      </c>
      <c r="G2662" s="163" t="s">
        <v>3291</v>
      </c>
      <c r="H2662" s="163" t="s">
        <v>3291</v>
      </c>
      <c r="I2662" s="163" t="s">
        <v>643</v>
      </c>
      <c r="J2662" s="162">
        <v>12.44780448</v>
      </c>
      <c r="K2662" s="162">
        <v>124.1683894</v>
      </c>
      <c r="L2662" s="163" t="s">
        <v>644</v>
      </c>
      <c r="M2662" s="162">
        <v>14</v>
      </c>
      <c r="N2662" s="162">
        <v>63</v>
      </c>
      <c r="O2662" s="162">
        <v>197</v>
      </c>
      <c r="P2662" s="162">
        <v>1420</v>
      </c>
      <c r="Q2662" s="162">
        <v>2634</v>
      </c>
      <c r="R2662" s="164">
        <v>1</v>
      </c>
      <c r="S2662" s="164" t="s">
        <v>644</v>
      </c>
      <c r="T2662" s="164"/>
      <c r="U2662" s="164" t="s">
        <v>644</v>
      </c>
      <c r="V2662" s="164" t="s">
        <v>644</v>
      </c>
      <c r="W2662" s="162">
        <f t="shared" ref="W2662:W2725" si="152">IF(AA2662="1",1,IF(AA2662="2",2,IF(AA2662="12",4,IF(AA2662="123",6,IF(AA2662="23",5,IF(AA2662="3",3,IF(AA2662="4",7,IF(AA2662="35",8,""))))))))</f>
        <v>1</v>
      </c>
      <c r="X2662" s="162">
        <v>1</v>
      </c>
      <c r="Y2662" t="str">
        <f t="shared" si="150"/>
        <v>Public Elementary</v>
      </c>
      <c r="AA2662" t="str">
        <f t="shared" si="151"/>
        <v>1</v>
      </c>
    </row>
    <row r="2663" spans="1:27" ht="15.75" hidden="1" customHeight="1" x14ac:dyDescent="0.25">
      <c r="A2663" s="162">
        <v>2645</v>
      </c>
      <c r="B2663" s="162">
        <v>122831</v>
      </c>
      <c r="C2663" s="163" t="s">
        <v>2236</v>
      </c>
      <c r="D2663" s="163" t="s">
        <v>638</v>
      </c>
      <c r="E2663" s="163" t="s">
        <v>3254</v>
      </c>
      <c r="F2663" s="163" t="s">
        <v>3254</v>
      </c>
      <c r="G2663" s="163" t="s">
        <v>3302</v>
      </c>
      <c r="H2663" s="163" t="s">
        <v>3303</v>
      </c>
      <c r="I2663" s="163" t="s">
        <v>643</v>
      </c>
      <c r="J2663" s="162">
        <v>12.48992026</v>
      </c>
      <c r="K2663" s="162">
        <v>124.6033953</v>
      </c>
      <c r="L2663" s="163" t="s">
        <v>644</v>
      </c>
      <c r="M2663" s="162">
        <v>14</v>
      </c>
      <c r="N2663" s="162">
        <v>63</v>
      </c>
      <c r="O2663" s="162">
        <v>197</v>
      </c>
      <c r="P2663" s="162">
        <v>1421</v>
      </c>
      <c r="Q2663" s="162">
        <v>2637</v>
      </c>
      <c r="R2663" s="164">
        <v>1</v>
      </c>
      <c r="S2663" s="164" t="s">
        <v>644</v>
      </c>
      <c r="T2663" s="164"/>
      <c r="U2663" s="164" t="s">
        <v>644</v>
      </c>
      <c r="V2663" s="164" t="s">
        <v>644</v>
      </c>
      <c r="W2663" s="162">
        <f t="shared" si="152"/>
        <v>1</v>
      </c>
      <c r="X2663" s="162">
        <v>1</v>
      </c>
      <c r="Y2663" t="str">
        <f t="shared" si="150"/>
        <v>Public Elementary</v>
      </c>
      <c r="AA2663" t="str">
        <f t="shared" si="151"/>
        <v>1</v>
      </c>
    </row>
    <row r="2664" spans="1:27" ht="15.75" hidden="1" customHeight="1" x14ac:dyDescent="0.25">
      <c r="A2664" s="162">
        <v>2646</v>
      </c>
      <c r="B2664" s="162">
        <v>122832</v>
      </c>
      <c r="C2664" s="163" t="s">
        <v>3304</v>
      </c>
      <c r="D2664" s="163" t="s">
        <v>638</v>
      </c>
      <c r="E2664" s="163" t="s">
        <v>3254</v>
      </c>
      <c r="F2664" s="163" t="s">
        <v>3254</v>
      </c>
      <c r="G2664" s="163" t="s">
        <v>3302</v>
      </c>
      <c r="H2664" s="163" t="s">
        <v>3303</v>
      </c>
      <c r="I2664" s="163" t="s">
        <v>643</v>
      </c>
      <c r="J2664" s="162">
        <v>12.414664</v>
      </c>
      <c r="K2664" s="162">
        <v>124.611374</v>
      </c>
      <c r="L2664" s="163" t="s">
        <v>644</v>
      </c>
      <c r="M2664" s="162">
        <v>14</v>
      </c>
      <c r="N2664" s="162">
        <v>63</v>
      </c>
      <c r="O2664" s="162">
        <v>197</v>
      </c>
      <c r="P2664" s="162">
        <v>1421</v>
      </c>
      <c r="Q2664" s="162">
        <v>2637</v>
      </c>
      <c r="R2664" s="164">
        <v>1</v>
      </c>
      <c r="S2664" s="164" t="s">
        <v>644</v>
      </c>
      <c r="T2664" s="164"/>
      <c r="U2664" s="164" t="s">
        <v>644</v>
      </c>
      <c r="V2664" s="164" t="s">
        <v>644</v>
      </c>
      <c r="W2664" s="162">
        <f t="shared" si="152"/>
        <v>1</v>
      </c>
      <c r="X2664" s="162">
        <v>1</v>
      </c>
      <c r="Y2664" t="str">
        <f t="shared" si="150"/>
        <v>Public Elementary</v>
      </c>
      <c r="AA2664" t="str">
        <f t="shared" si="151"/>
        <v>1</v>
      </c>
    </row>
    <row r="2665" spans="1:27" ht="15.75" hidden="1" customHeight="1" x14ac:dyDescent="0.25">
      <c r="A2665" s="162">
        <v>2647</v>
      </c>
      <c r="B2665" s="162">
        <v>122833</v>
      </c>
      <c r="C2665" s="163" t="s">
        <v>3305</v>
      </c>
      <c r="D2665" s="163" t="s">
        <v>638</v>
      </c>
      <c r="E2665" s="163" t="s">
        <v>3254</v>
      </c>
      <c r="F2665" s="163" t="s">
        <v>3254</v>
      </c>
      <c r="G2665" s="163" t="s">
        <v>3302</v>
      </c>
      <c r="H2665" s="163" t="s">
        <v>3303</v>
      </c>
      <c r="I2665" s="163" t="s">
        <v>643</v>
      </c>
      <c r="J2665" s="166">
        <v>12.447807729999999</v>
      </c>
      <c r="K2665" s="166">
        <v>124.5983505</v>
      </c>
      <c r="L2665" s="163" t="s">
        <v>644</v>
      </c>
      <c r="M2665" s="162">
        <v>14</v>
      </c>
      <c r="N2665" s="162">
        <v>63</v>
      </c>
      <c r="O2665" s="162">
        <v>197</v>
      </c>
      <c r="P2665" s="162">
        <v>1421</v>
      </c>
      <c r="Q2665" s="162">
        <v>2637</v>
      </c>
      <c r="R2665" s="164">
        <v>1</v>
      </c>
      <c r="S2665" s="164" t="s">
        <v>644</v>
      </c>
      <c r="T2665" s="164"/>
      <c r="U2665" s="164" t="s">
        <v>644</v>
      </c>
      <c r="V2665" s="164" t="s">
        <v>644</v>
      </c>
      <c r="W2665" s="162">
        <f t="shared" si="152"/>
        <v>1</v>
      </c>
      <c r="X2665" s="162">
        <v>1</v>
      </c>
      <c r="Y2665" t="str">
        <f t="shared" si="150"/>
        <v>Public Elementary</v>
      </c>
      <c r="AA2665" t="str">
        <f t="shared" si="151"/>
        <v>1</v>
      </c>
    </row>
    <row r="2666" spans="1:27" ht="15.75" hidden="1" customHeight="1" x14ac:dyDescent="0.25">
      <c r="A2666" s="162">
        <v>2648</v>
      </c>
      <c r="B2666" s="162">
        <v>122834</v>
      </c>
      <c r="C2666" s="163" t="s">
        <v>3306</v>
      </c>
      <c r="D2666" s="163" t="s">
        <v>638</v>
      </c>
      <c r="E2666" s="163" t="s">
        <v>3254</v>
      </c>
      <c r="F2666" s="163" t="s">
        <v>3254</v>
      </c>
      <c r="G2666" s="163" t="s">
        <v>3302</v>
      </c>
      <c r="H2666" s="163" t="s">
        <v>3303</v>
      </c>
      <c r="I2666" s="163" t="s">
        <v>643</v>
      </c>
      <c r="J2666" s="162">
        <v>12.40489191</v>
      </c>
      <c r="K2666" s="162">
        <v>124.60453029999999</v>
      </c>
      <c r="L2666" s="163" t="s">
        <v>644</v>
      </c>
      <c r="M2666" s="162">
        <v>14</v>
      </c>
      <c r="N2666" s="162">
        <v>63</v>
      </c>
      <c r="O2666" s="162">
        <v>197</v>
      </c>
      <c r="P2666" s="162">
        <v>1421</v>
      </c>
      <c r="Q2666" s="162">
        <v>2637</v>
      </c>
      <c r="R2666" s="164">
        <v>1</v>
      </c>
      <c r="S2666" s="164" t="s">
        <v>644</v>
      </c>
      <c r="T2666" s="164"/>
      <c r="U2666" s="164" t="s">
        <v>644</v>
      </c>
      <c r="V2666" s="164" t="s">
        <v>644</v>
      </c>
      <c r="W2666" s="162">
        <f t="shared" si="152"/>
        <v>1</v>
      </c>
      <c r="X2666" s="162">
        <v>1</v>
      </c>
      <c r="Y2666" t="str">
        <f t="shared" si="150"/>
        <v>Public Elementary</v>
      </c>
      <c r="AA2666" t="str">
        <f t="shared" si="151"/>
        <v>1</v>
      </c>
    </row>
    <row r="2667" spans="1:27" ht="15.75" hidden="1" customHeight="1" x14ac:dyDescent="0.25">
      <c r="A2667" s="162">
        <v>2649</v>
      </c>
      <c r="B2667" s="162">
        <v>122835</v>
      </c>
      <c r="C2667" s="163" t="s">
        <v>3307</v>
      </c>
      <c r="D2667" s="163" t="s">
        <v>638</v>
      </c>
      <c r="E2667" s="163" t="s">
        <v>3254</v>
      </c>
      <c r="F2667" s="163" t="s">
        <v>3254</v>
      </c>
      <c r="G2667" s="163" t="s">
        <v>3302</v>
      </c>
      <c r="H2667" s="163" t="s">
        <v>3303</v>
      </c>
      <c r="I2667" s="163" t="s">
        <v>643</v>
      </c>
      <c r="J2667" s="162">
        <v>12.50593334</v>
      </c>
      <c r="K2667" s="162">
        <v>124.6144661</v>
      </c>
      <c r="L2667" s="163" t="s">
        <v>644</v>
      </c>
      <c r="M2667" s="162">
        <v>14</v>
      </c>
      <c r="N2667" s="162">
        <v>63</v>
      </c>
      <c r="O2667" s="162">
        <v>197</v>
      </c>
      <c r="P2667" s="162">
        <v>1421</v>
      </c>
      <c r="Q2667" s="162">
        <v>2637</v>
      </c>
      <c r="R2667" s="164">
        <v>1</v>
      </c>
      <c r="S2667" s="164" t="s">
        <v>644</v>
      </c>
      <c r="T2667" s="164"/>
      <c r="U2667" s="164" t="s">
        <v>644</v>
      </c>
      <c r="V2667" s="164" t="s">
        <v>644</v>
      </c>
      <c r="W2667" s="162">
        <f t="shared" si="152"/>
        <v>1</v>
      </c>
      <c r="X2667" s="162">
        <v>1</v>
      </c>
      <c r="Y2667" t="str">
        <f t="shared" si="150"/>
        <v>Public Elementary</v>
      </c>
      <c r="AA2667" t="str">
        <f t="shared" si="151"/>
        <v>1</v>
      </c>
    </row>
    <row r="2668" spans="1:27" ht="15.75" hidden="1" customHeight="1" x14ac:dyDescent="0.25">
      <c r="A2668" s="162">
        <v>2650</v>
      </c>
      <c r="B2668" s="162">
        <v>122836</v>
      </c>
      <c r="C2668" s="163" t="s">
        <v>3308</v>
      </c>
      <c r="D2668" s="163" t="s">
        <v>638</v>
      </c>
      <c r="E2668" s="163" t="s">
        <v>3254</v>
      </c>
      <c r="F2668" s="163" t="s">
        <v>3254</v>
      </c>
      <c r="G2668" s="163" t="s">
        <v>3302</v>
      </c>
      <c r="H2668" s="163" t="s">
        <v>3303</v>
      </c>
      <c r="I2668" s="163" t="s">
        <v>643</v>
      </c>
      <c r="J2668" s="162">
        <v>12.508313680000001</v>
      </c>
      <c r="K2668" s="162">
        <v>124.62924959999999</v>
      </c>
      <c r="L2668" s="163" t="s">
        <v>644</v>
      </c>
      <c r="M2668" s="162">
        <v>14</v>
      </c>
      <c r="N2668" s="162">
        <v>63</v>
      </c>
      <c r="O2668" s="162">
        <v>197</v>
      </c>
      <c r="P2668" s="162">
        <v>1421</v>
      </c>
      <c r="Q2668" s="162">
        <v>2637</v>
      </c>
      <c r="R2668" s="164">
        <v>1</v>
      </c>
      <c r="S2668" s="164" t="s">
        <v>644</v>
      </c>
      <c r="T2668" s="164"/>
      <c r="U2668" s="164" t="s">
        <v>644</v>
      </c>
      <c r="V2668" s="164" t="s">
        <v>644</v>
      </c>
      <c r="W2668" s="162">
        <f t="shared" si="152"/>
        <v>1</v>
      </c>
      <c r="X2668" s="162">
        <v>1</v>
      </c>
      <c r="Y2668" t="str">
        <f t="shared" si="150"/>
        <v>Public Elementary</v>
      </c>
      <c r="AA2668" t="str">
        <f t="shared" si="151"/>
        <v>1</v>
      </c>
    </row>
    <row r="2669" spans="1:27" ht="15.75" hidden="1" customHeight="1" x14ac:dyDescent="0.25">
      <c r="A2669" s="162">
        <v>2651</v>
      </c>
      <c r="B2669" s="162">
        <v>122837</v>
      </c>
      <c r="C2669" s="163" t="s">
        <v>3309</v>
      </c>
      <c r="D2669" s="163" t="s">
        <v>638</v>
      </c>
      <c r="E2669" s="163" t="s">
        <v>3254</v>
      </c>
      <c r="F2669" s="163" t="s">
        <v>3254</v>
      </c>
      <c r="G2669" s="163" t="s">
        <v>3302</v>
      </c>
      <c r="H2669" s="163" t="s">
        <v>3303</v>
      </c>
      <c r="I2669" s="163" t="s">
        <v>643</v>
      </c>
      <c r="J2669" s="162">
        <v>12.40958612</v>
      </c>
      <c r="K2669" s="162">
        <v>124.5679664</v>
      </c>
      <c r="L2669" s="163" t="s">
        <v>644</v>
      </c>
      <c r="M2669" s="162">
        <v>14</v>
      </c>
      <c r="N2669" s="162">
        <v>63</v>
      </c>
      <c r="O2669" s="162">
        <v>197</v>
      </c>
      <c r="P2669" s="162">
        <v>1421</v>
      </c>
      <c r="Q2669" s="162">
        <v>2637</v>
      </c>
      <c r="R2669" s="164">
        <v>1</v>
      </c>
      <c r="S2669" s="164" t="s">
        <v>644</v>
      </c>
      <c r="T2669" s="164"/>
      <c r="U2669" s="164" t="s">
        <v>644</v>
      </c>
      <c r="V2669" s="164" t="s">
        <v>644</v>
      </c>
      <c r="W2669" s="162">
        <f t="shared" si="152"/>
        <v>1</v>
      </c>
      <c r="X2669" s="162">
        <v>1</v>
      </c>
      <c r="Y2669" t="str">
        <f t="shared" si="150"/>
        <v>Public Elementary</v>
      </c>
      <c r="AA2669" t="str">
        <f t="shared" si="151"/>
        <v>1</v>
      </c>
    </row>
    <row r="2670" spans="1:27" ht="15.75" hidden="1" customHeight="1" x14ac:dyDescent="0.25">
      <c r="A2670" s="162">
        <v>2652</v>
      </c>
      <c r="B2670" s="162">
        <v>122838</v>
      </c>
      <c r="C2670" s="163" t="s">
        <v>3310</v>
      </c>
      <c r="D2670" s="163" t="s">
        <v>638</v>
      </c>
      <c r="E2670" s="163" t="s">
        <v>3254</v>
      </c>
      <c r="F2670" s="163" t="s">
        <v>3254</v>
      </c>
      <c r="G2670" s="163" t="s">
        <v>3302</v>
      </c>
      <c r="H2670" s="163" t="s">
        <v>3303</v>
      </c>
      <c r="I2670" s="163" t="s">
        <v>643</v>
      </c>
      <c r="J2670" s="162">
        <v>12.385275679999999</v>
      </c>
      <c r="K2670" s="162">
        <v>124.61036679999999</v>
      </c>
      <c r="L2670" s="163" t="s">
        <v>644</v>
      </c>
      <c r="M2670" s="162">
        <v>14</v>
      </c>
      <c r="N2670" s="162">
        <v>63</v>
      </c>
      <c r="O2670" s="162">
        <v>197</v>
      </c>
      <c r="P2670" s="162">
        <v>1421</v>
      </c>
      <c r="Q2670" s="162">
        <v>2637</v>
      </c>
      <c r="R2670" s="164">
        <v>1</v>
      </c>
      <c r="S2670" s="164" t="s">
        <v>644</v>
      </c>
      <c r="T2670" s="164"/>
      <c r="U2670" s="164" t="s">
        <v>644</v>
      </c>
      <c r="V2670" s="164" t="s">
        <v>644</v>
      </c>
      <c r="W2670" s="162">
        <f t="shared" si="152"/>
        <v>1</v>
      </c>
      <c r="X2670" s="162">
        <v>1</v>
      </c>
      <c r="Y2670" t="str">
        <f t="shared" si="150"/>
        <v>Public Elementary</v>
      </c>
      <c r="AA2670" t="str">
        <f t="shared" si="151"/>
        <v>1</v>
      </c>
    </row>
    <row r="2671" spans="1:27" ht="15.75" hidden="1" customHeight="1" x14ac:dyDescent="0.25">
      <c r="A2671" s="162">
        <v>2653</v>
      </c>
      <c r="B2671" s="162">
        <v>122839</v>
      </c>
      <c r="C2671" s="163" t="s">
        <v>3311</v>
      </c>
      <c r="D2671" s="163" t="s">
        <v>638</v>
      </c>
      <c r="E2671" s="163" t="s">
        <v>3254</v>
      </c>
      <c r="F2671" s="163" t="s">
        <v>3254</v>
      </c>
      <c r="G2671" s="163" t="s">
        <v>3302</v>
      </c>
      <c r="H2671" s="163" t="s">
        <v>3303</v>
      </c>
      <c r="I2671" s="163" t="s">
        <v>643</v>
      </c>
      <c r="J2671" s="162">
        <v>12.428865289999999</v>
      </c>
      <c r="K2671" s="162">
        <v>124.568224</v>
      </c>
      <c r="L2671" s="163" t="s">
        <v>644</v>
      </c>
      <c r="M2671" s="162">
        <v>14</v>
      </c>
      <c r="N2671" s="162">
        <v>63</v>
      </c>
      <c r="O2671" s="162">
        <v>197</v>
      </c>
      <c r="P2671" s="162">
        <v>1421</v>
      </c>
      <c r="Q2671" s="162">
        <v>2637</v>
      </c>
      <c r="R2671" s="164">
        <v>1</v>
      </c>
      <c r="S2671" s="164" t="s">
        <v>644</v>
      </c>
      <c r="T2671" s="164"/>
      <c r="U2671" s="164" t="s">
        <v>644</v>
      </c>
      <c r="V2671" s="164" t="s">
        <v>644</v>
      </c>
      <c r="W2671" s="162">
        <f t="shared" si="152"/>
        <v>1</v>
      </c>
      <c r="X2671" s="162">
        <v>1</v>
      </c>
      <c r="Y2671" t="str">
        <f t="shared" si="150"/>
        <v>Public Elementary</v>
      </c>
      <c r="AA2671" t="str">
        <f t="shared" si="151"/>
        <v>1</v>
      </c>
    </row>
    <row r="2672" spans="1:27" ht="15.75" hidden="1" customHeight="1" x14ac:dyDescent="0.25">
      <c r="A2672" s="162">
        <v>2654</v>
      </c>
      <c r="B2672" s="162">
        <v>122840</v>
      </c>
      <c r="C2672" s="163" t="s">
        <v>3312</v>
      </c>
      <c r="D2672" s="163" t="s">
        <v>638</v>
      </c>
      <c r="E2672" s="163" t="s">
        <v>3254</v>
      </c>
      <c r="F2672" s="163" t="s">
        <v>3254</v>
      </c>
      <c r="G2672" s="163" t="s">
        <v>3302</v>
      </c>
      <c r="H2672" s="163" t="s">
        <v>3303</v>
      </c>
      <c r="I2672" s="163" t="s">
        <v>643</v>
      </c>
      <c r="J2672" s="162">
        <v>12.478051000000001</v>
      </c>
      <c r="K2672" s="162">
        <v>124.638193</v>
      </c>
      <c r="L2672" s="163" t="s">
        <v>644</v>
      </c>
      <c r="M2672" s="162">
        <v>14</v>
      </c>
      <c r="N2672" s="162">
        <v>63</v>
      </c>
      <c r="O2672" s="162">
        <v>197</v>
      </c>
      <c r="P2672" s="162">
        <v>1421</v>
      </c>
      <c r="Q2672" s="162">
        <v>2637</v>
      </c>
      <c r="R2672" s="164">
        <v>1</v>
      </c>
      <c r="S2672" s="164" t="s">
        <v>644</v>
      </c>
      <c r="T2672" s="164"/>
      <c r="U2672" s="164" t="s">
        <v>644</v>
      </c>
      <c r="V2672" s="164" t="s">
        <v>644</v>
      </c>
      <c r="W2672" s="162">
        <f t="shared" si="152"/>
        <v>1</v>
      </c>
      <c r="X2672" s="162">
        <v>1</v>
      </c>
      <c r="Y2672" t="str">
        <f t="shared" si="150"/>
        <v>Public Elementary</v>
      </c>
      <c r="AA2672" t="str">
        <f t="shared" si="151"/>
        <v>1</v>
      </c>
    </row>
    <row r="2673" spans="1:27" ht="15.75" hidden="1" customHeight="1" x14ac:dyDescent="0.25">
      <c r="A2673" s="162">
        <v>2655</v>
      </c>
      <c r="B2673" s="162">
        <v>122841</v>
      </c>
      <c r="C2673" s="163" t="s">
        <v>3313</v>
      </c>
      <c r="D2673" s="163" t="s">
        <v>638</v>
      </c>
      <c r="E2673" s="163" t="s">
        <v>3254</v>
      </c>
      <c r="F2673" s="163" t="s">
        <v>3254</v>
      </c>
      <c r="G2673" s="163" t="s">
        <v>3302</v>
      </c>
      <c r="H2673" s="163" t="s">
        <v>3303</v>
      </c>
      <c r="I2673" s="163" t="s">
        <v>643</v>
      </c>
      <c r="J2673" s="162">
        <v>12.465407669999999</v>
      </c>
      <c r="K2673" s="162">
        <v>124.59491730000001</v>
      </c>
      <c r="L2673" s="163" t="s">
        <v>644</v>
      </c>
      <c r="M2673" s="162">
        <v>14</v>
      </c>
      <c r="N2673" s="162">
        <v>63</v>
      </c>
      <c r="O2673" s="162">
        <v>197</v>
      </c>
      <c r="P2673" s="162">
        <v>1421</v>
      </c>
      <c r="Q2673" s="162">
        <v>2637</v>
      </c>
      <c r="R2673" s="164">
        <v>1</v>
      </c>
      <c r="S2673" s="164" t="s">
        <v>644</v>
      </c>
      <c r="T2673" s="164"/>
      <c r="U2673" s="164" t="s">
        <v>644</v>
      </c>
      <c r="V2673" s="164" t="s">
        <v>644</v>
      </c>
      <c r="W2673" s="162">
        <f t="shared" si="152"/>
        <v>1</v>
      </c>
      <c r="X2673" s="162">
        <v>1</v>
      </c>
      <c r="Y2673" t="str">
        <f t="shared" si="150"/>
        <v>Public Elementary</v>
      </c>
      <c r="AA2673" t="str">
        <f t="shared" si="151"/>
        <v>1</v>
      </c>
    </row>
    <row r="2674" spans="1:27" ht="15.75" hidden="1" customHeight="1" x14ac:dyDescent="0.25">
      <c r="A2674" s="162">
        <v>2656</v>
      </c>
      <c r="B2674" s="162">
        <v>122842</v>
      </c>
      <c r="C2674" s="163" t="s">
        <v>3314</v>
      </c>
      <c r="D2674" s="163" t="s">
        <v>638</v>
      </c>
      <c r="E2674" s="163" t="s">
        <v>3254</v>
      </c>
      <c r="F2674" s="163" t="s">
        <v>3254</v>
      </c>
      <c r="G2674" s="163" t="s">
        <v>3302</v>
      </c>
      <c r="H2674" s="163" t="s">
        <v>3303</v>
      </c>
      <c r="I2674" s="163" t="s">
        <v>643</v>
      </c>
      <c r="J2674" s="166">
        <v>12.504291569999999</v>
      </c>
      <c r="K2674" s="166">
        <v>124.5918274</v>
      </c>
      <c r="L2674" s="163" t="s">
        <v>644</v>
      </c>
      <c r="M2674" s="162">
        <v>14</v>
      </c>
      <c r="N2674" s="162">
        <v>63</v>
      </c>
      <c r="O2674" s="162">
        <v>197</v>
      </c>
      <c r="P2674" s="162">
        <v>1421</v>
      </c>
      <c r="Q2674" s="162">
        <v>2637</v>
      </c>
      <c r="R2674" s="164">
        <v>1</v>
      </c>
      <c r="S2674" s="164" t="s">
        <v>644</v>
      </c>
      <c r="T2674" s="164"/>
      <c r="U2674" s="164" t="s">
        <v>644</v>
      </c>
      <c r="V2674" s="164" t="s">
        <v>644</v>
      </c>
      <c r="W2674" s="162">
        <f t="shared" si="152"/>
        <v>1</v>
      </c>
      <c r="X2674" s="162">
        <v>1</v>
      </c>
      <c r="Y2674" t="str">
        <f t="shared" si="150"/>
        <v>Public Elementary</v>
      </c>
      <c r="AA2674" t="str">
        <f t="shared" si="151"/>
        <v>1</v>
      </c>
    </row>
    <row r="2675" spans="1:27" ht="15.75" hidden="1" customHeight="1" x14ac:dyDescent="0.25">
      <c r="A2675" s="162">
        <v>2657</v>
      </c>
      <c r="B2675" s="162">
        <v>122843</v>
      </c>
      <c r="C2675" s="163" t="s">
        <v>1291</v>
      </c>
      <c r="D2675" s="163" t="s">
        <v>638</v>
      </c>
      <c r="E2675" s="163" t="s">
        <v>3254</v>
      </c>
      <c r="F2675" s="163" t="s">
        <v>3254</v>
      </c>
      <c r="G2675" s="163" t="s">
        <v>3302</v>
      </c>
      <c r="H2675" s="163" t="s">
        <v>3315</v>
      </c>
      <c r="I2675" s="163" t="s">
        <v>643</v>
      </c>
      <c r="J2675" s="166">
        <v>12.43154749</v>
      </c>
      <c r="K2675" s="166">
        <v>124.6543121</v>
      </c>
      <c r="L2675" s="163" t="s">
        <v>644</v>
      </c>
      <c r="M2675" s="162">
        <v>14</v>
      </c>
      <c r="N2675" s="162">
        <v>63</v>
      </c>
      <c r="O2675" s="162">
        <v>197</v>
      </c>
      <c r="P2675" s="162">
        <v>1421</v>
      </c>
      <c r="Q2675" s="162">
        <v>2636</v>
      </c>
      <c r="R2675" s="164">
        <v>1</v>
      </c>
      <c r="S2675" s="164" t="s">
        <v>644</v>
      </c>
      <c r="T2675" s="164"/>
      <c r="U2675" s="164" t="s">
        <v>644</v>
      </c>
      <c r="V2675" s="164" t="s">
        <v>644</v>
      </c>
      <c r="W2675" s="162">
        <f t="shared" si="152"/>
        <v>1</v>
      </c>
      <c r="X2675" s="162">
        <v>1</v>
      </c>
      <c r="Y2675" t="str">
        <f t="shared" si="150"/>
        <v>Public Elementary</v>
      </c>
      <c r="AA2675" t="str">
        <f t="shared" si="151"/>
        <v>1</v>
      </c>
    </row>
    <row r="2676" spans="1:27" ht="15.75" hidden="1" customHeight="1" x14ac:dyDescent="0.25">
      <c r="A2676" s="162">
        <v>2658</v>
      </c>
      <c r="B2676" s="162">
        <v>122844</v>
      </c>
      <c r="C2676" s="163" t="s">
        <v>3316</v>
      </c>
      <c r="D2676" s="163" t="s">
        <v>638</v>
      </c>
      <c r="E2676" s="163" t="s">
        <v>3254</v>
      </c>
      <c r="F2676" s="163" t="s">
        <v>3254</v>
      </c>
      <c r="G2676" s="163" t="s">
        <v>3302</v>
      </c>
      <c r="H2676" s="163" t="s">
        <v>3315</v>
      </c>
      <c r="I2676" s="163" t="s">
        <v>643</v>
      </c>
      <c r="J2676" s="162">
        <v>12.506088889999999</v>
      </c>
      <c r="K2676" s="162">
        <v>124.6412917</v>
      </c>
      <c r="L2676" s="163" t="s">
        <v>644</v>
      </c>
      <c r="M2676" s="162">
        <v>14</v>
      </c>
      <c r="N2676" s="162">
        <v>63</v>
      </c>
      <c r="O2676" s="162">
        <v>197</v>
      </c>
      <c r="P2676" s="162">
        <v>1421</v>
      </c>
      <c r="Q2676" s="162">
        <v>2636</v>
      </c>
      <c r="R2676" s="164">
        <v>1</v>
      </c>
      <c r="S2676" s="164" t="s">
        <v>644</v>
      </c>
      <c r="T2676" s="164"/>
      <c r="U2676" s="164" t="s">
        <v>644</v>
      </c>
      <c r="V2676" s="164" t="s">
        <v>644</v>
      </c>
      <c r="W2676" s="162">
        <f t="shared" si="152"/>
        <v>1</v>
      </c>
      <c r="X2676" s="162">
        <v>1</v>
      </c>
      <c r="Y2676" t="str">
        <f t="shared" si="150"/>
        <v>Public Elementary</v>
      </c>
      <c r="AA2676" t="str">
        <f t="shared" si="151"/>
        <v>1</v>
      </c>
    </row>
    <row r="2677" spans="1:27" ht="15.75" hidden="1" customHeight="1" x14ac:dyDescent="0.25">
      <c r="A2677" s="162">
        <v>2659</v>
      </c>
      <c r="B2677" s="162">
        <v>122845</v>
      </c>
      <c r="C2677" s="163" t="s">
        <v>3317</v>
      </c>
      <c r="D2677" s="163" t="s">
        <v>638</v>
      </c>
      <c r="E2677" s="163" t="s">
        <v>3254</v>
      </c>
      <c r="F2677" s="163" t="s">
        <v>3254</v>
      </c>
      <c r="G2677" s="163" t="s">
        <v>3302</v>
      </c>
      <c r="H2677" s="163" t="s">
        <v>3315</v>
      </c>
      <c r="I2677" s="163" t="s">
        <v>643</v>
      </c>
      <c r="J2677" s="162">
        <v>12.49479116</v>
      </c>
      <c r="K2677" s="162">
        <v>124.6410298</v>
      </c>
      <c r="L2677" s="163" t="s">
        <v>644</v>
      </c>
      <c r="M2677" s="162">
        <v>14</v>
      </c>
      <c r="N2677" s="162">
        <v>63</v>
      </c>
      <c r="O2677" s="162">
        <v>197</v>
      </c>
      <c r="P2677" s="162">
        <v>1421</v>
      </c>
      <c r="Q2677" s="162">
        <v>2636</v>
      </c>
      <c r="R2677" s="164">
        <v>1</v>
      </c>
      <c r="S2677" s="164" t="s">
        <v>644</v>
      </c>
      <c r="T2677" s="164"/>
      <c r="U2677" s="164" t="s">
        <v>644</v>
      </c>
      <c r="V2677" s="164" t="s">
        <v>644</v>
      </c>
      <c r="W2677" s="162">
        <f t="shared" si="152"/>
        <v>1</v>
      </c>
      <c r="X2677" s="162">
        <v>1</v>
      </c>
      <c r="Y2677" t="str">
        <f t="shared" si="150"/>
        <v>Public Elementary</v>
      </c>
      <c r="AA2677" t="str">
        <f t="shared" si="151"/>
        <v>1</v>
      </c>
    </row>
    <row r="2678" spans="1:27" ht="15.75" hidden="1" customHeight="1" x14ac:dyDescent="0.25">
      <c r="A2678" s="162">
        <v>2660</v>
      </c>
      <c r="B2678" s="162">
        <v>122846</v>
      </c>
      <c r="C2678" s="163" t="s">
        <v>3318</v>
      </c>
      <c r="D2678" s="163" t="s">
        <v>638</v>
      </c>
      <c r="E2678" s="163" t="s">
        <v>3254</v>
      </c>
      <c r="F2678" s="163" t="s">
        <v>3254</v>
      </c>
      <c r="G2678" s="163" t="s">
        <v>3302</v>
      </c>
      <c r="H2678" s="163" t="s">
        <v>3315</v>
      </c>
      <c r="I2678" s="163" t="s">
        <v>643</v>
      </c>
      <c r="J2678" s="162">
        <v>12.419845</v>
      </c>
      <c r="K2678" s="162">
        <v>124.641403</v>
      </c>
      <c r="L2678" s="163" t="s">
        <v>644</v>
      </c>
      <c r="M2678" s="162">
        <v>14</v>
      </c>
      <c r="N2678" s="162">
        <v>63</v>
      </c>
      <c r="O2678" s="162">
        <v>197</v>
      </c>
      <c r="P2678" s="162">
        <v>1421</v>
      </c>
      <c r="Q2678" s="162">
        <v>2636</v>
      </c>
      <c r="R2678" s="164">
        <v>1</v>
      </c>
      <c r="S2678" s="164" t="s">
        <v>644</v>
      </c>
      <c r="T2678" s="164"/>
      <c r="U2678" s="164" t="s">
        <v>644</v>
      </c>
      <c r="V2678" s="164" t="s">
        <v>644</v>
      </c>
      <c r="W2678" s="162">
        <f t="shared" si="152"/>
        <v>1</v>
      </c>
      <c r="X2678" s="162">
        <v>1</v>
      </c>
      <c r="Y2678" t="str">
        <f t="shared" si="150"/>
        <v>Public Elementary</v>
      </c>
      <c r="AA2678" t="str">
        <f t="shared" si="151"/>
        <v>1</v>
      </c>
    </row>
    <row r="2679" spans="1:27" ht="15.75" hidden="1" customHeight="1" x14ac:dyDescent="0.25">
      <c r="A2679" s="162">
        <v>2661</v>
      </c>
      <c r="B2679" s="162">
        <v>122847</v>
      </c>
      <c r="C2679" s="163" t="s">
        <v>3319</v>
      </c>
      <c r="D2679" s="163" t="s">
        <v>638</v>
      </c>
      <c r="E2679" s="163" t="s">
        <v>3254</v>
      </c>
      <c r="F2679" s="163" t="s">
        <v>3254</v>
      </c>
      <c r="G2679" s="163" t="s">
        <v>3302</v>
      </c>
      <c r="H2679" s="163" t="s">
        <v>3315</v>
      </c>
      <c r="I2679" s="163" t="s">
        <v>643</v>
      </c>
      <c r="J2679" s="162">
        <v>12.431762000000001</v>
      </c>
      <c r="K2679" s="162">
        <v>124.63764999999999</v>
      </c>
      <c r="L2679" s="163" t="s">
        <v>644</v>
      </c>
      <c r="M2679" s="162">
        <v>14</v>
      </c>
      <c r="N2679" s="162">
        <v>63</v>
      </c>
      <c r="O2679" s="162">
        <v>197</v>
      </c>
      <c r="P2679" s="162">
        <v>1421</v>
      </c>
      <c r="Q2679" s="162">
        <v>2636</v>
      </c>
      <c r="R2679" s="164">
        <v>1</v>
      </c>
      <c r="S2679" s="164" t="s">
        <v>644</v>
      </c>
      <c r="T2679" s="164"/>
      <c r="U2679" s="164" t="s">
        <v>644</v>
      </c>
      <c r="V2679" s="164" t="s">
        <v>644</v>
      </c>
      <c r="W2679" s="162">
        <f t="shared" si="152"/>
        <v>1</v>
      </c>
      <c r="X2679" s="162">
        <v>1</v>
      </c>
      <c r="Y2679" t="str">
        <f t="shared" si="150"/>
        <v>Public Elementary</v>
      </c>
      <c r="AA2679" t="str">
        <f t="shared" si="151"/>
        <v>1</v>
      </c>
    </row>
    <row r="2680" spans="1:27" ht="15.75" hidden="1" customHeight="1" x14ac:dyDescent="0.25">
      <c r="A2680" s="162">
        <v>2662</v>
      </c>
      <c r="B2680" s="162">
        <v>122848</v>
      </c>
      <c r="C2680" s="163" t="s">
        <v>1750</v>
      </c>
      <c r="D2680" s="163" t="s">
        <v>638</v>
      </c>
      <c r="E2680" s="163" t="s">
        <v>3254</v>
      </c>
      <c r="F2680" s="163" t="s">
        <v>3254</v>
      </c>
      <c r="G2680" s="163" t="s">
        <v>3302</v>
      </c>
      <c r="H2680" s="163" t="s">
        <v>3315</v>
      </c>
      <c r="I2680" s="163" t="s">
        <v>643</v>
      </c>
      <c r="J2680" s="162">
        <v>12.35710621</v>
      </c>
      <c r="K2680" s="162">
        <v>124.5657349</v>
      </c>
      <c r="L2680" s="163" t="s">
        <v>644</v>
      </c>
      <c r="M2680" s="162">
        <v>14</v>
      </c>
      <c r="N2680" s="162">
        <v>63</v>
      </c>
      <c r="O2680" s="162">
        <v>197</v>
      </c>
      <c r="P2680" s="162">
        <v>1421</v>
      </c>
      <c r="Q2680" s="162">
        <v>2636</v>
      </c>
      <c r="R2680" s="164">
        <v>1</v>
      </c>
      <c r="S2680" s="164" t="s">
        <v>644</v>
      </c>
      <c r="T2680" s="164"/>
      <c r="U2680" s="164" t="s">
        <v>644</v>
      </c>
      <c r="V2680" s="164" t="s">
        <v>644</v>
      </c>
      <c r="W2680" s="162">
        <f t="shared" si="152"/>
        <v>1</v>
      </c>
      <c r="X2680" s="162">
        <v>1</v>
      </c>
      <c r="Y2680" t="str">
        <f t="shared" si="150"/>
        <v>Public Elementary</v>
      </c>
      <c r="AA2680" t="str">
        <f t="shared" si="151"/>
        <v>1</v>
      </c>
    </row>
    <row r="2681" spans="1:27" ht="15.75" hidden="1" customHeight="1" x14ac:dyDescent="0.25">
      <c r="A2681" s="162">
        <v>2663</v>
      </c>
      <c r="B2681" s="162">
        <v>122849</v>
      </c>
      <c r="C2681" s="163" t="s">
        <v>3320</v>
      </c>
      <c r="D2681" s="163" t="s">
        <v>638</v>
      </c>
      <c r="E2681" s="163" t="s">
        <v>3254</v>
      </c>
      <c r="F2681" s="163" t="s">
        <v>3254</v>
      </c>
      <c r="G2681" s="163" t="s">
        <v>3302</v>
      </c>
      <c r="H2681" s="163" t="s">
        <v>3315</v>
      </c>
      <c r="I2681" s="163" t="s">
        <v>643</v>
      </c>
      <c r="J2681" s="162">
        <v>12.37488016</v>
      </c>
      <c r="K2681" s="162">
        <v>124.5736313</v>
      </c>
      <c r="L2681" s="163" t="s">
        <v>644</v>
      </c>
      <c r="M2681" s="162">
        <v>14</v>
      </c>
      <c r="N2681" s="162">
        <v>63</v>
      </c>
      <c r="O2681" s="162">
        <v>197</v>
      </c>
      <c r="P2681" s="162">
        <v>1421</v>
      </c>
      <c r="Q2681" s="162">
        <v>2636</v>
      </c>
      <c r="R2681" s="164">
        <v>1</v>
      </c>
      <c r="S2681" s="164" t="s">
        <v>644</v>
      </c>
      <c r="T2681" s="164"/>
      <c r="U2681" s="164" t="s">
        <v>644</v>
      </c>
      <c r="V2681" s="164" t="s">
        <v>644</v>
      </c>
      <c r="W2681" s="162">
        <f t="shared" si="152"/>
        <v>1</v>
      </c>
      <c r="X2681" s="162">
        <v>1</v>
      </c>
      <c r="Y2681" t="str">
        <f t="shared" si="150"/>
        <v>Public Elementary</v>
      </c>
      <c r="AA2681" t="str">
        <f t="shared" si="151"/>
        <v>1</v>
      </c>
    </row>
    <row r="2682" spans="1:27" ht="15.75" hidden="1" customHeight="1" x14ac:dyDescent="0.25">
      <c r="A2682" s="162">
        <v>2664</v>
      </c>
      <c r="B2682" s="162">
        <v>122850</v>
      </c>
      <c r="C2682" s="163" t="s">
        <v>3321</v>
      </c>
      <c r="D2682" s="163" t="s">
        <v>638</v>
      </c>
      <c r="E2682" s="163" t="s">
        <v>3254</v>
      </c>
      <c r="F2682" s="163" t="s">
        <v>3254</v>
      </c>
      <c r="G2682" s="163" t="s">
        <v>3302</v>
      </c>
      <c r="H2682" s="163" t="s">
        <v>3315</v>
      </c>
      <c r="I2682" s="163" t="s">
        <v>643</v>
      </c>
      <c r="J2682" s="162">
        <v>12.417013000000001</v>
      </c>
      <c r="K2682" s="162">
        <v>124.624019</v>
      </c>
      <c r="L2682" s="163" t="s">
        <v>644</v>
      </c>
      <c r="M2682" s="162">
        <v>14</v>
      </c>
      <c r="N2682" s="162">
        <v>63</v>
      </c>
      <c r="O2682" s="162">
        <v>197</v>
      </c>
      <c r="P2682" s="162">
        <v>1421</v>
      </c>
      <c r="Q2682" s="162">
        <v>2636</v>
      </c>
      <c r="R2682" s="164">
        <v>1</v>
      </c>
      <c r="S2682" s="164" t="s">
        <v>644</v>
      </c>
      <c r="T2682" s="164"/>
      <c r="U2682" s="164" t="s">
        <v>644</v>
      </c>
      <c r="V2682" s="164" t="s">
        <v>644</v>
      </c>
      <c r="W2682" s="162">
        <f t="shared" si="152"/>
        <v>1</v>
      </c>
      <c r="X2682" s="162">
        <v>1</v>
      </c>
      <c r="Y2682" t="str">
        <f t="shared" si="150"/>
        <v>Public Elementary</v>
      </c>
      <c r="AA2682" t="str">
        <f t="shared" si="151"/>
        <v>1</v>
      </c>
    </row>
    <row r="2683" spans="1:27" ht="15.75" hidden="1" customHeight="1" x14ac:dyDescent="0.25">
      <c r="A2683" s="162">
        <v>2665</v>
      </c>
      <c r="B2683" s="162">
        <v>122851</v>
      </c>
      <c r="C2683" s="163" t="s">
        <v>3322</v>
      </c>
      <c r="D2683" s="163" t="s">
        <v>638</v>
      </c>
      <c r="E2683" s="163" t="s">
        <v>3254</v>
      </c>
      <c r="F2683" s="163" t="s">
        <v>3254</v>
      </c>
      <c r="G2683" s="163" t="s">
        <v>3302</v>
      </c>
      <c r="H2683" s="163" t="s">
        <v>3315</v>
      </c>
      <c r="I2683" s="163" t="s">
        <v>643</v>
      </c>
      <c r="J2683" s="162">
        <v>12.438420499999999</v>
      </c>
      <c r="K2683" s="162">
        <v>124.6790314</v>
      </c>
      <c r="L2683" s="163" t="s">
        <v>644</v>
      </c>
      <c r="M2683" s="162">
        <v>14</v>
      </c>
      <c r="N2683" s="162">
        <v>63</v>
      </c>
      <c r="O2683" s="162">
        <v>197</v>
      </c>
      <c r="P2683" s="162">
        <v>1421</v>
      </c>
      <c r="Q2683" s="162">
        <v>2636</v>
      </c>
      <c r="R2683" s="164">
        <v>1</v>
      </c>
      <c r="S2683" s="164" t="s">
        <v>644</v>
      </c>
      <c r="T2683" s="164"/>
      <c r="U2683" s="164" t="s">
        <v>644</v>
      </c>
      <c r="V2683" s="164" t="s">
        <v>644</v>
      </c>
      <c r="W2683" s="162">
        <f t="shared" si="152"/>
        <v>1</v>
      </c>
      <c r="X2683" s="162">
        <v>1</v>
      </c>
      <c r="Y2683" t="str">
        <f t="shared" si="150"/>
        <v>Public Elementary</v>
      </c>
      <c r="AA2683" t="str">
        <f t="shared" si="151"/>
        <v>1</v>
      </c>
    </row>
    <row r="2684" spans="1:27" ht="15.75" hidden="1" customHeight="1" x14ac:dyDescent="0.25">
      <c r="A2684" s="162">
        <v>2666</v>
      </c>
      <c r="B2684" s="162">
        <v>122852</v>
      </c>
      <c r="C2684" s="163" t="s">
        <v>3323</v>
      </c>
      <c r="D2684" s="163" t="s">
        <v>638</v>
      </c>
      <c r="E2684" s="163" t="s">
        <v>3254</v>
      </c>
      <c r="F2684" s="163" t="s">
        <v>3254</v>
      </c>
      <c r="G2684" s="163" t="s">
        <v>3302</v>
      </c>
      <c r="H2684" s="163" t="s">
        <v>3315</v>
      </c>
      <c r="I2684" s="163" t="s">
        <v>643</v>
      </c>
      <c r="J2684" s="162">
        <v>12.366999399999999</v>
      </c>
      <c r="K2684" s="162">
        <v>124.5549202</v>
      </c>
      <c r="L2684" s="163" t="s">
        <v>644</v>
      </c>
      <c r="M2684" s="162">
        <v>14</v>
      </c>
      <c r="N2684" s="162">
        <v>63</v>
      </c>
      <c r="O2684" s="162">
        <v>197</v>
      </c>
      <c r="P2684" s="162">
        <v>1421</v>
      </c>
      <c r="Q2684" s="162">
        <v>2636</v>
      </c>
      <c r="R2684" s="164">
        <v>1</v>
      </c>
      <c r="S2684" s="164" t="s">
        <v>644</v>
      </c>
      <c r="T2684" s="164"/>
      <c r="U2684" s="164" t="s">
        <v>644</v>
      </c>
      <c r="V2684" s="164" t="s">
        <v>644</v>
      </c>
      <c r="W2684" s="162">
        <f t="shared" si="152"/>
        <v>1</v>
      </c>
      <c r="X2684" s="162">
        <v>1</v>
      </c>
      <c r="Y2684" t="str">
        <f t="shared" si="150"/>
        <v>Public Elementary</v>
      </c>
      <c r="AA2684" t="str">
        <f t="shared" si="151"/>
        <v>1</v>
      </c>
    </row>
    <row r="2685" spans="1:27" ht="15.75" hidden="1" customHeight="1" x14ac:dyDescent="0.25">
      <c r="A2685" s="162">
        <v>2667</v>
      </c>
      <c r="B2685" s="162">
        <v>122853</v>
      </c>
      <c r="C2685" s="163" t="s">
        <v>3324</v>
      </c>
      <c r="D2685" s="163" t="s">
        <v>638</v>
      </c>
      <c r="E2685" s="163" t="s">
        <v>3254</v>
      </c>
      <c r="F2685" s="163" t="s">
        <v>3254</v>
      </c>
      <c r="G2685" s="163" t="s">
        <v>3302</v>
      </c>
      <c r="H2685" s="163" t="s">
        <v>3315</v>
      </c>
      <c r="I2685" s="163" t="s">
        <v>643</v>
      </c>
      <c r="J2685" s="162">
        <v>12.460742</v>
      </c>
      <c r="K2685" s="162">
        <v>124.643534</v>
      </c>
      <c r="L2685" s="163" t="s">
        <v>644</v>
      </c>
      <c r="M2685" s="162">
        <v>14</v>
      </c>
      <c r="N2685" s="162">
        <v>63</v>
      </c>
      <c r="O2685" s="162">
        <v>197</v>
      </c>
      <c r="P2685" s="162">
        <v>1421</v>
      </c>
      <c r="Q2685" s="162">
        <v>2636</v>
      </c>
      <c r="R2685" s="164">
        <v>1</v>
      </c>
      <c r="S2685" s="164" t="s">
        <v>644</v>
      </c>
      <c r="T2685" s="164"/>
      <c r="U2685" s="164" t="s">
        <v>644</v>
      </c>
      <c r="V2685" s="164" t="s">
        <v>644</v>
      </c>
      <c r="W2685" s="162">
        <f t="shared" si="152"/>
        <v>1</v>
      </c>
      <c r="X2685" s="162">
        <v>1</v>
      </c>
      <c r="Y2685" t="str">
        <f t="shared" si="150"/>
        <v>Public Elementary</v>
      </c>
      <c r="AA2685" t="str">
        <f t="shared" si="151"/>
        <v>1</v>
      </c>
    </row>
    <row r="2686" spans="1:27" ht="15.75" hidden="1" customHeight="1" x14ac:dyDescent="0.25">
      <c r="A2686" s="162">
        <v>2668</v>
      </c>
      <c r="B2686" s="162">
        <v>122854</v>
      </c>
      <c r="C2686" s="163" t="s">
        <v>3325</v>
      </c>
      <c r="D2686" s="163" t="s">
        <v>638</v>
      </c>
      <c r="E2686" s="163" t="s">
        <v>3254</v>
      </c>
      <c r="F2686" s="163" t="s">
        <v>3254</v>
      </c>
      <c r="G2686" s="163" t="s">
        <v>3302</v>
      </c>
      <c r="H2686" s="163" t="s">
        <v>3326</v>
      </c>
      <c r="I2686" s="163" t="s">
        <v>643</v>
      </c>
      <c r="J2686" s="162">
        <v>12.486358859999999</v>
      </c>
      <c r="K2686" s="162">
        <v>124.5762062</v>
      </c>
      <c r="L2686" s="163" t="s">
        <v>644</v>
      </c>
      <c r="M2686" s="162">
        <v>14</v>
      </c>
      <c r="N2686" s="162">
        <v>63</v>
      </c>
      <c r="O2686" s="162">
        <v>197</v>
      </c>
      <c r="P2686" s="162">
        <v>1421</v>
      </c>
      <c r="Q2686" s="162">
        <v>2635</v>
      </c>
      <c r="R2686" s="164">
        <v>1</v>
      </c>
      <c r="S2686" s="164" t="s">
        <v>644</v>
      </c>
      <c r="T2686" s="164"/>
      <c r="U2686" s="164" t="s">
        <v>644</v>
      </c>
      <c r="V2686" s="164" t="s">
        <v>644</v>
      </c>
      <c r="W2686" s="162">
        <f t="shared" si="152"/>
        <v>1</v>
      </c>
      <c r="X2686" s="162">
        <v>1</v>
      </c>
      <c r="Y2686" t="str">
        <f t="shared" si="150"/>
        <v>Public Elementary</v>
      </c>
      <c r="AA2686" t="str">
        <f t="shared" si="151"/>
        <v>1</v>
      </c>
    </row>
    <row r="2687" spans="1:27" ht="15.75" hidden="1" customHeight="1" x14ac:dyDescent="0.25">
      <c r="A2687" s="162">
        <v>2669</v>
      </c>
      <c r="B2687" s="162">
        <v>122855</v>
      </c>
      <c r="C2687" s="163" t="s">
        <v>3327</v>
      </c>
      <c r="D2687" s="163" t="s">
        <v>638</v>
      </c>
      <c r="E2687" s="163" t="s">
        <v>3254</v>
      </c>
      <c r="F2687" s="163" t="s">
        <v>3254</v>
      </c>
      <c r="G2687" s="163" t="s">
        <v>3302</v>
      </c>
      <c r="H2687" s="163" t="s">
        <v>3326</v>
      </c>
      <c r="I2687" s="163" t="s">
        <v>643</v>
      </c>
      <c r="J2687" s="166">
        <v>12.48468285</v>
      </c>
      <c r="K2687" s="166">
        <v>124.58976749999999</v>
      </c>
      <c r="L2687" s="163" t="s">
        <v>644</v>
      </c>
      <c r="M2687" s="162">
        <v>14</v>
      </c>
      <c r="N2687" s="162">
        <v>63</v>
      </c>
      <c r="O2687" s="162">
        <v>197</v>
      </c>
      <c r="P2687" s="162">
        <v>1421</v>
      </c>
      <c r="Q2687" s="162">
        <v>2635</v>
      </c>
      <c r="R2687" s="164">
        <v>1</v>
      </c>
      <c r="S2687" s="164" t="s">
        <v>644</v>
      </c>
      <c r="T2687" s="164"/>
      <c r="U2687" s="164" t="s">
        <v>644</v>
      </c>
      <c r="V2687" s="164" t="s">
        <v>644</v>
      </c>
      <c r="W2687" s="162">
        <f t="shared" si="152"/>
        <v>1</v>
      </c>
      <c r="X2687" s="162">
        <v>1</v>
      </c>
      <c r="Y2687" t="str">
        <f t="shared" si="150"/>
        <v>Public Elementary</v>
      </c>
      <c r="AA2687" t="str">
        <f t="shared" si="151"/>
        <v>1</v>
      </c>
    </row>
    <row r="2688" spans="1:27" ht="15.75" hidden="1" customHeight="1" x14ac:dyDescent="0.25">
      <c r="A2688" s="162">
        <v>2670</v>
      </c>
      <c r="B2688" s="162">
        <v>122856</v>
      </c>
      <c r="C2688" s="163" t="s">
        <v>3328</v>
      </c>
      <c r="D2688" s="163" t="s">
        <v>638</v>
      </c>
      <c r="E2688" s="163" t="s">
        <v>3254</v>
      </c>
      <c r="F2688" s="163" t="s">
        <v>3254</v>
      </c>
      <c r="G2688" s="163" t="s">
        <v>3302</v>
      </c>
      <c r="H2688" s="163" t="s">
        <v>3326</v>
      </c>
      <c r="I2688" s="163" t="s">
        <v>643</v>
      </c>
      <c r="J2688" s="162">
        <v>12.500747219999999</v>
      </c>
      <c r="K2688" s="162">
        <v>124.6392</v>
      </c>
      <c r="L2688" s="163" t="s">
        <v>644</v>
      </c>
      <c r="M2688" s="162">
        <v>14</v>
      </c>
      <c r="N2688" s="162">
        <v>63</v>
      </c>
      <c r="O2688" s="162">
        <v>197</v>
      </c>
      <c r="P2688" s="162">
        <v>1421</v>
      </c>
      <c r="Q2688" s="162">
        <v>2635</v>
      </c>
      <c r="R2688" s="164">
        <v>1</v>
      </c>
      <c r="S2688" s="164" t="s">
        <v>644</v>
      </c>
      <c r="T2688" s="164"/>
      <c r="U2688" s="164" t="s">
        <v>644</v>
      </c>
      <c r="V2688" s="164" t="s">
        <v>644</v>
      </c>
      <c r="W2688" s="162">
        <f t="shared" si="152"/>
        <v>1</v>
      </c>
      <c r="X2688" s="162">
        <v>1</v>
      </c>
      <c r="Y2688" t="str">
        <f t="shared" si="150"/>
        <v>Public Elementary</v>
      </c>
      <c r="AA2688" t="str">
        <f t="shared" si="151"/>
        <v>1</v>
      </c>
    </row>
    <row r="2689" spans="1:27" ht="15.75" hidden="1" customHeight="1" x14ac:dyDescent="0.25">
      <c r="A2689" s="162">
        <v>2671</v>
      </c>
      <c r="B2689" s="162">
        <v>122857</v>
      </c>
      <c r="C2689" s="163" t="s">
        <v>3329</v>
      </c>
      <c r="D2689" s="163" t="s">
        <v>638</v>
      </c>
      <c r="E2689" s="163" t="s">
        <v>3254</v>
      </c>
      <c r="F2689" s="163" t="s">
        <v>3254</v>
      </c>
      <c r="G2689" s="163" t="s">
        <v>3302</v>
      </c>
      <c r="H2689" s="163" t="s">
        <v>3326</v>
      </c>
      <c r="I2689" s="163" t="s">
        <v>643</v>
      </c>
      <c r="J2689" s="162">
        <v>12.50033135</v>
      </c>
      <c r="K2689" s="162">
        <v>124.6378024</v>
      </c>
      <c r="L2689" s="163" t="s">
        <v>644</v>
      </c>
      <c r="M2689" s="162">
        <v>14</v>
      </c>
      <c r="N2689" s="162">
        <v>63</v>
      </c>
      <c r="O2689" s="162">
        <v>197</v>
      </c>
      <c r="P2689" s="162">
        <v>1421</v>
      </c>
      <c r="Q2689" s="162">
        <v>2635</v>
      </c>
      <c r="R2689" s="164">
        <v>1</v>
      </c>
      <c r="S2689" s="164" t="s">
        <v>644</v>
      </c>
      <c r="T2689" s="164"/>
      <c r="U2689" s="164" t="s">
        <v>644</v>
      </c>
      <c r="V2689" s="164" t="s">
        <v>644</v>
      </c>
      <c r="W2689" s="162">
        <f t="shared" si="152"/>
        <v>1</v>
      </c>
      <c r="X2689" s="162">
        <v>1</v>
      </c>
      <c r="Y2689" t="str">
        <f t="shared" si="150"/>
        <v>Public Elementary</v>
      </c>
      <c r="AA2689" t="str">
        <f t="shared" si="151"/>
        <v>1</v>
      </c>
    </row>
    <row r="2690" spans="1:27" ht="15.75" hidden="1" customHeight="1" x14ac:dyDescent="0.25">
      <c r="A2690" s="162">
        <v>2672</v>
      </c>
      <c r="B2690" s="162">
        <v>122858</v>
      </c>
      <c r="C2690" s="163" t="s">
        <v>1957</v>
      </c>
      <c r="D2690" s="163" t="s">
        <v>638</v>
      </c>
      <c r="E2690" s="163" t="s">
        <v>3254</v>
      </c>
      <c r="F2690" s="163" t="s">
        <v>3254</v>
      </c>
      <c r="G2690" s="163" t="s">
        <v>3302</v>
      </c>
      <c r="H2690" s="163" t="s">
        <v>3326</v>
      </c>
      <c r="I2690" s="163" t="s">
        <v>643</v>
      </c>
      <c r="J2690" s="162">
        <v>12.347715709999999</v>
      </c>
      <c r="K2690" s="162">
        <v>124.6347427</v>
      </c>
      <c r="L2690" s="163" t="s">
        <v>644</v>
      </c>
      <c r="M2690" s="162">
        <v>14</v>
      </c>
      <c r="N2690" s="162">
        <v>63</v>
      </c>
      <c r="O2690" s="162">
        <v>197</v>
      </c>
      <c r="P2690" s="162">
        <v>1421</v>
      </c>
      <c r="Q2690" s="162">
        <v>2635</v>
      </c>
      <c r="R2690" s="164">
        <v>1</v>
      </c>
      <c r="S2690" s="164" t="s">
        <v>644</v>
      </c>
      <c r="T2690" s="164"/>
      <c r="U2690" s="164" t="s">
        <v>644</v>
      </c>
      <c r="V2690" s="164" t="s">
        <v>644</v>
      </c>
      <c r="W2690" s="162">
        <f t="shared" si="152"/>
        <v>1</v>
      </c>
      <c r="X2690" s="162">
        <v>1</v>
      </c>
      <c r="Y2690" t="str">
        <f t="shared" si="150"/>
        <v>Public Elementary</v>
      </c>
      <c r="AA2690" t="str">
        <f t="shared" si="151"/>
        <v>1</v>
      </c>
    </row>
    <row r="2691" spans="1:27" ht="15.75" hidden="1" customHeight="1" x14ac:dyDescent="0.25">
      <c r="A2691" s="162">
        <v>2673</v>
      </c>
      <c r="B2691" s="162">
        <v>122859</v>
      </c>
      <c r="C2691" s="163" t="s">
        <v>3330</v>
      </c>
      <c r="D2691" s="163" t="s">
        <v>638</v>
      </c>
      <c r="E2691" s="163" t="s">
        <v>3254</v>
      </c>
      <c r="F2691" s="163" t="s">
        <v>3254</v>
      </c>
      <c r="G2691" s="163" t="s">
        <v>3302</v>
      </c>
      <c r="H2691" s="163" t="s">
        <v>3326</v>
      </c>
      <c r="I2691" s="163" t="s">
        <v>643</v>
      </c>
      <c r="J2691" s="162">
        <v>12.387287669999999</v>
      </c>
      <c r="K2691" s="162">
        <v>124.583416</v>
      </c>
      <c r="L2691" s="163" t="s">
        <v>644</v>
      </c>
      <c r="M2691" s="162">
        <v>14</v>
      </c>
      <c r="N2691" s="162">
        <v>63</v>
      </c>
      <c r="O2691" s="162">
        <v>197</v>
      </c>
      <c r="P2691" s="162">
        <v>1421</v>
      </c>
      <c r="Q2691" s="162">
        <v>2635</v>
      </c>
      <c r="R2691" s="164">
        <v>1</v>
      </c>
      <c r="S2691" s="164" t="s">
        <v>644</v>
      </c>
      <c r="T2691" s="164"/>
      <c r="U2691" s="164" t="s">
        <v>644</v>
      </c>
      <c r="V2691" s="164" t="s">
        <v>644</v>
      </c>
      <c r="W2691" s="162">
        <f t="shared" si="152"/>
        <v>1</v>
      </c>
      <c r="X2691" s="162">
        <v>1</v>
      </c>
      <c r="Y2691" t="str">
        <f t="shared" si="150"/>
        <v>Public Elementary</v>
      </c>
      <c r="AA2691" t="str">
        <f t="shared" si="151"/>
        <v>1</v>
      </c>
    </row>
    <row r="2692" spans="1:27" ht="15.75" hidden="1" customHeight="1" x14ac:dyDescent="0.25">
      <c r="A2692" s="162">
        <v>2674</v>
      </c>
      <c r="B2692" s="162">
        <v>122860</v>
      </c>
      <c r="C2692" s="163" t="s">
        <v>1043</v>
      </c>
      <c r="D2692" s="163" t="s">
        <v>638</v>
      </c>
      <c r="E2692" s="163" t="s">
        <v>3254</v>
      </c>
      <c r="F2692" s="163" t="s">
        <v>3254</v>
      </c>
      <c r="G2692" s="163" t="s">
        <v>3302</v>
      </c>
      <c r="H2692" s="163" t="s">
        <v>3326</v>
      </c>
      <c r="I2692" s="163" t="s">
        <v>643</v>
      </c>
      <c r="J2692" s="162">
        <v>12.444539000000001</v>
      </c>
      <c r="K2692" s="162">
        <v>124.5713997</v>
      </c>
      <c r="L2692" s="163" t="s">
        <v>644</v>
      </c>
      <c r="M2692" s="162">
        <v>14</v>
      </c>
      <c r="N2692" s="162">
        <v>63</v>
      </c>
      <c r="O2692" s="162">
        <v>197</v>
      </c>
      <c r="P2692" s="162">
        <v>1421</v>
      </c>
      <c r="Q2692" s="162">
        <v>2635</v>
      </c>
      <c r="R2692" s="164">
        <v>1</v>
      </c>
      <c r="S2692" s="164" t="s">
        <v>644</v>
      </c>
      <c r="T2692" s="164"/>
      <c r="U2692" s="164" t="s">
        <v>644</v>
      </c>
      <c r="V2692" s="164" t="s">
        <v>644</v>
      </c>
      <c r="W2692" s="162">
        <f t="shared" si="152"/>
        <v>1</v>
      </c>
      <c r="X2692" s="162">
        <v>1</v>
      </c>
      <c r="Y2692" t="str">
        <f t="shared" si="150"/>
        <v>Public Elementary</v>
      </c>
      <c r="AA2692" t="str">
        <f t="shared" si="151"/>
        <v>1</v>
      </c>
    </row>
    <row r="2693" spans="1:27" ht="15.75" hidden="1" customHeight="1" x14ac:dyDescent="0.25">
      <c r="A2693" s="162">
        <v>2675</v>
      </c>
      <c r="B2693" s="162">
        <v>122861</v>
      </c>
      <c r="C2693" s="163" t="s">
        <v>3331</v>
      </c>
      <c r="D2693" s="163" t="s">
        <v>638</v>
      </c>
      <c r="E2693" s="163" t="s">
        <v>3254</v>
      </c>
      <c r="F2693" s="163" t="s">
        <v>3254</v>
      </c>
      <c r="G2693" s="163" t="s">
        <v>3302</v>
      </c>
      <c r="H2693" s="163" t="s">
        <v>3326</v>
      </c>
      <c r="I2693" s="163" t="s">
        <v>643</v>
      </c>
      <c r="J2693" s="162">
        <v>12.414364170000001</v>
      </c>
      <c r="K2693" s="162">
        <v>124.58813670000001</v>
      </c>
      <c r="L2693" s="163" t="s">
        <v>644</v>
      </c>
      <c r="M2693" s="162">
        <v>14</v>
      </c>
      <c r="N2693" s="162">
        <v>63</v>
      </c>
      <c r="O2693" s="162">
        <v>197</v>
      </c>
      <c r="P2693" s="162">
        <v>1421</v>
      </c>
      <c r="Q2693" s="162">
        <v>2635</v>
      </c>
      <c r="R2693" s="164">
        <v>1</v>
      </c>
      <c r="S2693" s="164" t="s">
        <v>644</v>
      </c>
      <c r="T2693" s="164"/>
      <c r="U2693" s="164" t="s">
        <v>644</v>
      </c>
      <c r="V2693" s="164" t="s">
        <v>644</v>
      </c>
      <c r="W2693" s="162">
        <f t="shared" si="152"/>
        <v>1</v>
      </c>
      <c r="X2693" s="162">
        <v>1</v>
      </c>
      <c r="Y2693" t="str">
        <f t="shared" si="150"/>
        <v>Public Elementary</v>
      </c>
      <c r="AA2693" t="str">
        <f t="shared" si="151"/>
        <v>1</v>
      </c>
    </row>
    <row r="2694" spans="1:27" ht="15.75" hidden="1" customHeight="1" x14ac:dyDescent="0.25">
      <c r="A2694" s="162">
        <v>2676</v>
      </c>
      <c r="B2694" s="162">
        <v>122862</v>
      </c>
      <c r="C2694" s="163" t="s">
        <v>1374</v>
      </c>
      <c r="D2694" s="163" t="s">
        <v>638</v>
      </c>
      <c r="E2694" s="163" t="s">
        <v>3254</v>
      </c>
      <c r="F2694" s="163" t="s">
        <v>3254</v>
      </c>
      <c r="G2694" s="163" t="s">
        <v>3302</v>
      </c>
      <c r="H2694" s="163" t="s">
        <v>3326</v>
      </c>
      <c r="I2694" s="163" t="s">
        <v>643</v>
      </c>
      <c r="J2694" s="170"/>
      <c r="K2694" s="170"/>
      <c r="L2694" s="163" t="s">
        <v>644</v>
      </c>
      <c r="M2694" s="162">
        <v>14</v>
      </c>
      <c r="N2694" s="162">
        <v>63</v>
      </c>
      <c r="O2694" s="162">
        <v>197</v>
      </c>
      <c r="P2694" s="162">
        <v>1421</v>
      </c>
      <c r="Q2694" s="162">
        <v>2635</v>
      </c>
      <c r="R2694" s="164">
        <v>1</v>
      </c>
      <c r="S2694" s="164" t="s">
        <v>644</v>
      </c>
      <c r="T2694" s="164"/>
      <c r="U2694" s="164" t="s">
        <v>644</v>
      </c>
      <c r="V2694" s="164" t="s">
        <v>644</v>
      </c>
      <c r="W2694" s="162">
        <f t="shared" si="152"/>
        <v>1</v>
      </c>
      <c r="X2694" s="162">
        <v>1</v>
      </c>
      <c r="Y2694" t="str">
        <f t="shared" si="150"/>
        <v>Public Elementary</v>
      </c>
      <c r="AA2694" t="str">
        <f t="shared" si="151"/>
        <v>1</v>
      </c>
    </row>
    <row r="2695" spans="1:27" ht="15.75" hidden="1" customHeight="1" x14ac:dyDescent="0.25">
      <c r="A2695" s="162">
        <v>2677</v>
      </c>
      <c r="B2695" s="162">
        <v>122863</v>
      </c>
      <c r="C2695" s="163" t="s">
        <v>3332</v>
      </c>
      <c r="D2695" s="163" t="s">
        <v>638</v>
      </c>
      <c r="E2695" s="163" t="s">
        <v>3254</v>
      </c>
      <c r="F2695" s="163" t="s">
        <v>3254</v>
      </c>
      <c r="G2695" s="163" t="s">
        <v>3302</v>
      </c>
      <c r="H2695" s="163" t="s">
        <v>3333</v>
      </c>
      <c r="I2695" s="163" t="s">
        <v>643</v>
      </c>
      <c r="J2695" s="162">
        <v>12.49850966</v>
      </c>
      <c r="K2695" s="162">
        <v>124.6446991</v>
      </c>
      <c r="L2695" s="163" t="s">
        <v>644</v>
      </c>
      <c r="M2695" s="162">
        <v>14</v>
      </c>
      <c r="N2695" s="162">
        <v>63</v>
      </c>
      <c r="O2695" s="162">
        <v>197</v>
      </c>
      <c r="P2695" s="162">
        <v>1421</v>
      </c>
      <c r="Q2695" s="162">
        <v>2638</v>
      </c>
      <c r="R2695" s="164">
        <v>1</v>
      </c>
      <c r="S2695" s="164" t="s">
        <v>644</v>
      </c>
      <c r="T2695" s="164"/>
      <c r="U2695" s="164" t="s">
        <v>644</v>
      </c>
      <c r="V2695" s="164" t="s">
        <v>644</v>
      </c>
      <c r="W2695" s="162">
        <f t="shared" si="152"/>
        <v>1</v>
      </c>
      <c r="X2695" s="162">
        <v>1</v>
      </c>
      <c r="Y2695" t="str">
        <f t="shared" si="150"/>
        <v>Public Elementary</v>
      </c>
      <c r="AA2695" t="str">
        <f t="shared" si="151"/>
        <v>1</v>
      </c>
    </row>
    <row r="2696" spans="1:27" ht="15.75" hidden="1" customHeight="1" x14ac:dyDescent="0.25">
      <c r="A2696" s="162">
        <v>2678</v>
      </c>
      <c r="B2696" s="162">
        <v>122864</v>
      </c>
      <c r="C2696" s="163" t="s">
        <v>3334</v>
      </c>
      <c r="D2696" s="163" t="s">
        <v>638</v>
      </c>
      <c r="E2696" s="163" t="s">
        <v>3254</v>
      </c>
      <c r="F2696" s="163" t="s">
        <v>3254</v>
      </c>
      <c r="G2696" s="163" t="s">
        <v>3302</v>
      </c>
      <c r="H2696" s="163" t="s">
        <v>3333</v>
      </c>
      <c r="I2696" s="163" t="s">
        <v>643</v>
      </c>
      <c r="J2696" s="162">
        <v>12.383599009999999</v>
      </c>
      <c r="K2696" s="162">
        <v>124.6888161</v>
      </c>
      <c r="L2696" s="163" t="s">
        <v>644</v>
      </c>
      <c r="M2696" s="162">
        <v>14</v>
      </c>
      <c r="N2696" s="162">
        <v>63</v>
      </c>
      <c r="O2696" s="162">
        <v>197</v>
      </c>
      <c r="P2696" s="162">
        <v>1421</v>
      </c>
      <c r="Q2696" s="162">
        <v>2638</v>
      </c>
      <c r="R2696" s="164">
        <v>1</v>
      </c>
      <c r="S2696" s="164" t="s">
        <v>644</v>
      </c>
      <c r="T2696" s="164"/>
      <c r="U2696" s="164" t="s">
        <v>644</v>
      </c>
      <c r="V2696" s="164" t="s">
        <v>644</v>
      </c>
      <c r="W2696" s="162">
        <f t="shared" si="152"/>
        <v>1</v>
      </c>
      <c r="X2696" s="162">
        <v>1</v>
      </c>
      <c r="Y2696" t="str">
        <f t="shared" si="150"/>
        <v>Public Elementary</v>
      </c>
      <c r="AA2696" t="str">
        <f t="shared" si="151"/>
        <v>1</v>
      </c>
    </row>
    <row r="2697" spans="1:27" ht="15.75" hidden="1" customHeight="1" x14ac:dyDescent="0.25">
      <c r="A2697" s="162">
        <v>2679</v>
      </c>
      <c r="B2697" s="162">
        <v>122865</v>
      </c>
      <c r="C2697" s="163" t="s">
        <v>3335</v>
      </c>
      <c r="D2697" s="163" t="s">
        <v>638</v>
      </c>
      <c r="E2697" s="163" t="s">
        <v>3254</v>
      </c>
      <c r="F2697" s="163" t="s">
        <v>3254</v>
      </c>
      <c r="G2697" s="163" t="s">
        <v>3302</v>
      </c>
      <c r="H2697" s="163" t="s">
        <v>3333</v>
      </c>
      <c r="I2697" s="163" t="s">
        <v>643</v>
      </c>
      <c r="J2697" s="166">
        <v>12.5127547</v>
      </c>
      <c r="K2697" s="166">
        <v>124.65826029999999</v>
      </c>
      <c r="L2697" s="163" t="s">
        <v>644</v>
      </c>
      <c r="M2697" s="162">
        <v>14</v>
      </c>
      <c r="N2697" s="162">
        <v>63</v>
      </c>
      <c r="O2697" s="162">
        <v>197</v>
      </c>
      <c r="P2697" s="162">
        <v>1421</v>
      </c>
      <c r="Q2697" s="162">
        <v>2638</v>
      </c>
      <c r="R2697" s="164">
        <v>1</v>
      </c>
      <c r="S2697" s="164" t="s">
        <v>644</v>
      </c>
      <c r="T2697" s="164"/>
      <c r="U2697" s="164" t="s">
        <v>644</v>
      </c>
      <c r="V2697" s="164" t="s">
        <v>644</v>
      </c>
      <c r="W2697" s="162">
        <f t="shared" si="152"/>
        <v>1</v>
      </c>
      <c r="X2697" s="162">
        <v>1</v>
      </c>
      <c r="Y2697" t="str">
        <f t="shared" si="150"/>
        <v>Public Elementary</v>
      </c>
      <c r="AA2697" t="str">
        <f t="shared" si="151"/>
        <v>1</v>
      </c>
    </row>
    <row r="2698" spans="1:27" ht="15.75" hidden="1" customHeight="1" x14ac:dyDescent="0.25">
      <c r="A2698" s="162">
        <v>2680</v>
      </c>
      <c r="B2698" s="162">
        <v>122866</v>
      </c>
      <c r="C2698" s="163" t="s">
        <v>3336</v>
      </c>
      <c r="D2698" s="163" t="s">
        <v>638</v>
      </c>
      <c r="E2698" s="163" t="s">
        <v>3254</v>
      </c>
      <c r="F2698" s="163" t="s">
        <v>3254</v>
      </c>
      <c r="G2698" s="163" t="s">
        <v>3302</v>
      </c>
      <c r="H2698" s="163" t="s">
        <v>3333</v>
      </c>
      <c r="I2698" s="163" t="s">
        <v>643</v>
      </c>
      <c r="J2698" s="162">
        <v>12.491638249999999</v>
      </c>
      <c r="K2698" s="162">
        <v>124.6598053</v>
      </c>
      <c r="L2698" s="163" t="s">
        <v>644</v>
      </c>
      <c r="M2698" s="162">
        <v>14</v>
      </c>
      <c r="N2698" s="162">
        <v>63</v>
      </c>
      <c r="O2698" s="162">
        <v>197</v>
      </c>
      <c r="P2698" s="162">
        <v>1421</v>
      </c>
      <c r="Q2698" s="162">
        <v>2638</v>
      </c>
      <c r="R2698" s="164">
        <v>1</v>
      </c>
      <c r="S2698" s="164" t="s">
        <v>644</v>
      </c>
      <c r="T2698" s="164"/>
      <c r="U2698" s="164" t="s">
        <v>644</v>
      </c>
      <c r="V2698" s="164" t="s">
        <v>644</v>
      </c>
      <c r="W2698" s="162">
        <f t="shared" si="152"/>
        <v>1</v>
      </c>
      <c r="X2698" s="162">
        <v>1</v>
      </c>
      <c r="Y2698" t="str">
        <f t="shared" si="150"/>
        <v>Public Elementary</v>
      </c>
      <c r="AA2698" t="str">
        <f t="shared" si="151"/>
        <v>1</v>
      </c>
    </row>
    <row r="2699" spans="1:27" ht="15.75" hidden="1" customHeight="1" x14ac:dyDescent="0.25">
      <c r="A2699" s="162">
        <v>2681</v>
      </c>
      <c r="B2699" s="162">
        <v>122867</v>
      </c>
      <c r="C2699" s="163" t="s">
        <v>3337</v>
      </c>
      <c r="D2699" s="163" t="s">
        <v>638</v>
      </c>
      <c r="E2699" s="163" t="s">
        <v>3254</v>
      </c>
      <c r="F2699" s="163" t="s">
        <v>3254</v>
      </c>
      <c r="G2699" s="163" t="s">
        <v>3302</v>
      </c>
      <c r="H2699" s="163" t="s">
        <v>3333</v>
      </c>
      <c r="I2699" s="163" t="s">
        <v>643</v>
      </c>
      <c r="J2699" s="162">
        <v>12.356435469999999</v>
      </c>
      <c r="K2699" s="162">
        <v>124.6900177</v>
      </c>
      <c r="L2699" s="163" t="s">
        <v>644</v>
      </c>
      <c r="M2699" s="162">
        <v>14</v>
      </c>
      <c r="N2699" s="162">
        <v>63</v>
      </c>
      <c r="O2699" s="162">
        <v>197</v>
      </c>
      <c r="P2699" s="162">
        <v>1421</v>
      </c>
      <c r="Q2699" s="162">
        <v>2638</v>
      </c>
      <c r="R2699" s="164">
        <v>1</v>
      </c>
      <c r="S2699" s="164" t="s">
        <v>644</v>
      </c>
      <c r="T2699" s="164"/>
      <c r="U2699" s="164" t="s">
        <v>644</v>
      </c>
      <c r="V2699" s="164" t="s">
        <v>644</v>
      </c>
      <c r="W2699" s="162">
        <f t="shared" si="152"/>
        <v>1</v>
      </c>
      <c r="X2699" s="162">
        <v>1</v>
      </c>
      <c r="Y2699" t="str">
        <f t="shared" si="150"/>
        <v>Public Elementary</v>
      </c>
      <c r="AA2699" t="str">
        <f t="shared" si="151"/>
        <v>1</v>
      </c>
    </row>
    <row r="2700" spans="1:27" ht="15.75" hidden="1" customHeight="1" x14ac:dyDescent="0.25">
      <c r="A2700" s="162">
        <v>2682</v>
      </c>
      <c r="B2700" s="162">
        <v>122868</v>
      </c>
      <c r="C2700" s="163" t="s">
        <v>3338</v>
      </c>
      <c r="D2700" s="163" t="s">
        <v>638</v>
      </c>
      <c r="E2700" s="163" t="s">
        <v>3254</v>
      </c>
      <c r="F2700" s="163" t="s">
        <v>3254</v>
      </c>
      <c r="G2700" s="163" t="s">
        <v>3302</v>
      </c>
      <c r="H2700" s="163" t="s">
        <v>3333</v>
      </c>
      <c r="I2700" s="163" t="s">
        <v>643</v>
      </c>
      <c r="J2700" s="162">
        <v>12.46172032</v>
      </c>
      <c r="K2700" s="162">
        <v>124.657917</v>
      </c>
      <c r="L2700" s="163" t="s">
        <v>644</v>
      </c>
      <c r="M2700" s="162">
        <v>14</v>
      </c>
      <c r="N2700" s="162">
        <v>63</v>
      </c>
      <c r="O2700" s="162">
        <v>197</v>
      </c>
      <c r="P2700" s="162">
        <v>1421</v>
      </c>
      <c r="Q2700" s="162">
        <v>2638</v>
      </c>
      <c r="R2700" s="164">
        <v>1</v>
      </c>
      <c r="S2700" s="164" t="s">
        <v>644</v>
      </c>
      <c r="T2700" s="164"/>
      <c r="U2700" s="164" t="s">
        <v>644</v>
      </c>
      <c r="V2700" s="164" t="s">
        <v>644</v>
      </c>
      <c r="W2700" s="162">
        <f t="shared" si="152"/>
        <v>1</v>
      </c>
      <c r="X2700" s="162">
        <v>1</v>
      </c>
      <c r="Y2700" t="str">
        <f t="shared" si="150"/>
        <v>Public Elementary</v>
      </c>
      <c r="AA2700" t="str">
        <f t="shared" si="151"/>
        <v>1</v>
      </c>
    </row>
    <row r="2701" spans="1:27" ht="15.75" hidden="1" customHeight="1" x14ac:dyDescent="0.25">
      <c r="A2701" s="162">
        <v>2683</v>
      </c>
      <c r="B2701" s="162">
        <v>122869</v>
      </c>
      <c r="C2701" s="163" t="s">
        <v>3339</v>
      </c>
      <c r="D2701" s="163" t="s">
        <v>638</v>
      </c>
      <c r="E2701" s="163" t="s">
        <v>3254</v>
      </c>
      <c r="F2701" s="163" t="s">
        <v>3254</v>
      </c>
      <c r="G2701" s="163" t="s">
        <v>3302</v>
      </c>
      <c r="H2701" s="163" t="s">
        <v>3333</v>
      </c>
      <c r="I2701" s="163" t="s">
        <v>643</v>
      </c>
      <c r="J2701" s="162">
        <v>12.471264680000001</v>
      </c>
      <c r="K2701" s="162">
        <v>124.6801971</v>
      </c>
      <c r="L2701" s="163" t="s">
        <v>644</v>
      </c>
      <c r="M2701" s="162">
        <v>14</v>
      </c>
      <c r="N2701" s="162">
        <v>63</v>
      </c>
      <c r="O2701" s="162">
        <v>197</v>
      </c>
      <c r="P2701" s="162">
        <v>1421</v>
      </c>
      <c r="Q2701" s="162">
        <v>2638</v>
      </c>
      <c r="R2701" s="164">
        <v>1</v>
      </c>
      <c r="S2701" s="164" t="s">
        <v>644</v>
      </c>
      <c r="T2701" s="164"/>
      <c r="U2701" s="164" t="s">
        <v>644</v>
      </c>
      <c r="V2701" s="164" t="s">
        <v>644</v>
      </c>
      <c r="W2701" s="162">
        <f t="shared" si="152"/>
        <v>1</v>
      </c>
      <c r="X2701" s="162">
        <v>1</v>
      </c>
      <c r="Y2701" t="str">
        <f t="shared" si="150"/>
        <v>Public Elementary</v>
      </c>
      <c r="AA2701" t="str">
        <f t="shared" si="151"/>
        <v>1</v>
      </c>
    </row>
    <row r="2702" spans="1:27" ht="15.75" hidden="1" customHeight="1" x14ac:dyDescent="0.25">
      <c r="A2702" s="162">
        <v>2684</v>
      </c>
      <c r="B2702" s="162">
        <v>122870</v>
      </c>
      <c r="C2702" s="163" t="s">
        <v>1955</v>
      </c>
      <c r="D2702" s="163" t="s">
        <v>638</v>
      </c>
      <c r="E2702" s="163" t="s">
        <v>3254</v>
      </c>
      <c r="F2702" s="163" t="s">
        <v>3254</v>
      </c>
      <c r="G2702" s="163" t="s">
        <v>3302</v>
      </c>
      <c r="H2702" s="163" t="s">
        <v>3333</v>
      </c>
      <c r="I2702" s="163" t="s">
        <v>643</v>
      </c>
      <c r="J2702" s="162">
        <v>12.48753207</v>
      </c>
      <c r="K2702" s="162">
        <v>124.6783447</v>
      </c>
      <c r="L2702" s="163" t="s">
        <v>644</v>
      </c>
      <c r="M2702" s="162">
        <v>14</v>
      </c>
      <c r="N2702" s="162">
        <v>63</v>
      </c>
      <c r="O2702" s="162">
        <v>197</v>
      </c>
      <c r="P2702" s="162">
        <v>1421</v>
      </c>
      <c r="Q2702" s="162">
        <v>2638</v>
      </c>
      <c r="R2702" s="164">
        <v>1</v>
      </c>
      <c r="S2702" s="164" t="s">
        <v>644</v>
      </c>
      <c r="T2702" s="164"/>
      <c r="U2702" s="164" t="s">
        <v>644</v>
      </c>
      <c r="V2702" s="164" t="s">
        <v>644</v>
      </c>
      <c r="W2702" s="162">
        <f t="shared" si="152"/>
        <v>1</v>
      </c>
      <c r="X2702" s="162">
        <v>1</v>
      </c>
      <c r="Y2702" t="str">
        <f t="shared" si="150"/>
        <v>Public Elementary</v>
      </c>
      <c r="AA2702" t="str">
        <f t="shared" si="151"/>
        <v>1</v>
      </c>
    </row>
    <row r="2703" spans="1:27" ht="15.75" hidden="1" customHeight="1" x14ac:dyDescent="0.25">
      <c r="A2703" s="162">
        <v>2685</v>
      </c>
      <c r="B2703" s="162">
        <v>122871</v>
      </c>
      <c r="C2703" s="163" t="s">
        <v>3340</v>
      </c>
      <c r="D2703" s="163" t="s">
        <v>638</v>
      </c>
      <c r="E2703" s="163" t="s">
        <v>3254</v>
      </c>
      <c r="F2703" s="163" t="s">
        <v>3254</v>
      </c>
      <c r="G2703" s="163" t="s">
        <v>3302</v>
      </c>
      <c r="H2703" s="163" t="s">
        <v>3333</v>
      </c>
      <c r="I2703" s="163" t="s">
        <v>643</v>
      </c>
      <c r="J2703" s="166">
        <v>12.45547678</v>
      </c>
      <c r="K2703" s="166">
        <v>124.6826647</v>
      </c>
      <c r="L2703" s="163" t="s">
        <v>644</v>
      </c>
      <c r="M2703" s="162">
        <v>14</v>
      </c>
      <c r="N2703" s="162">
        <v>63</v>
      </c>
      <c r="O2703" s="162">
        <v>197</v>
      </c>
      <c r="P2703" s="162">
        <v>1421</v>
      </c>
      <c r="Q2703" s="162">
        <v>2638</v>
      </c>
      <c r="R2703" s="164">
        <v>1</v>
      </c>
      <c r="S2703" s="164" t="s">
        <v>644</v>
      </c>
      <c r="T2703" s="164"/>
      <c r="U2703" s="164" t="s">
        <v>644</v>
      </c>
      <c r="V2703" s="164" t="s">
        <v>644</v>
      </c>
      <c r="W2703" s="162">
        <f t="shared" si="152"/>
        <v>1</v>
      </c>
      <c r="X2703" s="162">
        <v>1</v>
      </c>
      <c r="Y2703" t="str">
        <f t="shared" si="150"/>
        <v>Public Elementary</v>
      </c>
      <c r="AA2703" t="str">
        <f t="shared" si="151"/>
        <v>1</v>
      </c>
    </row>
    <row r="2704" spans="1:27" ht="15.75" hidden="1" customHeight="1" x14ac:dyDescent="0.25">
      <c r="A2704" s="162">
        <v>2686</v>
      </c>
      <c r="B2704" s="162">
        <v>122872</v>
      </c>
      <c r="C2704" s="163" t="s">
        <v>3341</v>
      </c>
      <c r="D2704" s="163" t="s">
        <v>638</v>
      </c>
      <c r="E2704" s="163" t="s">
        <v>3254</v>
      </c>
      <c r="F2704" s="163" t="s">
        <v>3254</v>
      </c>
      <c r="G2704" s="163" t="s">
        <v>3302</v>
      </c>
      <c r="H2704" s="163" t="s">
        <v>3333</v>
      </c>
      <c r="I2704" s="163" t="s">
        <v>643</v>
      </c>
      <c r="J2704" s="162">
        <v>12.41414501</v>
      </c>
      <c r="K2704" s="162">
        <v>124.6791685</v>
      </c>
      <c r="L2704" s="163" t="s">
        <v>644</v>
      </c>
      <c r="M2704" s="162">
        <v>14</v>
      </c>
      <c r="N2704" s="162">
        <v>63</v>
      </c>
      <c r="O2704" s="162">
        <v>197</v>
      </c>
      <c r="P2704" s="162">
        <v>1421</v>
      </c>
      <c r="Q2704" s="162">
        <v>2638</v>
      </c>
      <c r="R2704" s="164">
        <v>1</v>
      </c>
      <c r="S2704" s="164" t="s">
        <v>644</v>
      </c>
      <c r="T2704" s="164"/>
      <c r="U2704" s="164" t="s">
        <v>644</v>
      </c>
      <c r="V2704" s="164" t="s">
        <v>644</v>
      </c>
      <c r="W2704" s="162">
        <f t="shared" si="152"/>
        <v>1</v>
      </c>
      <c r="X2704" s="162">
        <v>1</v>
      </c>
      <c r="Y2704" t="str">
        <f t="shared" si="150"/>
        <v>Public Elementary</v>
      </c>
      <c r="AA2704" t="str">
        <f t="shared" si="151"/>
        <v>1</v>
      </c>
    </row>
    <row r="2705" spans="1:27" ht="15.75" hidden="1" customHeight="1" x14ac:dyDescent="0.25">
      <c r="A2705" s="162">
        <v>2687</v>
      </c>
      <c r="B2705" s="162">
        <v>122873</v>
      </c>
      <c r="C2705" s="163" t="s">
        <v>1770</v>
      </c>
      <c r="D2705" s="163" t="s">
        <v>638</v>
      </c>
      <c r="E2705" s="163" t="s">
        <v>3254</v>
      </c>
      <c r="F2705" s="163" t="s">
        <v>3254</v>
      </c>
      <c r="G2705" s="163" t="s">
        <v>3302</v>
      </c>
      <c r="H2705" s="163" t="s">
        <v>3333</v>
      </c>
      <c r="I2705" s="163" t="s">
        <v>643</v>
      </c>
      <c r="J2705" s="162">
        <v>12.399768</v>
      </c>
      <c r="K2705" s="162">
        <v>124.630424</v>
      </c>
      <c r="L2705" s="163" t="s">
        <v>644</v>
      </c>
      <c r="M2705" s="162">
        <v>14</v>
      </c>
      <c r="N2705" s="162">
        <v>63</v>
      </c>
      <c r="O2705" s="162">
        <v>197</v>
      </c>
      <c r="P2705" s="162">
        <v>1421</v>
      </c>
      <c r="Q2705" s="162">
        <v>2638</v>
      </c>
      <c r="R2705" s="164">
        <v>1</v>
      </c>
      <c r="S2705" s="164" t="s">
        <v>644</v>
      </c>
      <c r="T2705" s="164"/>
      <c r="U2705" s="164" t="s">
        <v>644</v>
      </c>
      <c r="V2705" s="164" t="s">
        <v>644</v>
      </c>
      <c r="W2705" s="162">
        <f t="shared" si="152"/>
        <v>1</v>
      </c>
      <c r="X2705" s="162">
        <v>1</v>
      </c>
      <c r="Y2705" t="str">
        <f t="shared" si="150"/>
        <v>Public Elementary</v>
      </c>
      <c r="AA2705" t="str">
        <f t="shared" si="151"/>
        <v>1</v>
      </c>
    </row>
    <row r="2706" spans="1:27" ht="15.75" hidden="1" customHeight="1" x14ac:dyDescent="0.25">
      <c r="A2706" s="162">
        <v>2688</v>
      </c>
      <c r="B2706" s="162">
        <v>122874</v>
      </c>
      <c r="C2706" s="163" t="s">
        <v>1541</v>
      </c>
      <c r="D2706" s="163" t="s">
        <v>638</v>
      </c>
      <c r="E2706" s="163" t="s">
        <v>3254</v>
      </c>
      <c r="F2706" s="163" t="s">
        <v>3254</v>
      </c>
      <c r="G2706" s="163" t="s">
        <v>3302</v>
      </c>
      <c r="H2706" s="163" t="s">
        <v>3333</v>
      </c>
      <c r="I2706" s="163" t="s">
        <v>643</v>
      </c>
      <c r="J2706" s="162">
        <v>12.398218010000001</v>
      </c>
      <c r="K2706" s="162">
        <v>124.6740187</v>
      </c>
      <c r="L2706" s="163" t="s">
        <v>644</v>
      </c>
      <c r="M2706" s="162">
        <v>14</v>
      </c>
      <c r="N2706" s="162">
        <v>63</v>
      </c>
      <c r="O2706" s="162">
        <v>197</v>
      </c>
      <c r="P2706" s="162">
        <v>1421</v>
      </c>
      <c r="Q2706" s="162">
        <v>2638</v>
      </c>
      <c r="R2706" s="164">
        <v>1</v>
      </c>
      <c r="S2706" s="164" t="s">
        <v>644</v>
      </c>
      <c r="T2706" s="164"/>
      <c r="U2706" s="164" t="s">
        <v>644</v>
      </c>
      <c r="V2706" s="164" t="s">
        <v>644</v>
      </c>
      <c r="W2706" s="162">
        <f t="shared" si="152"/>
        <v>1</v>
      </c>
      <c r="X2706" s="162">
        <v>1</v>
      </c>
      <c r="Y2706" t="str">
        <f t="shared" si="150"/>
        <v>Public Elementary</v>
      </c>
      <c r="AA2706" t="str">
        <f t="shared" si="151"/>
        <v>1</v>
      </c>
    </row>
    <row r="2707" spans="1:27" ht="15.75" hidden="1" customHeight="1" x14ac:dyDescent="0.25">
      <c r="A2707" s="162">
        <v>2689</v>
      </c>
      <c r="B2707" s="162">
        <v>122875</v>
      </c>
      <c r="C2707" s="163" t="s">
        <v>3342</v>
      </c>
      <c r="D2707" s="163" t="s">
        <v>638</v>
      </c>
      <c r="E2707" s="163" t="s">
        <v>3254</v>
      </c>
      <c r="F2707" s="163" t="s">
        <v>3254</v>
      </c>
      <c r="G2707" s="163" t="s">
        <v>3343</v>
      </c>
      <c r="H2707" s="163" t="s">
        <v>3344</v>
      </c>
      <c r="I2707" s="163" t="s">
        <v>643</v>
      </c>
      <c r="J2707" s="162">
        <v>12.42777635</v>
      </c>
      <c r="K2707" s="162">
        <v>125.0586359</v>
      </c>
      <c r="L2707" s="163" t="s">
        <v>644</v>
      </c>
      <c r="M2707" s="162">
        <v>14</v>
      </c>
      <c r="N2707" s="162">
        <v>63</v>
      </c>
      <c r="O2707" s="162">
        <v>197</v>
      </c>
      <c r="P2707" s="162">
        <v>1422</v>
      </c>
      <c r="Q2707" s="162">
        <v>2639</v>
      </c>
      <c r="R2707" s="164">
        <v>1</v>
      </c>
      <c r="S2707" s="164" t="s">
        <v>644</v>
      </c>
      <c r="T2707" s="164"/>
      <c r="U2707" s="164" t="s">
        <v>644</v>
      </c>
      <c r="V2707" s="164" t="s">
        <v>644</v>
      </c>
      <c r="W2707" s="162">
        <f t="shared" si="152"/>
        <v>1</v>
      </c>
      <c r="X2707" s="162">
        <v>1</v>
      </c>
      <c r="Y2707" t="str">
        <f t="shared" si="150"/>
        <v>Public Elementary</v>
      </c>
      <c r="AA2707" t="str">
        <f t="shared" si="151"/>
        <v>1</v>
      </c>
    </row>
    <row r="2708" spans="1:27" ht="15.75" hidden="1" customHeight="1" x14ac:dyDescent="0.25">
      <c r="A2708" s="162">
        <v>2690</v>
      </c>
      <c r="B2708" s="162">
        <v>122876</v>
      </c>
      <c r="C2708" s="163" t="s">
        <v>3345</v>
      </c>
      <c r="D2708" s="163" t="s">
        <v>638</v>
      </c>
      <c r="E2708" s="163" t="s">
        <v>3254</v>
      </c>
      <c r="F2708" s="163" t="s">
        <v>3254</v>
      </c>
      <c r="G2708" s="163" t="s">
        <v>3343</v>
      </c>
      <c r="H2708" s="163" t="s">
        <v>3344</v>
      </c>
      <c r="I2708" s="163" t="s">
        <v>643</v>
      </c>
      <c r="J2708" s="162">
        <v>12.55523376</v>
      </c>
      <c r="K2708" s="162">
        <v>125.0630379</v>
      </c>
      <c r="L2708" s="163" t="s">
        <v>644</v>
      </c>
      <c r="M2708" s="162">
        <v>14</v>
      </c>
      <c r="N2708" s="162">
        <v>63</v>
      </c>
      <c r="O2708" s="162">
        <v>197</v>
      </c>
      <c r="P2708" s="162">
        <v>1422</v>
      </c>
      <c r="Q2708" s="162">
        <v>2639</v>
      </c>
      <c r="R2708" s="164">
        <v>1</v>
      </c>
      <c r="S2708" s="164" t="s">
        <v>644</v>
      </c>
      <c r="T2708" s="164"/>
      <c r="U2708" s="164" t="s">
        <v>644</v>
      </c>
      <c r="V2708" s="164" t="s">
        <v>644</v>
      </c>
      <c r="W2708" s="162">
        <f t="shared" si="152"/>
        <v>1</v>
      </c>
      <c r="X2708" s="162">
        <v>1</v>
      </c>
      <c r="Y2708" t="str">
        <f t="shared" si="150"/>
        <v>Public Elementary</v>
      </c>
      <c r="AA2708" t="str">
        <f t="shared" si="151"/>
        <v>1</v>
      </c>
    </row>
    <row r="2709" spans="1:27" ht="15.75" hidden="1" customHeight="1" x14ac:dyDescent="0.25">
      <c r="A2709" s="162">
        <v>2691</v>
      </c>
      <c r="B2709" s="162">
        <v>122877</v>
      </c>
      <c r="C2709" s="163" t="s">
        <v>3346</v>
      </c>
      <c r="D2709" s="163" t="s">
        <v>638</v>
      </c>
      <c r="E2709" s="163" t="s">
        <v>3254</v>
      </c>
      <c r="F2709" s="163" t="s">
        <v>3254</v>
      </c>
      <c r="G2709" s="163" t="s">
        <v>3343</v>
      </c>
      <c r="H2709" s="163" t="s">
        <v>3344</v>
      </c>
      <c r="I2709" s="163" t="s">
        <v>643</v>
      </c>
      <c r="J2709" s="162">
        <v>12.401706369999999</v>
      </c>
      <c r="K2709" s="162">
        <v>125.0426102</v>
      </c>
      <c r="L2709" s="163" t="s">
        <v>644</v>
      </c>
      <c r="M2709" s="162">
        <v>14</v>
      </c>
      <c r="N2709" s="162">
        <v>63</v>
      </c>
      <c r="O2709" s="162">
        <v>197</v>
      </c>
      <c r="P2709" s="162">
        <v>1422</v>
      </c>
      <c r="Q2709" s="162">
        <v>2639</v>
      </c>
      <c r="R2709" s="164">
        <v>1</v>
      </c>
      <c r="S2709" s="164" t="s">
        <v>644</v>
      </c>
      <c r="T2709" s="164"/>
      <c r="U2709" s="164" t="s">
        <v>644</v>
      </c>
      <c r="V2709" s="164" t="s">
        <v>644</v>
      </c>
      <c r="W2709" s="162">
        <f t="shared" si="152"/>
        <v>1</v>
      </c>
      <c r="X2709" s="162">
        <v>1</v>
      </c>
      <c r="Y2709" t="str">
        <f t="shared" si="150"/>
        <v>Public Elementary</v>
      </c>
      <c r="AA2709" t="str">
        <f t="shared" si="151"/>
        <v>1</v>
      </c>
    </row>
    <row r="2710" spans="1:27" ht="15.75" hidden="1" customHeight="1" x14ac:dyDescent="0.25">
      <c r="A2710" s="162">
        <v>2692</v>
      </c>
      <c r="B2710" s="162">
        <v>122878</v>
      </c>
      <c r="C2710" s="163" t="s">
        <v>1525</v>
      </c>
      <c r="D2710" s="163" t="s">
        <v>638</v>
      </c>
      <c r="E2710" s="163" t="s">
        <v>3254</v>
      </c>
      <c r="F2710" s="163" t="s">
        <v>3254</v>
      </c>
      <c r="G2710" s="163" t="s">
        <v>3343</v>
      </c>
      <c r="H2710" s="163" t="s">
        <v>3344</v>
      </c>
      <c r="I2710" s="163" t="s">
        <v>643</v>
      </c>
      <c r="J2710" s="162">
        <v>12.39550292</v>
      </c>
      <c r="K2710" s="162">
        <v>125.0408935</v>
      </c>
      <c r="L2710" s="163" t="s">
        <v>644</v>
      </c>
      <c r="M2710" s="162">
        <v>14</v>
      </c>
      <c r="N2710" s="162">
        <v>63</v>
      </c>
      <c r="O2710" s="162">
        <v>197</v>
      </c>
      <c r="P2710" s="162">
        <v>1422</v>
      </c>
      <c r="Q2710" s="162">
        <v>2639</v>
      </c>
      <c r="R2710" s="164">
        <v>1</v>
      </c>
      <c r="S2710" s="164" t="s">
        <v>644</v>
      </c>
      <c r="T2710" s="164"/>
      <c r="U2710" s="164" t="s">
        <v>644</v>
      </c>
      <c r="V2710" s="164" t="s">
        <v>644</v>
      </c>
      <c r="W2710" s="162">
        <f t="shared" si="152"/>
        <v>1</v>
      </c>
      <c r="X2710" s="162">
        <v>1</v>
      </c>
      <c r="Y2710" t="str">
        <f t="shared" ref="Y2710:Y2773" si="153">IF(X2710=1,"Public","Private")&amp;" "&amp;IF(W2710=1,"Elementary",IF(W2710=2,"JHS",IF(W2710=3,"SHS (Stand-alone)",IF(W2710=4,"Integrated",IF(W2710=5,"Secondary",IF(W2710=6,"Complete K to 12",IF(W2710=7,"ALS",IF(W2710=8,"SHS SUC",""))))))))</f>
        <v>Public Elementary</v>
      </c>
      <c r="AA2710" t="str">
        <f t="shared" ref="AA2710:AA2773" si="154">IF(R2710=1,1,"")&amp;IF(S2710=1,2,"")&amp;IF(T2710=1,3,"")&amp;IF(U2710=1,4,"")&amp;IF(V2710=1,5,"")</f>
        <v>1</v>
      </c>
    </row>
    <row r="2711" spans="1:27" ht="15.75" hidden="1" customHeight="1" x14ac:dyDescent="0.25">
      <c r="A2711" s="162">
        <v>2693</v>
      </c>
      <c r="B2711" s="162">
        <v>122879</v>
      </c>
      <c r="C2711" s="163" t="s">
        <v>3347</v>
      </c>
      <c r="D2711" s="163" t="s">
        <v>638</v>
      </c>
      <c r="E2711" s="163" t="s">
        <v>3254</v>
      </c>
      <c r="F2711" s="163" t="s">
        <v>3254</v>
      </c>
      <c r="G2711" s="163" t="s">
        <v>3343</v>
      </c>
      <c r="H2711" s="163" t="s">
        <v>3344</v>
      </c>
      <c r="I2711" s="163" t="s">
        <v>643</v>
      </c>
      <c r="J2711" s="162">
        <v>12.412436209999999</v>
      </c>
      <c r="K2711" s="162">
        <v>125.0580597</v>
      </c>
      <c r="L2711" s="163" t="s">
        <v>644</v>
      </c>
      <c r="M2711" s="162">
        <v>14</v>
      </c>
      <c r="N2711" s="162">
        <v>63</v>
      </c>
      <c r="O2711" s="162">
        <v>197</v>
      </c>
      <c r="P2711" s="162">
        <v>1422</v>
      </c>
      <c r="Q2711" s="162">
        <v>2639</v>
      </c>
      <c r="R2711" s="164">
        <v>1</v>
      </c>
      <c r="S2711" s="164" t="s">
        <v>644</v>
      </c>
      <c r="T2711" s="164"/>
      <c r="U2711" s="164" t="s">
        <v>644</v>
      </c>
      <c r="V2711" s="164" t="s">
        <v>644</v>
      </c>
      <c r="W2711" s="162">
        <f t="shared" si="152"/>
        <v>1</v>
      </c>
      <c r="X2711" s="162">
        <v>1</v>
      </c>
      <c r="Y2711" t="str">
        <f t="shared" si="153"/>
        <v>Public Elementary</v>
      </c>
      <c r="AA2711" t="str">
        <f t="shared" si="154"/>
        <v>1</v>
      </c>
    </row>
    <row r="2712" spans="1:27" ht="15.75" hidden="1" customHeight="1" x14ac:dyDescent="0.25">
      <c r="A2712" s="162">
        <v>2694</v>
      </c>
      <c r="B2712" s="162">
        <v>122880</v>
      </c>
      <c r="C2712" s="163" t="s">
        <v>3348</v>
      </c>
      <c r="D2712" s="163" t="s">
        <v>638</v>
      </c>
      <c r="E2712" s="163" t="s">
        <v>3254</v>
      </c>
      <c r="F2712" s="163" t="s">
        <v>3254</v>
      </c>
      <c r="G2712" s="163" t="s">
        <v>3343</v>
      </c>
      <c r="H2712" s="163" t="s">
        <v>3344</v>
      </c>
      <c r="I2712" s="163" t="s">
        <v>643</v>
      </c>
      <c r="J2712" s="162">
        <v>12.404724249999999</v>
      </c>
      <c r="K2712" s="162">
        <v>125.0582314</v>
      </c>
      <c r="L2712" s="163" t="s">
        <v>644</v>
      </c>
      <c r="M2712" s="162">
        <v>14</v>
      </c>
      <c r="N2712" s="162">
        <v>63</v>
      </c>
      <c r="O2712" s="162">
        <v>197</v>
      </c>
      <c r="P2712" s="162">
        <v>1422</v>
      </c>
      <c r="Q2712" s="162">
        <v>2639</v>
      </c>
      <c r="R2712" s="164">
        <v>1</v>
      </c>
      <c r="S2712" s="164" t="s">
        <v>644</v>
      </c>
      <c r="T2712" s="164"/>
      <c r="U2712" s="164" t="s">
        <v>644</v>
      </c>
      <c r="V2712" s="164" t="s">
        <v>644</v>
      </c>
      <c r="W2712" s="162">
        <f t="shared" si="152"/>
        <v>1</v>
      </c>
      <c r="X2712" s="162">
        <v>1</v>
      </c>
      <c r="Y2712" t="str">
        <f t="shared" si="153"/>
        <v>Public Elementary</v>
      </c>
      <c r="AA2712" t="str">
        <f t="shared" si="154"/>
        <v>1</v>
      </c>
    </row>
    <row r="2713" spans="1:27" ht="15.75" hidden="1" customHeight="1" x14ac:dyDescent="0.25">
      <c r="A2713" s="162">
        <v>2695</v>
      </c>
      <c r="B2713" s="162">
        <v>122881</v>
      </c>
      <c r="C2713" s="163" t="s">
        <v>3349</v>
      </c>
      <c r="D2713" s="163" t="s">
        <v>638</v>
      </c>
      <c r="E2713" s="163" t="s">
        <v>3254</v>
      </c>
      <c r="F2713" s="163" t="s">
        <v>3254</v>
      </c>
      <c r="G2713" s="163" t="s">
        <v>3343</v>
      </c>
      <c r="H2713" s="163" t="s">
        <v>3344</v>
      </c>
      <c r="I2713" s="163" t="s">
        <v>643</v>
      </c>
      <c r="J2713" s="162">
        <v>12.409418519999999</v>
      </c>
      <c r="K2713" s="162">
        <v>125.0519657</v>
      </c>
      <c r="L2713" s="163" t="s">
        <v>644</v>
      </c>
      <c r="M2713" s="162">
        <v>14</v>
      </c>
      <c r="N2713" s="162">
        <v>63</v>
      </c>
      <c r="O2713" s="162">
        <v>197</v>
      </c>
      <c r="P2713" s="162">
        <v>1422</v>
      </c>
      <c r="Q2713" s="162">
        <v>2639</v>
      </c>
      <c r="R2713" s="164">
        <v>1</v>
      </c>
      <c r="S2713" s="164" t="s">
        <v>644</v>
      </c>
      <c r="T2713" s="164"/>
      <c r="U2713" s="164" t="s">
        <v>644</v>
      </c>
      <c r="V2713" s="164" t="s">
        <v>644</v>
      </c>
      <c r="W2713" s="162">
        <f t="shared" si="152"/>
        <v>1</v>
      </c>
      <c r="X2713" s="162">
        <v>1</v>
      </c>
      <c r="Y2713" t="str">
        <f t="shared" si="153"/>
        <v>Public Elementary</v>
      </c>
      <c r="AA2713" t="str">
        <f t="shared" si="154"/>
        <v>1</v>
      </c>
    </row>
    <row r="2714" spans="1:27" ht="15.75" hidden="1" customHeight="1" x14ac:dyDescent="0.25">
      <c r="A2714" s="162">
        <v>2696</v>
      </c>
      <c r="B2714" s="162">
        <v>122882</v>
      </c>
      <c r="C2714" s="163" t="s">
        <v>1352</v>
      </c>
      <c r="D2714" s="163" t="s">
        <v>638</v>
      </c>
      <c r="E2714" s="163" t="s">
        <v>3254</v>
      </c>
      <c r="F2714" s="163" t="s">
        <v>3254</v>
      </c>
      <c r="G2714" s="163" t="s">
        <v>3343</v>
      </c>
      <c r="H2714" s="163" t="s">
        <v>3344</v>
      </c>
      <c r="I2714" s="163" t="s">
        <v>643</v>
      </c>
      <c r="J2714" s="162">
        <v>12.39919162</v>
      </c>
      <c r="K2714" s="162">
        <v>125.0551414</v>
      </c>
      <c r="L2714" s="163" t="s">
        <v>644</v>
      </c>
      <c r="M2714" s="162">
        <v>14</v>
      </c>
      <c r="N2714" s="162">
        <v>63</v>
      </c>
      <c r="O2714" s="162">
        <v>197</v>
      </c>
      <c r="P2714" s="162">
        <v>1422</v>
      </c>
      <c r="Q2714" s="162">
        <v>2639</v>
      </c>
      <c r="R2714" s="164">
        <v>1</v>
      </c>
      <c r="S2714" s="164" t="s">
        <v>644</v>
      </c>
      <c r="T2714" s="164"/>
      <c r="U2714" s="164" t="s">
        <v>644</v>
      </c>
      <c r="V2714" s="164" t="s">
        <v>644</v>
      </c>
      <c r="W2714" s="162">
        <f t="shared" si="152"/>
        <v>1</v>
      </c>
      <c r="X2714" s="162">
        <v>1</v>
      </c>
      <c r="Y2714" t="str">
        <f t="shared" si="153"/>
        <v>Public Elementary</v>
      </c>
      <c r="AA2714" t="str">
        <f t="shared" si="154"/>
        <v>1</v>
      </c>
    </row>
    <row r="2715" spans="1:27" ht="15.75" hidden="1" customHeight="1" x14ac:dyDescent="0.25">
      <c r="A2715" s="162">
        <v>2697</v>
      </c>
      <c r="B2715" s="162">
        <v>122883</v>
      </c>
      <c r="C2715" s="163" t="s">
        <v>3350</v>
      </c>
      <c r="D2715" s="163" t="s">
        <v>638</v>
      </c>
      <c r="E2715" s="163" t="s">
        <v>3254</v>
      </c>
      <c r="F2715" s="163" t="s">
        <v>3254</v>
      </c>
      <c r="G2715" s="163" t="s">
        <v>3343</v>
      </c>
      <c r="H2715" s="163" t="s">
        <v>3344</v>
      </c>
      <c r="I2715" s="163" t="s">
        <v>643</v>
      </c>
      <c r="J2715" s="162">
        <v>12.42249496</v>
      </c>
      <c r="K2715" s="162">
        <v>125.0412369</v>
      </c>
      <c r="L2715" s="163" t="s">
        <v>644</v>
      </c>
      <c r="M2715" s="162">
        <v>14</v>
      </c>
      <c r="N2715" s="162">
        <v>63</v>
      </c>
      <c r="O2715" s="162">
        <v>197</v>
      </c>
      <c r="P2715" s="162">
        <v>1422</v>
      </c>
      <c r="Q2715" s="162">
        <v>2639</v>
      </c>
      <c r="R2715" s="164">
        <v>1</v>
      </c>
      <c r="S2715" s="164" t="s">
        <v>644</v>
      </c>
      <c r="T2715" s="164"/>
      <c r="U2715" s="164" t="s">
        <v>644</v>
      </c>
      <c r="V2715" s="164" t="s">
        <v>644</v>
      </c>
      <c r="W2715" s="162">
        <f t="shared" si="152"/>
        <v>1</v>
      </c>
      <c r="X2715" s="162">
        <v>1</v>
      </c>
      <c r="Y2715" t="str">
        <f t="shared" si="153"/>
        <v>Public Elementary</v>
      </c>
      <c r="AA2715" t="str">
        <f t="shared" si="154"/>
        <v>1</v>
      </c>
    </row>
    <row r="2716" spans="1:27" ht="15.75" hidden="1" customHeight="1" x14ac:dyDescent="0.25">
      <c r="A2716" s="162">
        <v>2698</v>
      </c>
      <c r="B2716" s="162">
        <v>122884</v>
      </c>
      <c r="C2716" s="163" t="s">
        <v>3351</v>
      </c>
      <c r="D2716" s="163" t="s">
        <v>638</v>
      </c>
      <c r="E2716" s="163" t="s">
        <v>3254</v>
      </c>
      <c r="F2716" s="163" t="s">
        <v>3254</v>
      </c>
      <c r="G2716" s="163" t="s">
        <v>3343</v>
      </c>
      <c r="H2716" s="163" t="s">
        <v>3344</v>
      </c>
      <c r="I2716" s="163" t="s">
        <v>643</v>
      </c>
      <c r="J2716" s="162">
        <v>12.38879665</v>
      </c>
      <c r="K2716" s="162">
        <v>125.05754469999999</v>
      </c>
      <c r="L2716" s="163" t="s">
        <v>644</v>
      </c>
      <c r="M2716" s="162">
        <v>14</v>
      </c>
      <c r="N2716" s="162">
        <v>63</v>
      </c>
      <c r="O2716" s="162">
        <v>197</v>
      </c>
      <c r="P2716" s="162">
        <v>1422</v>
      </c>
      <c r="Q2716" s="162">
        <v>2639</v>
      </c>
      <c r="R2716" s="164">
        <v>1</v>
      </c>
      <c r="S2716" s="164" t="s">
        <v>644</v>
      </c>
      <c r="T2716" s="164"/>
      <c r="U2716" s="164" t="s">
        <v>644</v>
      </c>
      <c r="V2716" s="164" t="s">
        <v>644</v>
      </c>
      <c r="W2716" s="162">
        <f t="shared" si="152"/>
        <v>1</v>
      </c>
      <c r="X2716" s="162">
        <v>1</v>
      </c>
      <c r="Y2716" t="str">
        <f t="shared" si="153"/>
        <v>Public Elementary</v>
      </c>
      <c r="AA2716" t="str">
        <f t="shared" si="154"/>
        <v>1</v>
      </c>
    </row>
    <row r="2717" spans="1:27" ht="15.75" hidden="1" customHeight="1" x14ac:dyDescent="0.25">
      <c r="A2717" s="162">
        <v>2699</v>
      </c>
      <c r="B2717" s="162">
        <v>122885</v>
      </c>
      <c r="C2717" s="163" t="s">
        <v>3352</v>
      </c>
      <c r="D2717" s="163" t="s">
        <v>638</v>
      </c>
      <c r="E2717" s="163" t="s">
        <v>3254</v>
      </c>
      <c r="F2717" s="163" t="s">
        <v>3254</v>
      </c>
      <c r="G2717" s="163" t="s">
        <v>3343</v>
      </c>
      <c r="H2717" s="163" t="s">
        <v>3344</v>
      </c>
      <c r="I2717" s="163" t="s">
        <v>643</v>
      </c>
      <c r="J2717" s="162">
        <v>12.42258934</v>
      </c>
      <c r="K2717" s="162">
        <v>125.03452040000001</v>
      </c>
      <c r="L2717" s="163" t="s">
        <v>644</v>
      </c>
      <c r="M2717" s="162">
        <v>14</v>
      </c>
      <c r="N2717" s="162">
        <v>63</v>
      </c>
      <c r="O2717" s="162">
        <v>197</v>
      </c>
      <c r="P2717" s="162">
        <v>1422</v>
      </c>
      <c r="Q2717" s="162">
        <v>2639</v>
      </c>
      <c r="R2717" s="164">
        <v>1</v>
      </c>
      <c r="S2717" s="164" t="s">
        <v>644</v>
      </c>
      <c r="T2717" s="164"/>
      <c r="U2717" s="164" t="s">
        <v>644</v>
      </c>
      <c r="V2717" s="164" t="s">
        <v>644</v>
      </c>
      <c r="W2717" s="162">
        <f t="shared" si="152"/>
        <v>1</v>
      </c>
      <c r="X2717" s="162">
        <v>1</v>
      </c>
      <c r="Y2717" t="str">
        <f t="shared" si="153"/>
        <v>Public Elementary</v>
      </c>
      <c r="AA2717" t="str">
        <f t="shared" si="154"/>
        <v>1</v>
      </c>
    </row>
    <row r="2718" spans="1:27" ht="15.75" hidden="1" customHeight="1" x14ac:dyDescent="0.25">
      <c r="A2718" s="162">
        <v>2700</v>
      </c>
      <c r="B2718" s="162">
        <v>122886</v>
      </c>
      <c r="C2718" s="163" t="s">
        <v>3353</v>
      </c>
      <c r="D2718" s="163" t="s">
        <v>638</v>
      </c>
      <c r="E2718" s="163" t="s">
        <v>3254</v>
      </c>
      <c r="F2718" s="163" t="s">
        <v>3254</v>
      </c>
      <c r="G2718" s="163" t="s">
        <v>3343</v>
      </c>
      <c r="H2718" s="163" t="s">
        <v>3344</v>
      </c>
      <c r="I2718" s="163" t="s">
        <v>643</v>
      </c>
      <c r="J2718" s="162">
        <v>12.43766694</v>
      </c>
      <c r="K2718" s="162">
        <v>125.0502245</v>
      </c>
      <c r="L2718" s="163" t="s">
        <v>644</v>
      </c>
      <c r="M2718" s="162">
        <v>14</v>
      </c>
      <c r="N2718" s="162">
        <v>63</v>
      </c>
      <c r="O2718" s="162">
        <v>197</v>
      </c>
      <c r="P2718" s="162">
        <v>1422</v>
      </c>
      <c r="Q2718" s="162">
        <v>2639</v>
      </c>
      <c r="R2718" s="164">
        <v>1</v>
      </c>
      <c r="S2718" s="164" t="s">
        <v>644</v>
      </c>
      <c r="T2718" s="164"/>
      <c r="U2718" s="164" t="s">
        <v>644</v>
      </c>
      <c r="V2718" s="164" t="s">
        <v>644</v>
      </c>
      <c r="W2718" s="162">
        <f t="shared" si="152"/>
        <v>1</v>
      </c>
      <c r="X2718" s="162">
        <v>1</v>
      </c>
      <c r="Y2718" t="str">
        <f t="shared" si="153"/>
        <v>Public Elementary</v>
      </c>
      <c r="AA2718" t="str">
        <f t="shared" si="154"/>
        <v>1</v>
      </c>
    </row>
    <row r="2719" spans="1:27" ht="15.75" hidden="1" customHeight="1" x14ac:dyDescent="0.25">
      <c r="A2719" s="162">
        <v>2701</v>
      </c>
      <c r="B2719" s="162">
        <v>122887</v>
      </c>
      <c r="C2719" s="163" t="s">
        <v>3354</v>
      </c>
      <c r="D2719" s="163" t="s">
        <v>638</v>
      </c>
      <c r="E2719" s="163" t="s">
        <v>3254</v>
      </c>
      <c r="F2719" s="163" t="s">
        <v>3254</v>
      </c>
      <c r="G2719" s="163" t="s">
        <v>3343</v>
      </c>
      <c r="H2719" s="163" t="s">
        <v>3344</v>
      </c>
      <c r="I2719" s="163" t="s">
        <v>643</v>
      </c>
      <c r="J2719" s="162">
        <v>12.36440071</v>
      </c>
      <c r="K2719" s="162">
        <v>125.04661950000001</v>
      </c>
      <c r="L2719" s="163" t="s">
        <v>644</v>
      </c>
      <c r="M2719" s="162">
        <v>14</v>
      </c>
      <c r="N2719" s="162">
        <v>63</v>
      </c>
      <c r="O2719" s="162">
        <v>197</v>
      </c>
      <c r="P2719" s="162">
        <v>1422</v>
      </c>
      <c r="Q2719" s="162">
        <v>2639</v>
      </c>
      <c r="R2719" s="164">
        <v>1</v>
      </c>
      <c r="S2719" s="164" t="s">
        <v>644</v>
      </c>
      <c r="T2719" s="164"/>
      <c r="U2719" s="164" t="s">
        <v>644</v>
      </c>
      <c r="V2719" s="164" t="s">
        <v>644</v>
      </c>
      <c r="W2719" s="162">
        <f t="shared" si="152"/>
        <v>1</v>
      </c>
      <c r="X2719" s="162">
        <v>1</v>
      </c>
      <c r="Y2719" t="str">
        <f t="shared" si="153"/>
        <v>Public Elementary</v>
      </c>
      <c r="AA2719" t="str">
        <f t="shared" si="154"/>
        <v>1</v>
      </c>
    </row>
    <row r="2720" spans="1:27" ht="15.75" hidden="1" customHeight="1" x14ac:dyDescent="0.25">
      <c r="A2720" s="162">
        <v>2702</v>
      </c>
      <c r="B2720" s="162">
        <v>122888</v>
      </c>
      <c r="C2720" s="163" t="s">
        <v>3355</v>
      </c>
      <c r="D2720" s="163" t="s">
        <v>638</v>
      </c>
      <c r="E2720" s="163" t="s">
        <v>3254</v>
      </c>
      <c r="F2720" s="163" t="s">
        <v>3254</v>
      </c>
      <c r="G2720" s="163" t="s">
        <v>3343</v>
      </c>
      <c r="H2720" s="163" t="s">
        <v>3344</v>
      </c>
      <c r="I2720" s="163" t="s">
        <v>643</v>
      </c>
      <c r="J2720" s="162">
        <v>12.446048559999999</v>
      </c>
      <c r="K2720" s="162">
        <v>125.1072161</v>
      </c>
      <c r="L2720" s="163" t="s">
        <v>644</v>
      </c>
      <c r="M2720" s="162">
        <v>14</v>
      </c>
      <c r="N2720" s="162">
        <v>63</v>
      </c>
      <c r="O2720" s="162">
        <v>197</v>
      </c>
      <c r="P2720" s="162">
        <v>1422</v>
      </c>
      <c r="Q2720" s="162">
        <v>2639</v>
      </c>
      <c r="R2720" s="164">
        <v>1</v>
      </c>
      <c r="S2720" s="164" t="s">
        <v>644</v>
      </c>
      <c r="T2720" s="164"/>
      <c r="U2720" s="164" t="s">
        <v>644</v>
      </c>
      <c r="V2720" s="164" t="s">
        <v>644</v>
      </c>
      <c r="W2720" s="162">
        <f t="shared" si="152"/>
        <v>1</v>
      </c>
      <c r="X2720" s="162">
        <v>1</v>
      </c>
      <c r="Y2720" t="str">
        <f t="shared" si="153"/>
        <v>Public Elementary</v>
      </c>
      <c r="AA2720" t="str">
        <f t="shared" si="154"/>
        <v>1</v>
      </c>
    </row>
    <row r="2721" spans="1:27" ht="15.75" hidden="1" customHeight="1" x14ac:dyDescent="0.25">
      <c r="A2721" s="162">
        <v>2703</v>
      </c>
      <c r="B2721" s="162">
        <v>122889</v>
      </c>
      <c r="C2721" s="163" t="s">
        <v>2702</v>
      </c>
      <c r="D2721" s="163" t="s">
        <v>638</v>
      </c>
      <c r="E2721" s="163" t="s">
        <v>3254</v>
      </c>
      <c r="F2721" s="163" t="s">
        <v>3254</v>
      </c>
      <c r="G2721" s="163" t="s">
        <v>3343</v>
      </c>
      <c r="H2721" s="163" t="s">
        <v>3344</v>
      </c>
      <c r="I2721" s="163" t="s">
        <v>643</v>
      </c>
      <c r="J2721" s="162">
        <v>12.43381548</v>
      </c>
      <c r="K2721" s="162">
        <v>125.04017949999999</v>
      </c>
      <c r="L2721" s="163" t="s">
        <v>644</v>
      </c>
      <c r="M2721" s="162">
        <v>14</v>
      </c>
      <c r="N2721" s="162">
        <v>63</v>
      </c>
      <c r="O2721" s="162">
        <v>197</v>
      </c>
      <c r="P2721" s="162">
        <v>1422</v>
      </c>
      <c r="Q2721" s="162">
        <v>2639</v>
      </c>
      <c r="R2721" s="164">
        <v>1</v>
      </c>
      <c r="S2721" s="164" t="s">
        <v>644</v>
      </c>
      <c r="T2721" s="164"/>
      <c r="U2721" s="164" t="s">
        <v>644</v>
      </c>
      <c r="V2721" s="164" t="s">
        <v>644</v>
      </c>
      <c r="W2721" s="162">
        <f t="shared" si="152"/>
        <v>1</v>
      </c>
      <c r="X2721" s="162">
        <v>1</v>
      </c>
      <c r="Y2721" t="str">
        <f t="shared" si="153"/>
        <v>Public Elementary</v>
      </c>
      <c r="AA2721" t="str">
        <f t="shared" si="154"/>
        <v>1</v>
      </c>
    </row>
    <row r="2722" spans="1:27" ht="15.75" hidden="1" customHeight="1" x14ac:dyDescent="0.25">
      <c r="A2722" s="162">
        <v>2704</v>
      </c>
      <c r="B2722" s="162">
        <v>122890</v>
      </c>
      <c r="C2722" s="163" t="s">
        <v>3356</v>
      </c>
      <c r="D2722" s="163" t="s">
        <v>638</v>
      </c>
      <c r="E2722" s="163" t="s">
        <v>3254</v>
      </c>
      <c r="F2722" s="163" t="s">
        <v>3254</v>
      </c>
      <c r="G2722" s="163" t="s">
        <v>3343</v>
      </c>
      <c r="H2722" s="163" t="s">
        <v>3344</v>
      </c>
      <c r="I2722" s="163" t="s">
        <v>643</v>
      </c>
      <c r="J2722" s="162">
        <v>12.45996119</v>
      </c>
      <c r="K2722" s="162">
        <v>125.10464109999999</v>
      </c>
      <c r="L2722" s="163" t="s">
        <v>644</v>
      </c>
      <c r="M2722" s="162">
        <v>14</v>
      </c>
      <c r="N2722" s="162">
        <v>63</v>
      </c>
      <c r="O2722" s="162">
        <v>197</v>
      </c>
      <c r="P2722" s="162">
        <v>1422</v>
      </c>
      <c r="Q2722" s="162">
        <v>2639</v>
      </c>
      <c r="R2722" s="164">
        <v>1</v>
      </c>
      <c r="S2722" s="164" t="s">
        <v>644</v>
      </c>
      <c r="T2722" s="164"/>
      <c r="U2722" s="164" t="s">
        <v>644</v>
      </c>
      <c r="V2722" s="164" t="s">
        <v>644</v>
      </c>
      <c r="W2722" s="162">
        <f t="shared" si="152"/>
        <v>1</v>
      </c>
      <c r="X2722" s="162">
        <v>1</v>
      </c>
      <c r="Y2722" t="str">
        <f t="shared" si="153"/>
        <v>Public Elementary</v>
      </c>
      <c r="AA2722" t="str">
        <f t="shared" si="154"/>
        <v>1</v>
      </c>
    </row>
    <row r="2723" spans="1:27" ht="15.75" hidden="1" customHeight="1" x14ac:dyDescent="0.25">
      <c r="A2723" s="162">
        <v>2705</v>
      </c>
      <c r="B2723" s="162">
        <v>122891</v>
      </c>
      <c r="C2723" s="163" t="s">
        <v>3357</v>
      </c>
      <c r="D2723" s="163" t="s">
        <v>638</v>
      </c>
      <c r="E2723" s="163" t="s">
        <v>3254</v>
      </c>
      <c r="F2723" s="163" t="s">
        <v>3254</v>
      </c>
      <c r="G2723" s="163" t="s">
        <v>3343</v>
      </c>
      <c r="H2723" s="163" t="s">
        <v>3344</v>
      </c>
      <c r="I2723" s="163" t="s">
        <v>643</v>
      </c>
      <c r="J2723" s="162">
        <v>12.38904861</v>
      </c>
      <c r="K2723" s="162">
        <v>125.0517694</v>
      </c>
      <c r="L2723" s="163" t="s">
        <v>644</v>
      </c>
      <c r="M2723" s="162">
        <v>14</v>
      </c>
      <c r="N2723" s="162">
        <v>63</v>
      </c>
      <c r="O2723" s="162">
        <v>197</v>
      </c>
      <c r="P2723" s="162">
        <v>1422</v>
      </c>
      <c r="Q2723" s="162">
        <v>2639</v>
      </c>
      <c r="R2723" s="164">
        <v>1</v>
      </c>
      <c r="S2723" s="164" t="s">
        <v>644</v>
      </c>
      <c r="T2723" s="164"/>
      <c r="U2723" s="164" t="s">
        <v>644</v>
      </c>
      <c r="V2723" s="164" t="s">
        <v>644</v>
      </c>
      <c r="W2723" s="162">
        <f t="shared" si="152"/>
        <v>1</v>
      </c>
      <c r="X2723" s="162">
        <v>1</v>
      </c>
      <c r="Y2723" t="str">
        <f t="shared" si="153"/>
        <v>Public Elementary</v>
      </c>
      <c r="AA2723" t="str">
        <f t="shared" si="154"/>
        <v>1</v>
      </c>
    </row>
    <row r="2724" spans="1:27" ht="15.75" hidden="1" customHeight="1" x14ac:dyDescent="0.25">
      <c r="A2724" s="162">
        <v>2706</v>
      </c>
      <c r="B2724" s="162">
        <v>122892</v>
      </c>
      <c r="C2724" s="163" t="s">
        <v>1303</v>
      </c>
      <c r="D2724" s="163" t="s">
        <v>638</v>
      </c>
      <c r="E2724" s="163" t="s">
        <v>3254</v>
      </c>
      <c r="F2724" s="163" t="s">
        <v>3254</v>
      </c>
      <c r="G2724" s="163" t="s">
        <v>3343</v>
      </c>
      <c r="H2724" s="163" t="s">
        <v>3344</v>
      </c>
      <c r="I2724" s="163" t="s">
        <v>643</v>
      </c>
      <c r="J2724" s="162">
        <v>12.45359152</v>
      </c>
      <c r="K2724" s="162">
        <v>125.0406114</v>
      </c>
      <c r="L2724" s="163" t="s">
        <v>644</v>
      </c>
      <c r="M2724" s="162">
        <v>14</v>
      </c>
      <c r="N2724" s="162">
        <v>63</v>
      </c>
      <c r="O2724" s="162">
        <v>197</v>
      </c>
      <c r="P2724" s="162">
        <v>1422</v>
      </c>
      <c r="Q2724" s="162">
        <v>2639</v>
      </c>
      <c r="R2724" s="164">
        <v>1</v>
      </c>
      <c r="S2724" s="164" t="s">
        <v>644</v>
      </c>
      <c r="T2724" s="164"/>
      <c r="U2724" s="164" t="s">
        <v>644</v>
      </c>
      <c r="V2724" s="164" t="s">
        <v>644</v>
      </c>
      <c r="W2724" s="162">
        <f t="shared" si="152"/>
        <v>1</v>
      </c>
      <c r="X2724" s="162">
        <v>1</v>
      </c>
      <c r="Y2724" t="str">
        <f t="shared" si="153"/>
        <v>Public Elementary</v>
      </c>
      <c r="AA2724" t="str">
        <f t="shared" si="154"/>
        <v>1</v>
      </c>
    </row>
    <row r="2725" spans="1:27" ht="15.75" hidden="1" customHeight="1" x14ac:dyDescent="0.25">
      <c r="A2725" s="162">
        <v>2707</v>
      </c>
      <c r="B2725" s="162">
        <v>122893</v>
      </c>
      <c r="C2725" s="163" t="s">
        <v>3358</v>
      </c>
      <c r="D2725" s="163" t="s">
        <v>638</v>
      </c>
      <c r="E2725" s="163" t="s">
        <v>3254</v>
      </c>
      <c r="F2725" s="163" t="s">
        <v>3254</v>
      </c>
      <c r="G2725" s="163" t="s">
        <v>3343</v>
      </c>
      <c r="H2725" s="163" t="s">
        <v>3344</v>
      </c>
      <c r="I2725" s="163" t="s">
        <v>643</v>
      </c>
      <c r="J2725" s="162">
        <v>12.422411869999999</v>
      </c>
      <c r="K2725" s="162">
        <v>125.0601808</v>
      </c>
      <c r="L2725" s="163" t="s">
        <v>644</v>
      </c>
      <c r="M2725" s="162">
        <v>14</v>
      </c>
      <c r="N2725" s="162">
        <v>63</v>
      </c>
      <c r="O2725" s="162">
        <v>197</v>
      </c>
      <c r="P2725" s="162">
        <v>1422</v>
      </c>
      <c r="Q2725" s="162">
        <v>2639</v>
      </c>
      <c r="R2725" s="164">
        <v>1</v>
      </c>
      <c r="S2725" s="164" t="s">
        <v>644</v>
      </c>
      <c r="T2725" s="164"/>
      <c r="U2725" s="164" t="s">
        <v>644</v>
      </c>
      <c r="V2725" s="164" t="s">
        <v>644</v>
      </c>
      <c r="W2725" s="162">
        <f t="shared" si="152"/>
        <v>1</v>
      </c>
      <c r="X2725" s="162">
        <v>1</v>
      </c>
      <c r="Y2725" t="str">
        <f t="shared" si="153"/>
        <v>Public Elementary</v>
      </c>
      <c r="AA2725" t="str">
        <f t="shared" si="154"/>
        <v>1</v>
      </c>
    </row>
    <row r="2726" spans="1:27" ht="15.75" hidden="1" customHeight="1" x14ac:dyDescent="0.25">
      <c r="A2726" s="162">
        <v>2708</v>
      </c>
      <c r="B2726" s="162">
        <v>122894</v>
      </c>
      <c r="C2726" s="163" t="s">
        <v>3359</v>
      </c>
      <c r="D2726" s="163" t="s">
        <v>638</v>
      </c>
      <c r="E2726" s="163" t="s">
        <v>3254</v>
      </c>
      <c r="F2726" s="163" t="s">
        <v>3254</v>
      </c>
      <c r="G2726" s="163" t="s">
        <v>3343</v>
      </c>
      <c r="H2726" s="163" t="s">
        <v>3344</v>
      </c>
      <c r="I2726" s="163" t="s">
        <v>643</v>
      </c>
      <c r="J2726" s="162">
        <v>12.423250019999999</v>
      </c>
      <c r="K2726" s="162">
        <v>125.0287668</v>
      </c>
      <c r="L2726" s="163" t="s">
        <v>644</v>
      </c>
      <c r="M2726" s="162">
        <v>14</v>
      </c>
      <c r="N2726" s="162">
        <v>63</v>
      </c>
      <c r="O2726" s="162">
        <v>197</v>
      </c>
      <c r="P2726" s="162">
        <v>1422</v>
      </c>
      <c r="Q2726" s="162">
        <v>2639</v>
      </c>
      <c r="R2726" s="164">
        <v>1</v>
      </c>
      <c r="S2726" s="164" t="s">
        <v>644</v>
      </c>
      <c r="T2726" s="164"/>
      <c r="U2726" s="164" t="s">
        <v>644</v>
      </c>
      <c r="V2726" s="164" t="s">
        <v>644</v>
      </c>
      <c r="W2726" s="162">
        <f t="shared" ref="W2726:W2789" si="155">IF(AA2726="1",1,IF(AA2726="2",2,IF(AA2726="12",4,IF(AA2726="123",6,IF(AA2726="23",5,IF(AA2726="3",3,IF(AA2726="4",7,IF(AA2726="35",8,""))))))))</f>
        <v>1</v>
      </c>
      <c r="X2726" s="162">
        <v>1</v>
      </c>
      <c r="Y2726" t="str">
        <f t="shared" si="153"/>
        <v>Public Elementary</v>
      </c>
      <c r="AA2726" t="str">
        <f t="shared" si="154"/>
        <v>1</v>
      </c>
    </row>
    <row r="2727" spans="1:27" ht="15.75" hidden="1" customHeight="1" x14ac:dyDescent="0.25">
      <c r="A2727" s="162">
        <v>2709</v>
      </c>
      <c r="B2727" s="162">
        <v>122895</v>
      </c>
      <c r="C2727" s="163" t="s">
        <v>3360</v>
      </c>
      <c r="D2727" s="163" t="s">
        <v>638</v>
      </c>
      <c r="E2727" s="163" t="s">
        <v>3254</v>
      </c>
      <c r="F2727" s="163" t="s">
        <v>3254</v>
      </c>
      <c r="G2727" s="163" t="s">
        <v>3343</v>
      </c>
      <c r="H2727" s="163" t="s">
        <v>3361</v>
      </c>
      <c r="I2727" s="163" t="s">
        <v>643</v>
      </c>
      <c r="J2727" s="162">
        <v>12.393072050000001</v>
      </c>
      <c r="K2727" s="162">
        <v>125.0714064</v>
      </c>
      <c r="L2727" s="163" t="s">
        <v>644</v>
      </c>
      <c r="M2727" s="162">
        <v>14</v>
      </c>
      <c r="N2727" s="162">
        <v>63</v>
      </c>
      <c r="O2727" s="162">
        <v>197</v>
      </c>
      <c r="P2727" s="162">
        <v>1422</v>
      </c>
      <c r="Q2727" s="162">
        <v>2640</v>
      </c>
      <c r="R2727" s="164">
        <v>1</v>
      </c>
      <c r="S2727" s="164" t="s">
        <v>644</v>
      </c>
      <c r="T2727" s="164"/>
      <c r="U2727" s="164" t="s">
        <v>644</v>
      </c>
      <c r="V2727" s="164" t="s">
        <v>644</v>
      </c>
      <c r="W2727" s="162">
        <f t="shared" si="155"/>
        <v>1</v>
      </c>
      <c r="X2727" s="162">
        <v>1</v>
      </c>
      <c r="Y2727" t="str">
        <f t="shared" si="153"/>
        <v>Public Elementary</v>
      </c>
      <c r="AA2727" t="str">
        <f t="shared" si="154"/>
        <v>1</v>
      </c>
    </row>
    <row r="2728" spans="1:27" ht="15.75" hidden="1" customHeight="1" x14ac:dyDescent="0.25">
      <c r="A2728" s="162">
        <v>2710</v>
      </c>
      <c r="B2728" s="162">
        <v>122896</v>
      </c>
      <c r="C2728" s="163" t="s">
        <v>2767</v>
      </c>
      <c r="D2728" s="163" t="s">
        <v>638</v>
      </c>
      <c r="E2728" s="163" t="s">
        <v>3254</v>
      </c>
      <c r="F2728" s="163" t="s">
        <v>3254</v>
      </c>
      <c r="G2728" s="163" t="s">
        <v>3343</v>
      </c>
      <c r="H2728" s="163" t="s">
        <v>3361</v>
      </c>
      <c r="I2728" s="163" t="s">
        <v>643</v>
      </c>
      <c r="J2728" s="170"/>
      <c r="K2728" s="170"/>
      <c r="L2728" s="163" t="s">
        <v>644</v>
      </c>
      <c r="M2728" s="162">
        <v>14</v>
      </c>
      <c r="N2728" s="162">
        <v>63</v>
      </c>
      <c r="O2728" s="162">
        <v>197</v>
      </c>
      <c r="P2728" s="162">
        <v>1422</v>
      </c>
      <c r="Q2728" s="162">
        <v>2640</v>
      </c>
      <c r="R2728" s="164">
        <v>1</v>
      </c>
      <c r="S2728" s="164" t="s">
        <v>644</v>
      </c>
      <c r="T2728" s="164"/>
      <c r="U2728" s="164" t="s">
        <v>644</v>
      </c>
      <c r="V2728" s="164" t="s">
        <v>644</v>
      </c>
      <c r="W2728" s="162">
        <f t="shared" si="155"/>
        <v>1</v>
      </c>
      <c r="X2728" s="162">
        <v>1</v>
      </c>
      <c r="Y2728" t="str">
        <f t="shared" si="153"/>
        <v>Public Elementary</v>
      </c>
      <c r="AA2728" t="str">
        <f t="shared" si="154"/>
        <v>1</v>
      </c>
    </row>
    <row r="2729" spans="1:27" ht="15.75" hidden="1" customHeight="1" x14ac:dyDescent="0.25">
      <c r="A2729" s="162">
        <v>2711</v>
      </c>
      <c r="B2729" s="162">
        <v>122897</v>
      </c>
      <c r="C2729" s="163" t="s">
        <v>3362</v>
      </c>
      <c r="D2729" s="163" t="s">
        <v>638</v>
      </c>
      <c r="E2729" s="163" t="s">
        <v>3254</v>
      </c>
      <c r="F2729" s="163" t="s">
        <v>3254</v>
      </c>
      <c r="G2729" s="163" t="s">
        <v>3343</v>
      </c>
      <c r="H2729" s="163" t="s">
        <v>3361</v>
      </c>
      <c r="I2729" s="163" t="s">
        <v>643</v>
      </c>
      <c r="J2729" s="162">
        <v>12.39588036</v>
      </c>
      <c r="K2729" s="162">
        <v>125.0621367</v>
      </c>
      <c r="L2729" s="163" t="s">
        <v>644</v>
      </c>
      <c r="M2729" s="162">
        <v>14</v>
      </c>
      <c r="N2729" s="162">
        <v>63</v>
      </c>
      <c r="O2729" s="162">
        <v>197</v>
      </c>
      <c r="P2729" s="162">
        <v>1422</v>
      </c>
      <c r="Q2729" s="162">
        <v>2640</v>
      </c>
      <c r="R2729" s="164">
        <v>1</v>
      </c>
      <c r="S2729" s="164" t="s">
        <v>644</v>
      </c>
      <c r="T2729" s="164"/>
      <c r="U2729" s="164" t="s">
        <v>644</v>
      </c>
      <c r="V2729" s="164" t="s">
        <v>644</v>
      </c>
      <c r="W2729" s="162">
        <f t="shared" si="155"/>
        <v>1</v>
      </c>
      <c r="X2729" s="162">
        <v>1</v>
      </c>
      <c r="Y2729" t="str">
        <f t="shared" si="153"/>
        <v>Public Elementary</v>
      </c>
      <c r="AA2729" t="str">
        <f t="shared" si="154"/>
        <v>1</v>
      </c>
    </row>
    <row r="2730" spans="1:27" ht="15.75" hidden="1" customHeight="1" x14ac:dyDescent="0.25">
      <c r="A2730" s="162">
        <v>2712</v>
      </c>
      <c r="B2730" s="162">
        <v>122898</v>
      </c>
      <c r="C2730" s="163" t="s">
        <v>3363</v>
      </c>
      <c r="D2730" s="163" t="s">
        <v>638</v>
      </c>
      <c r="E2730" s="163" t="s">
        <v>3254</v>
      </c>
      <c r="F2730" s="163" t="s">
        <v>3254</v>
      </c>
      <c r="G2730" s="163" t="s">
        <v>3343</v>
      </c>
      <c r="H2730" s="163" t="s">
        <v>3361</v>
      </c>
      <c r="I2730" s="163" t="s">
        <v>643</v>
      </c>
      <c r="J2730" s="162">
        <v>12.39076669</v>
      </c>
      <c r="K2730" s="162">
        <v>125.07059099999999</v>
      </c>
      <c r="L2730" s="163" t="s">
        <v>644</v>
      </c>
      <c r="M2730" s="162">
        <v>14</v>
      </c>
      <c r="N2730" s="162">
        <v>63</v>
      </c>
      <c r="O2730" s="162">
        <v>197</v>
      </c>
      <c r="P2730" s="162">
        <v>1422</v>
      </c>
      <c r="Q2730" s="162">
        <v>2640</v>
      </c>
      <c r="R2730" s="164">
        <v>1</v>
      </c>
      <c r="S2730" s="164" t="s">
        <v>644</v>
      </c>
      <c r="T2730" s="164"/>
      <c r="U2730" s="164" t="s">
        <v>644</v>
      </c>
      <c r="V2730" s="164" t="s">
        <v>644</v>
      </c>
      <c r="W2730" s="162">
        <f t="shared" si="155"/>
        <v>1</v>
      </c>
      <c r="X2730" s="162">
        <v>1</v>
      </c>
      <c r="Y2730" t="str">
        <f t="shared" si="153"/>
        <v>Public Elementary</v>
      </c>
      <c r="AA2730" t="str">
        <f t="shared" si="154"/>
        <v>1</v>
      </c>
    </row>
    <row r="2731" spans="1:27" ht="15.75" hidden="1" customHeight="1" x14ac:dyDescent="0.25">
      <c r="A2731" s="162">
        <v>2713</v>
      </c>
      <c r="B2731" s="162">
        <v>122899</v>
      </c>
      <c r="C2731" s="163" t="s">
        <v>3364</v>
      </c>
      <c r="D2731" s="163" t="s">
        <v>638</v>
      </c>
      <c r="E2731" s="163" t="s">
        <v>3254</v>
      </c>
      <c r="F2731" s="163" t="s">
        <v>3254</v>
      </c>
      <c r="G2731" s="163" t="s">
        <v>3343</v>
      </c>
      <c r="H2731" s="163" t="s">
        <v>3361</v>
      </c>
      <c r="I2731" s="163" t="s">
        <v>643</v>
      </c>
      <c r="J2731" s="162">
        <v>12.386407419999999</v>
      </c>
      <c r="K2731" s="162">
        <v>125.0717068</v>
      </c>
      <c r="L2731" s="163" t="s">
        <v>644</v>
      </c>
      <c r="M2731" s="162">
        <v>14</v>
      </c>
      <c r="N2731" s="162">
        <v>63</v>
      </c>
      <c r="O2731" s="162">
        <v>197</v>
      </c>
      <c r="P2731" s="162">
        <v>1422</v>
      </c>
      <c r="Q2731" s="162">
        <v>2640</v>
      </c>
      <c r="R2731" s="164">
        <v>1</v>
      </c>
      <c r="S2731" s="164" t="s">
        <v>644</v>
      </c>
      <c r="T2731" s="164"/>
      <c r="U2731" s="164" t="s">
        <v>644</v>
      </c>
      <c r="V2731" s="164" t="s">
        <v>644</v>
      </c>
      <c r="W2731" s="162">
        <f t="shared" si="155"/>
        <v>1</v>
      </c>
      <c r="X2731" s="162">
        <v>1</v>
      </c>
      <c r="Y2731" t="str">
        <f t="shared" si="153"/>
        <v>Public Elementary</v>
      </c>
      <c r="AA2731" t="str">
        <f t="shared" si="154"/>
        <v>1</v>
      </c>
    </row>
    <row r="2732" spans="1:27" ht="15.75" hidden="1" customHeight="1" x14ac:dyDescent="0.25">
      <c r="A2732" s="162">
        <v>2714</v>
      </c>
      <c r="B2732" s="162">
        <v>122900</v>
      </c>
      <c r="C2732" s="163" t="s">
        <v>3365</v>
      </c>
      <c r="D2732" s="163" t="s">
        <v>638</v>
      </c>
      <c r="E2732" s="163" t="s">
        <v>3254</v>
      </c>
      <c r="F2732" s="163" t="s">
        <v>3254</v>
      </c>
      <c r="G2732" s="163" t="s">
        <v>3343</v>
      </c>
      <c r="H2732" s="163" t="s">
        <v>3361</v>
      </c>
      <c r="I2732" s="163" t="s">
        <v>643</v>
      </c>
      <c r="J2732" s="162">
        <v>12.38820982</v>
      </c>
      <c r="K2732" s="162">
        <v>125.07282259999999</v>
      </c>
      <c r="L2732" s="163" t="s">
        <v>644</v>
      </c>
      <c r="M2732" s="162">
        <v>14</v>
      </c>
      <c r="N2732" s="162">
        <v>63</v>
      </c>
      <c r="O2732" s="162">
        <v>197</v>
      </c>
      <c r="P2732" s="162">
        <v>1422</v>
      </c>
      <c r="Q2732" s="162">
        <v>2640</v>
      </c>
      <c r="R2732" s="164">
        <v>1</v>
      </c>
      <c r="S2732" s="164" t="s">
        <v>644</v>
      </c>
      <c r="T2732" s="164"/>
      <c r="U2732" s="164" t="s">
        <v>644</v>
      </c>
      <c r="V2732" s="164" t="s">
        <v>644</v>
      </c>
      <c r="W2732" s="162">
        <f t="shared" si="155"/>
        <v>1</v>
      </c>
      <c r="X2732" s="162">
        <v>1</v>
      </c>
      <c r="Y2732" t="str">
        <f t="shared" si="153"/>
        <v>Public Elementary</v>
      </c>
      <c r="AA2732" t="str">
        <f t="shared" si="154"/>
        <v>1</v>
      </c>
    </row>
    <row r="2733" spans="1:27" ht="15.75" hidden="1" customHeight="1" x14ac:dyDescent="0.25">
      <c r="A2733" s="162">
        <v>2715</v>
      </c>
      <c r="B2733" s="162">
        <v>122901</v>
      </c>
      <c r="C2733" s="163" t="s">
        <v>3366</v>
      </c>
      <c r="D2733" s="163" t="s">
        <v>638</v>
      </c>
      <c r="E2733" s="163" t="s">
        <v>3254</v>
      </c>
      <c r="F2733" s="163" t="s">
        <v>3254</v>
      </c>
      <c r="G2733" s="163" t="s">
        <v>3343</v>
      </c>
      <c r="H2733" s="163" t="s">
        <v>3361</v>
      </c>
      <c r="I2733" s="163" t="s">
        <v>643</v>
      </c>
      <c r="J2733" s="162">
        <v>12.39529355</v>
      </c>
      <c r="K2733" s="162">
        <v>125.07016179999999</v>
      </c>
      <c r="L2733" s="163" t="s">
        <v>644</v>
      </c>
      <c r="M2733" s="162">
        <v>14</v>
      </c>
      <c r="N2733" s="162">
        <v>63</v>
      </c>
      <c r="O2733" s="162">
        <v>197</v>
      </c>
      <c r="P2733" s="162">
        <v>1422</v>
      </c>
      <c r="Q2733" s="162">
        <v>2640</v>
      </c>
      <c r="R2733" s="164">
        <v>1</v>
      </c>
      <c r="S2733" s="164" t="s">
        <v>644</v>
      </c>
      <c r="T2733" s="164"/>
      <c r="U2733" s="164" t="s">
        <v>644</v>
      </c>
      <c r="V2733" s="164" t="s">
        <v>644</v>
      </c>
      <c r="W2733" s="162">
        <f t="shared" si="155"/>
        <v>1</v>
      </c>
      <c r="X2733" s="162">
        <v>1</v>
      </c>
      <c r="Y2733" t="str">
        <f t="shared" si="153"/>
        <v>Public Elementary</v>
      </c>
      <c r="AA2733" t="str">
        <f t="shared" si="154"/>
        <v>1</v>
      </c>
    </row>
    <row r="2734" spans="1:27" ht="15.75" hidden="1" customHeight="1" x14ac:dyDescent="0.25">
      <c r="A2734" s="162">
        <v>2716</v>
      </c>
      <c r="B2734" s="162">
        <v>122902</v>
      </c>
      <c r="C2734" s="163" t="s">
        <v>3367</v>
      </c>
      <c r="D2734" s="163" t="s">
        <v>638</v>
      </c>
      <c r="E2734" s="163" t="s">
        <v>3254</v>
      </c>
      <c r="F2734" s="163" t="s">
        <v>3254</v>
      </c>
      <c r="G2734" s="163" t="s">
        <v>3343</v>
      </c>
      <c r="H2734" s="163" t="s">
        <v>3361</v>
      </c>
      <c r="I2734" s="163" t="s">
        <v>643</v>
      </c>
      <c r="J2734" s="162">
        <v>12.38883856</v>
      </c>
      <c r="K2734" s="162">
        <v>125.0597763</v>
      </c>
      <c r="L2734" s="163" t="s">
        <v>644</v>
      </c>
      <c r="M2734" s="162">
        <v>14</v>
      </c>
      <c r="N2734" s="162">
        <v>63</v>
      </c>
      <c r="O2734" s="162">
        <v>197</v>
      </c>
      <c r="P2734" s="162">
        <v>1422</v>
      </c>
      <c r="Q2734" s="162">
        <v>2640</v>
      </c>
      <c r="R2734" s="164">
        <v>1</v>
      </c>
      <c r="S2734" s="164" t="s">
        <v>644</v>
      </c>
      <c r="T2734" s="164"/>
      <c r="U2734" s="164" t="s">
        <v>644</v>
      </c>
      <c r="V2734" s="164" t="s">
        <v>644</v>
      </c>
      <c r="W2734" s="162">
        <f t="shared" si="155"/>
        <v>1</v>
      </c>
      <c r="X2734" s="162">
        <v>1</v>
      </c>
      <c r="Y2734" t="str">
        <f t="shared" si="153"/>
        <v>Public Elementary</v>
      </c>
      <c r="AA2734" t="str">
        <f t="shared" si="154"/>
        <v>1</v>
      </c>
    </row>
    <row r="2735" spans="1:27" ht="15.75" hidden="1" customHeight="1" x14ac:dyDescent="0.25">
      <c r="A2735" s="162">
        <v>2717</v>
      </c>
      <c r="B2735" s="162">
        <v>122903</v>
      </c>
      <c r="C2735" s="163" t="s">
        <v>3368</v>
      </c>
      <c r="D2735" s="163" t="s">
        <v>638</v>
      </c>
      <c r="E2735" s="163" t="s">
        <v>3254</v>
      </c>
      <c r="F2735" s="163" t="s">
        <v>3254</v>
      </c>
      <c r="G2735" s="163" t="s">
        <v>3343</v>
      </c>
      <c r="H2735" s="163" t="s">
        <v>3361</v>
      </c>
      <c r="I2735" s="163" t="s">
        <v>643</v>
      </c>
      <c r="J2735" s="162">
        <v>12.40195795</v>
      </c>
      <c r="K2735" s="162">
        <v>125.066514</v>
      </c>
      <c r="L2735" s="163" t="s">
        <v>644</v>
      </c>
      <c r="M2735" s="162">
        <v>14</v>
      </c>
      <c r="N2735" s="162">
        <v>63</v>
      </c>
      <c r="O2735" s="162">
        <v>197</v>
      </c>
      <c r="P2735" s="162">
        <v>1422</v>
      </c>
      <c r="Q2735" s="162">
        <v>2640</v>
      </c>
      <c r="R2735" s="164">
        <v>1</v>
      </c>
      <c r="S2735" s="164" t="s">
        <v>644</v>
      </c>
      <c r="T2735" s="164"/>
      <c r="U2735" s="164" t="s">
        <v>644</v>
      </c>
      <c r="V2735" s="164" t="s">
        <v>644</v>
      </c>
      <c r="W2735" s="162">
        <f t="shared" si="155"/>
        <v>1</v>
      </c>
      <c r="X2735" s="162">
        <v>1</v>
      </c>
      <c r="Y2735" t="str">
        <f t="shared" si="153"/>
        <v>Public Elementary</v>
      </c>
      <c r="AA2735" t="str">
        <f t="shared" si="154"/>
        <v>1</v>
      </c>
    </row>
    <row r="2736" spans="1:27" ht="15.75" hidden="1" customHeight="1" x14ac:dyDescent="0.25">
      <c r="A2736" s="162">
        <v>2718</v>
      </c>
      <c r="B2736" s="162">
        <v>122904</v>
      </c>
      <c r="C2736" s="163" t="s">
        <v>3369</v>
      </c>
      <c r="D2736" s="163" t="s">
        <v>638</v>
      </c>
      <c r="E2736" s="163" t="s">
        <v>3254</v>
      </c>
      <c r="F2736" s="163" t="s">
        <v>3254</v>
      </c>
      <c r="G2736" s="163" t="s">
        <v>3343</v>
      </c>
      <c r="H2736" s="163" t="s">
        <v>3361</v>
      </c>
      <c r="I2736" s="163" t="s">
        <v>643</v>
      </c>
      <c r="J2736" s="166">
        <v>12.368088889999999</v>
      </c>
      <c r="K2736" s="166">
        <v>125.0790361</v>
      </c>
      <c r="L2736" s="163" t="s">
        <v>644</v>
      </c>
      <c r="M2736" s="162">
        <v>14</v>
      </c>
      <c r="N2736" s="162">
        <v>63</v>
      </c>
      <c r="O2736" s="162">
        <v>197</v>
      </c>
      <c r="P2736" s="162">
        <v>1422</v>
      </c>
      <c r="Q2736" s="162">
        <v>2640</v>
      </c>
      <c r="R2736" s="164">
        <v>1</v>
      </c>
      <c r="S2736" s="164" t="s">
        <v>644</v>
      </c>
      <c r="T2736" s="164"/>
      <c r="U2736" s="164" t="s">
        <v>644</v>
      </c>
      <c r="V2736" s="164" t="s">
        <v>644</v>
      </c>
      <c r="W2736" s="162">
        <f t="shared" si="155"/>
        <v>1</v>
      </c>
      <c r="X2736" s="162">
        <v>1</v>
      </c>
      <c r="Y2736" t="str">
        <f t="shared" si="153"/>
        <v>Public Elementary</v>
      </c>
      <c r="AA2736" t="str">
        <f t="shared" si="154"/>
        <v>1</v>
      </c>
    </row>
    <row r="2737" spans="1:27" ht="15.75" hidden="1" customHeight="1" x14ac:dyDescent="0.25">
      <c r="A2737" s="162">
        <v>2719</v>
      </c>
      <c r="B2737" s="162">
        <v>122905</v>
      </c>
      <c r="C2737" s="163" t="s">
        <v>3370</v>
      </c>
      <c r="D2737" s="163" t="s">
        <v>638</v>
      </c>
      <c r="E2737" s="163" t="s">
        <v>3254</v>
      </c>
      <c r="F2737" s="163" t="s">
        <v>3254</v>
      </c>
      <c r="G2737" s="163" t="s">
        <v>3343</v>
      </c>
      <c r="H2737" s="163" t="s">
        <v>3361</v>
      </c>
      <c r="I2737" s="163" t="s">
        <v>643</v>
      </c>
      <c r="J2737" s="166">
        <v>12.394287589999999</v>
      </c>
      <c r="K2737" s="166">
        <v>125.0660419</v>
      </c>
      <c r="L2737" s="163" t="s">
        <v>644</v>
      </c>
      <c r="M2737" s="162">
        <v>14</v>
      </c>
      <c r="N2737" s="162">
        <v>63</v>
      </c>
      <c r="O2737" s="162">
        <v>197</v>
      </c>
      <c r="P2737" s="162">
        <v>1422</v>
      </c>
      <c r="Q2737" s="162">
        <v>2640</v>
      </c>
      <c r="R2737" s="164">
        <v>1</v>
      </c>
      <c r="S2737" s="164" t="s">
        <v>644</v>
      </c>
      <c r="T2737" s="164"/>
      <c r="U2737" s="164" t="s">
        <v>644</v>
      </c>
      <c r="V2737" s="164" t="s">
        <v>644</v>
      </c>
      <c r="W2737" s="162">
        <f t="shared" si="155"/>
        <v>1</v>
      </c>
      <c r="X2737" s="162">
        <v>1</v>
      </c>
      <c r="Y2737" t="str">
        <f t="shared" si="153"/>
        <v>Public Elementary</v>
      </c>
      <c r="AA2737" t="str">
        <f t="shared" si="154"/>
        <v>1</v>
      </c>
    </row>
    <row r="2738" spans="1:27" ht="15.75" hidden="1" customHeight="1" x14ac:dyDescent="0.25">
      <c r="A2738" s="162">
        <v>2720</v>
      </c>
      <c r="B2738" s="162">
        <v>122906</v>
      </c>
      <c r="C2738" s="163" t="s">
        <v>3371</v>
      </c>
      <c r="D2738" s="163" t="s">
        <v>638</v>
      </c>
      <c r="E2738" s="163" t="s">
        <v>3254</v>
      </c>
      <c r="F2738" s="163" t="s">
        <v>3254</v>
      </c>
      <c r="G2738" s="163" t="s">
        <v>3343</v>
      </c>
      <c r="H2738" s="163" t="s">
        <v>3361</v>
      </c>
      <c r="I2738" s="163" t="s">
        <v>643</v>
      </c>
      <c r="J2738" s="162">
        <v>12.39202416</v>
      </c>
      <c r="K2738" s="162">
        <v>125.07767200000001</v>
      </c>
      <c r="L2738" s="163" t="s">
        <v>644</v>
      </c>
      <c r="M2738" s="162">
        <v>14</v>
      </c>
      <c r="N2738" s="162">
        <v>63</v>
      </c>
      <c r="O2738" s="162">
        <v>197</v>
      </c>
      <c r="P2738" s="162">
        <v>1422</v>
      </c>
      <c r="Q2738" s="162">
        <v>2640</v>
      </c>
      <c r="R2738" s="164">
        <v>1</v>
      </c>
      <c r="S2738" s="164" t="s">
        <v>644</v>
      </c>
      <c r="T2738" s="164"/>
      <c r="U2738" s="164" t="s">
        <v>644</v>
      </c>
      <c r="V2738" s="164" t="s">
        <v>644</v>
      </c>
      <c r="W2738" s="162">
        <f t="shared" si="155"/>
        <v>1</v>
      </c>
      <c r="X2738" s="162">
        <v>1</v>
      </c>
      <c r="Y2738" t="str">
        <f t="shared" si="153"/>
        <v>Public Elementary</v>
      </c>
      <c r="AA2738" t="str">
        <f t="shared" si="154"/>
        <v>1</v>
      </c>
    </row>
    <row r="2739" spans="1:27" ht="15.75" hidden="1" customHeight="1" x14ac:dyDescent="0.25">
      <c r="A2739" s="162">
        <v>2721</v>
      </c>
      <c r="B2739" s="162">
        <v>122907</v>
      </c>
      <c r="C2739" s="163" t="s">
        <v>3372</v>
      </c>
      <c r="D2739" s="163" t="s">
        <v>638</v>
      </c>
      <c r="E2739" s="163" t="s">
        <v>3254</v>
      </c>
      <c r="F2739" s="163" t="s">
        <v>3254</v>
      </c>
      <c r="G2739" s="163" t="s">
        <v>3343</v>
      </c>
      <c r="H2739" s="163" t="s">
        <v>3361</v>
      </c>
      <c r="I2739" s="163" t="s">
        <v>643</v>
      </c>
      <c r="J2739" s="162">
        <v>12.3913116</v>
      </c>
      <c r="K2739" s="162">
        <v>125.0669432</v>
      </c>
      <c r="L2739" s="163" t="s">
        <v>644</v>
      </c>
      <c r="M2739" s="162">
        <v>14</v>
      </c>
      <c r="N2739" s="162">
        <v>63</v>
      </c>
      <c r="O2739" s="162">
        <v>197</v>
      </c>
      <c r="P2739" s="162">
        <v>1422</v>
      </c>
      <c r="Q2739" s="162">
        <v>2640</v>
      </c>
      <c r="R2739" s="164">
        <v>1</v>
      </c>
      <c r="S2739" s="164" t="s">
        <v>644</v>
      </c>
      <c r="T2739" s="164"/>
      <c r="U2739" s="164" t="s">
        <v>644</v>
      </c>
      <c r="V2739" s="164" t="s">
        <v>644</v>
      </c>
      <c r="W2739" s="162">
        <f t="shared" si="155"/>
        <v>1</v>
      </c>
      <c r="X2739" s="162">
        <v>1</v>
      </c>
      <c r="Y2739" t="str">
        <f t="shared" si="153"/>
        <v>Public Elementary</v>
      </c>
      <c r="AA2739" t="str">
        <f t="shared" si="154"/>
        <v>1</v>
      </c>
    </row>
    <row r="2740" spans="1:27" ht="15.75" hidden="1" customHeight="1" x14ac:dyDescent="0.25">
      <c r="A2740" s="162">
        <v>2722</v>
      </c>
      <c r="B2740" s="162">
        <v>122908</v>
      </c>
      <c r="C2740" s="163" t="s">
        <v>3373</v>
      </c>
      <c r="D2740" s="163" t="s">
        <v>638</v>
      </c>
      <c r="E2740" s="163" t="s">
        <v>3254</v>
      </c>
      <c r="F2740" s="163" t="s">
        <v>3254</v>
      </c>
      <c r="G2740" s="163" t="s">
        <v>3343</v>
      </c>
      <c r="H2740" s="163" t="s">
        <v>3361</v>
      </c>
      <c r="I2740" s="163" t="s">
        <v>643</v>
      </c>
      <c r="J2740" s="166">
        <v>12.38904814</v>
      </c>
      <c r="K2740" s="166">
        <v>125.0757837</v>
      </c>
      <c r="L2740" s="163" t="s">
        <v>644</v>
      </c>
      <c r="M2740" s="162">
        <v>14</v>
      </c>
      <c r="N2740" s="162">
        <v>63</v>
      </c>
      <c r="O2740" s="162">
        <v>197</v>
      </c>
      <c r="P2740" s="162">
        <v>1422</v>
      </c>
      <c r="Q2740" s="162">
        <v>2640</v>
      </c>
      <c r="R2740" s="164">
        <v>1</v>
      </c>
      <c r="S2740" s="164" t="s">
        <v>644</v>
      </c>
      <c r="T2740" s="164"/>
      <c r="U2740" s="164" t="s">
        <v>644</v>
      </c>
      <c r="V2740" s="164" t="s">
        <v>644</v>
      </c>
      <c r="W2740" s="162">
        <f t="shared" si="155"/>
        <v>1</v>
      </c>
      <c r="X2740" s="162">
        <v>1</v>
      </c>
      <c r="Y2740" t="str">
        <f t="shared" si="153"/>
        <v>Public Elementary</v>
      </c>
      <c r="AA2740" t="str">
        <f t="shared" si="154"/>
        <v>1</v>
      </c>
    </row>
    <row r="2741" spans="1:27" ht="15.75" hidden="1" customHeight="1" x14ac:dyDescent="0.25">
      <c r="A2741" s="162">
        <v>2723</v>
      </c>
      <c r="B2741" s="162">
        <v>122909</v>
      </c>
      <c r="C2741" s="163" t="s">
        <v>3374</v>
      </c>
      <c r="D2741" s="163" t="s">
        <v>638</v>
      </c>
      <c r="E2741" s="163" t="s">
        <v>3254</v>
      </c>
      <c r="F2741" s="163" t="s">
        <v>3254</v>
      </c>
      <c r="G2741" s="163" t="s">
        <v>3343</v>
      </c>
      <c r="H2741" s="163" t="s">
        <v>3361</v>
      </c>
      <c r="I2741" s="163" t="s">
        <v>643</v>
      </c>
      <c r="J2741" s="162">
        <v>12.39466483</v>
      </c>
      <c r="K2741" s="162">
        <v>125.0636387</v>
      </c>
      <c r="L2741" s="163" t="s">
        <v>644</v>
      </c>
      <c r="M2741" s="162">
        <v>14</v>
      </c>
      <c r="N2741" s="162">
        <v>63</v>
      </c>
      <c r="O2741" s="162">
        <v>197</v>
      </c>
      <c r="P2741" s="162">
        <v>1422</v>
      </c>
      <c r="Q2741" s="162">
        <v>2640</v>
      </c>
      <c r="R2741" s="164">
        <v>1</v>
      </c>
      <c r="S2741" s="164" t="s">
        <v>644</v>
      </c>
      <c r="T2741" s="164"/>
      <c r="U2741" s="164" t="s">
        <v>644</v>
      </c>
      <c r="V2741" s="164" t="s">
        <v>644</v>
      </c>
      <c r="W2741" s="162">
        <f t="shared" si="155"/>
        <v>1</v>
      </c>
      <c r="X2741" s="162">
        <v>1</v>
      </c>
      <c r="Y2741" t="str">
        <f t="shared" si="153"/>
        <v>Public Elementary</v>
      </c>
      <c r="AA2741" t="str">
        <f t="shared" si="154"/>
        <v>1</v>
      </c>
    </row>
    <row r="2742" spans="1:27" ht="15.75" hidden="1" customHeight="1" x14ac:dyDescent="0.25">
      <c r="A2742" s="162">
        <v>2724</v>
      </c>
      <c r="B2742" s="162">
        <v>122910</v>
      </c>
      <c r="C2742" s="163" t="s">
        <v>1532</v>
      </c>
      <c r="D2742" s="163" t="s">
        <v>638</v>
      </c>
      <c r="E2742" s="163" t="s">
        <v>3254</v>
      </c>
      <c r="F2742" s="163" t="s">
        <v>3254</v>
      </c>
      <c r="G2742" s="163" t="s">
        <v>3343</v>
      </c>
      <c r="H2742" s="163" t="s">
        <v>3361</v>
      </c>
      <c r="I2742" s="163" t="s">
        <v>643</v>
      </c>
      <c r="J2742" s="162">
        <v>12.397766519999999</v>
      </c>
      <c r="K2742" s="162">
        <v>125.06793020000001</v>
      </c>
      <c r="L2742" s="163" t="s">
        <v>644</v>
      </c>
      <c r="M2742" s="162">
        <v>14</v>
      </c>
      <c r="N2742" s="162">
        <v>63</v>
      </c>
      <c r="O2742" s="162">
        <v>197</v>
      </c>
      <c r="P2742" s="162">
        <v>1422</v>
      </c>
      <c r="Q2742" s="162">
        <v>2640</v>
      </c>
      <c r="R2742" s="164">
        <v>1</v>
      </c>
      <c r="S2742" s="164" t="s">
        <v>644</v>
      </c>
      <c r="T2742" s="164"/>
      <c r="U2742" s="164" t="s">
        <v>644</v>
      </c>
      <c r="V2742" s="164" t="s">
        <v>644</v>
      </c>
      <c r="W2742" s="162">
        <f t="shared" si="155"/>
        <v>1</v>
      </c>
      <c r="X2742" s="162">
        <v>1</v>
      </c>
      <c r="Y2742" t="str">
        <f t="shared" si="153"/>
        <v>Public Elementary</v>
      </c>
      <c r="AA2742" t="str">
        <f t="shared" si="154"/>
        <v>1</v>
      </c>
    </row>
    <row r="2743" spans="1:27" ht="15.75" hidden="1" customHeight="1" x14ac:dyDescent="0.25">
      <c r="A2743" s="162">
        <v>2725</v>
      </c>
      <c r="B2743" s="162">
        <v>122911</v>
      </c>
      <c r="C2743" s="163" t="s">
        <v>1849</v>
      </c>
      <c r="D2743" s="163" t="s">
        <v>638</v>
      </c>
      <c r="E2743" s="163" t="s">
        <v>3254</v>
      </c>
      <c r="F2743" s="163" t="s">
        <v>3254</v>
      </c>
      <c r="G2743" s="163" t="s">
        <v>3343</v>
      </c>
      <c r="H2743" s="163" t="s">
        <v>3361</v>
      </c>
      <c r="I2743" s="163" t="s">
        <v>643</v>
      </c>
      <c r="J2743" s="166">
        <v>12.38871282</v>
      </c>
      <c r="K2743" s="166">
        <v>125.0703335</v>
      </c>
      <c r="L2743" s="163" t="s">
        <v>644</v>
      </c>
      <c r="M2743" s="162">
        <v>14</v>
      </c>
      <c r="N2743" s="162">
        <v>63</v>
      </c>
      <c r="O2743" s="162">
        <v>197</v>
      </c>
      <c r="P2743" s="162">
        <v>1422</v>
      </c>
      <c r="Q2743" s="162">
        <v>2640</v>
      </c>
      <c r="R2743" s="164">
        <v>1</v>
      </c>
      <c r="S2743" s="164" t="s">
        <v>644</v>
      </c>
      <c r="T2743" s="164"/>
      <c r="U2743" s="164" t="s">
        <v>644</v>
      </c>
      <c r="V2743" s="164" t="s">
        <v>644</v>
      </c>
      <c r="W2743" s="162">
        <f t="shared" si="155"/>
        <v>1</v>
      </c>
      <c r="X2743" s="162">
        <v>1</v>
      </c>
      <c r="Y2743" t="str">
        <f t="shared" si="153"/>
        <v>Public Elementary</v>
      </c>
      <c r="AA2743" t="str">
        <f t="shared" si="154"/>
        <v>1</v>
      </c>
    </row>
    <row r="2744" spans="1:27" ht="15.75" hidden="1" customHeight="1" x14ac:dyDescent="0.25">
      <c r="A2744" s="162">
        <v>2726</v>
      </c>
      <c r="B2744" s="162">
        <v>122912</v>
      </c>
      <c r="C2744" s="163" t="s">
        <v>1752</v>
      </c>
      <c r="D2744" s="163" t="s">
        <v>638</v>
      </c>
      <c r="E2744" s="163" t="s">
        <v>3254</v>
      </c>
      <c r="F2744" s="163" t="s">
        <v>3254</v>
      </c>
      <c r="G2744" s="163" t="s">
        <v>3343</v>
      </c>
      <c r="H2744" s="163" t="s">
        <v>3361</v>
      </c>
      <c r="I2744" s="163" t="s">
        <v>643</v>
      </c>
      <c r="J2744" s="166">
        <v>12.407742000000001</v>
      </c>
      <c r="K2744" s="166">
        <v>125.0626516</v>
      </c>
      <c r="L2744" s="163" t="s">
        <v>644</v>
      </c>
      <c r="M2744" s="162">
        <v>14</v>
      </c>
      <c r="N2744" s="162">
        <v>63</v>
      </c>
      <c r="O2744" s="162">
        <v>197</v>
      </c>
      <c r="P2744" s="162">
        <v>1422</v>
      </c>
      <c r="Q2744" s="162">
        <v>2640</v>
      </c>
      <c r="R2744" s="164">
        <v>1</v>
      </c>
      <c r="S2744" s="164" t="s">
        <v>644</v>
      </c>
      <c r="T2744" s="164"/>
      <c r="U2744" s="164" t="s">
        <v>644</v>
      </c>
      <c r="V2744" s="164" t="s">
        <v>644</v>
      </c>
      <c r="W2744" s="162">
        <f t="shared" si="155"/>
        <v>1</v>
      </c>
      <c r="X2744" s="162">
        <v>1</v>
      </c>
      <c r="Y2744" t="str">
        <f t="shared" si="153"/>
        <v>Public Elementary</v>
      </c>
      <c r="AA2744" t="str">
        <f t="shared" si="154"/>
        <v>1</v>
      </c>
    </row>
    <row r="2745" spans="1:27" ht="15.75" hidden="1" customHeight="1" x14ac:dyDescent="0.25">
      <c r="A2745" s="162">
        <v>2727</v>
      </c>
      <c r="B2745" s="162">
        <v>122913</v>
      </c>
      <c r="C2745" s="163" t="s">
        <v>1263</v>
      </c>
      <c r="D2745" s="163" t="s">
        <v>638</v>
      </c>
      <c r="E2745" s="163" t="s">
        <v>3254</v>
      </c>
      <c r="F2745" s="163" t="s">
        <v>3254</v>
      </c>
      <c r="G2745" s="163" t="s">
        <v>3343</v>
      </c>
      <c r="H2745" s="163" t="s">
        <v>3361</v>
      </c>
      <c r="I2745" s="163" t="s">
        <v>643</v>
      </c>
      <c r="J2745" s="162">
        <v>12.39323971</v>
      </c>
      <c r="K2745" s="162">
        <v>125.0739384</v>
      </c>
      <c r="L2745" s="163" t="s">
        <v>644</v>
      </c>
      <c r="M2745" s="162">
        <v>14</v>
      </c>
      <c r="N2745" s="162">
        <v>63</v>
      </c>
      <c r="O2745" s="162">
        <v>197</v>
      </c>
      <c r="P2745" s="162">
        <v>1422</v>
      </c>
      <c r="Q2745" s="162">
        <v>2640</v>
      </c>
      <c r="R2745" s="164">
        <v>1</v>
      </c>
      <c r="S2745" s="164" t="s">
        <v>644</v>
      </c>
      <c r="T2745" s="164"/>
      <c r="U2745" s="164" t="s">
        <v>644</v>
      </c>
      <c r="V2745" s="164" t="s">
        <v>644</v>
      </c>
      <c r="W2745" s="162">
        <f t="shared" si="155"/>
        <v>1</v>
      </c>
      <c r="X2745" s="162">
        <v>1</v>
      </c>
      <c r="Y2745" t="str">
        <f t="shared" si="153"/>
        <v>Public Elementary</v>
      </c>
      <c r="AA2745" t="str">
        <f t="shared" si="154"/>
        <v>1</v>
      </c>
    </row>
    <row r="2746" spans="1:27" ht="15.75" hidden="1" customHeight="1" x14ac:dyDescent="0.25">
      <c r="A2746" s="162">
        <v>2728</v>
      </c>
      <c r="B2746" s="162">
        <v>122914</v>
      </c>
      <c r="C2746" s="163" t="s">
        <v>3375</v>
      </c>
      <c r="D2746" s="163" t="s">
        <v>638</v>
      </c>
      <c r="E2746" s="163" t="s">
        <v>3254</v>
      </c>
      <c r="F2746" s="163" t="s">
        <v>3254</v>
      </c>
      <c r="G2746" s="163" t="s">
        <v>3343</v>
      </c>
      <c r="H2746" s="163" t="s">
        <v>3361</v>
      </c>
      <c r="I2746" s="163" t="s">
        <v>643</v>
      </c>
      <c r="J2746" s="162">
        <v>12.409000000000001</v>
      </c>
      <c r="K2746" s="162">
        <v>125.054001</v>
      </c>
      <c r="L2746" s="163" t="s">
        <v>644</v>
      </c>
      <c r="M2746" s="162">
        <v>14</v>
      </c>
      <c r="N2746" s="162">
        <v>63</v>
      </c>
      <c r="O2746" s="162">
        <v>197</v>
      </c>
      <c r="P2746" s="162">
        <v>1422</v>
      </c>
      <c r="Q2746" s="162">
        <v>2640</v>
      </c>
      <c r="R2746" s="164">
        <v>1</v>
      </c>
      <c r="S2746" s="164" t="s">
        <v>644</v>
      </c>
      <c r="T2746" s="164"/>
      <c r="U2746" s="164" t="s">
        <v>644</v>
      </c>
      <c r="V2746" s="164" t="s">
        <v>644</v>
      </c>
      <c r="W2746" s="162">
        <f t="shared" si="155"/>
        <v>1</v>
      </c>
      <c r="X2746" s="162">
        <v>1</v>
      </c>
      <c r="Y2746" t="str">
        <f t="shared" si="153"/>
        <v>Public Elementary</v>
      </c>
      <c r="AA2746" t="str">
        <f t="shared" si="154"/>
        <v>1</v>
      </c>
    </row>
    <row r="2747" spans="1:27" ht="15.75" hidden="1" customHeight="1" x14ac:dyDescent="0.25">
      <c r="A2747" s="162">
        <v>2729</v>
      </c>
      <c r="B2747" s="162">
        <v>122915</v>
      </c>
      <c r="C2747" s="163" t="s">
        <v>3376</v>
      </c>
      <c r="D2747" s="163" t="s">
        <v>638</v>
      </c>
      <c r="E2747" s="163" t="s">
        <v>3254</v>
      </c>
      <c r="F2747" s="163" t="s">
        <v>3254</v>
      </c>
      <c r="G2747" s="163" t="s">
        <v>3377</v>
      </c>
      <c r="H2747" s="163" t="s">
        <v>3378</v>
      </c>
      <c r="I2747" s="163" t="s">
        <v>643</v>
      </c>
      <c r="J2747" s="162">
        <v>12.450571</v>
      </c>
      <c r="K2747" s="162">
        <v>125.28863200000001</v>
      </c>
      <c r="L2747" s="163" t="s">
        <v>644</v>
      </c>
      <c r="M2747" s="162">
        <v>14</v>
      </c>
      <c r="N2747" s="162">
        <v>63</v>
      </c>
      <c r="O2747" s="162">
        <v>197</v>
      </c>
      <c r="P2747" s="162">
        <v>1423</v>
      </c>
      <c r="Q2747" s="162">
        <v>2641</v>
      </c>
      <c r="R2747" s="164">
        <v>1</v>
      </c>
      <c r="S2747" s="164" t="s">
        <v>644</v>
      </c>
      <c r="T2747" s="164"/>
      <c r="U2747" s="164" t="s">
        <v>644</v>
      </c>
      <c r="V2747" s="164" t="s">
        <v>644</v>
      </c>
      <c r="W2747" s="162">
        <f t="shared" si="155"/>
        <v>1</v>
      </c>
      <c r="X2747" s="162">
        <v>1</v>
      </c>
      <c r="Y2747" t="str">
        <f t="shared" si="153"/>
        <v>Public Elementary</v>
      </c>
      <c r="AA2747" t="str">
        <f t="shared" si="154"/>
        <v>1</v>
      </c>
    </row>
    <row r="2748" spans="1:27" ht="15.75" hidden="1" customHeight="1" x14ac:dyDescent="0.25">
      <c r="A2748" s="162">
        <v>2730</v>
      </c>
      <c r="B2748" s="162">
        <v>122916</v>
      </c>
      <c r="C2748" s="163" t="s">
        <v>3379</v>
      </c>
      <c r="D2748" s="163" t="s">
        <v>638</v>
      </c>
      <c r="E2748" s="163" t="s">
        <v>3254</v>
      </c>
      <c r="F2748" s="163" t="s">
        <v>3254</v>
      </c>
      <c r="G2748" s="163" t="s">
        <v>3377</v>
      </c>
      <c r="H2748" s="163" t="s">
        <v>3380</v>
      </c>
      <c r="I2748" s="163" t="s">
        <v>643</v>
      </c>
      <c r="J2748" s="170"/>
      <c r="K2748" s="170"/>
      <c r="L2748" s="163" t="s">
        <v>644</v>
      </c>
      <c r="M2748" s="162">
        <v>14</v>
      </c>
      <c r="N2748" s="162">
        <v>63</v>
      </c>
      <c r="O2748" s="162">
        <v>197</v>
      </c>
      <c r="P2748" s="162">
        <v>1423</v>
      </c>
      <c r="Q2748" s="162">
        <v>2642</v>
      </c>
      <c r="R2748" s="164">
        <v>1</v>
      </c>
      <c r="S2748" s="164" t="s">
        <v>644</v>
      </c>
      <c r="T2748" s="164"/>
      <c r="U2748" s="164" t="s">
        <v>644</v>
      </c>
      <c r="V2748" s="164" t="s">
        <v>644</v>
      </c>
      <c r="W2748" s="162">
        <f t="shared" si="155"/>
        <v>1</v>
      </c>
      <c r="X2748" s="162">
        <v>1</v>
      </c>
      <c r="Y2748" t="str">
        <f t="shared" si="153"/>
        <v>Public Elementary</v>
      </c>
      <c r="AA2748" t="str">
        <f t="shared" si="154"/>
        <v>1</v>
      </c>
    </row>
    <row r="2749" spans="1:27" ht="15.75" hidden="1" customHeight="1" x14ac:dyDescent="0.25">
      <c r="A2749" s="162">
        <v>2731</v>
      </c>
      <c r="B2749" s="162">
        <v>122917</v>
      </c>
      <c r="C2749" s="163" t="s">
        <v>782</v>
      </c>
      <c r="D2749" s="163" t="s">
        <v>638</v>
      </c>
      <c r="E2749" s="163" t="s">
        <v>3254</v>
      </c>
      <c r="F2749" s="163" t="s">
        <v>3254</v>
      </c>
      <c r="G2749" s="163" t="s">
        <v>3377</v>
      </c>
      <c r="H2749" s="163" t="s">
        <v>3380</v>
      </c>
      <c r="I2749" s="163" t="s">
        <v>643</v>
      </c>
      <c r="J2749" s="162">
        <v>12.36988996</v>
      </c>
      <c r="K2749" s="162">
        <v>125.2631544</v>
      </c>
      <c r="L2749" s="163" t="s">
        <v>644</v>
      </c>
      <c r="M2749" s="162">
        <v>14</v>
      </c>
      <c r="N2749" s="162">
        <v>63</v>
      </c>
      <c r="O2749" s="162">
        <v>197</v>
      </c>
      <c r="P2749" s="162">
        <v>1423</v>
      </c>
      <c r="Q2749" s="162">
        <v>2642</v>
      </c>
      <c r="R2749" s="164">
        <v>1</v>
      </c>
      <c r="S2749" s="164" t="s">
        <v>644</v>
      </c>
      <c r="T2749" s="164"/>
      <c r="U2749" s="164" t="s">
        <v>644</v>
      </c>
      <c r="V2749" s="164" t="s">
        <v>644</v>
      </c>
      <c r="W2749" s="162">
        <f t="shared" si="155"/>
        <v>1</v>
      </c>
      <c r="X2749" s="162">
        <v>1</v>
      </c>
      <c r="Y2749" t="str">
        <f t="shared" si="153"/>
        <v>Public Elementary</v>
      </c>
      <c r="AA2749" t="str">
        <f t="shared" si="154"/>
        <v>1</v>
      </c>
    </row>
    <row r="2750" spans="1:27" ht="15.75" hidden="1" customHeight="1" x14ac:dyDescent="0.25">
      <c r="A2750" s="162">
        <v>2732</v>
      </c>
      <c r="B2750" s="162">
        <v>122918</v>
      </c>
      <c r="C2750" s="163" t="s">
        <v>3381</v>
      </c>
      <c r="D2750" s="163" t="s">
        <v>638</v>
      </c>
      <c r="E2750" s="163" t="s">
        <v>3254</v>
      </c>
      <c r="F2750" s="163" t="s">
        <v>3254</v>
      </c>
      <c r="G2750" s="163" t="s">
        <v>3377</v>
      </c>
      <c r="H2750" s="163" t="s">
        <v>3380</v>
      </c>
      <c r="I2750" s="163" t="s">
        <v>643</v>
      </c>
      <c r="J2750" s="177"/>
      <c r="K2750" s="177"/>
      <c r="L2750" s="163" t="s">
        <v>644</v>
      </c>
      <c r="M2750" s="162">
        <v>14</v>
      </c>
      <c r="N2750" s="162">
        <v>63</v>
      </c>
      <c r="O2750" s="162">
        <v>197</v>
      </c>
      <c r="P2750" s="162">
        <v>1423</v>
      </c>
      <c r="Q2750" s="162">
        <v>2642</v>
      </c>
      <c r="R2750" s="164">
        <v>1</v>
      </c>
      <c r="S2750" s="164" t="s">
        <v>644</v>
      </c>
      <c r="T2750" s="164"/>
      <c r="U2750" s="164" t="s">
        <v>644</v>
      </c>
      <c r="V2750" s="164" t="s">
        <v>644</v>
      </c>
      <c r="W2750" s="162">
        <f t="shared" si="155"/>
        <v>1</v>
      </c>
      <c r="X2750" s="162">
        <v>1</v>
      </c>
      <c r="Y2750" t="str">
        <f t="shared" si="153"/>
        <v>Public Elementary</v>
      </c>
      <c r="AA2750" t="str">
        <f t="shared" si="154"/>
        <v>1</v>
      </c>
    </row>
    <row r="2751" spans="1:27" ht="15.75" hidden="1" customHeight="1" x14ac:dyDescent="0.25">
      <c r="A2751" s="162">
        <v>2733</v>
      </c>
      <c r="B2751" s="162">
        <v>122919</v>
      </c>
      <c r="C2751" s="163" t="s">
        <v>3382</v>
      </c>
      <c r="D2751" s="163" t="s">
        <v>638</v>
      </c>
      <c r="E2751" s="163" t="s">
        <v>3254</v>
      </c>
      <c r="F2751" s="163" t="s">
        <v>3254</v>
      </c>
      <c r="G2751" s="163" t="s">
        <v>3377</v>
      </c>
      <c r="H2751" s="163" t="s">
        <v>3378</v>
      </c>
      <c r="I2751" s="163" t="s">
        <v>643</v>
      </c>
      <c r="J2751" s="162">
        <v>12.41243422</v>
      </c>
      <c r="K2751" s="162">
        <v>125.29673219999999</v>
      </c>
      <c r="L2751" s="163" t="s">
        <v>644</v>
      </c>
      <c r="M2751" s="162">
        <v>14</v>
      </c>
      <c r="N2751" s="162">
        <v>63</v>
      </c>
      <c r="O2751" s="162">
        <v>197</v>
      </c>
      <c r="P2751" s="162">
        <v>1423</v>
      </c>
      <c r="Q2751" s="162">
        <v>2641</v>
      </c>
      <c r="R2751" s="164">
        <v>1</v>
      </c>
      <c r="S2751" s="164" t="s">
        <v>644</v>
      </c>
      <c r="T2751" s="164"/>
      <c r="U2751" s="164" t="s">
        <v>644</v>
      </c>
      <c r="V2751" s="164" t="s">
        <v>644</v>
      </c>
      <c r="W2751" s="162">
        <f t="shared" si="155"/>
        <v>1</v>
      </c>
      <c r="X2751" s="162">
        <v>1</v>
      </c>
      <c r="Y2751" t="str">
        <f t="shared" si="153"/>
        <v>Public Elementary</v>
      </c>
      <c r="AA2751" t="str">
        <f t="shared" si="154"/>
        <v>1</v>
      </c>
    </row>
    <row r="2752" spans="1:27" ht="15.75" hidden="1" customHeight="1" x14ac:dyDescent="0.25">
      <c r="A2752" s="162">
        <v>2734</v>
      </c>
      <c r="B2752" s="162">
        <v>122920</v>
      </c>
      <c r="C2752" s="163" t="s">
        <v>3383</v>
      </c>
      <c r="D2752" s="163" t="s">
        <v>638</v>
      </c>
      <c r="E2752" s="163" t="s">
        <v>3254</v>
      </c>
      <c r="F2752" s="163" t="s">
        <v>3254</v>
      </c>
      <c r="G2752" s="163" t="s">
        <v>3377</v>
      </c>
      <c r="H2752" s="163" t="s">
        <v>3378</v>
      </c>
      <c r="I2752" s="163" t="s">
        <v>643</v>
      </c>
      <c r="J2752" s="162">
        <v>12.389819689999999</v>
      </c>
      <c r="K2752" s="162">
        <v>125.2617608</v>
      </c>
      <c r="L2752" s="163" t="s">
        <v>644</v>
      </c>
      <c r="M2752" s="162">
        <v>14</v>
      </c>
      <c r="N2752" s="162">
        <v>63</v>
      </c>
      <c r="O2752" s="162">
        <v>197</v>
      </c>
      <c r="P2752" s="162">
        <v>1423</v>
      </c>
      <c r="Q2752" s="162">
        <v>2641</v>
      </c>
      <c r="R2752" s="164">
        <v>1</v>
      </c>
      <c r="S2752" s="164" t="s">
        <v>644</v>
      </c>
      <c r="T2752" s="164"/>
      <c r="U2752" s="164" t="s">
        <v>644</v>
      </c>
      <c r="V2752" s="164" t="s">
        <v>644</v>
      </c>
      <c r="W2752" s="162">
        <f t="shared" si="155"/>
        <v>1</v>
      </c>
      <c r="X2752" s="162">
        <v>1</v>
      </c>
      <c r="Y2752" t="str">
        <f t="shared" si="153"/>
        <v>Public Elementary</v>
      </c>
      <c r="AA2752" t="str">
        <f t="shared" si="154"/>
        <v>1</v>
      </c>
    </row>
    <row r="2753" spans="1:27" ht="15.75" hidden="1" customHeight="1" x14ac:dyDescent="0.25">
      <c r="A2753" s="162">
        <v>2735</v>
      </c>
      <c r="B2753" s="162">
        <v>122921</v>
      </c>
      <c r="C2753" s="163" t="s">
        <v>3384</v>
      </c>
      <c r="D2753" s="163" t="s">
        <v>638</v>
      </c>
      <c r="E2753" s="163" t="s">
        <v>3254</v>
      </c>
      <c r="F2753" s="163" t="s">
        <v>3254</v>
      </c>
      <c r="G2753" s="163" t="s">
        <v>3377</v>
      </c>
      <c r="H2753" s="163" t="s">
        <v>3380</v>
      </c>
      <c r="I2753" s="163" t="s">
        <v>643</v>
      </c>
      <c r="J2753" s="170"/>
      <c r="K2753" s="170"/>
      <c r="L2753" s="163" t="s">
        <v>644</v>
      </c>
      <c r="M2753" s="162">
        <v>14</v>
      </c>
      <c r="N2753" s="162">
        <v>63</v>
      </c>
      <c r="O2753" s="162">
        <v>197</v>
      </c>
      <c r="P2753" s="162">
        <v>1423</v>
      </c>
      <c r="Q2753" s="162">
        <v>2642</v>
      </c>
      <c r="R2753" s="164">
        <v>1</v>
      </c>
      <c r="S2753" s="164" t="s">
        <v>644</v>
      </c>
      <c r="T2753" s="164"/>
      <c r="U2753" s="164" t="s">
        <v>644</v>
      </c>
      <c r="V2753" s="164" t="s">
        <v>644</v>
      </c>
      <c r="W2753" s="162">
        <f t="shared" si="155"/>
        <v>1</v>
      </c>
      <c r="X2753" s="162">
        <v>1</v>
      </c>
      <c r="Y2753" t="str">
        <f t="shared" si="153"/>
        <v>Public Elementary</v>
      </c>
      <c r="AA2753" t="str">
        <f t="shared" si="154"/>
        <v>1</v>
      </c>
    </row>
    <row r="2754" spans="1:27" ht="15.75" hidden="1" customHeight="1" x14ac:dyDescent="0.25">
      <c r="A2754" s="162">
        <v>2736</v>
      </c>
      <c r="B2754" s="162">
        <v>122922</v>
      </c>
      <c r="C2754" s="163" t="s">
        <v>3385</v>
      </c>
      <c r="D2754" s="163" t="s">
        <v>638</v>
      </c>
      <c r="E2754" s="163" t="s">
        <v>3254</v>
      </c>
      <c r="F2754" s="163" t="s">
        <v>3254</v>
      </c>
      <c r="G2754" s="163" t="s">
        <v>3377</v>
      </c>
      <c r="H2754" s="163" t="s">
        <v>3380</v>
      </c>
      <c r="I2754" s="163" t="s">
        <v>643</v>
      </c>
      <c r="J2754" s="162">
        <v>12.35841389</v>
      </c>
      <c r="K2754" s="162">
        <v>125.28565279999999</v>
      </c>
      <c r="L2754" s="163" t="s">
        <v>644</v>
      </c>
      <c r="M2754" s="162">
        <v>14</v>
      </c>
      <c r="N2754" s="162">
        <v>63</v>
      </c>
      <c r="O2754" s="162">
        <v>197</v>
      </c>
      <c r="P2754" s="162">
        <v>1423</v>
      </c>
      <c r="Q2754" s="162">
        <v>2642</v>
      </c>
      <c r="R2754" s="164">
        <v>1</v>
      </c>
      <c r="S2754" s="164" t="s">
        <v>644</v>
      </c>
      <c r="T2754" s="164"/>
      <c r="U2754" s="164" t="s">
        <v>644</v>
      </c>
      <c r="V2754" s="164" t="s">
        <v>644</v>
      </c>
      <c r="W2754" s="162">
        <f t="shared" si="155"/>
        <v>1</v>
      </c>
      <c r="X2754" s="162">
        <v>1</v>
      </c>
      <c r="Y2754" t="str">
        <f t="shared" si="153"/>
        <v>Public Elementary</v>
      </c>
      <c r="AA2754" t="str">
        <f t="shared" si="154"/>
        <v>1</v>
      </c>
    </row>
    <row r="2755" spans="1:27" ht="15.75" hidden="1" customHeight="1" x14ac:dyDescent="0.25">
      <c r="A2755" s="162">
        <v>2737</v>
      </c>
      <c r="B2755" s="162">
        <v>122923</v>
      </c>
      <c r="C2755" s="163" t="s">
        <v>3386</v>
      </c>
      <c r="D2755" s="163" t="s">
        <v>638</v>
      </c>
      <c r="E2755" s="163" t="s">
        <v>3254</v>
      </c>
      <c r="F2755" s="163" t="s">
        <v>3254</v>
      </c>
      <c r="G2755" s="163" t="s">
        <v>3377</v>
      </c>
      <c r="H2755" s="163" t="s">
        <v>3380</v>
      </c>
      <c r="I2755" s="163" t="s">
        <v>643</v>
      </c>
      <c r="J2755" s="170"/>
      <c r="K2755" s="170"/>
      <c r="L2755" s="163" t="s">
        <v>644</v>
      </c>
      <c r="M2755" s="162">
        <v>14</v>
      </c>
      <c r="N2755" s="162">
        <v>63</v>
      </c>
      <c r="O2755" s="162">
        <v>197</v>
      </c>
      <c r="P2755" s="162">
        <v>1423</v>
      </c>
      <c r="Q2755" s="162">
        <v>2642</v>
      </c>
      <c r="R2755" s="164">
        <v>1</v>
      </c>
      <c r="S2755" s="164" t="s">
        <v>644</v>
      </c>
      <c r="T2755" s="164"/>
      <c r="U2755" s="164" t="s">
        <v>644</v>
      </c>
      <c r="V2755" s="164" t="s">
        <v>644</v>
      </c>
      <c r="W2755" s="162">
        <f t="shared" si="155"/>
        <v>1</v>
      </c>
      <c r="X2755" s="162">
        <v>1</v>
      </c>
      <c r="Y2755" t="str">
        <f t="shared" si="153"/>
        <v>Public Elementary</v>
      </c>
      <c r="AA2755" t="str">
        <f t="shared" si="154"/>
        <v>1</v>
      </c>
    </row>
    <row r="2756" spans="1:27" ht="15.75" hidden="1" customHeight="1" x14ac:dyDescent="0.25">
      <c r="A2756" s="162">
        <v>2738</v>
      </c>
      <c r="B2756" s="162">
        <v>122924</v>
      </c>
      <c r="C2756" s="163" t="s">
        <v>3387</v>
      </c>
      <c r="D2756" s="163" t="s">
        <v>638</v>
      </c>
      <c r="E2756" s="163" t="s">
        <v>3254</v>
      </c>
      <c r="F2756" s="163" t="s">
        <v>3254</v>
      </c>
      <c r="G2756" s="163" t="s">
        <v>3377</v>
      </c>
      <c r="H2756" s="163" t="s">
        <v>3380</v>
      </c>
      <c r="I2756" s="163" t="s">
        <v>643</v>
      </c>
      <c r="J2756" s="170"/>
      <c r="K2756" s="170"/>
      <c r="L2756" s="163" t="s">
        <v>644</v>
      </c>
      <c r="M2756" s="162">
        <v>14</v>
      </c>
      <c r="N2756" s="162">
        <v>63</v>
      </c>
      <c r="O2756" s="162">
        <v>197</v>
      </c>
      <c r="P2756" s="162">
        <v>1423</v>
      </c>
      <c r="Q2756" s="162">
        <v>2642</v>
      </c>
      <c r="R2756" s="164">
        <v>1</v>
      </c>
      <c r="S2756" s="164" t="s">
        <v>644</v>
      </c>
      <c r="T2756" s="164"/>
      <c r="U2756" s="164" t="s">
        <v>644</v>
      </c>
      <c r="V2756" s="164" t="s">
        <v>644</v>
      </c>
      <c r="W2756" s="162">
        <f t="shared" si="155"/>
        <v>1</v>
      </c>
      <c r="X2756" s="162">
        <v>1</v>
      </c>
      <c r="Y2756" t="str">
        <f t="shared" si="153"/>
        <v>Public Elementary</v>
      </c>
      <c r="AA2756" t="str">
        <f t="shared" si="154"/>
        <v>1</v>
      </c>
    </row>
    <row r="2757" spans="1:27" ht="15.75" hidden="1" customHeight="1" x14ac:dyDescent="0.25">
      <c r="A2757" s="162">
        <v>2739</v>
      </c>
      <c r="B2757" s="162">
        <v>122925</v>
      </c>
      <c r="C2757" s="163" t="s">
        <v>3388</v>
      </c>
      <c r="D2757" s="163" t="s">
        <v>638</v>
      </c>
      <c r="E2757" s="163" t="s">
        <v>3254</v>
      </c>
      <c r="F2757" s="163" t="s">
        <v>3254</v>
      </c>
      <c r="G2757" s="163" t="s">
        <v>3377</v>
      </c>
      <c r="H2757" s="163" t="s">
        <v>3378</v>
      </c>
      <c r="I2757" s="163" t="s">
        <v>643</v>
      </c>
      <c r="J2757" s="162">
        <v>12.38623333</v>
      </c>
      <c r="K2757" s="162">
        <v>125.2991194</v>
      </c>
      <c r="L2757" s="163" t="s">
        <v>644</v>
      </c>
      <c r="M2757" s="162">
        <v>14</v>
      </c>
      <c r="N2757" s="162">
        <v>63</v>
      </c>
      <c r="O2757" s="162">
        <v>197</v>
      </c>
      <c r="P2757" s="162">
        <v>1423</v>
      </c>
      <c r="Q2757" s="162">
        <v>2641</v>
      </c>
      <c r="R2757" s="164">
        <v>1</v>
      </c>
      <c r="S2757" s="164" t="s">
        <v>644</v>
      </c>
      <c r="T2757" s="164"/>
      <c r="U2757" s="164" t="s">
        <v>644</v>
      </c>
      <c r="V2757" s="164" t="s">
        <v>644</v>
      </c>
      <c r="W2757" s="162">
        <f t="shared" si="155"/>
        <v>1</v>
      </c>
      <c r="X2757" s="162">
        <v>1</v>
      </c>
      <c r="Y2757" t="str">
        <f t="shared" si="153"/>
        <v>Public Elementary</v>
      </c>
      <c r="AA2757" t="str">
        <f t="shared" si="154"/>
        <v>1</v>
      </c>
    </row>
    <row r="2758" spans="1:27" ht="15.75" hidden="1" customHeight="1" x14ac:dyDescent="0.25">
      <c r="A2758" s="162">
        <v>2740</v>
      </c>
      <c r="B2758" s="162">
        <v>122926</v>
      </c>
      <c r="C2758" s="163" t="s">
        <v>3389</v>
      </c>
      <c r="D2758" s="163" t="s">
        <v>638</v>
      </c>
      <c r="E2758" s="163" t="s">
        <v>3254</v>
      </c>
      <c r="F2758" s="163" t="s">
        <v>3254</v>
      </c>
      <c r="G2758" s="163" t="s">
        <v>3377</v>
      </c>
      <c r="H2758" s="163" t="s">
        <v>3378</v>
      </c>
      <c r="I2758" s="163" t="s">
        <v>643</v>
      </c>
      <c r="J2758" s="162">
        <v>12.386354150000001</v>
      </c>
      <c r="K2758" s="162">
        <v>125.30493850000001</v>
      </c>
      <c r="L2758" s="163" t="s">
        <v>644</v>
      </c>
      <c r="M2758" s="162">
        <v>14</v>
      </c>
      <c r="N2758" s="162">
        <v>63</v>
      </c>
      <c r="O2758" s="162">
        <v>197</v>
      </c>
      <c r="P2758" s="162">
        <v>1423</v>
      </c>
      <c r="Q2758" s="162">
        <v>2641</v>
      </c>
      <c r="R2758" s="164">
        <v>1</v>
      </c>
      <c r="S2758" s="164" t="s">
        <v>644</v>
      </c>
      <c r="T2758" s="164"/>
      <c r="U2758" s="164" t="s">
        <v>644</v>
      </c>
      <c r="V2758" s="164" t="s">
        <v>644</v>
      </c>
      <c r="W2758" s="162">
        <f t="shared" si="155"/>
        <v>1</v>
      </c>
      <c r="X2758" s="162">
        <v>1</v>
      </c>
      <c r="Y2758" t="str">
        <f t="shared" si="153"/>
        <v>Public Elementary</v>
      </c>
      <c r="AA2758" t="str">
        <f t="shared" si="154"/>
        <v>1</v>
      </c>
    </row>
    <row r="2759" spans="1:27" ht="15.75" hidden="1" customHeight="1" x14ac:dyDescent="0.25">
      <c r="A2759" s="162">
        <v>2741</v>
      </c>
      <c r="B2759" s="162">
        <v>122927</v>
      </c>
      <c r="C2759" s="163" t="s">
        <v>3390</v>
      </c>
      <c r="D2759" s="163" t="s">
        <v>638</v>
      </c>
      <c r="E2759" s="163" t="s">
        <v>3254</v>
      </c>
      <c r="F2759" s="163" t="s">
        <v>3254</v>
      </c>
      <c r="G2759" s="163" t="s">
        <v>3377</v>
      </c>
      <c r="H2759" s="163" t="s">
        <v>3378</v>
      </c>
      <c r="I2759" s="163" t="s">
        <v>643</v>
      </c>
      <c r="J2759" s="162">
        <v>12.386409130000001</v>
      </c>
      <c r="K2759" s="162">
        <v>125.2919022</v>
      </c>
      <c r="L2759" s="163" t="s">
        <v>644</v>
      </c>
      <c r="M2759" s="162">
        <v>14</v>
      </c>
      <c r="N2759" s="162">
        <v>63</v>
      </c>
      <c r="O2759" s="162">
        <v>197</v>
      </c>
      <c r="P2759" s="162">
        <v>1423</v>
      </c>
      <c r="Q2759" s="162">
        <v>2641</v>
      </c>
      <c r="R2759" s="164">
        <v>1</v>
      </c>
      <c r="S2759" s="164" t="s">
        <v>644</v>
      </c>
      <c r="T2759" s="164"/>
      <c r="U2759" s="164" t="s">
        <v>644</v>
      </c>
      <c r="V2759" s="164" t="s">
        <v>644</v>
      </c>
      <c r="W2759" s="162">
        <f t="shared" si="155"/>
        <v>1</v>
      </c>
      <c r="X2759" s="162">
        <v>1</v>
      </c>
      <c r="Y2759" t="str">
        <f t="shared" si="153"/>
        <v>Public Elementary</v>
      </c>
      <c r="AA2759" t="str">
        <f t="shared" si="154"/>
        <v>1</v>
      </c>
    </row>
    <row r="2760" spans="1:27" ht="15.75" hidden="1" customHeight="1" x14ac:dyDescent="0.25">
      <c r="A2760" s="162">
        <v>2742</v>
      </c>
      <c r="B2760" s="162">
        <v>122928</v>
      </c>
      <c r="C2760" s="163" t="s">
        <v>3391</v>
      </c>
      <c r="D2760" s="163" t="s">
        <v>638</v>
      </c>
      <c r="E2760" s="163" t="s">
        <v>3254</v>
      </c>
      <c r="F2760" s="163" t="s">
        <v>3254</v>
      </c>
      <c r="G2760" s="163" t="s">
        <v>3377</v>
      </c>
      <c r="H2760" s="163" t="s">
        <v>3380</v>
      </c>
      <c r="I2760" s="163" t="s">
        <v>643</v>
      </c>
      <c r="J2760" s="170"/>
      <c r="K2760" s="170"/>
      <c r="L2760" s="163" t="s">
        <v>644</v>
      </c>
      <c r="M2760" s="162">
        <v>14</v>
      </c>
      <c r="N2760" s="162">
        <v>63</v>
      </c>
      <c r="O2760" s="162">
        <v>197</v>
      </c>
      <c r="P2760" s="162">
        <v>1423</v>
      </c>
      <c r="Q2760" s="162">
        <v>2642</v>
      </c>
      <c r="R2760" s="164">
        <v>1</v>
      </c>
      <c r="S2760" s="164" t="s">
        <v>644</v>
      </c>
      <c r="T2760" s="164"/>
      <c r="U2760" s="164" t="s">
        <v>644</v>
      </c>
      <c r="V2760" s="164" t="s">
        <v>644</v>
      </c>
      <c r="W2760" s="162">
        <f t="shared" si="155"/>
        <v>1</v>
      </c>
      <c r="X2760" s="162">
        <v>1</v>
      </c>
      <c r="Y2760" t="str">
        <f t="shared" si="153"/>
        <v>Public Elementary</v>
      </c>
      <c r="AA2760" t="str">
        <f t="shared" si="154"/>
        <v>1</v>
      </c>
    </row>
    <row r="2761" spans="1:27" ht="15.75" hidden="1" customHeight="1" x14ac:dyDescent="0.25">
      <c r="A2761" s="162">
        <v>2743</v>
      </c>
      <c r="B2761" s="162">
        <v>122929</v>
      </c>
      <c r="C2761" s="163" t="s">
        <v>3392</v>
      </c>
      <c r="D2761" s="163" t="s">
        <v>638</v>
      </c>
      <c r="E2761" s="163" t="s">
        <v>3254</v>
      </c>
      <c r="F2761" s="163" t="s">
        <v>3254</v>
      </c>
      <c r="G2761" s="163" t="s">
        <v>3377</v>
      </c>
      <c r="H2761" s="163" t="s">
        <v>3380</v>
      </c>
      <c r="I2761" s="163" t="s">
        <v>643</v>
      </c>
      <c r="J2761" s="170"/>
      <c r="K2761" s="170"/>
      <c r="L2761" s="163" t="s">
        <v>644</v>
      </c>
      <c r="M2761" s="162">
        <v>14</v>
      </c>
      <c r="N2761" s="162">
        <v>63</v>
      </c>
      <c r="O2761" s="162">
        <v>197</v>
      </c>
      <c r="P2761" s="162">
        <v>1423</v>
      </c>
      <c r="Q2761" s="162">
        <v>2642</v>
      </c>
      <c r="R2761" s="164">
        <v>1</v>
      </c>
      <c r="S2761" s="164" t="s">
        <v>644</v>
      </c>
      <c r="T2761" s="164"/>
      <c r="U2761" s="164" t="s">
        <v>644</v>
      </c>
      <c r="V2761" s="164" t="s">
        <v>644</v>
      </c>
      <c r="W2761" s="162">
        <f t="shared" si="155"/>
        <v>1</v>
      </c>
      <c r="X2761" s="162">
        <v>1</v>
      </c>
      <c r="Y2761" t="str">
        <f t="shared" si="153"/>
        <v>Public Elementary</v>
      </c>
      <c r="AA2761" t="str">
        <f t="shared" si="154"/>
        <v>1</v>
      </c>
    </row>
    <row r="2762" spans="1:27" ht="15.75" hidden="1" customHeight="1" x14ac:dyDescent="0.25">
      <c r="A2762" s="162">
        <v>2744</v>
      </c>
      <c r="B2762" s="162">
        <v>122930</v>
      </c>
      <c r="C2762" s="163" t="s">
        <v>1393</v>
      </c>
      <c r="D2762" s="163" t="s">
        <v>638</v>
      </c>
      <c r="E2762" s="163" t="s">
        <v>3254</v>
      </c>
      <c r="F2762" s="163" t="s">
        <v>3254</v>
      </c>
      <c r="G2762" s="163" t="s">
        <v>3377</v>
      </c>
      <c r="H2762" s="163" t="s">
        <v>3378</v>
      </c>
      <c r="I2762" s="163" t="s">
        <v>643</v>
      </c>
      <c r="J2762" s="162">
        <v>12.414525810000001</v>
      </c>
      <c r="K2762" s="162">
        <v>125.28436379999999</v>
      </c>
      <c r="L2762" s="163" t="s">
        <v>644</v>
      </c>
      <c r="M2762" s="162">
        <v>14</v>
      </c>
      <c r="N2762" s="162">
        <v>63</v>
      </c>
      <c r="O2762" s="162">
        <v>197</v>
      </c>
      <c r="P2762" s="162">
        <v>1423</v>
      </c>
      <c r="Q2762" s="162">
        <v>2641</v>
      </c>
      <c r="R2762" s="164">
        <v>1</v>
      </c>
      <c r="S2762" s="164" t="s">
        <v>644</v>
      </c>
      <c r="T2762" s="164"/>
      <c r="U2762" s="164" t="s">
        <v>644</v>
      </c>
      <c r="V2762" s="164" t="s">
        <v>644</v>
      </c>
      <c r="W2762" s="162">
        <f t="shared" si="155"/>
        <v>1</v>
      </c>
      <c r="X2762" s="162">
        <v>1</v>
      </c>
      <c r="Y2762" t="str">
        <f t="shared" si="153"/>
        <v>Public Elementary</v>
      </c>
      <c r="AA2762" t="str">
        <f t="shared" si="154"/>
        <v>1</v>
      </c>
    </row>
    <row r="2763" spans="1:27" ht="15.75" hidden="1" customHeight="1" x14ac:dyDescent="0.25">
      <c r="A2763" s="162">
        <v>2745</v>
      </c>
      <c r="B2763" s="162">
        <v>122931</v>
      </c>
      <c r="C2763" s="163" t="s">
        <v>2333</v>
      </c>
      <c r="D2763" s="163" t="s">
        <v>638</v>
      </c>
      <c r="E2763" s="163" t="s">
        <v>3254</v>
      </c>
      <c r="F2763" s="163" t="s">
        <v>3254</v>
      </c>
      <c r="G2763" s="163" t="s">
        <v>3377</v>
      </c>
      <c r="H2763" s="163" t="s">
        <v>3380</v>
      </c>
      <c r="I2763" s="163" t="s">
        <v>643</v>
      </c>
      <c r="J2763" s="170"/>
      <c r="K2763" s="170"/>
      <c r="L2763" s="163" t="s">
        <v>644</v>
      </c>
      <c r="M2763" s="162">
        <v>14</v>
      </c>
      <c r="N2763" s="162">
        <v>63</v>
      </c>
      <c r="O2763" s="162">
        <v>197</v>
      </c>
      <c r="P2763" s="162">
        <v>1423</v>
      </c>
      <c r="Q2763" s="162">
        <v>2642</v>
      </c>
      <c r="R2763" s="164">
        <v>1</v>
      </c>
      <c r="S2763" s="164" t="s">
        <v>644</v>
      </c>
      <c r="T2763" s="164"/>
      <c r="U2763" s="164" t="s">
        <v>644</v>
      </c>
      <c r="V2763" s="164" t="s">
        <v>644</v>
      </c>
      <c r="W2763" s="162">
        <f t="shared" si="155"/>
        <v>1</v>
      </c>
      <c r="X2763" s="162">
        <v>1</v>
      </c>
      <c r="Y2763" t="str">
        <f t="shared" si="153"/>
        <v>Public Elementary</v>
      </c>
      <c r="AA2763" t="str">
        <f t="shared" si="154"/>
        <v>1</v>
      </c>
    </row>
    <row r="2764" spans="1:27" ht="15.75" hidden="1" customHeight="1" x14ac:dyDescent="0.25">
      <c r="A2764" s="162">
        <v>2746</v>
      </c>
      <c r="B2764" s="162">
        <v>122932</v>
      </c>
      <c r="C2764" s="163" t="s">
        <v>2363</v>
      </c>
      <c r="D2764" s="163" t="s">
        <v>638</v>
      </c>
      <c r="E2764" s="163" t="s">
        <v>3254</v>
      </c>
      <c r="F2764" s="163" t="s">
        <v>3254</v>
      </c>
      <c r="G2764" s="163" t="s">
        <v>3377</v>
      </c>
      <c r="H2764" s="163" t="s">
        <v>3380</v>
      </c>
      <c r="I2764" s="163" t="s">
        <v>643</v>
      </c>
      <c r="J2764" s="170"/>
      <c r="K2764" s="170"/>
      <c r="L2764" s="163" t="s">
        <v>644</v>
      </c>
      <c r="M2764" s="162">
        <v>14</v>
      </c>
      <c r="N2764" s="162">
        <v>63</v>
      </c>
      <c r="O2764" s="162">
        <v>197</v>
      </c>
      <c r="P2764" s="162">
        <v>1423</v>
      </c>
      <c r="Q2764" s="162">
        <v>2642</v>
      </c>
      <c r="R2764" s="164">
        <v>1</v>
      </c>
      <c r="S2764" s="164" t="s">
        <v>644</v>
      </c>
      <c r="T2764" s="164"/>
      <c r="U2764" s="164" t="s">
        <v>644</v>
      </c>
      <c r="V2764" s="164" t="s">
        <v>644</v>
      </c>
      <c r="W2764" s="162">
        <f t="shared" si="155"/>
        <v>1</v>
      </c>
      <c r="X2764" s="162">
        <v>1</v>
      </c>
      <c r="Y2764" t="str">
        <f t="shared" si="153"/>
        <v>Public Elementary</v>
      </c>
      <c r="AA2764" t="str">
        <f t="shared" si="154"/>
        <v>1</v>
      </c>
    </row>
    <row r="2765" spans="1:27" ht="15.75" hidden="1" customHeight="1" x14ac:dyDescent="0.25">
      <c r="A2765" s="162">
        <v>2747</v>
      </c>
      <c r="B2765" s="162">
        <v>122933</v>
      </c>
      <c r="C2765" s="163" t="s">
        <v>3393</v>
      </c>
      <c r="D2765" s="163" t="s">
        <v>638</v>
      </c>
      <c r="E2765" s="163" t="s">
        <v>3254</v>
      </c>
      <c r="F2765" s="163" t="s">
        <v>3254</v>
      </c>
      <c r="G2765" s="163" t="s">
        <v>3377</v>
      </c>
      <c r="H2765" s="163" t="s">
        <v>3380</v>
      </c>
      <c r="I2765" s="163" t="s">
        <v>643</v>
      </c>
      <c r="J2765" s="170"/>
      <c r="K2765" s="170"/>
      <c r="L2765" s="163" t="s">
        <v>644</v>
      </c>
      <c r="M2765" s="162">
        <v>14</v>
      </c>
      <c r="N2765" s="162">
        <v>63</v>
      </c>
      <c r="O2765" s="162">
        <v>197</v>
      </c>
      <c r="P2765" s="162">
        <v>1423</v>
      </c>
      <c r="Q2765" s="162">
        <v>2642</v>
      </c>
      <c r="R2765" s="164">
        <v>1</v>
      </c>
      <c r="S2765" s="164" t="s">
        <v>644</v>
      </c>
      <c r="T2765" s="164"/>
      <c r="U2765" s="164" t="s">
        <v>644</v>
      </c>
      <c r="V2765" s="164" t="s">
        <v>644</v>
      </c>
      <c r="W2765" s="162">
        <f t="shared" si="155"/>
        <v>1</v>
      </c>
      <c r="X2765" s="162">
        <v>1</v>
      </c>
      <c r="Y2765" t="str">
        <f t="shared" si="153"/>
        <v>Public Elementary</v>
      </c>
      <c r="AA2765" t="str">
        <f t="shared" si="154"/>
        <v>1</v>
      </c>
    </row>
    <row r="2766" spans="1:27" ht="15.75" hidden="1" customHeight="1" x14ac:dyDescent="0.25">
      <c r="A2766" s="162">
        <v>2748</v>
      </c>
      <c r="B2766" s="162">
        <v>122934</v>
      </c>
      <c r="C2766" s="163" t="s">
        <v>1373</v>
      </c>
      <c r="D2766" s="163" t="s">
        <v>638</v>
      </c>
      <c r="E2766" s="163" t="s">
        <v>3254</v>
      </c>
      <c r="F2766" s="163" t="s">
        <v>3254</v>
      </c>
      <c r="G2766" s="163" t="s">
        <v>3377</v>
      </c>
      <c r="H2766" s="163" t="s">
        <v>3380</v>
      </c>
      <c r="I2766" s="163" t="s">
        <v>643</v>
      </c>
      <c r="J2766" s="170"/>
      <c r="K2766" s="170"/>
      <c r="L2766" s="163" t="s">
        <v>644</v>
      </c>
      <c r="M2766" s="162">
        <v>14</v>
      </c>
      <c r="N2766" s="162">
        <v>63</v>
      </c>
      <c r="O2766" s="162">
        <v>197</v>
      </c>
      <c r="P2766" s="162">
        <v>1423</v>
      </c>
      <c r="Q2766" s="162">
        <v>2642</v>
      </c>
      <c r="R2766" s="164">
        <v>1</v>
      </c>
      <c r="S2766" s="164" t="s">
        <v>644</v>
      </c>
      <c r="T2766" s="164"/>
      <c r="U2766" s="164" t="s">
        <v>644</v>
      </c>
      <c r="V2766" s="164" t="s">
        <v>644</v>
      </c>
      <c r="W2766" s="162">
        <f t="shared" si="155"/>
        <v>1</v>
      </c>
      <c r="X2766" s="162">
        <v>1</v>
      </c>
      <c r="Y2766" t="str">
        <f t="shared" si="153"/>
        <v>Public Elementary</v>
      </c>
      <c r="AA2766" t="str">
        <f t="shared" si="154"/>
        <v>1</v>
      </c>
    </row>
    <row r="2767" spans="1:27" ht="15.75" hidden="1" customHeight="1" x14ac:dyDescent="0.25">
      <c r="A2767" s="162">
        <v>2749</v>
      </c>
      <c r="B2767" s="162">
        <v>122935</v>
      </c>
      <c r="C2767" s="163" t="s">
        <v>2174</v>
      </c>
      <c r="D2767" s="163" t="s">
        <v>638</v>
      </c>
      <c r="E2767" s="163" t="s">
        <v>3254</v>
      </c>
      <c r="F2767" s="163" t="s">
        <v>3254</v>
      </c>
      <c r="G2767" s="163" t="s">
        <v>3377</v>
      </c>
      <c r="H2767" s="163" t="s">
        <v>3378</v>
      </c>
      <c r="I2767" s="163" t="s">
        <v>643</v>
      </c>
      <c r="J2767" s="166">
        <v>12.43473425</v>
      </c>
      <c r="K2767" s="166">
        <v>125.29300499999999</v>
      </c>
      <c r="L2767" s="163" t="s">
        <v>644</v>
      </c>
      <c r="M2767" s="162">
        <v>14</v>
      </c>
      <c r="N2767" s="162">
        <v>63</v>
      </c>
      <c r="O2767" s="162">
        <v>197</v>
      </c>
      <c r="P2767" s="162">
        <v>1423</v>
      </c>
      <c r="Q2767" s="162">
        <v>2641</v>
      </c>
      <c r="R2767" s="164">
        <v>1</v>
      </c>
      <c r="S2767" s="164" t="s">
        <v>644</v>
      </c>
      <c r="T2767" s="164"/>
      <c r="U2767" s="164" t="s">
        <v>644</v>
      </c>
      <c r="V2767" s="164" t="s">
        <v>644</v>
      </c>
      <c r="W2767" s="162">
        <f t="shared" si="155"/>
        <v>1</v>
      </c>
      <c r="X2767" s="162">
        <v>1</v>
      </c>
      <c r="Y2767" t="str">
        <f t="shared" si="153"/>
        <v>Public Elementary</v>
      </c>
      <c r="AA2767" t="str">
        <f t="shared" si="154"/>
        <v>1</v>
      </c>
    </row>
    <row r="2768" spans="1:27" ht="15.75" hidden="1" customHeight="1" x14ac:dyDescent="0.25">
      <c r="A2768" s="162">
        <v>2750</v>
      </c>
      <c r="B2768" s="162">
        <v>122936</v>
      </c>
      <c r="C2768" s="163" t="s">
        <v>863</v>
      </c>
      <c r="D2768" s="163" t="s">
        <v>638</v>
      </c>
      <c r="E2768" s="163" t="s">
        <v>3254</v>
      </c>
      <c r="F2768" s="163" t="s">
        <v>3254</v>
      </c>
      <c r="G2768" s="163" t="s">
        <v>3394</v>
      </c>
      <c r="H2768" s="163" t="s">
        <v>3395</v>
      </c>
      <c r="I2768" s="163" t="s">
        <v>643</v>
      </c>
      <c r="J2768" s="170"/>
      <c r="K2768" s="170"/>
      <c r="L2768" s="163" t="s">
        <v>644</v>
      </c>
      <c r="M2768" s="162">
        <v>14</v>
      </c>
      <c r="N2768" s="162">
        <v>63</v>
      </c>
      <c r="O2768" s="162">
        <v>197</v>
      </c>
      <c r="P2768" s="162">
        <v>1424</v>
      </c>
      <c r="Q2768" s="162">
        <v>2643</v>
      </c>
      <c r="R2768" s="164">
        <v>1</v>
      </c>
      <c r="S2768" s="164" t="s">
        <v>644</v>
      </c>
      <c r="T2768" s="164"/>
      <c r="U2768" s="164" t="s">
        <v>644</v>
      </c>
      <c r="V2768" s="164" t="s">
        <v>644</v>
      </c>
      <c r="W2768" s="162">
        <f t="shared" si="155"/>
        <v>1</v>
      </c>
      <c r="X2768" s="162">
        <v>1</v>
      </c>
      <c r="Y2768" t="str">
        <f t="shared" si="153"/>
        <v>Public Elementary</v>
      </c>
      <c r="AA2768" t="str">
        <f t="shared" si="154"/>
        <v>1</v>
      </c>
    </row>
    <row r="2769" spans="1:28" ht="15.75" hidden="1" customHeight="1" x14ac:dyDescent="0.25">
      <c r="A2769" s="162">
        <v>2751</v>
      </c>
      <c r="B2769" s="162">
        <v>122937</v>
      </c>
      <c r="C2769" s="163" t="s">
        <v>3396</v>
      </c>
      <c r="D2769" s="163" t="s">
        <v>638</v>
      </c>
      <c r="E2769" s="163" t="s">
        <v>3254</v>
      </c>
      <c r="F2769" s="163" t="s">
        <v>3254</v>
      </c>
      <c r="G2769" s="163" t="s">
        <v>3394</v>
      </c>
      <c r="H2769" s="163" t="s">
        <v>3395</v>
      </c>
      <c r="I2769" s="163" t="s">
        <v>643</v>
      </c>
      <c r="J2769" s="162">
        <v>12.49222484</v>
      </c>
      <c r="K2769" s="162">
        <v>125.0412369</v>
      </c>
      <c r="L2769" s="163" t="s">
        <v>644</v>
      </c>
      <c r="M2769" s="162">
        <v>14</v>
      </c>
      <c r="N2769" s="162">
        <v>63</v>
      </c>
      <c r="O2769" s="162">
        <v>197</v>
      </c>
      <c r="P2769" s="162">
        <v>1424</v>
      </c>
      <c r="Q2769" s="162">
        <v>2643</v>
      </c>
      <c r="R2769" s="164">
        <v>1</v>
      </c>
      <c r="S2769" s="164" t="s">
        <v>644</v>
      </c>
      <c r="T2769" s="164"/>
      <c r="U2769" s="164" t="s">
        <v>644</v>
      </c>
      <c r="V2769" s="164" t="s">
        <v>644</v>
      </c>
      <c r="W2769" s="162">
        <f t="shared" si="155"/>
        <v>1</v>
      </c>
      <c r="X2769" s="162">
        <v>1</v>
      </c>
      <c r="Y2769" t="str">
        <f t="shared" si="153"/>
        <v>Public Elementary</v>
      </c>
      <c r="AA2769" t="str">
        <f t="shared" si="154"/>
        <v>1</v>
      </c>
    </row>
    <row r="2770" spans="1:28" ht="15.75" hidden="1" customHeight="1" x14ac:dyDescent="0.25">
      <c r="A2770" s="162">
        <v>2752</v>
      </c>
      <c r="B2770" s="162">
        <v>122938</v>
      </c>
      <c r="C2770" s="163" t="s">
        <v>3397</v>
      </c>
      <c r="D2770" s="163" t="s">
        <v>638</v>
      </c>
      <c r="E2770" s="163" t="s">
        <v>3254</v>
      </c>
      <c r="F2770" s="163" t="s">
        <v>3254</v>
      </c>
      <c r="G2770" s="163" t="s">
        <v>3394</v>
      </c>
      <c r="H2770" s="163" t="s">
        <v>3395</v>
      </c>
      <c r="I2770" s="163" t="s">
        <v>643</v>
      </c>
      <c r="J2770" s="162">
        <v>12.57131867</v>
      </c>
      <c r="K2770" s="162">
        <v>125.0402069</v>
      </c>
      <c r="L2770" s="163" t="s">
        <v>644</v>
      </c>
      <c r="M2770" s="162">
        <v>14</v>
      </c>
      <c r="N2770" s="162">
        <v>63</v>
      </c>
      <c r="O2770" s="162">
        <v>197</v>
      </c>
      <c r="P2770" s="162">
        <v>1424</v>
      </c>
      <c r="Q2770" s="162">
        <v>2643</v>
      </c>
      <c r="R2770" s="164">
        <v>1</v>
      </c>
      <c r="S2770" s="164" t="s">
        <v>644</v>
      </c>
      <c r="T2770" s="164"/>
      <c r="U2770" s="164" t="s">
        <v>644</v>
      </c>
      <c r="V2770" s="164" t="s">
        <v>644</v>
      </c>
      <c r="W2770" s="162">
        <f t="shared" si="155"/>
        <v>1</v>
      </c>
      <c r="X2770" s="162">
        <v>1</v>
      </c>
      <c r="Y2770" t="str">
        <f t="shared" si="153"/>
        <v>Public Elementary</v>
      </c>
      <c r="AA2770" t="str">
        <f t="shared" si="154"/>
        <v>1</v>
      </c>
    </row>
    <row r="2771" spans="1:28" ht="15.75" hidden="1" customHeight="1" x14ac:dyDescent="0.25">
      <c r="A2771" s="162">
        <v>2753</v>
      </c>
      <c r="B2771" s="162">
        <v>122939</v>
      </c>
      <c r="C2771" s="163" t="s">
        <v>3398</v>
      </c>
      <c r="D2771" s="163" t="s">
        <v>638</v>
      </c>
      <c r="E2771" s="163" t="s">
        <v>3254</v>
      </c>
      <c r="F2771" s="163" t="s">
        <v>3254</v>
      </c>
      <c r="G2771" s="163" t="s">
        <v>3394</v>
      </c>
      <c r="H2771" s="163" t="s">
        <v>3395</v>
      </c>
      <c r="I2771" s="163" t="s">
        <v>643</v>
      </c>
      <c r="J2771" s="162">
        <v>12.57131867</v>
      </c>
      <c r="K2771" s="162">
        <v>125.0676727</v>
      </c>
      <c r="L2771" s="163" t="s">
        <v>644</v>
      </c>
      <c r="M2771" s="162">
        <v>14</v>
      </c>
      <c r="N2771" s="162">
        <v>63</v>
      </c>
      <c r="O2771" s="162">
        <v>197</v>
      </c>
      <c r="P2771" s="162">
        <v>1424</v>
      </c>
      <c r="Q2771" s="162">
        <v>2643</v>
      </c>
      <c r="R2771" s="164">
        <v>1</v>
      </c>
      <c r="S2771" s="164" t="s">
        <v>644</v>
      </c>
      <c r="T2771" s="164"/>
      <c r="U2771" s="164" t="s">
        <v>644</v>
      </c>
      <c r="V2771" s="164" t="s">
        <v>644</v>
      </c>
      <c r="W2771" s="162">
        <f t="shared" si="155"/>
        <v>1</v>
      </c>
      <c r="X2771" s="162">
        <v>1</v>
      </c>
      <c r="Y2771" t="str">
        <f t="shared" si="153"/>
        <v>Public Elementary</v>
      </c>
      <c r="AA2771" t="str">
        <f t="shared" si="154"/>
        <v>1</v>
      </c>
    </row>
    <row r="2772" spans="1:28" ht="15.75" hidden="1" customHeight="1" x14ac:dyDescent="0.25">
      <c r="A2772" s="162">
        <v>2754</v>
      </c>
      <c r="B2772" s="162">
        <v>122940</v>
      </c>
      <c r="C2772" s="163" t="s">
        <v>3399</v>
      </c>
      <c r="D2772" s="163" t="s">
        <v>638</v>
      </c>
      <c r="E2772" s="163" t="s">
        <v>3254</v>
      </c>
      <c r="F2772" s="163" t="s">
        <v>3254</v>
      </c>
      <c r="G2772" s="163" t="s">
        <v>3394</v>
      </c>
      <c r="H2772" s="163" t="s">
        <v>3395</v>
      </c>
      <c r="I2772" s="163" t="s">
        <v>643</v>
      </c>
      <c r="J2772" s="162">
        <v>12.56595714</v>
      </c>
      <c r="K2772" s="162">
        <v>125.0597763</v>
      </c>
      <c r="L2772" s="163" t="s">
        <v>644</v>
      </c>
      <c r="M2772" s="162">
        <v>14</v>
      </c>
      <c r="N2772" s="162">
        <v>63</v>
      </c>
      <c r="O2772" s="162">
        <v>197</v>
      </c>
      <c r="P2772" s="162">
        <v>1424</v>
      </c>
      <c r="Q2772" s="162">
        <v>2643</v>
      </c>
      <c r="R2772" s="164">
        <v>1</v>
      </c>
      <c r="S2772" s="164" t="s">
        <v>644</v>
      </c>
      <c r="T2772" s="164"/>
      <c r="U2772" s="164" t="s">
        <v>644</v>
      </c>
      <c r="V2772" s="164" t="s">
        <v>644</v>
      </c>
      <c r="W2772" s="162">
        <f t="shared" si="155"/>
        <v>1</v>
      </c>
      <c r="X2772" s="162">
        <v>1</v>
      </c>
      <c r="Y2772" t="str">
        <f t="shared" si="153"/>
        <v>Public Elementary</v>
      </c>
      <c r="AA2772" t="str">
        <f t="shared" si="154"/>
        <v>1</v>
      </c>
    </row>
    <row r="2773" spans="1:28" ht="15.75" hidden="1" customHeight="1" x14ac:dyDescent="0.25">
      <c r="A2773" s="162">
        <v>2755</v>
      </c>
      <c r="B2773" s="162">
        <v>122941</v>
      </c>
      <c r="C2773" s="163" t="s">
        <v>3400</v>
      </c>
      <c r="D2773" s="163" t="s">
        <v>638</v>
      </c>
      <c r="E2773" s="163" t="s">
        <v>3254</v>
      </c>
      <c r="F2773" s="163" t="s">
        <v>3254</v>
      </c>
      <c r="G2773" s="163" t="s">
        <v>3394</v>
      </c>
      <c r="H2773" s="163" t="s">
        <v>3395</v>
      </c>
      <c r="I2773" s="163" t="s">
        <v>643</v>
      </c>
      <c r="J2773" s="162">
        <v>12.46943061</v>
      </c>
      <c r="K2773" s="162">
        <v>125.0499058</v>
      </c>
      <c r="L2773" s="163" t="s">
        <v>644</v>
      </c>
      <c r="M2773" s="162">
        <v>14</v>
      </c>
      <c r="N2773" s="162">
        <v>63</v>
      </c>
      <c r="O2773" s="162">
        <v>197</v>
      </c>
      <c r="P2773" s="162">
        <v>1424</v>
      </c>
      <c r="Q2773" s="162">
        <v>2643</v>
      </c>
      <c r="R2773" s="164">
        <v>1</v>
      </c>
      <c r="S2773" s="164" t="s">
        <v>644</v>
      </c>
      <c r="T2773" s="164"/>
      <c r="U2773" s="164" t="s">
        <v>644</v>
      </c>
      <c r="V2773" s="164" t="s">
        <v>644</v>
      </c>
      <c r="W2773" s="162">
        <f t="shared" si="155"/>
        <v>1</v>
      </c>
      <c r="X2773" s="162">
        <v>1</v>
      </c>
      <c r="Y2773" t="str">
        <f t="shared" si="153"/>
        <v>Public Elementary</v>
      </c>
      <c r="AA2773" t="str">
        <f t="shared" si="154"/>
        <v>1</v>
      </c>
    </row>
    <row r="2774" spans="1:28" ht="15.75" hidden="1" customHeight="1" x14ac:dyDescent="0.25">
      <c r="A2774" s="162">
        <v>2756</v>
      </c>
      <c r="B2774" s="162">
        <v>122942</v>
      </c>
      <c r="C2774" s="163" t="s">
        <v>3401</v>
      </c>
      <c r="D2774" s="163" t="s">
        <v>638</v>
      </c>
      <c r="E2774" s="163" t="s">
        <v>3254</v>
      </c>
      <c r="F2774" s="163" t="s">
        <v>3254</v>
      </c>
      <c r="G2774" s="163" t="s">
        <v>3394</v>
      </c>
      <c r="H2774" s="163" t="s">
        <v>3395</v>
      </c>
      <c r="I2774" s="163" t="s">
        <v>643</v>
      </c>
      <c r="J2774" s="162">
        <v>12.560260400000001</v>
      </c>
      <c r="K2774" s="162">
        <v>125.0357437</v>
      </c>
      <c r="L2774" s="163" t="s">
        <v>644</v>
      </c>
      <c r="M2774" s="162">
        <v>14</v>
      </c>
      <c r="N2774" s="162">
        <v>63</v>
      </c>
      <c r="O2774" s="162">
        <v>197</v>
      </c>
      <c r="P2774" s="162">
        <v>1424</v>
      </c>
      <c r="Q2774" s="162">
        <v>2643</v>
      </c>
      <c r="R2774" s="164">
        <v>1</v>
      </c>
      <c r="S2774" s="164" t="s">
        <v>644</v>
      </c>
      <c r="T2774" s="164"/>
      <c r="U2774" s="164" t="s">
        <v>644</v>
      </c>
      <c r="V2774" s="164" t="s">
        <v>644</v>
      </c>
      <c r="W2774" s="162">
        <f t="shared" si="155"/>
        <v>1</v>
      </c>
      <c r="X2774" s="162">
        <v>1</v>
      </c>
      <c r="Y2774" t="str">
        <f t="shared" ref="Y2774:Y2837" si="156">IF(X2774=1,"Public","Private")&amp;" "&amp;IF(W2774=1,"Elementary",IF(W2774=2,"JHS",IF(W2774=3,"SHS (Stand-alone)",IF(W2774=4,"Integrated",IF(W2774=5,"Secondary",IF(W2774=6,"Complete K to 12",IF(W2774=7,"ALS",IF(W2774=8,"SHS SUC",""))))))))</f>
        <v>Public Elementary</v>
      </c>
      <c r="AA2774" t="str">
        <f t="shared" ref="AA2774:AA2837" si="157">IF(R2774=1,1,"")&amp;IF(S2774=1,2,"")&amp;IF(T2774=1,3,"")&amp;IF(U2774=1,4,"")&amp;IF(V2774=1,5,"")</f>
        <v>1</v>
      </c>
    </row>
    <row r="2775" spans="1:28" ht="15.75" hidden="1" customHeight="1" x14ac:dyDescent="0.25">
      <c r="A2775" s="162">
        <v>2757</v>
      </c>
      <c r="B2775" s="162">
        <v>122943</v>
      </c>
      <c r="C2775" s="163" t="s">
        <v>3402</v>
      </c>
      <c r="D2775" s="163" t="s">
        <v>638</v>
      </c>
      <c r="E2775" s="163" t="s">
        <v>3254</v>
      </c>
      <c r="F2775" s="163" t="s">
        <v>3254</v>
      </c>
      <c r="G2775" s="163" t="s">
        <v>3394</v>
      </c>
      <c r="H2775" s="163" t="s">
        <v>3395</v>
      </c>
      <c r="I2775" s="163" t="s">
        <v>643</v>
      </c>
      <c r="J2775" s="162">
        <v>12.570066669999999</v>
      </c>
      <c r="K2775" s="162">
        <v>125.01122220000001</v>
      </c>
      <c r="L2775" s="163" t="s">
        <v>644</v>
      </c>
      <c r="M2775" s="162">
        <v>14</v>
      </c>
      <c r="N2775" s="162">
        <v>63</v>
      </c>
      <c r="O2775" s="162">
        <v>197</v>
      </c>
      <c r="P2775" s="162">
        <v>1424</v>
      </c>
      <c r="Q2775" s="162">
        <v>2643</v>
      </c>
      <c r="R2775" s="164">
        <v>1</v>
      </c>
      <c r="S2775" s="164" t="s">
        <v>644</v>
      </c>
      <c r="T2775" s="164"/>
      <c r="U2775" s="164" t="s">
        <v>644</v>
      </c>
      <c r="V2775" s="164" t="s">
        <v>644</v>
      </c>
      <c r="W2775" s="162">
        <f t="shared" si="155"/>
        <v>1</v>
      </c>
      <c r="X2775" s="162">
        <v>1</v>
      </c>
      <c r="Y2775" t="str">
        <f t="shared" si="156"/>
        <v>Public Elementary</v>
      </c>
      <c r="AA2775" t="str">
        <f t="shared" si="157"/>
        <v>1</v>
      </c>
    </row>
    <row r="2776" spans="1:28" ht="15.75" hidden="1" customHeight="1" x14ac:dyDescent="0.25">
      <c r="A2776" s="162">
        <v>2758</v>
      </c>
      <c r="B2776" s="162">
        <v>122944</v>
      </c>
      <c r="C2776" s="163" t="s">
        <v>3403</v>
      </c>
      <c r="D2776" s="163" t="s">
        <v>638</v>
      </c>
      <c r="E2776" s="163" t="s">
        <v>3254</v>
      </c>
      <c r="F2776" s="163" t="s">
        <v>3254</v>
      </c>
      <c r="G2776" s="163" t="s">
        <v>3394</v>
      </c>
      <c r="H2776" s="163" t="s">
        <v>3395</v>
      </c>
      <c r="I2776" s="163" t="s">
        <v>643</v>
      </c>
      <c r="J2776" s="162">
        <v>12.486001829999999</v>
      </c>
      <c r="K2776" s="162">
        <v>125.0785468</v>
      </c>
      <c r="L2776" s="163" t="s">
        <v>644</v>
      </c>
      <c r="M2776" s="162">
        <v>14</v>
      </c>
      <c r="N2776" s="162">
        <v>63</v>
      </c>
      <c r="O2776" s="162">
        <v>197</v>
      </c>
      <c r="P2776" s="162">
        <v>1424</v>
      </c>
      <c r="Q2776" s="162">
        <v>2643</v>
      </c>
      <c r="R2776" s="164">
        <v>1</v>
      </c>
      <c r="S2776" s="164" t="s">
        <v>644</v>
      </c>
      <c r="T2776" s="164"/>
      <c r="U2776" s="164" t="s">
        <v>644</v>
      </c>
      <c r="V2776" s="164" t="s">
        <v>644</v>
      </c>
      <c r="W2776" s="162">
        <f t="shared" si="155"/>
        <v>1</v>
      </c>
      <c r="X2776" s="162">
        <v>1</v>
      </c>
      <c r="Y2776" t="str">
        <f t="shared" si="156"/>
        <v>Public Elementary</v>
      </c>
      <c r="AA2776" t="str">
        <f t="shared" si="157"/>
        <v>1</v>
      </c>
    </row>
    <row r="2777" spans="1:28" ht="15.75" hidden="1" customHeight="1" x14ac:dyDescent="0.25">
      <c r="A2777" s="162">
        <v>2759</v>
      </c>
      <c r="B2777" s="162">
        <v>122945</v>
      </c>
      <c r="C2777" s="163" t="s">
        <v>3404</v>
      </c>
      <c r="D2777" s="163" t="s">
        <v>638</v>
      </c>
      <c r="E2777" s="163" t="s">
        <v>3254</v>
      </c>
      <c r="F2777" s="163" t="s">
        <v>3254</v>
      </c>
      <c r="G2777" s="163" t="s">
        <v>3394</v>
      </c>
      <c r="H2777" s="163" t="s">
        <v>3395</v>
      </c>
      <c r="I2777" s="163" t="s">
        <v>643</v>
      </c>
      <c r="J2777" s="162">
        <v>12.567967729999999</v>
      </c>
      <c r="K2777" s="162">
        <v>125.03025049999999</v>
      </c>
      <c r="L2777" s="163" t="s">
        <v>644</v>
      </c>
      <c r="M2777" s="162">
        <v>14</v>
      </c>
      <c r="N2777" s="162">
        <v>63</v>
      </c>
      <c r="O2777" s="162">
        <v>197</v>
      </c>
      <c r="P2777" s="162">
        <v>1424</v>
      </c>
      <c r="Q2777" s="162">
        <v>2643</v>
      </c>
      <c r="R2777" s="164">
        <v>1</v>
      </c>
      <c r="S2777" s="164" t="s">
        <v>644</v>
      </c>
      <c r="T2777" s="164"/>
      <c r="U2777" s="164" t="s">
        <v>644</v>
      </c>
      <c r="V2777" s="164" t="s">
        <v>644</v>
      </c>
      <c r="W2777" s="162">
        <f t="shared" si="155"/>
        <v>1</v>
      </c>
      <c r="X2777" s="162">
        <v>1</v>
      </c>
      <c r="Y2777" t="str">
        <f t="shared" si="156"/>
        <v>Public Elementary</v>
      </c>
      <c r="AA2777" t="str">
        <f t="shared" si="157"/>
        <v>1</v>
      </c>
      <c r="AB2777" t="s">
        <v>631</v>
      </c>
    </row>
    <row r="2778" spans="1:28" ht="15.75" hidden="1" customHeight="1" x14ac:dyDescent="0.25">
      <c r="A2778" s="162">
        <v>2760</v>
      </c>
      <c r="B2778" s="162">
        <v>122946</v>
      </c>
      <c r="C2778" s="163" t="s">
        <v>3405</v>
      </c>
      <c r="D2778" s="163" t="s">
        <v>638</v>
      </c>
      <c r="E2778" s="163" t="s">
        <v>3254</v>
      </c>
      <c r="F2778" s="163" t="s">
        <v>3254</v>
      </c>
      <c r="G2778" s="163" t="s">
        <v>3394</v>
      </c>
      <c r="H2778" s="163" t="s">
        <v>3395</v>
      </c>
      <c r="I2778" s="163" t="s">
        <v>643</v>
      </c>
      <c r="J2778" s="177"/>
      <c r="K2778" s="177"/>
      <c r="L2778" s="163" t="s">
        <v>644</v>
      </c>
      <c r="M2778" s="162">
        <v>14</v>
      </c>
      <c r="N2778" s="162">
        <v>63</v>
      </c>
      <c r="O2778" s="162">
        <v>197</v>
      </c>
      <c r="P2778" s="162">
        <v>1424</v>
      </c>
      <c r="Q2778" s="162">
        <v>2643</v>
      </c>
      <c r="R2778" s="164">
        <v>1</v>
      </c>
      <c r="S2778" s="164" t="s">
        <v>644</v>
      </c>
      <c r="T2778" s="164"/>
      <c r="U2778" s="164" t="s">
        <v>644</v>
      </c>
      <c r="V2778" s="164" t="s">
        <v>644</v>
      </c>
      <c r="W2778" s="162">
        <f t="shared" si="155"/>
        <v>1</v>
      </c>
      <c r="X2778" s="162">
        <v>1</v>
      </c>
      <c r="Y2778" t="str">
        <f t="shared" si="156"/>
        <v>Public Elementary</v>
      </c>
      <c r="AA2778" t="str">
        <f t="shared" si="157"/>
        <v>1</v>
      </c>
    </row>
    <row r="2779" spans="1:28" ht="15.75" hidden="1" customHeight="1" x14ac:dyDescent="0.25">
      <c r="A2779" s="162">
        <v>2761</v>
      </c>
      <c r="B2779" s="162">
        <v>122947</v>
      </c>
      <c r="C2779" s="163" t="s">
        <v>3406</v>
      </c>
      <c r="D2779" s="163" t="s">
        <v>638</v>
      </c>
      <c r="E2779" s="163" t="s">
        <v>3254</v>
      </c>
      <c r="F2779" s="163" t="s">
        <v>3254</v>
      </c>
      <c r="G2779" s="163" t="s">
        <v>3394</v>
      </c>
      <c r="H2779" s="163" t="s">
        <v>3395</v>
      </c>
      <c r="I2779" s="163" t="s">
        <v>643</v>
      </c>
      <c r="J2779" s="162">
        <v>12.56093061</v>
      </c>
      <c r="K2779" s="162">
        <v>125.0518799</v>
      </c>
      <c r="L2779" s="163" t="s">
        <v>644</v>
      </c>
      <c r="M2779" s="162">
        <v>14</v>
      </c>
      <c r="N2779" s="162">
        <v>63</v>
      </c>
      <c r="O2779" s="162">
        <v>197</v>
      </c>
      <c r="P2779" s="162">
        <v>1424</v>
      </c>
      <c r="Q2779" s="162">
        <v>2643</v>
      </c>
      <c r="R2779" s="164">
        <v>1</v>
      </c>
      <c r="S2779" s="164" t="s">
        <v>644</v>
      </c>
      <c r="T2779" s="164"/>
      <c r="U2779" s="164" t="s">
        <v>644</v>
      </c>
      <c r="V2779" s="164" t="s">
        <v>644</v>
      </c>
      <c r="W2779" s="162">
        <f t="shared" si="155"/>
        <v>1</v>
      </c>
      <c r="X2779" s="162">
        <v>1</v>
      </c>
      <c r="Y2779" t="str">
        <f t="shared" si="156"/>
        <v>Public Elementary</v>
      </c>
      <c r="AA2779" t="str">
        <f t="shared" si="157"/>
        <v>1</v>
      </c>
    </row>
    <row r="2780" spans="1:28" ht="15.75" hidden="1" customHeight="1" x14ac:dyDescent="0.25">
      <c r="A2780" s="162">
        <v>2762</v>
      </c>
      <c r="B2780" s="162">
        <v>122948</v>
      </c>
      <c r="C2780" s="163" t="s">
        <v>2061</v>
      </c>
      <c r="D2780" s="163" t="s">
        <v>638</v>
      </c>
      <c r="E2780" s="163" t="s">
        <v>3254</v>
      </c>
      <c r="F2780" s="163" t="s">
        <v>3254</v>
      </c>
      <c r="G2780" s="163" t="s">
        <v>3394</v>
      </c>
      <c r="H2780" s="163" t="s">
        <v>3407</v>
      </c>
      <c r="I2780" s="163" t="s">
        <v>643</v>
      </c>
      <c r="J2780" s="162">
        <v>12.551882600000001</v>
      </c>
      <c r="K2780" s="162">
        <v>125.0172043</v>
      </c>
      <c r="L2780" s="163" t="s">
        <v>644</v>
      </c>
      <c r="M2780" s="162">
        <v>14</v>
      </c>
      <c r="N2780" s="162">
        <v>63</v>
      </c>
      <c r="O2780" s="162">
        <v>197</v>
      </c>
      <c r="P2780" s="162">
        <v>1424</v>
      </c>
      <c r="Q2780" s="162">
        <v>2645</v>
      </c>
      <c r="R2780" s="164">
        <v>1</v>
      </c>
      <c r="S2780" s="164" t="s">
        <v>644</v>
      </c>
      <c r="T2780" s="164"/>
      <c r="U2780" s="164" t="s">
        <v>644</v>
      </c>
      <c r="V2780" s="164" t="s">
        <v>644</v>
      </c>
      <c r="W2780" s="162">
        <f t="shared" si="155"/>
        <v>1</v>
      </c>
      <c r="X2780" s="162">
        <v>1</v>
      </c>
      <c r="Y2780" t="str">
        <f t="shared" si="156"/>
        <v>Public Elementary</v>
      </c>
      <c r="AA2780" t="str">
        <f t="shared" si="157"/>
        <v>1</v>
      </c>
    </row>
    <row r="2781" spans="1:28" ht="15.75" hidden="1" customHeight="1" x14ac:dyDescent="0.25">
      <c r="A2781" s="162">
        <v>2763</v>
      </c>
      <c r="B2781" s="162">
        <v>122949</v>
      </c>
      <c r="C2781" s="163" t="s">
        <v>3408</v>
      </c>
      <c r="D2781" s="163" t="s">
        <v>638</v>
      </c>
      <c r="E2781" s="163" t="s">
        <v>3254</v>
      </c>
      <c r="F2781" s="163" t="s">
        <v>3254</v>
      </c>
      <c r="G2781" s="163" t="s">
        <v>3394</v>
      </c>
      <c r="H2781" s="163" t="s">
        <v>3395</v>
      </c>
      <c r="I2781" s="163" t="s">
        <v>643</v>
      </c>
      <c r="J2781" s="166">
        <v>12.529177410000001</v>
      </c>
      <c r="K2781" s="166">
        <v>125.0859547</v>
      </c>
      <c r="L2781" s="163" t="s">
        <v>644</v>
      </c>
      <c r="M2781" s="162">
        <v>14</v>
      </c>
      <c r="N2781" s="162">
        <v>63</v>
      </c>
      <c r="O2781" s="162">
        <v>197</v>
      </c>
      <c r="P2781" s="162">
        <v>1424</v>
      </c>
      <c r="Q2781" s="162">
        <v>2643</v>
      </c>
      <c r="R2781" s="164">
        <v>1</v>
      </c>
      <c r="S2781" s="164" t="s">
        <v>644</v>
      </c>
      <c r="T2781" s="164"/>
      <c r="U2781" s="164" t="s">
        <v>644</v>
      </c>
      <c r="V2781" s="164" t="s">
        <v>644</v>
      </c>
      <c r="W2781" s="162">
        <f t="shared" si="155"/>
        <v>1</v>
      </c>
      <c r="X2781" s="162">
        <v>1</v>
      </c>
      <c r="Y2781" t="str">
        <f t="shared" si="156"/>
        <v>Public Elementary</v>
      </c>
      <c r="AA2781" t="str">
        <f t="shared" si="157"/>
        <v>1</v>
      </c>
    </row>
    <row r="2782" spans="1:28" ht="15.75" hidden="1" customHeight="1" x14ac:dyDescent="0.25">
      <c r="A2782" s="162">
        <v>2764</v>
      </c>
      <c r="B2782" s="162">
        <v>122950</v>
      </c>
      <c r="C2782" s="163" t="s">
        <v>3409</v>
      </c>
      <c r="D2782" s="163" t="s">
        <v>638</v>
      </c>
      <c r="E2782" s="163" t="s">
        <v>3254</v>
      </c>
      <c r="F2782" s="163" t="s">
        <v>3254</v>
      </c>
      <c r="G2782" s="163" t="s">
        <v>3394</v>
      </c>
      <c r="H2782" s="163" t="s">
        <v>3395</v>
      </c>
      <c r="I2782" s="163" t="s">
        <v>643</v>
      </c>
      <c r="J2782" s="162">
        <v>12.51937418</v>
      </c>
      <c r="K2782" s="162">
        <v>125.04947660000001</v>
      </c>
      <c r="L2782" s="163" t="s">
        <v>644</v>
      </c>
      <c r="M2782" s="162">
        <v>14</v>
      </c>
      <c r="N2782" s="162">
        <v>63</v>
      </c>
      <c r="O2782" s="162">
        <v>197</v>
      </c>
      <c r="P2782" s="162">
        <v>1424</v>
      </c>
      <c r="Q2782" s="162">
        <v>2643</v>
      </c>
      <c r="R2782" s="164">
        <v>1</v>
      </c>
      <c r="S2782" s="164" t="s">
        <v>644</v>
      </c>
      <c r="T2782" s="164"/>
      <c r="U2782" s="164" t="s">
        <v>644</v>
      </c>
      <c r="V2782" s="164" t="s">
        <v>644</v>
      </c>
      <c r="W2782" s="162">
        <f t="shared" si="155"/>
        <v>1</v>
      </c>
      <c r="X2782" s="162">
        <v>1</v>
      </c>
      <c r="Y2782" t="str">
        <f t="shared" si="156"/>
        <v>Public Elementary</v>
      </c>
      <c r="AA2782" t="str">
        <f t="shared" si="157"/>
        <v>1</v>
      </c>
    </row>
    <row r="2783" spans="1:28" ht="15.75" hidden="1" customHeight="1" x14ac:dyDescent="0.25">
      <c r="A2783" s="162">
        <v>2765</v>
      </c>
      <c r="B2783" s="162">
        <v>122951</v>
      </c>
      <c r="C2783" s="163" t="s">
        <v>3410</v>
      </c>
      <c r="D2783" s="163" t="s">
        <v>638</v>
      </c>
      <c r="E2783" s="163" t="s">
        <v>3254</v>
      </c>
      <c r="F2783" s="163" t="s">
        <v>3254</v>
      </c>
      <c r="G2783" s="163" t="s">
        <v>3394</v>
      </c>
      <c r="H2783" s="163" t="s">
        <v>3395</v>
      </c>
      <c r="I2783" s="163" t="s">
        <v>643</v>
      </c>
      <c r="J2783" s="162">
        <v>12.526747589999999</v>
      </c>
      <c r="K2783" s="162">
        <v>125.0719643</v>
      </c>
      <c r="L2783" s="163" t="s">
        <v>644</v>
      </c>
      <c r="M2783" s="162">
        <v>14</v>
      </c>
      <c r="N2783" s="162">
        <v>63</v>
      </c>
      <c r="O2783" s="162">
        <v>197</v>
      </c>
      <c r="P2783" s="162">
        <v>1424</v>
      </c>
      <c r="Q2783" s="162">
        <v>2643</v>
      </c>
      <c r="R2783" s="164">
        <v>1</v>
      </c>
      <c r="S2783" s="164" t="s">
        <v>644</v>
      </c>
      <c r="T2783" s="164"/>
      <c r="U2783" s="164" t="s">
        <v>644</v>
      </c>
      <c r="V2783" s="164" t="s">
        <v>644</v>
      </c>
      <c r="W2783" s="162">
        <f t="shared" si="155"/>
        <v>1</v>
      </c>
      <c r="X2783" s="162">
        <v>1</v>
      </c>
      <c r="Y2783" t="str">
        <f t="shared" si="156"/>
        <v>Public Elementary</v>
      </c>
      <c r="AA2783" t="str">
        <f t="shared" si="157"/>
        <v>1</v>
      </c>
    </row>
    <row r="2784" spans="1:28" ht="15.75" hidden="1" customHeight="1" x14ac:dyDescent="0.25">
      <c r="A2784" s="162">
        <v>2766</v>
      </c>
      <c r="B2784" s="162">
        <v>122952</v>
      </c>
      <c r="C2784" s="163" t="s">
        <v>3411</v>
      </c>
      <c r="D2784" s="163" t="s">
        <v>638</v>
      </c>
      <c r="E2784" s="163" t="s">
        <v>3254</v>
      </c>
      <c r="F2784" s="163" t="s">
        <v>3254</v>
      </c>
      <c r="G2784" s="163" t="s">
        <v>3394</v>
      </c>
      <c r="H2784" s="163" t="s">
        <v>3412</v>
      </c>
      <c r="I2784" s="163" t="s">
        <v>643</v>
      </c>
      <c r="J2784" s="170"/>
      <c r="K2784" s="170"/>
      <c r="L2784" s="163" t="s">
        <v>644</v>
      </c>
      <c r="M2784" s="162">
        <v>14</v>
      </c>
      <c r="N2784" s="162">
        <v>63</v>
      </c>
      <c r="O2784" s="162">
        <v>197</v>
      </c>
      <c r="P2784" s="162">
        <v>1424</v>
      </c>
      <c r="Q2784" s="162">
        <v>2644</v>
      </c>
      <c r="R2784" s="164">
        <v>1</v>
      </c>
      <c r="S2784" s="164" t="s">
        <v>644</v>
      </c>
      <c r="T2784" s="164"/>
      <c r="U2784" s="164" t="s">
        <v>644</v>
      </c>
      <c r="V2784" s="164" t="s">
        <v>644</v>
      </c>
      <c r="W2784" s="162">
        <f t="shared" si="155"/>
        <v>1</v>
      </c>
      <c r="X2784" s="162">
        <v>1</v>
      </c>
      <c r="Y2784" t="str">
        <f t="shared" si="156"/>
        <v>Public Elementary</v>
      </c>
      <c r="AA2784" t="str">
        <f t="shared" si="157"/>
        <v>1</v>
      </c>
    </row>
    <row r="2785" spans="1:27" ht="15.75" hidden="1" customHeight="1" x14ac:dyDescent="0.25">
      <c r="A2785" s="162">
        <v>2767</v>
      </c>
      <c r="B2785" s="162">
        <v>122953</v>
      </c>
      <c r="C2785" s="163" t="s">
        <v>1383</v>
      </c>
      <c r="D2785" s="163" t="s">
        <v>638</v>
      </c>
      <c r="E2785" s="163" t="s">
        <v>3254</v>
      </c>
      <c r="F2785" s="163" t="s">
        <v>3254</v>
      </c>
      <c r="G2785" s="163" t="s">
        <v>3394</v>
      </c>
      <c r="H2785" s="163" t="s">
        <v>3412</v>
      </c>
      <c r="I2785" s="163" t="s">
        <v>643</v>
      </c>
      <c r="J2785" s="162">
        <v>12.592093520000001</v>
      </c>
      <c r="K2785" s="162">
        <v>125.024929</v>
      </c>
      <c r="L2785" s="163" t="s">
        <v>644</v>
      </c>
      <c r="M2785" s="162">
        <v>14</v>
      </c>
      <c r="N2785" s="162">
        <v>63</v>
      </c>
      <c r="O2785" s="162">
        <v>197</v>
      </c>
      <c r="P2785" s="162">
        <v>1424</v>
      </c>
      <c r="Q2785" s="162">
        <v>2644</v>
      </c>
      <c r="R2785" s="164">
        <v>1</v>
      </c>
      <c r="S2785" s="164" t="s">
        <v>644</v>
      </c>
      <c r="T2785" s="164"/>
      <c r="U2785" s="164" t="s">
        <v>644</v>
      </c>
      <c r="V2785" s="164" t="s">
        <v>644</v>
      </c>
      <c r="W2785" s="162">
        <f t="shared" si="155"/>
        <v>1</v>
      </c>
      <c r="X2785" s="162">
        <v>1</v>
      </c>
      <c r="Y2785" t="str">
        <f t="shared" si="156"/>
        <v>Public Elementary</v>
      </c>
      <c r="AA2785" t="str">
        <f t="shared" si="157"/>
        <v>1</v>
      </c>
    </row>
    <row r="2786" spans="1:27" ht="15.75" hidden="1" customHeight="1" x14ac:dyDescent="0.25">
      <c r="A2786" s="162">
        <v>2768</v>
      </c>
      <c r="B2786" s="162">
        <v>122954</v>
      </c>
      <c r="C2786" s="163" t="s">
        <v>3413</v>
      </c>
      <c r="D2786" s="163" t="s">
        <v>638</v>
      </c>
      <c r="E2786" s="163" t="s">
        <v>3254</v>
      </c>
      <c r="F2786" s="163" t="s">
        <v>3254</v>
      </c>
      <c r="G2786" s="163" t="s">
        <v>3394</v>
      </c>
      <c r="H2786" s="163" t="s">
        <v>3412</v>
      </c>
      <c r="I2786" s="163" t="s">
        <v>643</v>
      </c>
      <c r="J2786" s="162">
        <v>12.57902567</v>
      </c>
      <c r="K2786" s="162">
        <v>125.04312520000001</v>
      </c>
      <c r="L2786" s="163" t="s">
        <v>644</v>
      </c>
      <c r="M2786" s="162">
        <v>14</v>
      </c>
      <c r="N2786" s="162">
        <v>63</v>
      </c>
      <c r="O2786" s="162">
        <v>197</v>
      </c>
      <c r="P2786" s="162">
        <v>1424</v>
      </c>
      <c r="Q2786" s="162">
        <v>2644</v>
      </c>
      <c r="R2786" s="164">
        <v>1</v>
      </c>
      <c r="S2786" s="164" t="s">
        <v>644</v>
      </c>
      <c r="T2786" s="164"/>
      <c r="U2786" s="164" t="s">
        <v>644</v>
      </c>
      <c r="V2786" s="164" t="s">
        <v>644</v>
      </c>
      <c r="W2786" s="162">
        <f t="shared" si="155"/>
        <v>1</v>
      </c>
      <c r="X2786" s="162">
        <v>1</v>
      </c>
      <c r="Y2786" t="str">
        <f t="shared" si="156"/>
        <v>Public Elementary</v>
      </c>
      <c r="AA2786" t="str">
        <f t="shared" si="157"/>
        <v>1</v>
      </c>
    </row>
    <row r="2787" spans="1:27" ht="15.75" hidden="1" customHeight="1" x14ac:dyDescent="0.25">
      <c r="A2787" s="162">
        <v>2769</v>
      </c>
      <c r="B2787" s="162">
        <v>122955</v>
      </c>
      <c r="C2787" s="163" t="s">
        <v>2351</v>
      </c>
      <c r="D2787" s="163" t="s">
        <v>638</v>
      </c>
      <c r="E2787" s="163" t="s">
        <v>3254</v>
      </c>
      <c r="F2787" s="163" t="s">
        <v>3254</v>
      </c>
      <c r="G2787" s="163" t="s">
        <v>3394</v>
      </c>
      <c r="H2787" s="163" t="s">
        <v>3412</v>
      </c>
      <c r="I2787" s="163" t="s">
        <v>643</v>
      </c>
      <c r="J2787" s="162">
        <v>12.664953219999999</v>
      </c>
      <c r="K2787" s="162">
        <v>125.0448978</v>
      </c>
      <c r="L2787" s="163" t="s">
        <v>644</v>
      </c>
      <c r="M2787" s="162">
        <v>14</v>
      </c>
      <c r="N2787" s="162">
        <v>63</v>
      </c>
      <c r="O2787" s="162">
        <v>197</v>
      </c>
      <c r="P2787" s="162">
        <v>1424</v>
      </c>
      <c r="Q2787" s="162">
        <v>2644</v>
      </c>
      <c r="R2787" s="164">
        <v>1</v>
      </c>
      <c r="S2787" s="164" t="s">
        <v>644</v>
      </c>
      <c r="T2787" s="164"/>
      <c r="U2787" s="164" t="s">
        <v>644</v>
      </c>
      <c r="V2787" s="164" t="s">
        <v>644</v>
      </c>
      <c r="W2787" s="162">
        <f t="shared" si="155"/>
        <v>1</v>
      </c>
      <c r="X2787" s="162">
        <v>1</v>
      </c>
      <c r="Y2787" t="str">
        <f t="shared" si="156"/>
        <v>Public Elementary</v>
      </c>
      <c r="AA2787" t="str">
        <f t="shared" si="157"/>
        <v>1</v>
      </c>
    </row>
    <row r="2788" spans="1:27" ht="15.75" hidden="1" customHeight="1" x14ac:dyDescent="0.25">
      <c r="A2788" s="162">
        <v>2770</v>
      </c>
      <c r="B2788" s="162">
        <v>122956</v>
      </c>
      <c r="C2788" s="163" t="s">
        <v>3414</v>
      </c>
      <c r="D2788" s="163" t="s">
        <v>638</v>
      </c>
      <c r="E2788" s="163" t="s">
        <v>3254</v>
      </c>
      <c r="F2788" s="163" t="s">
        <v>3254</v>
      </c>
      <c r="G2788" s="163" t="s">
        <v>3394</v>
      </c>
      <c r="H2788" s="163" t="s">
        <v>3412</v>
      </c>
      <c r="I2788" s="163" t="s">
        <v>643</v>
      </c>
      <c r="J2788" s="162">
        <v>12.651667</v>
      </c>
      <c r="K2788" s="162">
        <v>124.998054</v>
      </c>
      <c r="L2788" s="163" t="s">
        <v>644</v>
      </c>
      <c r="M2788" s="162">
        <v>14</v>
      </c>
      <c r="N2788" s="162">
        <v>63</v>
      </c>
      <c r="O2788" s="162">
        <v>197</v>
      </c>
      <c r="P2788" s="162">
        <v>1424</v>
      </c>
      <c r="Q2788" s="162">
        <v>2644</v>
      </c>
      <c r="R2788" s="164">
        <v>1</v>
      </c>
      <c r="S2788" s="164" t="s">
        <v>644</v>
      </c>
      <c r="T2788" s="164"/>
      <c r="U2788" s="164" t="s">
        <v>644</v>
      </c>
      <c r="V2788" s="164" t="s">
        <v>644</v>
      </c>
      <c r="W2788" s="162">
        <f t="shared" si="155"/>
        <v>1</v>
      </c>
      <c r="X2788" s="162">
        <v>1</v>
      </c>
      <c r="Y2788" t="str">
        <f t="shared" si="156"/>
        <v>Public Elementary</v>
      </c>
      <c r="AA2788" t="str">
        <f t="shared" si="157"/>
        <v>1</v>
      </c>
    </row>
    <row r="2789" spans="1:27" ht="15.75" hidden="1" customHeight="1" x14ac:dyDescent="0.25">
      <c r="A2789" s="162">
        <v>2771</v>
      </c>
      <c r="B2789" s="162">
        <v>122957</v>
      </c>
      <c r="C2789" s="163" t="s">
        <v>3415</v>
      </c>
      <c r="D2789" s="163" t="s">
        <v>638</v>
      </c>
      <c r="E2789" s="163" t="s">
        <v>3254</v>
      </c>
      <c r="F2789" s="163" t="s">
        <v>3254</v>
      </c>
      <c r="G2789" s="163" t="s">
        <v>3394</v>
      </c>
      <c r="H2789" s="163" t="s">
        <v>3412</v>
      </c>
      <c r="I2789" s="163" t="s">
        <v>643</v>
      </c>
      <c r="J2789" s="170"/>
      <c r="K2789" s="170"/>
      <c r="L2789" s="163" t="s">
        <v>644</v>
      </c>
      <c r="M2789" s="162">
        <v>14</v>
      </c>
      <c r="N2789" s="162">
        <v>63</v>
      </c>
      <c r="O2789" s="162">
        <v>197</v>
      </c>
      <c r="P2789" s="162">
        <v>1424</v>
      </c>
      <c r="Q2789" s="162">
        <v>2644</v>
      </c>
      <c r="R2789" s="164">
        <v>1</v>
      </c>
      <c r="S2789" s="164" t="s">
        <v>644</v>
      </c>
      <c r="T2789" s="164"/>
      <c r="U2789" s="164" t="s">
        <v>644</v>
      </c>
      <c r="V2789" s="164" t="s">
        <v>644</v>
      </c>
      <c r="W2789" s="162">
        <f t="shared" si="155"/>
        <v>1</v>
      </c>
      <c r="X2789" s="162">
        <v>1</v>
      </c>
      <c r="Y2789" t="str">
        <f t="shared" si="156"/>
        <v>Public Elementary</v>
      </c>
      <c r="AA2789" t="str">
        <f t="shared" si="157"/>
        <v>1</v>
      </c>
    </row>
    <row r="2790" spans="1:27" ht="15.75" hidden="1" customHeight="1" x14ac:dyDescent="0.25">
      <c r="A2790" s="162">
        <v>2772</v>
      </c>
      <c r="B2790" s="162">
        <v>122958</v>
      </c>
      <c r="C2790" s="163" t="s">
        <v>3416</v>
      </c>
      <c r="D2790" s="163" t="s">
        <v>638</v>
      </c>
      <c r="E2790" s="163" t="s">
        <v>3254</v>
      </c>
      <c r="F2790" s="163" t="s">
        <v>3254</v>
      </c>
      <c r="G2790" s="163" t="s">
        <v>3394</v>
      </c>
      <c r="H2790" s="163" t="s">
        <v>3412</v>
      </c>
      <c r="I2790" s="163" t="s">
        <v>643</v>
      </c>
      <c r="J2790" s="162">
        <v>12.61487692</v>
      </c>
      <c r="K2790" s="162">
        <v>124.9957466</v>
      </c>
      <c r="L2790" s="163" t="s">
        <v>644</v>
      </c>
      <c r="M2790" s="162">
        <v>14</v>
      </c>
      <c r="N2790" s="162">
        <v>63</v>
      </c>
      <c r="O2790" s="162">
        <v>197</v>
      </c>
      <c r="P2790" s="162">
        <v>1424</v>
      </c>
      <c r="Q2790" s="162">
        <v>2644</v>
      </c>
      <c r="R2790" s="164">
        <v>1</v>
      </c>
      <c r="S2790" s="164" t="s">
        <v>644</v>
      </c>
      <c r="T2790" s="164"/>
      <c r="U2790" s="164" t="s">
        <v>644</v>
      </c>
      <c r="V2790" s="164" t="s">
        <v>644</v>
      </c>
      <c r="W2790" s="162">
        <f t="shared" ref="W2790:W2853" si="158">IF(AA2790="1",1,IF(AA2790="2",2,IF(AA2790="12",4,IF(AA2790="123",6,IF(AA2790="23",5,IF(AA2790="3",3,IF(AA2790="4",7,IF(AA2790="35",8,""))))))))</f>
        <v>1</v>
      </c>
      <c r="X2790" s="162">
        <v>1</v>
      </c>
      <c r="Y2790" t="str">
        <f t="shared" si="156"/>
        <v>Public Elementary</v>
      </c>
      <c r="AA2790" t="str">
        <f t="shared" si="157"/>
        <v>1</v>
      </c>
    </row>
    <row r="2791" spans="1:27" ht="15.75" hidden="1" customHeight="1" x14ac:dyDescent="0.25">
      <c r="A2791" s="162">
        <v>2773</v>
      </c>
      <c r="B2791" s="162">
        <v>122959</v>
      </c>
      <c r="C2791" s="163" t="s">
        <v>3417</v>
      </c>
      <c r="D2791" s="163" t="s">
        <v>638</v>
      </c>
      <c r="E2791" s="163" t="s">
        <v>3254</v>
      </c>
      <c r="F2791" s="163" t="s">
        <v>3254</v>
      </c>
      <c r="G2791" s="163" t="s">
        <v>3394</v>
      </c>
      <c r="H2791" s="163" t="s">
        <v>3412</v>
      </c>
      <c r="I2791" s="163" t="s">
        <v>643</v>
      </c>
      <c r="J2791" s="170"/>
      <c r="K2791" s="170"/>
      <c r="L2791" s="163" t="s">
        <v>644</v>
      </c>
      <c r="M2791" s="162">
        <v>14</v>
      </c>
      <c r="N2791" s="162">
        <v>63</v>
      </c>
      <c r="O2791" s="162">
        <v>197</v>
      </c>
      <c r="P2791" s="162">
        <v>1424</v>
      </c>
      <c r="Q2791" s="162">
        <v>2644</v>
      </c>
      <c r="R2791" s="164">
        <v>1</v>
      </c>
      <c r="S2791" s="164" t="s">
        <v>644</v>
      </c>
      <c r="T2791" s="164"/>
      <c r="U2791" s="164" t="s">
        <v>644</v>
      </c>
      <c r="V2791" s="164" t="s">
        <v>644</v>
      </c>
      <c r="W2791" s="162">
        <f t="shared" si="158"/>
        <v>1</v>
      </c>
      <c r="X2791" s="162">
        <v>1</v>
      </c>
      <c r="Y2791" t="str">
        <f t="shared" si="156"/>
        <v>Public Elementary</v>
      </c>
      <c r="AA2791" t="str">
        <f t="shared" si="157"/>
        <v>1</v>
      </c>
    </row>
    <row r="2792" spans="1:27" ht="15.75" hidden="1" customHeight="1" x14ac:dyDescent="0.25">
      <c r="A2792" s="162">
        <v>2774</v>
      </c>
      <c r="B2792" s="162">
        <v>122960</v>
      </c>
      <c r="C2792" s="163" t="s">
        <v>3418</v>
      </c>
      <c r="D2792" s="163" t="s">
        <v>638</v>
      </c>
      <c r="E2792" s="163" t="s">
        <v>3254</v>
      </c>
      <c r="F2792" s="163" t="s">
        <v>3254</v>
      </c>
      <c r="G2792" s="163" t="s">
        <v>3394</v>
      </c>
      <c r="H2792" s="163" t="s">
        <v>3412</v>
      </c>
      <c r="I2792" s="163" t="s">
        <v>643</v>
      </c>
      <c r="J2792" s="162">
        <v>12.62911551</v>
      </c>
      <c r="K2792" s="162">
        <v>124.9972916</v>
      </c>
      <c r="L2792" s="163" t="s">
        <v>644</v>
      </c>
      <c r="M2792" s="162">
        <v>14</v>
      </c>
      <c r="N2792" s="162">
        <v>63</v>
      </c>
      <c r="O2792" s="162">
        <v>197</v>
      </c>
      <c r="P2792" s="162">
        <v>1424</v>
      </c>
      <c r="Q2792" s="162">
        <v>2644</v>
      </c>
      <c r="R2792" s="164">
        <v>1</v>
      </c>
      <c r="S2792" s="164" t="s">
        <v>644</v>
      </c>
      <c r="T2792" s="164"/>
      <c r="U2792" s="164" t="s">
        <v>644</v>
      </c>
      <c r="V2792" s="164" t="s">
        <v>644</v>
      </c>
      <c r="W2792" s="162">
        <f t="shared" si="158"/>
        <v>1</v>
      </c>
      <c r="X2792" s="162">
        <v>1</v>
      </c>
      <c r="Y2792" t="str">
        <f t="shared" si="156"/>
        <v>Public Elementary</v>
      </c>
      <c r="AA2792" t="str">
        <f t="shared" si="157"/>
        <v>1</v>
      </c>
    </row>
    <row r="2793" spans="1:27" ht="15.75" hidden="1" customHeight="1" x14ac:dyDescent="0.25">
      <c r="A2793" s="162">
        <v>2775</v>
      </c>
      <c r="B2793" s="162">
        <v>122961</v>
      </c>
      <c r="C2793" s="163" t="s">
        <v>1395</v>
      </c>
      <c r="D2793" s="163" t="s">
        <v>638</v>
      </c>
      <c r="E2793" s="163" t="s">
        <v>3254</v>
      </c>
      <c r="F2793" s="163" t="s">
        <v>3254</v>
      </c>
      <c r="G2793" s="163" t="s">
        <v>3394</v>
      </c>
      <c r="H2793" s="163" t="s">
        <v>3412</v>
      </c>
      <c r="I2793" s="163" t="s">
        <v>643</v>
      </c>
      <c r="J2793" s="170"/>
      <c r="K2793" s="170"/>
      <c r="L2793" s="163" t="s">
        <v>644</v>
      </c>
      <c r="M2793" s="162">
        <v>14</v>
      </c>
      <c r="N2793" s="162">
        <v>63</v>
      </c>
      <c r="O2793" s="162">
        <v>197</v>
      </c>
      <c r="P2793" s="162">
        <v>1424</v>
      </c>
      <c r="Q2793" s="162">
        <v>2644</v>
      </c>
      <c r="R2793" s="164">
        <v>1</v>
      </c>
      <c r="S2793" s="164" t="s">
        <v>644</v>
      </c>
      <c r="T2793" s="164"/>
      <c r="U2793" s="164" t="s">
        <v>644</v>
      </c>
      <c r="V2793" s="164" t="s">
        <v>644</v>
      </c>
      <c r="W2793" s="162">
        <f t="shared" si="158"/>
        <v>1</v>
      </c>
      <c r="X2793" s="162">
        <v>1</v>
      </c>
      <c r="Y2793" t="str">
        <f t="shared" si="156"/>
        <v>Public Elementary</v>
      </c>
      <c r="AA2793" t="str">
        <f t="shared" si="157"/>
        <v>1</v>
      </c>
    </row>
    <row r="2794" spans="1:27" ht="15.75" hidden="1" customHeight="1" x14ac:dyDescent="0.25">
      <c r="A2794" s="162">
        <v>2776</v>
      </c>
      <c r="B2794" s="162">
        <v>122962</v>
      </c>
      <c r="C2794" s="163" t="s">
        <v>3419</v>
      </c>
      <c r="D2794" s="163" t="s">
        <v>638</v>
      </c>
      <c r="E2794" s="163" t="s">
        <v>3254</v>
      </c>
      <c r="F2794" s="163" t="s">
        <v>3254</v>
      </c>
      <c r="G2794" s="163" t="s">
        <v>3394</v>
      </c>
      <c r="H2794" s="163" t="s">
        <v>3412</v>
      </c>
      <c r="I2794" s="163" t="s">
        <v>643</v>
      </c>
      <c r="J2794" s="162">
        <v>12.648964980000001</v>
      </c>
      <c r="K2794" s="162">
        <v>125.0454431</v>
      </c>
      <c r="L2794" s="163" t="s">
        <v>644</v>
      </c>
      <c r="M2794" s="162">
        <v>14</v>
      </c>
      <c r="N2794" s="162">
        <v>63</v>
      </c>
      <c r="O2794" s="162">
        <v>197</v>
      </c>
      <c r="P2794" s="162">
        <v>1424</v>
      </c>
      <c r="Q2794" s="162">
        <v>2644</v>
      </c>
      <c r="R2794" s="164">
        <v>1</v>
      </c>
      <c r="S2794" s="164" t="s">
        <v>644</v>
      </c>
      <c r="T2794" s="164"/>
      <c r="U2794" s="164" t="s">
        <v>644</v>
      </c>
      <c r="V2794" s="164" t="s">
        <v>644</v>
      </c>
      <c r="W2794" s="162">
        <f t="shared" si="158"/>
        <v>1</v>
      </c>
      <c r="X2794" s="162">
        <v>1</v>
      </c>
      <c r="Y2794" t="str">
        <f t="shared" si="156"/>
        <v>Public Elementary</v>
      </c>
      <c r="AA2794" t="str">
        <f t="shared" si="157"/>
        <v>1</v>
      </c>
    </row>
    <row r="2795" spans="1:27" ht="15.75" hidden="1" customHeight="1" x14ac:dyDescent="0.25">
      <c r="A2795" s="162">
        <v>2777</v>
      </c>
      <c r="B2795" s="162">
        <v>122963</v>
      </c>
      <c r="C2795" s="163" t="s">
        <v>3420</v>
      </c>
      <c r="D2795" s="163" t="s">
        <v>638</v>
      </c>
      <c r="E2795" s="163" t="s">
        <v>3254</v>
      </c>
      <c r="F2795" s="163" t="s">
        <v>3254</v>
      </c>
      <c r="G2795" s="163" t="s">
        <v>3394</v>
      </c>
      <c r="H2795" s="163" t="s">
        <v>3412</v>
      </c>
      <c r="I2795" s="163" t="s">
        <v>643</v>
      </c>
      <c r="J2795" s="162">
        <v>12.640170810000001</v>
      </c>
      <c r="K2795" s="162">
        <v>124.9960899</v>
      </c>
      <c r="L2795" s="163" t="s">
        <v>644</v>
      </c>
      <c r="M2795" s="162">
        <v>14</v>
      </c>
      <c r="N2795" s="162">
        <v>63</v>
      </c>
      <c r="O2795" s="162">
        <v>197</v>
      </c>
      <c r="P2795" s="162">
        <v>1424</v>
      </c>
      <c r="Q2795" s="162">
        <v>2644</v>
      </c>
      <c r="R2795" s="164">
        <v>1</v>
      </c>
      <c r="S2795" s="164" t="s">
        <v>644</v>
      </c>
      <c r="T2795" s="164"/>
      <c r="U2795" s="164" t="s">
        <v>644</v>
      </c>
      <c r="V2795" s="164" t="s">
        <v>644</v>
      </c>
      <c r="W2795" s="162">
        <f t="shared" si="158"/>
        <v>1</v>
      </c>
      <c r="X2795" s="162">
        <v>1</v>
      </c>
      <c r="Y2795" t="str">
        <f t="shared" si="156"/>
        <v>Public Elementary</v>
      </c>
      <c r="AA2795" t="str">
        <f t="shared" si="157"/>
        <v>1</v>
      </c>
    </row>
    <row r="2796" spans="1:27" ht="15.75" hidden="1" customHeight="1" x14ac:dyDescent="0.25">
      <c r="A2796" s="162">
        <v>2778</v>
      </c>
      <c r="B2796" s="162">
        <v>122964</v>
      </c>
      <c r="C2796" s="163" t="s">
        <v>3421</v>
      </c>
      <c r="D2796" s="163" t="s">
        <v>638</v>
      </c>
      <c r="E2796" s="163" t="s">
        <v>3254</v>
      </c>
      <c r="F2796" s="163" t="s">
        <v>3254</v>
      </c>
      <c r="G2796" s="163" t="s">
        <v>3394</v>
      </c>
      <c r="H2796" s="163" t="s">
        <v>3412</v>
      </c>
      <c r="I2796" s="163" t="s">
        <v>643</v>
      </c>
      <c r="J2796" s="162">
        <v>12.616428709999999</v>
      </c>
      <c r="K2796" s="162">
        <v>125.03812809999999</v>
      </c>
      <c r="L2796" s="163" t="s">
        <v>644</v>
      </c>
      <c r="M2796" s="162">
        <v>14</v>
      </c>
      <c r="N2796" s="162">
        <v>63</v>
      </c>
      <c r="O2796" s="162">
        <v>197</v>
      </c>
      <c r="P2796" s="162">
        <v>1424</v>
      </c>
      <c r="Q2796" s="162">
        <v>2644</v>
      </c>
      <c r="R2796" s="164">
        <v>1</v>
      </c>
      <c r="S2796" s="164" t="s">
        <v>644</v>
      </c>
      <c r="T2796" s="164"/>
      <c r="U2796" s="164" t="s">
        <v>644</v>
      </c>
      <c r="V2796" s="164" t="s">
        <v>644</v>
      </c>
      <c r="W2796" s="162">
        <f t="shared" si="158"/>
        <v>1</v>
      </c>
      <c r="X2796" s="162">
        <v>1</v>
      </c>
      <c r="Y2796" t="str">
        <f t="shared" si="156"/>
        <v>Public Elementary</v>
      </c>
      <c r="AA2796" t="str">
        <f t="shared" si="157"/>
        <v>1</v>
      </c>
    </row>
    <row r="2797" spans="1:27" ht="15.75" hidden="1" customHeight="1" x14ac:dyDescent="0.25">
      <c r="A2797" s="162">
        <v>2779</v>
      </c>
      <c r="B2797" s="162">
        <v>122965</v>
      </c>
      <c r="C2797" s="163" t="s">
        <v>3422</v>
      </c>
      <c r="D2797" s="163" t="s">
        <v>638</v>
      </c>
      <c r="E2797" s="163" t="s">
        <v>3254</v>
      </c>
      <c r="F2797" s="163" t="s">
        <v>3254</v>
      </c>
      <c r="G2797" s="163" t="s">
        <v>3394</v>
      </c>
      <c r="H2797" s="163" t="s">
        <v>3412</v>
      </c>
      <c r="I2797" s="163" t="s">
        <v>643</v>
      </c>
      <c r="J2797" s="162">
        <v>12.57869058</v>
      </c>
      <c r="K2797" s="162">
        <v>125.00604629999999</v>
      </c>
      <c r="L2797" s="163" t="s">
        <v>644</v>
      </c>
      <c r="M2797" s="162">
        <v>14</v>
      </c>
      <c r="N2797" s="162">
        <v>63</v>
      </c>
      <c r="O2797" s="162">
        <v>197</v>
      </c>
      <c r="P2797" s="162">
        <v>1424</v>
      </c>
      <c r="Q2797" s="162">
        <v>2644</v>
      </c>
      <c r="R2797" s="164">
        <v>1</v>
      </c>
      <c r="S2797" s="164" t="s">
        <v>644</v>
      </c>
      <c r="T2797" s="164"/>
      <c r="U2797" s="164" t="s">
        <v>644</v>
      </c>
      <c r="V2797" s="164" t="s">
        <v>644</v>
      </c>
      <c r="W2797" s="162">
        <f t="shared" si="158"/>
        <v>1</v>
      </c>
      <c r="X2797" s="162">
        <v>1</v>
      </c>
      <c r="Y2797" t="str">
        <f t="shared" si="156"/>
        <v>Public Elementary</v>
      </c>
      <c r="AA2797" t="str">
        <f t="shared" si="157"/>
        <v>1</v>
      </c>
    </row>
    <row r="2798" spans="1:27" ht="15.75" hidden="1" customHeight="1" x14ac:dyDescent="0.25">
      <c r="A2798" s="162">
        <v>2780</v>
      </c>
      <c r="B2798" s="162">
        <v>122966</v>
      </c>
      <c r="C2798" s="163" t="s">
        <v>3423</v>
      </c>
      <c r="D2798" s="163" t="s">
        <v>638</v>
      </c>
      <c r="E2798" s="163" t="s">
        <v>3254</v>
      </c>
      <c r="F2798" s="163" t="s">
        <v>3254</v>
      </c>
      <c r="G2798" s="163" t="s">
        <v>3394</v>
      </c>
      <c r="H2798" s="163" t="s">
        <v>3412</v>
      </c>
      <c r="I2798" s="163" t="s">
        <v>643</v>
      </c>
      <c r="J2798" s="162">
        <v>12.572658329999999</v>
      </c>
      <c r="K2798" s="162">
        <v>125.0109167</v>
      </c>
      <c r="L2798" s="163" t="s">
        <v>644</v>
      </c>
      <c r="M2798" s="162">
        <v>14</v>
      </c>
      <c r="N2798" s="162">
        <v>63</v>
      </c>
      <c r="O2798" s="162">
        <v>197</v>
      </c>
      <c r="P2798" s="162">
        <v>1424</v>
      </c>
      <c r="Q2798" s="162">
        <v>2644</v>
      </c>
      <c r="R2798" s="164">
        <v>1</v>
      </c>
      <c r="S2798" s="164" t="s">
        <v>644</v>
      </c>
      <c r="T2798" s="164"/>
      <c r="U2798" s="164" t="s">
        <v>644</v>
      </c>
      <c r="V2798" s="164" t="s">
        <v>644</v>
      </c>
      <c r="W2798" s="162">
        <f t="shared" si="158"/>
        <v>1</v>
      </c>
      <c r="X2798" s="162">
        <v>1</v>
      </c>
      <c r="Y2798" t="str">
        <f t="shared" si="156"/>
        <v>Public Elementary</v>
      </c>
      <c r="AA2798" t="str">
        <f t="shared" si="157"/>
        <v>1</v>
      </c>
    </row>
    <row r="2799" spans="1:27" ht="15.75" hidden="1" customHeight="1" x14ac:dyDescent="0.25">
      <c r="A2799" s="162">
        <v>2781</v>
      </c>
      <c r="B2799" s="162">
        <v>122967</v>
      </c>
      <c r="C2799" s="163" t="s">
        <v>1242</v>
      </c>
      <c r="D2799" s="163" t="s">
        <v>638</v>
      </c>
      <c r="E2799" s="163" t="s">
        <v>3254</v>
      </c>
      <c r="F2799" s="163" t="s">
        <v>3254</v>
      </c>
      <c r="G2799" s="163" t="s">
        <v>3394</v>
      </c>
      <c r="H2799" s="163" t="s">
        <v>3412</v>
      </c>
      <c r="I2799" s="163" t="s">
        <v>643</v>
      </c>
      <c r="J2799" s="162">
        <v>12.62622507</v>
      </c>
      <c r="K2799" s="162">
        <v>125.07232430000001</v>
      </c>
      <c r="L2799" s="163" t="s">
        <v>644</v>
      </c>
      <c r="M2799" s="162">
        <v>14</v>
      </c>
      <c r="N2799" s="162">
        <v>63</v>
      </c>
      <c r="O2799" s="162">
        <v>197</v>
      </c>
      <c r="P2799" s="162">
        <v>1424</v>
      </c>
      <c r="Q2799" s="162">
        <v>2644</v>
      </c>
      <c r="R2799" s="164">
        <v>1</v>
      </c>
      <c r="S2799" s="164" t="s">
        <v>644</v>
      </c>
      <c r="T2799" s="164"/>
      <c r="U2799" s="164" t="s">
        <v>644</v>
      </c>
      <c r="V2799" s="164" t="s">
        <v>644</v>
      </c>
      <c r="W2799" s="162">
        <f t="shared" si="158"/>
        <v>1</v>
      </c>
      <c r="X2799" s="162">
        <v>1</v>
      </c>
      <c r="Y2799" t="str">
        <f t="shared" si="156"/>
        <v>Public Elementary</v>
      </c>
      <c r="AA2799" t="str">
        <f t="shared" si="157"/>
        <v>1</v>
      </c>
    </row>
    <row r="2800" spans="1:27" ht="15.75" hidden="1" customHeight="1" x14ac:dyDescent="0.25">
      <c r="A2800" s="162">
        <v>2782</v>
      </c>
      <c r="B2800" s="162">
        <v>122968</v>
      </c>
      <c r="C2800" s="163" t="s">
        <v>1400</v>
      </c>
      <c r="D2800" s="163" t="s">
        <v>638</v>
      </c>
      <c r="E2800" s="163" t="s">
        <v>3254</v>
      </c>
      <c r="F2800" s="163" t="s">
        <v>3254</v>
      </c>
      <c r="G2800" s="163" t="s">
        <v>3394</v>
      </c>
      <c r="H2800" s="163" t="s">
        <v>3412</v>
      </c>
      <c r="I2800" s="163" t="s">
        <v>643</v>
      </c>
      <c r="J2800" s="162">
        <v>12.60562402</v>
      </c>
      <c r="K2800" s="162">
        <v>125.080037</v>
      </c>
      <c r="L2800" s="163" t="s">
        <v>644</v>
      </c>
      <c r="M2800" s="162">
        <v>14</v>
      </c>
      <c r="N2800" s="162">
        <v>63</v>
      </c>
      <c r="O2800" s="162">
        <v>197</v>
      </c>
      <c r="P2800" s="162">
        <v>1424</v>
      </c>
      <c r="Q2800" s="162">
        <v>2644</v>
      </c>
      <c r="R2800" s="164">
        <v>1</v>
      </c>
      <c r="S2800" s="164" t="s">
        <v>644</v>
      </c>
      <c r="T2800" s="164"/>
      <c r="U2800" s="164" t="s">
        <v>644</v>
      </c>
      <c r="V2800" s="164" t="s">
        <v>644</v>
      </c>
      <c r="W2800" s="162">
        <f t="shared" si="158"/>
        <v>1</v>
      </c>
      <c r="X2800" s="162">
        <v>1</v>
      </c>
      <c r="Y2800" t="str">
        <f t="shared" si="156"/>
        <v>Public Elementary</v>
      </c>
      <c r="AA2800" t="str">
        <f t="shared" si="157"/>
        <v>1</v>
      </c>
    </row>
    <row r="2801" spans="1:27" ht="15.75" hidden="1" customHeight="1" x14ac:dyDescent="0.25">
      <c r="A2801" s="162">
        <v>2783</v>
      </c>
      <c r="B2801" s="162">
        <v>122969</v>
      </c>
      <c r="C2801" s="163" t="s">
        <v>3424</v>
      </c>
      <c r="D2801" s="163" t="s">
        <v>638</v>
      </c>
      <c r="E2801" s="163" t="s">
        <v>3254</v>
      </c>
      <c r="F2801" s="163" t="s">
        <v>3254</v>
      </c>
      <c r="G2801" s="163" t="s">
        <v>3394</v>
      </c>
      <c r="H2801" s="163" t="s">
        <v>3407</v>
      </c>
      <c r="I2801" s="163" t="s">
        <v>643</v>
      </c>
      <c r="J2801" s="162">
        <v>12.47496173</v>
      </c>
      <c r="K2801" s="162">
        <v>125.0341988</v>
      </c>
      <c r="L2801" s="163" t="s">
        <v>644</v>
      </c>
      <c r="M2801" s="162">
        <v>14</v>
      </c>
      <c r="N2801" s="162">
        <v>63</v>
      </c>
      <c r="O2801" s="162">
        <v>197</v>
      </c>
      <c r="P2801" s="162">
        <v>1424</v>
      </c>
      <c r="Q2801" s="162">
        <v>2645</v>
      </c>
      <c r="R2801" s="164">
        <v>1</v>
      </c>
      <c r="S2801" s="164" t="s">
        <v>644</v>
      </c>
      <c r="T2801" s="164"/>
      <c r="U2801" s="164" t="s">
        <v>644</v>
      </c>
      <c r="V2801" s="164" t="s">
        <v>644</v>
      </c>
      <c r="W2801" s="162">
        <f t="shared" si="158"/>
        <v>1</v>
      </c>
      <c r="X2801" s="162">
        <v>1</v>
      </c>
      <c r="Y2801" t="str">
        <f t="shared" si="156"/>
        <v>Public Elementary</v>
      </c>
      <c r="AA2801" t="str">
        <f t="shared" si="157"/>
        <v>1</v>
      </c>
    </row>
    <row r="2802" spans="1:27" ht="15.75" hidden="1" customHeight="1" x14ac:dyDescent="0.25">
      <c r="A2802" s="162">
        <v>2784</v>
      </c>
      <c r="B2802" s="162">
        <v>122970</v>
      </c>
      <c r="C2802" s="163" t="s">
        <v>3425</v>
      </c>
      <c r="D2802" s="163" t="s">
        <v>638</v>
      </c>
      <c r="E2802" s="163" t="s">
        <v>3254</v>
      </c>
      <c r="F2802" s="163" t="s">
        <v>3254</v>
      </c>
      <c r="G2802" s="163" t="s">
        <v>3394</v>
      </c>
      <c r="H2802" s="163" t="s">
        <v>3407</v>
      </c>
      <c r="I2802" s="163" t="s">
        <v>643</v>
      </c>
      <c r="J2802" s="162">
        <v>12.493398040000001</v>
      </c>
      <c r="K2802" s="162">
        <v>125.0139427</v>
      </c>
      <c r="L2802" s="163" t="s">
        <v>644</v>
      </c>
      <c r="M2802" s="162">
        <v>14</v>
      </c>
      <c r="N2802" s="162">
        <v>63</v>
      </c>
      <c r="O2802" s="162">
        <v>197</v>
      </c>
      <c r="P2802" s="162">
        <v>1424</v>
      </c>
      <c r="Q2802" s="162">
        <v>2645</v>
      </c>
      <c r="R2802" s="164">
        <v>1</v>
      </c>
      <c r="S2802" s="164" t="s">
        <v>644</v>
      </c>
      <c r="T2802" s="164"/>
      <c r="U2802" s="164" t="s">
        <v>644</v>
      </c>
      <c r="V2802" s="164" t="s">
        <v>644</v>
      </c>
      <c r="W2802" s="162">
        <f t="shared" si="158"/>
        <v>1</v>
      </c>
      <c r="X2802" s="162">
        <v>1</v>
      </c>
      <c r="Y2802" t="str">
        <f t="shared" si="156"/>
        <v>Public Elementary</v>
      </c>
      <c r="AA2802" t="str">
        <f t="shared" si="157"/>
        <v>1</v>
      </c>
    </row>
    <row r="2803" spans="1:27" ht="15.75" hidden="1" customHeight="1" x14ac:dyDescent="0.25">
      <c r="A2803" s="162">
        <v>2785</v>
      </c>
      <c r="B2803" s="162">
        <v>122971</v>
      </c>
      <c r="C2803" s="163" t="s">
        <v>3426</v>
      </c>
      <c r="D2803" s="163" t="s">
        <v>638</v>
      </c>
      <c r="E2803" s="163" t="s">
        <v>3254</v>
      </c>
      <c r="F2803" s="163" t="s">
        <v>3254</v>
      </c>
      <c r="G2803" s="163" t="s">
        <v>3394</v>
      </c>
      <c r="H2803" s="163" t="s">
        <v>3407</v>
      </c>
      <c r="I2803" s="163" t="s">
        <v>643</v>
      </c>
      <c r="J2803" s="162">
        <v>12.53713703</v>
      </c>
      <c r="K2803" s="162">
        <v>124.9983215</v>
      </c>
      <c r="L2803" s="163" t="s">
        <v>644</v>
      </c>
      <c r="M2803" s="162">
        <v>14</v>
      </c>
      <c r="N2803" s="162">
        <v>63</v>
      </c>
      <c r="O2803" s="162">
        <v>197</v>
      </c>
      <c r="P2803" s="162">
        <v>1424</v>
      </c>
      <c r="Q2803" s="162">
        <v>2645</v>
      </c>
      <c r="R2803" s="164">
        <v>1</v>
      </c>
      <c r="S2803" s="164" t="s">
        <v>644</v>
      </c>
      <c r="T2803" s="164"/>
      <c r="U2803" s="164" t="s">
        <v>644</v>
      </c>
      <c r="V2803" s="164" t="s">
        <v>644</v>
      </c>
      <c r="W2803" s="162">
        <f t="shared" si="158"/>
        <v>1</v>
      </c>
      <c r="X2803" s="162">
        <v>1</v>
      </c>
      <c r="Y2803" t="str">
        <f t="shared" si="156"/>
        <v>Public Elementary</v>
      </c>
      <c r="AA2803" t="str">
        <f t="shared" si="157"/>
        <v>1</v>
      </c>
    </row>
    <row r="2804" spans="1:27" ht="15.75" hidden="1" customHeight="1" x14ac:dyDescent="0.25">
      <c r="A2804" s="162">
        <v>2786</v>
      </c>
      <c r="B2804" s="162">
        <v>122972</v>
      </c>
      <c r="C2804" s="163" t="s">
        <v>3427</v>
      </c>
      <c r="D2804" s="163" t="s">
        <v>638</v>
      </c>
      <c r="E2804" s="163" t="s">
        <v>3254</v>
      </c>
      <c r="F2804" s="163" t="s">
        <v>3254</v>
      </c>
      <c r="G2804" s="163" t="s">
        <v>3394</v>
      </c>
      <c r="H2804" s="163" t="s">
        <v>3407</v>
      </c>
      <c r="I2804" s="163" t="s">
        <v>643</v>
      </c>
      <c r="J2804" s="162">
        <v>12.51736322</v>
      </c>
      <c r="K2804" s="162">
        <v>125.0247574</v>
      </c>
      <c r="L2804" s="163" t="s">
        <v>644</v>
      </c>
      <c r="M2804" s="162">
        <v>14</v>
      </c>
      <c r="N2804" s="162">
        <v>63</v>
      </c>
      <c r="O2804" s="162">
        <v>197</v>
      </c>
      <c r="P2804" s="162">
        <v>1424</v>
      </c>
      <c r="Q2804" s="162">
        <v>2645</v>
      </c>
      <c r="R2804" s="164">
        <v>1</v>
      </c>
      <c r="S2804" s="164" t="s">
        <v>644</v>
      </c>
      <c r="T2804" s="164"/>
      <c r="U2804" s="164" t="s">
        <v>644</v>
      </c>
      <c r="V2804" s="164" t="s">
        <v>644</v>
      </c>
      <c r="W2804" s="162">
        <f t="shared" si="158"/>
        <v>1</v>
      </c>
      <c r="X2804" s="162">
        <v>1</v>
      </c>
      <c r="Y2804" t="str">
        <f t="shared" si="156"/>
        <v>Public Elementary</v>
      </c>
      <c r="AA2804" t="str">
        <f t="shared" si="157"/>
        <v>1</v>
      </c>
    </row>
    <row r="2805" spans="1:27" ht="15.75" hidden="1" customHeight="1" x14ac:dyDescent="0.25">
      <c r="A2805" s="162">
        <v>2787</v>
      </c>
      <c r="B2805" s="162">
        <v>122973</v>
      </c>
      <c r="C2805" s="163" t="s">
        <v>3428</v>
      </c>
      <c r="D2805" s="163" t="s">
        <v>638</v>
      </c>
      <c r="E2805" s="163" t="s">
        <v>3254</v>
      </c>
      <c r="F2805" s="163" t="s">
        <v>3254</v>
      </c>
      <c r="G2805" s="163" t="s">
        <v>3394</v>
      </c>
      <c r="H2805" s="163" t="s">
        <v>3407</v>
      </c>
      <c r="I2805" s="163" t="s">
        <v>643</v>
      </c>
      <c r="J2805" s="162">
        <v>12.55054213</v>
      </c>
      <c r="K2805" s="162">
        <v>124.9777222</v>
      </c>
      <c r="L2805" s="163" t="s">
        <v>644</v>
      </c>
      <c r="M2805" s="162">
        <v>14</v>
      </c>
      <c r="N2805" s="162">
        <v>63</v>
      </c>
      <c r="O2805" s="162">
        <v>197</v>
      </c>
      <c r="P2805" s="162">
        <v>1424</v>
      </c>
      <c r="Q2805" s="162">
        <v>2645</v>
      </c>
      <c r="R2805" s="164">
        <v>1</v>
      </c>
      <c r="S2805" s="164" t="s">
        <v>644</v>
      </c>
      <c r="T2805" s="164"/>
      <c r="U2805" s="164" t="s">
        <v>644</v>
      </c>
      <c r="V2805" s="164" t="s">
        <v>644</v>
      </c>
      <c r="W2805" s="162">
        <f t="shared" si="158"/>
        <v>1</v>
      </c>
      <c r="X2805" s="162">
        <v>1</v>
      </c>
      <c r="Y2805" t="str">
        <f t="shared" si="156"/>
        <v>Public Elementary</v>
      </c>
      <c r="AA2805" t="str">
        <f t="shared" si="157"/>
        <v>1</v>
      </c>
    </row>
    <row r="2806" spans="1:27" ht="15.75" hidden="1" customHeight="1" x14ac:dyDescent="0.25">
      <c r="A2806" s="162">
        <v>2788</v>
      </c>
      <c r="B2806" s="162">
        <v>122974</v>
      </c>
      <c r="C2806" s="163" t="s">
        <v>3429</v>
      </c>
      <c r="D2806" s="163" t="s">
        <v>638</v>
      </c>
      <c r="E2806" s="163" t="s">
        <v>3254</v>
      </c>
      <c r="F2806" s="163" t="s">
        <v>3254</v>
      </c>
      <c r="G2806" s="163" t="s">
        <v>3394</v>
      </c>
      <c r="H2806" s="163" t="s">
        <v>3407</v>
      </c>
      <c r="I2806" s="163" t="s">
        <v>643</v>
      </c>
      <c r="J2806" s="162">
        <v>12.46473741</v>
      </c>
      <c r="K2806" s="162">
        <v>124.9911118</v>
      </c>
      <c r="L2806" s="163" t="s">
        <v>644</v>
      </c>
      <c r="M2806" s="162">
        <v>14</v>
      </c>
      <c r="N2806" s="162">
        <v>63</v>
      </c>
      <c r="O2806" s="162">
        <v>197</v>
      </c>
      <c r="P2806" s="162">
        <v>1424</v>
      </c>
      <c r="Q2806" s="162">
        <v>2645</v>
      </c>
      <c r="R2806" s="164">
        <v>1</v>
      </c>
      <c r="S2806" s="164" t="s">
        <v>644</v>
      </c>
      <c r="T2806" s="164"/>
      <c r="U2806" s="164" t="s">
        <v>644</v>
      </c>
      <c r="V2806" s="164" t="s">
        <v>644</v>
      </c>
      <c r="W2806" s="162">
        <f t="shared" si="158"/>
        <v>1</v>
      </c>
      <c r="X2806" s="162">
        <v>1</v>
      </c>
      <c r="Y2806" t="str">
        <f t="shared" si="156"/>
        <v>Public Elementary</v>
      </c>
      <c r="AA2806" t="str">
        <f t="shared" si="157"/>
        <v>1</v>
      </c>
    </row>
    <row r="2807" spans="1:27" ht="15.75" hidden="1" customHeight="1" x14ac:dyDescent="0.25">
      <c r="A2807" s="162">
        <v>2789</v>
      </c>
      <c r="B2807" s="162">
        <v>122975</v>
      </c>
      <c r="C2807" s="163" t="s">
        <v>3430</v>
      </c>
      <c r="D2807" s="163" t="s">
        <v>638</v>
      </c>
      <c r="E2807" s="163" t="s">
        <v>3254</v>
      </c>
      <c r="F2807" s="163" t="s">
        <v>3254</v>
      </c>
      <c r="G2807" s="163" t="s">
        <v>3394</v>
      </c>
      <c r="H2807" s="163" t="s">
        <v>3407</v>
      </c>
      <c r="I2807" s="163" t="s">
        <v>643</v>
      </c>
      <c r="J2807" s="162">
        <v>12.53177479</v>
      </c>
      <c r="K2807" s="162">
        <v>124.9883652</v>
      </c>
      <c r="L2807" s="163" t="s">
        <v>644</v>
      </c>
      <c r="M2807" s="162">
        <v>14</v>
      </c>
      <c r="N2807" s="162">
        <v>63</v>
      </c>
      <c r="O2807" s="162">
        <v>197</v>
      </c>
      <c r="P2807" s="162">
        <v>1424</v>
      </c>
      <c r="Q2807" s="162">
        <v>2645</v>
      </c>
      <c r="R2807" s="164">
        <v>1</v>
      </c>
      <c r="S2807" s="164" t="s">
        <v>644</v>
      </c>
      <c r="T2807" s="164"/>
      <c r="U2807" s="164" t="s">
        <v>644</v>
      </c>
      <c r="V2807" s="164" t="s">
        <v>644</v>
      </c>
      <c r="W2807" s="162">
        <f t="shared" si="158"/>
        <v>1</v>
      </c>
      <c r="X2807" s="162">
        <v>1</v>
      </c>
      <c r="Y2807" t="str">
        <f t="shared" si="156"/>
        <v>Public Elementary</v>
      </c>
      <c r="AA2807" t="str">
        <f t="shared" si="157"/>
        <v>1</v>
      </c>
    </row>
    <row r="2808" spans="1:27" ht="15.75" hidden="1" customHeight="1" x14ac:dyDescent="0.25">
      <c r="A2808" s="162">
        <v>2790</v>
      </c>
      <c r="B2808" s="162">
        <v>122976</v>
      </c>
      <c r="C2808" s="163" t="s">
        <v>3431</v>
      </c>
      <c r="D2808" s="163" t="s">
        <v>638</v>
      </c>
      <c r="E2808" s="163" t="s">
        <v>3254</v>
      </c>
      <c r="F2808" s="163" t="s">
        <v>3254</v>
      </c>
      <c r="G2808" s="163" t="s">
        <v>3394</v>
      </c>
      <c r="H2808" s="163" t="s">
        <v>3407</v>
      </c>
      <c r="I2808" s="163" t="s">
        <v>643</v>
      </c>
      <c r="J2808" s="177"/>
      <c r="K2808" s="177"/>
      <c r="L2808" s="163" t="s">
        <v>644</v>
      </c>
      <c r="M2808" s="162">
        <v>14</v>
      </c>
      <c r="N2808" s="162">
        <v>63</v>
      </c>
      <c r="O2808" s="162">
        <v>197</v>
      </c>
      <c r="P2808" s="162">
        <v>1424</v>
      </c>
      <c r="Q2808" s="162">
        <v>2645</v>
      </c>
      <c r="R2808" s="164">
        <v>1</v>
      </c>
      <c r="S2808" s="164" t="s">
        <v>644</v>
      </c>
      <c r="T2808" s="164"/>
      <c r="U2808" s="164" t="s">
        <v>644</v>
      </c>
      <c r="V2808" s="164" t="s">
        <v>644</v>
      </c>
      <c r="W2808" s="162">
        <f t="shared" si="158"/>
        <v>1</v>
      </c>
      <c r="X2808" s="162">
        <v>1</v>
      </c>
      <c r="Y2808" t="str">
        <f t="shared" si="156"/>
        <v>Public Elementary</v>
      </c>
      <c r="AA2808" t="str">
        <f t="shared" si="157"/>
        <v>1</v>
      </c>
    </row>
    <row r="2809" spans="1:27" ht="15.75" hidden="1" customHeight="1" x14ac:dyDescent="0.25">
      <c r="A2809" s="162">
        <v>2791</v>
      </c>
      <c r="B2809" s="162">
        <v>122977</v>
      </c>
      <c r="C2809" s="163" t="s">
        <v>3432</v>
      </c>
      <c r="D2809" s="163" t="s">
        <v>638</v>
      </c>
      <c r="E2809" s="163" t="s">
        <v>3254</v>
      </c>
      <c r="F2809" s="163" t="s">
        <v>3254</v>
      </c>
      <c r="G2809" s="163" t="s">
        <v>3394</v>
      </c>
      <c r="H2809" s="163" t="s">
        <v>3407</v>
      </c>
      <c r="I2809" s="163" t="s">
        <v>643</v>
      </c>
      <c r="J2809" s="162">
        <v>12.46389931</v>
      </c>
      <c r="K2809" s="162">
        <v>125.04535679999999</v>
      </c>
      <c r="L2809" s="163" t="s">
        <v>644</v>
      </c>
      <c r="M2809" s="162">
        <v>14</v>
      </c>
      <c r="N2809" s="162">
        <v>63</v>
      </c>
      <c r="O2809" s="162">
        <v>197</v>
      </c>
      <c r="P2809" s="162">
        <v>1424</v>
      </c>
      <c r="Q2809" s="162">
        <v>2645</v>
      </c>
      <c r="R2809" s="164">
        <v>1</v>
      </c>
      <c r="S2809" s="164" t="s">
        <v>644</v>
      </c>
      <c r="T2809" s="164"/>
      <c r="U2809" s="164" t="s">
        <v>644</v>
      </c>
      <c r="V2809" s="164" t="s">
        <v>644</v>
      </c>
      <c r="W2809" s="162">
        <f t="shared" si="158"/>
        <v>1</v>
      </c>
      <c r="X2809" s="162">
        <v>1</v>
      </c>
      <c r="Y2809" t="str">
        <f t="shared" si="156"/>
        <v>Public Elementary</v>
      </c>
      <c r="AA2809" t="str">
        <f t="shared" si="157"/>
        <v>1</v>
      </c>
    </row>
    <row r="2810" spans="1:27" ht="15.75" hidden="1" customHeight="1" x14ac:dyDescent="0.25">
      <c r="A2810" s="162">
        <v>2792</v>
      </c>
      <c r="B2810" s="162">
        <v>122978</v>
      </c>
      <c r="C2810" s="163" t="s">
        <v>3433</v>
      </c>
      <c r="D2810" s="163" t="s">
        <v>638</v>
      </c>
      <c r="E2810" s="163" t="s">
        <v>3254</v>
      </c>
      <c r="F2810" s="163" t="s">
        <v>3254</v>
      </c>
      <c r="G2810" s="163" t="s">
        <v>3394</v>
      </c>
      <c r="H2810" s="163" t="s">
        <v>3407</v>
      </c>
      <c r="I2810" s="163" t="s">
        <v>643</v>
      </c>
      <c r="J2810" s="162">
        <v>12.505967460000001</v>
      </c>
      <c r="K2810" s="162">
        <v>124.99660489999999</v>
      </c>
      <c r="L2810" s="163" t="s">
        <v>644</v>
      </c>
      <c r="M2810" s="162">
        <v>14</v>
      </c>
      <c r="N2810" s="162">
        <v>63</v>
      </c>
      <c r="O2810" s="162">
        <v>197</v>
      </c>
      <c r="P2810" s="162">
        <v>1424</v>
      </c>
      <c r="Q2810" s="162">
        <v>2645</v>
      </c>
      <c r="R2810" s="164">
        <v>1</v>
      </c>
      <c r="S2810" s="164" t="s">
        <v>644</v>
      </c>
      <c r="T2810" s="164"/>
      <c r="U2810" s="164" t="s">
        <v>644</v>
      </c>
      <c r="V2810" s="164" t="s">
        <v>644</v>
      </c>
      <c r="W2810" s="162">
        <f t="shared" si="158"/>
        <v>1</v>
      </c>
      <c r="X2810" s="162">
        <v>1</v>
      </c>
      <c r="Y2810" t="str">
        <f t="shared" si="156"/>
        <v>Public Elementary</v>
      </c>
      <c r="AA2810" t="str">
        <f t="shared" si="157"/>
        <v>1</v>
      </c>
    </row>
    <row r="2811" spans="1:27" ht="15.75" hidden="1" customHeight="1" x14ac:dyDescent="0.25">
      <c r="A2811" s="162">
        <v>2793</v>
      </c>
      <c r="B2811" s="162">
        <v>122979</v>
      </c>
      <c r="C2811" s="163" t="s">
        <v>3434</v>
      </c>
      <c r="D2811" s="163" t="s">
        <v>638</v>
      </c>
      <c r="E2811" s="163" t="s">
        <v>3254</v>
      </c>
      <c r="F2811" s="163" t="s">
        <v>3254</v>
      </c>
      <c r="G2811" s="163" t="s">
        <v>3394</v>
      </c>
      <c r="H2811" s="163" t="s">
        <v>3407</v>
      </c>
      <c r="I2811" s="163" t="s">
        <v>643</v>
      </c>
      <c r="J2811" s="162">
        <v>12.49021366</v>
      </c>
      <c r="K2811" s="162">
        <v>124.9931717</v>
      </c>
      <c r="L2811" s="163" t="s">
        <v>644</v>
      </c>
      <c r="M2811" s="162">
        <v>14</v>
      </c>
      <c r="N2811" s="162">
        <v>63</v>
      </c>
      <c r="O2811" s="162">
        <v>197</v>
      </c>
      <c r="P2811" s="162">
        <v>1424</v>
      </c>
      <c r="Q2811" s="162">
        <v>2645</v>
      </c>
      <c r="R2811" s="164">
        <v>1</v>
      </c>
      <c r="S2811" s="164" t="s">
        <v>644</v>
      </c>
      <c r="T2811" s="164"/>
      <c r="U2811" s="164" t="s">
        <v>644</v>
      </c>
      <c r="V2811" s="164" t="s">
        <v>644</v>
      </c>
      <c r="W2811" s="162">
        <f t="shared" si="158"/>
        <v>1</v>
      </c>
      <c r="X2811" s="162">
        <v>1</v>
      </c>
      <c r="Y2811" t="str">
        <f t="shared" si="156"/>
        <v>Public Elementary</v>
      </c>
      <c r="AA2811" t="str">
        <f t="shared" si="157"/>
        <v>1</v>
      </c>
    </row>
    <row r="2812" spans="1:27" ht="15.75" hidden="1" customHeight="1" x14ac:dyDescent="0.25">
      <c r="A2812" s="162">
        <v>2794</v>
      </c>
      <c r="B2812" s="162">
        <v>122980</v>
      </c>
      <c r="C2812" s="163" t="s">
        <v>3435</v>
      </c>
      <c r="D2812" s="163" t="s">
        <v>638</v>
      </c>
      <c r="E2812" s="163" t="s">
        <v>3254</v>
      </c>
      <c r="F2812" s="163" t="s">
        <v>3254</v>
      </c>
      <c r="G2812" s="163" t="s">
        <v>3394</v>
      </c>
      <c r="H2812" s="163" t="s">
        <v>3407</v>
      </c>
      <c r="I2812" s="163" t="s">
        <v>643</v>
      </c>
      <c r="J2812" s="162">
        <v>12.470771490000001</v>
      </c>
      <c r="K2812" s="162">
        <v>124.9574661</v>
      </c>
      <c r="L2812" s="163" t="s">
        <v>644</v>
      </c>
      <c r="M2812" s="162">
        <v>14</v>
      </c>
      <c r="N2812" s="162">
        <v>63</v>
      </c>
      <c r="O2812" s="162">
        <v>197</v>
      </c>
      <c r="P2812" s="162">
        <v>1424</v>
      </c>
      <c r="Q2812" s="162">
        <v>2645</v>
      </c>
      <c r="R2812" s="164">
        <v>1</v>
      </c>
      <c r="S2812" s="164" t="s">
        <v>644</v>
      </c>
      <c r="T2812" s="164"/>
      <c r="U2812" s="164" t="s">
        <v>644</v>
      </c>
      <c r="V2812" s="164" t="s">
        <v>644</v>
      </c>
      <c r="W2812" s="162">
        <f t="shared" si="158"/>
        <v>1</v>
      </c>
      <c r="X2812" s="162">
        <v>1</v>
      </c>
      <c r="Y2812" t="str">
        <f t="shared" si="156"/>
        <v>Public Elementary</v>
      </c>
      <c r="AA2812" t="str">
        <f t="shared" si="157"/>
        <v>1</v>
      </c>
    </row>
    <row r="2813" spans="1:27" ht="15.75" hidden="1" customHeight="1" x14ac:dyDescent="0.25">
      <c r="A2813" s="162">
        <v>2795</v>
      </c>
      <c r="B2813" s="162">
        <v>122981</v>
      </c>
      <c r="C2813" s="163" t="s">
        <v>3436</v>
      </c>
      <c r="D2813" s="163" t="s">
        <v>638</v>
      </c>
      <c r="E2813" s="163" t="s">
        <v>3254</v>
      </c>
      <c r="F2813" s="163" t="s">
        <v>3254</v>
      </c>
      <c r="G2813" s="163" t="s">
        <v>3394</v>
      </c>
      <c r="H2813" s="163" t="s">
        <v>3407</v>
      </c>
      <c r="I2813" s="163" t="s">
        <v>643</v>
      </c>
      <c r="J2813" s="162">
        <v>12.546017989999999</v>
      </c>
      <c r="K2813" s="162">
        <v>124.9957466</v>
      </c>
      <c r="L2813" s="163" t="s">
        <v>644</v>
      </c>
      <c r="M2813" s="162">
        <v>14</v>
      </c>
      <c r="N2813" s="162">
        <v>63</v>
      </c>
      <c r="O2813" s="162">
        <v>197</v>
      </c>
      <c r="P2813" s="162">
        <v>1424</v>
      </c>
      <c r="Q2813" s="162">
        <v>2645</v>
      </c>
      <c r="R2813" s="164">
        <v>1</v>
      </c>
      <c r="S2813" s="164" t="s">
        <v>644</v>
      </c>
      <c r="T2813" s="164"/>
      <c r="U2813" s="164" t="s">
        <v>644</v>
      </c>
      <c r="V2813" s="164" t="s">
        <v>644</v>
      </c>
      <c r="W2813" s="162">
        <f t="shared" si="158"/>
        <v>1</v>
      </c>
      <c r="X2813" s="162">
        <v>1</v>
      </c>
      <c r="Y2813" t="str">
        <f t="shared" si="156"/>
        <v>Public Elementary</v>
      </c>
      <c r="AA2813" t="str">
        <f t="shared" si="157"/>
        <v>1</v>
      </c>
    </row>
    <row r="2814" spans="1:27" ht="15.75" hidden="1" customHeight="1" x14ac:dyDescent="0.25">
      <c r="A2814" s="162">
        <v>2796</v>
      </c>
      <c r="B2814" s="162">
        <v>122982</v>
      </c>
      <c r="C2814" s="163" t="s">
        <v>3437</v>
      </c>
      <c r="D2814" s="163" t="s">
        <v>638</v>
      </c>
      <c r="E2814" s="163" t="s">
        <v>3254</v>
      </c>
      <c r="F2814" s="163" t="s">
        <v>3254</v>
      </c>
      <c r="G2814" s="163" t="s">
        <v>3394</v>
      </c>
      <c r="H2814" s="163" t="s">
        <v>3407</v>
      </c>
      <c r="I2814" s="163" t="s">
        <v>643</v>
      </c>
      <c r="J2814" s="162">
        <v>12.525352420000001</v>
      </c>
      <c r="K2814" s="162">
        <v>125.0147035</v>
      </c>
      <c r="L2814" s="163" t="s">
        <v>644</v>
      </c>
      <c r="M2814" s="162">
        <v>14</v>
      </c>
      <c r="N2814" s="162">
        <v>63</v>
      </c>
      <c r="O2814" s="162">
        <v>197</v>
      </c>
      <c r="P2814" s="162">
        <v>1424</v>
      </c>
      <c r="Q2814" s="162">
        <v>2645</v>
      </c>
      <c r="R2814" s="164">
        <v>1</v>
      </c>
      <c r="S2814" s="164" t="s">
        <v>644</v>
      </c>
      <c r="T2814" s="164"/>
      <c r="U2814" s="164" t="s">
        <v>644</v>
      </c>
      <c r="V2814" s="164" t="s">
        <v>644</v>
      </c>
      <c r="W2814" s="162">
        <f t="shared" si="158"/>
        <v>1</v>
      </c>
      <c r="X2814" s="162">
        <v>1</v>
      </c>
      <c r="Y2814" t="str">
        <f t="shared" si="156"/>
        <v>Public Elementary</v>
      </c>
      <c r="AA2814" t="str">
        <f t="shared" si="157"/>
        <v>1</v>
      </c>
    </row>
    <row r="2815" spans="1:27" ht="15.75" hidden="1" customHeight="1" x14ac:dyDescent="0.25">
      <c r="A2815" s="162">
        <v>2797</v>
      </c>
      <c r="B2815" s="162">
        <v>122983</v>
      </c>
      <c r="C2815" s="163" t="s">
        <v>3438</v>
      </c>
      <c r="D2815" s="163" t="s">
        <v>638</v>
      </c>
      <c r="E2815" s="163" t="s">
        <v>3254</v>
      </c>
      <c r="F2815" s="163" t="s">
        <v>3254</v>
      </c>
      <c r="G2815" s="163" t="s">
        <v>3394</v>
      </c>
      <c r="H2815" s="163" t="s">
        <v>3407</v>
      </c>
      <c r="I2815" s="163" t="s">
        <v>643</v>
      </c>
      <c r="J2815" s="162">
        <v>12.46063081</v>
      </c>
      <c r="K2815" s="162">
        <v>125.03170969999999</v>
      </c>
      <c r="L2815" s="163" t="s">
        <v>644</v>
      </c>
      <c r="M2815" s="162">
        <v>14</v>
      </c>
      <c r="N2815" s="162">
        <v>63</v>
      </c>
      <c r="O2815" s="162">
        <v>197</v>
      </c>
      <c r="P2815" s="162">
        <v>1424</v>
      </c>
      <c r="Q2815" s="162">
        <v>2645</v>
      </c>
      <c r="R2815" s="164">
        <v>1</v>
      </c>
      <c r="S2815" s="164" t="s">
        <v>644</v>
      </c>
      <c r="T2815" s="164"/>
      <c r="U2815" s="164" t="s">
        <v>644</v>
      </c>
      <c r="V2815" s="164" t="s">
        <v>644</v>
      </c>
      <c r="W2815" s="162">
        <f t="shared" si="158"/>
        <v>1</v>
      </c>
      <c r="X2815" s="162">
        <v>1</v>
      </c>
      <c r="Y2815" t="str">
        <f t="shared" si="156"/>
        <v>Public Elementary</v>
      </c>
      <c r="AA2815" t="str">
        <f t="shared" si="157"/>
        <v>1</v>
      </c>
    </row>
    <row r="2816" spans="1:27" ht="15.75" hidden="1" customHeight="1" x14ac:dyDescent="0.25">
      <c r="A2816" s="162">
        <v>2798</v>
      </c>
      <c r="B2816" s="162">
        <v>122984</v>
      </c>
      <c r="C2816" s="163" t="s">
        <v>3439</v>
      </c>
      <c r="D2816" s="163" t="s">
        <v>638</v>
      </c>
      <c r="E2816" s="163" t="s">
        <v>3254</v>
      </c>
      <c r="F2816" s="163" t="s">
        <v>3254</v>
      </c>
      <c r="G2816" s="163" t="s">
        <v>3394</v>
      </c>
      <c r="H2816" s="163" t="s">
        <v>3407</v>
      </c>
      <c r="I2816" s="163" t="s">
        <v>643</v>
      </c>
      <c r="J2816" s="162">
        <v>12.507308159999999</v>
      </c>
      <c r="K2816" s="162">
        <v>124.9657059</v>
      </c>
      <c r="L2816" s="163" t="s">
        <v>644</v>
      </c>
      <c r="M2816" s="162">
        <v>14</v>
      </c>
      <c r="N2816" s="162">
        <v>63</v>
      </c>
      <c r="O2816" s="162">
        <v>197</v>
      </c>
      <c r="P2816" s="162">
        <v>1424</v>
      </c>
      <c r="Q2816" s="162">
        <v>2645</v>
      </c>
      <c r="R2816" s="164">
        <v>1</v>
      </c>
      <c r="S2816" s="164" t="s">
        <v>644</v>
      </c>
      <c r="T2816" s="164"/>
      <c r="U2816" s="164" t="s">
        <v>644</v>
      </c>
      <c r="V2816" s="164" t="s">
        <v>644</v>
      </c>
      <c r="W2816" s="162">
        <f t="shared" si="158"/>
        <v>1</v>
      </c>
      <c r="X2816" s="162">
        <v>1</v>
      </c>
      <c r="Y2816" t="str">
        <f t="shared" si="156"/>
        <v>Public Elementary</v>
      </c>
      <c r="AA2816" t="str">
        <f t="shared" si="157"/>
        <v>1</v>
      </c>
    </row>
    <row r="2817" spans="1:27" ht="15.75" hidden="1" customHeight="1" x14ac:dyDescent="0.25">
      <c r="A2817" s="162">
        <v>2799</v>
      </c>
      <c r="B2817" s="162">
        <v>122985</v>
      </c>
      <c r="C2817" s="163" t="s">
        <v>3440</v>
      </c>
      <c r="D2817" s="163" t="s">
        <v>638</v>
      </c>
      <c r="E2817" s="163" t="s">
        <v>3254</v>
      </c>
      <c r="F2817" s="163" t="s">
        <v>3254</v>
      </c>
      <c r="G2817" s="163" t="s">
        <v>3394</v>
      </c>
      <c r="H2817" s="163" t="s">
        <v>3407</v>
      </c>
      <c r="I2817" s="163" t="s">
        <v>643</v>
      </c>
      <c r="J2817" s="162">
        <v>12.56298578</v>
      </c>
      <c r="K2817" s="162">
        <v>125.0066988</v>
      </c>
      <c r="L2817" s="163" t="s">
        <v>644</v>
      </c>
      <c r="M2817" s="162">
        <v>14</v>
      </c>
      <c r="N2817" s="162">
        <v>63</v>
      </c>
      <c r="O2817" s="162">
        <v>197</v>
      </c>
      <c r="P2817" s="162">
        <v>1424</v>
      </c>
      <c r="Q2817" s="162">
        <v>2645</v>
      </c>
      <c r="R2817" s="164">
        <v>1</v>
      </c>
      <c r="S2817" s="164" t="s">
        <v>644</v>
      </c>
      <c r="T2817" s="164"/>
      <c r="U2817" s="164" t="s">
        <v>644</v>
      </c>
      <c r="V2817" s="164" t="s">
        <v>644</v>
      </c>
      <c r="W2817" s="162">
        <f t="shared" si="158"/>
        <v>1</v>
      </c>
      <c r="X2817" s="162">
        <v>1</v>
      </c>
      <c r="Y2817" t="str">
        <f t="shared" si="156"/>
        <v>Public Elementary</v>
      </c>
      <c r="AA2817" t="str">
        <f t="shared" si="157"/>
        <v>1</v>
      </c>
    </row>
    <row r="2818" spans="1:27" ht="15.75" hidden="1" customHeight="1" x14ac:dyDescent="0.25">
      <c r="A2818" s="162">
        <v>2800</v>
      </c>
      <c r="B2818" s="162">
        <v>122986</v>
      </c>
      <c r="C2818" s="163" t="s">
        <v>3441</v>
      </c>
      <c r="D2818" s="163" t="s">
        <v>638</v>
      </c>
      <c r="E2818" s="163" t="s">
        <v>3254</v>
      </c>
      <c r="F2818" s="163" t="s">
        <v>3254</v>
      </c>
      <c r="G2818" s="163" t="s">
        <v>3394</v>
      </c>
      <c r="H2818" s="163" t="s">
        <v>3407</v>
      </c>
      <c r="I2818" s="163" t="s">
        <v>643</v>
      </c>
      <c r="J2818" s="162">
        <v>12.481833590000001</v>
      </c>
      <c r="K2818" s="162">
        <v>124.9530029</v>
      </c>
      <c r="L2818" s="163" t="s">
        <v>644</v>
      </c>
      <c r="M2818" s="162">
        <v>14</v>
      </c>
      <c r="N2818" s="162">
        <v>63</v>
      </c>
      <c r="O2818" s="162">
        <v>197</v>
      </c>
      <c r="P2818" s="162">
        <v>1424</v>
      </c>
      <c r="Q2818" s="162">
        <v>2645</v>
      </c>
      <c r="R2818" s="164">
        <v>1</v>
      </c>
      <c r="S2818" s="164" t="s">
        <v>644</v>
      </c>
      <c r="T2818" s="164"/>
      <c r="U2818" s="164" t="s">
        <v>644</v>
      </c>
      <c r="V2818" s="164" t="s">
        <v>644</v>
      </c>
      <c r="W2818" s="162">
        <f t="shared" si="158"/>
        <v>1</v>
      </c>
      <c r="X2818" s="162">
        <v>1</v>
      </c>
      <c r="Y2818" t="str">
        <f t="shared" si="156"/>
        <v>Public Elementary</v>
      </c>
      <c r="AA2818" t="str">
        <f t="shared" si="157"/>
        <v>1</v>
      </c>
    </row>
    <row r="2819" spans="1:27" ht="15.75" hidden="1" customHeight="1" x14ac:dyDescent="0.25">
      <c r="A2819" s="162">
        <v>2801</v>
      </c>
      <c r="B2819" s="162">
        <v>122987</v>
      </c>
      <c r="C2819" s="163" t="s">
        <v>3442</v>
      </c>
      <c r="D2819" s="163" t="s">
        <v>638</v>
      </c>
      <c r="E2819" s="163" t="s">
        <v>3254</v>
      </c>
      <c r="F2819" s="163" t="s">
        <v>3254</v>
      </c>
      <c r="G2819" s="163" t="s">
        <v>3394</v>
      </c>
      <c r="H2819" s="163" t="s">
        <v>3407</v>
      </c>
      <c r="I2819" s="163" t="s">
        <v>643</v>
      </c>
      <c r="J2819" s="177"/>
      <c r="K2819" s="177"/>
      <c r="L2819" s="163" t="s">
        <v>644</v>
      </c>
      <c r="M2819" s="162">
        <v>14</v>
      </c>
      <c r="N2819" s="162">
        <v>63</v>
      </c>
      <c r="O2819" s="162">
        <v>197</v>
      </c>
      <c r="P2819" s="162">
        <v>1424</v>
      </c>
      <c r="Q2819" s="162">
        <v>2645</v>
      </c>
      <c r="R2819" s="164">
        <v>1</v>
      </c>
      <c r="S2819" s="164" t="s">
        <v>644</v>
      </c>
      <c r="T2819" s="164"/>
      <c r="U2819" s="164" t="s">
        <v>644</v>
      </c>
      <c r="V2819" s="164" t="s">
        <v>644</v>
      </c>
      <c r="W2819" s="162">
        <f t="shared" si="158"/>
        <v>1</v>
      </c>
      <c r="X2819" s="162">
        <v>1</v>
      </c>
      <c r="Y2819" t="str">
        <f t="shared" si="156"/>
        <v>Public Elementary</v>
      </c>
      <c r="AA2819" t="str">
        <f t="shared" si="157"/>
        <v>1</v>
      </c>
    </row>
    <row r="2820" spans="1:27" ht="15.75" hidden="1" customHeight="1" x14ac:dyDescent="0.25">
      <c r="A2820" s="162">
        <v>2802</v>
      </c>
      <c r="B2820" s="162">
        <v>122988</v>
      </c>
      <c r="C2820" s="163" t="s">
        <v>3443</v>
      </c>
      <c r="D2820" s="163" t="s">
        <v>638</v>
      </c>
      <c r="E2820" s="163" t="s">
        <v>3254</v>
      </c>
      <c r="F2820" s="163" t="s">
        <v>3254</v>
      </c>
      <c r="G2820" s="163" t="s">
        <v>3394</v>
      </c>
      <c r="H2820" s="163" t="s">
        <v>3407</v>
      </c>
      <c r="I2820" s="163" t="s">
        <v>643</v>
      </c>
      <c r="J2820" s="162">
        <v>12.528423330000001</v>
      </c>
      <c r="K2820" s="162">
        <v>125.0285339</v>
      </c>
      <c r="L2820" s="163" t="s">
        <v>644</v>
      </c>
      <c r="M2820" s="162">
        <v>14</v>
      </c>
      <c r="N2820" s="162">
        <v>63</v>
      </c>
      <c r="O2820" s="162">
        <v>197</v>
      </c>
      <c r="P2820" s="162">
        <v>1424</v>
      </c>
      <c r="Q2820" s="162">
        <v>2645</v>
      </c>
      <c r="R2820" s="164">
        <v>1</v>
      </c>
      <c r="S2820" s="164" t="s">
        <v>644</v>
      </c>
      <c r="T2820" s="164"/>
      <c r="U2820" s="164" t="s">
        <v>644</v>
      </c>
      <c r="V2820" s="164" t="s">
        <v>644</v>
      </c>
      <c r="W2820" s="162">
        <f t="shared" si="158"/>
        <v>1</v>
      </c>
      <c r="X2820" s="162">
        <v>1</v>
      </c>
      <c r="Y2820" t="str">
        <f t="shared" si="156"/>
        <v>Public Elementary</v>
      </c>
      <c r="AA2820" t="str">
        <f t="shared" si="157"/>
        <v>1</v>
      </c>
    </row>
    <row r="2821" spans="1:27" ht="15.75" hidden="1" customHeight="1" x14ac:dyDescent="0.25">
      <c r="A2821" s="162">
        <v>2803</v>
      </c>
      <c r="B2821" s="162">
        <v>122989</v>
      </c>
      <c r="C2821" s="163" t="s">
        <v>3444</v>
      </c>
      <c r="D2821" s="163" t="s">
        <v>638</v>
      </c>
      <c r="E2821" s="163" t="s">
        <v>3254</v>
      </c>
      <c r="F2821" s="163" t="s">
        <v>3254</v>
      </c>
      <c r="G2821" s="163" t="s">
        <v>3394</v>
      </c>
      <c r="H2821" s="163" t="s">
        <v>3407</v>
      </c>
      <c r="I2821" s="163" t="s">
        <v>643</v>
      </c>
      <c r="J2821" s="162">
        <v>12.465072640000001</v>
      </c>
      <c r="K2821" s="162">
        <v>124.9718857</v>
      </c>
      <c r="L2821" s="163" t="s">
        <v>644</v>
      </c>
      <c r="M2821" s="162">
        <v>14</v>
      </c>
      <c r="N2821" s="162">
        <v>63</v>
      </c>
      <c r="O2821" s="162">
        <v>197</v>
      </c>
      <c r="P2821" s="162">
        <v>1424</v>
      </c>
      <c r="Q2821" s="162">
        <v>2645</v>
      </c>
      <c r="R2821" s="164">
        <v>1</v>
      </c>
      <c r="S2821" s="164" t="s">
        <v>644</v>
      </c>
      <c r="T2821" s="164"/>
      <c r="U2821" s="164" t="s">
        <v>644</v>
      </c>
      <c r="V2821" s="164" t="s">
        <v>644</v>
      </c>
      <c r="W2821" s="162">
        <f t="shared" si="158"/>
        <v>1</v>
      </c>
      <c r="X2821" s="162">
        <v>1</v>
      </c>
      <c r="Y2821" t="str">
        <f t="shared" si="156"/>
        <v>Public Elementary</v>
      </c>
      <c r="AA2821" t="str">
        <f t="shared" si="157"/>
        <v>1</v>
      </c>
    </row>
    <row r="2822" spans="1:27" ht="15.75" hidden="1" customHeight="1" x14ac:dyDescent="0.25">
      <c r="A2822" s="162">
        <v>2804</v>
      </c>
      <c r="B2822" s="162">
        <v>122990</v>
      </c>
      <c r="C2822" s="163" t="s">
        <v>1655</v>
      </c>
      <c r="D2822" s="163" t="s">
        <v>638</v>
      </c>
      <c r="E2822" s="163" t="s">
        <v>3254</v>
      </c>
      <c r="F2822" s="163" t="s">
        <v>3254</v>
      </c>
      <c r="G2822" s="163" t="s">
        <v>3445</v>
      </c>
      <c r="H2822" s="163" t="s">
        <v>3445</v>
      </c>
      <c r="I2822" s="163" t="s">
        <v>643</v>
      </c>
      <c r="J2822" s="162">
        <v>12.348386469999999</v>
      </c>
      <c r="K2822" s="162">
        <v>125.28482440000001</v>
      </c>
      <c r="L2822" s="163" t="s">
        <v>644</v>
      </c>
      <c r="M2822" s="162">
        <v>14</v>
      </c>
      <c r="N2822" s="162">
        <v>63</v>
      </c>
      <c r="O2822" s="162">
        <v>197</v>
      </c>
      <c r="P2822" s="162">
        <v>1425</v>
      </c>
      <c r="Q2822" s="162">
        <v>2647</v>
      </c>
      <c r="R2822" s="164">
        <v>1</v>
      </c>
      <c r="S2822" s="164" t="s">
        <v>644</v>
      </c>
      <c r="T2822" s="164"/>
      <c r="U2822" s="164" t="s">
        <v>644</v>
      </c>
      <c r="V2822" s="164" t="s">
        <v>644</v>
      </c>
      <c r="W2822" s="162">
        <f t="shared" si="158"/>
        <v>1</v>
      </c>
      <c r="X2822" s="162">
        <v>1</v>
      </c>
      <c r="Y2822" t="str">
        <f t="shared" si="156"/>
        <v>Public Elementary</v>
      </c>
      <c r="AA2822" t="str">
        <f t="shared" si="157"/>
        <v>1</v>
      </c>
    </row>
    <row r="2823" spans="1:27" ht="15.75" hidden="1" customHeight="1" x14ac:dyDescent="0.25">
      <c r="A2823" s="162">
        <v>2805</v>
      </c>
      <c r="B2823" s="162">
        <v>122991</v>
      </c>
      <c r="C2823" s="163" t="s">
        <v>1779</v>
      </c>
      <c r="D2823" s="163" t="s">
        <v>638</v>
      </c>
      <c r="E2823" s="163" t="s">
        <v>3254</v>
      </c>
      <c r="F2823" s="163" t="s">
        <v>3254</v>
      </c>
      <c r="G2823" s="163" t="s">
        <v>3445</v>
      </c>
      <c r="H2823" s="163" t="s">
        <v>3445</v>
      </c>
      <c r="I2823" s="163" t="s">
        <v>643</v>
      </c>
      <c r="J2823" s="162">
        <v>12.288346560000001</v>
      </c>
      <c r="K2823" s="162">
        <v>125.2695465</v>
      </c>
      <c r="L2823" s="163" t="s">
        <v>644</v>
      </c>
      <c r="M2823" s="162">
        <v>14</v>
      </c>
      <c r="N2823" s="162">
        <v>63</v>
      </c>
      <c r="O2823" s="162">
        <v>197</v>
      </c>
      <c r="P2823" s="162">
        <v>1425</v>
      </c>
      <c r="Q2823" s="162">
        <v>2647</v>
      </c>
      <c r="R2823" s="164">
        <v>1</v>
      </c>
      <c r="S2823" s="164" t="s">
        <v>644</v>
      </c>
      <c r="T2823" s="164"/>
      <c r="U2823" s="164" t="s">
        <v>644</v>
      </c>
      <c r="V2823" s="164" t="s">
        <v>644</v>
      </c>
      <c r="W2823" s="162">
        <f t="shared" si="158"/>
        <v>1</v>
      </c>
      <c r="X2823" s="162">
        <v>1</v>
      </c>
      <c r="Y2823" t="str">
        <f t="shared" si="156"/>
        <v>Public Elementary</v>
      </c>
      <c r="AA2823" t="str">
        <f t="shared" si="157"/>
        <v>1</v>
      </c>
    </row>
    <row r="2824" spans="1:27" ht="15.75" hidden="1" customHeight="1" x14ac:dyDescent="0.25">
      <c r="A2824" s="162">
        <v>2806</v>
      </c>
      <c r="B2824" s="162">
        <v>122992</v>
      </c>
      <c r="C2824" s="163" t="s">
        <v>3446</v>
      </c>
      <c r="D2824" s="163" t="s">
        <v>638</v>
      </c>
      <c r="E2824" s="163" t="s">
        <v>3254</v>
      </c>
      <c r="F2824" s="163" t="s">
        <v>3254</v>
      </c>
      <c r="G2824" s="163" t="s">
        <v>3445</v>
      </c>
      <c r="H2824" s="163" t="s">
        <v>3445</v>
      </c>
      <c r="I2824" s="163" t="s">
        <v>643</v>
      </c>
      <c r="J2824" s="162">
        <v>12.302267649999999</v>
      </c>
      <c r="K2824" s="162">
        <v>125.265255</v>
      </c>
      <c r="L2824" s="163" t="s">
        <v>644</v>
      </c>
      <c r="M2824" s="162">
        <v>14</v>
      </c>
      <c r="N2824" s="162">
        <v>63</v>
      </c>
      <c r="O2824" s="162">
        <v>197</v>
      </c>
      <c r="P2824" s="162">
        <v>1425</v>
      </c>
      <c r="Q2824" s="162">
        <v>2647</v>
      </c>
      <c r="R2824" s="164">
        <v>1</v>
      </c>
      <c r="S2824" s="164" t="s">
        <v>644</v>
      </c>
      <c r="T2824" s="164"/>
      <c r="U2824" s="164" t="s">
        <v>644</v>
      </c>
      <c r="V2824" s="164" t="s">
        <v>644</v>
      </c>
      <c r="W2824" s="162">
        <f t="shared" si="158"/>
        <v>1</v>
      </c>
      <c r="X2824" s="162">
        <v>1</v>
      </c>
      <c r="Y2824" t="str">
        <f t="shared" si="156"/>
        <v>Public Elementary</v>
      </c>
      <c r="AA2824" t="str">
        <f t="shared" si="157"/>
        <v>1</v>
      </c>
    </row>
    <row r="2825" spans="1:27" ht="15.75" hidden="1" customHeight="1" x14ac:dyDescent="0.25">
      <c r="A2825" s="162">
        <v>2807</v>
      </c>
      <c r="B2825" s="162">
        <v>122993</v>
      </c>
      <c r="C2825" s="163" t="s">
        <v>3447</v>
      </c>
      <c r="D2825" s="163" t="s">
        <v>638</v>
      </c>
      <c r="E2825" s="163" t="s">
        <v>3254</v>
      </c>
      <c r="F2825" s="163" t="s">
        <v>3254</v>
      </c>
      <c r="G2825" s="163" t="s">
        <v>3445</v>
      </c>
      <c r="H2825" s="163" t="s">
        <v>3445</v>
      </c>
      <c r="I2825" s="163" t="s">
        <v>643</v>
      </c>
      <c r="J2825" s="162">
        <v>12.360627559999999</v>
      </c>
      <c r="K2825" s="162">
        <v>125.243454</v>
      </c>
      <c r="L2825" s="163" t="s">
        <v>644</v>
      </c>
      <c r="M2825" s="162">
        <v>14</v>
      </c>
      <c r="N2825" s="162">
        <v>63</v>
      </c>
      <c r="O2825" s="162">
        <v>197</v>
      </c>
      <c r="P2825" s="162">
        <v>1425</v>
      </c>
      <c r="Q2825" s="162">
        <v>2647</v>
      </c>
      <c r="R2825" s="164">
        <v>1</v>
      </c>
      <c r="S2825" s="164" t="s">
        <v>644</v>
      </c>
      <c r="T2825" s="164"/>
      <c r="U2825" s="164" t="s">
        <v>644</v>
      </c>
      <c r="V2825" s="164" t="s">
        <v>644</v>
      </c>
      <c r="W2825" s="162">
        <f t="shared" si="158"/>
        <v>1</v>
      </c>
      <c r="X2825" s="162">
        <v>1</v>
      </c>
      <c r="Y2825" t="str">
        <f t="shared" si="156"/>
        <v>Public Elementary</v>
      </c>
      <c r="AA2825" t="str">
        <f t="shared" si="157"/>
        <v>1</v>
      </c>
    </row>
    <row r="2826" spans="1:27" ht="15.75" hidden="1" customHeight="1" x14ac:dyDescent="0.25">
      <c r="A2826" s="162">
        <v>2808</v>
      </c>
      <c r="B2826" s="162">
        <v>122994</v>
      </c>
      <c r="C2826" s="163" t="s">
        <v>3448</v>
      </c>
      <c r="D2826" s="163" t="s">
        <v>638</v>
      </c>
      <c r="E2826" s="163" t="s">
        <v>3254</v>
      </c>
      <c r="F2826" s="163" t="s">
        <v>3254</v>
      </c>
      <c r="G2826" s="163" t="s">
        <v>3445</v>
      </c>
      <c r="H2826" s="163" t="s">
        <v>3445</v>
      </c>
      <c r="I2826" s="163" t="s">
        <v>643</v>
      </c>
      <c r="J2826" s="162">
        <v>12.342349560000001</v>
      </c>
      <c r="K2826" s="162">
        <v>125.255127</v>
      </c>
      <c r="L2826" s="163" t="s">
        <v>644</v>
      </c>
      <c r="M2826" s="162">
        <v>14</v>
      </c>
      <c r="N2826" s="162">
        <v>63</v>
      </c>
      <c r="O2826" s="162">
        <v>197</v>
      </c>
      <c r="P2826" s="162">
        <v>1425</v>
      </c>
      <c r="Q2826" s="162">
        <v>2647</v>
      </c>
      <c r="R2826" s="164">
        <v>1</v>
      </c>
      <c r="S2826" s="164" t="s">
        <v>644</v>
      </c>
      <c r="T2826" s="164"/>
      <c r="U2826" s="164" t="s">
        <v>644</v>
      </c>
      <c r="V2826" s="164" t="s">
        <v>644</v>
      </c>
      <c r="W2826" s="162">
        <f t="shared" si="158"/>
        <v>1</v>
      </c>
      <c r="X2826" s="162">
        <v>1</v>
      </c>
      <c r="Y2826" t="str">
        <f t="shared" si="156"/>
        <v>Public Elementary</v>
      </c>
      <c r="AA2826" t="str">
        <f t="shared" si="157"/>
        <v>1</v>
      </c>
    </row>
    <row r="2827" spans="1:27" ht="15.75" hidden="1" customHeight="1" x14ac:dyDescent="0.25">
      <c r="A2827" s="162">
        <v>2809</v>
      </c>
      <c r="B2827" s="162">
        <v>122995</v>
      </c>
      <c r="C2827" s="163" t="s">
        <v>651</v>
      </c>
      <c r="D2827" s="163" t="s">
        <v>638</v>
      </c>
      <c r="E2827" s="163" t="s">
        <v>3254</v>
      </c>
      <c r="F2827" s="163" t="s">
        <v>3254</v>
      </c>
      <c r="G2827" s="163" t="s">
        <v>3445</v>
      </c>
      <c r="H2827" s="163" t="s">
        <v>3445</v>
      </c>
      <c r="I2827" s="163" t="s">
        <v>643</v>
      </c>
      <c r="J2827" s="162">
        <v>12.315</v>
      </c>
      <c r="K2827" s="162">
        <v>125.302002</v>
      </c>
      <c r="L2827" s="163" t="s">
        <v>644</v>
      </c>
      <c r="M2827" s="162">
        <v>14</v>
      </c>
      <c r="N2827" s="162">
        <v>63</v>
      </c>
      <c r="O2827" s="162">
        <v>197</v>
      </c>
      <c r="P2827" s="162">
        <v>1425</v>
      </c>
      <c r="Q2827" s="162">
        <v>2647</v>
      </c>
      <c r="R2827" s="164">
        <v>1</v>
      </c>
      <c r="S2827" s="164" t="s">
        <v>644</v>
      </c>
      <c r="T2827" s="164"/>
      <c r="U2827" s="164" t="s">
        <v>644</v>
      </c>
      <c r="V2827" s="164" t="s">
        <v>644</v>
      </c>
      <c r="W2827" s="162">
        <f t="shared" si="158"/>
        <v>1</v>
      </c>
      <c r="X2827" s="162">
        <v>1</v>
      </c>
      <c r="Y2827" t="str">
        <f t="shared" si="156"/>
        <v>Public Elementary</v>
      </c>
      <c r="AA2827" t="str">
        <f t="shared" si="157"/>
        <v>1</v>
      </c>
    </row>
    <row r="2828" spans="1:27" ht="15.75" hidden="1" customHeight="1" x14ac:dyDescent="0.25">
      <c r="A2828" s="162">
        <v>2810</v>
      </c>
      <c r="B2828" s="162">
        <v>122996</v>
      </c>
      <c r="C2828" s="163" t="s">
        <v>3449</v>
      </c>
      <c r="D2828" s="163" t="s">
        <v>638</v>
      </c>
      <c r="E2828" s="163" t="s">
        <v>3254</v>
      </c>
      <c r="F2828" s="163" t="s">
        <v>3254</v>
      </c>
      <c r="G2828" s="163" t="s">
        <v>3445</v>
      </c>
      <c r="H2828" s="163" t="s">
        <v>3445</v>
      </c>
      <c r="I2828" s="163" t="s">
        <v>643</v>
      </c>
      <c r="J2828" s="166">
        <v>12.31443385</v>
      </c>
      <c r="K2828" s="166">
        <v>125.30279950000001</v>
      </c>
      <c r="L2828" s="163" t="s">
        <v>644</v>
      </c>
      <c r="M2828" s="162">
        <v>14</v>
      </c>
      <c r="N2828" s="162">
        <v>63</v>
      </c>
      <c r="O2828" s="162">
        <v>197</v>
      </c>
      <c r="P2828" s="162">
        <v>1425</v>
      </c>
      <c r="Q2828" s="162">
        <v>2647</v>
      </c>
      <c r="R2828" s="164">
        <v>1</v>
      </c>
      <c r="S2828" s="164" t="s">
        <v>644</v>
      </c>
      <c r="T2828" s="164"/>
      <c r="U2828" s="164" t="s">
        <v>644</v>
      </c>
      <c r="V2828" s="164" t="s">
        <v>644</v>
      </c>
      <c r="W2828" s="162">
        <f t="shared" si="158"/>
        <v>1</v>
      </c>
      <c r="X2828" s="162">
        <v>1</v>
      </c>
      <c r="Y2828" t="str">
        <f t="shared" si="156"/>
        <v>Public Elementary</v>
      </c>
      <c r="AA2828" t="str">
        <f t="shared" si="157"/>
        <v>1</v>
      </c>
    </row>
    <row r="2829" spans="1:27" ht="15.75" hidden="1" customHeight="1" x14ac:dyDescent="0.25">
      <c r="A2829" s="162">
        <v>2811</v>
      </c>
      <c r="B2829" s="162">
        <v>122997</v>
      </c>
      <c r="C2829" s="163" t="s">
        <v>772</v>
      </c>
      <c r="D2829" s="163" t="s">
        <v>638</v>
      </c>
      <c r="E2829" s="163" t="s">
        <v>3254</v>
      </c>
      <c r="F2829" s="163" t="s">
        <v>3254</v>
      </c>
      <c r="G2829" s="163" t="s">
        <v>3445</v>
      </c>
      <c r="H2829" s="163" t="s">
        <v>3445</v>
      </c>
      <c r="I2829" s="163" t="s">
        <v>643</v>
      </c>
      <c r="J2829" s="166">
        <v>12.294887960000001</v>
      </c>
      <c r="K2829" s="166">
        <v>125.2741814</v>
      </c>
      <c r="L2829" s="163" t="s">
        <v>644</v>
      </c>
      <c r="M2829" s="162">
        <v>14</v>
      </c>
      <c r="N2829" s="162">
        <v>63</v>
      </c>
      <c r="O2829" s="162">
        <v>197</v>
      </c>
      <c r="P2829" s="162">
        <v>1425</v>
      </c>
      <c r="Q2829" s="162">
        <v>2647</v>
      </c>
      <c r="R2829" s="164">
        <v>1</v>
      </c>
      <c r="S2829" s="164" t="s">
        <v>644</v>
      </c>
      <c r="T2829" s="164"/>
      <c r="U2829" s="164" t="s">
        <v>644</v>
      </c>
      <c r="V2829" s="164" t="s">
        <v>644</v>
      </c>
      <c r="W2829" s="162">
        <f t="shared" si="158"/>
        <v>1</v>
      </c>
      <c r="X2829" s="162">
        <v>1</v>
      </c>
      <c r="Y2829" t="str">
        <f t="shared" si="156"/>
        <v>Public Elementary</v>
      </c>
      <c r="AA2829" t="str">
        <f t="shared" si="157"/>
        <v>1</v>
      </c>
    </row>
    <row r="2830" spans="1:27" ht="15.75" hidden="1" customHeight="1" x14ac:dyDescent="0.25">
      <c r="A2830" s="162">
        <v>2812</v>
      </c>
      <c r="B2830" s="162">
        <v>122998</v>
      </c>
      <c r="C2830" s="163" t="s">
        <v>1750</v>
      </c>
      <c r="D2830" s="163" t="s">
        <v>638</v>
      </c>
      <c r="E2830" s="163" t="s">
        <v>3254</v>
      </c>
      <c r="F2830" s="163" t="s">
        <v>3254</v>
      </c>
      <c r="G2830" s="163" t="s">
        <v>3445</v>
      </c>
      <c r="H2830" s="163" t="s">
        <v>3445</v>
      </c>
      <c r="I2830" s="163" t="s">
        <v>643</v>
      </c>
      <c r="J2830" s="166">
        <v>12.30019034</v>
      </c>
      <c r="K2830" s="166">
        <v>125.32205140000001</v>
      </c>
      <c r="L2830" s="163" t="s">
        <v>644</v>
      </c>
      <c r="M2830" s="162">
        <v>14</v>
      </c>
      <c r="N2830" s="162">
        <v>63</v>
      </c>
      <c r="O2830" s="162">
        <v>197</v>
      </c>
      <c r="P2830" s="162">
        <v>1425</v>
      </c>
      <c r="Q2830" s="162">
        <v>2647</v>
      </c>
      <c r="R2830" s="164">
        <v>1</v>
      </c>
      <c r="S2830" s="164" t="s">
        <v>644</v>
      </c>
      <c r="T2830" s="164"/>
      <c r="U2830" s="164" t="s">
        <v>644</v>
      </c>
      <c r="V2830" s="164" t="s">
        <v>644</v>
      </c>
      <c r="W2830" s="162">
        <f t="shared" si="158"/>
        <v>1</v>
      </c>
      <c r="X2830" s="162">
        <v>1</v>
      </c>
      <c r="Y2830" t="str">
        <f t="shared" si="156"/>
        <v>Public Elementary</v>
      </c>
      <c r="AA2830" t="str">
        <f t="shared" si="157"/>
        <v>1</v>
      </c>
    </row>
    <row r="2831" spans="1:27" ht="15.75" hidden="1" customHeight="1" x14ac:dyDescent="0.25">
      <c r="A2831" s="162">
        <v>2813</v>
      </c>
      <c r="B2831" s="162">
        <v>122999</v>
      </c>
      <c r="C2831" s="163" t="s">
        <v>3450</v>
      </c>
      <c r="D2831" s="163" t="s">
        <v>638</v>
      </c>
      <c r="E2831" s="163" t="s">
        <v>3254</v>
      </c>
      <c r="F2831" s="163" t="s">
        <v>3254</v>
      </c>
      <c r="G2831" s="163" t="s">
        <v>3445</v>
      </c>
      <c r="H2831" s="163" t="s">
        <v>3445</v>
      </c>
      <c r="I2831" s="163" t="s">
        <v>643</v>
      </c>
      <c r="J2831" s="166">
        <v>12.295857209999999</v>
      </c>
      <c r="K2831" s="166">
        <v>125.32701160000001</v>
      </c>
      <c r="L2831" s="163" t="s">
        <v>644</v>
      </c>
      <c r="M2831" s="162">
        <v>14</v>
      </c>
      <c r="N2831" s="162">
        <v>63</v>
      </c>
      <c r="O2831" s="162">
        <v>197</v>
      </c>
      <c r="P2831" s="162">
        <v>1425</v>
      </c>
      <c r="Q2831" s="162">
        <v>2647</v>
      </c>
      <c r="R2831" s="164">
        <v>1</v>
      </c>
      <c r="S2831" s="164" t="s">
        <v>644</v>
      </c>
      <c r="T2831" s="164"/>
      <c r="U2831" s="164" t="s">
        <v>644</v>
      </c>
      <c r="V2831" s="164" t="s">
        <v>644</v>
      </c>
      <c r="W2831" s="162">
        <f t="shared" si="158"/>
        <v>1</v>
      </c>
      <c r="X2831" s="162">
        <v>1</v>
      </c>
      <c r="Y2831" t="str">
        <f t="shared" si="156"/>
        <v>Public Elementary</v>
      </c>
      <c r="AA2831" t="str">
        <f t="shared" si="157"/>
        <v>1</v>
      </c>
    </row>
    <row r="2832" spans="1:27" ht="15.75" hidden="1" customHeight="1" x14ac:dyDescent="0.25">
      <c r="A2832" s="162">
        <v>2814</v>
      </c>
      <c r="B2832" s="162">
        <v>123000</v>
      </c>
      <c r="C2832" s="163" t="s">
        <v>3451</v>
      </c>
      <c r="D2832" s="163" t="s">
        <v>638</v>
      </c>
      <c r="E2832" s="163" t="s">
        <v>3254</v>
      </c>
      <c r="F2832" s="163" t="s">
        <v>3254</v>
      </c>
      <c r="G2832" s="163" t="s">
        <v>3445</v>
      </c>
      <c r="H2832" s="163" t="s">
        <v>3445</v>
      </c>
      <c r="I2832" s="163" t="s">
        <v>643</v>
      </c>
      <c r="J2832" s="162">
        <v>12.29555878</v>
      </c>
      <c r="K2832" s="162">
        <v>125.28087619999999</v>
      </c>
      <c r="L2832" s="163" t="s">
        <v>644</v>
      </c>
      <c r="M2832" s="162">
        <v>14</v>
      </c>
      <c r="N2832" s="162">
        <v>63</v>
      </c>
      <c r="O2832" s="162">
        <v>197</v>
      </c>
      <c r="P2832" s="162">
        <v>1425</v>
      </c>
      <c r="Q2832" s="162">
        <v>2647</v>
      </c>
      <c r="R2832" s="164">
        <v>1</v>
      </c>
      <c r="S2832" s="164" t="s">
        <v>644</v>
      </c>
      <c r="T2832" s="164"/>
      <c r="U2832" s="164" t="s">
        <v>644</v>
      </c>
      <c r="V2832" s="164" t="s">
        <v>644</v>
      </c>
      <c r="W2832" s="162">
        <f t="shared" si="158"/>
        <v>1</v>
      </c>
      <c r="X2832" s="162">
        <v>1</v>
      </c>
      <c r="Y2832" t="str">
        <f t="shared" si="156"/>
        <v>Public Elementary</v>
      </c>
      <c r="AA2832" t="str">
        <f t="shared" si="157"/>
        <v>1</v>
      </c>
    </row>
    <row r="2833" spans="1:27" ht="15.75" hidden="1" customHeight="1" x14ac:dyDescent="0.25">
      <c r="A2833" s="162">
        <v>2815</v>
      </c>
      <c r="B2833" s="162">
        <v>123001</v>
      </c>
      <c r="C2833" s="163" t="s">
        <v>3452</v>
      </c>
      <c r="D2833" s="163" t="s">
        <v>638</v>
      </c>
      <c r="E2833" s="163" t="s">
        <v>3254</v>
      </c>
      <c r="F2833" s="163" t="s">
        <v>3254</v>
      </c>
      <c r="G2833" s="163" t="s">
        <v>3445</v>
      </c>
      <c r="H2833" s="163" t="s">
        <v>3445</v>
      </c>
      <c r="I2833" s="163" t="s">
        <v>643</v>
      </c>
      <c r="J2833" s="162">
        <v>12.366664050000001</v>
      </c>
      <c r="K2833" s="162">
        <v>125.25392530000001</v>
      </c>
      <c r="L2833" s="163" t="s">
        <v>644</v>
      </c>
      <c r="M2833" s="162">
        <v>14</v>
      </c>
      <c r="N2833" s="162">
        <v>63</v>
      </c>
      <c r="O2833" s="162">
        <v>197</v>
      </c>
      <c r="P2833" s="162">
        <v>1425</v>
      </c>
      <c r="Q2833" s="162">
        <v>2647</v>
      </c>
      <c r="R2833" s="164">
        <v>1</v>
      </c>
      <c r="S2833" s="164" t="s">
        <v>644</v>
      </c>
      <c r="T2833" s="164"/>
      <c r="U2833" s="164" t="s">
        <v>644</v>
      </c>
      <c r="V2833" s="164" t="s">
        <v>644</v>
      </c>
      <c r="W2833" s="162">
        <f t="shared" si="158"/>
        <v>1</v>
      </c>
      <c r="X2833" s="162">
        <v>1</v>
      </c>
      <c r="Y2833" t="str">
        <f t="shared" si="156"/>
        <v>Public Elementary</v>
      </c>
      <c r="AA2833" t="str">
        <f t="shared" si="157"/>
        <v>1</v>
      </c>
    </row>
    <row r="2834" spans="1:27" ht="15.75" hidden="1" customHeight="1" x14ac:dyDescent="0.25">
      <c r="A2834" s="162">
        <v>2816</v>
      </c>
      <c r="B2834" s="162">
        <v>123002</v>
      </c>
      <c r="C2834" s="163" t="s">
        <v>3453</v>
      </c>
      <c r="D2834" s="163" t="s">
        <v>638</v>
      </c>
      <c r="E2834" s="163" t="s">
        <v>3254</v>
      </c>
      <c r="F2834" s="163" t="s">
        <v>3254</v>
      </c>
      <c r="G2834" s="163" t="s">
        <v>3445</v>
      </c>
      <c r="H2834" s="163" t="s">
        <v>3445</v>
      </c>
      <c r="I2834" s="163" t="s">
        <v>643</v>
      </c>
      <c r="J2834" s="162">
        <v>12.32608274</v>
      </c>
      <c r="K2834" s="162">
        <v>125.29323580000001</v>
      </c>
      <c r="L2834" s="163" t="s">
        <v>644</v>
      </c>
      <c r="M2834" s="162">
        <v>14</v>
      </c>
      <c r="N2834" s="162">
        <v>63</v>
      </c>
      <c r="O2834" s="162">
        <v>197</v>
      </c>
      <c r="P2834" s="162">
        <v>1425</v>
      </c>
      <c r="Q2834" s="162">
        <v>2647</v>
      </c>
      <c r="R2834" s="164">
        <v>1</v>
      </c>
      <c r="S2834" s="164" t="s">
        <v>644</v>
      </c>
      <c r="T2834" s="164"/>
      <c r="U2834" s="164" t="s">
        <v>644</v>
      </c>
      <c r="V2834" s="164" t="s">
        <v>644</v>
      </c>
      <c r="W2834" s="162">
        <f t="shared" si="158"/>
        <v>1</v>
      </c>
      <c r="X2834" s="162">
        <v>1</v>
      </c>
      <c r="Y2834" t="str">
        <f t="shared" si="156"/>
        <v>Public Elementary</v>
      </c>
      <c r="AA2834" t="str">
        <f t="shared" si="157"/>
        <v>1</v>
      </c>
    </row>
    <row r="2835" spans="1:27" ht="15.75" hidden="1" customHeight="1" x14ac:dyDescent="0.25">
      <c r="A2835" s="162">
        <v>2817</v>
      </c>
      <c r="B2835" s="162">
        <v>123003</v>
      </c>
      <c r="C2835" s="163" t="s">
        <v>3454</v>
      </c>
      <c r="D2835" s="163" t="s">
        <v>638</v>
      </c>
      <c r="E2835" s="163" t="s">
        <v>3254</v>
      </c>
      <c r="F2835" s="163" t="s">
        <v>3254</v>
      </c>
      <c r="G2835" s="163" t="s">
        <v>3455</v>
      </c>
      <c r="H2835" s="163" t="s">
        <v>3456</v>
      </c>
      <c r="I2835" s="163" t="s">
        <v>643</v>
      </c>
      <c r="J2835" s="162">
        <v>12.34</v>
      </c>
      <c r="K2835" s="162">
        <v>125.031998</v>
      </c>
      <c r="L2835" s="163" t="s">
        <v>644</v>
      </c>
      <c r="M2835" s="162">
        <v>14</v>
      </c>
      <c r="N2835" s="162">
        <v>63</v>
      </c>
      <c r="O2835" s="162">
        <v>197</v>
      </c>
      <c r="P2835" s="162">
        <v>1426</v>
      </c>
      <c r="Q2835" s="162">
        <v>2649</v>
      </c>
      <c r="R2835" s="164">
        <v>1</v>
      </c>
      <c r="S2835" s="164" t="s">
        <v>644</v>
      </c>
      <c r="T2835" s="164"/>
      <c r="U2835" s="164" t="s">
        <v>644</v>
      </c>
      <c r="V2835" s="164" t="s">
        <v>644</v>
      </c>
      <c r="W2835" s="162">
        <f t="shared" si="158"/>
        <v>1</v>
      </c>
      <c r="X2835" s="162">
        <v>1</v>
      </c>
      <c r="Y2835" t="str">
        <f t="shared" si="156"/>
        <v>Public Elementary</v>
      </c>
      <c r="AA2835" t="str">
        <f t="shared" si="157"/>
        <v>1</v>
      </c>
    </row>
    <row r="2836" spans="1:27" ht="15.75" hidden="1" customHeight="1" x14ac:dyDescent="0.25">
      <c r="A2836" s="162">
        <v>2818</v>
      </c>
      <c r="B2836" s="162">
        <v>123004</v>
      </c>
      <c r="C2836" s="163" t="s">
        <v>3457</v>
      </c>
      <c r="D2836" s="163" t="s">
        <v>638</v>
      </c>
      <c r="E2836" s="163" t="s">
        <v>3254</v>
      </c>
      <c r="F2836" s="163" t="s">
        <v>3254</v>
      </c>
      <c r="G2836" s="163" t="s">
        <v>3455</v>
      </c>
      <c r="H2836" s="163" t="s">
        <v>3458</v>
      </c>
      <c r="I2836" s="163" t="s">
        <v>643</v>
      </c>
      <c r="J2836" s="162">
        <v>12.36876002</v>
      </c>
      <c r="K2836" s="162">
        <v>125.0247574</v>
      </c>
      <c r="L2836" s="163" t="s">
        <v>644</v>
      </c>
      <c r="M2836" s="162">
        <v>14</v>
      </c>
      <c r="N2836" s="162">
        <v>63</v>
      </c>
      <c r="O2836" s="162">
        <v>197</v>
      </c>
      <c r="P2836" s="162">
        <v>1426</v>
      </c>
      <c r="Q2836" s="162">
        <v>2648</v>
      </c>
      <c r="R2836" s="164">
        <v>1</v>
      </c>
      <c r="S2836" s="164" t="s">
        <v>644</v>
      </c>
      <c r="T2836" s="164"/>
      <c r="U2836" s="164" t="s">
        <v>644</v>
      </c>
      <c r="V2836" s="164" t="s">
        <v>644</v>
      </c>
      <c r="W2836" s="162">
        <f t="shared" si="158"/>
        <v>1</v>
      </c>
      <c r="X2836" s="162">
        <v>1</v>
      </c>
      <c r="Y2836" t="str">
        <f t="shared" si="156"/>
        <v>Public Elementary</v>
      </c>
      <c r="AA2836" t="str">
        <f t="shared" si="157"/>
        <v>1</v>
      </c>
    </row>
    <row r="2837" spans="1:27" ht="15.75" hidden="1" customHeight="1" x14ac:dyDescent="0.25">
      <c r="A2837" s="162">
        <v>2819</v>
      </c>
      <c r="B2837" s="162">
        <v>123005</v>
      </c>
      <c r="C2837" s="163" t="s">
        <v>2266</v>
      </c>
      <c r="D2837" s="163" t="s">
        <v>638</v>
      </c>
      <c r="E2837" s="163" t="s">
        <v>3254</v>
      </c>
      <c r="F2837" s="163" t="s">
        <v>3254</v>
      </c>
      <c r="G2837" s="163" t="s">
        <v>3455</v>
      </c>
      <c r="H2837" s="163" t="s">
        <v>3458</v>
      </c>
      <c r="I2837" s="163" t="s">
        <v>643</v>
      </c>
      <c r="J2837" s="162">
        <v>12.3843116</v>
      </c>
      <c r="K2837" s="162">
        <v>125.0450563</v>
      </c>
      <c r="L2837" s="163" t="s">
        <v>644</v>
      </c>
      <c r="M2837" s="162">
        <v>14</v>
      </c>
      <c r="N2837" s="162">
        <v>63</v>
      </c>
      <c r="O2837" s="162">
        <v>197</v>
      </c>
      <c r="P2837" s="162">
        <v>1426</v>
      </c>
      <c r="Q2837" s="162">
        <v>2648</v>
      </c>
      <c r="R2837" s="164">
        <v>1</v>
      </c>
      <c r="S2837" s="164" t="s">
        <v>644</v>
      </c>
      <c r="T2837" s="164"/>
      <c r="U2837" s="164" t="s">
        <v>644</v>
      </c>
      <c r="V2837" s="164" t="s">
        <v>644</v>
      </c>
      <c r="W2837" s="162">
        <f t="shared" si="158"/>
        <v>1</v>
      </c>
      <c r="X2837" s="162">
        <v>1</v>
      </c>
      <c r="Y2837" t="str">
        <f t="shared" si="156"/>
        <v>Public Elementary</v>
      </c>
      <c r="AA2837" t="str">
        <f t="shared" si="157"/>
        <v>1</v>
      </c>
    </row>
    <row r="2838" spans="1:27" ht="15.75" hidden="1" customHeight="1" x14ac:dyDescent="0.25">
      <c r="A2838" s="162">
        <v>2820</v>
      </c>
      <c r="B2838" s="162">
        <v>123006</v>
      </c>
      <c r="C2838" s="163" t="s">
        <v>3459</v>
      </c>
      <c r="D2838" s="163" t="s">
        <v>638</v>
      </c>
      <c r="E2838" s="163" t="s">
        <v>3254</v>
      </c>
      <c r="F2838" s="163" t="s">
        <v>3254</v>
      </c>
      <c r="G2838" s="163" t="s">
        <v>3455</v>
      </c>
      <c r="H2838" s="163" t="s">
        <v>3456</v>
      </c>
      <c r="I2838" s="163" t="s">
        <v>643</v>
      </c>
      <c r="J2838" s="162">
        <v>12.344529509999999</v>
      </c>
      <c r="K2838" s="162">
        <v>125.07539749999999</v>
      </c>
      <c r="L2838" s="163" t="s">
        <v>644</v>
      </c>
      <c r="M2838" s="162">
        <v>14</v>
      </c>
      <c r="N2838" s="162">
        <v>63</v>
      </c>
      <c r="O2838" s="162">
        <v>197</v>
      </c>
      <c r="P2838" s="162">
        <v>1426</v>
      </c>
      <c r="Q2838" s="162">
        <v>2649</v>
      </c>
      <c r="R2838" s="164">
        <v>1</v>
      </c>
      <c r="S2838" s="164" t="s">
        <v>644</v>
      </c>
      <c r="T2838" s="164"/>
      <c r="U2838" s="164" t="s">
        <v>644</v>
      </c>
      <c r="V2838" s="164" t="s">
        <v>644</v>
      </c>
      <c r="W2838" s="162">
        <f t="shared" si="158"/>
        <v>1</v>
      </c>
      <c r="X2838" s="162">
        <v>1</v>
      </c>
      <c r="Y2838" t="str">
        <f t="shared" ref="Y2838:Y2901" si="159">IF(X2838=1,"Public","Private")&amp;" "&amp;IF(W2838=1,"Elementary",IF(W2838=2,"JHS",IF(W2838=3,"SHS (Stand-alone)",IF(W2838=4,"Integrated",IF(W2838=5,"Secondary",IF(W2838=6,"Complete K to 12",IF(W2838=7,"ALS",IF(W2838=8,"SHS SUC",""))))))))</f>
        <v>Public Elementary</v>
      </c>
      <c r="AA2838" t="str">
        <f t="shared" ref="AA2838:AA2901" si="160">IF(R2838=1,1,"")&amp;IF(S2838=1,2,"")&amp;IF(T2838=1,3,"")&amp;IF(U2838=1,4,"")&amp;IF(V2838=1,5,"")</f>
        <v>1</v>
      </c>
    </row>
    <row r="2839" spans="1:27" ht="15.75" hidden="1" customHeight="1" x14ac:dyDescent="0.25">
      <c r="A2839" s="162">
        <v>2821</v>
      </c>
      <c r="B2839" s="162">
        <v>123007</v>
      </c>
      <c r="C2839" s="163" t="s">
        <v>3460</v>
      </c>
      <c r="D2839" s="163" t="s">
        <v>638</v>
      </c>
      <c r="E2839" s="163" t="s">
        <v>3254</v>
      </c>
      <c r="F2839" s="163" t="s">
        <v>3254</v>
      </c>
      <c r="G2839" s="163" t="s">
        <v>3455</v>
      </c>
      <c r="H2839" s="163" t="s">
        <v>3458</v>
      </c>
      <c r="I2839" s="163" t="s">
        <v>643</v>
      </c>
      <c r="J2839" s="162">
        <v>12.35291406</v>
      </c>
      <c r="K2839" s="162">
        <v>124.9824429</v>
      </c>
      <c r="L2839" s="163" t="s">
        <v>644</v>
      </c>
      <c r="M2839" s="162">
        <v>14</v>
      </c>
      <c r="N2839" s="162">
        <v>63</v>
      </c>
      <c r="O2839" s="162">
        <v>197</v>
      </c>
      <c r="P2839" s="162">
        <v>1426</v>
      </c>
      <c r="Q2839" s="162">
        <v>2648</v>
      </c>
      <c r="R2839" s="164">
        <v>1</v>
      </c>
      <c r="S2839" s="164" t="s">
        <v>644</v>
      </c>
      <c r="T2839" s="164"/>
      <c r="U2839" s="164" t="s">
        <v>644</v>
      </c>
      <c r="V2839" s="164" t="s">
        <v>644</v>
      </c>
      <c r="W2839" s="162">
        <f t="shared" si="158"/>
        <v>1</v>
      </c>
      <c r="X2839" s="162">
        <v>1</v>
      </c>
      <c r="Y2839" t="str">
        <f t="shared" si="159"/>
        <v>Public Elementary</v>
      </c>
      <c r="AA2839" t="str">
        <f t="shared" si="160"/>
        <v>1</v>
      </c>
    </row>
    <row r="2840" spans="1:27" ht="15.75" hidden="1" customHeight="1" x14ac:dyDescent="0.25">
      <c r="A2840" s="162">
        <v>2822</v>
      </c>
      <c r="B2840" s="162">
        <v>123008</v>
      </c>
      <c r="C2840" s="163" t="s">
        <v>3461</v>
      </c>
      <c r="D2840" s="163" t="s">
        <v>638</v>
      </c>
      <c r="E2840" s="163" t="s">
        <v>3254</v>
      </c>
      <c r="F2840" s="163" t="s">
        <v>3254</v>
      </c>
      <c r="G2840" s="163" t="s">
        <v>3455</v>
      </c>
      <c r="H2840" s="163" t="s">
        <v>3456</v>
      </c>
      <c r="I2840" s="163" t="s">
        <v>643</v>
      </c>
      <c r="J2840" s="162">
        <v>12.33614481</v>
      </c>
      <c r="K2840" s="162">
        <v>125.0808907</v>
      </c>
      <c r="L2840" s="163" t="s">
        <v>644</v>
      </c>
      <c r="M2840" s="162">
        <v>14</v>
      </c>
      <c r="N2840" s="162">
        <v>63</v>
      </c>
      <c r="O2840" s="162">
        <v>197</v>
      </c>
      <c r="P2840" s="162">
        <v>1426</v>
      </c>
      <c r="Q2840" s="162">
        <v>2649</v>
      </c>
      <c r="R2840" s="164">
        <v>1</v>
      </c>
      <c r="S2840" s="164" t="s">
        <v>644</v>
      </c>
      <c r="T2840" s="164"/>
      <c r="U2840" s="164" t="s">
        <v>644</v>
      </c>
      <c r="V2840" s="164" t="s">
        <v>644</v>
      </c>
      <c r="W2840" s="162">
        <f t="shared" si="158"/>
        <v>1</v>
      </c>
      <c r="X2840" s="162">
        <v>1</v>
      </c>
      <c r="Y2840" t="str">
        <f t="shared" si="159"/>
        <v>Public Elementary</v>
      </c>
      <c r="AA2840" t="str">
        <f t="shared" si="160"/>
        <v>1</v>
      </c>
    </row>
    <row r="2841" spans="1:27" ht="15.75" hidden="1" customHeight="1" x14ac:dyDescent="0.25">
      <c r="A2841" s="162">
        <v>2823</v>
      </c>
      <c r="B2841" s="162">
        <v>123009</v>
      </c>
      <c r="C2841" s="163" t="s">
        <v>3462</v>
      </c>
      <c r="D2841" s="163" t="s">
        <v>638</v>
      </c>
      <c r="E2841" s="163" t="s">
        <v>3254</v>
      </c>
      <c r="F2841" s="163" t="s">
        <v>3254</v>
      </c>
      <c r="G2841" s="163" t="s">
        <v>3455</v>
      </c>
      <c r="H2841" s="163" t="s">
        <v>3458</v>
      </c>
      <c r="I2841" s="163" t="s">
        <v>643</v>
      </c>
      <c r="J2841" s="162">
        <v>12.36733476</v>
      </c>
      <c r="K2841" s="162">
        <v>124.9756622</v>
      </c>
      <c r="L2841" s="163" t="s">
        <v>644</v>
      </c>
      <c r="M2841" s="162">
        <v>14</v>
      </c>
      <c r="N2841" s="162">
        <v>63</v>
      </c>
      <c r="O2841" s="162">
        <v>197</v>
      </c>
      <c r="P2841" s="162">
        <v>1426</v>
      </c>
      <c r="Q2841" s="162">
        <v>2648</v>
      </c>
      <c r="R2841" s="164">
        <v>1</v>
      </c>
      <c r="S2841" s="164" t="s">
        <v>644</v>
      </c>
      <c r="T2841" s="164"/>
      <c r="U2841" s="164" t="s">
        <v>644</v>
      </c>
      <c r="V2841" s="164" t="s">
        <v>644</v>
      </c>
      <c r="W2841" s="162">
        <f t="shared" si="158"/>
        <v>1</v>
      </c>
      <c r="X2841" s="162">
        <v>1</v>
      </c>
      <c r="Y2841" t="str">
        <f t="shared" si="159"/>
        <v>Public Elementary</v>
      </c>
      <c r="AA2841" t="str">
        <f t="shared" si="160"/>
        <v>1</v>
      </c>
    </row>
    <row r="2842" spans="1:27" ht="15.75" hidden="1" customHeight="1" x14ac:dyDescent="0.25">
      <c r="A2842" s="162">
        <v>2824</v>
      </c>
      <c r="B2842" s="162">
        <v>123010</v>
      </c>
      <c r="C2842" s="163" t="s">
        <v>3463</v>
      </c>
      <c r="D2842" s="163" t="s">
        <v>638</v>
      </c>
      <c r="E2842" s="163" t="s">
        <v>3254</v>
      </c>
      <c r="F2842" s="163" t="s">
        <v>3254</v>
      </c>
      <c r="G2842" s="163" t="s">
        <v>3455</v>
      </c>
      <c r="H2842" s="163" t="s">
        <v>3456</v>
      </c>
      <c r="I2842" s="163" t="s">
        <v>643</v>
      </c>
      <c r="J2842" s="162">
        <v>12.31853594</v>
      </c>
      <c r="K2842" s="162">
        <v>125.0388336</v>
      </c>
      <c r="L2842" s="163" t="s">
        <v>644</v>
      </c>
      <c r="M2842" s="162">
        <v>14</v>
      </c>
      <c r="N2842" s="162">
        <v>63</v>
      </c>
      <c r="O2842" s="162">
        <v>197</v>
      </c>
      <c r="P2842" s="162">
        <v>1426</v>
      </c>
      <c r="Q2842" s="162">
        <v>2649</v>
      </c>
      <c r="R2842" s="164">
        <v>1</v>
      </c>
      <c r="S2842" s="164" t="s">
        <v>644</v>
      </c>
      <c r="T2842" s="164"/>
      <c r="U2842" s="164" t="s">
        <v>644</v>
      </c>
      <c r="V2842" s="164" t="s">
        <v>644</v>
      </c>
      <c r="W2842" s="162">
        <f t="shared" si="158"/>
        <v>1</v>
      </c>
      <c r="X2842" s="162">
        <v>1</v>
      </c>
      <c r="Y2842" t="str">
        <f t="shared" si="159"/>
        <v>Public Elementary</v>
      </c>
      <c r="AA2842" t="str">
        <f t="shared" si="160"/>
        <v>1</v>
      </c>
    </row>
    <row r="2843" spans="1:27" ht="15.75" hidden="1" customHeight="1" x14ac:dyDescent="0.25">
      <c r="A2843" s="162">
        <v>2825</v>
      </c>
      <c r="B2843" s="162">
        <v>123011</v>
      </c>
      <c r="C2843" s="163" t="s">
        <v>1368</v>
      </c>
      <c r="D2843" s="163" t="s">
        <v>638</v>
      </c>
      <c r="E2843" s="163" t="s">
        <v>3254</v>
      </c>
      <c r="F2843" s="163" t="s">
        <v>3254</v>
      </c>
      <c r="G2843" s="163" t="s">
        <v>3455</v>
      </c>
      <c r="H2843" s="163" t="s">
        <v>3456</v>
      </c>
      <c r="I2843" s="163" t="s">
        <v>643</v>
      </c>
      <c r="J2843" s="166">
        <v>12.31266606</v>
      </c>
      <c r="K2843" s="166">
        <v>125.0221825</v>
      </c>
      <c r="L2843" s="163" t="s">
        <v>644</v>
      </c>
      <c r="M2843" s="162">
        <v>14</v>
      </c>
      <c r="N2843" s="162">
        <v>63</v>
      </c>
      <c r="O2843" s="162">
        <v>197</v>
      </c>
      <c r="P2843" s="162">
        <v>1426</v>
      </c>
      <c r="Q2843" s="162">
        <v>2649</v>
      </c>
      <c r="R2843" s="164">
        <v>1</v>
      </c>
      <c r="S2843" s="164" t="s">
        <v>644</v>
      </c>
      <c r="T2843" s="164"/>
      <c r="U2843" s="164" t="s">
        <v>644</v>
      </c>
      <c r="V2843" s="164" t="s">
        <v>644</v>
      </c>
      <c r="W2843" s="162">
        <f t="shared" si="158"/>
        <v>1</v>
      </c>
      <c r="X2843" s="162">
        <v>1</v>
      </c>
      <c r="Y2843" t="str">
        <f t="shared" si="159"/>
        <v>Public Elementary</v>
      </c>
      <c r="AA2843" t="str">
        <f t="shared" si="160"/>
        <v>1</v>
      </c>
    </row>
    <row r="2844" spans="1:27" ht="15.75" hidden="1" customHeight="1" x14ac:dyDescent="0.25">
      <c r="A2844" s="162">
        <v>2826</v>
      </c>
      <c r="B2844" s="162">
        <v>123012</v>
      </c>
      <c r="C2844" s="163" t="s">
        <v>3464</v>
      </c>
      <c r="D2844" s="163" t="s">
        <v>638</v>
      </c>
      <c r="E2844" s="163" t="s">
        <v>3254</v>
      </c>
      <c r="F2844" s="163" t="s">
        <v>3254</v>
      </c>
      <c r="G2844" s="163" t="s">
        <v>3455</v>
      </c>
      <c r="H2844" s="163" t="s">
        <v>3456</v>
      </c>
      <c r="I2844" s="163" t="s">
        <v>643</v>
      </c>
      <c r="J2844" s="162">
        <v>12.30864092</v>
      </c>
      <c r="K2844" s="162">
        <v>125.0156593</v>
      </c>
      <c r="L2844" s="163" t="s">
        <v>644</v>
      </c>
      <c r="M2844" s="162">
        <v>14</v>
      </c>
      <c r="N2844" s="162">
        <v>63</v>
      </c>
      <c r="O2844" s="162">
        <v>197</v>
      </c>
      <c r="P2844" s="162">
        <v>1426</v>
      </c>
      <c r="Q2844" s="162">
        <v>2649</v>
      </c>
      <c r="R2844" s="164">
        <v>1</v>
      </c>
      <c r="S2844" s="164" t="s">
        <v>644</v>
      </c>
      <c r="T2844" s="164"/>
      <c r="U2844" s="164" t="s">
        <v>644</v>
      </c>
      <c r="V2844" s="164" t="s">
        <v>644</v>
      </c>
      <c r="W2844" s="162">
        <f t="shared" si="158"/>
        <v>1</v>
      </c>
      <c r="X2844" s="162">
        <v>1</v>
      </c>
      <c r="Y2844" t="str">
        <f t="shared" si="159"/>
        <v>Public Elementary</v>
      </c>
      <c r="AA2844" t="str">
        <f t="shared" si="160"/>
        <v>1</v>
      </c>
    </row>
    <row r="2845" spans="1:27" ht="15.75" hidden="1" customHeight="1" x14ac:dyDescent="0.25">
      <c r="A2845" s="162">
        <v>2827</v>
      </c>
      <c r="B2845" s="162">
        <v>123013</v>
      </c>
      <c r="C2845" s="163" t="s">
        <v>3465</v>
      </c>
      <c r="D2845" s="163" t="s">
        <v>638</v>
      </c>
      <c r="E2845" s="163" t="s">
        <v>3254</v>
      </c>
      <c r="F2845" s="163" t="s">
        <v>3254</v>
      </c>
      <c r="G2845" s="163" t="s">
        <v>3455</v>
      </c>
      <c r="H2845" s="163" t="s">
        <v>3456</v>
      </c>
      <c r="I2845" s="163" t="s">
        <v>643</v>
      </c>
      <c r="J2845" s="162">
        <v>12.297823040000001</v>
      </c>
      <c r="K2845" s="162">
        <v>125.01703259999999</v>
      </c>
      <c r="L2845" s="163" t="s">
        <v>644</v>
      </c>
      <c r="M2845" s="162">
        <v>14</v>
      </c>
      <c r="N2845" s="162">
        <v>63</v>
      </c>
      <c r="O2845" s="162">
        <v>197</v>
      </c>
      <c r="P2845" s="162">
        <v>1426</v>
      </c>
      <c r="Q2845" s="162">
        <v>2649</v>
      </c>
      <c r="R2845" s="164">
        <v>1</v>
      </c>
      <c r="S2845" s="164" t="s">
        <v>644</v>
      </c>
      <c r="T2845" s="164"/>
      <c r="U2845" s="164" t="s">
        <v>644</v>
      </c>
      <c r="V2845" s="164" t="s">
        <v>644</v>
      </c>
      <c r="W2845" s="162">
        <f t="shared" si="158"/>
        <v>1</v>
      </c>
      <c r="X2845" s="162">
        <v>1</v>
      </c>
      <c r="Y2845" t="str">
        <f t="shared" si="159"/>
        <v>Public Elementary</v>
      </c>
      <c r="AA2845" t="str">
        <f t="shared" si="160"/>
        <v>1</v>
      </c>
    </row>
    <row r="2846" spans="1:27" ht="15.75" hidden="1" customHeight="1" x14ac:dyDescent="0.25">
      <c r="A2846" s="162">
        <v>2828</v>
      </c>
      <c r="B2846" s="162">
        <v>123014</v>
      </c>
      <c r="C2846" s="163" t="s">
        <v>3466</v>
      </c>
      <c r="D2846" s="163" t="s">
        <v>638</v>
      </c>
      <c r="E2846" s="163" t="s">
        <v>3254</v>
      </c>
      <c r="F2846" s="163" t="s">
        <v>3254</v>
      </c>
      <c r="G2846" s="163" t="s">
        <v>3455</v>
      </c>
      <c r="H2846" s="163" t="s">
        <v>3458</v>
      </c>
      <c r="I2846" s="163" t="s">
        <v>643</v>
      </c>
      <c r="J2846" s="170"/>
      <c r="K2846" s="170"/>
      <c r="L2846" s="163" t="s">
        <v>644</v>
      </c>
      <c r="M2846" s="162">
        <v>14</v>
      </c>
      <c r="N2846" s="162">
        <v>63</v>
      </c>
      <c r="O2846" s="162">
        <v>197</v>
      </c>
      <c r="P2846" s="162">
        <v>1426</v>
      </c>
      <c r="Q2846" s="162">
        <v>2648</v>
      </c>
      <c r="R2846" s="164">
        <v>1</v>
      </c>
      <c r="S2846" s="164" t="s">
        <v>644</v>
      </c>
      <c r="T2846" s="164"/>
      <c r="U2846" s="164" t="s">
        <v>644</v>
      </c>
      <c r="V2846" s="164" t="s">
        <v>644</v>
      </c>
      <c r="W2846" s="162">
        <f t="shared" si="158"/>
        <v>1</v>
      </c>
      <c r="X2846" s="162">
        <v>1</v>
      </c>
      <c r="Y2846" t="str">
        <f t="shared" si="159"/>
        <v>Public Elementary</v>
      </c>
      <c r="AA2846" t="str">
        <f t="shared" si="160"/>
        <v>1</v>
      </c>
    </row>
    <row r="2847" spans="1:27" ht="15.75" hidden="1" customHeight="1" x14ac:dyDescent="0.25">
      <c r="A2847" s="162">
        <v>2829</v>
      </c>
      <c r="B2847" s="162">
        <v>123015</v>
      </c>
      <c r="C2847" s="163" t="s">
        <v>3467</v>
      </c>
      <c r="D2847" s="163" t="s">
        <v>638</v>
      </c>
      <c r="E2847" s="163" t="s">
        <v>3254</v>
      </c>
      <c r="F2847" s="163" t="s">
        <v>3254</v>
      </c>
      <c r="G2847" s="163" t="s">
        <v>3455</v>
      </c>
      <c r="H2847" s="163" t="s">
        <v>3456</v>
      </c>
      <c r="I2847" s="163" t="s">
        <v>643</v>
      </c>
      <c r="J2847" s="166">
        <v>12.35760926</v>
      </c>
      <c r="K2847" s="166">
        <v>125.0388336</v>
      </c>
      <c r="L2847" s="163" t="s">
        <v>644</v>
      </c>
      <c r="M2847" s="162">
        <v>14</v>
      </c>
      <c r="N2847" s="162">
        <v>63</v>
      </c>
      <c r="O2847" s="162">
        <v>197</v>
      </c>
      <c r="P2847" s="162">
        <v>1426</v>
      </c>
      <c r="Q2847" s="162">
        <v>2649</v>
      </c>
      <c r="R2847" s="164">
        <v>1</v>
      </c>
      <c r="S2847" s="164" t="s">
        <v>644</v>
      </c>
      <c r="T2847" s="164"/>
      <c r="U2847" s="164" t="s">
        <v>644</v>
      </c>
      <c r="V2847" s="164" t="s">
        <v>644</v>
      </c>
      <c r="W2847" s="162">
        <f t="shared" si="158"/>
        <v>1</v>
      </c>
      <c r="X2847" s="162">
        <v>1</v>
      </c>
      <c r="Y2847" t="str">
        <f t="shared" si="159"/>
        <v>Public Elementary</v>
      </c>
      <c r="AA2847" t="str">
        <f t="shared" si="160"/>
        <v>1</v>
      </c>
    </row>
    <row r="2848" spans="1:27" ht="15.75" hidden="1" customHeight="1" x14ac:dyDescent="0.25">
      <c r="A2848" s="162">
        <v>2830</v>
      </c>
      <c r="B2848" s="162">
        <v>123016</v>
      </c>
      <c r="C2848" s="163" t="s">
        <v>3468</v>
      </c>
      <c r="D2848" s="163" t="s">
        <v>638</v>
      </c>
      <c r="E2848" s="163" t="s">
        <v>3254</v>
      </c>
      <c r="F2848" s="163" t="s">
        <v>3254</v>
      </c>
      <c r="G2848" s="163" t="s">
        <v>3455</v>
      </c>
      <c r="H2848" s="163" t="s">
        <v>3458</v>
      </c>
      <c r="I2848" s="163" t="s">
        <v>643</v>
      </c>
      <c r="J2848" s="162">
        <v>12.370939809999999</v>
      </c>
      <c r="K2848" s="162">
        <v>125.03231049999999</v>
      </c>
      <c r="L2848" s="163" t="s">
        <v>644</v>
      </c>
      <c r="M2848" s="162">
        <v>14</v>
      </c>
      <c r="N2848" s="162">
        <v>63</v>
      </c>
      <c r="O2848" s="162">
        <v>197</v>
      </c>
      <c r="P2848" s="162">
        <v>1426</v>
      </c>
      <c r="Q2848" s="162">
        <v>2648</v>
      </c>
      <c r="R2848" s="164">
        <v>1</v>
      </c>
      <c r="S2848" s="164" t="s">
        <v>644</v>
      </c>
      <c r="T2848" s="164"/>
      <c r="U2848" s="164" t="s">
        <v>644</v>
      </c>
      <c r="V2848" s="164" t="s">
        <v>644</v>
      </c>
      <c r="W2848" s="162">
        <f t="shared" si="158"/>
        <v>1</v>
      </c>
      <c r="X2848" s="162">
        <v>1</v>
      </c>
      <c r="Y2848" t="str">
        <f t="shared" si="159"/>
        <v>Public Elementary</v>
      </c>
      <c r="AA2848" t="str">
        <f t="shared" si="160"/>
        <v>1</v>
      </c>
    </row>
    <row r="2849" spans="1:27" ht="15.75" hidden="1" customHeight="1" x14ac:dyDescent="0.25">
      <c r="A2849" s="162">
        <v>2831</v>
      </c>
      <c r="B2849" s="162">
        <v>123017</v>
      </c>
      <c r="C2849" s="163" t="s">
        <v>3469</v>
      </c>
      <c r="D2849" s="163" t="s">
        <v>638</v>
      </c>
      <c r="E2849" s="163" t="s">
        <v>3254</v>
      </c>
      <c r="F2849" s="163" t="s">
        <v>3254</v>
      </c>
      <c r="G2849" s="163" t="s">
        <v>3455</v>
      </c>
      <c r="H2849" s="163" t="s">
        <v>3458</v>
      </c>
      <c r="I2849" s="163" t="s">
        <v>643</v>
      </c>
      <c r="J2849" s="162">
        <v>12.35190794</v>
      </c>
      <c r="K2849" s="162">
        <v>125.0321388</v>
      </c>
      <c r="L2849" s="163" t="s">
        <v>644</v>
      </c>
      <c r="M2849" s="162">
        <v>14</v>
      </c>
      <c r="N2849" s="162">
        <v>63</v>
      </c>
      <c r="O2849" s="162">
        <v>197</v>
      </c>
      <c r="P2849" s="162">
        <v>1426</v>
      </c>
      <c r="Q2849" s="162">
        <v>2648</v>
      </c>
      <c r="R2849" s="164">
        <v>1</v>
      </c>
      <c r="S2849" s="164" t="s">
        <v>644</v>
      </c>
      <c r="T2849" s="164"/>
      <c r="U2849" s="164" t="s">
        <v>644</v>
      </c>
      <c r="V2849" s="164" t="s">
        <v>644</v>
      </c>
      <c r="W2849" s="162">
        <f t="shared" si="158"/>
        <v>1</v>
      </c>
      <c r="X2849" s="162">
        <v>1</v>
      </c>
      <c r="Y2849" t="str">
        <f t="shared" si="159"/>
        <v>Public Elementary</v>
      </c>
      <c r="AA2849" t="str">
        <f t="shared" si="160"/>
        <v>1</v>
      </c>
    </row>
    <row r="2850" spans="1:27" ht="15.75" hidden="1" customHeight="1" x14ac:dyDescent="0.25">
      <c r="A2850" s="162">
        <v>2832</v>
      </c>
      <c r="B2850" s="162">
        <v>123018</v>
      </c>
      <c r="C2850" s="163" t="s">
        <v>3470</v>
      </c>
      <c r="D2850" s="163" t="s">
        <v>638</v>
      </c>
      <c r="E2850" s="163" t="s">
        <v>3254</v>
      </c>
      <c r="F2850" s="163" t="s">
        <v>3254</v>
      </c>
      <c r="G2850" s="163" t="s">
        <v>3455</v>
      </c>
      <c r="H2850" s="163" t="s">
        <v>3456</v>
      </c>
      <c r="I2850" s="163" t="s">
        <v>643</v>
      </c>
      <c r="J2850" s="162">
        <v>12.316020290000001</v>
      </c>
      <c r="K2850" s="162">
        <v>125.0618362</v>
      </c>
      <c r="L2850" s="163" t="s">
        <v>644</v>
      </c>
      <c r="M2850" s="162">
        <v>14</v>
      </c>
      <c r="N2850" s="162">
        <v>63</v>
      </c>
      <c r="O2850" s="162">
        <v>197</v>
      </c>
      <c r="P2850" s="162">
        <v>1426</v>
      </c>
      <c r="Q2850" s="162">
        <v>2649</v>
      </c>
      <c r="R2850" s="164">
        <v>1</v>
      </c>
      <c r="S2850" s="164" t="s">
        <v>644</v>
      </c>
      <c r="T2850" s="164"/>
      <c r="U2850" s="164" t="s">
        <v>644</v>
      </c>
      <c r="V2850" s="164" t="s">
        <v>644</v>
      </c>
      <c r="W2850" s="162">
        <f t="shared" si="158"/>
        <v>1</v>
      </c>
      <c r="X2850" s="162">
        <v>1</v>
      </c>
      <c r="Y2850" t="str">
        <f t="shared" si="159"/>
        <v>Public Elementary</v>
      </c>
      <c r="AA2850" t="str">
        <f t="shared" si="160"/>
        <v>1</v>
      </c>
    </row>
    <row r="2851" spans="1:27" ht="15.75" hidden="1" customHeight="1" x14ac:dyDescent="0.25">
      <c r="A2851" s="162">
        <v>2833</v>
      </c>
      <c r="B2851" s="162">
        <v>123019</v>
      </c>
      <c r="C2851" s="163" t="s">
        <v>3471</v>
      </c>
      <c r="D2851" s="163" t="s">
        <v>638</v>
      </c>
      <c r="E2851" s="163" t="s">
        <v>3254</v>
      </c>
      <c r="F2851" s="163" t="s">
        <v>3254</v>
      </c>
      <c r="G2851" s="163" t="s">
        <v>3455</v>
      </c>
      <c r="H2851" s="163" t="s">
        <v>3456</v>
      </c>
      <c r="I2851" s="163" t="s">
        <v>643</v>
      </c>
      <c r="J2851" s="162">
        <v>12.327256670000001</v>
      </c>
      <c r="K2851" s="162">
        <v>125.0223541</v>
      </c>
      <c r="L2851" s="163" t="s">
        <v>644</v>
      </c>
      <c r="M2851" s="162">
        <v>14</v>
      </c>
      <c r="N2851" s="162">
        <v>63</v>
      </c>
      <c r="O2851" s="162">
        <v>197</v>
      </c>
      <c r="P2851" s="162">
        <v>1426</v>
      </c>
      <c r="Q2851" s="162">
        <v>2649</v>
      </c>
      <c r="R2851" s="164">
        <v>1</v>
      </c>
      <c r="S2851" s="164" t="s">
        <v>644</v>
      </c>
      <c r="T2851" s="164"/>
      <c r="U2851" s="164" t="s">
        <v>644</v>
      </c>
      <c r="V2851" s="164" t="s">
        <v>644</v>
      </c>
      <c r="W2851" s="162">
        <f t="shared" si="158"/>
        <v>1</v>
      </c>
      <c r="X2851" s="162">
        <v>1</v>
      </c>
      <c r="Y2851" t="str">
        <f t="shared" si="159"/>
        <v>Public Elementary</v>
      </c>
      <c r="AA2851" t="str">
        <f t="shared" si="160"/>
        <v>1</v>
      </c>
    </row>
    <row r="2852" spans="1:27" ht="15.75" hidden="1" customHeight="1" x14ac:dyDescent="0.25">
      <c r="A2852" s="162">
        <v>2834</v>
      </c>
      <c r="B2852" s="162">
        <v>123020</v>
      </c>
      <c r="C2852" s="163" t="s">
        <v>3472</v>
      </c>
      <c r="D2852" s="163" t="s">
        <v>638</v>
      </c>
      <c r="E2852" s="163" t="s">
        <v>3254</v>
      </c>
      <c r="F2852" s="163" t="s">
        <v>3254</v>
      </c>
      <c r="G2852" s="163" t="s">
        <v>3455</v>
      </c>
      <c r="H2852" s="163" t="s">
        <v>3456</v>
      </c>
      <c r="I2852" s="163" t="s">
        <v>643</v>
      </c>
      <c r="J2852" s="166">
        <v>12.32423799</v>
      </c>
      <c r="K2852" s="166">
        <v>125.0844955</v>
      </c>
      <c r="L2852" s="163" t="s">
        <v>644</v>
      </c>
      <c r="M2852" s="162">
        <v>14</v>
      </c>
      <c r="N2852" s="162">
        <v>63</v>
      </c>
      <c r="O2852" s="162">
        <v>197</v>
      </c>
      <c r="P2852" s="162">
        <v>1426</v>
      </c>
      <c r="Q2852" s="162">
        <v>2649</v>
      </c>
      <c r="R2852" s="164">
        <v>1</v>
      </c>
      <c r="S2852" s="164" t="s">
        <v>644</v>
      </c>
      <c r="T2852" s="164"/>
      <c r="U2852" s="164" t="s">
        <v>644</v>
      </c>
      <c r="V2852" s="164" t="s">
        <v>644</v>
      </c>
      <c r="W2852" s="162">
        <f t="shared" si="158"/>
        <v>1</v>
      </c>
      <c r="X2852" s="162">
        <v>1</v>
      </c>
      <c r="Y2852" t="str">
        <f t="shared" si="159"/>
        <v>Public Elementary</v>
      </c>
      <c r="AA2852" t="str">
        <f t="shared" si="160"/>
        <v>1</v>
      </c>
    </row>
    <row r="2853" spans="1:27" ht="15.75" hidden="1" customHeight="1" x14ac:dyDescent="0.25">
      <c r="A2853" s="162">
        <v>2835</v>
      </c>
      <c r="B2853" s="162">
        <v>123021</v>
      </c>
      <c r="C2853" s="163" t="s">
        <v>3473</v>
      </c>
      <c r="D2853" s="163" t="s">
        <v>638</v>
      </c>
      <c r="E2853" s="163" t="s">
        <v>3254</v>
      </c>
      <c r="F2853" s="163" t="s">
        <v>3254</v>
      </c>
      <c r="G2853" s="163" t="s">
        <v>3455</v>
      </c>
      <c r="H2853" s="163" t="s">
        <v>3458</v>
      </c>
      <c r="I2853" s="163" t="s">
        <v>643</v>
      </c>
      <c r="J2853" s="162">
        <v>12.3629751</v>
      </c>
      <c r="K2853" s="162">
        <v>124.9965191</v>
      </c>
      <c r="L2853" s="163" t="s">
        <v>644</v>
      </c>
      <c r="M2853" s="162">
        <v>14</v>
      </c>
      <c r="N2853" s="162">
        <v>63</v>
      </c>
      <c r="O2853" s="162">
        <v>197</v>
      </c>
      <c r="P2853" s="162">
        <v>1426</v>
      </c>
      <c r="Q2853" s="162">
        <v>2648</v>
      </c>
      <c r="R2853" s="164">
        <v>1</v>
      </c>
      <c r="S2853" s="164" t="s">
        <v>644</v>
      </c>
      <c r="T2853" s="164"/>
      <c r="U2853" s="164" t="s">
        <v>644</v>
      </c>
      <c r="V2853" s="164" t="s">
        <v>644</v>
      </c>
      <c r="W2853" s="162">
        <f t="shared" si="158"/>
        <v>1</v>
      </c>
      <c r="X2853" s="162">
        <v>1</v>
      </c>
      <c r="Y2853" t="str">
        <f t="shared" si="159"/>
        <v>Public Elementary</v>
      </c>
      <c r="AA2853" t="str">
        <f t="shared" si="160"/>
        <v>1</v>
      </c>
    </row>
    <row r="2854" spans="1:27" ht="15.75" hidden="1" customHeight="1" x14ac:dyDescent="0.25">
      <c r="A2854" s="162">
        <v>2836</v>
      </c>
      <c r="B2854" s="162">
        <v>123022</v>
      </c>
      <c r="C2854" s="163" t="s">
        <v>3474</v>
      </c>
      <c r="D2854" s="163" t="s">
        <v>638</v>
      </c>
      <c r="E2854" s="163" t="s">
        <v>3254</v>
      </c>
      <c r="F2854" s="163" t="s">
        <v>3254</v>
      </c>
      <c r="G2854" s="163" t="s">
        <v>3455</v>
      </c>
      <c r="H2854" s="163" t="s">
        <v>3458</v>
      </c>
      <c r="I2854" s="163" t="s">
        <v>643</v>
      </c>
      <c r="J2854" s="162">
        <v>12.379574959999999</v>
      </c>
      <c r="K2854" s="162">
        <v>124.9917126</v>
      </c>
      <c r="L2854" s="163" t="s">
        <v>644</v>
      </c>
      <c r="M2854" s="162">
        <v>14</v>
      </c>
      <c r="N2854" s="162">
        <v>63</v>
      </c>
      <c r="O2854" s="162">
        <v>197</v>
      </c>
      <c r="P2854" s="162">
        <v>1426</v>
      </c>
      <c r="Q2854" s="162">
        <v>2648</v>
      </c>
      <c r="R2854" s="164">
        <v>1</v>
      </c>
      <c r="S2854" s="164" t="s">
        <v>644</v>
      </c>
      <c r="T2854" s="164"/>
      <c r="U2854" s="164" t="s">
        <v>644</v>
      </c>
      <c r="V2854" s="164" t="s">
        <v>644</v>
      </c>
      <c r="W2854" s="162">
        <f t="shared" ref="W2854:W2917" si="161">IF(AA2854="1",1,IF(AA2854="2",2,IF(AA2854="12",4,IF(AA2854="123",6,IF(AA2854="23",5,IF(AA2854="3",3,IF(AA2854="4",7,IF(AA2854="35",8,""))))))))</f>
        <v>1</v>
      </c>
      <c r="X2854" s="162">
        <v>1</v>
      </c>
      <c r="Y2854" t="str">
        <f t="shared" si="159"/>
        <v>Public Elementary</v>
      </c>
      <c r="AA2854" t="str">
        <f t="shared" si="160"/>
        <v>1</v>
      </c>
    </row>
    <row r="2855" spans="1:27" ht="15.75" hidden="1" customHeight="1" x14ac:dyDescent="0.25">
      <c r="A2855" s="162">
        <v>2837</v>
      </c>
      <c r="B2855" s="162">
        <v>123023</v>
      </c>
      <c r="C2855" s="163" t="s">
        <v>3475</v>
      </c>
      <c r="D2855" s="163" t="s">
        <v>638</v>
      </c>
      <c r="E2855" s="163" t="s">
        <v>3254</v>
      </c>
      <c r="F2855" s="163" t="s">
        <v>3254</v>
      </c>
      <c r="G2855" s="163" t="s">
        <v>3455</v>
      </c>
      <c r="H2855" s="163" t="s">
        <v>3458</v>
      </c>
      <c r="I2855" s="163" t="s">
        <v>643</v>
      </c>
      <c r="J2855" s="162">
        <v>12.336422219999999</v>
      </c>
      <c r="K2855" s="162">
        <v>125.0306583</v>
      </c>
      <c r="L2855" s="163" t="s">
        <v>644</v>
      </c>
      <c r="M2855" s="162">
        <v>14</v>
      </c>
      <c r="N2855" s="162">
        <v>63</v>
      </c>
      <c r="O2855" s="162">
        <v>197</v>
      </c>
      <c r="P2855" s="162">
        <v>1426</v>
      </c>
      <c r="Q2855" s="162">
        <v>2648</v>
      </c>
      <c r="R2855" s="164">
        <v>1</v>
      </c>
      <c r="S2855" s="164" t="s">
        <v>644</v>
      </c>
      <c r="T2855" s="164"/>
      <c r="U2855" s="164" t="s">
        <v>644</v>
      </c>
      <c r="V2855" s="164" t="s">
        <v>644</v>
      </c>
      <c r="W2855" s="162">
        <f t="shared" si="161"/>
        <v>1</v>
      </c>
      <c r="X2855" s="162">
        <v>1</v>
      </c>
      <c r="Y2855" t="str">
        <f t="shared" si="159"/>
        <v>Public Elementary</v>
      </c>
      <c r="AA2855" t="str">
        <f t="shared" si="160"/>
        <v>1</v>
      </c>
    </row>
    <row r="2856" spans="1:27" ht="15.75" hidden="1" customHeight="1" x14ac:dyDescent="0.25">
      <c r="A2856" s="162">
        <v>2838</v>
      </c>
      <c r="B2856" s="162">
        <v>123024</v>
      </c>
      <c r="C2856" s="163" t="s">
        <v>3476</v>
      </c>
      <c r="D2856" s="163" t="s">
        <v>638</v>
      </c>
      <c r="E2856" s="163" t="s">
        <v>3254</v>
      </c>
      <c r="F2856" s="163" t="s">
        <v>3254</v>
      </c>
      <c r="G2856" s="163" t="s">
        <v>3455</v>
      </c>
      <c r="H2856" s="163" t="s">
        <v>3458</v>
      </c>
      <c r="I2856" s="163" t="s">
        <v>643</v>
      </c>
      <c r="J2856" s="166">
        <v>12.370604459999999</v>
      </c>
      <c r="K2856" s="166">
        <v>125.0406361</v>
      </c>
      <c r="L2856" s="163" t="s">
        <v>644</v>
      </c>
      <c r="M2856" s="162">
        <v>14</v>
      </c>
      <c r="N2856" s="162">
        <v>63</v>
      </c>
      <c r="O2856" s="162">
        <v>197</v>
      </c>
      <c r="P2856" s="162">
        <v>1426</v>
      </c>
      <c r="Q2856" s="162">
        <v>2648</v>
      </c>
      <c r="R2856" s="164">
        <v>1</v>
      </c>
      <c r="S2856" s="164" t="s">
        <v>644</v>
      </c>
      <c r="T2856" s="164"/>
      <c r="U2856" s="164" t="s">
        <v>644</v>
      </c>
      <c r="V2856" s="164" t="s">
        <v>644</v>
      </c>
      <c r="W2856" s="162">
        <f t="shared" si="161"/>
        <v>1</v>
      </c>
      <c r="X2856" s="162">
        <v>1</v>
      </c>
      <c r="Y2856" t="str">
        <f t="shared" si="159"/>
        <v>Public Elementary</v>
      </c>
      <c r="AA2856" t="str">
        <f t="shared" si="160"/>
        <v>1</v>
      </c>
    </row>
    <row r="2857" spans="1:27" ht="15.75" hidden="1" customHeight="1" x14ac:dyDescent="0.25">
      <c r="A2857" s="162">
        <v>2839</v>
      </c>
      <c r="B2857" s="162">
        <v>123025</v>
      </c>
      <c r="C2857" s="163" t="s">
        <v>2333</v>
      </c>
      <c r="D2857" s="163" t="s">
        <v>638</v>
      </c>
      <c r="E2857" s="163" t="s">
        <v>3254</v>
      </c>
      <c r="F2857" s="163" t="s">
        <v>3254</v>
      </c>
      <c r="G2857" s="163" t="s">
        <v>3455</v>
      </c>
      <c r="H2857" s="163" t="s">
        <v>3458</v>
      </c>
      <c r="I2857" s="163" t="s">
        <v>643</v>
      </c>
      <c r="J2857" s="162">
        <v>12.390808610000001</v>
      </c>
      <c r="K2857" s="162">
        <v>125.0379753</v>
      </c>
      <c r="L2857" s="163" t="s">
        <v>644</v>
      </c>
      <c r="M2857" s="162">
        <v>14</v>
      </c>
      <c r="N2857" s="162">
        <v>63</v>
      </c>
      <c r="O2857" s="162">
        <v>197</v>
      </c>
      <c r="P2857" s="162">
        <v>1426</v>
      </c>
      <c r="Q2857" s="162">
        <v>2648</v>
      </c>
      <c r="R2857" s="164">
        <v>1</v>
      </c>
      <c r="S2857" s="164" t="s">
        <v>644</v>
      </c>
      <c r="T2857" s="164"/>
      <c r="U2857" s="164" t="s">
        <v>644</v>
      </c>
      <c r="V2857" s="164" t="s">
        <v>644</v>
      </c>
      <c r="W2857" s="162">
        <f t="shared" si="161"/>
        <v>1</v>
      </c>
      <c r="X2857" s="162">
        <v>1</v>
      </c>
      <c r="Y2857" t="str">
        <f t="shared" si="159"/>
        <v>Public Elementary</v>
      </c>
      <c r="AA2857" t="str">
        <f t="shared" si="160"/>
        <v>1</v>
      </c>
    </row>
    <row r="2858" spans="1:27" ht="15.75" hidden="1" customHeight="1" x14ac:dyDescent="0.25">
      <c r="A2858" s="162">
        <v>2840</v>
      </c>
      <c r="B2858" s="162">
        <v>123026</v>
      </c>
      <c r="C2858" s="163" t="s">
        <v>1865</v>
      </c>
      <c r="D2858" s="163" t="s">
        <v>638</v>
      </c>
      <c r="E2858" s="163" t="s">
        <v>3254</v>
      </c>
      <c r="F2858" s="163" t="s">
        <v>3254</v>
      </c>
      <c r="G2858" s="163" t="s">
        <v>3455</v>
      </c>
      <c r="H2858" s="163" t="s">
        <v>3458</v>
      </c>
      <c r="I2858" s="163" t="s">
        <v>643</v>
      </c>
      <c r="J2858" s="162">
        <v>12.362639740000001</v>
      </c>
      <c r="K2858" s="162">
        <v>125.019865</v>
      </c>
      <c r="L2858" s="163" t="s">
        <v>644</v>
      </c>
      <c r="M2858" s="162">
        <v>14</v>
      </c>
      <c r="N2858" s="162">
        <v>63</v>
      </c>
      <c r="O2858" s="162">
        <v>197</v>
      </c>
      <c r="P2858" s="162">
        <v>1426</v>
      </c>
      <c r="Q2858" s="162">
        <v>2648</v>
      </c>
      <c r="R2858" s="164">
        <v>1</v>
      </c>
      <c r="S2858" s="164" t="s">
        <v>644</v>
      </c>
      <c r="T2858" s="164"/>
      <c r="U2858" s="164" t="s">
        <v>644</v>
      </c>
      <c r="V2858" s="164" t="s">
        <v>644</v>
      </c>
      <c r="W2858" s="162">
        <f t="shared" si="161"/>
        <v>1</v>
      </c>
      <c r="X2858" s="162">
        <v>1</v>
      </c>
      <c r="Y2858" t="str">
        <f t="shared" si="159"/>
        <v>Public Elementary</v>
      </c>
      <c r="AA2858" t="str">
        <f t="shared" si="160"/>
        <v>1</v>
      </c>
    </row>
    <row r="2859" spans="1:27" ht="15.75" hidden="1" customHeight="1" x14ac:dyDescent="0.25">
      <c r="A2859" s="162">
        <v>2841</v>
      </c>
      <c r="B2859" s="162">
        <v>123027</v>
      </c>
      <c r="C2859" s="163" t="s">
        <v>1750</v>
      </c>
      <c r="D2859" s="163" t="s">
        <v>638</v>
      </c>
      <c r="E2859" s="163" t="s">
        <v>3254</v>
      </c>
      <c r="F2859" s="163" t="s">
        <v>3254</v>
      </c>
      <c r="G2859" s="163" t="s">
        <v>3455</v>
      </c>
      <c r="H2859" s="163" t="s">
        <v>3458</v>
      </c>
      <c r="I2859" s="163" t="s">
        <v>643</v>
      </c>
      <c r="J2859" s="162">
        <v>12.356854650000001</v>
      </c>
      <c r="K2859" s="162">
        <v>125.0266457</v>
      </c>
      <c r="L2859" s="163" t="s">
        <v>644</v>
      </c>
      <c r="M2859" s="162">
        <v>14</v>
      </c>
      <c r="N2859" s="162">
        <v>63</v>
      </c>
      <c r="O2859" s="162">
        <v>197</v>
      </c>
      <c r="P2859" s="162">
        <v>1426</v>
      </c>
      <c r="Q2859" s="162">
        <v>2648</v>
      </c>
      <c r="R2859" s="164">
        <v>1</v>
      </c>
      <c r="S2859" s="164" t="s">
        <v>644</v>
      </c>
      <c r="T2859" s="164"/>
      <c r="U2859" s="164" t="s">
        <v>644</v>
      </c>
      <c r="V2859" s="164" t="s">
        <v>644</v>
      </c>
      <c r="W2859" s="162">
        <f t="shared" si="161"/>
        <v>1</v>
      </c>
      <c r="X2859" s="162">
        <v>1</v>
      </c>
      <c r="Y2859" t="str">
        <f t="shared" si="159"/>
        <v>Public Elementary</v>
      </c>
      <c r="AA2859" t="str">
        <f t="shared" si="160"/>
        <v>1</v>
      </c>
    </row>
    <row r="2860" spans="1:27" ht="15.75" hidden="1" customHeight="1" x14ac:dyDescent="0.25">
      <c r="A2860" s="162">
        <v>2842</v>
      </c>
      <c r="B2860" s="162">
        <v>123028</v>
      </c>
      <c r="C2860" s="163" t="s">
        <v>1302</v>
      </c>
      <c r="D2860" s="163" t="s">
        <v>638</v>
      </c>
      <c r="E2860" s="163" t="s">
        <v>3254</v>
      </c>
      <c r="F2860" s="163" t="s">
        <v>3254</v>
      </c>
      <c r="G2860" s="163" t="s">
        <v>3455</v>
      </c>
      <c r="H2860" s="163" t="s">
        <v>3458</v>
      </c>
      <c r="I2860" s="163" t="s">
        <v>643</v>
      </c>
      <c r="J2860" s="162">
        <v>12.36364582</v>
      </c>
      <c r="K2860" s="162">
        <v>125.0121403</v>
      </c>
      <c r="L2860" s="163" t="s">
        <v>644</v>
      </c>
      <c r="M2860" s="162">
        <v>14</v>
      </c>
      <c r="N2860" s="162">
        <v>63</v>
      </c>
      <c r="O2860" s="162">
        <v>197</v>
      </c>
      <c r="P2860" s="162">
        <v>1426</v>
      </c>
      <c r="Q2860" s="162">
        <v>2648</v>
      </c>
      <c r="R2860" s="164">
        <v>1</v>
      </c>
      <c r="S2860" s="164" t="s">
        <v>644</v>
      </c>
      <c r="T2860" s="164"/>
      <c r="U2860" s="164" t="s">
        <v>644</v>
      </c>
      <c r="V2860" s="164" t="s">
        <v>644</v>
      </c>
      <c r="W2860" s="162">
        <f t="shared" si="161"/>
        <v>1</v>
      </c>
      <c r="X2860" s="162">
        <v>1</v>
      </c>
      <c r="Y2860" t="str">
        <f t="shared" si="159"/>
        <v>Public Elementary</v>
      </c>
      <c r="AA2860" t="str">
        <f t="shared" si="160"/>
        <v>1</v>
      </c>
    </row>
    <row r="2861" spans="1:27" ht="15.75" hidden="1" customHeight="1" x14ac:dyDescent="0.25">
      <c r="A2861" s="162">
        <v>2843</v>
      </c>
      <c r="B2861" s="162">
        <v>123029</v>
      </c>
      <c r="C2861" s="163" t="s">
        <v>1335</v>
      </c>
      <c r="D2861" s="163" t="s">
        <v>638</v>
      </c>
      <c r="E2861" s="163" t="s">
        <v>3254</v>
      </c>
      <c r="F2861" s="163" t="s">
        <v>3254</v>
      </c>
      <c r="G2861" s="163" t="s">
        <v>3455</v>
      </c>
      <c r="H2861" s="163" t="s">
        <v>3456</v>
      </c>
      <c r="I2861" s="163" t="s">
        <v>643</v>
      </c>
      <c r="J2861" s="162">
        <v>12.340169530000001</v>
      </c>
      <c r="K2861" s="162">
        <v>125.07436749999999</v>
      </c>
      <c r="L2861" s="163" t="s">
        <v>644</v>
      </c>
      <c r="M2861" s="162">
        <v>14</v>
      </c>
      <c r="N2861" s="162">
        <v>63</v>
      </c>
      <c r="O2861" s="162">
        <v>197</v>
      </c>
      <c r="P2861" s="162">
        <v>1426</v>
      </c>
      <c r="Q2861" s="162">
        <v>2649</v>
      </c>
      <c r="R2861" s="164">
        <v>1</v>
      </c>
      <c r="S2861" s="164" t="s">
        <v>644</v>
      </c>
      <c r="T2861" s="164"/>
      <c r="U2861" s="164" t="s">
        <v>644</v>
      </c>
      <c r="V2861" s="164" t="s">
        <v>644</v>
      </c>
      <c r="W2861" s="162">
        <f t="shared" si="161"/>
        <v>1</v>
      </c>
      <c r="X2861" s="162">
        <v>1</v>
      </c>
      <c r="Y2861" t="str">
        <f t="shared" si="159"/>
        <v>Public Elementary</v>
      </c>
      <c r="AA2861" t="str">
        <f t="shared" si="160"/>
        <v>1</v>
      </c>
    </row>
    <row r="2862" spans="1:27" ht="15.75" hidden="1" customHeight="1" x14ac:dyDescent="0.25">
      <c r="A2862" s="162">
        <v>2844</v>
      </c>
      <c r="B2862" s="162">
        <v>123030</v>
      </c>
      <c r="C2862" s="163" t="s">
        <v>3477</v>
      </c>
      <c r="D2862" s="163" t="s">
        <v>638</v>
      </c>
      <c r="E2862" s="163" t="s">
        <v>3254</v>
      </c>
      <c r="F2862" s="163" t="s">
        <v>3254</v>
      </c>
      <c r="G2862" s="163" t="s">
        <v>3455</v>
      </c>
      <c r="H2862" s="163" t="s">
        <v>3458</v>
      </c>
      <c r="I2862" s="163" t="s">
        <v>643</v>
      </c>
      <c r="J2862" s="162">
        <v>12.3368156</v>
      </c>
      <c r="K2862" s="162">
        <v>125.0103378</v>
      </c>
      <c r="L2862" s="163" t="s">
        <v>644</v>
      </c>
      <c r="M2862" s="162">
        <v>14</v>
      </c>
      <c r="N2862" s="162">
        <v>63</v>
      </c>
      <c r="O2862" s="162">
        <v>197</v>
      </c>
      <c r="P2862" s="162">
        <v>1426</v>
      </c>
      <c r="Q2862" s="162">
        <v>2648</v>
      </c>
      <c r="R2862" s="164">
        <v>1</v>
      </c>
      <c r="S2862" s="164" t="s">
        <v>644</v>
      </c>
      <c r="T2862" s="164"/>
      <c r="U2862" s="164" t="s">
        <v>644</v>
      </c>
      <c r="V2862" s="164" t="s">
        <v>644</v>
      </c>
      <c r="W2862" s="162">
        <f t="shared" si="161"/>
        <v>1</v>
      </c>
      <c r="X2862" s="162">
        <v>1</v>
      </c>
      <c r="Y2862" t="str">
        <f t="shared" si="159"/>
        <v>Public Elementary</v>
      </c>
      <c r="AA2862" t="str">
        <f t="shared" si="160"/>
        <v>1</v>
      </c>
    </row>
    <row r="2863" spans="1:27" ht="15.75" hidden="1" customHeight="1" x14ac:dyDescent="0.25">
      <c r="A2863" s="162">
        <v>2845</v>
      </c>
      <c r="B2863" s="162">
        <v>123031</v>
      </c>
      <c r="C2863" s="163" t="s">
        <v>3478</v>
      </c>
      <c r="D2863" s="163" t="s">
        <v>638</v>
      </c>
      <c r="E2863" s="163" t="s">
        <v>3254</v>
      </c>
      <c r="F2863" s="163" t="s">
        <v>3254</v>
      </c>
      <c r="G2863" s="163" t="s">
        <v>3455</v>
      </c>
      <c r="H2863" s="163" t="s">
        <v>3456</v>
      </c>
      <c r="I2863" s="163" t="s">
        <v>643</v>
      </c>
      <c r="J2863" s="162">
        <v>12.33480322</v>
      </c>
      <c r="K2863" s="162">
        <v>125.02647399999999</v>
      </c>
      <c r="L2863" s="163" t="s">
        <v>644</v>
      </c>
      <c r="M2863" s="162">
        <v>14</v>
      </c>
      <c r="N2863" s="162">
        <v>63</v>
      </c>
      <c r="O2863" s="162">
        <v>197</v>
      </c>
      <c r="P2863" s="162">
        <v>1426</v>
      </c>
      <c r="Q2863" s="162">
        <v>2649</v>
      </c>
      <c r="R2863" s="164">
        <v>1</v>
      </c>
      <c r="S2863" s="164" t="s">
        <v>644</v>
      </c>
      <c r="T2863" s="164"/>
      <c r="U2863" s="164" t="s">
        <v>644</v>
      </c>
      <c r="V2863" s="164" t="s">
        <v>644</v>
      </c>
      <c r="W2863" s="162">
        <f t="shared" si="161"/>
        <v>1</v>
      </c>
      <c r="X2863" s="162">
        <v>1</v>
      </c>
      <c r="Y2863" t="str">
        <f t="shared" si="159"/>
        <v>Public Elementary</v>
      </c>
      <c r="AA2863" t="str">
        <f t="shared" si="160"/>
        <v>1</v>
      </c>
    </row>
    <row r="2864" spans="1:27" ht="15.75" hidden="1" customHeight="1" x14ac:dyDescent="0.25">
      <c r="A2864" s="162">
        <v>2846</v>
      </c>
      <c r="B2864" s="162">
        <v>123032</v>
      </c>
      <c r="C2864" s="163" t="s">
        <v>1421</v>
      </c>
      <c r="D2864" s="163" t="s">
        <v>638</v>
      </c>
      <c r="E2864" s="163" t="s">
        <v>3254</v>
      </c>
      <c r="F2864" s="163" t="s">
        <v>3254</v>
      </c>
      <c r="G2864" s="163" t="s">
        <v>3455</v>
      </c>
      <c r="H2864" s="163" t="s">
        <v>3458</v>
      </c>
      <c r="I2864" s="163" t="s">
        <v>643</v>
      </c>
      <c r="J2864" s="162">
        <v>12.379491120000001</v>
      </c>
      <c r="K2864" s="162">
        <v>125.0026989</v>
      </c>
      <c r="L2864" s="163" t="s">
        <v>644</v>
      </c>
      <c r="M2864" s="162">
        <v>14</v>
      </c>
      <c r="N2864" s="162">
        <v>63</v>
      </c>
      <c r="O2864" s="162">
        <v>197</v>
      </c>
      <c r="P2864" s="162">
        <v>1426</v>
      </c>
      <c r="Q2864" s="162">
        <v>2648</v>
      </c>
      <c r="R2864" s="164">
        <v>1</v>
      </c>
      <c r="S2864" s="164" t="s">
        <v>644</v>
      </c>
      <c r="T2864" s="164"/>
      <c r="U2864" s="164" t="s">
        <v>644</v>
      </c>
      <c r="V2864" s="164" t="s">
        <v>644</v>
      </c>
      <c r="W2864" s="162">
        <f t="shared" si="161"/>
        <v>1</v>
      </c>
      <c r="X2864" s="162">
        <v>1</v>
      </c>
      <c r="Y2864" t="str">
        <f t="shared" si="159"/>
        <v>Public Elementary</v>
      </c>
      <c r="AA2864" t="str">
        <f t="shared" si="160"/>
        <v>1</v>
      </c>
    </row>
    <row r="2865" spans="1:27" ht="15.75" hidden="1" customHeight="1" x14ac:dyDescent="0.25">
      <c r="A2865" s="162">
        <v>2847</v>
      </c>
      <c r="B2865" s="162">
        <v>123033</v>
      </c>
      <c r="C2865" s="163" t="s">
        <v>1663</v>
      </c>
      <c r="D2865" s="163" t="s">
        <v>638</v>
      </c>
      <c r="E2865" s="163" t="s">
        <v>3254</v>
      </c>
      <c r="F2865" s="163" t="s">
        <v>3254</v>
      </c>
      <c r="G2865" s="163" t="s">
        <v>3455</v>
      </c>
      <c r="H2865" s="163" t="s">
        <v>3458</v>
      </c>
      <c r="I2865" s="163" t="s">
        <v>643</v>
      </c>
      <c r="J2865" s="162">
        <v>12.36079524</v>
      </c>
      <c r="K2865" s="162">
        <v>124.98716349999999</v>
      </c>
      <c r="L2865" s="163" t="s">
        <v>644</v>
      </c>
      <c r="M2865" s="162">
        <v>14</v>
      </c>
      <c r="N2865" s="162">
        <v>63</v>
      </c>
      <c r="O2865" s="162">
        <v>197</v>
      </c>
      <c r="P2865" s="162">
        <v>1426</v>
      </c>
      <c r="Q2865" s="162">
        <v>2648</v>
      </c>
      <c r="R2865" s="164">
        <v>1</v>
      </c>
      <c r="S2865" s="164" t="s">
        <v>644</v>
      </c>
      <c r="T2865" s="164"/>
      <c r="U2865" s="164" t="s">
        <v>644</v>
      </c>
      <c r="V2865" s="164" t="s">
        <v>644</v>
      </c>
      <c r="W2865" s="162">
        <f t="shared" si="161"/>
        <v>1</v>
      </c>
      <c r="X2865" s="162">
        <v>1</v>
      </c>
      <c r="Y2865" t="str">
        <f t="shared" si="159"/>
        <v>Public Elementary</v>
      </c>
      <c r="AA2865" t="str">
        <f t="shared" si="160"/>
        <v>1</v>
      </c>
    </row>
    <row r="2866" spans="1:27" ht="15.75" hidden="1" customHeight="1" x14ac:dyDescent="0.25">
      <c r="A2866" s="162">
        <v>2848</v>
      </c>
      <c r="B2866" s="162">
        <v>123034</v>
      </c>
      <c r="C2866" s="163" t="s">
        <v>3479</v>
      </c>
      <c r="D2866" s="163" t="s">
        <v>638</v>
      </c>
      <c r="E2866" s="163" t="s">
        <v>3254</v>
      </c>
      <c r="F2866" s="163" t="s">
        <v>3254</v>
      </c>
      <c r="G2866" s="163" t="s">
        <v>3455</v>
      </c>
      <c r="H2866" s="163" t="s">
        <v>3458</v>
      </c>
      <c r="I2866" s="163" t="s">
        <v>643</v>
      </c>
      <c r="J2866" s="162">
        <v>12.372281210000001</v>
      </c>
      <c r="K2866" s="162">
        <v>124.9967766</v>
      </c>
      <c r="L2866" s="163" t="s">
        <v>644</v>
      </c>
      <c r="M2866" s="162">
        <v>14</v>
      </c>
      <c r="N2866" s="162">
        <v>63</v>
      </c>
      <c r="O2866" s="162">
        <v>197</v>
      </c>
      <c r="P2866" s="162">
        <v>1426</v>
      </c>
      <c r="Q2866" s="162">
        <v>2648</v>
      </c>
      <c r="R2866" s="164">
        <v>1</v>
      </c>
      <c r="S2866" s="164" t="s">
        <v>644</v>
      </c>
      <c r="T2866" s="164"/>
      <c r="U2866" s="164" t="s">
        <v>644</v>
      </c>
      <c r="V2866" s="164" t="s">
        <v>644</v>
      </c>
      <c r="W2866" s="162">
        <f t="shared" si="161"/>
        <v>1</v>
      </c>
      <c r="X2866" s="162">
        <v>1</v>
      </c>
      <c r="Y2866" t="str">
        <f t="shared" si="159"/>
        <v>Public Elementary</v>
      </c>
      <c r="AA2866" t="str">
        <f t="shared" si="160"/>
        <v>1</v>
      </c>
    </row>
    <row r="2867" spans="1:27" ht="15.75" hidden="1" customHeight="1" x14ac:dyDescent="0.25">
      <c r="A2867" s="162">
        <v>2849</v>
      </c>
      <c r="B2867" s="162">
        <v>123035</v>
      </c>
      <c r="C2867" s="163" t="s">
        <v>3480</v>
      </c>
      <c r="D2867" s="163" t="s">
        <v>638</v>
      </c>
      <c r="E2867" s="163" t="s">
        <v>3254</v>
      </c>
      <c r="F2867" s="163" t="s">
        <v>3254</v>
      </c>
      <c r="G2867" s="163" t="s">
        <v>3455</v>
      </c>
      <c r="H2867" s="163" t="s">
        <v>3456</v>
      </c>
      <c r="I2867" s="163" t="s">
        <v>643</v>
      </c>
      <c r="J2867" s="162">
        <v>12.34318803</v>
      </c>
      <c r="K2867" s="162">
        <v>125.0650978</v>
      </c>
      <c r="L2867" s="163" t="s">
        <v>644</v>
      </c>
      <c r="M2867" s="162">
        <v>14</v>
      </c>
      <c r="N2867" s="162">
        <v>63</v>
      </c>
      <c r="O2867" s="162">
        <v>197</v>
      </c>
      <c r="P2867" s="162">
        <v>1426</v>
      </c>
      <c r="Q2867" s="162">
        <v>2649</v>
      </c>
      <c r="R2867" s="164">
        <v>1</v>
      </c>
      <c r="S2867" s="164" t="s">
        <v>644</v>
      </c>
      <c r="T2867" s="164"/>
      <c r="U2867" s="164" t="s">
        <v>644</v>
      </c>
      <c r="V2867" s="164" t="s">
        <v>644</v>
      </c>
      <c r="W2867" s="162">
        <f t="shared" si="161"/>
        <v>1</v>
      </c>
      <c r="X2867" s="162">
        <v>1</v>
      </c>
      <c r="Y2867" t="str">
        <f t="shared" si="159"/>
        <v>Public Elementary</v>
      </c>
      <c r="AA2867" t="str">
        <f t="shared" si="160"/>
        <v>1</v>
      </c>
    </row>
    <row r="2868" spans="1:27" ht="15.75" hidden="1" customHeight="1" x14ac:dyDescent="0.25">
      <c r="A2868" s="162">
        <v>2850</v>
      </c>
      <c r="B2868" s="162">
        <v>123036</v>
      </c>
      <c r="C2868" s="163" t="s">
        <v>3481</v>
      </c>
      <c r="D2868" s="163" t="s">
        <v>638</v>
      </c>
      <c r="E2868" s="163" t="s">
        <v>3254</v>
      </c>
      <c r="F2868" s="163" t="s">
        <v>3254</v>
      </c>
      <c r="G2868" s="163" t="s">
        <v>3455</v>
      </c>
      <c r="H2868" s="163" t="s">
        <v>3456</v>
      </c>
      <c r="I2868" s="163" t="s">
        <v>643</v>
      </c>
      <c r="J2868" s="162">
        <v>12.336312510000001</v>
      </c>
      <c r="K2868" s="162">
        <v>125.0941086</v>
      </c>
      <c r="L2868" s="163" t="s">
        <v>644</v>
      </c>
      <c r="M2868" s="162">
        <v>14</v>
      </c>
      <c r="N2868" s="162">
        <v>63</v>
      </c>
      <c r="O2868" s="162">
        <v>197</v>
      </c>
      <c r="P2868" s="162">
        <v>1426</v>
      </c>
      <c r="Q2868" s="162">
        <v>2649</v>
      </c>
      <c r="R2868" s="164">
        <v>1</v>
      </c>
      <c r="S2868" s="164" t="s">
        <v>644</v>
      </c>
      <c r="T2868" s="164"/>
      <c r="U2868" s="164" t="s">
        <v>644</v>
      </c>
      <c r="V2868" s="164" t="s">
        <v>644</v>
      </c>
      <c r="W2868" s="162">
        <f t="shared" si="161"/>
        <v>1</v>
      </c>
      <c r="X2868" s="162">
        <v>1</v>
      </c>
      <c r="Y2868" t="str">
        <f t="shared" si="159"/>
        <v>Public Elementary</v>
      </c>
      <c r="AA2868" t="str">
        <f t="shared" si="160"/>
        <v>1</v>
      </c>
    </row>
    <row r="2869" spans="1:27" ht="15.75" hidden="1" customHeight="1" x14ac:dyDescent="0.25">
      <c r="A2869" s="162">
        <v>2851</v>
      </c>
      <c r="B2869" s="162">
        <v>123037</v>
      </c>
      <c r="C2869" s="163" t="s">
        <v>3482</v>
      </c>
      <c r="D2869" s="163" t="s">
        <v>638</v>
      </c>
      <c r="E2869" s="163" t="s">
        <v>3254</v>
      </c>
      <c r="F2869" s="163" t="s">
        <v>3254</v>
      </c>
      <c r="G2869" s="163" t="s">
        <v>3455</v>
      </c>
      <c r="H2869" s="163" t="s">
        <v>3456</v>
      </c>
      <c r="I2869" s="163" t="s">
        <v>643</v>
      </c>
      <c r="J2869" s="162">
        <v>12.342418</v>
      </c>
      <c r="K2869" s="162">
        <v>125.036114</v>
      </c>
      <c r="L2869" s="163" t="s">
        <v>644</v>
      </c>
      <c r="M2869" s="162">
        <v>14</v>
      </c>
      <c r="N2869" s="162">
        <v>63</v>
      </c>
      <c r="O2869" s="162">
        <v>197</v>
      </c>
      <c r="P2869" s="162">
        <v>1426</v>
      </c>
      <c r="Q2869" s="162">
        <v>2649</v>
      </c>
      <c r="R2869" s="164">
        <v>1</v>
      </c>
      <c r="S2869" s="164" t="s">
        <v>644</v>
      </c>
      <c r="T2869" s="164"/>
      <c r="U2869" s="164" t="s">
        <v>644</v>
      </c>
      <c r="V2869" s="164" t="s">
        <v>644</v>
      </c>
      <c r="W2869" s="162">
        <f t="shared" si="161"/>
        <v>1</v>
      </c>
      <c r="X2869" s="162">
        <v>1</v>
      </c>
      <c r="Y2869" t="str">
        <f t="shared" si="159"/>
        <v>Public Elementary</v>
      </c>
      <c r="AA2869" t="str">
        <f t="shared" si="160"/>
        <v>1</v>
      </c>
    </row>
    <row r="2870" spans="1:27" ht="15.75" hidden="1" customHeight="1" x14ac:dyDescent="0.25">
      <c r="A2870" s="162">
        <v>2852</v>
      </c>
      <c r="B2870" s="162">
        <v>123038</v>
      </c>
      <c r="C2870" s="163" t="s">
        <v>1373</v>
      </c>
      <c r="D2870" s="163" t="s">
        <v>638</v>
      </c>
      <c r="E2870" s="163" t="s">
        <v>3254</v>
      </c>
      <c r="F2870" s="163" t="s">
        <v>3254</v>
      </c>
      <c r="G2870" s="163" t="s">
        <v>3455</v>
      </c>
      <c r="H2870" s="163" t="s">
        <v>3458</v>
      </c>
      <c r="I2870" s="163" t="s">
        <v>643</v>
      </c>
      <c r="J2870" s="162">
        <v>12.31342076</v>
      </c>
      <c r="K2870" s="162">
        <v>125.0029564</v>
      </c>
      <c r="L2870" s="163" t="s">
        <v>644</v>
      </c>
      <c r="M2870" s="162">
        <v>14</v>
      </c>
      <c r="N2870" s="162">
        <v>63</v>
      </c>
      <c r="O2870" s="162">
        <v>197</v>
      </c>
      <c r="P2870" s="162">
        <v>1426</v>
      </c>
      <c r="Q2870" s="162">
        <v>2648</v>
      </c>
      <c r="R2870" s="164">
        <v>1</v>
      </c>
      <c r="S2870" s="164" t="s">
        <v>644</v>
      </c>
      <c r="T2870" s="164"/>
      <c r="U2870" s="164" t="s">
        <v>644</v>
      </c>
      <c r="V2870" s="164" t="s">
        <v>644</v>
      </c>
      <c r="W2870" s="162">
        <f t="shared" si="161"/>
        <v>1</v>
      </c>
      <c r="X2870" s="162">
        <v>1</v>
      </c>
      <c r="Y2870" t="str">
        <f t="shared" si="159"/>
        <v>Public Elementary</v>
      </c>
      <c r="AA2870" t="str">
        <f t="shared" si="160"/>
        <v>1</v>
      </c>
    </row>
    <row r="2871" spans="1:27" ht="15.75" hidden="1" customHeight="1" x14ac:dyDescent="0.25">
      <c r="A2871" s="162">
        <v>2853</v>
      </c>
      <c r="B2871" s="162">
        <v>123039</v>
      </c>
      <c r="C2871" s="163" t="s">
        <v>1532</v>
      </c>
      <c r="D2871" s="163" t="s">
        <v>638</v>
      </c>
      <c r="E2871" s="163" t="s">
        <v>3254</v>
      </c>
      <c r="F2871" s="163" t="s">
        <v>3254</v>
      </c>
      <c r="G2871" s="163" t="s">
        <v>3455</v>
      </c>
      <c r="H2871" s="163" t="s">
        <v>3458</v>
      </c>
      <c r="I2871" s="163" t="s">
        <v>643</v>
      </c>
      <c r="J2871" s="162">
        <v>12.376556880000001</v>
      </c>
      <c r="K2871" s="162">
        <v>125.0396061</v>
      </c>
      <c r="L2871" s="163" t="s">
        <v>644</v>
      </c>
      <c r="M2871" s="162">
        <v>14</v>
      </c>
      <c r="N2871" s="162">
        <v>63</v>
      </c>
      <c r="O2871" s="162">
        <v>197</v>
      </c>
      <c r="P2871" s="162">
        <v>1426</v>
      </c>
      <c r="Q2871" s="162">
        <v>2648</v>
      </c>
      <c r="R2871" s="164">
        <v>1</v>
      </c>
      <c r="S2871" s="164" t="s">
        <v>644</v>
      </c>
      <c r="T2871" s="164"/>
      <c r="U2871" s="164" t="s">
        <v>644</v>
      </c>
      <c r="V2871" s="164" t="s">
        <v>644</v>
      </c>
      <c r="W2871" s="162">
        <f t="shared" si="161"/>
        <v>1</v>
      </c>
      <c r="X2871" s="162">
        <v>1</v>
      </c>
      <c r="Y2871" t="str">
        <f t="shared" si="159"/>
        <v>Public Elementary</v>
      </c>
      <c r="AA2871" t="str">
        <f t="shared" si="160"/>
        <v>1</v>
      </c>
    </row>
    <row r="2872" spans="1:27" ht="15.75" hidden="1" customHeight="1" x14ac:dyDescent="0.25">
      <c r="A2872" s="162">
        <v>2854</v>
      </c>
      <c r="B2872" s="162">
        <v>123040</v>
      </c>
      <c r="C2872" s="163" t="s">
        <v>3483</v>
      </c>
      <c r="D2872" s="163" t="s">
        <v>638</v>
      </c>
      <c r="E2872" s="163" t="s">
        <v>3254</v>
      </c>
      <c r="F2872" s="163" t="s">
        <v>3254</v>
      </c>
      <c r="G2872" s="163" t="s">
        <v>3455</v>
      </c>
      <c r="H2872" s="163" t="s">
        <v>3458</v>
      </c>
      <c r="I2872" s="163" t="s">
        <v>643</v>
      </c>
      <c r="J2872" s="162">
        <v>12.31610414</v>
      </c>
      <c r="K2872" s="162">
        <v>125.01128199999999</v>
      </c>
      <c r="L2872" s="163" t="s">
        <v>644</v>
      </c>
      <c r="M2872" s="162">
        <v>14</v>
      </c>
      <c r="N2872" s="162">
        <v>63</v>
      </c>
      <c r="O2872" s="162">
        <v>197</v>
      </c>
      <c r="P2872" s="162">
        <v>1426</v>
      </c>
      <c r="Q2872" s="162">
        <v>2648</v>
      </c>
      <c r="R2872" s="164">
        <v>1</v>
      </c>
      <c r="S2872" s="164" t="s">
        <v>644</v>
      </c>
      <c r="T2872" s="164"/>
      <c r="U2872" s="164" t="s">
        <v>644</v>
      </c>
      <c r="V2872" s="164" t="s">
        <v>644</v>
      </c>
      <c r="W2872" s="162">
        <f t="shared" si="161"/>
        <v>1</v>
      </c>
      <c r="X2872" s="162">
        <v>1</v>
      </c>
      <c r="Y2872" t="str">
        <f t="shared" si="159"/>
        <v>Public Elementary</v>
      </c>
      <c r="AA2872" t="str">
        <f t="shared" si="160"/>
        <v>1</v>
      </c>
    </row>
    <row r="2873" spans="1:27" ht="15.75" hidden="1" customHeight="1" x14ac:dyDescent="0.25">
      <c r="A2873" s="162">
        <v>2855</v>
      </c>
      <c r="B2873" s="162">
        <v>123041</v>
      </c>
      <c r="C2873" s="163" t="s">
        <v>3484</v>
      </c>
      <c r="D2873" s="163" t="s">
        <v>638</v>
      </c>
      <c r="E2873" s="163" t="s">
        <v>3254</v>
      </c>
      <c r="F2873" s="163" t="s">
        <v>3254</v>
      </c>
      <c r="G2873" s="163" t="s">
        <v>3455</v>
      </c>
      <c r="H2873" s="163" t="s">
        <v>3458</v>
      </c>
      <c r="I2873" s="163" t="s">
        <v>643</v>
      </c>
      <c r="J2873" s="162">
        <v>12.28910134</v>
      </c>
      <c r="K2873" s="162">
        <v>125.01025199999999</v>
      </c>
      <c r="L2873" s="163" t="s">
        <v>644</v>
      </c>
      <c r="M2873" s="162">
        <v>14</v>
      </c>
      <c r="N2873" s="162">
        <v>63</v>
      </c>
      <c r="O2873" s="162">
        <v>197</v>
      </c>
      <c r="P2873" s="162">
        <v>1426</v>
      </c>
      <c r="Q2873" s="162">
        <v>2648</v>
      </c>
      <c r="R2873" s="164">
        <v>1</v>
      </c>
      <c r="S2873" s="164" t="s">
        <v>644</v>
      </c>
      <c r="T2873" s="164"/>
      <c r="U2873" s="164" t="s">
        <v>644</v>
      </c>
      <c r="V2873" s="164" t="s">
        <v>644</v>
      </c>
      <c r="W2873" s="162">
        <f t="shared" si="161"/>
        <v>1</v>
      </c>
      <c r="X2873" s="162">
        <v>1</v>
      </c>
      <c r="Y2873" t="str">
        <f t="shared" si="159"/>
        <v>Public Elementary</v>
      </c>
      <c r="AA2873" t="str">
        <f t="shared" si="160"/>
        <v>1</v>
      </c>
    </row>
    <row r="2874" spans="1:27" ht="15.75" hidden="1" customHeight="1" x14ac:dyDescent="0.25">
      <c r="A2874" s="162">
        <v>2856</v>
      </c>
      <c r="B2874" s="162">
        <v>123042</v>
      </c>
      <c r="C2874" s="163" t="s">
        <v>1228</v>
      </c>
      <c r="D2874" s="163" t="s">
        <v>638</v>
      </c>
      <c r="E2874" s="163" t="s">
        <v>3254</v>
      </c>
      <c r="F2874" s="163" t="s">
        <v>3254</v>
      </c>
      <c r="G2874" s="163" t="s">
        <v>3455</v>
      </c>
      <c r="H2874" s="163" t="s">
        <v>3458</v>
      </c>
      <c r="I2874" s="163" t="s">
        <v>643</v>
      </c>
      <c r="J2874" s="162">
        <v>12.37890428</v>
      </c>
      <c r="K2874" s="162">
        <v>125.03025049999999</v>
      </c>
      <c r="L2874" s="163" t="s">
        <v>644</v>
      </c>
      <c r="M2874" s="162">
        <v>14</v>
      </c>
      <c r="N2874" s="162">
        <v>63</v>
      </c>
      <c r="O2874" s="162">
        <v>197</v>
      </c>
      <c r="P2874" s="162">
        <v>1426</v>
      </c>
      <c r="Q2874" s="162">
        <v>2648</v>
      </c>
      <c r="R2874" s="164">
        <v>1</v>
      </c>
      <c r="S2874" s="164" t="s">
        <v>644</v>
      </c>
      <c r="T2874" s="164"/>
      <c r="U2874" s="164" t="s">
        <v>644</v>
      </c>
      <c r="V2874" s="164" t="s">
        <v>644</v>
      </c>
      <c r="W2874" s="162">
        <f t="shared" si="161"/>
        <v>1</v>
      </c>
      <c r="X2874" s="162">
        <v>1</v>
      </c>
      <c r="Y2874" t="str">
        <f t="shared" si="159"/>
        <v>Public Elementary</v>
      </c>
      <c r="AA2874" t="str">
        <f t="shared" si="160"/>
        <v>1</v>
      </c>
    </row>
    <row r="2875" spans="1:27" ht="15.75" hidden="1" customHeight="1" x14ac:dyDescent="0.25">
      <c r="A2875" s="162">
        <v>2857</v>
      </c>
      <c r="B2875" s="162">
        <v>123043</v>
      </c>
      <c r="C2875" s="163" t="s">
        <v>2174</v>
      </c>
      <c r="D2875" s="163" t="s">
        <v>638</v>
      </c>
      <c r="E2875" s="163" t="s">
        <v>3254</v>
      </c>
      <c r="F2875" s="163" t="s">
        <v>3254</v>
      </c>
      <c r="G2875" s="163" t="s">
        <v>3455</v>
      </c>
      <c r="H2875" s="163" t="s">
        <v>3456</v>
      </c>
      <c r="I2875" s="163" t="s">
        <v>643</v>
      </c>
      <c r="J2875" s="162">
        <v>12.32742438</v>
      </c>
      <c r="K2875" s="162">
        <v>125.0638962</v>
      </c>
      <c r="L2875" s="163" t="s">
        <v>644</v>
      </c>
      <c r="M2875" s="162">
        <v>14</v>
      </c>
      <c r="N2875" s="162">
        <v>63</v>
      </c>
      <c r="O2875" s="162">
        <v>197</v>
      </c>
      <c r="P2875" s="162">
        <v>1426</v>
      </c>
      <c r="Q2875" s="162">
        <v>2649</v>
      </c>
      <c r="R2875" s="164">
        <v>1</v>
      </c>
      <c r="S2875" s="164" t="s">
        <v>644</v>
      </c>
      <c r="T2875" s="164"/>
      <c r="U2875" s="164" t="s">
        <v>644</v>
      </c>
      <c r="V2875" s="164" t="s">
        <v>644</v>
      </c>
      <c r="W2875" s="162">
        <f t="shared" si="161"/>
        <v>1</v>
      </c>
      <c r="X2875" s="162">
        <v>1</v>
      </c>
      <c r="Y2875" t="str">
        <f t="shared" si="159"/>
        <v>Public Elementary</v>
      </c>
      <c r="AA2875" t="str">
        <f t="shared" si="160"/>
        <v>1</v>
      </c>
    </row>
    <row r="2876" spans="1:27" ht="15.75" hidden="1" customHeight="1" x14ac:dyDescent="0.25">
      <c r="A2876" s="162">
        <v>2858</v>
      </c>
      <c r="B2876" s="162">
        <v>123044</v>
      </c>
      <c r="C2876" s="163" t="s">
        <v>3485</v>
      </c>
      <c r="D2876" s="163" t="s">
        <v>638</v>
      </c>
      <c r="E2876" s="163" t="s">
        <v>3254</v>
      </c>
      <c r="F2876" s="163" t="s">
        <v>3254</v>
      </c>
      <c r="G2876" s="163" t="s">
        <v>3455</v>
      </c>
      <c r="H2876" s="163" t="s">
        <v>3456</v>
      </c>
      <c r="I2876" s="163" t="s">
        <v>643</v>
      </c>
      <c r="J2876" s="162">
        <v>12.314491670000001</v>
      </c>
      <c r="K2876" s="162">
        <v>125.0364611</v>
      </c>
      <c r="L2876" s="163" t="s">
        <v>644</v>
      </c>
      <c r="M2876" s="162">
        <v>14</v>
      </c>
      <c r="N2876" s="162">
        <v>63</v>
      </c>
      <c r="O2876" s="162">
        <v>197</v>
      </c>
      <c r="P2876" s="162">
        <v>1426</v>
      </c>
      <c r="Q2876" s="162">
        <v>2649</v>
      </c>
      <c r="R2876" s="164">
        <v>1</v>
      </c>
      <c r="S2876" s="164" t="s">
        <v>644</v>
      </c>
      <c r="T2876" s="164"/>
      <c r="U2876" s="164" t="s">
        <v>644</v>
      </c>
      <c r="V2876" s="164" t="s">
        <v>644</v>
      </c>
      <c r="W2876" s="162">
        <f t="shared" si="161"/>
        <v>1</v>
      </c>
      <c r="X2876" s="162">
        <v>1</v>
      </c>
      <c r="Y2876" t="str">
        <f t="shared" si="159"/>
        <v>Public Elementary</v>
      </c>
      <c r="AA2876" t="str">
        <f t="shared" si="160"/>
        <v>1</v>
      </c>
    </row>
    <row r="2877" spans="1:27" ht="15.75" hidden="1" customHeight="1" x14ac:dyDescent="0.25">
      <c r="A2877" s="162">
        <v>2859</v>
      </c>
      <c r="B2877" s="162">
        <v>123045</v>
      </c>
      <c r="C2877" s="163" t="s">
        <v>1793</v>
      </c>
      <c r="D2877" s="163" t="s">
        <v>638</v>
      </c>
      <c r="E2877" s="163" t="s">
        <v>3254</v>
      </c>
      <c r="F2877" s="163" t="s">
        <v>3254</v>
      </c>
      <c r="G2877" s="163" t="s">
        <v>3455</v>
      </c>
      <c r="H2877" s="163" t="s">
        <v>3456</v>
      </c>
      <c r="I2877" s="163" t="s">
        <v>643</v>
      </c>
      <c r="J2877" s="162">
        <v>12.323399459999999</v>
      </c>
      <c r="K2877" s="162">
        <v>125.1011467</v>
      </c>
      <c r="L2877" s="163" t="s">
        <v>644</v>
      </c>
      <c r="M2877" s="162">
        <v>14</v>
      </c>
      <c r="N2877" s="162">
        <v>63</v>
      </c>
      <c r="O2877" s="162">
        <v>197</v>
      </c>
      <c r="P2877" s="162">
        <v>1426</v>
      </c>
      <c r="Q2877" s="162">
        <v>2649</v>
      </c>
      <c r="R2877" s="164">
        <v>1</v>
      </c>
      <c r="S2877" s="164" t="s">
        <v>644</v>
      </c>
      <c r="T2877" s="164"/>
      <c r="U2877" s="164" t="s">
        <v>644</v>
      </c>
      <c r="V2877" s="164" t="s">
        <v>644</v>
      </c>
      <c r="W2877" s="162">
        <f t="shared" si="161"/>
        <v>1</v>
      </c>
      <c r="X2877" s="162">
        <v>1</v>
      </c>
      <c r="Y2877" t="str">
        <f t="shared" si="159"/>
        <v>Public Elementary</v>
      </c>
      <c r="AA2877" t="str">
        <f t="shared" si="160"/>
        <v>1</v>
      </c>
    </row>
    <row r="2878" spans="1:27" ht="15.75" hidden="1" customHeight="1" x14ac:dyDescent="0.25">
      <c r="A2878" s="162">
        <v>2860</v>
      </c>
      <c r="B2878" s="162">
        <v>123046</v>
      </c>
      <c r="C2878" s="163" t="s">
        <v>3486</v>
      </c>
      <c r="D2878" s="163" t="s">
        <v>638</v>
      </c>
      <c r="E2878" s="163" t="s">
        <v>3254</v>
      </c>
      <c r="F2878" s="163" t="s">
        <v>3254</v>
      </c>
      <c r="G2878" s="163" t="s">
        <v>3455</v>
      </c>
      <c r="H2878" s="163" t="s">
        <v>3456</v>
      </c>
      <c r="I2878" s="163" t="s">
        <v>643</v>
      </c>
      <c r="J2878" s="166">
        <v>12.30729919</v>
      </c>
      <c r="K2878" s="166">
        <v>125.0499916</v>
      </c>
      <c r="L2878" s="163" t="s">
        <v>644</v>
      </c>
      <c r="M2878" s="162">
        <v>14</v>
      </c>
      <c r="N2878" s="162">
        <v>63</v>
      </c>
      <c r="O2878" s="162">
        <v>197</v>
      </c>
      <c r="P2878" s="162">
        <v>1426</v>
      </c>
      <c r="Q2878" s="162">
        <v>2649</v>
      </c>
      <c r="R2878" s="164">
        <v>1</v>
      </c>
      <c r="S2878" s="164" t="s">
        <v>644</v>
      </c>
      <c r="T2878" s="164"/>
      <c r="U2878" s="164" t="s">
        <v>644</v>
      </c>
      <c r="V2878" s="164" t="s">
        <v>644</v>
      </c>
      <c r="W2878" s="162">
        <f t="shared" si="161"/>
        <v>1</v>
      </c>
      <c r="X2878" s="162">
        <v>1</v>
      </c>
      <c r="Y2878" t="str">
        <f t="shared" si="159"/>
        <v>Public Elementary</v>
      </c>
      <c r="AA2878" t="str">
        <f t="shared" si="160"/>
        <v>1</v>
      </c>
    </row>
    <row r="2879" spans="1:27" ht="15.75" hidden="1" customHeight="1" x14ac:dyDescent="0.25">
      <c r="A2879" s="162">
        <v>2861</v>
      </c>
      <c r="B2879" s="162">
        <v>123047</v>
      </c>
      <c r="C2879" s="163" t="s">
        <v>3487</v>
      </c>
      <c r="D2879" s="163" t="s">
        <v>638</v>
      </c>
      <c r="E2879" s="163" t="s">
        <v>3254</v>
      </c>
      <c r="F2879" s="163" t="s">
        <v>3254</v>
      </c>
      <c r="G2879" s="163" t="s">
        <v>3455</v>
      </c>
      <c r="H2879" s="163" t="s">
        <v>3456</v>
      </c>
      <c r="I2879" s="163" t="s">
        <v>643</v>
      </c>
      <c r="J2879" s="162">
        <v>12.333716000000001</v>
      </c>
      <c r="K2879" s="162">
        <v>125.048962</v>
      </c>
      <c r="L2879" s="163" t="s">
        <v>644</v>
      </c>
      <c r="M2879" s="162">
        <v>14</v>
      </c>
      <c r="N2879" s="162">
        <v>63</v>
      </c>
      <c r="O2879" s="162">
        <v>197</v>
      </c>
      <c r="P2879" s="162">
        <v>1426</v>
      </c>
      <c r="Q2879" s="162">
        <v>2649</v>
      </c>
      <c r="R2879" s="164">
        <v>1</v>
      </c>
      <c r="S2879" s="164" t="s">
        <v>644</v>
      </c>
      <c r="T2879" s="164"/>
      <c r="U2879" s="164" t="s">
        <v>644</v>
      </c>
      <c r="V2879" s="164" t="s">
        <v>644</v>
      </c>
      <c r="W2879" s="162">
        <f t="shared" si="161"/>
        <v>1</v>
      </c>
      <c r="X2879" s="162">
        <v>1</v>
      </c>
      <c r="Y2879" t="str">
        <f t="shared" si="159"/>
        <v>Public Elementary</v>
      </c>
      <c r="AA2879" t="str">
        <f t="shared" si="160"/>
        <v>1</v>
      </c>
    </row>
    <row r="2880" spans="1:27" ht="15.75" hidden="1" customHeight="1" x14ac:dyDescent="0.25">
      <c r="A2880" s="162">
        <v>2862</v>
      </c>
      <c r="B2880" s="162">
        <v>123048</v>
      </c>
      <c r="C2880" s="163" t="s">
        <v>928</v>
      </c>
      <c r="D2880" s="163" t="s">
        <v>638</v>
      </c>
      <c r="E2880" s="163" t="s">
        <v>3254</v>
      </c>
      <c r="F2880" s="163" t="s">
        <v>3254</v>
      </c>
      <c r="G2880" s="163" t="s">
        <v>3455</v>
      </c>
      <c r="H2880" s="163" t="s">
        <v>3456</v>
      </c>
      <c r="I2880" s="163" t="s">
        <v>643</v>
      </c>
      <c r="J2880" s="162">
        <v>12.304783430000001</v>
      </c>
      <c r="K2880" s="162">
        <v>125.0340271</v>
      </c>
      <c r="L2880" s="163" t="s">
        <v>644</v>
      </c>
      <c r="M2880" s="162">
        <v>14</v>
      </c>
      <c r="N2880" s="162">
        <v>63</v>
      </c>
      <c r="O2880" s="162">
        <v>197</v>
      </c>
      <c r="P2880" s="162">
        <v>1426</v>
      </c>
      <c r="Q2880" s="162">
        <v>2649</v>
      </c>
      <c r="R2880" s="164">
        <v>1</v>
      </c>
      <c r="S2880" s="164" t="s">
        <v>644</v>
      </c>
      <c r="T2880" s="164"/>
      <c r="U2880" s="164" t="s">
        <v>644</v>
      </c>
      <c r="V2880" s="164" t="s">
        <v>644</v>
      </c>
      <c r="W2880" s="162">
        <f t="shared" si="161"/>
        <v>1</v>
      </c>
      <c r="X2880" s="162">
        <v>1</v>
      </c>
      <c r="Y2880" t="str">
        <f t="shared" si="159"/>
        <v>Public Elementary</v>
      </c>
      <c r="AA2880" t="str">
        <f t="shared" si="160"/>
        <v>1</v>
      </c>
    </row>
    <row r="2881" spans="1:27" ht="15.75" hidden="1" customHeight="1" x14ac:dyDescent="0.25">
      <c r="A2881" s="162">
        <v>2863</v>
      </c>
      <c r="B2881" s="162">
        <v>123049</v>
      </c>
      <c r="C2881" s="163" t="s">
        <v>2160</v>
      </c>
      <c r="D2881" s="163" t="s">
        <v>638</v>
      </c>
      <c r="E2881" s="163" t="s">
        <v>3254</v>
      </c>
      <c r="F2881" s="163" t="s">
        <v>3254</v>
      </c>
      <c r="G2881" s="163" t="s">
        <v>3455</v>
      </c>
      <c r="H2881" s="163" t="s">
        <v>3456</v>
      </c>
      <c r="I2881" s="163" t="s">
        <v>643</v>
      </c>
      <c r="J2881" s="162">
        <v>12.330610679999999</v>
      </c>
      <c r="K2881" s="162">
        <v>125.1028633</v>
      </c>
      <c r="L2881" s="163" t="s">
        <v>644</v>
      </c>
      <c r="M2881" s="162">
        <v>14</v>
      </c>
      <c r="N2881" s="162">
        <v>63</v>
      </c>
      <c r="O2881" s="162">
        <v>197</v>
      </c>
      <c r="P2881" s="162">
        <v>1426</v>
      </c>
      <c r="Q2881" s="162">
        <v>2649</v>
      </c>
      <c r="R2881" s="164">
        <v>1</v>
      </c>
      <c r="S2881" s="164" t="s">
        <v>644</v>
      </c>
      <c r="T2881" s="164"/>
      <c r="U2881" s="164" t="s">
        <v>644</v>
      </c>
      <c r="V2881" s="164" t="s">
        <v>644</v>
      </c>
      <c r="W2881" s="162">
        <f t="shared" si="161"/>
        <v>1</v>
      </c>
      <c r="X2881" s="162">
        <v>1</v>
      </c>
      <c r="Y2881" t="str">
        <f t="shared" si="159"/>
        <v>Public Elementary</v>
      </c>
      <c r="AA2881" t="str">
        <f t="shared" si="160"/>
        <v>1</v>
      </c>
    </row>
    <row r="2882" spans="1:27" ht="15.75" hidden="1" customHeight="1" x14ac:dyDescent="0.25">
      <c r="A2882" s="162">
        <v>2864</v>
      </c>
      <c r="B2882" s="162">
        <v>123050</v>
      </c>
      <c r="C2882" s="163" t="s">
        <v>3488</v>
      </c>
      <c r="D2882" s="163" t="s">
        <v>638</v>
      </c>
      <c r="E2882" s="163" t="s">
        <v>3254</v>
      </c>
      <c r="F2882" s="163" t="s">
        <v>3254</v>
      </c>
      <c r="G2882" s="163" t="s">
        <v>3455</v>
      </c>
      <c r="H2882" s="163" t="s">
        <v>3456</v>
      </c>
      <c r="I2882" s="163" t="s">
        <v>643</v>
      </c>
      <c r="J2882" s="166">
        <v>12.34201234</v>
      </c>
      <c r="K2882" s="166">
        <v>125.0484775</v>
      </c>
      <c r="L2882" s="163" t="s">
        <v>644</v>
      </c>
      <c r="M2882" s="162">
        <v>14</v>
      </c>
      <c r="N2882" s="162">
        <v>63</v>
      </c>
      <c r="O2882" s="162">
        <v>197</v>
      </c>
      <c r="P2882" s="162">
        <v>1426</v>
      </c>
      <c r="Q2882" s="162">
        <v>2649</v>
      </c>
      <c r="R2882" s="164">
        <v>1</v>
      </c>
      <c r="S2882" s="164" t="s">
        <v>644</v>
      </c>
      <c r="T2882" s="164"/>
      <c r="U2882" s="164" t="s">
        <v>644</v>
      </c>
      <c r="V2882" s="164" t="s">
        <v>644</v>
      </c>
      <c r="W2882" s="162">
        <f t="shared" si="161"/>
        <v>1</v>
      </c>
      <c r="X2882" s="162">
        <v>1</v>
      </c>
      <c r="Y2882" t="str">
        <f t="shared" si="159"/>
        <v>Public Elementary</v>
      </c>
      <c r="AA2882" t="str">
        <f t="shared" si="160"/>
        <v>1</v>
      </c>
    </row>
    <row r="2883" spans="1:27" ht="15.75" hidden="1" customHeight="1" x14ac:dyDescent="0.25">
      <c r="A2883" s="162">
        <v>2865</v>
      </c>
      <c r="B2883" s="162">
        <v>123051</v>
      </c>
      <c r="C2883" s="163" t="s">
        <v>3489</v>
      </c>
      <c r="D2883" s="163" t="s">
        <v>638</v>
      </c>
      <c r="E2883" s="163" t="s">
        <v>3254</v>
      </c>
      <c r="F2883" s="163" t="s">
        <v>3254</v>
      </c>
      <c r="G2883" s="163" t="s">
        <v>3455</v>
      </c>
      <c r="H2883" s="163" t="s">
        <v>3456</v>
      </c>
      <c r="I2883" s="163" t="s">
        <v>643</v>
      </c>
      <c r="J2883" s="162">
        <v>12.32239322</v>
      </c>
      <c r="K2883" s="162">
        <v>125.01806259999999</v>
      </c>
      <c r="L2883" s="163" t="s">
        <v>644</v>
      </c>
      <c r="M2883" s="162">
        <v>14</v>
      </c>
      <c r="N2883" s="162">
        <v>63</v>
      </c>
      <c r="O2883" s="162">
        <v>197</v>
      </c>
      <c r="P2883" s="162">
        <v>1426</v>
      </c>
      <c r="Q2883" s="162">
        <v>2649</v>
      </c>
      <c r="R2883" s="164">
        <v>1</v>
      </c>
      <c r="S2883" s="164" t="s">
        <v>644</v>
      </c>
      <c r="T2883" s="164"/>
      <c r="U2883" s="164" t="s">
        <v>644</v>
      </c>
      <c r="V2883" s="164" t="s">
        <v>644</v>
      </c>
      <c r="W2883" s="162">
        <f t="shared" si="161"/>
        <v>1</v>
      </c>
      <c r="X2883" s="162">
        <v>1</v>
      </c>
      <c r="Y2883" t="str">
        <f t="shared" si="159"/>
        <v>Public Elementary</v>
      </c>
      <c r="AA2883" t="str">
        <f t="shared" si="160"/>
        <v>1</v>
      </c>
    </row>
    <row r="2884" spans="1:27" ht="15.75" hidden="1" customHeight="1" x14ac:dyDescent="0.25">
      <c r="A2884" s="162">
        <v>2866</v>
      </c>
      <c r="B2884" s="162">
        <v>123052</v>
      </c>
      <c r="C2884" s="163" t="s">
        <v>3490</v>
      </c>
      <c r="D2884" s="163" t="s">
        <v>638</v>
      </c>
      <c r="E2884" s="163" t="s">
        <v>3254</v>
      </c>
      <c r="F2884" s="163" t="s">
        <v>3254</v>
      </c>
      <c r="G2884" s="163" t="s">
        <v>3455</v>
      </c>
      <c r="H2884" s="163" t="s">
        <v>3458</v>
      </c>
      <c r="I2884" s="163" t="s">
        <v>643</v>
      </c>
      <c r="J2884" s="162">
        <v>12.3058736</v>
      </c>
      <c r="K2884" s="162">
        <v>125.0099945</v>
      </c>
      <c r="L2884" s="163" t="s">
        <v>644</v>
      </c>
      <c r="M2884" s="162">
        <v>14</v>
      </c>
      <c r="N2884" s="162">
        <v>63</v>
      </c>
      <c r="O2884" s="162">
        <v>197</v>
      </c>
      <c r="P2884" s="162">
        <v>1426</v>
      </c>
      <c r="Q2884" s="162">
        <v>2648</v>
      </c>
      <c r="R2884" s="164">
        <v>1</v>
      </c>
      <c r="S2884" s="164" t="s">
        <v>644</v>
      </c>
      <c r="T2884" s="164"/>
      <c r="U2884" s="164" t="s">
        <v>644</v>
      </c>
      <c r="V2884" s="164" t="s">
        <v>644</v>
      </c>
      <c r="W2884" s="162">
        <f t="shared" si="161"/>
        <v>1</v>
      </c>
      <c r="X2884" s="162">
        <v>1</v>
      </c>
      <c r="Y2884" t="str">
        <f t="shared" si="159"/>
        <v>Public Elementary</v>
      </c>
      <c r="AA2884" t="str">
        <f t="shared" si="160"/>
        <v>1</v>
      </c>
    </row>
    <row r="2885" spans="1:27" ht="15.75" hidden="1" customHeight="1" x14ac:dyDescent="0.25">
      <c r="A2885" s="162">
        <v>2867</v>
      </c>
      <c r="B2885" s="162">
        <v>123053</v>
      </c>
      <c r="C2885" s="163" t="s">
        <v>3491</v>
      </c>
      <c r="D2885" s="163" t="s">
        <v>638</v>
      </c>
      <c r="E2885" s="163" t="s">
        <v>3254</v>
      </c>
      <c r="F2885" s="163" t="s">
        <v>3254</v>
      </c>
      <c r="G2885" s="163" t="s">
        <v>3455</v>
      </c>
      <c r="H2885" s="163" t="s">
        <v>3458</v>
      </c>
      <c r="I2885" s="163" t="s">
        <v>643</v>
      </c>
      <c r="J2885" s="162">
        <v>12.34033722</v>
      </c>
      <c r="K2885" s="162">
        <v>125.0052738</v>
      </c>
      <c r="L2885" s="163" t="s">
        <v>644</v>
      </c>
      <c r="M2885" s="162">
        <v>14</v>
      </c>
      <c r="N2885" s="162">
        <v>63</v>
      </c>
      <c r="O2885" s="162">
        <v>197</v>
      </c>
      <c r="P2885" s="162">
        <v>1426</v>
      </c>
      <c r="Q2885" s="162">
        <v>2648</v>
      </c>
      <c r="R2885" s="164">
        <v>1</v>
      </c>
      <c r="S2885" s="164" t="s">
        <v>644</v>
      </c>
      <c r="T2885" s="164"/>
      <c r="U2885" s="164" t="s">
        <v>644</v>
      </c>
      <c r="V2885" s="164" t="s">
        <v>644</v>
      </c>
      <c r="W2885" s="162">
        <f t="shared" si="161"/>
        <v>1</v>
      </c>
      <c r="X2885" s="162">
        <v>1</v>
      </c>
      <c r="Y2885" t="str">
        <f t="shared" si="159"/>
        <v>Public Elementary</v>
      </c>
      <c r="AA2885" t="str">
        <f t="shared" si="160"/>
        <v>1</v>
      </c>
    </row>
    <row r="2886" spans="1:27" ht="15.75" hidden="1" customHeight="1" x14ac:dyDescent="0.25">
      <c r="A2886" s="162">
        <v>2868</v>
      </c>
      <c r="B2886" s="162">
        <v>123054</v>
      </c>
      <c r="C2886" s="163" t="s">
        <v>1463</v>
      </c>
      <c r="D2886" s="163" t="s">
        <v>638</v>
      </c>
      <c r="E2886" s="163" t="s">
        <v>3254</v>
      </c>
      <c r="F2886" s="163" t="s">
        <v>3254</v>
      </c>
      <c r="G2886" s="163" t="s">
        <v>3455</v>
      </c>
      <c r="H2886" s="163" t="s">
        <v>3458</v>
      </c>
      <c r="I2886" s="163" t="s">
        <v>643</v>
      </c>
      <c r="J2886" s="162">
        <v>12.366161010000001</v>
      </c>
      <c r="K2886" s="162">
        <v>125.0039864</v>
      </c>
      <c r="L2886" s="163" t="s">
        <v>644</v>
      </c>
      <c r="M2886" s="162">
        <v>14</v>
      </c>
      <c r="N2886" s="162">
        <v>63</v>
      </c>
      <c r="O2886" s="162">
        <v>197</v>
      </c>
      <c r="P2886" s="162">
        <v>1426</v>
      </c>
      <c r="Q2886" s="162">
        <v>2648</v>
      </c>
      <c r="R2886" s="164">
        <v>1</v>
      </c>
      <c r="S2886" s="164" t="s">
        <v>644</v>
      </c>
      <c r="T2886" s="164"/>
      <c r="U2886" s="164" t="s">
        <v>644</v>
      </c>
      <c r="V2886" s="164" t="s">
        <v>644</v>
      </c>
      <c r="W2886" s="162">
        <f t="shared" si="161"/>
        <v>1</v>
      </c>
      <c r="X2886" s="162">
        <v>1</v>
      </c>
      <c r="Y2886" t="str">
        <f t="shared" si="159"/>
        <v>Public Elementary</v>
      </c>
      <c r="AA2886" t="str">
        <f t="shared" si="160"/>
        <v>1</v>
      </c>
    </row>
    <row r="2887" spans="1:27" ht="15.75" hidden="1" customHeight="1" x14ac:dyDescent="0.25">
      <c r="A2887" s="162">
        <v>2869</v>
      </c>
      <c r="B2887" s="162">
        <v>123055</v>
      </c>
      <c r="C2887" s="163" t="s">
        <v>3492</v>
      </c>
      <c r="D2887" s="163" t="s">
        <v>638</v>
      </c>
      <c r="E2887" s="163" t="s">
        <v>3254</v>
      </c>
      <c r="F2887" s="163" t="s">
        <v>3254</v>
      </c>
      <c r="G2887" s="163" t="s">
        <v>3493</v>
      </c>
      <c r="H2887" s="163" t="s">
        <v>3494</v>
      </c>
      <c r="I2887" s="163" t="s">
        <v>643</v>
      </c>
      <c r="J2887" s="162">
        <v>12.57751779</v>
      </c>
      <c r="K2887" s="162">
        <v>124.2941666</v>
      </c>
      <c r="L2887" s="163" t="s">
        <v>644</v>
      </c>
      <c r="M2887" s="162">
        <v>14</v>
      </c>
      <c r="N2887" s="162">
        <v>63</v>
      </c>
      <c r="O2887" s="162">
        <v>197</v>
      </c>
      <c r="P2887" s="162">
        <v>1427</v>
      </c>
      <c r="Q2887" s="162">
        <v>2651</v>
      </c>
      <c r="R2887" s="164">
        <v>1</v>
      </c>
      <c r="S2887" s="164" t="s">
        <v>644</v>
      </c>
      <c r="T2887" s="164"/>
      <c r="U2887" s="164" t="s">
        <v>644</v>
      </c>
      <c r="V2887" s="164" t="s">
        <v>644</v>
      </c>
      <c r="W2887" s="162">
        <f t="shared" si="161"/>
        <v>1</v>
      </c>
      <c r="X2887" s="162">
        <v>1</v>
      </c>
      <c r="Y2887" t="str">
        <f t="shared" si="159"/>
        <v>Public Elementary</v>
      </c>
      <c r="AA2887" t="str">
        <f t="shared" si="160"/>
        <v>1</v>
      </c>
    </row>
    <row r="2888" spans="1:27" ht="15.75" hidden="1" customHeight="1" x14ac:dyDescent="0.25">
      <c r="A2888" s="162">
        <v>2870</v>
      </c>
      <c r="B2888" s="162">
        <v>123056</v>
      </c>
      <c r="C2888" s="163" t="s">
        <v>3495</v>
      </c>
      <c r="D2888" s="163" t="s">
        <v>638</v>
      </c>
      <c r="E2888" s="163" t="s">
        <v>3254</v>
      </c>
      <c r="F2888" s="163" t="s">
        <v>3254</v>
      </c>
      <c r="G2888" s="163" t="s">
        <v>3493</v>
      </c>
      <c r="H2888" s="163" t="s">
        <v>3494</v>
      </c>
      <c r="I2888" s="163" t="s">
        <v>643</v>
      </c>
      <c r="J2888" s="162">
        <v>12.56847037</v>
      </c>
      <c r="K2888" s="162">
        <v>124.36283109999999</v>
      </c>
      <c r="L2888" s="163" t="s">
        <v>644</v>
      </c>
      <c r="M2888" s="162">
        <v>14</v>
      </c>
      <c r="N2888" s="162">
        <v>63</v>
      </c>
      <c r="O2888" s="162">
        <v>197</v>
      </c>
      <c r="P2888" s="162">
        <v>1427</v>
      </c>
      <c r="Q2888" s="162">
        <v>2651</v>
      </c>
      <c r="R2888" s="164">
        <v>1</v>
      </c>
      <c r="S2888" s="164" t="s">
        <v>644</v>
      </c>
      <c r="T2888" s="164"/>
      <c r="U2888" s="164" t="s">
        <v>644</v>
      </c>
      <c r="V2888" s="164" t="s">
        <v>644</v>
      </c>
      <c r="W2888" s="162">
        <f t="shared" si="161"/>
        <v>1</v>
      </c>
      <c r="X2888" s="162">
        <v>1</v>
      </c>
      <c r="Y2888" t="str">
        <f t="shared" si="159"/>
        <v>Public Elementary</v>
      </c>
      <c r="AA2888" t="str">
        <f t="shared" si="160"/>
        <v>1</v>
      </c>
    </row>
    <row r="2889" spans="1:27" ht="15.75" hidden="1" customHeight="1" x14ac:dyDescent="0.25">
      <c r="A2889" s="162">
        <v>2871</v>
      </c>
      <c r="B2889" s="162">
        <v>123058</v>
      </c>
      <c r="C2889" s="163" t="s">
        <v>3496</v>
      </c>
      <c r="D2889" s="163" t="s">
        <v>638</v>
      </c>
      <c r="E2889" s="163" t="s">
        <v>3254</v>
      </c>
      <c r="F2889" s="163" t="s">
        <v>3254</v>
      </c>
      <c r="G2889" s="163" t="s">
        <v>3493</v>
      </c>
      <c r="H2889" s="163" t="s">
        <v>3494</v>
      </c>
      <c r="I2889" s="163" t="s">
        <v>643</v>
      </c>
      <c r="J2889" s="162">
        <v>12.53060178</v>
      </c>
      <c r="K2889" s="162">
        <v>124.376564</v>
      </c>
      <c r="L2889" s="163" t="s">
        <v>644</v>
      </c>
      <c r="M2889" s="162">
        <v>14</v>
      </c>
      <c r="N2889" s="162">
        <v>63</v>
      </c>
      <c r="O2889" s="162">
        <v>197</v>
      </c>
      <c r="P2889" s="162">
        <v>1427</v>
      </c>
      <c r="Q2889" s="162">
        <v>2651</v>
      </c>
      <c r="R2889" s="164">
        <v>1</v>
      </c>
      <c r="S2889" s="164" t="s">
        <v>644</v>
      </c>
      <c r="T2889" s="164"/>
      <c r="U2889" s="164" t="s">
        <v>644</v>
      </c>
      <c r="V2889" s="164" t="s">
        <v>644</v>
      </c>
      <c r="W2889" s="162">
        <f t="shared" si="161"/>
        <v>1</v>
      </c>
      <c r="X2889" s="162">
        <v>1</v>
      </c>
      <c r="Y2889" t="str">
        <f t="shared" si="159"/>
        <v>Public Elementary</v>
      </c>
      <c r="AA2889" t="str">
        <f t="shared" si="160"/>
        <v>1</v>
      </c>
    </row>
    <row r="2890" spans="1:27" ht="15.75" hidden="1" customHeight="1" x14ac:dyDescent="0.25">
      <c r="A2890" s="162">
        <v>2872</v>
      </c>
      <c r="B2890" s="162">
        <v>123059</v>
      </c>
      <c r="C2890" s="163" t="s">
        <v>697</v>
      </c>
      <c r="D2890" s="163" t="s">
        <v>638</v>
      </c>
      <c r="E2890" s="163" t="s">
        <v>3254</v>
      </c>
      <c r="F2890" s="163" t="s">
        <v>3254</v>
      </c>
      <c r="G2890" s="163" t="s">
        <v>3493</v>
      </c>
      <c r="H2890" s="163" t="s">
        <v>3497</v>
      </c>
      <c r="I2890" s="163" t="s">
        <v>643</v>
      </c>
      <c r="J2890" s="162">
        <v>12.53618159</v>
      </c>
      <c r="K2890" s="162">
        <v>124.34037410000001</v>
      </c>
      <c r="L2890" s="163" t="s">
        <v>644</v>
      </c>
      <c r="M2890" s="162">
        <v>14</v>
      </c>
      <c r="N2890" s="162">
        <v>63</v>
      </c>
      <c r="O2890" s="162">
        <v>197</v>
      </c>
      <c r="P2890" s="162">
        <v>1427</v>
      </c>
      <c r="Q2890" s="162">
        <v>2650</v>
      </c>
      <c r="R2890" s="164">
        <v>1</v>
      </c>
      <c r="S2890" s="164" t="s">
        <v>644</v>
      </c>
      <c r="T2890" s="164"/>
      <c r="U2890" s="164" t="s">
        <v>644</v>
      </c>
      <c r="V2890" s="164" t="s">
        <v>644</v>
      </c>
      <c r="W2890" s="162">
        <f t="shared" si="161"/>
        <v>1</v>
      </c>
      <c r="X2890" s="162">
        <v>1</v>
      </c>
      <c r="Y2890" t="str">
        <f t="shared" si="159"/>
        <v>Public Elementary</v>
      </c>
      <c r="AA2890" t="str">
        <f t="shared" si="160"/>
        <v>1</v>
      </c>
    </row>
    <row r="2891" spans="1:27" ht="15.75" hidden="1" customHeight="1" x14ac:dyDescent="0.25">
      <c r="A2891" s="162">
        <v>2873</v>
      </c>
      <c r="B2891" s="162">
        <v>123061</v>
      </c>
      <c r="C2891" s="163" t="s">
        <v>3498</v>
      </c>
      <c r="D2891" s="163" t="s">
        <v>638</v>
      </c>
      <c r="E2891" s="163" t="s">
        <v>3254</v>
      </c>
      <c r="F2891" s="163" t="s">
        <v>3254</v>
      </c>
      <c r="G2891" s="163" t="s">
        <v>3493</v>
      </c>
      <c r="H2891" s="163" t="s">
        <v>3497</v>
      </c>
      <c r="I2891" s="163" t="s">
        <v>643</v>
      </c>
      <c r="J2891" s="162">
        <v>12.50563228</v>
      </c>
      <c r="K2891" s="162">
        <v>124.3575096</v>
      </c>
      <c r="L2891" s="163" t="s">
        <v>644</v>
      </c>
      <c r="M2891" s="162">
        <v>14</v>
      </c>
      <c r="N2891" s="162">
        <v>63</v>
      </c>
      <c r="O2891" s="162">
        <v>197</v>
      </c>
      <c r="P2891" s="162">
        <v>1427</v>
      </c>
      <c r="Q2891" s="162">
        <v>2650</v>
      </c>
      <c r="R2891" s="164">
        <v>1</v>
      </c>
      <c r="S2891" s="164" t="s">
        <v>644</v>
      </c>
      <c r="T2891" s="164"/>
      <c r="U2891" s="164" t="s">
        <v>644</v>
      </c>
      <c r="V2891" s="164" t="s">
        <v>644</v>
      </c>
      <c r="W2891" s="162">
        <f t="shared" si="161"/>
        <v>1</v>
      </c>
      <c r="X2891" s="162">
        <v>1</v>
      </c>
      <c r="Y2891" t="str">
        <f t="shared" si="159"/>
        <v>Public Elementary</v>
      </c>
      <c r="AA2891" t="str">
        <f t="shared" si="160"/>
        <v>1</v>
      </c>
    </row>
    <row r="2892" spans="1:27" ht="15.75" hidden="1" customHeight="1" x14ac:dyDescent="0.25">
      <c r="A2892" s="162">
        <v>2874</v>
      </c>
      <c r="B2892" s="162">
        <v>123062</v>
      </c>
      <c r="C2892" s="163" t="s">
        <v>3499</v>
      </c>
      <c r="D2892" s="163" t="s">
        <v>638</v>
      </c>
      <c r="E2892" s="163" t="s">
        <v>3254</v>
      </c>
      <c r="F2892" s="163" t="s">
        <v>3254</v>
      </c>
      <c r="G2892" s="163" t="s">
        <v>3493</v>
      </c>
      <c r="H2892" s="163" t="s">
        <v>3497</v>
      </c>
      <c r="I2892" s="163" t="s">
        <v>643</v>
      </c>
      <c r="J2892" s="162">
        <v>12.529763920000001</v>
      </c>
      <c r="K2892" s="162">
        <v>124.3963909</v>
      </c>
      <c r="L2892" s="163" t="s">
        <v>644</v>
      </c>
      <c r="M2892" s="162">
        <v>14</v>
      </c>
      <c r="N2892" s="162">
        <v>63</v>
      </c>
      <c r="O2892" s="162">
        <v>197</v>
      </c>
      <c r="P2892" s="162">
        <v>1427</v>
      </c>
      <c r="Q2892" s="162">
        <v>2650</v>
      </c>
      <c r="R2892" s="164">
        <v>1</v>
      </c>
      <c r="S2892" s="164" t="s">
        <v>644</v>
      </c>
      <c r="T2892" s="164"/>
      <c r="U2892" s="164" t="s">
        <v>644</v>
      </c>
      <c r="V2892" s="164" t="s">
        <v>644</v>
      </c>
      <c r="W2892" s="162">
        <f t="shared" si="161"/>
        <v>1</v>
      </c>
      <c r="X2892" s="162">
        <v>1</v>
      </c>
      <c r="Y2892" t="str">
        <f t="shared" si="159"/>
        <v>Public Elementary</v>
      </c>
      <c r="AA2892" t="str">
        <f t="shared" si="160"/>
        <v>1</v>
      </c>
    </row>
    <row r="2893" spans="1:27" ht="15.75" hidden="1" customHeight="1" x14ac:dyDescent="0.25">
      <c r="A2893" s="162">
        <v>2875</v>
      </c>
      <c r="B2893" s="162">
        <v>123063</v>
      </c>
      <c r="C2893" s="163" t="s">
        <v>3500</v>
      </c>
      <c r="D2893" s="163" t="s">
        <v>638</v>
      </c>
      <c r="E2893" s="163" t="s">
        <v>3254</v>
      </c>
      <c r="F2893" s="163" t="s">
        <v>3254</v>
      </c>
      <c r="G2893" s="163" t="s">
        <v>3493</v>
      </c>
      <c r="H2893" s="163" t="s">
        <v>3494</v>
      </c>
      <c r="I2893" s="163" t="s">
        <v>643</v>
      </c>
      <c r="J2893" s="162">
        <v>12.5904182</v>
      </c>
      <c r="K2893" s="162">
        <v>124.37158580000001</v>
      </c>
      <c r="L2893" s="163" t="s">
        <v>644</v>
      </c>
      <c r="M2893" s="162">
        <v>14</v>
      </c>
      <c r="N2893" s="162">
        <v>63</v>
      </c>
      <c r="O2893" s="162">
        <v>197</v>
      </c>
      <c r="P2893" s="162">
        <v>1427</v>
      </c>
      <c r="Q2893" s="162">
        <v>2651</v>
      </c>
      <c r="R2893" s="164">
        <v>1</v>
      </c>
      <c r="S2893" s="164" t="s">
        <v>644</v>
      </c>
      <c r="T2893" s="164"/>
      <c r="U2893" s="164" t="s">
        <v>644</v>
      </c>
      <c r="V2893" s="164" t="s">
        <v>644</v>
      </c>
      <c r="W2893" s="162">
        <f t="shared" si="161"/>
        <v>1</v>
      </c>
      <c r="X2893" s="162">
        <v>1</v>
      </c>
      <c r="Y2893" t="str">
        <f t="shared" si="159"/>
        <v>Public Elementary</v>
      </c>
      <c r="AA2893" t="str">
        <f t="shared" si="160"/>
        <v>1</v>
      </c>
    </row>
    <row r="2894" spans="1:27" ht="15.75" hidden="1" customHeight="1" x14ac:dyDescent="0.25">
      <c r="A2894" s="162">
        <v>2876</v>
      </c>
      <c r="B2894" s="162">
        <v>123064</v>
      </c>
      <c r="C2894" s="163" t="s">
        <v>3501</v>
      </c>
      <c r="D2894" s="163" t="s">
        <v>638</v>
      </c>
      <c r="E2894" s="163" t="s">
        <v>3254</v>
      </c>
      <c r="F2894" s="163" t="s">
        <v>3254</v>
      </c>
      <c r="G2894" s="163" t="s">
        <v>3493</v>
      </c>
      <c r="H2894" s="163" t="s">
        <v>3497</v>
      </c>
      <c r="I2894" s="163" t="s">
        <v>643</v>
      </c>
      <c r="J2894" s="162">
        <v>12.532735000000001</v>
      </c>
      <c r="K2894" s="162">
        <v>124.330516</v>
      </c>
      <c r="L2894" s="163" t="s">
        <v>644</v>
      </c>
      <c r="M2894" s="162">
        <v>14</v>
      </c>
      <c r="N2894" s="162">
        <v>63</v>
      </c>
      <c r="O2894" s="162">
        <v>197</v>
      </c>
      <c r="P2894" s="162">
        <v>1427</v>
      </c>
      <c r="Q2894" s="162">
        <v>2650</v>
      </c>
      <c r="R2894" s="164">
        <v>1</v>
      </c>
      <c r="S2894" s="164" t="s">
        <v>644</v>
      </c>
      <c r="T2894" s="164"/>
      <c r="U2894" s="164" t="s">
        <v>644</v>
      </c>
      <c r="V2894" s="164" t="s">
        <v>644</v>
      </c>
      <c r="W2894" s="162">
        <f t="shared" si="161"/>
        <v>1</v>
      </c>
      <c r="X2894" s="162">
        <v>1</v>
      </c>
      <c r="Y2894" t="str">
        <f t="shared" si="159"/>
        <v>Public Elementary</v>
      </c>
      <c r="AA2894" t="str">
        <f t="shared" si="160"/>
        <v>1</v>
      </c>
    </row>
    <row r="2895" spans="1:27" ht="15.75" hidden="1" customHeight="1" x14ac:dyDescent="0.25">
      <c r="A2895" s="162">
        <v>2877</v>
      </c>
      <c r="B2895" s="162">
        <v>123065</v>
      </c>
      <c r="C2895" s="163" t="s">
        <v>1720</v>
      </c>
      <c r="D2895" s="163" t="s">
        <v>638</v>
      </c>
      <c r="E2895" s="163" t="s">
        <v>3254</v>
      </c>
      <c r="F2895" s="163" t="s">
        <v>3254</v>
      </c>
      <c r="G2895" s="163" t="s">
        <v>3493</v>
      </c>
      <c r="H2895" s="163" t="s">
        <v>3494</v>
      </c>
      <c r="I2895" s="163" t="s">
        <v>643</v>
      </c>
      <c r="J2895" s="170"/>
      <c r="K2895" s="170"/>
      <c r="L2895" s="163" t="s">
        <v>644</v>
      </c>
      <c r="M2895" s="162">
        <v>14</v>
      </c>
      <c r="N2895" s="162">
        <v>63</v>
      </c>
      <c r="O2895" s="162">
        <v>197</v>
      </c>
      <c r="P2895" s="162">
        <v>1427</v>
      </c>
      <c r="Q2895" s="162">
        <v>2651</v>
      </c>
      <c r="R2895" s="164">
        <v>1</v>
      </c>
      <c r="S2895" s="164" t="s">
        <v>644</v>
      </c>
      <c r="T2895" s="164"/>
      <c r="U2895" s="164" t="s">
        <v>644</v>
      </c>
      <c r="V2895" s="164" t="s">
        <v>644</v>
      </c>
      <c r="W2895" s="162">
        <f t="shared" si="161"/>
        <v>1</v>
      </c>
      <c r="X2895" s="162">
        <v>1</v>
      </c>
      <c r="Y2895" t="str">
        <f t="shared" si="159"/>
        <v>Public Elementary</v>
      </c>
      <c r="AA2895" t="str">
        <f t="shared" si="160"/>
        <v>1</v>
      </c>
    </row>
    <row r="2896" spans="1:27" ht="15.75" hidden="1" customHeight="1" x14ac:dyDescent="0.25">
      <c r="A2896" s="162">
        <v>2878</v>
      </c>
      <c r="B2896" s="162">
        <v>123066</v>
      </c>
      <c r="C2896" s="163" t="s">
        <v>1393</v>
      </c>
      <c r="D2896" s="163" t="s">
        <v>638</v>
      </c>
      <c r="E2896" s="163" t="s">
        <v>3254</v>
      </c>
      <c r="F2896" s="163" t="s">
        <v>3254</v>
      </c>
      <c r="G2896" s="163" t="s">
        <v>3493</v>
      </c>
      <c r="H2896" s="163" t="s">
        <v>3497</v>
      </c>
      <c r="I2896" s="163" t="s">
        <v>643</v>
      </c>
      <c r="J2896" s="162">
        <v>12.531188289999999</v>
      </c>
      <c r="K2896" s="162">
        <v>124.3908119</v>
      </c>
      <c r="L2896" s="163" t="s">
        <v>644</v>
      </c>
      <c r="M2896" s="162">
        <v>14</v>
      </c>
      <c r="N2896" s="162">
        <v>63</v>
      </c>
      <c r="O2896" s="162">
        <v>197</v>
      </c>
      <c r="P2896" s="162">
        <v>1427</v>
      </c>
      <c r="Q2896" s="162">
        <v>2650</v>
      </c>
      <c r="R2896" s="164">
        <v>1</v>
      </c>
      <c r="S2896" s="164" t="s">
        <v>644</v>
      </c>
      <c r="T2896" s="164"/>
      <c r="U2896" s="164" t="s">
        <v>644</v>
      </c>
      <c r="V2896" s="164" t="s">
        <v>644</v>
      </c>
      <c r="W2896" s="162">
        <f t="shared" si="161"/>
        <v>1</v>
      </c>
      <c r="X2896" s="162">
        <v>1</v>
      </c>
      <c r="Y2896" t="str">
        <f t="shared" si="159"/>
        <v>Public Elementary</v>
      </c>
      <c r="AA2896" t="str">
        <f t="shared" si="160"/>
        <v>1</v>
      </c>
    </row>
    <row r="2897" spans="1:27" ht="15.75" hidden="1" customHeight="1" x14ac:dyDescent="0.25">
      <c r="A2897" s="162">
        <v>2879</v>
      </c>
      <c r="B2897" s="162">
        <v>123067</v>
      </c>
      <c r="C2897" s="163" t="s">
        <v>1302</v>
      </c>
      <c r="D2897" s="163" t="s">
        <v>638</v>
      </c>
      <c r="E2897" s="163" t="s">
        <v>3254</v>
      </c>
      <c r="F2897" s="163" t="s">
        <v>3254</v>
      </c>
      <c r="G2897" s="163" t="s">
        <v>3493</v>
      </c>
      <c r="H2897" s="163" t="s">
        <v>3497</v>
      </c>
      <c r="I2897" s="163" t="s">
        <v>643</v>
      </c>
      <c r="J2897" s="162">
        <v>12.52473668</v>
      </c>
      <c r="K2897" s="162">
        <v>124.389267</v>
      </c>
      <c r="L2897" s="163" t="s">
        <v>644</v>
      </c>
      <c r="M2897" s="162">
        <v>14</v>
      </c>
      <c r="N2897" s="162">
        <v>63</v>
      </c>
      <c r="O2897" s="162">
        <v>197</v>
      </c>
      <c r="P2897" s="162">
        <v>1427</v>
      </c>
      <c r="Q2897" s="162">
        <v>2650</v>
      </c>
      <c r="R2897" s="164">
        <v>1</v>
      </c>
      <c r="S2897" s="164" t="s">
        <v>644</v>
      </c>
      <c r="T2897" s="164"/>
      <c r="U2897" s="164" t="s">
        <v>644</v>
      </c>
      <c r="V2897" s="164" t="s">
        <v>644</v>
      </c>
      <c r="W2897" s="162">
        <f t="shared" si="161"/>
        <v>1</v>
      </c>
      <c r="X2897" s="162">
        <v>1</v>
      </c>
      <c r="Y2897" t="str">
        <f t="shared" si="159"/>
        <v>Public Elementary</v>
      </c>
      <c r="AA2897" t="str">
        <f t="shared" si="160"/>
        <v>1</v>
      </c>
    </row>
    <row r="2898" spans="1:27" ht="15.75" hidden="1" customHeight="1" x14ac:dyDescent="0.25">
      <c r="A2898" s="162">
        <v>2880</v>
      </c>
      <c r="B2898" s="162">
        <v>123068</v>
      </c>
      <c r="C2898" s="163" t="s">
        <v>1395</v>
      </c>
      <c r="D2898" s="163" t="s">
        <v>638</v>
      </c>
      <c r="E2898" s="163" t="s">
        <v>3254</v>
      </c>
      <c r="F2898" s="163" t="s">
        <v>3254</v>
      </c>
      <c r="G2898" s="163" t="s">
        <v>3493</v>
      </c>
      <c r="H2898" s="163" t="s">
        <v>3494</v>
      </c>
      <c r="I2898" s="163" t="s">
        <v>643</v>
      </c>
      <c r="J2898" s="162">
        <v>12.58170631</v>
      </c>
      <c r="K2898" s="162">
        <v>124.3729591</v>
      </c>
      <c r="L2898" s="163" t="s">
        <v>644</v>
      </c>
      <c r="M2898" s="162">
        <v>14</v>
      </c>
      <c r="N2898" s="162">
        <v>63</v>
      </c>
      <c r="O2898" s="162">
        <v>197</v>
      </c>
      <c r="P2898" s="162">
        <v>1427</v>
      </c>
      <c r="Q2898" s="162">
        <v>2651</v>
      </c>
      <c r="R2898" s="164">
        <v>1</v>
      </c>
      <c r="S2898" s="164" t="s">
        <v>644</v>
      </c>
      <c r="T2898" s="164"/>
      <c r="U2898" s="164" t="s">
        <v>644</v>
      </c>
      <c r="V2898" s="164" t="s">
        <v>644</v>
      </c>
      <c r="W2898" s="162">
        <f t="shared" si="161"/>
        <v>1</v>
      </c>
      <c r="X2898" s="162">
        <v>1</v>
      </c>
      <c r="Y2898" t="str">
        <f t="shared" si="159"/>
        <v>Public Elementary</v>
      </c>
      <c r="AA2898" t="str">
        <f t="shared" si="160"/>
        <v>1</v>
      </c>
    </row>
    <row r="2899" spans="1:27" ht="15.75" hidden="1" customHeight="1" x14ac:dyDescent="0.25">
      <c r="A2899" s="162">
        <v>2881</v>
      </c>
      <c r="B2899" s="162">
        <v>123069</v>
      </c>
      <c r="C2899" s="163" t="s">
        <v>3502</v>
      </c>
      <c r="D2899" s="163" t="s">
        <v>638</v>
      </c>
      <c r="E2899" s="163" t="s">
        <v>3254</v>
      </c>
      <c r="F2899" s="163" t="s">
        <v>3254</v>
      </c>
      <c r="G2899" s="163" t="s">
        <v>3493</v>
      </c>
      <c r="H2899" s="163" t="s">
        <v>3497</v>
      </c>
      <c r="I2899" s="163" t="s">
        <v>643</v>
      </c>
      <c r="J2899" s="162">
        <v>12.487364469999999</v>
      </c>
      <c r="K2899" s="162">
        <v>124.3683243</v>
      </c>
      <c r="L2899" s="163" t="s">
        <v>644</v>
      </c>
      <c r="M2899" s="162">
        <v>14</v>
      </c>
      <c r="N2899" s="162">
        <v>63</v>
      </c>
      <c r="O2899" s="162">
        <v>197</v>
      </c>
      <c r="P2899" s="162">
        <v>1427</v>
      </c>
      <c r="Q2899" s="162">
        <v>2650</v>
      </c>
      <c r="R2899" s="164">
        <v>1</v>
      </c>
      <c r="S2899" s="164" t="s">
        <v>644</v>
      </c>
      <c r="T2899" s="164"/>
      <c r="U2899" s="164" t="s">
        <v>644</v>
      </c>
      <c r="V2899" s="164" t="s">
        <v>644</v>
      </c>
      <c r="W2899" s="162">
        <f t="shared" si="161"/>
        <v>1</v>
      </c>
      <c r="X2899" s="162">
        <v>1</v>
      </c>
      <c r="Y2899" t="str">
        <f t="shared" si="159"/>
        <v>Public Elementary</v>
      </c>
      <c r="AA2899" t="str">
        <f t="shared" si="160"/>
        <v>1</v>
      </c>
    </row>
    <row r="2900" spans="1:27" ht="15.75" hidden="1" customHeight="1" x14ac:dyDescent="0.25">
      <c r="A2900" s="162">
        <v>2882</v>
      </c>
      <c r="B2900" s="162">
        <v>123070</v>
      </c>
      <c r="C2900" s="163" t="s">
        <v>3503</v>
      </c>
      <c r="D2900" s="163" t="s">
        <v>638</v>
      </c>
      <c r="E2900" s="163" t="s">
        <v>3254</v>
      </c>
      <c r="F2900" s="163" t="s">
        <v>3254</v>
      </c>
      <c r="G2900" s="163" t="s">
        <v>3493</v>
      </c>
      <c r="H2900" s="163" t="s">
        <v>3494</v>
      </c>
      <c r="I2900" s="163" t="s">
        <v>643</v>
      </c>
      <c r="J2900" s="162">
        <v>12.600134949999999</v>
      </c>
      <c r="K2900" s="162">
        <v>124.3597412</v>
      </c>
      <c r="L2900" s="163" t="s">
        <v>644</v>
      </c>
      <c r="M2900" s="162">
        <v>14</v>
      </c>
      <c r="N2900" s="162">
        <v>63</v>
      </c>
      <c r="O2900" s="162">
        <v>197</v>
      </c>
      <c r="P2900" s="162">
        <v>1427</v>
      </c>
      <c r="Q2900" s="162">
        <v>2651</v>
      </c>
      <c r="R2900" s="164">
        <v>1</v>
      </c>
      <c r="S2900" s="164" t="s">
        <v>644</v>
      </c>
      <c r="T2900" s="164"/>
      <c r="U2900" s="164" t="s">
        <v>644</v>
      </c>
      <c r="V2900" s="164" t="s">
        <v>644</v>
      </c>
      <c r="W2900" s="162">
        <f t="shared" si="161"/>
        <v>1</v>
      </c>
      <c r="X2900" s="162">
        <v>1</v>
      </c>
      <c r="Y2900" t="str">
        <f t="shared" si="159"/>
        <v>Public Elementary</v>
      </c>
      <c r="AA2900" t="str">
        <f t="shared" si="160"/>
        <v>1</v>
      </c>
    </row>
    <row r="2901" spans="1:27" ht="15.75" hidden="1" customHeight="1" x14ac:dyDescent="0.25">
      <c r="A2901" s="162">
        <v>2883</v>
      </c>
      <c r="B2901" s="162">
        <v>123071</v>
      </c>
      <c r="C2901" s="163" t="s">
        <v>714</v>
      </c>
      <c r="D2901" s="163" t="s">
        <v>638</v>
      </c>
      <c r="E2901" s="163" t="s">
        <v>3254</v>
      </c>
      <c r="F2901" s="163" t="s">
        <v>3254</v>
      </c>
      <c r="G2901" s="163" t="s">
        <v>3493</v>
      </c>
      <c r="H2901" s="163" t="s">
        <v>3494</v>
      </c>
      <c r="I2901" s="163" t="s">
        <v>643</v>
      </c>
      <c r="J2901" s="162">
        <v>12.56109816</v>
      </c>
      <c r="K2901" s="162">
        <v>124.3971634</v>
      </c>
      <c r="L2901" s="163" t="s">
        <v>644</v>
      </c>
      <c r="M2901" s="162">
        <v>14</v>
      </c>
      <c r="N2901" s="162">
        <v>63</v>
      </c>
      <c r="O2901" s="162">
        <v>197</v>
      </c>
      <c r="P2901" s="162">
        <v>1427</v>
      </c>
      <c r="Q2901" s="162">
        <v>2651</v>
      </c>
      <c r="R2901" s="164">
        <v>1</v>
      </c>
      <c r="S2901" s="164" t="s">
        <v>644</v>
      </c>
      <c r="T2901" s="164"/>
      <c r="U2901" s="164" t="s">
        <v>644</v>
      </c>
      <c r="V2901" s="164" t="s">
        <v>644</v>
      </c>
      <c r="W2901" s="162">
        <f t="shared" si="161"/>
        <v>1</v>
      </c>
      <c r="X2901" s="162">
        <v>1</v>
      </c>
      <c r="Y2901" t="str">
        <f t="shared" si="159"/>
        <v>Public Elementary</v>
      </c>
      <c r="AA2901" t="str">
        <f t="shared" si="160"/>
        <v>1</v>
      </c>
    </row>
    <row r="2902" spans="1:27" ht="15.75" hidden="1" customHeight="1" x14ac:dyDescent="0.25">
      <c r="A2902" s="162">
        <v>2884</v>
      </c>
      <c r="B2902" s="162">
        <v>123072</v>
      </c>
      <c r="C2902" s="163" t="s">
        <v>928</v>
      </c>
      <c r="D2902" s="163" t="s">
        <v>638</v>
      </c>
      <c r="E2902" s="163" t="s">
        <v>3254</v>
      </c>
      <c r="F2902" s="163" t="s">
        <v>3254</v>
      </c>
      <c r="G2902" s="163" t="s">
        <v>3493</v>
      </c>
      <c r="H2902" s="163" t="s">
        <v>3497</v>
      </c>
      <c r="I2902" s="163" t="s">
        <v>643</v>
      </c>
      <c r="J2902" s="162">
        <v>12.50546469</v>
      </c>
      <c r="K2902" s="162">
        <v>124.3711567</v>
      </c>
      <c r="L2902" s="163" t="s">
        <v>644</v>
      </c>
      <c r="M2902" s="162">
        <v>14</v>
      </c>
      <c r="N2902" s="162">
        <v>63</v>
      </c>
      <c r="O2902" s="162">
        <v>197</v>
      </c>
      <c r="P2902" s="162">
        <v>1427</v>
      </c>
      <c r="Q2902" s="162">
        <v>2650</v>
      </c>
      <c r="R2902" s="164">
        <v>1</v>
      </c>
      <c r="S2902" s="164" t="s">
        <v>644</v>
      </c>
      <c r="T2902" s="164"/>
      <c r="U2902" s="164" t="s">
        <v>644</v>
      </c>
      <c r="V2902" s="164" t="s">
        <v>644</v>
      </c>
      <c r="W2902" s="162">
        <f t="shared" si="161"/>
        <v>1</v>
      </c>
      <c r="X2902" s="162">
        <v>1</v>
      </c>
      <c r="Y2902" t="str">
        <f t="shared" ref="Y2902:Y2965" si="162">IF(X2902=1,"Public","Private")&amp;" "&amp;IF(W2902=1,"Elementary",IF(W2902=2,"JHS",IF(W2902=3,"SHS (Stand-alone)",IF(W2902=4,"Integrated",IF(W2902=5,"Secondary",IF(W2902=6,"Complete K to 12",IF(W2902=7,"ALS",IF(W2902=8,"SHS SUC",""))))))))</f>
        <v>Public Elementary</v>
      </c>
      <c r="AA2902" t="str">
        <f t="shared" ref="AA2902:AA2965" si="163">IF(R2902=1,1,"")&amp;IF(S2902=1,2,"")&amp;IF(T2902=1,3,"")&amp;IF(U2902=1,4,"")&amp;IF(V2902=1,5,"")</f>
        <v>1</v>
      </c>
    </row>
    <row r="2903" spans="1:27" ht="15.75" hidden="1" customHeight="1" x14ac:dyDescent="0.25">
      <c r="A2903" s="162">
        <v>2885</v>
      </c>
      <c r="B2903" s="162">
        <v>123073</v>
      </c>
      <c r="C2903" s="163" t="s">
        <v>677</v>
      </c>
      <c r="D2903" s="163" t="s">
        <v>638</v>
      </c>
      <c r="E2903" s="163" t="s">
        <v>3254</v>
      </c>
      <c r="F2903" s="163" t="s">
        <v>3254</v>
      </c>
      <c r="G2903" s="163" t="s">
        <v>3493</v>
      </c>
      <c r="H2903" s="163" t="s">
        <v>3494</v>
      </c>
      <c r="I2903" s="163" t="s">
        <v>643</v>
      </c>
      <c r="J2903" s="162">
        <v>12.609683820000001</v>
      </c>
      <c r="K2903" s="162">
        <v>124.3829155</v>
      </c>
      <c r="L2903" s="163" t="s">
        <v>644</v>
      </c>
      <c r="M2903" s="162">
        <v>14</v>
      </c>
      <c r="N2903" s="162">
        <v>63</v>
      </c>
      <c r="O2903" s="162">
        <v>197</v>
      </c>
      <c r="P2903" s="162">
        <v>1427</v>
      </c>
      <c r="Q2903" s="162">
        <v>2651</v>
      </c>
      <c r="R2903" s="164">
        <v>1</v>
      </c>
      <c r="S2903" s="164" t="s">
        <v>644</v>
      </c>
      <c r="T2903" s="164"/>
      <c r="U2903" s="164" t="s">
        <v>644</v>
      </c>
      <c r="V2903" s="164" t="s">
        <v>644</v>
      </c>
      <c r="W2903" s="162">
        <f t="shared" si="161"/>
        <v>1</v>
      </c>
      <c r="X2903" s="162">
        <v>1</v>
      </c>
      <c r="Y2903" t="str">
        <f t="shared" si="162"/>
        <v>Public Elementary</v>
      </c>
      <c r="AA2903" t="str">
        <f t="shared" si="163"/>
        <v>1</v>
      </c>
    </row>
    <row r="2904" spans="1:27" ht="15.75" hidden="1" customHeight="1" x14ac:dyDescent="0.25">
      <c r="A2904" s="162">
        <v>2886</v>
      </c>
      <c r="B2904" s="162">
        <v>123074</v>
      </c>
      <c r="C2904" s="163" t="s">
        <v>1320</v>
      </c>
      <c r="D2904" s="163" t="s">
        <v>638</v>
      </c>
      <c r="E2904" s="163" t="s">
        <v>3254</v>
      </c>
      <c r="F2904" s="163" t="s">
        <v>3254</v>
      </c>
      <c r="G2904" s="163" t="s">
        <v>3493</v>
      </c>
      <c r="H2904" s="163" t="s">
        <v>3497</v>
      </c>
      <c r="I2904" s="163" t="s">
        <v>643</v>
      </c>
      <c r="J2904" s="162">
        <v>12.5266638</v>
      </c>
      <c r="K2904" s="162">
        <v>124.3782806</v>
      </c>
      <c r="L2904" s="163" t="s">
        <v>644</v>
      </c>
      <c r="M2904" s="162">
        <v>14</v>
      </c>
      <c r="N2904" s="162">
        <v>63</v>
      </c>
      <c r="O2904" s="162">
        <v>197</v>
      </c>
      <c r="P2904" s="162">
        <v>1427</v>
      </c>
      <c r="Q2904" s="162">
        <v>2650</v>
      </c>
      <c r="R2904" s="164">
        <v>1</v>
      </c>
      <c r="S2904" s="164" t="s">
        <v>644</v>
      </c>
      <c r="T2904" s="164"/>
      <c r="U2904" s="164" t="s">
        <v>644</v>
      </c>
      <c r="V2904" s="164" t="s">
        <v>644</v>
      </c>
      <c r="W2904" s="162">
        <f t="shared" si="161"/>
        <v>1</v>
      </c>
      <c r="X2904" s="162">
        <v>1</v>
      </c>
      <c r="Y2904" t="str">
        <f t="shared" si="162"/>
        <v>Public Elementary</v>
      </c>
      <c r="AA2904" t="str">
        <f t="shared" si="163"/>
        <v>1</v>
      </c>
    </row>
    <row r="2905" spans="1:27" ht="15.75" hidden="1" customHeight="1" x14ac:dyDescent="0.25">
      <c r="A2905" s="162">
        <v>2887</v>
      </c>
      <c r="B2905" s="162">
        <v>123075</v>
      </c>
      <c r="C2905" s="163" t="s">
        <v>3504</v>
      </c>
      <c r="D2905" s="163" t="s">
        <v>638</v>
      </c>
      <c r="E2905" s="163" t="s">
        <v>3254</v>
      </c>
      <c r="F2905" s="163" t="s">
        <v>3254</v>
      </c>
      <c r="G2905" s="163" t="s">
        <v>3493</v>
      </c>
      <c r="H2905" s="163" t="s">
        <v>3497</v>
      </c>
      <c r="I2905" s="163" t="s">
        <v>643</v>
      </c>
      <c r="J2905" s="162">
        <v>12.484850359999999</v>
      </c>
      <c r="K2905" s="162">
        <v>124.3825722</v>
      </c>
      <c r="L2905" s="163" t="s">
        <v>644</v>
      </c>
      <c r="M2905" s="162">
        <v>14</v>
      </c>
      <c r="N2905" s="162">
        <v>63</v>
      </c>
      <c r="O2905" s="162">
        <v>197</v>
      </c>
      <c r="P2905" s="162">
        <v>1427</v>
      </c>
      <c r="Q2905" s="162">
        <v>2650</v>
      </c>
      <c r="R2905" s="164">
        <v>1</v>
      </c>
      <c r="S2905" s="164" t="s">
        <v>644</v>
      </c>
      <c r="T2905" s="164"/>
      <c r="U2905" s="164" t="s">
        <v>644</v>
      </c>
      <c r="V2905" s="164" t="s">
        <v>644</v>
      </c>
      <c r="W2905" s="162">
        <f t="shared" si="161"/>
        <v>1</v>
      </c>
      <c r="X2905" s="162">
        <v>1</v>
      </c>
      <c r="Y2905" t="str">
        <f t="shared" si="162"/>
        <v>Public Elementary</v>
      </c>
      <c r="AA2905" t="str">
        <f t="shared" si="163"/>
        <v>1</v>
      </c>
    </row>
    <row r="2906" spans="1:27" ht="15.75" hidden="1" customHeight="1" x14ac:dyDescent="0.25">
      <c r="A2906" s="162">
        <v>2888</v>
      </c>
      <c r="B2906" s="162">
        <v>123076</v>
      </c>
      <c r="C2906" s="163" t="s">
        <v>3505</v>
      </c>
      <c r="D2906" s="163" t="s">
        <v>638</v>
      </c>
      <c r="E2906" s="163" t="s">
        <v>3254</v>
      </c>
      <c r="F2906" s="163" t="s">
        <v>3254</v>
      </c>
      <c r="G2906" s="163" t="s">
        <v>3493</v>
      </c>
      <c r="H2906" s="163" t="s">
        <v>3494</v>
      </c>
      <c r="I2906" s="163" t="s">
        <v>643</v>
      </c>
      <c r="J2906" s="170"/>
      <c r="K2906" s="170"/>
      <c r="L2906" s="163" t="s">
        <v>644</v>
      </c>
      <c r="M2906" s="162">
        <v>14</v>
      </c>
      <c r="N2906" s="162">
        <v>63</v>
      </c>
      <c r="O2906" s="162">
        <v>197</v>
      </c>
      <c r="P2906" s="162">
        <v>1427</v>
      </c>
      <c r="Q2906" s="162">
        <v>2651</v>
      </c>
      <c r="R2906" s="164">
        <v>1</v>
      </c>
      <c r="S2906" s="164" t="s">
        <v>644</v>
      </c>
      <c r="T2906" s="164"/>
      <c r="U2906" s="164" t="s">
        <v>644</v>
      </c>
      <c r="V2906" s="164" t="s">
        <v>644</v>
      </c>
      <c r="W2906" s="162">
        <f t="shared" si="161"/>
        <v>1</v>
      </c>
      <c r="X2906" s="162">
        <v>1</v>
      </c>
      <c r="Y2906" t="str">
        <f t="shared" si="162"/>
        <v>Public Elementary</v>
      </c>
      <c r="AA2906" t="str">
        <f t="shared" si="163"/>
        <v>1</v>
      </c>
    </row>
    <row r="2907" spans="1:27" ht="15.75" hidden="1" customHeight="1" x14ac:dyDescent="0.25">
      <c r="A2907" s="162">
        <v>2889</v>
      </c>
      <c r="B2907" s="162">
        <v>123077</v>
      </c>
      <c r="C2907" s="163" t="s">
        <v>679</v>
      </c>
      <c r="D2907" s="163" t="s">
        <v>638</v>
      </c>
      <c r="E2907" s="163" t="s">
        <v>3254</v>
      </c>
      <c r="F2907" s="163" t="s">
        <v>3254</v>
      </c>
      <c r="G2907" s="163" t="s">
        <v>3493</v>
      </c>
      <c r="H2907" s="163" t="s">
        <v>3494</v>
      </c>
      <c r="I2907" s="163" t="s">
        <v>643</v>
      </c>
      <c r="J2907" s="170"/>
      <c r="K2907" s="170"/>
      <c r="L2907" s="163" t="s">
        <v>644</v>
      </c>
      <c r="M2907" s="162">
        <v>14</v>
      </c>
      <c r="N2907" s="162">
        <v>63</v>
      </c>
      <c r="O2907" s="162">
        <v>197</v>
      </c>
      <c r="P2907" s="162">
        <v>1427</v>
      </c>
      <c r="Q2907" s="162">
        <v>2651</v>
      </c>
      <c r="R2907" s="164">
        <v>1</v>
      </c>
      <c r="S2907" s="164" t="s">
        <v>644</v>
      </c>
      <c r="T2907" s="164"/>
      <c r="U2907" s="164" t="s">
        <v>644</v>
      </c>
      <c r="V2907" s="164" t="s">
        <v>644</v>
      </c>
      <c r="W2907" s="162">
        <f t="shared" si="161"/>
        <v>1</v>
      </c>
      <c r="X2907" s="162">
        <v>1</v>
      </c>
      <c r="Y2907" t="str">
        <f t="shared" si="162"/>
        <v>Public Elementary</v>
      </c>
      <c r="AA2907" t="str">
        <f t="shared" si="163"/>
        <v>1</v>
      </c>
    </row>
    <row r="2908" spans="1:27" ht="15.75" hidden="1" customHeight="1" x14ac:dyDescent="0.25">
      <c r="A2908" s="162">
        <v>2890</v>
      </c>
      <c r="B2908" s="162">
        <v>123078</v>
      </c>
      <c r="C2908" s="163" t="s">
        <v>3506</v>
      </c>
      <c r="D2908" s="163" t="s">
        <v>638</v>
      </c>
      <c r="E2908" s="163" t="s">
        <v>3254</v>
      </c>
      <c r="F2908" s="163" t="s">
        <v>3254</v>
      </c>
      <c r="G2908" s="163" t="s">
        <v>3493</v>
      </c>
      <c r="H2908" s="163" t="s">
        <v>3494</v>
      </c>
      <c r="I2908" s="163" t="s">
        <v>643</v>
      </c>
      <c r="J2908" s="170"/>
      <c r="K2908" s="170"/>
      <c r="L2908" s="163" t="s">
        <v>644</v>
      </c>
      <c r="M2908" s="162">
        <v>14</v>
      </c>
      <c r="N2908" s="162">
        <v>63</v>
      </c>
      <c r="O2908" s="162">
        <v>197</v>
      </c>
      <c r="P2908" s="162">
        <v>1427</v>
      </c>
      <c r="Q2908" s="162">
        <v>2651</v>
      </c>
      <c r="R2908" s="164">
        <v>1</v>
      </c>
      <c r="S2908" s="164" t="s">
        <v>644</v>
      </c>
      <c r="T2908" s="164"/>
      <c r="U2908" s="164" t="s">
        <v>644</v>
      </c>
      <c r="V2908" s="164" t="s">
        <v>644</v>
      </c>
      <c r="W2908" s="162">
        <f t="shared" si="161"/>
        <v>1</v>
      </c>
      <c r="X2908" s="162">
        <v>1</v>
      </c>
      <c r="Y2908" t="str">
        <f t="shared" si="162"/>
        <v>Public Elementary</v>
      </c>
      <c r="AA2908" t="str">
        <f t="shared" si="163"/>
        <v>1</v>
      </c>
    </row>
    <row r="2909" spans="1:27" ht="15.75" hidden="1" customHeight="1" x14ac:dyDescent="0.25">
      <c r="A2909" s="162">
        <v>2891</v>
      </c>
      <c r="B2909" s="162">
        <v>123079</v>
      </c>
      <c r="C2909" s="163" t="s">
        <v>1401</v>
      </c>
      <c r="D2909" s="163" t="s">
        <v>638</v>
      </c>
      <c r="E2909" s="163" t="s">
        <v>3254</v>
      </c>
      <c r="F2909" s="163" t="s">
        <v>3254</v>
      </c>
      <c r="G2909" s="163" t="s">
        <v>3493</v>
      </c>
      <c r="H2909" s="163" t="s">
        <v>3497</v>
      </c>
      <c r="I2909" s="163" t="s">
        <v>643</v>
      </c>
      <c r="J2909" s="162">
        <v>12.55305551</v>
      </c>
      <c r="K2909" s="162">
        <v>124.31176189999999</v>
      </c>
      <c r="L2909" s="163" t="s">
        <v>644</v>
      </c>
      <c r="M2909" s="162">
        <v>14</v>
      </c>
      <c r="N2909" s="162">
        <v>63</v>
      </c>
      <c r="O2909" s="162">
        <v>197</v>
      </c>
      <c r="P2909" s="162">
        <v>1427</v>
      </c>
      <c r="Q2909" s="162">
        <v>2650</v>
      </c>
      <c r="R2909" s="164">
        <v>1</v>
      </c>
      <c r="S2909" s="164" t="s">
        <v>644</v>
      </c>
      <c r="T2909" s="164"/>
      <c r="U2909" s="164" t="s">
        <v>644</v>
      </c>
      <c r="V2909" s="164" t="s">
        <v>644</v>
      </c>
      <c r="W2909" s="162">
        <f t="shared" si="161"/>
        <v>1</v>
      </c>
      <c r="X2909" s="162">
        <v>1</v>
      </c>
      <c r="Y2909" t="str">
        <f t="shared" si="162"/>
        <v>Public Elementary</v>
      </c>
      <c r="AA2909" t="str">
        <f t="shared" si="163"/>
        <v>1</v>
      </c>
    </row>
    <row r="2910" spans="1:27" ht="15.75" hidden="1" customHeight="1" x14ac:dyDescent="0.25">
      <c r="A2910" s="162">
        <v>2892</v>
      </c>
      <c r="B2910" s="162">
        <v>123080</v>
      </c>
      <c r="C2910" s="163" t="s">
        <v>3507</v>
      </c>
      <c r="D2910" s="163" t="s">
        <v>638</v>
      </c>
      <c r="E2910" s="163" t="s">
        <v>3254</v>
      </c>
      <c r="F2910" s="163" t="s">
        <v>3254</v>
      </c>
      <c r="G2910" s="163" t="s">
        <v>3508</v>
      </c>
      <c r="H2910" s="163" t="s">
        <v>3508</v>
      </c>
      <c r="I2910" s="163" t="s">
        <v>643</v>
      </c>
      <c r="J2910" s="162">
        <v>12.330575</v>
      </c>
      <c r="K2910" s="162">
        <v>124.646805</v>
      </c>
      <c r="L2910" s="163" t="s">
        <v>644</v>
      </c>
      <c r="M2910" s="162">
        <v>14</v>
      </c>
      <c r="N2910" s="162">
        <v>63</v>
      </c>
      <c r="O2910" s="162">
        <v>197</v>
      </c>
      <c r="P2910" s="162">
        <v>1428</v>
      </c>
      <c r="Q2910" s="162">
        <v>2652</v>
      </c>
      <c r="R2910" s="164">
        <v>1</v>
      </c>
      <c r="S2910" s="164" t="s">
        <v>644</v>
      </c>
      <c r="T2910" s="164"/>
      <c r="U2910" s="164" t="s">
        <v>644</v>
      </c>
      <c r="V2910" s="164" t="s">
        <v>644</v>
      </c>
      <c r="W2910" s="162">
        <f t="shared" si="161"/>
        <v>1</v>
      </c>
      <c r="X2910" s="162">
        <v>1</v>
      </c>
      <c r="Y2910" t="str">
        <f t="shared" si="162"/>
        <v>Public Elementary</v>
      </c>
      <c r="AA2910" t="str">
        <f t="shared" si="163"/>
        <v>1</v>
      </c>
    </row>
    <row r="2911" spans="1:27" ht="15.75" hidden="1" customHeight="1" x14ac:dyDescent="0.25">
      <c r="A2911" s="162">
        <v>2893</v>
      </c>
      <c r="B2911" s="162">
        <v>123081</v>
      </c>
      <c r="C2911" s="163" t="s">
        <v>2289</v>
      </c>
      <c r="D2911" s="163" t="s">
        <v>638</v>
      </c>
      <c r="E2911" s="163" t="s">
        <v>3254</v>
      </c>
      <c r="F2911" s="163" t="s">
        <v>3254</v>
      </c>
      <c r="G2911" s="163" t="s">
        <v>3508</v>
      </c>
      <c r="H2911" s="163" t="s">
        <v>3508</v>
      </c>
      <c r="I2911" s="163" t="s">
        <v>643</v>
      </c>
      <c r="J2911" s="162">
        <v>12.92667778</v>
      </c>
      <c r="K2911" s="162">
        <v>124.1192889</v>
      </c>
      <c r="L2911" s="163" t="s">
        <v>644</v>
      </c>
      <c r="M2911" s="162">
        <v>14</v>
      </c>
      <c r="N2911" s="162">
        <v>63</v>
      </c>
      <c r="O2911" s="162">
        <v>197</v>
      </c>
      <c r="P2911" s="162">
        <v>1428</v>
      </c>
      <c r="Q2911" s="162">
        <v>2652</v>
      </c>
      <c r="R2911" s="164">
        <v>1</v>
      </c>
      <c r="S2911" s="164" t="s">
        <v>644</v>
      </c>
      <c r="T2911" s="164"/>
      <c r="U2911" s="164" t="s">
        <v>644</v>
      </c>
      <c r="V2911" s="164" t="s">
        <v>644</v>
      </c>
      <c r="W2911" s="162">
        <f t="shared" si="161"/>
        <v>1</v>
      </c>
      <c r="X2911" s="162">
        <v>1</v>
      </c>
      <c r="Y2911" t="str">
        <f t="shared" si="162"/>
        <v>Public Elementary</v>
      </c>
      <c r="AA2911" t="str">
        <f t="shared" si="163"/>
        <v>1</v>
      </c>
    </row>
    <row r="2912" spans="1:27" ht="15.75" hidden="1" customHeight="1" x14ac:dyDescent="0.25">
      <c r="A2912" s="162">
        <v>2894</v>
      </c>
      <c r="B2912" s="162">
        <v>123082</v>
      </c>
      <c r="C2912" s="163" t="s">
        <v>3509</v>
      </c>
      <c r="D2912" s="163" t="s">
        <v>638</v>
      </c>
      <c r="E2912" s="163" t="s">
        <v>3254</v>
      </c>
      <c r="F2912" s="163" t="s">
        <v>3254</v>
      </c>
      <c r="G2912" s="163" t="s">
        <v>3508</v>
      </c>
      <c r="H2912" s="163" t="s">
        <v>3508</v>
      </c>
      <c r="I2912" s="163" t="s">
        <v>643</v>
      </c>
      <c r="J2912" s="162">
        <v>12.33648021</v>
      </c>
      <c r="K2912" s="162">
        <v>124.5794678</v>
      </c>
      <c r="L2912" s="163" t="s">
        <v>644</v>
      </c>
      <c r="M2912" s="162">
        <v>14</v>
      </c>
      <c r="N2912" s="162">
        <v>63</v>
      </c>
      <c r="O2912" s="162">
        <v>197</v>
      </c>
      <c r="P2912" s="162">
        <v>1428</v>
      </c>
      <c r="Q2912" s="162">
        <v>2652</v>
      </c>
      <c r="R2912" s="164">
        <v>1</v>
      </c>
      <c r="S2912" s="164" t="s">
        <v>644</v>
      </c>
      <c r="T2912" s="164"/>
      <c r="U2912" s="164" t="s">
        <v>644</v>
      </c>
      <c r="V2912" s="164" t="s">
        <v>644</v>
      </c>
      <c r="W2912" s="162">
        <f t="shared" si="161"/>
        <v>1</v>
      </c>
      <c r="X2912" s="162">
        <v>1</v>
      </c>
      <c r="Y2912" t="str">
        <f t="shared" si="162"/>
        <v>Public Elementary</v>
      </c>
      <c r="AA2912" t="str">
        <f t="shared" si="163"/>
        <v>1</v>
      </c>
    </row>
    <row r="2913" spans="1:27" ht="15.75" hidden="1" customHeight="1" x14ac:dyDescent="0.25">
      <c r="A2913" s="162">
        <v>2895</v>
      </c>
      <c r="B2913" s="162">
        <v>123083</v>
      </c>
      <c r="C2913" s="163" t="s">
        <v>3510</v>
      </c>
      <c r="D2913" s="163" t="s">
        <v>638</v>
      </c>
      <c r="E2913" s="163" t="s">
        <v>3254</v>
      </c>
      <c r="F2913" s="163" t="s">
        <v>3254</v>
      </c>
      <c r="G2913" s="163" t="s">
        <v>3508</v>
      </c>
      <c r="H2913" s="163" t="s">
        <v>3508</v>
      </c>
      <c r="I2913" s="163" t="s">
        <v>643</v>
      </c>
      <c r="J2913" s="162">
        <v>12.3</v>
      </c>
      <c r="K2913" s="162">
        <v>124.616669</v>
      </c>
      <c r="L2913" s="163" t="s">
        <v>644</v>
      </c>
      <c r="M2913" s="162">
        <v>14</v>
      </c>
      <c r="N2913" s="162">
        <v>63</v>
      </c>
      <c r="O2913" s="162">
        <v>197</v>
      </c>
      <c r="P2913" s="162">
        <v>1428</v>
      </c>
      <c r="Q2913" s="162">
        <v>2652</v>
      </c>
      <c r="R2913" s="164">
        <v>1</v>
      </c>
      <c r="S2913" s="164" t="s">
        <v>644</v>
      </c>
      <c r="T2913" s="164"/>
      <c r="U2913" s="164" t="s">
        <v>644</v>
      </c>
      <c r="V2913" s="164" t="s">
        <v>644</v>
      </c>
      <c r="W2913" s="162">
        <f t="shared" si="161"/>
        <v>1</v>
      </c>
      <c r="X2913" s="162">
        <v>1</v>
      </c>
      <c r="Y2913" t="str">
        <f t="shared" si="162"/>
        <v>Public Elementary</v>
      </c>
      <c r="AA2913" t="str">
        <f t="shared" si="163"/>
        <v>1</v>
      </c>
    </row>
    <row r="2914" spans="1:27" ht="15.75" hidden="1" customHeight="1" x14ac:dyDescent="0.25">
      <c r="A2914" s="162">
        <v>2896</v>
      </c>
      <c r="B2914" s="162">
        <v>123084</v>
      </c>
      <c r="C2914" s="163" t="s">
        <v>3511</v>
      </c>
      <c r="D2914" s="163" t="s">
        <v>638</v>
      </c>
      <c r="E2914" s="163" t="s">
        <v>3254</v>
      </c>
      <c r="F2914" s="163" t="s">
        <v>3254</v>
      </c>
      <c r="G2914" s="163" t="s">
        <v>3508</v>
      </c>
      <c r="H2914" s="163" t="s">
        <v>3508</v>
      </c>
      <c r="I2914" s="163" t="s">
        <v>643</v>
      </c>
      <c r="J2914" s="162">
        <v>12.30662832</v>
      </c>
      <c r="K2914" s="162">
        <v>124.6505356</v>
      </c>
      <c r="L2914" s="163" t="s">
        <v>644</v>
      </c>
      <c r="M2914" s="162">
        <v>14</v>
      </c>
      <c r="N2914" s="162">
        <v>63</v>
      </c>
      <c r="O2914" s="162">
        <v>197</v>
      </c>
      <c r="P2914" s="162">
        <v>1428</v>
      </c>
      <c r="Q2914" s="162">
        <v>2652</v>
      </c>
      <c r="R2914" s="164">
        <v>1</v>
      </c>
      <c r="S2914" s="164" t="s">
        <v>644</v>
      </c>
      <c r="T2914" s="164"/>
      <c r="U2914" s="164" t="s">
        <v>644</v>
      </c>
      <c r="V2914" s="164" t="s">
        <v>644</v>
      </c>
      <c r="W2914" s="162">
        <f t="shared" si="161"/>
        <v>1</v>
      </c>
      <c r="X2914" s="162">
        <v>1</v>
      </c>
      <c r="Y2914" t="str">
        <f t="shared" si="162"/>
        <v>Public Elementary</v>
      </c>
      <c r="AA2914" t="str">
        <f t="shared" si="163"/>
        <v>1</v>
      </c>
    </row>
    <row r="2915" spans="1:27" ht="15.75" hidden="1" customHeight="1" x14ac:dyDescent="0.25">
      <c r="A2915" s="162">
        <v>2897</v>
      </c>
      <c r="B2915" s="162">
        <v>123085</v>
      </c>
      <c r="C2915" s="163" t="s">
        <v>3512</v>
      </c>
      <c r="D2915" s="163" t="s">
        <v>638</v>
      </c>
      <c r="E2915" s="163" t="s">
        <v>3254</v>
      </c>
      <c r="F2915" s="163" t="s">
        <v>3254</v>
      </c>
      <c r="G2915" s="163" t="s">
        <v>3508</v>
      </c>
      <c r="H2915" s="163" t="s">
        <v>3508</v>
      </c>
      <c r="I2915" s="163" t="s">
        <v>643</v>
      </c>
      <c r="J2915" s="162">
        <v>12.339834140000001</v>
      </c>
      <c r="K2915" s="162">
        <v>124.68332289999999</v>
      </c>
      <c r="L2915" s="163" t="s">
        <v>644</v>
      </c>
      <c r="M2915" s="162">
        <v>14</v>
      </c>
      <c r="N2915" s="162">
        <v>63</v>
      </c>
      <c r="O2915" s="162">
        <v>197</v>
      </c>
      <c r="P2915" s="162">
        <v>1428</v>
      </c>
      <c r="Q2915" s="162">
        <v>2652</v>
      </c>
      <c r="R2915" s="164">
        <v>1</v>
      </c>
      <c r="S2915" s="164" t="s">
        <v>644</v>
      </c>
      <c r="T2915" s="164"/>
      <c r="U2915" s="164" t="s">
        <v>644</v>
      </c>
      <c r="V2915" s="164" t="s">
        <v>644</v>
      </c>
      <c r="W2915" s="162">
        <f t="shared" si="161"/>
        <v>1</v>
      </c>
      <c r="X2915" s="162">
        <v>1</v>
      </c>
      <c r="Y2915" t="str">
        <f t="shared" si="162"/>
        <v>Public Elementary</v>
      </c>
      <c r="AA2915" t="str">
        <f t="shared" si="163"/>
        <v>1</v>
      </c>
    </row>
    <row r="2916" spans="1:27" ht="15.75" hidden="1" customHeight="1" x14ac:dyDescent="0.25">
      <c r="A2916" s="162">
        <v>2898</v>
      </c>
      <c r="B2916" s="162">
        <v>123086</v>
      </c>
      <c r="C2916" s="163" t="s">
        <v>3513</v>
      </c>
      <c r="D2916" s="163" t="s">
        <v>638</v>
      </c>
      <c r="E2916" s="163" t="s">
        <v>3254</v>
      </c>
      <c r="F2916" s="163" t="s">
        <v>3254</v>
      </c>
      <c r="G2916" s="163" t="s">
        <v>3508</v>
      </c>
      <c r="H2916" s="163" t="s">
        <v>3508</v>
      </c>
      <c r="I2916" s="163" t="s">
        <v>643</v>
      </c>
      <c r="J2916" s="162">
        <v>12.302267649999999</v>
      </c>
      <c r="K2916" s="162">
        <v>124.6529388</v>
      </c>
      <c r="L2916" s="163" t="s">
        <v>644</v>
      </c>
      <c r="M2916" s="162">
        <v>14</v>
      </c>
      <c r="N2916" s="162">
        <v>63</v>
      </c>
      <c r="O2916" s="162">
        <v>197</v>
      </c>
      <c r="P2916" s="162">
        <v>1428</v>
      </c>
      <c r="Q2916" s="162">
        <v>2652</v>
      </c>
      <c r="R2916" s="164">
        <v>1</v>
      </c>
      <c r="S2916" s="164" t="s">
        <v>644</v>
      </c>
      <c r="T2916" s="164"/>
      <c r="U2916" s="164" t="s">
        <v>644</v>
      </c>
      <c r="V2916" s="164" t="s">
        <v>644</v>
      </c>
      <c r="W2916" s="162">
        <f t="shared" si="161"/>
        <v>1</v>
      </c>
      <c r="X2916" s="162">
        <v>1</v>
      </c>
      <c r="Y2916" t="str">
        <f t="shared" si="162"/>
        <v>Public Elementary</v>
      </c>
      <c r="AA2916" t="str">
        <f t="shared" si="163"/>
        <v>1</v>
      </c>
    </row>
    <row r="2917" spans="1:27" ht="15.75" hidden="1" customHeight="1" x14ac:dyDescent="0.25">
      <c r="A2917" s="162">
        <v>2899</v>
      </c>
      <c r="B2917" s="162">
        <v>123087</v>
      </c>
      <c r="C2917" s="163" t="s">
        <v>3514</v>
      </c>
      <c r="D2917" s="163" t="s">
        <v>638</v>
      </c>
      <c r="E2917" s="163" t="s">
        <v>3254</v>
      </c>
      <c r="F2917" s="163" t="s">
        <v>3254</v>
      </c>
      <c r="G2917" s="163" t="s">
        <v>3508</v>
      </c>
      <c r="H2917" s="163" t="s">
        <v>3508</v>
      </c>
      <c r="I2917" s="163" t="s">
        <v>643</v>
      </c>
      <c r="J2917" s="162">
        <v>12.344042999999999</v>
      </c>
      <c r="K2917" s="162">
        <v>124.657844</v>
      </c>
      <c r="L2917" s="163" t="s">
        <v>644</v>
      </c>
      <c r="M2917" s="162">
        <v>14</v>
      </c>
      <c r="N2917" s="162">
        <v>63</v>
      </c>
      <c r="O2917" s="162">
        <v>197</v>
      </c>
      <c r="P2917" s="162">
        <v>1428</v>
      </c>
      <c r="Q2917" s="162">
        <v>2652</v>
      </c>
      <c r="R2917" s="164">
        <v>1</v>
      </c>
      <c r="S2917" s="164" t="s">
        <v>644</v>
      </c>
      <c r="T2917" s="164"/>
      <c r="U2917" s="164" t="s">
        <v>644</v>
      </c>
      <c r="V2917" s="164" t="s">
        <v>644</v>
      </c>
      <c r="W2917" s="162">
        <f t="shared" si="161"/>
        <v>1</v>
      </c>
      <c r="X2917" s="162">
        <v>1</v>
      </c>
      <c r="Y2917" t="str">
        <f t="shared" si="162"/>
        <v>Public Elementary</v>
      </c>
      <c r="AA2917" t="str">
        <f t="shared" si="163"/>
        <v>1</v>
      </c>
    </row>
    <row r="2918" spans="1:27" ht="15.75" hidden="1" customHeight="1" x14ac:dyDescent="0.25">
      <c r="A2918" s="162">
        <v>2900</v>
      </c>
      <c r="B2918" s="162">
        <v>123088</v>
      </c>
      <c r="C2918" s="163" t="s">
        <v>3515</v>
      </c>
      <c r="D2918" s="163" t="s">
        <v>638</v>
      </c>
      <c r="E2918" s="163" t="s">
        <v>3254</v>
      </c>
      <c r="F2918" s="163" t="s">
        <v>3254</v>
      </c>
      <c r="G2918" s="163" t="s">
        <v>3508</v>
      </c>
      <c r="H2918" s="163" t="s">
        <v>3508</v>
      </c>
      <c r="I2918" s="163" t="s">
        <v>643</v>
      </c>
      <c r="J2918" s="162">
        <v>12.274660000000001</v>
      </c>
      <c r="K2918" s="162">
        <v>124.611172</v>
      </c>
      <c r="L2918" s="163" t="s">
        <v>644</v>
      </c>
      <c r="M2918" s="162">
        <v>14</v>
      </c>
      <c r="N2918" s="162">
        <v>63</v>
      </c>
      <c r="O2918" s="162">
        <v>197</v>
      </c>
      <c r="P2918" s="162">
        <v>1428</v>
      </c>
      <c r="Q2918" s="162">
        <v>2652</v>
      </c>
      <c r="R2918" s="164">
        <v>1</v>
      </c>
      <c r="S2918" s="164" t="s">
        <v>644</v>
      </c>
      <c r="T2918" s="164"/>
      <c r="U2918" s="164" t="s">
        <v>644</v>
      </c>
      <c r="V2918" s="164" t="s">
        <v>644</v>
      </c>
      <c r="W2918" s="162">
        <f t="shared" ref="W2918:W2981" si="164">IF(AA2918="1",1,IF(AA2918="2",2,IF(AA2918="12",4,IF(AA2918="123",6,IF(AA2918="23",5,IF(AA2918="3",3,IF(AA2918="4",7,IF(AA2918="35",8,""))))))))</f>
        <v>1</v>
      </c>
      <c r="X2918" s="162">
        <v>1</v>
      </c>
      <c r="Y2918" t="str">
        <f t="shared" si="162"/>
        <v>Public Elementary</v>
      </c>
      <c r="AA2918" t="str">
        <f t="shared" si="163"/>
        <v>1</v>
      </c>
    </row>
    <row r="2919" spans="1:27" ht="15.75" hidden="1" customHeight="1" x14ac:dyDescent="0.25">
      <c r="A2919" s="162">
        <v>2901</v>
      </c>
      <c r="B2919" s="162">
        <v>123089</v>
      </c>
      <c r="C2919" s="163" t="s">
        <v>3516</v>
      </c>
      <c r="D2919" s="163" t="s">
        <v>638</v>
      </c>
      <c r="E2919" s="163" t="s">
        <v>3254</v>
      </c>
      <c r="F2919" s="163" t="s">
        <v>3254</v>
      </c>
      <c r="G2919" s="163" t="s">
        <v>3508</v>
      </c>
      <c r="H2919" s="163" t="s">
        <v>3508</v>
      </c>
      <c r="I2919" s="163" t="s">
        <v>643</v>
      </c>
      <c r="J2919" s="162">
        <v>12.30461571</v>
      </c>
      <c r="K2919" s="162">
        <v>124.5885658</v>
      </c>
      <c r="L2919" s="163" t="s">
        <v>644</v>
      </c>
      <c r="M2919" s="162">
        <v>14</v>
      </c>
      <c r="N2919" s="162">
        <v>63</v>
      </c>
      <c r="O2919" s="162">
        <v>197</v>
      </c>
      <c r="P2919" s="162">
        <v>1428</v>
      </c>
      <c r="Q2919" s="162">
        <v>2652</v>
      </c>
      <c r="R2919" s="164">
        <v>1</v>
      </c>
      <c r="S2919" s="164" t="s">
        <v>644</v>
      </c>
      <c r="T2919" s="164"/>
      <c r="U2919" s="164" t="s">
        <v>644</v>
      </c>
      <c r="V2919" s="164" t="s">
        <v>644</v>
      </c>
      <c r="W2919" s="162">
        <f t="shared" si="164"/>
        <v>1</v>
      </c>
      <c r="X2919" s="162">
        <v>1</v>
      </c>
      <c r="Y2919" t="str">
        <f t="shared" si="162"/>
        <v>Public Elementary</v>
      </c>
      <c r="AA2919" t="str">
        <f t="shared" si="163"/>
        <v>1</v>
      </c>
    </row>
    <row r="2920" spans="1:27" ht="15.75" hidden="1" customHeight="1" x14ac:dyDescent="0.25">
      <c r="A2920" s="162">
        <v>2902</v>
      </c>
      <c r="B2920" s="162">
        <v>123090</v>
      </c>
      <c r="C2920" s="163" t="s">
        <v>3517</v>
      </c>
      <c r="D2920" s="163" t="s">
        <v>638</v>
      </c>
      <c r="E2920" s="163" t="s">
        <v>3254</v>
      </c>
      <c r="F2920" s="163" t="s">
        <v>3254</v>
      </c>
      <c r="G2920" s="163" t="s">
        <v>3508</v>
      </c>
      <c r="H2920" s="163" t="s">
        <v>3508</v>
      </c>
      <c r="I2920" s="163" t="s">
        <v>643</v>
      </c>
      <c r="J2920" s="162">
        <v>12.300712000000001</v>
      </c>
      <c r="K2920" s="162">
        <v>124.624444</v>
      </c>
      <c r="L2920" s="163" t="s">
        <v>644</v>
      </c>
      <c r="M2920" s="162">
        <v>14</v>
      </c>
      <c r="N2920" s="162">
        <v>63</v>
      </c>
      <c r="O2920" s="162">
        <v>197</v>
      </c>
      <c r="P2920" s="162">
        <v>1428</v>
      </c>
      <c r="Q2920" s="162">
        <v>2652</v>
      </c>
      <c r="R2920" s="164">
        <v>1</v>
      </c>
      <c r="S2920" s="164" t="s">
        <v>644</v>
      </c>
      <c r="T2920" s="164"/>
      <c r="U2920" s="164" t="s">
        <v>644</v>
      </c>
      <c r="V2920" s="164" t="s">
        <v>644</v>
      </c>
      <c r="W2920" s="162">
        <f t="shared" si="164"/>
        <v>1</v>
      </c>
      <c r="X2920" s="162">
        <v>1</v>
      </c>
      <c r="Y2920" t="str">
        <f t="shared" si="162"/>
        <v>Public Elementary</v>
      </c>
      <c r="AA2920" t="str">
        <f t="shared" si="163"/>
        <v>1</v>
      </c>
    </row>
    <row r="2921" spans="1:27" ht="15.75" hidden="1" customHeight="1" x14ac:dyDescent="0.25">
      <c r="A2921" s="162">
        <v>2903</v>
      </c>
      <c r="B2921" s="162">
        <v>123091</v>
      </c>
      <c r="C2921" s="163" t="s">
        <v>3518</v>
      </c>
      <c r="D2921" s="163" t="s">
        <v>638</v>
      </c>
      <c r="E2921" s="163" t="s">
        <v>3254</v>
      </c>
      <c r="F2921" s="163" t="s">
        <v>3254</v>
      </c>
      <c r="G2921" s="163" t="s">
        <v>3508</v>
      </c>
      <c r="H2921" s="163" t="s">
        <v>3508</v>
      </c>
      <c r="I2921" s="163" t="s">
        <v>643</v>
      </c>
      <c r="J2921" s="162">
        <v>12.310022999999999</v>
      </c>
      <c r="K2921" s="162">
        <v>124.638986</v>
      </c>
      <c r="L2921" s="163" t="s">
        <v>644</v>
      </c>
      <c r="M2921" s="162">
        <v>14</v>
      </c>
      <c r="N2921" s="162">
        <v>63</v>
      </c>
      <c r="O2921" s="162">
        <v>197</v>
      </c>
      <c r="P2921" s="162">
        <v>1428</v>
      </c>
      <c r="Q2921" s="162">
        <v>2652</v>
      </c>
      <c r="R2921" s="164">
        <v>1</v>
      </c>
      <c r="S2921" s="164" t="s">
        <v>644</v>
      </c>
      <c r="T2921" s="164"/>
      <c r="U2921" s="164" t="s">
        <v>644</v>
      </c>
      <c r="V2921" s="164" t="s">
        <v>644</v>
      </c>
      <c r="W2921" s="162">
        <f t="shared" si="164"/>
        <v>1</v>
      </c>
      <c r="X2921" s="162">
        <v>1</v>
      </c>
      <c r="Y2921" t="str">
        <f t="shared" si="162"/>
        <v>Public Elementary</v>
      </c>
      <c r="AA2921" t="str">
        <f t="shared" si="163"/>
        <v>1</v>
      </c>
    </row>
    <row r="2922" spans="1:27" ht="15.75" hidden="1" customHeight="1" x14ac:dyDescent="0.25">
      <c r="A2922" s="162">
        <v>2904</v>
      </c>
      <c r="B2922" s="162">
        <v>123092</v>
      </c>
      <c r="C2922" s="163" t="s">
        <v>3519</v>
      </c>
      <c r="D2922" s="163" t="s">
        <v>638</v>
      </c>
      <c r="E2922" s="163" t="s">
        <v>3254</v>
      </c>
      <c r="F2922" s="163" t="s">
        <v>3254</v>
      </c>
      <c r="G2922" s="163" t="s">
        <v>3508</v>
      </c>
      <c r="H2922" s="163" t="s">
        <v>3508</v>
      </c>
      <c r="I2922" s="163" t="s">
        <v>643</v>
      </c>
      <c r="J2922" s="162">
        <v>12.30251582</v>
      </c>
      <c r="K2922" s="162">
        <v>124.64121660000001</v>
      </c>
      <c r="L2922" s="163" t="s">
        <v>644</v>
      </c>
      <c r="M2922" s="162">
        <v>14</v>
      </c>
      <c r="N2922" s="162">
        <v>63</v>
      </c>
      <c r="O2922" s="162">
        <v>197</v>
      </c>
      <c r="P2922" s="162">
        <v>1428</v>
      </c>
      <c r="Q2922" s="162">
        <v>2652</v>
      </c>
      <c r="R2922" s="164">
        <v>1</v>
      </c>
      <c r="S2922" s="164" t="s">
        <v>644</v>
      </c>
      <c r="T2922" s="164"/>
      <c r="U2922" s="164" t="s">
        <v>644</v>
      </c>
      <c r="V2922" s="164" t="s">
        <v>644</v>
      </c>
      <c r="W2922" s="162">
        <f t="shared" si="164"/>
        <v>1</v>
      </c>
      <c r="X2922" s="162">
        <v>1</v>
      </c>
      <c r="Y2922" t="str">
        <f t="shared" si="162"/>
        <v>Public Elementary</v>
      </c>
      <c r="AA2922" t="str">
        <f t="shared" si="163"/>
        <v>1</v>
      </c>
    </row>
    <row r="2923" spans="1:27" ht="15.75" hidden="1" customHeight="1" x14ac:dyDescent="0.25">
      <c r="A2923" s="162">
        <v>2905</v>
      </c>
      <c r="B2923" s="162">
        <v>123093</v>
      </c>
      <c r="C2923" s="163" t="s">
        <v>2142</v>
      </c>
      <c r="D2923" s="163" t="s">
        <v>638</v>
      </c>
      <c r="E2923" s="163" t="s">
        <v>3254</v>
      </c>
      <c r="F2923" s="163" t="s">
        <v>3254</v>
      </c>
      <c r="G2923" s="163" t="s">
        <v>3508</v>
      </c>
      <c r="H2923" s="163" t="s">
        <v>3508</v>
      </c>
      <c r="I2923" s="163" t="s">
        <v>643</v>
      </c>
      <c r="J2923" s="162">
        <v>10.98286667</v>
      </c>
      <c r="K2923" s="162">
        <v>124.6824111</v>
      </c>
      <c r="L2923" s="163" t="s">
        <v>644</v>
      </c>
      <c r="M2923" s="162">
        <v>14</v>
      </c>
      <c r="N2923" s="162">
        <v>63</v>
      </c>
      <c r="O2923" s="162">
        <v>197</v>
      </c>
      <c r="P2923" s="162">
        <v>1428</v>
      </c>
      <c r="Q2923" s="162">
        <v>2652</v>
      </c>
      <c r="R2923" s="164">
        <v>1</v>
      </c>
      <c r="S2923" s="164" t="s">
        <v>644</v>
      </c>
      <c r="T2923" s="164"/>
      <c r="U2923" s="164" t="s">
        <v>644</v>
      </c>
      <c r="V2923" s="164" t="s">
        <v>644</v>
      </c>
      <c r="W2923" s="162">
        <f t="shared" si="164"/>
        <v>1</v>
      </c>
      <c r="X2923" s="162">
        <v>1</v>
      </c>
      <c r="Y2923" t="str">
        <f t="shared" si="162"/>
        <v>Public Elementary</v>
      </c>
      <c r="AA2923" t="str">
        <f t="shared" si="163"/>
        <v>1</v>
      </c>
    </row>
    <row r="2924" spans="1:27" ht="15.75" hidden="1" customHeight="1" x14ac:dyDescent="0.25">
      <c r="A2924" s="162">
        <v>2906</v>
      </c>
      <c r="B2924" s="162">
        <v>123094</v>
      </c>
      <c r="C2924" s="163" t="s">
        <v>3520</v>
      </c>
      <c r="D2924" s="163" t="s">
        <v>638</v>
      </c>
      <c r="E2924" s="163" t="s">
        <v>3254</v>
      </c>
      <c r="F2924" s="163" t="s">
        <v>3254</v>
      </c>
      <c r="G2924" s="163" t="s">
        <v>3508</v>
      </c>
      <c r="H2924" s="163" t="s">
        <v>3508</v>
      </c>
      <c r="I2924" s="163" t="s">
        <v>643</v>
      </c>
      <c r="J2924" s="162">
        <v>12.31216292</v>
      </c>
      <c r="K2924" s="162">
        <v>124.66907500000001</v>
      </c>
      <c r="L2924" s="163" t="s">
        <v>644</v>
      </c>
      <c r="M2924" s="162">
        <v>14</v>
      </c>
      <c r="N2924" s="162">
        <v>63</v>
      </c>
      <c r="O2924" s="162">
        <v>197</v>
      </c>
      <c r="P2924" s="162">
        <v>1428</v>
      </c>
      <c r="Q2924" s="162">
        <v>2652</v>
      </c>
      <c r="R2924" s="164">
        <v>1</v>
      </c>
      <c r="S2924" s="164" t="s">
        <v>644</v>
      </c>
      <c r="T2924" s="164"/>
      <c r="U2924" s="164" t="s">
        <v>644</v>
      </c>
      <c r="V2924" s="164" t="s">
        <v>644</v>
      </c>
      <c r="W2924" s="162">
        <f t="shared" si="164"/>
        <v>1</v>
      </c>
      <c r="X2924" s="162">
        <v>1</v>
      </c>
      <c r="Y2924" t="str">
        <f t="shared" si="162"/>
        <v>Public Elementary</v>
      </c>
      <c r="AA2924" t="str">
        <f t="shared" si="163"/>
        <v>1</v>
      </c>
    </row>
    <row r="2925" spans="1:27" ht="15.75" hidden="1" customHeight="1" x14ac:dyDescent="0.25">
      <c r="A2925" s="162">
        <v>2907</v>
      </c>
      <c r="B2925" s="162">
        <v>123095</v>
      </c>
      <c r="C2925" s="163" t="s">
        <v>3521</v>
      </c>
      <c r="D2925" s="163" t="s">
        <v>638</v>
      </c>
      <c r="E2925" s="163" t="s">
        <v>3254</v>
      </c>
      <c r="F2925" s="163" t="s">
        <v>3254</v>
      </c>
      <c r="G2925" s="163" t="s">
        <v>3508</v>
      </c>
      <c r="H2925" s="163" t="s">
        <v>3508</v>
      </c>
      <c r="I2925" s="163" t="s">
        <v>643</v>
      </c>
      <c r="J2925" s="162">
        <v>12.309982639999999</v>
      </c>
      <c r="K2925" s="162">
        <v>124.6718216</v>
      </c>
      <c r="L2925" s="163" t="s">
        <v>644</v>
      </c>
      <c r="M2925" s="162">
        <v>14</v>
      </c>
      <c r="N2925" s="162">
        <v>63</v>
      </c>
      <c r="O2925" s="162">
        <v>197</v>
      </c>
      <c r="P2925" s="162">
        <v>1428</v>
      </c>
      <c r="Q2925" s="162">
        <v>2652</v>
      </c>
      <c r="R2925" s="164">
        <v>1</v>
      </c>
      <c r="S2925" s="164" t="s">
        <v>644</v>
      </c>
      <c r="T2925" s="164"/>
      <c r="U2925" s="164" t="s">
        <v>644</v>
      </c>
      <c r="V2925" s="164" t="s">
        <v>644</v>
      </c>
      <c r="W2925" s="162">
        <f t="shared" si="164"/>
        <v>1</v>
      </c>
      <c r="X2925" s="162">
        <v>1</v>
      </c>
      <c r="Y2925" t="str">
        <f t="shared" si="162"/>
        <v>Public Elementary</v>
      </c>
      <c r="AA2925" t="str">
        <f t="shared" si="163"/>
        <v>1</v>
      </c>
    </row>
    <row r="2926" spans="1:27" ht="15.75" hidden="1" customHeight="1" x14ac:dyDescent="0.25">
      <c r="A2926" s="162">
        <v>2908</v>
      </c>
      <c r="B2926" s="162">
        <v>123096</v>
      </c>
      <c r="C2926" s="163" t="s">
        <v>3522</v>
      </c>
      <c r="D2926" s="163" t="s">
        <v>638</v>
      </c>
      <c r="E2926" s="163" t="s">
        <v>3254</v>
      </c>
      <c r="F2926" s="163" t="s">
        <v>3254</v>
      </c>
      <c r="G2926" s="163" t="s">
        <v>3508</v>
      </c>
      <c r="H2926" s="163" t="s">
        <v>3508</v>
      </c>
      <c r="I2926" s="163" t="s">
        <v>643</v>
      </c>
      <c r="J2926" s="162">
        <v>12.293291030000001</v>
      </c>
      <c r="K2926" s="162">
        <v>124.63915660000001</v>
      </c>
      <c r="L2926" s="163" t="s">
        <v>644</v>
      </c>
      <c r="M2926" s="162">
        <v>14</v>
      </c>
      <c r="N2926" s="162">
        <v>63</v>
      </c>
      <c r="O2926" s="162">
        <v>197</v>
      </c>
      <c r="P2926" s="162">
        <v>1428</v>
      </c>
      <c r="Q2926" s="162">
        <v>2652</v>
      </c>
      <c r="R2926" s="164">
        <v>1</v>
      </c>
      <c r="S2926" s="164" t="s">
        <v>644</v>
      </c>
      <c r="T2926" s="164"/>
      <c r="U2926" s="164" t="s">
        <v>644</v>
      </c>
      <c r="V2926" s="164" t="s">
        <v>644</v>
      </c>
      <c r="W2926" s="162">
        <f t="shared" si="164"/>
        <v>1</v>
      </c>
      <c r="X2926" s="162">
        <v>1</v>
      </c>
      <c r="Y2926" t="str">
        <f t="shared" si="162"/>
        <v>Public Elementary</v>
      </c>
      <c r="AA2926" t="str">
        <f t="shared" si="163"/>
        <v>1</v>
      </c>
    </row>
    <row r="2927" spans="1:27" ht="15.75" hidden="1" customHeight="1" x14ac:dyDescent="0.25">
      <c r="A2927" s="162">
        <v>2909</v>
      </c>
      <c r="B2927" s="162">
        <v>123097</v>
      </c>
      <c r="C2927" s="163" t="s">
        <v>3523</v>
      </c>
      <c r="D2927" s="163" t="s">
        <v>638</v>
      </c>
      <c r="E2927" s="163" t="s">
        <v>3254</v>
      </c>
      <c r="F2927" s="163" t="s">
        <v>3254</v>
      </c>
      <c r="G2927" s="163" t="s">
        <v>3508</v>
      </c>
      <c r="H2927" s="163" t="s">
        <v>3508</v>
      </c>
      <c r="I2927" s="163" t="s">
        <v>643</v>
      </c>
      <c r="J2927" s="162">
        <v>12.314678600000001</v>
      </c>
      <c r="K2927" s="162">
        <v>124.6661568</v>
      </c>
      <c r="L2927" s="163" t="s">
        <v>644</v>
      </c>
      <c r="M2927" s="162">
        <v>14</v>
      </c>
      <c r="N2927" s="162">
        <v>63</v>
      </c>
      <c r="O2927" s="162">
        <v>197</v>
      </c>
      <c r="P2927" s="162">
        <v>1428</v>
      </c>
      <c r="Q2927" s="162">
        <v>2652</v>
      </c>
      <c r="R2927" s="164">
        <v>1</v>
      </c>
      <c r="S2927" s="164" t="s">
        <v>644</v>
      </c>
      <c r="T2927" s="164"/>
      <c r="U2927" s="164" t="s">
        <v>644</v>
      </c>
      <c r="V2927" s="164" t="s">
        <v>644</v>
      </c>
      <c r="W2927" s="162">
        <f t="shared" si="164"/>
        <v>1</v>
      </c>
      <c r="X2927" s="162">
        <v>1</v>
      </c>
      <c r="Y2927" t="str">
        <f t="shared" si="162"/>
        <v>Public Elementary</v>
      </c>
      <c r="AA2927" t="str">
        <f t="shared" si="163"/>
        <v>1</v>
      </c>
    </row>
    <row r="2928" spans="1:27" ht="15.75" hidden="1" customHeight="1" x14ac:dyDescent="0.25">
      <c r="A2928" s="162">
        <v>2910</v>
      </c>
      <c r="B2928" s="162">
        <v>123098</v>
      </c>
      <c r="C2928" s="163" t="s">
        <v>1425</v>
      </c>
      <c r="D2928" s="163" t="s">
        <v>638</v>
      </c>
      <c r="E2928" s="163" t="s">
        <v>3254</v>
      </c>
      <c r="F2928" s="163" t="s">
        <v>3254</v>
      </c>
      <c r="G2928" s="163" t="s">
        <v>3508</v>
      </c>
      <c r="H2928" s="163" t="s">
        <v>3508</v>
      </c>
      <c r="I2928" s="163" t="s">
        <v>643</v>
      </c>
      <c r="J2928" s="162">
        <v>12.30696376</v>
      </c>
      <c r="K2928" s="162">
        <v>124.66289519999999</v>
      </c>
      <c r="L2928" s="163" t="s">
        <v>644</v>
      </c>
      <c r="M2928" s="162">
        <v>14</v>
      </c>
      <c r="N2928" s="162">
        <v>63</v>
      </c>
      <c r="O2928" s="162">
        <v>197</v>
      </c>
      <c r="P2928" s="162">
        <v>1428</v>
      </c>
      <c r="Q2928" s="162">
        <v>2652</v>
      </c>
      <c r="R2928" s="164">
        <v>1</v>
      </c>
      <c r="S2928" s="164" t="s">
        <v>644</v>
      </c>
      <c r="T2928" s="164"/>
      <c r="U2928" s="164" t="s">
        <v>644</v>
      </c>
      <c r="V2928" s="164" t="s">
        <v>644</v>
      </c>
      <c r="W2928" s="162">
        <f t="shared" si="164"/>
        <v>1</v>
      </c>
      <c r="X2928" s="162">
        <v>1</v>
      </c>
      <c r="Y2928" t="str">
        <f t="shared" si="162"/>
        <v>Public Elementary</v>
      </c>
      <c r="AA2928" t="str">
        <f t="shared" si="163"/>
        <v>1</v>
      </c>
    </row>
    <row r="2929" spans="1:27" ht="15.75" hidden="1" customHeight="1" x14ac:dyDescent="0.25">
      <c r="A2929" s="162">
        <v>2911</v>
      </c>
      <c r="B2929" s="162">
        <v>123099</v>
      </c>
      <c r="C2929" s="163" t="s">
        <v>3524</v>
      </c>
      <c r="D2929" s="163" t="s">
        <v>638</v>
      </c>
      <c r="E2929" s="163" t="s">
        <v>3254</v>
      </c>
      <c r="F2929" s="163" t="s">
        <v>3254</v>
      </c>
      <c r="G2929" s="163" t="s">
        <v>3508</v>
      </c>
      <c r="H2929" s="163" t="s">
        <v>3508</v>
      </c>
      <c r="I2929" s="163" t="s">
        <v>643</v>
      </c>
      <c r="J2929" s="166">
        <v>12.28960103</v>
      </c>
      <c r="K2929" s="166">
        <v>124.64447819999999</v>
      </c>
      <c r="L2929" s="163" t="s">
        <v>644</v>
      </c>
      <c r="M2929" s="162">
        <v>14</v>
      </c>
      <c r="N2929" s="162">
        <v>63</v>
      </c>
      <c r="O2929" s="162">
        <v>197</v>
      </c>
      <c r="P2929" s="162">
        <v>1428</v>
      </c>
      <c r="Q2929" s="162">
        <v>2652</v>
      </c>
      <c r="R2929" s="164">
        <v>1</v>
      </c>
      <c r="S2929" s="164" t="s">
        <v>644</v>
      </c>
      <c r="T2929" s="164"/>
      <c r="U2929" s="164" t="s">
        <v>644</v>
      </c>
      <c r="V2929" s="164" t="s">
        <v>644</v>
      </c>
      <c r="W2929" s="162">
        <f t="shared" si="164"/>
        <v>1</v>
      </c>
      <c r="X2929" s="162">
        <v>1</v>
      </c>
      <c r="Y2929" t="str">
        <f t="shared" si="162"/>
        <v>Public Elementary</v>
      </c>
      <c r="AA2929" t="str">
        <f t="shared" si="163"/>
        <v>1</v>
      </c>
    </row>
    <row r="2930" spans="1:27" ht="15.75" hidden="1" customHeight="1" x14ac:dyDescent="0.25">
      <c r="A2930" s="162">
        <v>2912</v>
      </c>
      <c r="B2930" s="162">
        <v>123100</v>
      </c>
      <c r="C2930" s="163" t="s">
        <v>3525</v>
      </c>
      <c r="D2930" s="163" t="s">
        <v>638</v>
      </c>
      <c r="E2930" s="163" t="s">
        <v>3254</v>
      </c>
      <c r="F2930" s="163" t="s">
        <v>3254</v>
      </c>
      <c r="G2930" s="163" t="s">
        <v>3508</v>
      </c>
      <c r="H2930" s="163" t="s">
        <v>3508</v>
      </c>
      <c r="I2930" s="163" t="s">
        <v>643</v>
      </c>
      <c r="J2930" s="162">
        <v>12.28583062</v>
      </c>
      <c r="K2930" s="162">
        <v>124.6604919</v>
      </c>
      <c r="L2930" s="163" t="s">
        <v>644</v>
      </c>
      <c r="M2930" s="162">
        <v>14</v>
      </c>
      <c r="N2930" s="162">
        <v>63</v>
      </c>
      <c r="O2930" s="162">
        <v>197</v>
      </c>
      <c r="P2930" s="162">
        <v>1428</v>
      </c>
      <c r="Q2930" s="162">
        <v>2652</v>
      </c>
      <c r="R2930" s="164">
        <v>1</v>
      </c>
      <c r="S2930" s="164" t="s">
        <v>644</v>
      </c>
      <c r="T2930" s="164"/>
      <c r="U2930" s="164" t="s">
        <v>644</v>
      </c>
      <c r="V2930" s="164" t="s">
        <v>644</v>
      </c>
      <c r="W2930" s="162">
        <f t="shared" si="164"/>
        <v>1</v>
      </c>
      <c r="X2930" s="162">
        <v>1</v>
      </c>
      <c r="Y2930" t="str">
        <f t="shared" si="162"/>
        <v>Public Elementary</v>
      </c>
      <c r="AA2930" t="str">
        <f t="shared" si="163"/>
        <v>1</v>
      </c>
    </row>
    <row r="2931" spans="1:27" ht="15.75" hidden="1" customHeight="1" x14ac:dyDescent="0.25">
      <c r="A2931" s="162">
        <v>2913</v>
      </c>
      <c r="B2931" s="162">
        <v>123101</v>
      </c>
      <c r="C2931" s="163" t="s">
        <v>928</v>
      </c>
      <c r="D2931" s="163" t="s">
        <v>638</v>
      </c>
      <c r="E2931" s="163" t="s">
        <v>3254</v>
      </c>
      <c r="F2931" s="163" t="s">
        <v>3254</v>
      </c>
      <c r="G2931" s="163" t="s">
        <v>3508</v>
      </c>
      <c r="H2931" s="163" t="s">
        <v>3508</v>
      </c>
      <c r="I2931" s="163" t="s">
        <v>643</v>
      </c>
      <c r="J2931" s="170"/>
      <c r="K2931" s="170"/>
      <c r="L2931" s="163" t="s">
        <v>644</v>
      </c>
      <c r="M2931" s="162">
        <v>14</v>
      </c>
      <c r="N2931" s="162">
        <v>63</v>
      </c>
      <c r="O2931" s="162">
        <v>197</v>
      </c>
      <c r="P2931" s="162">
        <v>1428</v>
      </c>
      <c r="Q2931" s="162">
        <v>2652</v>
      </c>
      <c r="R2931" s="164">
        <v>1</v>
      </c>
      <c r="S2931" s="164" t="s">
        <v>644</v>
      </c>
      <c r="T2931" s="164"/>
      <c r="U2931" s="164" t="s">
        <v>644</v>
      </c>
      <c r="V2931" s="164" t="s">
        <v>644</v>
      </c>
      <c r="W2931" s="162">
        <f t="shared" si="164"/>
        <v>1</v>
      </c>
      <c r="X2931" s="162">
        <v>1</v>
      </c>
      <c r="Y2931" t="str">
        <f t="shared" si="162"/>
        <v>Public Elementary</v>
      </c>
      <c r="AA2931" t="str">
        <f t="shared" si="163"/>
        <v>1</v>
      </c>
    </row>
    <row r="2932" spans="1:27" ht="15.75" hidden="1" customHeight="1" x14ac:dyDescent="0.25">
      <c r="A2932" s="162">
        <v>2914</v>
      </c>
      <c r="B2932" s="162">
        <v>123102</v>
      </c>
      <c r="C2932" s="163" t="s">
        <v>2160</v>
      </c>
      <c r="D2932" s="163" t="s">
        <v>638</v>
      </c>
      <c r="E2932" s="163" t="s">
        <v>3254</v>
      </c>
      <c r="F2932" s="163" t="s">
        <v>3254</v>
      </c>
      <c r="G2932" s="163" t="s">
        <v>3508</v>
      </c>
      <c r="H2932" s="163" t="s">
        <v>3508</v>
      </c>
      <c r="I2932" s="163" t="s">
        <v>643</v>
      </c>
      <c r="J2932" s="162">
        <v>12.31082121</v>
      </c>
      <c r="K2932" s="162">
        <v>124.6459007</v>
      </c>
      <c r="L2932" s="163" t="s">
        <v>644</v>
      </c>
      <c r="M2932" s="162">
        <v>14</v>
      </c>
      <c r="N2932" s="162">
        <v>63</v>
      </c>
      <c r="O2932" s="162">
        <v>197</v>
      </c>
      <c r="P2932" s="162">
        <v>1428</v>
      </c>
      <c r="Q2932" s="162">
        <v>2652</v>
      </c>
      <c r="R2932" s="164">
        <v>1</v>
      </c>
      <c r="S2932" s="164" t="s">
        <v>644</v>
      </c>
      <c r="T2932" s="164"/>
      <c r="U2932" s="164" t="s">
        <v>644</v>
      </c>
      <c r="V2932" s="164" t="s">
        <v>644</v>
      </c>
      <c r="W2932" s="162">
        <f t="shared" si="164"/>
        <v>1</v>
      </c>
      <c r="X2932" s="162">
        <v>1</v>
      </c>
      <c r="Y2932" t="str">
        <f t="shared" si="162"/>
        <v>Public Elementary</v>
      </c>
      <c r="AA2932" t="str">
        <f t="shared" si="163"/>
        <v>1</v>
      </c>
    </row>
    <row r="2933" spans="1:27" ht="15.75" hidden="1" customHeight="1" x14ac:dyDescent="0.25">
      <c r="A2933" s="162">
        <v>2915</v>
      </c>
      <c r="B2933" s="162">
        <v>123103</v>
      </c>
      <c r="C2933" s="163" t="s">
        <v>3526</v>
      </c>
      <c r="D2933" s="163" t="s">
        <v>638</v>
      </c>
      <c r="E2933" s="163" t="s">
        <v>3254</v>
      </c>
      <c r="F2933" s="163" t="s">
        <v>3254</v>
      </c>
      <c r="G2933" s="163" t="s">
        <v>3508</v>
      </c>
      <c r="H2933" s="163" t="s">
        <v>3508</v>
      </c>
      <c r="I2933" s="163" t="s">
        <v>643</v>
      </c>
      <c r="J2933" s="162">
        <v>12.29958412</v>
      </c>
      <c r="K2933" s="162">
        <v>124.64504239999999</v>
      </c>
      <c r="L2933" s="163" t="s">
        <v>644</v>
      </c>
      <c r="M2933" s="162">
        <v>14</v>
      </c>
      <c r="N2933" s="162">
        <v>63</v>
      </c>
      <c r="O2933" s="162">
        <v>197</v>
      </c>
      <c r="P2933" s="162">
        <v>1428</v>
      </c>
      <c r="Q2933" s="162">
        <v>2652</v>
      </c>
      <c r="R2933" s="164">
        <v>1</v>
      </c>
      <c r="S2933" s="164" t="s">
        <v>644</v>
      </c>
      <c r="T2933" s="164"/>
      <c r="U2933" s="164" t="s">
        <v>644</v>
      </c>
      <c r="V2933" s="164" t="s">
        <v>644</v>
      </c>
      <c r="W2933" s="162">
        <f t="shared" si="164"/>
        <v>1</v>
      </c>
      <c r="X2933" s="162">
        <v>1</v>
      </c>
      <c r="Y2933" t="str">
        <f t="shared" si="162"/>
        <v>Public Elementary</v>
      </c>
      <c r="AA2933" t="str">
        <f t="shared" si="163"/>
        <v>1</v>
      </c>
    </row>
    <row r="2934" spans="1:27" ht="15.75" hidden="1" customHeight="1" x14ac:dyDescent="0.25">
      <c r="A2934" s="162">
        <v>2916</v>
      </c>
      <c r="B2934" s="162">
        <v>123104</v>
      </c>
      <c r="C2934" s="163" t="s">
        <v>2485</v>
      </c>
      <c r="D2934" s="163" t="s">
        <v>638</v>
      </c>
      <c r="E2934" s="163" t="s">
        <v>3254</v>
      </c>
      <c r="F2934" s="163" t="s">
        <v>3254</v>
      </c>
      <c r="G2934" s="163" t="s">
        <v>3527</v>
      </c>
      <c r="H2934" s="163" t="s">
        <v>3527</v>
      </c>
      <c r="I2934" s="163" t="s">
        <v>643</v>
      </c>
      <c r="J2934" s="166">
        <v>12.47411112</v>
      </c>
      <c r="K2934" s="166">
        <v>125.2661384</v>
      </c>
      <c r="L2934" s="163" t="s">
        <v>644</v>
      </c>
      <c r="M2934" s="162">
        <v>14</v>
      </c>
      <c r="N2934" s="162">
        <v>63</v>
      </c>
      <c r="O2934" s="162">
        <v>197</v>
      </c>
      <c r="P2934" s="162">
        <v>1429</v>
      </c>
      <c r="Q2934" s="162">
        <v>2653</v>
      </c>
      <c r="R2934" s="164">
        <v>1</v>
      </c>
      <c r="S2934" s="164" t="s">
        <v>644</v>
      </c>
      <c r="T2934" s="164"/>
      <c r="U2934" s="164" t="s">
        <v>644</v>
      </c>
      <c r="V2934" s="164" t="s">
        <v>644</v>
      </c>
      <c r="W2934" s="162">
        <f t="shared" si="164"/>
        <v>1</v>
      </c>
      <c r="X2934" s="162">
        <v>1</v>
      </c>
      <c r="Y2934" t="str">
        <f t="shared" si="162"/>
        <v>Public Elementary</v>
      </c>
      <c r="AA2934" t="str">
        <f t="shared" si="163"/>
        <v>1</v>
      </c>
    </row>
    <row r="2935" spans="1:27" ht="15.75" hidden="1" customHeight="1" x14ac:dyDescent="0.25">
      <c r="A2935" s="162">
        <v>2917</v>
      </c>
      <c r="B2935" s="162">
        <v>123105</v>
      </c>
      <c r="C2935" s="163" t="s">
        <v>3262</v>
      </c>
      <c r="D2935" s="163" t="s">
        <v>638</v>
      </c>
      <c r="E2935" s="163" t="s">
        <v>3254</v>
      </c>
      <c r="F2935" s="163" t="s">
        <v>3254</v>
      </c>
      <c r="G2935" s="163" t="s">
        <v>3527</v>
      </c>
      <c r="H2935" s="163" t="s">
        <v>3527</v>
      </c>
      <c r="I2935" s="163" t="s">
        <v>643</v>
      </c>
      <c r="J2935" s="170"/>
      <c r="K2935" s="170"/>
      <c r="L2935" s="163" t="s">
        <v>644</v>
      </c>
      <c r="M2935" s="162">
        <v>14</v>
      </c>
      <c r="N2935" s="162">
        <v>63</v>
      </c>
      <c r="O2935" s="162">
        <v>197</v>
      </c>
      <c r="P2935" s="162">
        <v>1429</v>
      </c>
      <c r="Q2935" s="162">
        <v>2653</v>
      </c>
      <c r="R2935" s="164">
        <v>1</v>
      </c>
      <c r="S2935" s="164" t="s">
        <v>644</v>
      </c>
      <c r="T2935" s="164"/>
      <c r="U2935" s="164" t="s">
        <v>644</v>
      </c>
      <c r="V2935" s="164" t="s">
        <v>644</v>
      </c>
      <c r="W2935" s="162">
        <f t="shared" si="164"/>
        <v>1</v>
      </c>
      <c r="X2935" s="162">
        <v>1</v>
      </c>
      <c r="Y2935" t="str">
        <f t="shared" si="162"/>
        <v>Public Elementary</v>
      </c>
      <c r="AA2935" t="str">
        <f t="shared" si="163"/>
        <v>1</v>
      </c>
    </row>
    <row r="2936" spans="1:27" ht="15.75" hidden="1" customHeight="1" x14ac:dyDescent="0.25">
      <c r="A2936" s="162">
        <v>2918</v>
      </c>
      <c r="B2936" s="162">
        <v>123106</v>
      </c>
      <c r="C2936" s="163" t="s">
        <v>1395</v>
      </c>
      <c r="D2936" s="163" t="s">
        <v>638</v>
      </c>
      <c r="E2936" s="163" t="s">
        <v>3254</v>
      </c>
      <c r="F2936" s="163" t="s">
        <v>3254</v>
      </c>
      <c r="G2936" s="163" t="s">
        <v>3527</v>
      </c>
      <c r="H2936" s="163" t="s">
        <v>3527</v>
      </c>
      <c r="I2936" s="163" t="s">
        <v>643</v>
      </c>
      <c r="J2936" s="162">
        <v>12.42953584</v>
      </c>
      <c r="K2936" s="162">
        <v>125.10303500000001</v>
      </c>
      <c r="L2936" s="163" t="s">
        <v>644</v>
      </c>
      <c r="M2936" s="162">
        <v>14</v>
      </c>
      <c r="N2936" s="162">
        <v>63</v>
      </c>
      <c r="O2936" s="162">
        <v>197</v>
      </c>
      <c r="P2936" s="162">
        <v>1429</v>
      </c>
      <c r="Q2936" s="162">
        <v>2653</v>
      </c>
      <c r="R2936" s="164">
        <v>1</v>
      </c>
      <c r="S2936" s="164" t="s">
        <v>644</v>
      </c>
      <c r="T2936" s="164"/>
      <c r="U2936" s="164" t="s">
        <v>644</v>
      </c>
      <c r="V2936" s="164" t="s">
        <v>644</v>
      </c>
      <c r="W2936" s="162">
        <f t="shared" si="164"/>
        <v>1</v>
      </c>
      <c r="X2936" s="162">
        <v>1</v>
      </c>
      <c r="Y2936" t="str">
        <f t="shared" si="162"/>
        <v>Public Elementary</v>
      </c>
      <c r="AA2936" t="str">
        <f t="shared" si="163"/>
        <v>1</v>
      </c>
    </row>
    <row r="2937" spans="1:27" ht="15.75" hidden="1" customHeight="1" x14ac:dyDescent="0.25">
      <c r="A2937" s="162">
        <v>2919</v>
      </c>
      <c r="B2937" s="162">
        <v>123107</v>
      </c>
      <c r="C2937" s="163" t="s">
        <v>3528</v>
      </c>
      <c r="D2937" s="163" t="s">
        <v>638</v>
      </c>
      <c r="E2937" s="163" t="s">
        <v>3254</v>
      </c>
      <c r="F2937" s="163" t="s">
        <v>3254</v>
      </c>
      <c r="G2937" s="163" t="s">
        <v>3527</v>
      </c>
      <c r="H2937" s="163" t="s">
        <v>3527</v>
      </c>
      <c r="I2937" s="163" t="s">
        <v>643</v>
      </c>
      <c r="J2937" s="162">
        <v>12.49633094</v>
      </c>
      <c r="K2937" s="162">
        <v>125.2492046</v>
      </c>
      <c r="L2937" s="163" t="s">
        <v>644</v>
      </c>
      <c r="M2937" s="162">
        <v>14</v>
      </c>
      <c r="N2937" s="162">
        <v>63</v>
      </c>
      <c r="O2937" s="162">
        <v>197</v>
      </c>
      <c r="P2937" s="162">
        <v>1429</v>
      </c>
      <c r="Q2937" s="162">
        <v>2653</v>
      </c>
      <c r="R2937" s="164">
        <v>1</v>
      </c>
      <c r="S2937" s="164" t="s">
        <v>644</v>
      </c>
      <c r="T2937" s="164"/>
      <c r="U2937" s="164" t="s">
        <v>644</v>
      </c>
      <c r="V2937" s="164" t="s">
        <v>644</v>
      </c>
      <c r="W2937" s="162">
        <f t="shared" si="164"/>
        <v>1</v>
      </c>
      <c r="X2937" s="162">
        <v>1</v>
      </c>
      <c r="Y2937" t="str">
        <f t="shared" si="162"/>
        <v>Public Elementary</v>
      </c>
      <c r="AA2937" t="str">
        <f t="shared" si="163"/>
        <v>1</v>
      </c>
    </row>
    <row r="2938" spans="1:27" ht="15.75" hidden="1" customHeight="1" x14ac:dyDescent="0.25">
      <c r="A2938" s="162">
        <v>2920</v>
      </c>
      <c r="B2938" s="162">
        <v>123108</v>
      </c>
      <c r="C2938" s="163" t="s">
        <v>3529</v>
      </c>
      <c r="D2938" s="163" t="s">
        <v>638</v>
      </c>
      <c r="E2938" s="163" t="s">
        <v>3254</v>
      </c>
      <c r="F2938" s="163" t="s">
        <v>3254</v>
      </c>
      <c r="G2938" s="163" t="s">
        <v>3527</v>
      </c>
      <c r="H2938" s="163" t="s">
        <v>3527</v>
      </c>
      <c r="I2938" s="163" t="s">
        <v>643</v>
      </c>
      <c r="J2938" s="162">
        <v>12.474741310000001</v>
      </c>
      <c r="K2938" s="162">
        <v>125.2568031</v>
      </c>
      <c r="L2938" s="163" t="s">
        <v>644</v>
      </c>
      <c r="M2938" s="162">
        <v>14</v>
      </c>
      <c r="N2938" s="162">
        <v>63</v>
      </c>
      <c r="O2938" s="162">
        <v>197</v>
      </c>
      <c r="P2938" s="162">
        <v>1429</v>
      </c>
      <c r="Q2938" s="162">
        <v>2653</v>
      </c>
      <c r="R2938" s="164">
        <v>1</v>
      </c>
      <c r="S2938" s="164" t="s">
        <v>644</v>
      </c>
      <c r="T2938" s="164"/>
      <c r="U2938" s="164" t="s">
        <v>644</v>
      </c>
      <c r="V2938" s="164" t="s">
        <v>644</v>
      </c>
      <c r="W2938" s="162">
        <f t="shared" si="164"/>
        <v>1</v>
      </c>
      <c r="X2938" s="162">
        <v>1</v>
      </c>
      <c r="Y2938" t="str">
        <f t="shared" si="162"/>
        <v>Public Elementary</v>
      </c>
      <c r="AA2938" t="str">
        <f t="shared" si="163"/>
        <v>1</v>
      </c>
    </row>
    <row r="2939" spans="1:27" ht="15.75" hidden="1" customHeight="1" x14ac:dyDescent="0.25">
      <c r="A2939" s="162">
        <v>2921</v>
      </c>
      <c r="B2939" s="162">
        <v>123109</v>
      </c>
      <c r="C2939" s="163" t="s">
        <v>3530</v>
      </c>
      <c r="D2939" s="163" t="s">
        <v>638</v>
      </c>
      <c r="E2939" s="163" t="s">
        <v>3254</v>
      </c>
      <c r="F2939" s="163" t="s">
        <v>3254</v>
      </c>
      <c r="G2939" s="163" t="s">
        <v>3527</v>
      </c>
      <c r="H2939" s="163" t="s">
        <v>3527</v>
      </c>
      <c r="I2939" s="163" t="s">
        <v>643</v>
      </c>
      <c r="J2939" s="162">
        <v>12.406903740000001</v>
      </c>
      <c r="K2939" s="162">
        <v>125.145607</v>
      </c>
      <c r="L2939" s="163" t="s">
        <v>644</v>
      </c>
      <c r="M2939" s="162">
        <v>14</v>
      </c>
      <c r="N2939" s="162">
        <v>63</v>
      </c>
      <c r="O2939" s="162">
        <v>197</v>
      </c>
      <c r="P2939" s="162">
        <v>1429</v>
      </c>
      <c r="Q2939" s="162">
        <v>2653</v>
      </c>
      <c r="R2939" s="164">
        <v>1</v>
      </c>
      <c r="S2939" s="164" t="s">
        <v>644</v>
      </c>
      <c r="T2939" s="164"/>
      <c r="U2939" s="164" t="s">
        <v>644</v>
      </c>
      <c r="V2939" s="164" t="s">
        <v>644</v>
      </c>
      <c r="W2939" s="162">
        <f t="shared" si="164"/>
        <v>1</v>
      </c>
      <c r="X2939" s="162">
        <v>1</v>
      </c>
      <c r="Y2939" t="str">
        <f t="shared" si="162"/>
        <v>Public Elementary</v>
      </c>
      <c r="AA2939" t="str">
        <f t="shared" si="163"/>
        <v>1</v>
      </c>
    </row>
    <row r="2940" spans="1:27" ht="15.75" hidden="1" customHeight="1" x14ac:dyDescent="0.25">
      <c r="A2940" s="162">
        <v>2922</v>
      </c>
      <c r="B2940" s="162">
        <v>123110</v>
      </c>
      <c r="C2940" s="163" t="s">
        <v>3531</v>
      </c>
      <c r="D2940" s="163" t="s">
        <v>638</v>
      </c>
      <c r="E2940" s="163" t="s">
        <v>3254</v>
      </c>
      <c r="F2940" s="163" t="s">
        <v>3254</v>
      </c>
      <c r="G2940" s="163" t="s">
        <v>3527</v>
      </c>
      <c r="H2940" s="163" t="s">
        <v>3527</v>
      </c>
      <c r="I2940" s="163" t="s">
        <v>643</v>
      </c>
      <c r="J2940" s="162">
        <v>12.480325150000001</v>
      </c>
      <c r="K2940" s="162">
        <v>125.11367799999999</v>
      </c>
      <c r="L2940" s="163" t="s">
        <v>644</v>
      </c>
      <c r="M2940" s="162">
        <v>14</v>
      </c>
      <c r="N2940" s="162">
        <v>63</v>
      </c>
      <c r="O2940" s="162">
        <v>197</v>
      </c>
      <c r="P2940" s="162">
        <v>1429</v>
      </c>
      <c r="Q2940" s="162">
        <v>2653</v>
      </c>
      <c r="R2940" s="164">
        <v>1</v>
      </c>
      <c r="S2940" s="164" t="s">
        <v>644</v>
      </c>
      <c r="T2940" s="164"/>
      <c r="U2940" s="164" t="s">
        <v>644</v>
      </c>
      <c r="V2940" s="164" t="s">
        <v>644</v>
      </c>
      <c r="W2940" s="162">
        <f t="shared" si="164"/>
        <v>1</v>
      </c>
      <c r="X2940" s="162">
        <v>1</v>
      </c>
      <c r="Y2940" t="str">
        <f t="shared" si="162"/>
        <v>Public Elementary</v>
      </c>
      <c r="AA2940" t="str">
        <f t="shared" si="163"/>
        <v>1</v>
      </c>
    </row>
    <row r="2941" spans="1:27" ht="15.75" hidden="1" customHeight="1" x14ac:dyDescent="0.25">
      <c r="A2941" s="162">
        <v>2923</v>
      </c>
      <c r="B2941" s="162">
        <v>123111</v>
      </c>
      <c r="C2941" s="163" t="s">
        <v>3320</v>
      </c>
      <c r="D2941" s="163" t="s">
        <v>638</v>
      </c>
      <c r="E2941" s="163" t="s">
        <v>3254</v>
      </c>
      <c r="F2941" s="163" t="s">
        <v>3254</v>
      </c>
      <c r="G2941" s="163" t="s">
        <v>3527</v>
      </c>
      <c r="H2941" s="163" t="s">
        <v>3527</v>
      </c>
      <c r="I2941" s="163" t="s">
        <v>643</v>
      </c>
      <c r="J2941" s="162">
        <v>12.44671816</v>
      </c>
      <c r="K2941" s="162">
        <v>125.1478386</v>
      </c>
      <c r="L2941" s="163" t="s">
        <v>644</v>
      </c>
      <c r="M2941" s="162">
        <v>14</v>
      </c>
      <c r="N2941" s="162">
        <v>63</v>
      </c>
      <c r="O2941" s="162">
        <v>197</v>
      </c>
      <c r="P2941" s="162">
        <v>1429</v>
      </c>
      <c r="Q2941" s="162">
        <v>2653</v>
      </c>
      <c r="R2941" s="164">
        <v>1</v>
      </c>
      <c r="S2941" s="164" t="s">
        <v>644</v>
      </c>
      <c r="T2941" s="164"/>
      <c r="U2941" s="164" t="s">
        <v>644</v>
      </c>
      <c r="V2941" s="164" t="s">
        <v>644</v>
      </c>
      <c r="W2941" s="162">
        <f t="shared" si="164"/>
        <v>1</v>
      </c>
      <c r="X2941" s="162">
        <v>1</v>
      </c>
      <c r="Y2941" t="str">
        <f t="shared" si="162"/>
        <v>Public Elementary</v>
      </c>
      <c r="AA2941" t="str">
        <f t="shared" si="163"/>
        <v>1</v>
      </c>
    </row>
    <row r="2942" spans="1:27" ht="15.75" hidden="1" customHeight="1" x14ac:dyDescent="0.25">
      <c r="A2942" s="162">
        <v>2924</v>
      </c>
      <c r="B2942" s="162">
        <v>123112</v>
      </c>
      <c r="C2942" s="163" t="s">
        <v>928</v>
      </c>
      <c r="D2942" s="163" t="s">
        <v>638</v>
      </c>
      <c r="E2942" s="163" t="s">
        <v>3254</v>
      </c>
      <c r="F2942" s="163" t="s">
        <v>3254</v>
      </c>
      <c r="G2942" s="163" t="s">
        <v>3527</v>
      </c>
      <c r="H2942" s="163" t="s">
        <v>3527</v>
      </c>
      <c r="I2942" s="163" t="s">
        <v>643</v>
      </c>
      <c r="J2942" s="162">
        <v>12.465575490000001</v>
      </c>
      <c r="K2942" s="162">
        <v>125.13788220000001</v>
      </c>
      <c r="L2942" s="163" t="s">
        <v>644</v>
      </c>
      <c r="M2942" s="162">
        <v>14</v>
      </c>
      <c r="N2942" s="162">
        <v>63</v>
      </c>
      <c r="O2942" s="162">
        <v>197</v>
      </c>
      <c r="P2942" s="162">
        <v>1429</v>
      </c>
      <c r="Q2942" s="162">
        <v>2653</v>
      </c>
      <c r="R2942" s="164">
        <v>1</v>
      </c>
      <c r="S2942" s="164" t="s">
        <v>644</v>
      </c>
      <c r="T2942" s="164"/>
      <c r="U2942" s="164" t="s">
        <v>644</v>
      </c>
      <c r="V2942" s="164" t="s">
        <v>644</v>
      </c>
      <c r="W2942" s="162">
        <f t="shared" si="164"/>
        <v>1</v>
      </c>
      <c r="X2942" s="162">
        <v>1</v>
      </c>
      <c r="Y2942" t="str">
        <f t="shared" si="162"/>
        <v>Public Elementary</v>
      </c>
      <c r="AA2942" t="str">
        <f t="shared" si="163"/>
        <v>1</v>
      </c>
    </row>
    <row r="2943" spans="1:27" ht="15.75" hidden="1" customHeight="1" x14ac:dyDescent="0.25">
      <c r="A2943" s="162">
        <v>2925</v>
      </c>
      <c r="B2943" s="162">
        <v>123113</v>
      </c>
      <c r="C2943" s="163" t="s">
        <v>3532</v>
      </c>
      <c r="D2943" s="163" t="s">
        <v>638</v>
      </c>
      <c r="E2943" s="163" t="s">
        <v>3254</v>
      </c>
      <c r="F2943" s="163" t="s">
        <v>3254</v>
      </c>
      <c r="G2943" s="163" t="s">
        <v>3527</v>
      </c>
      <c r="H2943" s="163" t="s">
        <v>3527</v>
      </c>
      <c r="I2943" s="163" t="s">
        <v>643</v>
      </c>
      <c r="J2943" s="162">
        <v>12.46616214</v>
      </c>
      <c r="K2943" s="162">
        <v>125.2001095</v>
      </c>
      <c r="L2943" s="163" t="s">
        <v>644</v>
      </c>
      <c r="M2943" s="162">
        <v>14</v>
      </c>
      <c r="N2943" s="162">
        <v>63</v>
      </c>
      <c r="O2943" s="162">
        <v>197</v>
      </c>
      <c r="P2943" s="162">
        <v>1429</v>
      </c>
      <c r="Q2943" s="162">
        <v>2653</v>
      </c>
      <c r="R2943" s="164">
        <v>1</v>
      </c>
      <c r="S2943" s="164" t="s">
        <v>644</v>
      </c>
      <c r="T2943" s="164"/>
      <c r="U2943" s="164" t="s">
        <v>644</v>
      </c>
      <c r="V2943" s="164" t="s">
        <v>644</v>
      </c>
      <c r="W2943" s="162">
        <f t="shared" si="164"/>
        <v>1</v>
      </c>
      <c r="X2943" s="162">
        <v>1</v>
      </c>
      <c r="Y2943" t="str">
        <f t="shared" si="162"/>
        <v>Public Elementary</v>
      </c>
      <c r="AA2943" t="str">
        <f t="shared" si="163"/>
        <v>1</v>
      </c>
    </row>
    <row r="2944" spans="1:27" ht="15.75" hidden="1" customHeight="1" x14ac:dyDescent="0.25">
      <c r="A2944" s="162">
        <v>2926</v>
      </c>
      <c r="B2944" s="162">
        <v>123114</v>
      </c>
      <c r="C2944" s="163" t="s">
        <v>3533</v>
      </c>
      <c r="D2944" s="163" t="s">
        <v>638</v>
      </c>
      <c r="E2944" s="163" t="s">
        <v>3254</v>
      </c>
      <c r="F2944" s="163" t="s">
        <v>3254</v>
      </c>
      <c r="G2944" s="163" t="s">
        <v>3534</v>
      </c>
      <c r="H2944" s="163" t="s">
        <v>3535</v>
      </c>
      <c r="I2944" s="163" t="s">
        <v>643</v>
      </c>
      <c r="J2944" s="162">
        <v>12.524089</v>
      </c>
      <c r="K2944" s="162">
        <v>124.816586</v>
      </c>
      <c r="L2944" s="163" t="s">
        <v>644</v>
      </c>
      <c r="M2944" s="162">
        <v>14</v>
      </c>
      <c r="N2944" s="162">
        <v>63</v>
      </c>
      <c r="O2944" s="162">
        <v>197</v>
      </c>
      <c r="P2944" s="162">
        <v>1430</v>
      </c>
      <c r="Q2944" s="162">
        <v>2655</v>
      </c>
      <c r="R2944" s="164">
        <v>1</v>
      </c>
      <c r="S2944" s="164" t="s">
        <v>644</v>
      </c>
      <c r="T2944" s="164"/>
      <c r="U2944" s="164" t="s">
        <v>644</v>
      </c>
      <c r="V2944" s="164" t="s">
        <v>644</v>
      </c>
      <c r="W2944" s="162">
        <f t="shared" si="164"/>
        <v>1</v>
      </c>
      <c r="X2944" s="162">
        <v>1</v>
      </c>
      <c r="Y2944" t="str">
        <f t="shared" si="162"/>
        <v>Public Elementary</v>
      </c>
      <c r="AA2944" t="str">
        <f t="shared" si="163"/>
        <v>1</v>
      </c>
    </row>
    <row r="2945" spans="1:27" ht="15.75" hidden="1" customHeight="1" x14ac:dyDescent="0.25">
      <c r="A2945" s="162">
        <v>2927</v>
      </c>
      <c r="B2945" s="162">
        <v>123115</v>
      </c>
      <c r="C2945" s="163" t="s">
        <v>3536</v>
      </c>
      <c r="D2945" s="163" t="s">
        <v>638</v>
      </c>
      <c r="E2945" s="163" t="s">
        <v>3254</v>
      </c>
      <c r="F2945" s="163" t="s">
        <v>3254</v>
      </c>
      <c r="G2945" s="163" t="s">
        <v>3534</v>
      </c>
      <c r="H2945" s="163" t="s">
        <v>3535</v>
      </c>
      <c r="I2945" s="163" t="s">
        <v>643</v>
      </c>
      <c r="J2945" s="162">
        <v>12.535088</v>
      </c>
      <c r="K2945" s="162">
        <v>124.790823</v>
      </c>
      <c r="L2945" s="163" t="s">
        <v>644</v>
      </c>
      <c r="M2945" s="162">
        <v>14</v>
      </c>
      <c r="N2945" s="162">
        <v>63</v>
      </c>
      <c r="O2945" s="162">
        <v>197</v>
      </c>
      <c r="P2945" s="162">
        <v>1430</v>
      </c>
      <c r="Q2945" s="162">
        <v>2655</v>
      </c>
      <c r="R2945" s="164">
        <v>1</v>
      </c>
      <c r="S2945" s="164" t="s">
        <v>644</v>
      </c>
      <c r="T2945" s="164"/>
      <c r="U2945" s="164" t="s">
        <v>644</v>
      </c>
      <c r="V2945" s="164" t="s">
        <v>644</v>
      </c>
      <c r="W2945" s="162">
        <f t="shared" si="164"/>
        <v>1</v>
      </c>
      <c r="X2945" s="162">
        <v>1</v>
      </c>
      <c r="Y2945" t="str">
        <f t="shared" si="162"/>
        <v>Public Elementary</v>
      </c>
      <c r="AA2945" t="str">
        <f t="shared" si="163"/>
        <v>1</v>
      </c>
    </row>
    <row r="2946" spans="1:27" ht="15.75" hidden="1" customHeight="1" x14ac:dyDescent="0.25">
      <c r="A2946" s="162">
        <v>2928</v>
      </c>
      <c r="B2946" s="162">
        <v>123116</v>
      </c>
      <c r="C2946" s="163" t="s">
        <v>3537</v>
      </c>
      <c r="D2946" s="163" t="s">
        <v>638</v>
      </c>
      <c r="E2946" s="163" t="s">
        <v>3254</v>
      </c>
      <c r="F2946" s="163" t="s">
        <v>3254</v>
      </c>
      <c r="G2946" s="163" t="s">
        <v>3534</v>
      </c>
      <c r="H2946" s="163" t="s">
        <v>3535</v>
      </c>
      <c r="I2946" s="163" t="s">
        <v>643</v>
      </c>
      <c r="J2946" s="166">
        <v>12.496198</v>
      </c>
      <c r="K2946" s="166">
        <v>124.790845</v>
      </c>
      <c r="L2946" s="163" t="s">
        <v>644</v>
      </c>
      <c r="M2946" s="162">
        <v>14</v>
      </c>
      <c r="N2946" s="162">
        <v>63</v>
      </c>
      <c r="O2946" s="162">
        <v>197</v>
      </c>
      <c r="P2946" s="162">
        <v>1430</v>
      </c>
      <c r="Q2946" s="162">
        <v>2655</v>
      </c>
      <c r="R2946" s="164">
        <v>1</v>
      </c>
      <c r="S2946" s="164" t="s">
        <v>644</v>
      </c>
      <c r="T2946" s="164"/>
      <c r="U2946" s="164" t="s">
        <v>644</v>
      </c>
      <c r="V2946" s="164" t="s">
        <v>644</v>
      </c>
      <c r="W2946" s="162">
        <f t="shared" si="164"/>
        <v>1</v>
      </c>
      <c r="X2946" s="162">
        <v>1</v>
      </c>
      <c r="Y2946" t="str">
        <f t="shared" si="162"/>
        <v>Public Elementary</v>
      </c>
      <c r="AA2946" t="str">
        <f t="shared" si="163"/>
        <v>1</v>
      </c>
    </row>
    <row r="2947" spans="1:27" ht="15.75" hidden="1" customHeight="1" x14ac:dyDescent="0.25">
      <c r="A2947" s="162">
        <v>2929</v>
      </c>
      <c r="B2947" s="162">
        <v>123117</v>
      </c>
      <c r="C2947" s="163" t="s">
        <v>3538</v>
      </c>
      <c r="D2947" s="163" t="s">
        <v>638</v>
      </c>
      <c r="E2947" s="163" t="s">
        <v>3254</v>
      </c>
      <c r="F2947" s="163" t="s">
        <v>3254</v>
      </c>
      <c r="G2947" s="163" t="s">
        <v>3534</v>
      </c>
      <c r="H2947" s="163" t="s">
        <v>3535</v>
      </c>
      <c r="I2947" s="163" t="s">
        <v>643</v>
      </c>
      <c r="J2947" s="162">
        <v>12.336312510000001</v>
      </c>
      <c r="K2947" s="162">
        <v>124.7387695</v>
      </c>
      <c r="L2947" s="163" t="s">
        <v>644</v>
      </c>
      <c r="M2947" s="162">
        <v>14</v>
      </c>
      <c r="N2947" s="162">
        <v>63</v>
      </c>
      <c r="O2947" s="162">
        <v>197</v>
      </c>
      <c r="P2947" s="162">
        <v>1430</v>
      </c>
      <c r="Q2947" s="162">
        <v>2655</v>
      </c>
      <c r="R2947" s="164">
        <v>1</v>
      </c>
      <c r="S2947" s="164" t="s">
        <v>644</v>
      </c>
      <c r="T2947" s="164"/>
      <c r="U2947" s="164" t="s">
        <v>644</v>
      </c>
      <c r="V2947" s="164" t="s">
        <v>644</v>
      </c>
      <c r="W2947" s="162">
        <f t="shared" si="164"/>
        <v>1</v>
      </c>
      <c r="X2947" s="162">
        <v>1</v>
      </c>
      <c r="Y2947" t="str">
        <f t="shared" si="162"/>
        <v>Public Elementary</v>
      </c>
      <c r="AA2947" t="str">
        <f t="shared" si="163"/>
        <v>1</v>
      </c>
    </row>
    <row r="2948" spans="1:27" ht="15.75" hidden="1" customHeight="1" x14ac:dyDescent="0.25">
      <c r="A2948" s="162">
        <v>2930</v>
      </c>
      <c r="B2948" s="162">
        <v>123118</v>
      </c>
      <c r="C2948" s="163" t="s">
        <v>3539</v>
      </c>
      <c r="D2948" s="163" t="s">
        <v>638</v>
      </c>
      <c r="E2948" s="163" t="s">
        <v>3254</v>
      </c>
      <c r="F2948" s="163" t="s">
        <v>3254</v>
      </c>
      <c r="G2948" s="163" t="s">
        <v>3534</v>
      </c>
      <c r="H2948" s="163" t="s">
        <v>3535</v>
      </c>
      <c r="I2948" s="163" t="s">
        <v>643</v>
      </c>
      <c r="J2948" s="170"/>
      <c r="K2948" s="170"/>
      <c r="L2948" s="163" t="s">
        <v>644</v>
      </c>
      <c r="M2948" s="162">
        <v>14</v>
      </c>
      <c r="N2948" s="162">
        <v>63</v>
      </c>
      <c r="O2948" s="162">
        <v>197</v>
      </c>
      <c r="P2948" s="162">
        <v>1430</v>
      </c>
      <c r="Q2948" s="162">
        <v>2655</v>
      </c>
      <c r="R2948" s="164">
        <v>1</v>
      </c>
      <c r="S2948" s="164" t="s">
        <v>644</v>
      </c>
      <c r="T2948" s="164"/>
      <c r="U2948" s="164" t="s">
        <v>644</v>
      </c>
      <c r="V2948" s="164" t="s">
        <v>644</v>
      </c>
      <c r="W2948" s="162">
        <f t="shared" si="164"/>
        <v>1</v>
      </c>
      <c r="X2948" s="162">
        <v>1</v>
      </c>
      <c r="Y2948" t="str">
        <f t="shared" si="162"/>
        <v>Public Elementary</v>
      </c>
      <c r="AA2948" t="str">
        <f t="shared" si="163"/>
        <v>1</v>
      </c>
    </row>
    <row r="2949" spans="1:27" ht="15.75" hidden="1" customHeight="1" x14ac:dyDescent="0.25">
      <c r="A2949" s="162">
        <v>2931</v>
      </c>
      <c r="B2949" s="162">
        <v>123119</v>
      </c>
      <c r="C2949" s="163" t="s">
        <v>3540</v>
      </c>
      <c r="D2949" s="163" t="s">
        <v>638</v>
      </c>
      <c r="E2949" s="163" t="s">
        <v>3254</v>
      </c>
      <c r="F2949" s="163" t="s">
        <v>3254</v>
      </c>
      <c r="G2949" s="163" t="s">
        <v>3534</v>
      </c>
      <c r="H2949" s="163" t="s">
        <v>3535</v>
      </c>
      <c r="I2949" s="163" t="s">
        <v>643</v>
      </c>
      <c r="J2949" s="170"/>
      <c r="K2949" s="170"/>
      <c r="L2949" s="163" t="s">
        <v>644</v>
      </c>
      <c r="M2949" s="162">
        <v>14</v>
      </c>
      <c r="N2949" s="162">
        <v>63</v>
      </c>
      <c r="O2949" s="162">
        <v>197</v>
      </c>
      <c r="P2949" s="162">
        <v>1430</v>
      </c>
      <c r="Q2949" s="162">
        <v>2655</v>
      </c>
      <c r="R2949" s="164">
        <v>1</v>
      </c>
      <c r="S2949" s="164" t="s">
        <v>644</v>
      </c>
      <c r="T2949" s="164"/>
      <c r="U2949" s="164" t="s">
        <v>644</v>
      </c>
      <c r="V2949" s="164" t="s">
        <v>644</v>
      </c>
      <c r="W2949" s="162">
        <f t="shared" si="164"/>
        <v>1</v>
      </c>
      <c r="X2949" s="162">
        <v>1</v>
      </c>
      <c r="Y2949" t="str">
        <f t="shared" si="162"/>
        <v>Public Elementary</v>
      </c>
      <c r="AA2949" t="str">
        <f t="shared" si="163"/>
        <v>1</v>
      </c>
    </row>
    <row r="2950" spans="1:27" ht="15.75" hidden="1" customHeight="1" x14ac:dyDescent="0.25">
      <c r="A2950" s="162">
        <v>2932</v>
      </c>
      <c r="B2950" s="162">
        <v>123120</v>
      </c>
      <c r="C2950" s="163" t="s">
        <v>3541</v>
      </c>
      <c r="D2950" s="163" t="s">
        <v>638</v>
      </c>
      <c r="E2950" s="163" t="s">
        <v>3254</v>
      </c>
      <c r="F2950" s="163" t="s">
        <v>3254</v>
      </c>
      <c r="G2950" s="163" t="s">
        <v>3534</v>
      </c>
      <c r="H2950" s="163" t="s">
        <v>3535</v>
      </c>
      <c r="I2950" s="163" t="s">
        <v>643</v>
      </c>
      <c r="J2950" s="166">
        <v>12.33564172</v>
      </c>
      <c r="K2950" s="166">
        <v>124.7768784</v>
      </c>
      <c r="L2950" s="163" t="s">
        <v>644</v>
      </c>
      <c r="M2950" s="162">
        <v>14</v>
      </c>
      <c r="N2950" s="162">
        <v>63</v>
      </c>
      <c r="O2950" s="162">
        <v>197</v>
      </c>
      <c r="P2950" s="162">
        <v>1430</v>
      </c>
      <c r="Q2950" s="162">
        <v>2655</v>
      </c>
      <c r="R2950" s="164">
        <v>1</v>
      </c>
      <c r="S2950" s="164" t="s">
        <v>644</v>
      </c>
      <c r="T2950" s="164"/>
      <c r="U2950" s="164" t="s">
        <v>644</v>
      </c>
      <c r="V2950" s="164" t="s">
        <v>644</v>
      </c>
      <c r="W2950" s="162">
        <f t="shared" si="164"/>
        <v>1</v>
      </c>
      <c r="X2950" s="162">
        <v>1</v>
      </c>
      <c r="Y2950" t="str">
        <f t="shared" si="162"/>
        <v>Public Elementary</v>
      </c>
      <c r="AA2950" t="str">
        <f t="shared" si="163"/>
        <v>1</v>
      </c>
    </row>
    <row r="2951" spans="1:27" ht="15.75" hidden="1" customHeight="1" x14ac:dyDescent="0.25">
      <c r="A2951" s="162">
        <v>2933</v>
      </c>
      <c r="B2951" s="162">
        <v>123121</v>
      </c>
      <c r="C2951" s="163" t="s">
        <v>3542</v>
      </c>
      <c r="D2951" s="163" t="s">
        <v>638</v>
      </c>
      <c r="E2951" s="163" t="s">
        <v>3254</v>
      </c>
      <c r="F2951" s="163" t="s">
        <v>3254</v>
      </c>
      <c r="G2951" s="163" t="s">
        <v>3534</v>
      </c>
      <c r="H2951" s="163" t="s">
        <v>3543</v>
      </c>
      <c r="I2951" s="163" t="s">
        <v>643</v>
      </c>
      <c r="J2951" s="162">
        <v>12.510138</v>
      </c>
      <c r="K2951" s="162">
        <v>124.684073</v>
      </c>
      <c r="L2951" s="163" t="s">
        <v>644</v>
      </c>
      <c r="M2951" s="162">
        <v>14</v>
      </c>
      <c r="N2951" s="162">
        <v>63</v>
      </c>
      <c r="O2951" s="162">
        <v>197</v>
      </c>
      <c r="P2951" s="162">
        <v>1430</v>
      </c>
      <c r="Q2951" s="162">
        <v>2654</v>
      </c>
      <c r="R2951" s="164">
        <v>1</v>
      </c>
      <c r="S2951" s="164" t="s">
        <v>644</v>
      </c>
      <c r="T2951" s="164"/>
      <c r="U2951" s="164" t="s">
        <v>644</v>
      </c>
      <c r="V2951" s="164" t="s">
        <v>644</v>
      </c>
      <c r="W2951" s="162">
        <f t="shared" si="164"/>
        <v>1</v>
      </c>
      <c r="X2951" s="162">
        <v>1</v>
      </c>
      <c r="Y2951" t="str">
        <f t="shared" si="162"/>
        <v>Public Elementary</v>
      </c>
      <c r="AA2951" t="str">
        <f t="shared" si="163"/>
        <v>1</v>
      </c>
    </row>
    <row r="2952" spans="1:27" ht="15.75" hidden="1" customHeight="1" x14ac:dyDescent="0.25">
      <c r="A2952" s="162">
        <v>2934</v>
      </c>
      <c r="B2952" s="162">
        <v>123122</v>
      </c>
      <c r="C2952" s="163" t="s">
        <v>3544</v>
      </c>
      <c r="D2952" s="163" t="s">
        <v>638</v>
      </c>
      <c r="E2952" s="163" t="s">
        <v>3254</v>
      </c>
      <c r="F2952" s="163" t="s">
        <v>3254</v>
      </c>
      <c r="G2952" s="163" t="s">
        <v>3534</v>
      </c>
      <c r="H2952" s="163" t="s">
        <v>3543</v>
      </c>
      <c r="I2952" s="163" t="s">
        <v>643</v>
      </c>
      <c r="J2952" s="162">
        <v>12.484347639999999</v>
      </c>
      <c r="K2952" s="162">
        <v>124.7303581</v>
      </c>
      <c r="L2952" s="163" t="s">
        <v>644</v>
      </c>
      <c r="M2952" s="162">
        <v>14</v>
      </c>
      <c r="N2952" s="162">
        <v>63</v>
      </c>
      <c r="O2952" s="162">
        <v>197</v>
      </c>
      <c r="P2952" s="162">
        <v>1430</v>
      </c>
      <c r="Q2952" s="162">
        <v>2654</v>
      </c>
      <c r="R2952" s="164">
        <v>1</v>
      </c>
      <c r="S2952" s="164" t="s">
        <v>644</v>
      </c>
      <c r="T2952" s="164"/>
      <c r="U2952" s="164" t="s">
        <v>644</v>
      </c>
      <c r="V2952" s="164" t="s">
        <v>644</v>
      </c>
      <c r="W2952" s="162">
        <f t="shared" si="164"/>
        <v>1</v>
      </c>
      <c r="X2952" s="162">
        <v>1</v>
      </c>
      <c r="Y2952" t="str">
        <f t="shared" si="162"/>
        <v>Public Elementary</v>
      </c>
      <c r="AA2952" t="str">
        <f t="shared" si="163"/>
        <v>1</v>
      </c>
    </row>
    <row r="2953" spans="1:27" ht="15.75" hidden="1" customHeight="1" x14ac:dyDescent="0.25">
      <c r="A2953" s="162">
        <v>2935</v>
      </c>
      <c r="B2953" s="162">
        <v>123123</v>
      </c>
      <c r="C2953" s="163" t="s">
        <v>3545</v>
      </c>
      <c r="D2953" s="163" t="s">
        <v>638</v>
      </c>
      <c r="E2953" s="163" t="s">
        <v>3254</v>
      </c>
      <c r="F2953" s="163" t="s">
        <v>3254</v>
      </c>
      <c r="G2953" s="163" t="s">
        <v>3534</v>
      </c>
      <c r="H2953" s="163" t="s">
        <v>3535</v>
      </c>
      <c r="I2953" s="163" t="s">
        <v>643</v>
      </c>
      <c r="J2953" s="162">
        <v>12.335306320000001</v>
      </c>
      <c r="K2953" s="162">
        <v>124.75885390000001</v>
      </c>
      <c r="L2953" s="163" t="s">
        <v>644</v>
      </c>
      <c r="M2953" s="162">
        <v>14</v>
      </c>
      <c r="N2953" s="162">
        <v>63</v>
      </c>
      <c r="O2953" s="162">
        <v>197</v>
      </c>
      <c r="P2953" s="162">
        <v>1430</v>
      </c>
      <c r="Q2953" s="162">
        <v>2655</v>
      </c>
      <c r="R2953" s="164">
        <v>1</v>
      </c>
      <c r="S2953" s="164" t="s">
        <v>644</v>
      </c>
      <c r="T2953" s="164"/>
      <c r="U2953" s="164" t="s">
        <v>644</v>
      </c>
      <c r="V2953" s="164" t="s">
        <v>644</v>
      </c>
      <c r="W2953" s="162">
        <f t="shared" si="164"/>
        <v>1</v>
      </c>
      <c r="X2953" s="162">
        <v>1</v>
      </c>
      <c r="Y2953" t="str">
        <f t="shared" si="162"/>
        <v>Public Elementary</v>
      </c>
      <c r="AA2953" t="str">
        <f t="shared" si="163"/>
        <v>1</v>
      </c>
    </row>
    <row r="2954" spans="1:27" ht="15.75" hidden="1" customHeight="1" x14ac:dyDescent="0.25">
      <c r="A2954" s="162">
        <v>2936</v>
      </c>
      <c r="B2954" s="162">
        <v>123124</v>
      </c>
      <c r="C2954" s="163" t="s">
        <v>651</v>
      </c>
      <c r="D2954" s="163" t="s">
        <v>638</v>
      </c>
      <c r="E2954" s="163" t="s">
        <v>3254</v>
      </c>
      <c r="F2954" s="163" t="s">
        <v>3254</v>
      </c>
      <c r="G2954" s="163" t="s">
        <v>3534</v>
      </c>
      <c r="H2954" s="163" t="s">
        <v>3543</v>
      </c>
      <c r="I2954" s="163" t="s">
        <v>643</v>
      </c>
      <c r="J2954" s="162">
        <v>12.515453000000001</v>
      </c>
      <c r="K2954" s="162">
        <v>124.745756</v>
      </c>
      <c r="L2954" s="163" t="s">
        <v>644</v>
      </c>
      <c r="M2954" s="162">
        <v>14</v>
      </c>
      <c r="N2954" s="162">
        <v>63</v>
      </c>
      <c r="O2954" s="162">
        <v>197</v>
      </c>
      <c r="P2954" s="162">
        <v>1430</v>
      </c>
      <c r="Q2954" s="162">
        <v>2654</v>
      </c>
      <c r="R2954" s="164">
        <v>1</v>
      </c>
      <c r="S2954" s="164" t="s">
        <v>644</v>
      </c>
      <c r="T2954" s="164"/>
      <c r="U2954" s="164" t="s">
        <v>644</v>
      </c>
      <c r="V2954" s="164" t="s">
        <v>644</v>
      </c>
      <c r="W2954" s="162">
        <f t="shared" si="164"/>
        <v>1</v>
      </c>
      <c r="X2954" s="162">
        <v>1</v>
      </c>
      <c r="Y2954" t="str">
        <f t="shared" si="162"/>
        <v>Public Elementary</v>
      </c>
      <c r="AA2954" t="str">
        <f t="shared" si="163"/>
        <v>1</v>
      </c>
    </row>
    <row r="2955" spans="1:27" ht="15.75" hidden="1" customHeight="1" x14ac:dyDescent="0.25">
      <c r="A2955" s="162">
        <v>2937</v>
      </c>
      <c r="B2955" s="162">
        <v>123125</v>
      </c>
      <c r="C2955" s="163" t="s">
        <v>3546</v>
      </c>
      <c r="D2955" s="163" t="s">
        <v>638</v>
      </c>
      <c r="E2955" s="163" t="s">
        <v>3254</v>
      </c>
      <c r="F2955" s="163" t="s">
        <v>3254</v>
      </c>
      <c r="G2955" s="163" t="s">
        <v>3534</v>
      </c>
      <c r="H2955" s="163" t="s">
        <v>3543</v>
      </c>
      <c r="I2955" s="163" t="s">
        <v>643</v>
      </c>
      <c r="J2955" s="162">
        <v>12.48686167</v>
      </c>
      <c r="K2955" s="162">
        <v>124.7109604</v>
      </c>
      <c r="L2955" s="163" t="s">
        <v>644</v>
      </c>
      <c r="M2955" s="162">
        <v>14</v>
      </c>
      <c r="N2955" s="162">
        <v>63</v>
      </c>
      <c r="O2955" s="162">
        <v>197</v>
      </c>
      <c r="P2955" s="162">
        <v>1430</v>
      </c>
      <c r="Q2955" s="162">
        <v>2654</v>
      </c>
      <c r="R2955" s="164">
        <v>1</v>
      </c>
      <c r="S2955" s="164" t="s">
        <v>644</v>
      </c>
      <c r="T2955" s="164"/>
      <c r="U2955" s="164" t="s">
        <v>644</v>
      </c>
      <c r="V2955" s="164" t="s">
        <v>644</v>
      </c>
      <c r="W2955" s="162">
        <f t="shared" si="164"/>
        <v>1</v>
      </c>
      <c r="X2955" s="162">
        <v>1</v>
      </c>
      <c r="Y2955" t="str">
        <f t="shared" si="162"/>
        <v>Public Elementary</v>
      </c>
      <c r="AA2955" t="str">
        <f t="shared" si="163"/>
        <v>1</v>
      </c>
    </row>
    <row r="2956" spans="1:27" ht="15.75" hidden="1" customHeight="1" x14ac:dyDescent="0.25">
      <c r="A2956" s="162">
        <v>2938</v>
      </c>
      <c r="B2956" s="162">
        <v>123126</v>
      </c>
      <c r="C2956" s="163" t="s">
        <v>3547</v>
      </c>
      <c r="D2956" s="163" t="s">
        <v>638</v>
      </c>
      <c r="E2956" s="163" t="s">
        <v>3254</v>
      </c>
      <c r="F2956" s="163" t="s">
        <v>3254</v>
      </c>
      <c r="G2956" s="163" t="s">
        <v>3534</v>
      </c>
      <c r="H2956" s="163" t="s">
        <v>3543</v>
      </c>
      <c r="I2956" s="163" t="s">
        <v>643</v>
      </c>
      <c r="J2956" s="162">
        <v>12.510669</v>
      </c>
      <c r="K2956" s="162">
        <v>124.704852</v>
      </c>
      <c r="L2956" s="163" t="s">
        <v>644</v>
      </c>
      <c r="M2956" s="162">
        <v>14</v>
      </c>
      <c r="N2956" s="162">
        <v>63</v>
      </c>
      <c r="O2956" s="162">
        <v>197</v>
      </c>
      <c r="P2956" s="162">
        <v>1430</v>
      </c>
      <c r="Q2956" s="162">
        <v>2654</v>
      </c>
      <c r="R2956" s="164">
        <v>1</v>
      </c>
      <c r="S2956" s="164" t="s">
        <v>644</v>
      </c>
      <c r="T2956" s="164"/>
      <c r="U2956" s="164" t="s">
        <v>644</v>
      </c>
      <c r="V2956" s="164" t="s">
        <v>644</v>
      </c>
      <c r="W2956" s="162">
        <f t="shared" si="164"/>
        <v>1</v>
      </c>
      <c r="X2956" s="162">
        <v>1</v>
      </c>
      <c r="Y2956" t="str">
        <f t="shared" si="162"/>
        <v>Public Elementary</v>
      </c>
      <c r="AA2956" t="str">
        <f t="shared" si="163"/>
        <v>1</v>
      </c>
    </row>
    <row r="2957" spans="1:27" ht="15.75" hidden="1" customHeight="1" x14ac:dyDescent="0.25">
      <c r="A2957" s="162">
        <v>2939</v>
      </c>
      <c r="B2957" s="162">
        <v>123127</v>
      </c>
      <c r="C2957" s="163" t="s">
        <v>3548</v>
      </c>
      <c r="D2957" s="163" t="s">
        <v>638</v>
      </c>
      <c r="E2957" s="163" t="s">
        <v>3254</v>
      </c>
      <c r="F2957" s="163" t="s">
        <v>3254</v>
      </c>
      <c r="G2957" s="163" t="s">
        <v>3534</v>
      </c>
      <c r="H2957" s="163" t="s">
        <v>3535</v>
      </c>
      <c r="I2957" s="163" t="s">
        <v>643</v>
      </c>
      <c r="J2957" s="162">
        <v>12.38611401</v>
      </c>
      <c r="K2957" s="162">
        <v>124.7870064</v>
      </c>
      <c r="L2957" s="163" t="s">
        <v>644</v>
      </c>
      <c r="M2957" s="162">
        <v>14</v>
      </c>
      <c r="N2957" s="162">
        <v>63</v>
      </c>
      <c r="O2957" s="162">
        <v>197</v>
      </c>
      <c r="P2957" s="162">
        <v>1430</v>
      </c>
      <c r="Q2957" s="162">
        <v>2655</v>
      </c>
      <c r="R2957" s="164">
        <v>1</v>
      </c>
      <c r="S2957" s="164" t="s">
        <v>644</v>
      </c>
      <c r="T2957" s="164"/>
      <c r="U2957" s="164" t="s">
        <v>644</v>
      </c>
      <c r="V2957" s="164" t="s">
        <v>644</v>
      </c>
      <c r="W2957" s="162">
        <f t="shared" si="164"/>
        <v>1</v>
      </c>
      <c r="X2957" s="162">
        <v>1</v>
      </c>
      <c r="Y2957" t="str">
        <f t="shared" si="162"/>
        <v>Public Elementary</v>
      </c>
      <c r="AA2957" t="str">
        <f t="shared" si="163"/>
        <v>1</v>
      </c>
    </row>
    <row r="2958" spans="1:27" ht="15.75" hidden="1" customHeight="1" x14ac:dyDescent="0.25">
      <c r="A2958" s="162">
        <v>2940</v>
      </c>
      <c r="B2958" s="162">
        <v>123128</v>
      </c>
      <c r="C2958" s="163" t="s">
        <v>3549</v>
      </c>
      <c r="D2958" s="163" t="s">
        <v>638</v>
      </c>
      <c r="E2958" s="163" t="s">
        <v>3254</v>
      </c>
      <c r="F2958" s="163" t="s">
        <v>3254</v>
      </c>
      <c r="G2958" s="163" t="s">
        <v>3534</v>
      </c>
      <c r="H2958" s="163" t="s">
        <v>3543</v>
      </c>
      <c r="I2958" s="163" t="s">
        <v>643</v>
      </c>
      <c r="J2958" s="162">
        <v>12.514937700000001</v>
      </c>
      <c r="K2958" s="162">
        <v>124.752512</v>
      </c>
      <c r="L2958" s="163" t="s">
        <v>644</v>
      </c>
      <c r="M2958" s="162">
        <v>14</v>
      </c>
      <c r="N2958" s="162">
        <v>63</v>
      </c>
      <c r="O2958" s="162">
        <v>197</v>
      </c>
      <c r="P2958" s="162">
        <v>1430</v>
      </c>
      <c r="Q2958" s="162">
        <v>2654</v>
      </c>
      <c r="R2958" s="164">
        <v>1</v>
      </c>
      <c r="S2958" s="164" t="s">
        <v>644</v>
      </c>
      <c r="T2958" s="164"/>
      <c r="U2958" s="164" t="s">
        <v>644</v>
      </c>
      <c r="V2958" s="164" t="s">
        <v>644</v>
      </c>
      <c r="W2958" s="162">
        <f t="shared" si="164"/>
        <v>1</v>
      </c>
      <c r="X2958" s="162">
        <v>1</v>
      </c>
      <c r="Y2958" t="str">
        <f t="shared" si="162"/>
        <v>Public Elementary</v>
      </c>
      <c r="AA2958" t="str">
        <f t="shared" si="163"/>
        <v>1</v>
      </c>
    </row>
    <row r="2959" spans="1:27" ht="15.75" hidden="1" customHeight="1" x14ac:dyDescent="0.25">
      <c r="A2959" s="162">
        <v>2941</v>
      </c>
      <c r="B2959" s="162">
        <v>123129</v>
      </c>
      <c r="C2959" s="163" t="s">
        <v>3550</v>
      </c>
      <c r="D2959" s="163" t="s">
        <v>638</v>
      </c>
      <c r="E2959" s="163" t="s">
        <v>3254</v>
      </c>
      <c r="F2959" s="163" t="s">
        <v>3254</v>
      </c>
      <c r="G2959" s="163" t="s">
        <v>3534</v>
      </c>
      <c r="H2959" s="163" t="s">
        <v>3535</v>
      </c>
      <c r="I2959" s="163" t="s">
        <v>643</v>
      </c>
      <c r="J2959" s="162">
        <v>12.516666000000001</v>
      </c>
      <c r="K2959" s="162">
        <v>124.75</v>
      </c>
      <c r="L2959" s="163" t="s">
        <v>644</v>
      </c>
      <c r="M2959" s="162">
        <v>14</v>
      </c>
      <c r="N2959" s="162">
        <v>63</v>
      </c>
      <c r="O2959" s="162">
        <v>197</v>
      </c>
      <c r="P2959" s="162">
        <v>1430</v>
      </c>
      <c r="Q2959" s="162">
        <v>2655</v>
      </c>
      <c r="R2959" s="164">
        <v>1</v>
      </c>
      <c r="S2959" s="164" t="s">
        <v>644</v>
      </c>
      <c r="T2959" s="164"/>
      <c r="U2959" s="164" t="s">
        <v>644</v>
      </c>
      <c r="V2959" s="164" t="s">
        <v>644</v>
      </c>
      <c r="W2959" s="162">
        <f t="shared" si="164"/>
        <v>1</v>
      </c>
      <c r="X2959" s="162">
        <v>1</v>
      </c>
      <c r="Y2959" t="str">
        <f t="shared" si="162"/>
        <v>Public Elementary</v>
      </c>
      <c r="AA2959" t="str">
        <f t="shared" si="163"/>
        <v>1</v>
      </c>
    </row>
    <row r="2960" spans="1:27" ht="15.75" hidden="1" customHeight="1" x14ac:dyDescent="0.25">
      <c r="A2960" s="162">
        <v>2942</v>
      </c>
      <c r="B2960" s="162">
        <v>123130</v>
      </c>
      <c r="C2960" s="163" t="s">
        <v>1532</v>
      </c>
      <c r="D2960" s="163" t="s">
        <v>638</v>
      </c>
      <c r="E2960" s="163" t="s">
        <v>3254</v>
      </c>
      <c r="F2960" s="163" t="s">
        <v>3254</v>
      </c>
      <c r="G2960" s="163" t="s">
        <v>3534</v>
      </c>
      <c r="H2960" s="163" t="s">
        <v>3535</v>
      </c>
      <c r="I2960" s="163" t="s">
        <v>643</v>
      </c>
      <c r="J2960" s="162">
        <v>12.537229</v>
      </c>
      <c r="K2960" s="162">
        <v>124.795417</v>
      </c>
      <c r="L2960" s="163" t="s">
        <v>644</v>
      </c>
      <c r="M2960" s="162">
        <v>14</v>
      </c>
      <c r="N2960" s="162">
        <v>63</v>
      </c>
      <c r="O2960" s="162">
        <v>197</v>
      </c>
      <c r="P2960" s="162">
        <v>1430</v>
      </c>
      <c r="Q2960" s="162">
        <v>2655</v>
      </c>
      <c r="R2960" s="164">
        <v>1</v>
      </c>
      <c r="S2960" s="164" t="s">
        <v>644</v>
      </c>
      <c r="T2960" s="164"/>
      <c r="U2960" s="164" t="s">
        <v>644</v>
      </c>
      <c r="V2960" s="164" t="s">
        <v>644</v>
      </c>
      <c r="W2960" s="162">
        <f t="shared" si="164"/>
        <v>1</v>
      </c>
      <c r="X2960" s="162">
        <v>1</v>
      </c>
      <c r="Y2960" t="str">
        <f t="shared" si="162"/>
        <v>Public Elementary</v>
      </c>
      <c r="AA2960" t="str">
        <f t="shared" si="163"/>
        <v>1</v>
      </c>
    </row>
    <row r="2961" spans="1:27" ht="15.75" hidden="1" customHeight="1" x14ac:dyDescent="0.25">
      <c r="A2961" s="162">
        <v>2943</v>
      </c>
      <c r="B2961" s="162">
        <v>123131</v>
      </c>
      <c r="C2961" s="163" t="s">
        <v>2193</v>
      </c>
      <c r="D2961" s="163" t="s">
        <v>638</v>
      </c>
      <c r="E2961" s="163" t="s">
        <v>3254</v>
      </c>
      <c r="F2961" s="163" t="s">
        <v>3254</v>
      </c>
      <c r="G2961" s="163" t="s">
        <v>3534</v>
      </c>
      <c r="H2961" s="163" t="s">
        <v>3543</v>
      </c>
      <c r="I2961" s="163" t="s">
        <v>643</v>
      </c>
      <c r="J2961" s="162">
        <v>12.511438999999999</v>
      </c>
      <c r="K2961" s="162">
        <v>124.71801600000001</v>
      </c>
      <c r="L2961" s="163" t="s">
        <v>644</v>
      </c>
      <c r="M2961" s="162">
        <v>14</v>
      </c>
      <c r="N2961" s="162">
        <v>63</v>
      </c>
      <c r="O2961" s="162">
        <v>197</v>
      </c>
      <c r="P2961" s="162">
        <v>1430</v>
      </c>
      <c r="Q2961" s="162">
        <v>2654</v>
      </c>
      <c r="R2961" s="164">
        <v>1</v>
      </c>
      <c r="S2961" s="164" t="s">
        <v>644</v>
      </c>
      <c r="T2961" s="164"/>
      <c r="U2961" s="164" t="s">
        <v>644</v>
      </c>
      <c r="V2961" s="164" t="s">
        <v>644</v>
      </c>
      <c r="W2961" s="162">
        <f t="shared" si="164"/>
        <v>1</v>
      </c>
      <c r="X2961" s="162">
        <v>1</v>
      </c>
      <c r="Y2961" t="str">
        <f t="shared" si="162"/>
        <v>Public Elementary</v>
      </c>
      <c r="AA2961" t="str">
        <f t="shared" si="163"/>
        <v>1</v>
      </c>
    </row>
    <row r="2962" spans="1:27" ht="15.75" hidden="1" customHeight="1" x14ac:dyDescent="0.25">
      <c r="A2962" s="162">
        <v>2944</v>
      </c>
      <c r="B2962" s="162">
        <v>123132</v>
      </c>
      <c r="C2962" s="163" t="s">
        <v>1849</v>
      </c>
      <c r="D2962" s="163" t="s">
        <v>638</v>
      </c>
      <c r="E2962" s="163" t="s">
        <v>3254</v>
      </c>
      <c r="F2962" s="163" t="s">
        <v>3254</v>
      </c>
      <c r="G2962" s="163" t="s">
        <v>3534</v>
      </c>
      <c r="H2962" s="163" t="s">
        <v>3535</v>
      </c>
      <c r="I2962" s="163" t="s">
        <v>643</v>
      </c>
      <c r="J2962" s="162">
        <v>12.364987259999999</v>
      </c>
      <c r="K2962" s="162">
        <v>124.78631970000001</v>
      </c>
      <c r="L2962" s="163" t="s">
        <v>644</v>
      </c>
      <c r="M2962" s="162">
        <v>14</v>
      </c>
      <c r="N2962" s="162">
        <v>63</v>
      </c>
      <c r="O2962" s="162">
        <v>197</v>
      </c>
      <c r="P2962" s="162">
        <v>1430</v>
      </c>
      <c r="Q2962" s="162">
        <v>2655</v>
      </c>
      <c r="R2962" s="164">
        <v>1</v>
      </c>
      <c r="S2962" s="164" t="s">
        <v>644</v>
      </c>
      <c r="T2962" s="164"/>
      <c r="U2962" s="164" t="s">
        <v>644</v>
      </c>
      <c r="V2962" s="164" t="s">
        <v>644</v>
      </c>
      <c r="W2962" s="162">
        <f t="shared" si="164"/>
        <v>1</v>
      </c>
      <c r="X2962" s="162">
        <v>1</v>
      </c>
      <c r="Y2962" t="str">
        <f t="shared" si="162"/>
        <v>Public Elementary</v>
      </c>
      <c r="AA2962" t="str">
        <f t="shared" si="163"/>
        <v>1</v>
      </c>
    </row>
    <row r="2963" spans="1:27" ht="15.75" hidden="1" customHeight="1" x14ac:dyDescent="0.25">
      <c r="A2963" s="162">
        <v>2945</v>
      </c>
      <c r="B2963" s="162">
        <v>123133</v>
      </c>
      <c r="C2963" s="163" t="s">
        <v>3551</v>
      </c>
      <c r="D2963" s="163" t="s">
        <v>638</v>
      </c>
      <c r="E2963" s="163" t="s">
        <v>3254</v>
      </c>
      <c r="F2963" s="163" t="s">
        <v>3254</v>
      </c>
      <c r="G2963" s="163" t="s">
        <v>3534</v>
      </c>
      <c r="H2963" s="163" t="s">
        <v>3543</v>
      </c>
      <c r="I2963" s="163" t="s">
        <v>643</v>
      </c>
      <c r="J2963" s="162">
        <v>12.49390081</v>
      </c>
      <c r="K2963" s="162">
        <v>124.7337914</v>
      </c>
      <c r="L2963" s="163" t="s">
        <v>644</v>
      </c>
      <c r="M2963" s="162">
        <v>14</v>
      </c>
      <c r="N2963" s="162">
        <v>63</v>
      </c>
      <c r="O2963" s="162">
        <v>197</v>
      </c>
      <c r="P2963" s="162">
        <v>1430</v>
      </c>
      <c r="Q2963" s="162">
        <v>2654</v>
      </c>
      <c r="R2963" s="164">
        <v>1</v>
      </c>
      <c r="S2963" s="164" t="s">
        <v>644</v>
      </c>
      <c r="T2963" s="164"/>
      <c r="U2963" s="164" t="s">
        <v>644</v>
      </c>
      <c r="V2963" s="164" t="s">
        <v>644</v>
      </c>
      <c r="W2963" s="162">
        <f t="shared" si="164"/>
        <v>1</v>
      </c>
      <c r="X2963" s="162">
        <v>1</v>
      </c>
      <c r="Y2963" t="str">
        <f t="shared" si="162"/>
        <v>Public Elementary</v>
      </c>
      <c r="AA2963" t="str">
        <f t="shared" si="163"/>
        <v>1</v>
      </c>
    </row>
    <row r="2964" spans="1:27" ht="15.75" hidden="1" customHeight="1" x14ac:dyDescent="0.25">
      <c r="A2964" s="162">
        <v>2946</v>
      </c>
      <c r="B2964" s="162">
        <v>123134</v>
      </c>
      <c r="C2964" s="163" t="s">
        <v>3552</v>
      </c>
      <c r="D2964" s="163" t="s">
        <v>638</v>
      </c>
      <c r="E2964" s="163" t="s">
        <v>3254</v>
      </c>
      <c r="F2964" s="163" t="s">
        <v>3254</v>
      </c>
      <c r="G2964" s="163" t="s">
        <v>3534</v>
      </c>
      <c r="H2964" s="163" t="s">
        <v>3535</v>
      </c>
      <c r="I2964" s="163" t="s">
        <v>643</v>
      </c>
      <c r="J2964" s="162">
        <v>12.32591504</v>
      </c>
      <c r="K2964" s="162">
        <v>124.7906114</v>
      </c>
      <c r="L2964" s="163" t="s">
        <v>644</v>
      </c>
      <c r="M2964" s="162">
        <v>14</v>
      </c>
      <c r="N2964" s="162">
        <v>63</v>
      </c>
      <c r="O2964" s="162">
        <v>197</v>
      </c>
      <c r="P2964" s="162">
        <v>1430</v>
      </c>
      <c r="Q2964" s="162">
        <v>2655</v>
      </c>
      <c r="R2964" s="164">
        <v>1</v>
      </c>
      <c r="S2964" s="164" t="s">
        <v>644</v>
      </c>
      <c r="T2964" s="164"/>
      <c r="U2964" s="164" t="s">
        <v>644</v>
      </c>
      <c r="V2964" s="164" t="s">
        <v>644</v>
      </c>
      <c r="W2964" s="162">
        <f t="shared" si="164"/>
        <v>1</v>
      </c>
      <c r="X2964" s="162">
        <v>1</v>
      </c>
      <c r="Y2964" t="str">
        <f t="shared" si="162"/>
        <v>Public Elementary</v>
      </c>
      <c r="AA2964" t="str">
        <f t="shared" si="163"/>
        <v>1</v>
      </c>
    </row>
    <row r="2965" spans="1:27" ht="15.75" hidden="1" customHeight="1" x14ac:dyDescent="0.25">
      <c r="A2965" s="162">
        <v>2947</v>
      </c>
      <c r="B2965" s="162">
        <v>123135</v>
      </c>
      <c r="C2965" s="163" t="s">
        <v>2434</v>
      </c>
      <c r="D2965" s="163" t="s">
        <v>638</v>
      </c>
      <c r="E2965" s="163" t="s">
        <v>3254</v>
      </c>
      <c r="F2965" s="163" t="s">
        <v>3254</v>
      </c>
      <c r="G2965" s="163" t="s">
        <v>3534</v>
      </c>
      <c r="H2965" s="163" t="s">
        <v>3543</v>
      </c>
      <c r="I2965" s="163" t="s">
        <v>643</v>
      </c>
      <c r="J2965" s="162">
        <v>12.52540698</v>
      </c>
      <c r="K2965" s="162">
        <v>124.7748184</v>
      </c>
      <c r="L2965" s="163" t="s">
        <v>644</v>
      </c>
      <c r="M2965" s="162">
        <v>14</v>
      </c>
      <c r="N2965" s="162">
        <v>63</v>
      </c>
      <c r="O2965" s="162">
        <v>197</v>
      </c>
      <c r="P2965" s="162">
        <v>1430</v>
      </c>
      <c r="Q2965" s="162">
        <v>2654</v>
      </c>
      <c r="R2965" s="164">
        <v>1</v>
      </c>
      <c r="S2965" s="164" t="s">
        <v>644</v>
      </c>
      <c r="T2965" s="164"/>
      <c r="U2965" s="164" t="s">
        <v>644</v>
      </c>
      <c r="V2965" s="164" t="s">
        <v>644</v>
      </c>
      <c r="W2965" s="162">
        <f t="shared" si="164"/>
        <v>1</v>
      </c>
      <c r="X2965" s="162">
        <v>1</v>
      </c>
      <c r="Y2965" t="str">
        <f t="shared" si="162"/>
        <v>Public Elementary</v>
      </c>
      <c r="AA2965" t="str">
        <f t="shared" si="163"/>
        <v>1</v>
      </c>
    </row>
    <row r="2966" spans="1:27" ht="15.75" hidden="1" customHeight="1" x14ac:dyDescent="0.25">
      <c r="A2966" s="162">
        <v>2948</v>
      </c>
      <c r="B2966" s="162">
        <v>123136</v>
      </c>
      <c r="C2966" s="163" t="s">
        <v>1399</v>
      </c>
      <c r="D2966" s="163" t="s">
        <v>638</v>
      </c>
      <c r="E2966" s="163" t="s">
        <v>3254</v>
      </c>
      <c r="F2966" s="163" t="s">
        <v>3254</v>
      </c>
      <c r="G2966" s="163" t="s">
        <v>3534</v>
      </c>
      <c r="H2966" s="163" t="s">
        <v>3543</v>
      </c>
      <c r="I2966" s="163" t="s">
        <v>643</v>
      </c>
      <c r="J2966" s="162">
        <v>12.474291300000001</v>
      </c>
      <c r="K2966" s="162">
        <v>124.7308731</v>
      </c>
      <c r="L2966" s="163" t="s">
        <v>644</v>
      </c>
      <c r="M2966" s="162">
        <v>14</v>
      </c>
      <c r="N2966" s="162">
        <v>63</v>
      </c>
      <c r="O2966" s="162">
        <v>197</v>
      </c>
      <c r="P2966" s="162">
        <v>1430</v>
      </c>
      <c r="Q2966" s="162">
        <v>2654</v>
      </c>
      <c r="R2966" s="164">
        <v>1</v>
      </c>
      <c r="S2966" s="164" t="s">
        <v>644</v>
      </c>
      <c r="T2966" s="164"/>
      <c r="U2966" s="164" t="s">
        <v>644</v>
      </c>
      <c r="V2966" s="164" t="s">
        <v>644</v>
      </c>
      <c r="W2966" s="162">
        <f t="shared" si="164"/>
        <v>1</v>
      </c>
      <c r="X2966" s="162">
        <v>1</v>
      </c>
      <c r="Y2966" t="str">
        <f t="shared" ref="Y2966:Y3029" si="165">IF(X2966=1,"Public","Private")&amp;" "&amp;IF(W2966=1,"Elementary",IF(W2966=2,"JHS",IF(W2966=3,"SHS (Stand-alone)",IF(W2966=4,"Integrated",IF(W2966=5,"Secondary",IF(W2966=6,"Complete K to 12",IF(W2966=7,"ALS",IF(W2966=8,"SHS SUC",""))))))))</f>
        <v>Public Elementary</v>
      </c>
      <c r="AA2966" t="str">
        <f t="shared" ref="AA2966:AA3029" si="166">IF(R2966=1,1,"")&amp;IF(S2966=1,2,"")&amp;IF(T2966=1,3,"")&amp;IF(U2966=1,4,"")&amp;IF(V2966=1,5,"")</f>
        <v>1</v>
      </c>
    </row>
    <row r="2967" spans="1:27" ht="15.75" hidden="1" customHeight="1" x14ac:dyDescent="0.25">
      <c r="A2967" s="162">
        <v>2949</v>
      </c>
      <c r="B2967" s="162">
        <v>123137</v>
      </c>
      <c r="C2967" s="163" t="s">
        <v>3553</v>
      </c>
      <c r="D2967" s="163" t="s">
        <v>638</v>
      </c>
      <c r="E2967" s="163" t="s">
        <v>3254</v>
      </c>
      <c r="F2967" s="163" t="s">
        <v>3254</v>
      </c>
      <c r="G2967" s="163" t="s">
        <v>3534</v>
      </c>
      <c r="H2967" s="163" t="s">
        <v>3535</v>
      </c>
      <c r="I2967" s="163" t="s">
        <v>643</v>
      </c>
      <c r="J2967" s="162">
        <v>12.488276000000001</v>
      </c>
      <c r="K2967" s="162">
        <v>124.79787</v>
      </c>
      <c r="L2967" s="163" t="s">
        <v>644</v>
      </c>
      <c r="M2967" s="162">
        <v>14</v>
      </c>
      <c r="N2967" s="162">
        <v>63</v>
      </c>
      <c r="O2967" s="162">
        <v>197</v>
      </c>
      <c r="P2967" s="162">
        <v>1430</v>
      </c>
      <c r="Q2967" s="162">
        <v>2655</v>
      </c>
      <c r="R2967" s="164">
        <v>1</v>
      </c>
      <c r="S2967" s="164" t="s">
        <v>644</v>
      </c>
      <c r="T2967" s="164"/>
      <c r="U2967" s="164" t="s">
        <v>644</v>
      </c>
      <c r="V2967" s="164" t="s">
        <v>644</v>
      </c>
      <c r="W2967" s="162">
        <f t="shared" si="164"/>
        <v>1</v>
      </c>
      <c r="X2967" s="162">
        <v>1</v>
      </c>
      <c r="Y2967" t="str">
        <f t="shared" si="165"/>
        <v>Public Elementary</v>
      </c>
      <c r="AA2967" t="str">
        <f t="shared" si="166"/>
        <v>1</v>
      </c>
    </row>
    <row r="2968" spans="1:27" ht="15.75" hidden="1" customHeight="1" x14ac:dyDescent="0.25">
      <c r="A2968" s="162">
        <v>2950</v>
      </c>
      <c r="B2968" s="162">
        <v>123138</v>
      </c>
      <c r="C2968" s="163" t="s">
        <v>3554</v>
      </c>
      <c r="D2968" s="163" t="s">
        <v>638</v>
      </c>
      <c r="E2968" s="163" t="s">
        <v>3254</v>
      </c>
      <c r="F2968" s="163" t="s">
        <v>3254</v>
      </c>
      <c r="G2968" s="163" t="s">
        <v>3555</v>
      </c>
      <c r="H2968" s="163" t="s">
        <v>3556</v>
      </c>
      <c r="I2968" s="163" t="s">
        <v>643</v>
      </c>
      <c r="J2968" s="162">
        <v>12.545850420000001</v>
      </c>
      <c r="K2968" s="162">
        <v>125.1137638</v>
      </c>
      <c r="L2968" s="163" t="s">
        <v>644</v>
      </c>
      <c r="M2968" s="162">
        <v>14</v>
      </c>
      <c r="N2968" s="162">
        <v>63</v>
      </c>
      <c r="O2968" s="162">
        <v>197</v>
      </c>
      <c r="P2968" s="162">
        <v>1431</v>
      </c>
      <c r="Q2968" s="162">
        <v>2656</v>
      </c>
      <c r="R2968" s="164">
        <v>1</v>
      </c>
      <c r="S2968" s="164" t="s">
        <v>644</v>
      </c>
      <c r="T2968" s="164"/>
      <c r="U2968" s="164" t="s">
        <v>644</v>
      </c>
      <c r="V2968" s="164" t="s">
        <v>644</v>
      </c>
      <c r="W2968" s="162">
        <f t="shared" si="164"/>
        <v>1</v>
      </c>
      <c r="X2968" s="162">
        <v>1</v>
      </c>
      <c r="Y2968" t="str">
        <f t="shared" si="165"/>
        <v>Public Elementary</v>
      </c>
      <c r="AA2968" t="str">
        <f t="shared" si="166"/>
        <v>1</v>
      </c>
    </row>
    <row r="2969" spans="1:27" ht="15.75" hidden="1" customHeight="1" x14ac:dyDescent="0.25">
      <c r="A2969" s="162">
        <v>2951</v>
      </c>
      <c r="B2969" s="162">
        <v>123139</v>
      </c>
      <c r="C2969" s="163" t="s">
        <v>3557</v>
      </c>
      <c r="D2969" s="163" t="s">
        <v>638</v>
      </c>
      <c r="E2969" s="163" t="s">
        <v>3254</v>
      </c>
      <c r="F2969" s="163" t="s">
        <v>3254</v>
      </c>
      <c r="G2969" s="163" t="s">
        <v>3555</v>
      </c>
      <c r="H2969" s="163" t="s">
        <v>3556</v>
      </c>
      <c r="I2969" s="163" t="s">
        <v>643</v>
      </c>
      <c r="J2969" s="162">
        <v>12.572156400000001</v>
      </c>
      <c r="K2969" s="162">
        <v>125.1523018</v>
      </c>
      <c r="L2969" s="163" t="s">
        <v>644</v>
      </c>
      <c r="M2969" s="162">
        <v>14</v>
      </c>
      <c r="N2969" s="162">
        <v>63</v>
      </c>
      <c r="O2969" s="162">
        <v>197</v>
      </c>
      <c r="P2969" s="162">
        <v>1431</v>
      </c>
      <c r="Q2969" s="162">
        <v>2656</v>
      </c>
      <c r="R2969" s="164">
        <v>1</v>
      </c>
      <c r="S2969" s="164" t="s">
        <v>644</v>
      </c>
      <c r="T2969" s="164"/>
      <c r="U2969" s="164" t="s">
        <v>644</v>
      </c>
      <c r="V2969" s="164" t="s">
        <v>644</v>
      </c>
      <c r="W2969" s="162">
        <f t="shared" si="164"/>
        <v>1</v>
      </c>
      <c r="X2969" s="162">
        <v>1</v>
      </c>
      <c r="Y2969" t="str">
        <f t="shared" si="165"/>
        <v>Public Elementary</v>
      </c>
      <c r="AA2969" t="str">
        <f t="shared" si="166"/>
        <v>1</v>
      </c>
    </row>
    <row r="2970" spans="1:27" ht="15.75" hidden="1" customHeight="1" x14ac:dyDescent="0.25">
      <c r="A2970" s="162">
        <v>2952</v>
      </c>
      <c r="B2970" s="162">
        <v>123140</v>
      </c>
      <c r="C2970" s="163" t="s">
        <v>1613</v>
      </c>
      <c r="D2970" s="163" t="s">
        <v>638</v>
      </c>
      <c r="E2970" s="163" t="s">
        <v>3254</v>
      </c>
      <c r="F2970" s="163" t="s">
        <v>3254</v>
      </c>
      <c r="G2970" s="163" t="s">
        <v>3555</v>
      </c>
      <c r="H2970" s="163" t="s">
        <v>3558</v>
      </c>
      <c r="I2970" s="163" t="s">
        <v>643</v>
      </c>
      <c r="J2970" s="162">
        <v>12.499872740000001</v>
      </c>
      <c r="K2970" s="162">
        <v>125.1471736</v>
      </c>
      <c r="L2970" s="163" t="s">
        <v>644</v>
      </c>
      <c r="M2970" s="162">
        <v>14</v>
      </c>
      <c r="N2970" s="162">
        <v>63</v>
      </c>
      <c r="O2970" s="162">
        <v>197</v>
      </c>
      <c r="P2970" s="162">
        <v>1431</v>
      </c>
      <c r="Q2970" s="162">
        <v>2657</v>
      </c>
      <c r="R2970" s="164">
        <v>1</v>
      </c>
      <c r="S2970" s="164" t="s">
        <v>644</v>
      </c>
      <c r="T2970" s="164"/>
      <c r="U2970" s="164" t="s">
        <v>644</v>
      </c>
      <c r="V2970" s="164" t="s">
        <v>644</v>
      </c>
      <c r="W2970" s="162">
        <f t="shared" si="164"/>
        <v>1</v>
      </c>
      <c r="X2970" s="162">
        <v>1</v>
      </c>
      <c r="Y2970" t="str">
        <f t="shared" si="165"/>
        <v>Public Elementary</v>
      </c>
      <c r="AA2970" t="str">
        <f t="shared" si="166"/>
        <v>1</v>
      </c>
    </row>
    <row r="2971" spans="1:27" ht="15.75" hidden="1" customHeight="1" x14ac:dyDescent="0.25">
      <c r="A2971" s="162">
        <v>2953</v>
      </c>
      <c r="B2971" s="162">
        <v>123141</v>
      </c>
      <c r="C2971" s="163" t="s">
        <v>1732</v>
      </c>
      <c r="D2971" s="163" t="s">
        <v>638</v>
      </c>
      <c r="E2971" s="163" t="s">
        <v>3254</v>
      </c>
      <c r="F2971" s="163" t="s">
        <v>3254</v>
      </c>
      <c r="G2971" s="163" t="s">
        <v>3555</v>
      </c>
      <c r="H2971" s="163" t="s">
        <v>3558</v>
      </c>
      <c r="I2971" s="163" t="s">
        <v>643</v>
      </c>
      <c r="J2971" s="162">
        <v>12.512735279999999</v>
      </c>
      <c r="K2971" s="162">
        <v>125.14214440000001</v>
      </c>
      <c r="L2971" s="163" t="s">
        <v>644</v>
      </c>
      <c r="M2971" s="162">
        <v>14</v>
      </c>
      <c r="N2971" s="162">
        <v>63</v>
      </c>
      <c r="O2971" s="162">
        <v>197</v>
      </c>
      <c r="P2971" s="162">
        <v>1431</v>
      </c>
      <c r="Q2971" s="162">
        <v>2657</v>
      </c>
      <c r="R2971" s="164">
        <v>1</v>
      </c>
      <c r="S2971" s="164" t="s">
        <v>644</v>
      </c>
      <c r="T2971" s="164"/>
      <c r="U2971" s="164" t="s">
        <v>644</v>
      </c>
      <c r="V2971" s="164" t="s">
        <v>644</v>
      </c>
      <c r="W2971" s="162">
        <f t="shared" si="164"/>
        <v>1</v>
      </c>
      <c r="X2971" s="162">
        <v>1</v>
      </c>
      <c r="Y2971" t="str">
        <f t="shared" si="165"/>
        <v>Public Elementary</v>
      </c>
      <c r="AA2971" t="str">
        <f t="shared" si="166"/>
        <v>1</v>
      </c>
    </row>
    <row r="2972" spans="1:27" ht="15.75" hidden="1" customHeight="1" x14ac:dyDescent="0.25">
      <c r="A2972" s="162">
        <v>2954</v>
      </c>
      <c r="B2972" s="162">
        <v>123142</v>
      </c>
      <c r="C2972" s="163" t="s">
        <v>3559</v>
      </c>
      <c r="D2972" s="163" t="s">
        <v>638</v>
      </c>
      <c r="E2972" s="163" t="s">
        <v>3254</v>
      </c>
      <c r="F2972" s="163" t="s">
        <v>3254</v>
      </c>
      <c r="G2972" s="163" t="s">
        <v>3555</v>
      </c>
      <c r="H2972" s="163" t="s">
        <v>3556</v>
      </c>
      <c r="I2972" s="163" t="s">
        <v>643</v>
      </c>
      <c r="J2972" s="162">
        <v>12.594438970000001</v>
      </c>
      <c r="K2972" s="162">
        <v>125.13985630000001</v>
      </c>
      <c r="L2972" s="163" t="s">
        <v>644</v>
      </c>
      <c r="M2972" s="162">
        <v>14</v>
      </c>
      <c r="N2972" s="162">
        <v>63</v>
      </c>
      <c r="O2972" s="162">
        <v>197</v>
      </c>
      <c r="P2972" s="162">
        <v>1431</v>
      </c>
      <c r="Q2972" s="162">
        <v>2656</v>
      </c>
      <c r="R2972" s="164">
        <v>1</v>
      </c>
      <c r="S2972" s="164" t="s">
        <v>644</v>
      </c>
      <c r="T2972" s="164"/>
      <c r="U2972" s="164" t="s">
        <v>644</v>
      </c>
      <c r="V2972" s="164" t="s">
        <v>644</v>
      </c>
      <c r="W2972" s="162">
        <f t="shared" si="164"/>
        <v>1</v>
      </c>
      <c r="X2972" s="162">
        <v>1</v>
      </c>
      <c r="Y2972" t="str">
        <f t="shared" si="165"/>
        <v>Public Elementary</v>
      </c>
      <c r="AA2972" t="str">
        <f t="shared" si="166"/>
        <v>1</v>
      </c>
    </row>
    <row r="2973" spans="1:27" ht="15.75" hidden="1" customHeight="1" x14ac:dyDescent="0.25">
      <c r="A2973" s="162">
        <v>2955</v>
      </c>
      <c r="B2973" s="162">
        <v>123143</v>
      </c>
      <c r="C2973" s="163" t="s">
        <v>3560</v>
      </c>
      <c r="D2973" s="163" t="s">
        <v>638</v>
      </c>
      <c r="E2973" s="163" t="s">
        <v>3254</v>
      </c>
      <c r="F2973" s="163" t="s">
        <v>3254</v>
      </c>
      <c r="G2973" s="163" t="s">
        <v>3555</v>
      </c>
      <c r="H2973" s="163" t="s">
        <v>3556</v>
      </c>
      <c r="I2973" s="163" t="s">
        <v>643</v>
      </c>
      <c r="J2973" s="162">
        <v>12.52443538</v>
      </c>
      <c r="K2973" s="162">
        <v>125.1039241</v>
      </c>
      <c r="L2973" s="163" t="s">
        <v>644</v>
      </c>
      <c r="M2973" s="162">
        <v>14</v>
      </c>
      <c r="N2973" s="162">
        <v>63</v>
      </c>
      <c r="O2973" s="162">
        <v>197</v>
      </c>
      <c r="P2973" s="162">
        <v>1431</v>
      </c>
      <c r="Q2973" s="162">
        <v>2656</v>
      </c>
      <c r="R2973" s="164">
        <v>1</v>
      </c>
      <c r="S2973" s="164" t="s">
        <v>644</v>
      </c>
      <c r="T2973" s="164"/>
      <c r="U2973" s="164" t="s">
        <v>644</v>
      </c>
      <c r="V2973" s="164" t="s">
        <v>644</v>
      </c>
      <c r="W2973" s="162">
        <f t="shared" si="164"/>
        <v>1</v>
      </c>
      <c r="X2973" s="162">
        <v>1</v>
      </c>
      <c r="Y2973" t="str">
        <f t="shared" si="165"/>
        <v>Public Elementary</v>
      </c>
      <c r="AA2973" t="str">
        <f t="shared" si="166"/>
        <v>1</v>
      </c>
    </row>
    <row r="2974" spans="1:27" ht="15.75" hidden="1" customHeight="1" x14ac:dyDescent="0.25">
      <c r="A2974" s="162">
        <v>2956</v>
      </c>
      <c r="B2974" s="162">
        <v>123144</v>
      </c>
      <c r="C2974" s="163" t="s">
        <v>3561</v>
      </c>
      <c r="D2974" s="163" t="s">
        <v>638</v>
      </c>
      <c r="E2974" s="163" t="s">
        <v>3254</v>
      </c>
      <c r="F2974" s="163" t="s">
        <v>3254</v>
      </c>
      <c r="G2974" s="163" t="s">
        <v>3555</v>
      </c>
      <c r="H2974" s="163" t="s">
        <v>3556</v>
      </c>
      <c r="I2974" s="163" t="s">
        <v>643</v>
      </c>
      <c r="J2974" s="162">
        <v>12.54382612</v>
      </c>
      <c r="K2974" s="162">
        <v>125.1195192</v>
      </c>
      <c r="L2974" s="163" t="s">
        <v>644</v>
      </c>
      <c r="M2974" s="162">
        <v>14</v>
      </c>
      <c r="N2974" s="162">
        <v>63</v>
      </c>
      <c r="O2974" s="162">
        <v>197</v>
      </c>
      <c r="P2974" s="162">
        <v>1431</v>
      </c>
      <c r="Q2974" s="162">
        <v>2656</v>
      </c>
      <c r="R2974" s="164">
        <v>1</v>
      </c>
      <c r="S2974" s="164" t="s">
        <v>644</v>
      </c>
      <c r="T2974" s="164"/>
      <c r="U2974" s="164" t="s">
        <v>644</v>
      </c>
      <c r="V2974" s="164" t="s">
        <v>644</v>
      </c>
      <c r="W2974" s="162">
        <f t="shared" si="164"/>
        <v>1</v>
      </c>
      <c r="X2974" s="162">
        <v>1</v>
      </c>
      <c r="Y2974" t="str">
        <f t="shared" si="165"/>
        <v>Public Elementary</v>
      </c>
      <c r="AA2974" t="str">
        <f t="shared" si="166"/>
        <v>1</v>
      </c>
    </row>
    <row r="2975" spans="1:27" ht="15.75" hidden="1" customHeight="1" x14ac:dyDescent="0.25">
      <c r="A2975" s="162">
        <v>2957</v>
      </c>
      <c r="B2975" s="162">
        <v>123145</v>
      </c>
      <c r="C2975" s="163" t="s">
        <v>3562</v>
      </c>
      <c r="D2975" s="163" t="s">
        <v>638</v>
      </c>
      <c r="E2975" s="163" t="s">
        <v>3254</v>
      </c>
      <c r="F2975" s="163" t="s">
        <v>3254</v>
      </c>
      <c r="G2975" s="163" t="s">
        <v>3555</v>
      </c>
      <c r="H2975" s="163" t="s">
        <v>3556</v>
      </c>
      <c r="I2975" s="163" t="s">
        <v>643</v>
      </c>
      <c r="J2975" s="162">
        <v>12.523312280000001</v>
      </c>
      <c r="K2975" s="162">
        <v>125.220108</v>
      </c>
      <c r="L2975" s="163" t="s">
        <v>644</v>
      </c>
      <c r="M2975" s="162">
        <v>14</v>
      </c>
      <c r="N2975" s="162">
        <v>63</v>
      </c>
      <c r="O2975" s="162">
        <v>197</v>
      </c>
      <c r="P2975" s="162">
        <v>1431</v>
      </c>
      <c r="Q2975" s="162">
        <v>2656</v>
      </c>
      <c r="R2975" s="164">
        <v>1</v>
      </c>
      <c r="S2975" s="164" t="s">
        <v>644</v>
      </c>
      <c r="T2975" s="164"/>
      <c r="U2975" s="164" t="s">
        <v>644</v>
      </c>
      <c r="V2975" s="164" t="s">
        <v>644</v>
      </c>
      <c r="W2975" s="162">
        <f t="shared" si="164"/>
        <v>1</v>
      </c>
      <c r="X2975" s="162">
        <v>1</v>
      </c>
      <c r="Y2975" t="str">
        <f t="shared" si="165"/>
        <v>Public Elementary</v>
      </c>
      <c r="AA2975" t="str">
        <f t="shared" si="166"/>
        <v>1</v>
      </c>
    </row>
    <row r="2976" spans="1:27" ht="15.75" hidden="1" customHeight="1" x14ac:dyDescent="0.25">
      <c r="A2976" s="162">
        <v>2958</v>
      </c>
      <c r="B2976" s="162">
        <v>123146</v>
      </c>
      <c r="C2976" s="163" t="s">
        <v>3563</v>
      </c>
      <c r="D2976" s="163" t="s">
        <v>638</v>
      </c>
      <c r="E2976" s="163" t="s">
        <v>3254</v>
      </c>
      <c r="F2976" s="163" t="s">
        <v>3254</v>
      </c>
      <c r="G2976" s="163" t="s">
        <v>3555</v>
      </c>
      <c r="H2976" s="163" t="s">
        <v>3558</v>
      </c>
      <c r="I2976" s="163" t="s">
        <v>643</v>
      </c>
      <c r="J2976" s="162">
        <v>12.47211237</v>
      </c>
      <c r="K2976" s="162">
        <v>125.1835442</v>
      </c>
      <c r="L2976" s="163" t="s">
        <v>644</v>
      </c>
      <c r="M2976" s="162">
        <v>14</v>
      </c>
      <c r="N2976" s="162">
        <v>63</v>
      </c>
      <c r="O2976" s="162">
        <v>197</v>
      </c>
      <c r="P2976" s="162">
        <v>1431</v>
      </c>
      <c r="Q2976" s="162">
        <v>2657</v>
      </c>
      <c r="R2976" s="164">
        <v>1</v>
      </c>
      <c r="S2976" s="164" t="s">
        <v>644</v>
      </c>
      <c r="T2976" s="164"/>
      <c r="U2976" s="164" t="s">
        <v>644</v>
      </c>
      <c r="V2976" s="164" t="s">
        <v>644</v>
      </c>
      <c r="W2976" s="162">
        <f t="shared" si="164"/>
        <v>1</v>
      </c>
      <c r="X2976" s="162">
        <v>1</v>
      </c>
      <c r="Y2976" t="str">
        <f t="shared" si="165"/>
        <v>Public Elementary</v>
      </c>
      <c r="AA2976" t="str">
        <f t="shared" si="166"/>
        <v>1</v>
      </c>
    </row>
    <row r="2977" spans="1:27" ht="15.75" hidden="1" customHeight="1" x14ac:dyDescent="0.25">
      <c r="A2977" s="162">
        <v>2959</v>
      </c>
      <c r="B2977" s="162">
        <v>123147</v>
      </c>
      <c r="C2977" s="163" t="s">
        <v>3564</v>
      </c>
      <c r="D2977" s="163" t="s">
        <v>638</v>
      </c>
      <c r="E2977" s="163" t="s">
        <v>3254</v>
      </c>
      <c r="F2977" s="163" t="s">
        <v>3254</v>
      </c>
      <c r="G2977" s="163" t="s">
        <v>3555</v>
      </c>
      <c r="H2977" s="163" t="s">
        <v>3556</v>
      </c>
      <c r="I2977" s="163" t="s">
        <v>643</v>
      </c>
      <c r="J2977" s="162">
        <v>12.53224621</v>
      </c>
      <c r="K2977" s="162">
        <v>125.09536230000001</v>
      </c>
      <c r="L2977" s="163" t="s">
        <v>644</v>
      </c>
      <c r="M2977" s="162">
        <v>14</v>
      </c>
      <c r="N2977" s="162">
        <v>63</v>
      </c>
      <c r="O2977" s="162">
        <v>197</v>
      </c>
      <c r="P2977" s="162">
        <v>1431</v>
      </c>
      <c r="Q2977" s="162">
        <v>2656</v>
      </c>
      <c r="R2977" s="164">
        <v>1</v>
      </c>
      <c r="S2977" s="164" t="s">
        <v>644</v>
      </c>
      <c r="T2977" s="164"/>
      <c r="U2977" s="164" t="s">
        <v>644</v>
      </c>
      <c r="V2977" s="164" t="s">
        <v>644</v>
      </c>
      <c r="W2977" s="162">
        <f t="shared" si="164"/>
        <v>1</v>
      </c>
      <c r="X2977" s="162">
        <v>1</v>
      </c>
      <c r="Y2977" t="str">
        <f t="shared" si="165"/>
        <v>Public Elementary</v>
      </c>
      <c r="AA2977" t="str">
        <f t="shared" si="166"/>
        <v>1</v>
      </c>
    </row>
    <row r="2978" spans="1:27" ht="15.75" hidden="1" customHeight="1" x14ac:dyDescent="0.25">
      <c r="A2978" s="162">
        <v>2960</v>
      </c>
      <c r="B2978" s="162">
        <v>123148</v>
      </c>
      <c r="C2978" s="163" t="s">
        <v>3565</v>
      </c>
      <c r="D2978" s="163" t="s">
        <v>638</v>
      </c>
      <c r="E2978" s="163" t="s">
        <v>3254</v>
      </c>
      <c r="F2978" s="163" t="s">
        <v>3254</v>
      </c>
      <c r="G2978" s="163" t="s">
        <v>3555</v>
      </c>
      <c r="H2978" s="163" t="s">
        <v>3558</v>
      </c>
      <c r="I2978" s="163" t="s">
        <v>643</v>
      </c>
      <c r="J2978" s="162">
        <v>12.47697303</v>
      </c>
      <c r="K2978" s="162">
        <v>125.1680946</v>
      </c>
      <c r="L2978" s="163" t="s">
        <v>644</v>
      </c>
      <c r="M2978" s="162">
        <v>14</v>
      </c>
      <c r="N2978" s="162">
        <v>63</v>
      </c>
      <c r="O2978" s="162">
        <v>197</v>
      </c>
      <c r="P2978" s="162">
        <v>1431</v>
      </c>
      <c r="Q2978" s="162">
        <v>2657</v>
      </c>
      <c r="R2978" s="164">
        <v>1</v>
      </c>
      <c r="S2978" s="164" t="s">
        <v>644</v>
      </c>
      <c r="T2978" s="164"/>
      <c r="U2978" s="164" t="s">
        <v>644</v>
      </c>
      <c r="V2978" s="164" t="s">
        <v>644</v>
      </c>
      <c r="W2978" s="162">
        <f t="shared" si="164"/>
        <v>1</v>
      </c>
      <c r="X2978" s="162">
        <v>1</v>
      </c>
      <c r="Y2978" t="str">
        <f t="shared" si="165"/>
        <v>Public Elementary</v>
      </c>
      <c r="AA2978" t="str">
        <f t="shared" si="166"/>
        <v>1</v>
      </c>
    </row>
    <row r="2979" spans="1:27" ht="15.75" hidden="1" customHeight="1" x14ac:dyDescent="0.25">
      <c r="A2979" s="162">
        <v>2961</v>
      </c>
      <c r="B2979" s="162">
        <v>123149</v>
      </c>
      <c r="C2979" s="163" t="s">
        <v>3566</v>
      </c>
      <c r="D2979" s="163" t="s">
        <v>638</v>
      </c>
      <c r="E2979" s="163" t="s">
        <v>3254</v>
      </c>
      <c r="F2979" s="163" t="s">
        <v>3254</v>
      </c>
      <c r="G2979" s="163" t="s">
        <v>3555</v>
      </c>
      <c r="H2979" s="163" t="s">
        <v>3558</v>
      </c>
      <c r="I2979" s="163" t="s">
        <v>643</v>
      </c>
      <c r="J2979" s="162">
        <v>12.514784990000001</v>
      </c>
      <c r="K2979" s="162">
        <v>125.1366761</v>
      </c>
      <c r="L2979" s="163" t="s">
        <v>644</v>
      </c>
      <c r="M2979" s="162">
        <v>14</v>
      </c>
      <c r="N2979" s="162">
        <v>63</v>
      </c>
      <c r="O2979" s="162">
        <v>197</v>
      </c>
      <c r="P2979" s="162">
        <v>1431</v>
      </c>
      <c r="Q2979" s="162">
        <v>2657</v>
      </c>
      <c r="R2979" s="164">
        <v>1</v>
      </c>
      <c r="S2979" s="164" t="s">
        <v>644</v>
      </c>
      <c r="T2979" s="164"/>
      <c r="U2979" s="164" t="s">
        <v>644</v>
      </c>
      <c r="V2979" s="164" t="s">
        <v>644</v>
      </c>
      <c r="W2979" s="162">
        <f t="shared" si="164"/>
        <v>1</v>
      </c>
      <c r="X2979" s="162">
        <v>1</v>
      </c>
      <c r="Y2979" t="str">
        <f t="shared" si="165"/>
        <v>Public Elementary</v>
      </c>
      <c r="AA2979" t="str">
        <f t="shared" si="166"/>
        <v>1</v>
      </c>
    </row>
    <row r="2980" spans="1:27" ht="15.75" hidden="1" customHeight="1" x14ac:dyDescent="0.25">
      <c r="A2980" s="162">
        <v>2962</v>
      </c>
      <c r="B2980" s="162">
        <v>123150</v>
      </c>
      <c r="C2980" s="163" t="s">
        <v>3567</v>
      </c>
      <c r="D2980" s="163" t="s">
        <v>638</v>
      </c>
      <c r="E2980" s="163" t="s">
        <v>3254</v>
      </c>
      <c r="F2980" s="163" t="s">
        <v>3254</v>
      </c>
      <c r="G2980" s="163" t="s">
        <v>3555</v>
      </c>
      <c r="H2980" s="163" t="s">
        <v>3558</v>
      </c>
      <c r="I2980" s="163" t="s">
        <v>643</v>
      </c>
      <c r="J2980" s="162">
        <v>12.562930890000001</v>
      </c>
      <c r="K2980" s="162">
        <v>125.11356069999999</v>
      </c>
      <c r="L2980" s="163" t="s">
        <v>644</v>
      </c>
      <c r="M2980" s="162">
        <v>14</v>
      </c>
      <c r="N2980" s="162">
        <v>63</v>
      </c>
      <c r="O2980" s="162">
        <v>197</v>
      </c>
      <c r="P2980" s="162">
        <v>1431</v>
      </c>
      <c r="Q2980" s="162">
        <v>2657</v>
      </c>
      <c r="R2980" s="164">
        <v>1</v>
      </c>
      <c r="S2980" s="164" t="s">
        <v>644</v>
      </c>
      <c r="T2980" s="164"/>
      <c r="U2980" s="164" t="s">
        <v>644</v>
      </c>
      <c r="V2980" s="164" t="s">
        <v>644</v>
      </c>
      <c r="W2980" s="162">
        <f t="shared" si="164"/>
        <v>1</v>
      </c>
      <c r="X2980" s="162">
        <v>1</v>
      </c>
      <c r="Y2980" t="str">
        <f t="shared" si="165"/>
        <v>Public Elementary</v>
      </c>
      <c r="AA2980" t="str">
        <f t="shared" si="166"/>
        <v>1</v>
      </c>
    </row>
    <row r="2981" spans="1:27" ht="15.75" hidden="1" customHeight="1" x14ac:dyDescent="0.25">
      <c r="A2981" s="162">
        <v>2963</v>
      </c>
      <c r="B2981" s="162">
        <v>123151</v>
      </c>
      <c r="C2981" s="163" t="s">
        <v>3568</v>
      </c>
      <c r="D2981" s="163" t="s">
        <v>638</v>
      </c>
      <c r="E2981" s="163" t="s">
        <v>3254</v>
      </c>
      <c r="F2981" s="163" t="s">
        <v>3254</v>
      </c>
      <c r="G2981" s="163" t="s">
        <v>3555</v>
      </c>
      <c r="H2981" s="163" t="s">
        <v>3558</v>
      </c>
      <c r="I2981" s="163" t="s">
        <v>643</v>
      </c>
      <c r="J2981" s="162">
        <v>12.50049169</v>
      </c>
      <c r="K2981" s="162">
        <v>125.08799190000001</v>
      </c>
      <c r="L2981" s="163" t="s">
        <v>644</v>
      </c>
      <c r="M2981" s="162">
        <v>14</v>
      </c>
      <c r="N2981" s="162">
        <v>63</v>
      </c>
      <c r="O2981" s="162">
        <v>197</v>
      </c>
      <c r="P2981" s="162">
        <v>1431</v>
      </c>
      <c r="Q2981" s="162">
        <v>2657</v>
      </c>
      <c r="R2981" s="164">
        <v>1</v>
      </c>
      <c r="S2981" s="164" t="s">
        <v>644</v>
      </c>
      <c r="T2981" s="164"/>
      <c r="U2981" s="164" t="s">
        <v>644</v>
      </c>
      <c r="V2981" s="164" t="s">
        <v>644</v>
      </c>
      <c r="W2981" s="162">
        <f t="shared" si="164"/>
        <v>1</v>
      </c>
      <c r="X2981" s="162">
        <v>1</v>
      </c>
      <c r="Y2981" t="str">
        <f t="shared" si="165"/>
        <v>Public Elementary</v>
      </c>
      <c r="AA2981" t="str">
        <f t="shared" si="166"/>
        <v>1</v>
      </c>
    </row>
    <row r="2982" spans="1:27" ht="15.75" hidden="1" customHeight="1" x14ac:dyDescent="0.25">
      <c r="A2982" s="162">
        <v>2964</v>
      </c>
      <c r="B2982" s="162">
        <v>123152</v>
      </c>
      <c r="C2982" s="163" t="s">
        <v>3569</v>
      </c>
      <c r="D2982" s="163" t="s">
        <v>638</v>
      </c>
      <c r="E2982" s="163" t="s">
        <v>3254</v>
      </c>
      <c r="F2982" s="163" t="s">
        <v>3254</v>
      </c>
      <c r="G2982" s="163" t="s">
        <v>3555</v>
      </c>
      <c r="H2982" s="163" t="s">
        <v>3556</v>
      </c>
      <c r="I2982" s="163" t="s">
        <v>643</v>
      </c>
      <c r="J2982" s="162">
        <v>12.506878479999999</v>
      </c>
      <c r="K2982" s="162">
        <v>125.1026079</v>
      </c>
      <c r="L2982" s="163" t="s">
        <v>644</v>
      </c>
      <c r="M2982" s="162">
        <v>14</v>
      </c>
      <c r="N2982" s="162">
        <v>63</v>
      </c>
      <c r="O2982" s="162">
        <v>197</v>
      </c>
      <c r="P2982" s="162">
        <v>1431</v>
      </c>
      <c r="Q2982" s="162">
        <v>2656</v>
      </c>
      <c r="R2982" s="164">
        <v>1</v>
      </c>
      <c r="S2982" s="164" t="s">
        <v>644</v>
      </c>
      <c r="T2982" s="164"/>
      <c r="U2982" s="164" t="s">
        <v>644</v>
      </c>
      <c r="V2982" s="164" t="s">
        <v>644</v>
      </c>
      <c r="W2982" s="162">
        <f t="shared" ref="W2982:W3045" si="167">IF(AA2982="1",1,IF(AA2982="2",2,IF(AA2982="12",4,IF(AA2982="123",6,IF(AA2982="23",5,IF(AA2982="3",3,IF(AA2982="4",7,IF(AA2982="35",8,""))))))))</f>
        <v>1</v>
      </c>
      <c r="X2982" s="162">
        <v>1</v>
      </c>
      <c r="Y2982" t="str">
        <f t="shared" si="165"/>
        <v>Public Elementary</v>
      </c>
      <c r="AA2982" t="str">
        <f t="shared" si="166"/>
        <v>1</v>
      </c>
    </row>
    <row r="2983" spans="1:27" ht="15.75" hidden="1" customHeight="1" x14ac:dyDescent="0.25">
      <c r="A2983" s="162">
        <v>2965</v>
      </c>
      <c r="B2983" s="162">
        <v>123153</v>
      </c>
      <c r="C2983" s="163" t="s">
        <v>3570</v>
      </c>
      <c r="D2983" s="163" t="s">
        <v>638</v>
      </c>
      <c r="E2983" s="163" t="s">
        <v>3254</v>
      </c>
      <c r="F2983" s="163" t="s">
        <v>3254</v>
      </c>
      <c r="G2983" s="163" t="s">
        <v>3555</v>
      </c>
      <c r="H2983" s="163" t="s">
        <v>3558</v>
      </c>
      <c r="I2983" s="163" t="s">
        <v>643</v>
      </c>
      <c r="J2983" s="162">
        <v>12.554877360000001</v>
      </c>
      <c r="K2983" s="162">
        <v>125.0867058</v>
      </c>
      <c r="L2983" s="163" t="s">
        <v>644</v>
      </c>
      <c r="M2983" s="162">
        <v>14</v>
      </c>
      <c r="N2983" s="162">
        <v>63</v>
      </c>
      <c r="O2983" s="162">
        <v>197</v>
      </c>
      <c r="P2983" s="162">
        <v>1431</v>
      </c>
      <c r="Q2983" s="162">
        <v>2657</v>
      </c>
      <c r="R2983" s="164">
        <v>1</v>
      </c>
      <c r="S2983" s="164" t="s">
        <v>644</v>
      </c>
      <c r="T2983" s="164"/>
      <c r="U2983" s="164" t="s">
        <v>644</v>
      </c>
      <c r="V2983" s="164" t="s">
        <v>644</v>
      </c>
      <c r="W2983" s="162">
        <f t="shared" si="167"/>
        <v>1</v>
      </c>
      <c r="X2983" s="162">
        <v>1</v>
      </c>
      <c r="Y2983" t="str">
        <f t="shared" si="165"/>
        <v>Public Elementary</v>
      </c>
      <c r="AA2983" t="str">
        <f t="shared" si="166"/>
        <v>1</v>
      </c>
    </row>
    <row r="2984" spans="1:27" ht="15.75" hidden="1" customHeight="1" x14ac:dyDescent="0.25">
      <c r="A2984" s="162">
        <v>2966</v>
      </c>
      <c r="B2984" s="162">
        <v>123154</v>
      </c>
      <c r="C2984" s="163" t="s">
        <v>3571</v>
      </c>
      <c r="D2984" s="163" t="s">
        <v>638</v>
      </c>
      <c r="E2984" s="163" t="s">
        <v>3254</v>
      </c>
      <c r="F2984" s="163" t="s">
        <v>3254</v>
      </c>
      <c r="G2984" s="163" t="s">
        <v>3555</v>
      </c>
      <c r="H2984" s="163" t="s">
        <v>3556</v>
      </c>
      <c r="I2984" s="163" t="s">
        <v>643</v>
      </c>
      <c r="J2984" s="162">
        <v>12.56746508</v>
      </c>
      <c r="K2984" s="162">
        <v>125.13247490000001</v>
      </c>
      <c r="L2984" s="163" t="s">
        <v>644</v>
      </c>
      <c r="M2984" s="162">
        <v>14</v>
      </c>
      <c r="N2984" s="162">
        <v>63</v>
      </c>
      <c r="O2984" s="162">
        <v>197</v>
      </c>
      <c r="P2984" s="162">
        <v>1431</v>
      </c>
      <c r="Q2984" s="162">
        <v>2656</v>
      </c>
      <c r="R2984" s="164">
        <v>1</v>
      </c>
      <c r="S2984" s="164" t="s">
        <v>644</v>
      </c>
      <c r="T2984" s="164"/>
      <c r="U2984" s="164" t="s">
        <v>644</v>
      </c>
      <c r="V2984" s="164" t="s">
        <v>644</v>
      </c>
      <c r="W2984" s="162">
        <f t="shared" si="167"/>
        <v>1</v>
      </c>
      <c r="X2984" s="162">
        <v>1</v>
      </c>
      <c r="Y2984" t="str">
        <f t="shared" si="165"/>
        <v>Public Elementary</v>
      </c>
      <c r="AA2984" t="str">
        <f t="shared" si="166"/>
        <v>1</v>
      </c>
    </row>
    <row r="2985" spans="1:27" ht="15.75" hidden="1" customHeight="1" x14ac:dyDescent="0.25">
      <c r="A2985" s="162">
        <v>2967</v>
      </c>
      <c r="B2985" s="162">
        <v>123155</v>
      </c>
      <c r="C2985" s="163" t="s">
        <v>3572</v>
      </c>
      <c r="D2985" s="163" t="s">
        <v>638</v>
      </c>
      <c r="E2985" s="163" t="s">
        <v>3254</v>
      </c>
      <c r="F2985" s="163" t="s">
        <v>3254</v>
      </c>
      <c r="G2985" s="163" t="s">
        <v>3555</v>
      </c>
      <c r="H2985" s="163" t="s">
        <v>3556</v>
      </c>
      <c r="I2985" s="163" t="s">
        <v>643</v>
      </c>
      <c r="J2985" s="162">
        <v>12.54211111</v>
      </c>
      <c r="K2985" s="162">
        <v>125.195275</v>
      </c>
      <c r="L2985" s="163" t="s">
        <v>644</v>
      </c>
      <c r="M2985" s="162">
        <v>14</v>
      </c>
      <c r="N2985" s="162">
        <v>63</v>
      </c>
      <c r="O2985" s="162">
        <v>197</v>
      </c>
      <c r="P2985" s="162">
        <v>1431</v>
      </c>
      <c r="Q2985" s="162">
        <v>2656</v>
      </c>
      <c r="R2985" s="164">
        <v>1</v>
      </c>
      <c r="S2985" s="164" t="s">
        <v>644</v>
      </c>
      <c r="T2985" s="164"/>
      <c r="U2985" s="164" t="s">
        <v>644</v>
      </c>
      <c r="V2985" s="164" t="s">
        <v>644</v>
      </c>
      <c r="W2985" s="162">
        <f t="shared" si="167"/>
        <v>1</v>
      </c>
      <c r="X2985" s="162">
        <v>1</v>
      </c>
      <c r="Y2985" t="str">
        <f t="shared" si="165"/>
        <v>Public Elementary</v>
      </c>
      <c r="AA2985" t="str">
        <f t="shared" si="166"/>
        <v>1</v>
      </c>
    </row>
    <row r="2986" spans="1:27" ht="15.75" hidden="1" customHeight="1" x14ac:dyDescent="0.25">
      <c r="A2986" s="162">
        <v>2968</v>
      </c>
      <c r="B2986" s="162">
        <v>123156</v>
      </c>
      <c r="C2986" s="163" t="s">
        <v>3573</v>
      </c>
      <c r="D2986" s="163" t="s">
        <v>638</v>
      </c>
      <c r="E2986" s="163" t="s">
        <v>3254</v>
      </c>
      <c r="F2986" s="163" t="s">
        <v>3254</v>
      </c>
      <c r="G2986" s="163" t="s">
        <v>3555</v>
      </c>
      <c r="H2986" s="163" t="s">
        <v>3556</v>
      </c>
      <c r="I2986" s="163" t="s">
        <v>643</v>
      </c>
      <c r="J2986" s="162">
        <v>12.501612189999999</v>
      </c>
      <c r="K2986" s="162">
        <v>125.11082740000001</v>
      </c>
      <c r="L2986" s="163" t="s">
        <v>644</v>
      </c>
      <c r="M2986" s="162">
        <v>14</v>
      </c>
      <c r="N2986" s="162">
        <v>63</v>
      </c>
      <c r="O2986" s="162">
        <v>197</v>
      </c>
      <c r="P2986" s="162">
        <v>1431</v>
      </c>
      <c r="Q2986" s="162">
        <v>2656</v>
      </c>
      <c r="R2986" s="164">
        <v>1</v>
      </c>
      <c r="S2986" s="164" t="s">
        <v>644</v>
      </c>
      <c r="T2986" s="164"/>
      <c r="U2986" s="164" t="s">
        <v>644</v>
      </c>
      <c r="V2986" s="164" t="s">
        <v>644</v>
      </c>
      <c r="W2986" s="162">
        <f t="shared" si="167"/>
        <v>1</v>
      </c>
      <c r="X2986" s="162">
        <v>1</v>
      </c>
      <c r="Y2986" t="str">
        <f t="shared" si="165"/>
        <v>Public Elementary</v>
      </c>
      <c r="AA2986" t="str">
        <f t="shared" si="166"/>
        <v>1</v>
      </c>
    </row>
    <row r="2987" spans="1:27" ht="15.75" hidden="1" customHeight="1" x14ac:dyDescent="0.25">
      <c r="A2987" s="162">
        <v>2969</v>
      </c>
      <c r="B2987" s="162">
        <v>123157</v>
      </c>
      <c r="C2987" s="163" t="s">
        <v>3574</v>
      </c>
      <c r="D2987" s="163" t="s">
        <v>638</v>
      </c>
      <c r="E2987" s="163" t="s">
        <v>3254</v>
      </c>
      <c r="F2987" s="163" t="s">
        <v>3254</v>
      </c>
      <c r="G2987" s="163" t="s">
        <v>3555</v>
      </c>
      <c r="H2987" s="163" t="s">
        <v>3558</v>
      </c>
      <c r="I2987" s="163" t="s">
        <v>643</v>
      </c>
      <c r="J2987" s="170"/>
      <c r="K2987" s="170"/>
      <c r="L2987" s="163" t="s">
        <v>644</v>
      </c>
      <c r="M2987" s="162">
        <v>14</v>
      </c>
      <c r="N2987" s="162">
        <v>63</v>
      </c>
      <c r="O2987" s="162">
        <v>197</v>
      </c>
      <c r="P2987" s="162">
        <v>1431</v>
      </c>
      <c r="Q2987" s="162">
        <v>2657</v>
      </c>
      <c r="R2987" s="164">
        <v>1</v>
      </c>
      <c r="S2987" s="164" t="s">
        <v>644</v>
      </c>
      <c r="T2987" s="164"/>
      <c r="U2987" s="164" t="s">
        <v>644</v>
      </c>
      <c r="V2987" s="164" t="s">
        <v>644</v>
      </c>
      <c r="W2987" s="162">
        <f t="shared" si="167"/>
        <v>1</v>
      </c>
      <c r="X2987" s="162">
        <v>1</v>
      </c>
      <c r="Y2987" t="str">
        <f t="shared" si="165"/>
        <v>Public Elementary</v>
      </c>
      <c r="AA2987" t="str">
        <f t="shared" si="166"/>
        <v>1</v>
      </c>
    </row>
    <row r="2988" spans="1:27" ht="15.75" hidden="1" customHeight="1" x14ac:dyDescent="0.25">
      <c r="A2988" s="162">
        <v>2970</v>
      </c>
      <c r="B2988" s="162">
        <v>123158</v>
      </c>
      <c r="C2988" s="163" t="s">
        <v>3575</v>
      </c>
      <c r="D2988" s="163" t="s">
        <v>638</v>
      </c>
      <c r="E2988" s="163" t="s">
        <v>3254</v>
      </c>
      <c r="F2988" s="163" t="s">
        <v>3254</v>
      </c>
      <c r="G2988" s="163" t="s">
        <v>3555</v>
      </c>
      <c r="H2988" s="163" t="s">
        <v>3558</v>
      </c>
      <c r="I2988" s="163" t="s">
        <v>643</v>
      </c>
      <c r="J2988" s="162">
        <v>12.490381259999999</v>
      </c>
      <c r="K2988" s="162">
        <v>125.08543969999999</v>
      </c>
      <c r="L2988" s="163" t="s">
        <v>644</v>
      </c>
      <c r="M2988" s="162">
        <v>14</v>
      </c>
      <c r="N2988" s="162">
        <v>63</v>
      </c>
      <c r="O2988" s="162">
        <v>197</v>
      </c>
      <c r="P2988" s="162">
        <v>1431</v>
      </c>
      <c r="Q2988" s="162">
        <v>2657</v>
      </c>
      <c r="R2988" s="164">
        <v>1</v>
      </c>
      <c r="S2988" s="164" t="s">
        <v>644</v>
      </c>
      <c r="T2988" s="164"/>
      <c r="U2988" s="164" t="s">
        <v>644</v>
      </c>
      <c r="V2988" s="164" t="s">
        <v>644</v>
      </c>
      <c r="W2988" s="162">
        <f t="shared" si="167"/>
        <v>1</v>
      </c>
      <c r="X2988" s="162">
        <v>1</v>
      </c>
      <c r="Y2988" t="str">
        <f t="shared" si="165"/>
        <v>Public Elementary</v>
      </c>
      <c r="AA2988" t="str">
        <f t="shared" si="166"/>
        <v>1</v>
      </c>
    </row>
    <row r="2989" spans="1:27" ht="15.75" hidden="1" customHeight="1" x14ac:dyDescent="0.25">
      <c r="A2989" s="162">
        <v>2971</v>
      </c>
      <c r="B2989" s="162">
        <v>123159</v>
      </c>
      <c r="C2989" s="163" t="s">
        <v>3576</v>
      </c>
      <c r="D2989" s="163" t="s">
        <v>638</v>
      </c>
      <c r="E2989" s="163" t="s">
        <v>3254</v>
      </c>
      <c r="F2989" s="163" t="s">
        <v>3254</v>
      </c>
      <c r="G2989" s="163" t="s">
        <v>3555</v>
      </c>
      <c r="H2989" s="163" t="s">
        <v>3556</v>
      </c>
      <c r="I2989" s="163" t="s">
        <v>643</v>
      </c>
      <c r="J2989" s="162">
        <v>12.53473814</v>
      </c>
      <c r="K2989" s="162">
        <v>125.1221261</v>
      </c>
      <c r="L2989" s="163" t="s">
        <v>644</v>
      </c>
      <c r="M2989" s="162">
        <v>14</v>
      </c>
      <c r="N2989" s="162">
        <v>63</v>
      </c>
      <c r="O2989" s="162">
        <v>197</v>
      </c>
      <c r="P2989" s="162">
        <v>1431</v>
      </c>
      <c r="Q2989" s="162">
        <v>2656</v>
      </c>
      <c r="R2989" s="164">
        <v>1</v>
      </c>
      <c r="S2989" s="164" t="s">
        <v>644</v>
      </c>
      <c r="T2989" s="164"/>
      <c r="U2989" s="164" t="s">
        <v>644</v>
      </c>
      <c r="V2989" s="164" t="s">
        <v>644</v>
      </c>
      <c r="W2989" s="162">
        <f t="shared" si="167"/>
        <v>1</v>
      </c>
      <c r="X2989" s="162">
        <v>1</v>
      </c>
      <c r="Y2989" t="str">
        <f t="shared" si="165"/>
        <v>Public Elementary</v>
      </c>
      <c r="AA2989" t="str">
        <f t="shared" si="166"/>
        <v>1</v>
      </c>
    </row>
    <row r="2990" spans="1:27" ht="15.75" hidden="1" customHeight="1" x14ac:dyDescent="0.25">
      <c r="A2990" s="162">
        <v>2972</v>
      </c>
      <c r="B2990" s="162">
        <v>123160</v>
      </c>
      <c r="C2990" s="163" t="s">
        <v>3577</v>
      </c>
      <c r="D2990" s="163" t="s">
        <v>638</v>
      </c>
      <c r="E2990" s="163" t="s">
        <v>3254</v>
      </c>
      <c r="F2990" s="163" t="s">
        <v>3254</v>
      </c>
      <c r="G2990" s="163" t="s">
        <v>3555</v>
      </c>
      <c r="H2990" s="163" t="s">
        <v>3558</v>
      </c>
      <c r="I2990" s="163" t="s">
        <v>643</v>
      </c>
      <c r="J2990" s="166">
        <v>12.53601297</v>
      </c>
      <c r="K2990" s="166">
        <v>125.08447289999999</v>
      </c>
      <c r="L2990" s="163" t="s">
        <v>644</v>
      </c>
      <c r="M2990" s="162">
        <v>14</v>
      </c>
      <c r="N2990" s="162">
        <v>63</v>
      </c>
      <c r="O2990" s="162">
        <v>197</v>
      </c>
      <c r="P2990" s="162">
        <v>1431</v>
      </c>
      <c r="Q2990" s="162">
        <v>2657</v>
      </c>
      <c r="R2990" s="164">
        <v>1</v>
      </c>
      <c r="S2990" s="164" t="s">
        <v>644</v>
      </c>
      <c r="T2990" s="164"/>
      <c r="U2990" s="164" t="s">
        <v>644</v>
      </c>
      <c r="V2990" s="164" t="s">
        <v>644</v>
      </c>
      <c r="W2990" s="162">
        <f t="shared" si="167"/>
        <v>1</v>
      </c>
      <c r="X2990" s="162">
        <v>1</v>
      </c>
      <c r="Y2990" t="str">
        <f t="shared" si="165"/>
        <v>Public Elementary</v>
      </c>
      <c r="AA2990" t="str">
        <f t="shared" si="166"/>
        <v>1</v>
      </c>
    </row>
    <row r="2991" spans="1:27" ht="15.75" hidden="1" customHeight="1" x14ac:dyDescent="0.25">
      <c r="A2991" s="162">
        <v>2973</v>
      </c>
      <c r="B2991" s="162">
        <v>123161</v>
      </c>
      <c r="C2991" s="163" t="s">
        <v>1397</v>
      </c>
      <c r="D2991" s="163" t="s">
        <v>638</v>
      </c>
      <c r="E2991" s="163" t="s">
        <v>3254</v>
      </c>
      <c r="F2991" s="163" t="s">
        <v>3254</v>
      </c>
      <c r="G2991" s="163" t="s">
        <v>3555</v>
      </c>
      <c r="H2991" s="163" t="s">
        <v>3558</v>
      </c>
      <c r="I2991" s="163" t="s">
        <v>643</v>
      </c>
      <c r="J2991" s="162">
        <v>12.50571804</v>
      </c>
      <c r="K2991" s="162">
        <v>125.1356598</v>
      </c>
      <c r="L2991" s="163" t="s">
        <v>644</v>
      </c>
      <c r="M2991" s="162">
        <v>14</v>
      </c>
      <c r="N2991" s="162">
        <v>63</v>
      </c>
      <c r="O2991" s="162">
        <v>197</v>
      </c>
      <c r="P2991" s="162">
        <v>1431</v>
      </c>
      <c r="Q2991" s="162">
        <v>2657</v>
      </c>
      <c r="R2991" s="164">
        <v>1</v>
      </c>
      <c r="S2991" s="164" t="s">
        <v>644</v>
      </c>
      <c r="T2991" s="164"/>
      <c r="U2991" s="164" t="s">
        <v>644</v>
      </c>
      <c r="V2991" s="164" t="s">
        <v>644</v>
      </c>
      <c r="W2991" s="162">
        <f t="shared" si="167"/>
        <v>1</v>
      </c>
      <c r="X2991" s="162">
        <v>1</v>
      </c>
      <c r="Y2991" t="str">
        <f t="shared" si="165"/>
        <v>Public Elementary</v>
      </c>
      <c r="AA2991" t="str">
        <f t="shared" si="166"/>
        <v>1</v>
      </c>
    </row>
    <row r="2992" spans="1:27" ht="15.75" hidden="1" customHeight="1" x14ac:dyDescent="0.25">
      <c r="A2992" s="162">
        <v>2974</v>
      </c>
      <c r="B2992" s="162">
        <v>123162</v>
      </c>
      <c r="C2992" s="163" t="s">
        <v>3578</v>
      </c>
      <c r="D2992" s="163" t="s">
        <v>638</v>
      </c>
      <c r="E2992" s="163" t="s">
        <v>3254</v>
      </c>
      <c r="F2992" s="163" t="s">
        <v>3254</v>
      </c>
      <c r="G2992" s="163" t="s">
        <v>3555</v>
      </c>
      <c r="H2992" s="163" t="s">
        <v>3556</v>
      </c>
      <c r="I2992" s="163" t="s">
        <v>643</v>
      </c>
      <c r="J2992" s="162">
        <v>12.54311111</v>
      </c>
      <c r="K2992" s="162">
        <v>125.1128667</v>
      </c>
      <c r="L2992" s="163" t="s">
        <v>644</v>
      </c>
      <c r="M2992" s="162">
        <v>14</v>
      </c>
      <c r="N2992" s="162">
        <v>63</v>
      </c>
      <c r="O2992" s="162">
        <v>197</v>
      </c>
      <c r="P2992" s="162">
        <v>1431</v>
      </c>
      <c r="Q2992" s="162">
        <v>2656</v>
      </c>
      <c r="R2992" s="164">
        <v>1</v>
      </c>
      <c r="S2992" s="164" t="s">
        <v>644</v>
      </c>
      <c r="T2992" s="164"/>
      <c r="U2992" s="164" t="s">
        <v>644</v>
      </c>
      <c r="V2992" s="164" t="s">
        <v>644</v>
      </c>
      <c r="W2992" s="162">
        <f t="shared" si="167"/>
        <v>1</v>
      </c>
      <c r="X2992" s="162">
        <v>1</v>
      </c>
      <c r="Y2992" t="str">
        <f t="shared" si="165"/>
        <v>Public Elementary</v>
      </c>
      <c r="AA2992" t="str">
        <f t="shared" si="166"/>
        <v>1</v>
      </c>
    </row>
    <row r="2993" spans="1:27" ht="15.75" hidden="1" customHeight="1" x14ac:dyDescent="0.25">
      <c r="A2993" s="162">
        <v>2975</v>
      </c>
      <c r="B2993" s="162">
        <v>123163</v>
      </c>
      <c r="C2993" s="163" t="s">
        <v>3579</v>
      </c>
      <c r="D2993" s="163" t="s">
        <v>638</v>
      </c>
      <c r="E2993" s="163" t="s">
        <v>3254</v>
      </c>
      <c r="F2993" s="163" t="s">
        <v>3254</v>
      </c>
      <c r="G2993" s="163" t="s">
        <v>3555</v>
      </c>
      <c r="H2993" s="163" t="s">
        <v>3558</v>
      </c>
      <c r="I2993" s="163" t="s">
        <v>643</v>
      </c>
      <c r="J2993" s="162">
        <v>12.568973010000001</v>
      </c>
      <c r="K2993" s="162">
        <v>125.0736809</v>
      </c>
      <c r="L2993" s="163" t="s">
        <v>644</v>
      </c>
      <c r="M2993" s="162">
        <v>14</v>
      </c>
      <c r="N2993" s="162">
        <v>63</v>
      </c>
      <c r="O2993" s="162">
        <v>197</v>
      </c>
      <c r="P2993" s="162">
        <v>1431</v>
      </c>
      <c r="Q2993" s="162">
        <v>2657</v>
      </c>
      <c r="R2993" s="164">
        <v>1</v>
      </c>
      <c r="S2993" s="164" t="s">
        <v>644</v>
      </c>
      <c r="T2993" s="164"/>
      <c r="U2993" s="164" t="s">
        <v>644</v>
      </c>
      <c r="V2993" s="164" t="s">
        <v>644</v>
      </c>
      <c r="W2993" s="162">
        <f t="shared" si="167"/>
        <v>1</v>
      </c>
      <c r="X2993" s="162">
        <v>1</v>
      </c>
      <c r="Y2993" t="str">
        <f t="shared" si="165"/>
        <v>Public Elementary</v>
      </c>
      <c r="AA2993" t="str">
        <f t="shared" si="166"/>
        <v>1</v>
      </c>
    </row>
    <row r="2994" spans="1:27" ht="15.75" hidden="1" customHeight="1" x14ac:dyDescent="0.25">
      <c r="A2994" s="162">
        <v>2976</v>
      </c>
      <c r="B2994" s="162">
        <v>123164</v>
      </c>
      <c r="C2994" s="163" t="s">
        <v>3580</v>
      </c>
      <c r="D2994" s="163" t="s">
        <v>638</v>
      </c>
      <c r="E2994" s="163" t="s">
        <v>3254</v>
      </c>
      <c r="F2994" s="163" t="s">
        <v>3254</v>
      </c>
      <c r="G2994" s="163" t="s">
        <v>3555</v>
      </c>
      <c r="H2994" s="163" t="s">
        <v>3556</v>
      </c>
      <c r="I2994" s="163" t="s">
        <v>643</v>
      </c>
      <c r="J2994" s="162">
        <v>12.55724442</v>
      </c>
      <c r="K2994" s="162">
        <v>125.1139355</v>
      </c>
      <c r="L2994" s="163" t="s">
        <v>644</v>
      </c>
      <c r="M2994" s="162">
        <v>14</v>
      </c>
      <c r="N2994" s="162">
        <v>63</v>
      </c>
      <c r="O2994" s="162">
        <v>197</v>
      </c>
      <c r="P2994" s="162">
        <v>1431</v>
      </c>
      <c r="Q2994" s="162">
        <v>2656</v>
      </c>
      <c r="R2994" s="164">
        <v>1</v>
      </c>
      <c r="S2994" s="164" t="s">
        <v>644</v>
      </c>
      <c r="T2994" s="164"/>
      <c r="U2994" s="164" t="s">
        <v>644</v>
      </c>
      <c r="V2994" s="164" t="s">
        <v>644</v>
      </c>
      <c r="W2994" s="162">
        <f t="shared" si="167"/>
        <v>1</v>
      </c>
      <c r="X2994" s="162">
        <v>1</v>
      </c>
      <c r="Y2994" t="str">
        <f t="shared" si="165"/>
        <v>Public Elementary</v>
      </c>
      <c r="AA2994" t="str">
        <f t="shared" si="166"/>
        <v>1</v>
      </c>
    </row>
    <row r="2995" spans="1:27" ht="15.75" hidden="1" customHeight="1" x14ac:dyDescent="0.25">
      <c r="A2995" s="162">
        <v>2977</v>
      </c>
      <c r="B2995" s="162">
        <v>123165</v>
      </c>
      <c r="C2995" s="163" t="s">
        <v>3581</v>
      </c>
      <c r="D2995" s="163" t="s">
        <v>638</v>
      </c>
      <c r="E2995" s="163" t="s">
        <v>3254</v>
      </c>
      <c r="F2995" s="163" t="s">
        <v>3254</v>
      </c>
      <c r="G2995" s="163" t="s">
        <v>3555</v>
      </c>
      <c r="H2995" s="163" t="s">
        <v>3558</v>
      </c>
      <c r="I2995" s="163" t="s">
        <v>643</v>
      </c>
      <c r="J2995" s="162">
        <v>12.53574072</v>
      </c>
      <c r="K2995" s="162">
        <v>125.1282071</v>
      </c>
      <c r="L2995" s="163" t="s">
        <v>644</v>
      </c>
      <c r="M2995" s="162">
        <v>14</v>
      </c>
      <c r="N2995" s="162">
        <v>63</v>
      </c>
      <c r="O2995" s="162">
        <v>197</v>
      </c>
      <c r="P2995" s="162">
        <v>1431</v>
      </c>
      <c r="Q2995" s="162">
        <v>2657</v>
      </c>
      <c r="R2995" s="164">
        <v>1</v>
      </c>
      <c r="S2995" s="164" t="s">
        <v>644</v>
      </c>
      <c r="T2995" s="164"/>
      <c r="U2995" s="164" t="s">
        <v>644</v>
      </c>
      <c r="V2995" s="164" t="s">
        <v>644</v>
      </c>
      <c r="W2995" s="162">
        <f t="shared" si="167"/>
        <v>1</v>
      </c>
      <c r="X2995" s="162">
        <v>1</v>
      </c>
      <c r="Y2995" t="str">
        <f t="shared" si="165"/>
        <v>Public Elementary</v>
      </c>
      <c r="AA2995" t="str">
        <f t="shared" si="166"/>
        <v>1</v>
      </c>
    </row>
    <row r="2996" spans="1:27" ht="15.75" hidden="1" customHeight="1" x14ac:dyDescent="0.25">
      <c r="A2996" s="162">
        <v>2978</v>
      </c>
      <c r="B2996" s="162">
        <v>123166</v>
      </c>
      <c r="C2996" s="163" t="s">
        <v>3442</v>
      </c>
      <c r="D2996" s="163" t="s">
        <v>638</v>
      </c>
      <c r="E2996" s="163" t="s">
        <v>3254</v>
      </c>
      <c r="F2996" s="163" t="s">
        <v>3254</v>
      </c>
      <c r="G2996" s="163" t="s">
        <v>3555</v>
      </c>
      <c r="H2996" s="163" t="s">
        <v>3558</v>
      </c>
      <c r="I2996" s="163" t="s">
        <v>643</v>
      </c>
      <c r="J2996" s="162">
        <v>12.49926383</v>
      </c>
      <c r="K2996" s="162">
        <v>125.0765991</v>
      </c>
      <c r="L2996" s="163" t="s">
        <v>644</v>
      </c>
      <c r="M2996" s="162">
        <v>14</v>
      </c>
      <c r="N2996" s="162">
        <v>63</v>
      </c>
      <c r="O2996" s="162">
        <v>197</v>
      </c>
      <c r="P2996" s="162">
        <v>1431</v>
      </c>
      <c r="Q2996" s="162">
        <v>2657</v>
      </c>
      <c r="R2996" s="164">
        <v>1</v>
      </c>
      <c r="S2996" s="164" t="s">
        <v>644</v>
      </c>
      <c r="T2996" s="164"/>
      <c r="U2996" s="164" t="s">
        <v>644</v>
      </c>
      <c r="V2996" s="164" t="s">
        <v>644</v>
      </c>
      <c r="W2996" s="162">
        <f t="shared" si="167"/>
        <v>1</v>
      </c>
      <c r="X2996" s="162">
        <v>1</v>
      </c>
      <c r="Y2996" t="str">
        <f t="shared" si="165"/>
        <v>Public Elementary</v>
      </c>
      <c r="AA2996" t="str">
        <f t="shared" si="166"/>
        <v>1</v>
      </c>
    </row>
    <row r="2997" spans="1:27" ht="15.75" hidden="1" customHeight="1" x14ac:dyDescent="0.25">
      <c r="A2997" s="162">
        <v>2979</v>
      </c>
      <c r="B2997" s="162">
        <v>123167</v>
      </c>
      <c r="C2997" s="163" t="s">
        <v>3582</v>
      </c>
      <c r="D2997" s="163" t="s">
        <v>638</v>
      </c>
      <c r="E2997" s="163" t="s">
        <v>3254</v>
      </c>
      <c r="F2997" s="163" t="s">
        <v>3254</v>
      </c>
      <c r="G2997" s="163" t="s">
        <v>3555</v>
      </c>
      <c r="H2997" s="163" t="s">
        <v>3558</v>
      </c>
      <c r="I2997" s="163" t="s">
        <v>643</v>
      </c>
      <c r="J2997" s="162">
        <v>12.54180101</v>
      </c>
      <c r="K2997" s="162">
        <v>125.0840565</v>
      </c>
      <c r="L2997" s="163" t="s">
        <v>644</v>
      </c>
      <c r="M2997" s="162">
        <v>14</v>
      </c>
      <c r="N2997" s="162">
        <v>63</v>
      </c>
      <c r="O2997" s="162">
        <v>197</v>
      </c>
      <c r="P2997" s="162">
        <v>1431</v>
      </c>
      <c r="Q2997" s="162">
        <v>2657</v>
      </c>
      <c r="R2997" s="164">
        <v>1</v>
      </c>
      <c r="S2997" s="164" t="s">
        <v>644</v>
      </c>
      <c r="T2997" s="164"/>
      <c r="U2997" s="164" t="s">
        <v>644</v>
      </c>
      <c r="V2997" s="164" t="s">
        <v>644</v>
      </c>
      <c r="W2997" s="162">
        <f t="shared" si="167"/>
        <v>1</v>
      </c>
      <c r="X2997" s="162">
        <v>1</v>
      </c>
      <c r="Y2997" t="str">
        <f t="shared" si="165"/>
        <v>Public Elementary</v>
      </c>
      <c r="AA2997" t="str">
        <f t="shared" si="166"/>
        <v>1</v>
      </c>
    </row>
    <row r="2998" spans="1:27" ht="15.75" hidden="1" customHeight="1" x14ac:dyDescent="0.25">
      <c r="A2998" s="162">
        <v>2980</v>
      </c>
      <c r="B2998" s="162">
        <v>123168</v>
      </c>
      <c r="C2998" s="163" t="s">
        <v>3583</v>
      </c>
      <c r="D2998" s="163" t="s">
        <v>638</v>
      </c>
      <c r="E2998" s="163" t="s">
        <v>3254</v>
      </c>
      <c r="F2998" s="163" t="s">
        <v>3254</v>
      </c>
      <c r="G2998" s="163" t="s">
        <v>3555</v>
      </c>
      <c r="H2998" s="163" t="s">
        <v>3558</v>
      </c>
      <c r="I2998" s="163" t="s">
        <v>643</v>
      </c>
      <c r="J2998" s="162">
        <v>12.55917144</v>
      </c>
      <c r="K2998" s="162">
        <v>125.0933361</v>
      </c>
      <c r="L2998" s="163" t="s">
        <v>644</v>
      </c>
      <c r="M2998" s="162">
        <v>14</v>
      </c>
      <c r="N2998" s="162">
        <v>63</v>
      </c>
      <c r="O2998" s="162">
        <v>197</v>
      </c>
      <c r="P2998" s="162">
        <v>1431</v>
      </c>
      <c r="Q2998" s="162">
        <v>2657</v>
      </c>
      <c r="R2998" s="164">
        <v>1</v>
      </c>
      <c r="S2998" s="164" t="s">
        <v>644</v>
      </c>
      <c r="T2998" s="164"/>
      <c r="U2998" s="164" t="s">
        <v>644</v>
      </c>
      <c r="V2998" s="164" t="s">
        <v>644</v>
      </c>
      <c r="W2998" s="162">
        <f t="shared" si="167"/>
        <v>1</v>
      </c>
      <c r="X2998" s="162">
        <v>1</v>
      </c>
      <c r="Y2998" t="str">
        <f t="shared" si="165"/>
        <v>Public Elementary</v>
      </c>
      <c r="AA2998" t="str">
        <f t="shared" si="166"/>
        <v>1</v>
      </c>
    </row>
    <row r="2999" spans="1:27" ht="15.75" hidden="1" customHeight="1" x14ac:dyDescent="0.25">
      <c r="A2999" s="162">
        <v>2981</v>
      </c>
      <c r="B2999" s="162">
        <v>123169</v>
      </c>
      <c r="C2999" s="163" t="s">
        <v>3584</v>
      </c>
      <c r="D2999" s="163" t="s">
        <v>638</v>
      </c>
      <c r="E2999" s="163" t="s">
        <v>3254</v>
      </c>
      <c r="F2999" s="163" t="s">
        <v>3254</v>
      </c>
      <c r="G2999" s="163" t="s">
        <v>3585</v>
      </c>
      <c r="H2999" s="163" t="s">
        <v>3586</v>
      </c>
      <c r="I2999" s="163" t="s">
        <v>643</v>
      </c>
      <c r="J2999" s="162">
        <v>12.522338230000001</v>
      </c>
      <c r="K2999" s="162">
        <v>124.93177059999999</v>
      </c>
      <c r="L2999" s="163" t="s">
        <v>644</v>
      </c>
      <c r="M2999" s="162">
        <v>14</v>
      </c>
      <c r="N2999" s="162">
        <v>63</v>
      </c>
      <c r="O2999" s="162">
        <v>197</v>
      </c>
      <c r="P2999" s="162">
        <v>1432</v>
      </c>
      <c r="Q2999" s="162">
        <v>2658</v>
      </c>
      <c r="R2999" s="164">
        <v>1</v>
      </c>
      <c r="S2999" s="164" t="s">
        <v>644</v>
      </c>
      <c r="T2999" s="164"/>
      <c r="U2999" s="164" t="s">
        <v>644</v>
      </c>
      <c r="V2999" s="164" t="s">
        <v>644</v>
      </c>
      <c r="W2999" s="162">
        <f t="shared" si="167"/>
        <v>1</v>
      </c>
      <c r="X2999" s="162">
        <v>1</v>
      </c>
      <c r="Y2999" t="str">
        <f t="shared" si="165"/>
        <v>Public Elementary</v>
      </c>
      <c r="AA2999" t="str">
        <f t="shared" si="166"/>
        <v>1</v>
      </c>
    </row>
    <row r="3000" spans="1:27" ht="15.75" hidden="1" customHeight="1" x14ac:dyDescent="0.25">
      <c r="A3000" s="162">
        <v>2982</v>
      </c>
      <c r="B3000" s="162">
        <v>123170</v>
      </c>
      <c r="C3000" s="163" t="s">
        <v>3587</v>
      </c>
      <c r="D3000" s="163" t="s">
        <v>638</v>
      </c>
      <c r="E3000" s="163" t="s">
        <v>3254</v>
      </c>
      <c r="F3000" s="163" t="s">
        <v>3254</v>
      </c>
      <c r="G3000" s="163" t="s">
        <v>3585</v>
      </c>
      <c r="H3000" s="163" t="s">
        <v>3588</v>
      </c>
      <c r="I3000" s="163" t="s">
        <v>643</v>
      </c>
      <c r="J3000" s="166">
        <v>12.54953677</v>
      </c>
      <c r="K3000" s="166">
        <v>124.9130917</v>
      </c>
      <c r="L3000" s="163" t="s">
        <v>644</v>
      </c>
      <c r="M3000" s="162">
        <v>14</v>
      </c>
      <c r="N3000" s="162">
        <v>63</v>
      </c>
      <c r="O3000" s="162">
        <v>197</v>
      </c>
      <c r="P3000" s="162">
        <v>1432</v>
      </c>
      <c r="Q3000" s="162">
        <v>2659</v>
      </c>
      <c r="R3000" s="164">
        <v>1</v>
      </c>
      <c r="S3000" s="164" t="s">
        <v>644</v>
      </c>
      <c r="T3000" s="164"/>
      <c r="U3000" s="164" t="s">
        <v>644</v>
      </c>
      <c r="V3000" s="164" t="s">
        <v>644</v>
      </c>
      <c r="W3000" s="162">
        <f t="shared" si="167"/>
        <v>1</v>
      </c>
      <c r="X3000" s="162">
        <v>1</v>
      </c>
      <c r="Y3000" t="str">
        <f t="shared" si="165"/>
        <v>Public Elementary</v>
      </c>
      <c r="AA3000" t="str">
        <f t="shared" si="166"/>
        <v>1</v>
      </c>
    </row>
    <row r="3001" spans="1:27" ht="15.75" hidden="1" customHeight="1" x14ac:dyDescent="0.25">
      <c r="A3001" s="162">
        <v>2983</v>
      </c>
      <c r="B3001" s="162">
        <v>123171</v>
      </c>
      <c r="C3001" s="163" t="s">
        <v>3589</v>
      </c>
      <c r="D3001" s="163" t="s">
        <v>638</v>
      </c>
      <c r="E3001" s="163" t="s">
        <v>3254</v>
      </c>
      <c r="F3001" s="163" t="s">
        <v>3254</v>
      </c>
      <c r="G3001" s="163" t="s">
        <v>3585</v>
      </c>
      <c r="H3001" s="163" t="s">
        <v>3588</v>
      </c>
      <c r="I3001" s="163" t="s">
        <v>643</v>
      </c>
      <c r="J3001" s="162">
        <v>12.427524180000001</v>
      </c>
      <c r="K3001" s="162">
        <v>124.9058819</v>
      </c>
      <c r="L3001" s="163" t="s">
        <v>644</v>
      </c>
      <c r="M3001" s="162">
        <v>14</v>
      </c>
      <c r="N3001" s="162">
        <v>63</v>
      </c>
      <c r="O3001" s="162">
        <v>197</v>
      </c>
      <c r="P3001" s="162">
        <v>1432</v>
      </c>
      <c r="Q3001" s="162">
        <v>2659</v>
      </c>
      <c r="R3001" s="164">
        <v>1</v>
      </c>
      <c r="S3001" s="164" t="s">
        <v>644</v>
      </c>
      <c r="T3001" s="164"/>
      <c r="U3001" s="164" t="s">
        <v>644</v>
      </c>
      <c r="V3001" s="164" t="s">
        <v>644</v>
      </c>
      <c r="W3001" s="162">
        <f t="shared" si="167"/>
        <v>1</v>
      </c>
      <c r="X3001" s="162">
        <v>1</v>
      </c>
      <c r="Y3001" t="str">
        <f t="shared" si="165"/>
        <v>Public Elementary</v>
      </c>
      <c r="AA3001" t="str">
        <f t="shared" si="166"/>
        <v>1</v>
      </c>
    </row>
    <row r="3002" spans="1:27" ht="15.75" hidden="1" customHeight="1" x14ac:dyDescent="0.25">
      <c r="A3002" s="162">
        <v>2984</v>
      </c>
      <c r="B3002" s="162">
        <v>123172</v>
      </c>
      <c r="C3002" s="163" t="s">
        <v>3590</v>
      </c>
      <c r="D3002" s="163" t="s">
        <v>638</v>
      </c>
      <c r="E3002" s="163" t="s">
        <v>3254</v>
      </c>
      <c r="F3002" s="163" t="s">
        <v>3254</v>
      </c>
      <c r="G3002" s="163" t="s">
        <v>3585</v>
      </c>
      <c r="H3002" s="163" t="s">
        <v>3588</v>
      </c>
      <c r="I3002" s="163" t="s">
        <v>643</v>
      </c>
      <c r="J3002" s="162">
        <v>12.55674176</v>
      </c>
      <c r="K3002" s="162">
        <v>124.9521446</v>
      </c>
      <c r="L3002" s="163" t="s">
        <v>644</v>
      </c>
      <c r="M3002" s="162">
        <v>14</v>
      </c>
      <c r="N3002" s="162">
        <v>63</v>
      </c>
      <c r="O3002" s="162">
        <v>197</v>
      </c>
      <c r="P3002" s="162">
        <v>1432</v>
      </c>
      <c r="Q3002" s="162">
        <v>2659</v>
      </c>
      <c r="R3002" s="164">
        <v>1</v>
      </c>
      <c r="S3002" s="164" t="s">
        <v>644</v>
      </c>
      <c r="T3002" s="164"/>
      <c r="U3002" s="164" t="s">
        <v>644</v>
      </c>
      <c r="V3002" s="164" t="s">
        <v>644</v>
      </c>
      <c r="W3002" s="162">
        <f t="shared" si="167"/>
        <v>1</v>
      </c>
      <c r="X3002" s="162">
        <v>1</v>
      </c>
      <c r="Y3002" t="str">
        <f t="shared" si="165"/>
        <v>Public Elementary</v>
      </c>
      <c r="AA3002" t="str">
        <f t="shared" si="166"/>
        <v>1</v>
      </c>
    </row>
    <row r="3003" spans="1:27" ht="15.75" hidden="1" customHeight="1" x14ac:dyDescent="0.25">
      <c r="A3003" s="162">
        <v>2985</v>
      </c>
      <c r="B3003" s="162">
        <v>123173</v>
      </c>
      <c r="C3003" s="163" t="s">
        <v>3591</v>
      </c>
      <c r="D3003" s="163" t="s">
        <v>638</v>
      </c>
      <c r="E3003" s="163" t="s">
        <v>3254</v>
      </c>
      <c r="F3003" s="163" t="s">
        <v>3254</v>
      </c>
      <c r="G3003" s="163" t="s">
        <v>3585</v>
      </c>
      <c r="H3003" s="163" t="s">
        <v>3586</v>
      </c>
      <c r="I3003" s="163" t="s">
        <v>643</v>
      </c>
      <c r="J3003" s="162">
        <v>12.493387540000001</v>
      </c>
      <c r="K3003" s="162">
        <v>124.92743609999999</v>
      </c>
      <c r="L3003" s="163" t="s">
        <v>644</v>
      </c>
      <c r="M3003" s="162">
        <v>14</v>
      </c>
      <c r="N3003" s="162">
        <v>63</v>
      </c>
      <c r="O3003" s="162">
        <v>197</v>
      </c>
      <c r="P3003" s="162">
        <v>1432</v>
      </c>
      <c r="Q3003" s="162">
        <v>2658</v>
      </c>
      <c r="R3003" s="164">
        <v>1</v>
      </c>
      <c r="S3003" s="164" t="s">
        <v>644</v>
      </c>
      <c r="T3003" s="164"/>
      <c r="U3003" s="164" t="s">
        <v>644</v>
      </c>
      <c r="V3003" s="164" t="s">
        <v>644</v>
      </c>
      <c r="W3003" s="162">
        <f t="shared" si="167"/>
        <v>1</v>
      </c>
      <c r="X3003" s="162">
        <v>1</v>
      </c>
      <c r="Y3003" t="str">
        <f t="shared" si="165"/>
        <v>Public Elementary</v>
      </c>
      <c r="AA3003" t="str">
        <f t="shared" si="166"/>
        <v>1</v>
      </c>
    </row>
    <row r="3004" spans="1:27" ht="15.75" hidden="1" customHeight="1" x14ac:dyDescent="0.25">
      <c r="A3004" s="162">
        <v>2986</v>
      </c>
      <c r="B3004" s="162">
        <v>123174</v>
      </c>
      <c r="C3004" s="163" t="s">
        <v>3592</v>
      </c>
      <c r="D3004" s="163" t="s">
        <v>638</v>
      </c>
      <c r="E3004" s="163" t="s">
        <v>3254</v>
      </c>
      <c r="F3004" s="163" t="s">
        <v>3254</v>
      </c>
      <c r="G3004" s="163" t="s">
        <v>3585</v>
      </c>
      <c r="H3004" s="163" t="s">
        <v>3588</v>
      </c>
      <c r="I3004" s="163" t="s">
        <v>643</v>
      </c>
      <c r="J3004" s="162">
        <v>12.38351518</v>
      </c>
      <c r="K3004" s="162">
        <v>124.9145508</v>
      </c>
      <c r="L3004" s="163" t="s">
        <v>644</v>
      </c>
      <c r="M3004" s="162">
        <v>14</v>
      </c>
      <c r="N3004" s="162">
        <v>63</v>
      </c>
      <c r="O3004" s="162">
        <v>197</v>
      </c>
      <c r="P3004" s="162">
        <v>1432</v>
      </c>
      <c r="Q3004" s="162">
        <v>2659</v>
      </c>
      <c r="R3004" s="164">
        <v>1</v>
      </c>
      <c r="S3004" s="164" t="s">
        <v>644</v>
      </c>
      <c r="T3004" s="164"/>
      <c r="U3004" s="164" t="s">
        <v>644</v>
      </c>
      <c r="V3004" s="164" t="s">
        <v>644</v>
      </c>
      <c r="W3004" s="162">
        <f t="shared" si="167"/>
        <v>1</v>
      </c>
      <c r="X3004" s="162">
        <v>1</v>
      </c>
      <c r="Y3004" t="str">
        <f t="shared" si="165"/>
        <v>Public Elementary</v>
      </c>
      <c r="AA3004" t="str">
        <f t="shared" si="166"/>
        <v>1</v>
      </c>
    </row>
    <row r="3005" spans="1:27" ht="15.75" hidden="1" customHeight="1" x14ac:dyDescent="0.25">
      <c r="A3005" s="162">
        <v>2987</v>
      </c>
      <c r="B3005" s="162">
        <v>123175</v>
      </c>
      <c r="C3005" s="163" t="s">
        <v>3593</v>
      </c>
      <c r="D3005" s="163" t="s">
        <v>638</v>
      </c>
      <c r="E3005" s="163" t="s">
        <v>3254</v>
      </c>
      <c r="F3005" s="163" t="s">
        <v>3254</v>
      </c>
      <c r="G3005" s="163" t="s">
        <v>3585</v>
      </c>
      <c r="H3005" s="163" t="s">
        <v>3588</v>
      </c>
      <c r="I3005" s="163" t="s">
        <v>643</v>
      </c>
      <c r="J3005" s="170"/>
      <c r="K3005" s="170"/>
      <c r="L3005" s="163" t="s">
        <v>644</v>
      </c>
      <c r="M3005" s="162">
        <v>14</v>
      </c>
      <c r="N3005" s="162">
        <v>63</v>
      </c>
      <c r="O3005" s="162">
        <v>197</v>
      </c>
      <c r="P3005" s="162">
        <v>1432</v>
      </c>
      <c r="Q3005" s="162">
        <v>2659</v>
      </c>
      <c r="R3005" s="164">
        <v>1</v>
      </c>
      <c r="S3005" s="164" t="s">
        <v>644</v>
      </c>
      <c r="T3005" s="164"/>
      <c r="U3005" s="164" t="s">
        <v>644</v>
      </c>
      <c r="V3005" s="164" t="s">
        <v>644</v>
      </c>
      <c r="W3005" s="162">
        <f t="shared" si="167"/>
        <v>1</v>
      </c>
      <c r="X3005" s="162">
        <v>1</v>
      </c>
      <c r="Y3005" t="str">
        <f t="shared" si="165"/>
        <v>Public Elementary</v>
      </c>
      <c r="AA3005" t="str">
        <f t="shared" si="166"/>
        <v>1</v>
      </c>
    </row>
    <row r="3006" spans="1:27" ht="15.75" hidden="1" customHeight="1" x14ac:dyDescent="0.25">
      <c r="A3006" s="162">
        <v>2988</v>
      </c>
      <c r="B3006" s="162">
        <v>123176</v>
      </c>
      <c r="C3006" s="163" t="s">
        <v>3594</v>
      </c>
      <c r="D3006" s="163" t="s">
        <v>638</v>
      </c>
      <c r="E3006" s="163" t="s">
        <v>3254</v>
      </c>
      <c r="F3006" s="163" t="s">
        <v>3254</v>
      </c>
      <c r="G3006" s="163" t="s">
        <v>3585</v>
      </c>
      <c r="H3006" s="163" t="s">
        <v>3586</v>
      </c>
      <c r="I3006" s="163" t="s">
        <v>643</v>
      </c>
      <c r="J3006" s="162">
        <v>12.55305551</v>
      </c>
      <c r="K3006" s="162">
        <v>124.9329185</v>
      </c>
      <c r="L3006" s="163" t="s">
        <v>644</v>
      </c>
      <c r="M3006" s="162">
        <v>14</v>
      </c>
      <c r="N3006" s="162">
        <v>63</v>
      </c>
      <c r="O3006" s="162">
        <v>197</v>
      </c>
      <c r="P3006" s="162">
        <v>1432</v>
      </c>
      <c r="Q3006" s="162">
        <v>2658</v>
      </c>
      <c r="R3006" s="164">
        <v>1</v>
      </c>
      <c r="S3006" s="164" t="s">
        <v>644</v>
      </c>
      <c r="T3006" s="164"/>
      <c r="U3006" s="164" t="s">
        <v>644</v>
      </c>
      <c r="V3006" s="164" t="s">
        <v>644</v>
      </c>
      <c r="W3006" s="162">
        <f t="shared" si="167"/>
        <v>1</v>
      </c>
      <c r="X3006" s="162">
        <v>1</v>
      </c>
      <c r="Y3006" t="str">
        <f t="shared" si="165"/>
        <v>Public Elementary</v>
      </c>
      <c r="AA3006" t="str">
        <f t="shared" si="166"/>
        <v>1</v>
      </c>
    </row>
    <row r="3007" spans="1:27" ht="15.75" hidden="1" customHeight="1" x14ac:dyDescent="0.25">
      <c r="A3007" s="162">
        <v>2989</v>
      </c>
      <c r="B3007" s="162">
        <v>123177</v>
      </c>
      <c r="C3007" s="163" t="s">
        <v>3595</v>
      </c>
      <c r="D3007" s="163" t="s">
        <v>638</v>
      </c>
      <c r="E3007" s="163" t="s">
        <v>3254</v>
      </c>
      <c r="F3007" s="163" t="s">
        <v>3254</v>
      </c>
      <c r="G3007" s="163" t="s">
        <v>3585</v>
      </c>
      <c r="H3007" s="163" t="s">
        <v>3588</v>
      </c>
      <c r="I3007" s="163" t="s">
        <v>643</v>
      </c>
      <c r="J3007" s="166">
        <v>12.46331268</v>
      </c>
      <c r="K3007" s="166">
        <v>124.91300579999999</v>
      </c>
      <c r="L3007" s="163" t="s">
        <v>644</v>
      </c>
      <c r="M3007" s="162">
        <v>14</v>
      </c>
      <c r="N3007" s="162">
        <v>63</v>
      </c>
      <c r="O3007" s="162">
        <v>197</v>
      </c>
      <c r="P3007" s="162">
        <v>1432</v>
      </c>
      <c r="Q3007" s="162">
        <v>2659</v>
      </c>
      <c r="R3007" s="164">
        <v>1</v>
      </c>
      <c r="S3007" s="164" t="s">
        <v>644</v>
      </c>
      <c r="T3007" s="164"/>
      <c r="U3007" s="164" t="s">
        <v>644</v>
      </c>
      <c r="V3007" s="164" t="s">
        <v>644</v>
      </c>
      <c r="W3007" s="162">
        <f t="shared" si="167"/>
        <v>1</v>
      </c>
      <c r="X3007" s="162">
        <v>1</v>
      </c>
      <c r="Y3007" t="str">
        <f t="shared" si="165"/>
        <v>Public Elementary</v>
      </c>
      <c r="AA3007" t="str">
        <f t="shared" si="166"/>
        <v>1</v>
      </c>
    </row>
    <row r="3008" spans="1:27" ht="15.75" hidden="1" customHeight="1" x14ac:dyDescent="0.25">
      <c r="A3008" s="162">
        <v>2990</v>
      </c>
      <c r="B3008" s="162">
        <v>123178</v>
      </c>
      <c r="C3008" s="163" t="s">
        <v>3596</v>
      </c>
      <c r="D3008" s="163" t="s">
        <v>638</v>
      </c>
      <c r="E3008" s="163" t="s">
        <v>3254</v>
      </c>
      <c r="F3008" s="163" t="s">
        <v>3254</v>
      </c>
      <c r="G3008" s="163" t="s">
        <v>3585</v>
      </c>
      <c r="H3008" s="163" t="s">
        <v>3588</v>
      </c>
      <c r="I3008" s="163" t="s">
        <v>643</v>
      </c>
      <c r="J3008" s="162">
        <v>12.471274319999999</v>
      </c>
      <c r="K3008" s="162">
        <v>124.918499</v>
      </c>
      <c r="L3008" s="163" t="s">
        <v>644</v>
      </c>
      <c r="M3008" s="162">
        <v>14</v>
      </c>
      <c r="N3008" s="162">
        <v>63</v>
      </c>
      <c r="O3008" s="162">
        <v>197</v>
      </c>
      <c r="P3008" s="162">
        <v>1432</v>
      </c>
      <c r="Q3008" s="162">
        <v>2659</v>
      </c>
      <c r="R3008" s="164">
        <v>1</v>
      </c>
      <c r="S3008" s="164" t="s">
        <v>644</v>
      </c>
      <c r="T3008" s="164"/>
      <c r="U3008" s="164" t="s">
        <v>644</v>
      </c>
      <c r="V3008" s="164" t="s">
        <v>644</v>
      </c>
      <c r="W3008" s="162">
        <f t="shared" si="167"/>
        <v>1</v>
      </c>
      <c r="X3008" s="162">
        <v>1</v>
      </c>
      <c r="Y3008" t="str">
        <f t="shared" si="165"/>
        <v>Public Elementary</v>
      </c>
      <c r="AA3008" t="str">
        <f t="shared" si="166"/>
        <v>1</v>
      </c>
    </row>
    <row r="3009" spans="1:27" ht="15.75" hidden="1" customHeight="1" x14ac:dyDescent="0.25">
      <c r="A3009" s="162">
        <v>2991</v>
      </c>
      <c r="B3009" s="162">
        <v>123179</v>
      </c>
      <c r="C3009" s="163" t="s">
        <v>3597</v>
      </c>
      <c r="D3009" s="163" t="s">
        <v>638</v>
      </c>
      <c r="E3009" s="163" t="s">
        <v>3254</v>
      </c>
      <c r="F3009" s="163" t="s">
        <v>3254</v>
      </c>
      <c r="G3009" s="163" t="s">
        <v>3585</v>
      </c>
      <c r="H3009" s="163" t="s">
        <v>3586</v>
      </c>
      <c r="I3009" s="163" t="s">
        <v>643</v>
      </c>
      <c r="J3009" s="162">
        <v>12.55502431</v>
      </c>
      <c r="K3009" s="162">
        <v>124.93115899999999</v>
      </c>
      <c r="L3009" s="163" t="s">
        <v>644</v>
      </c>
      <c r="M3009" s="162">
        <v>14</v>
      </c>
      <c r="N3009" s="162">
        <v>63</v>
      </c>
      <c r="O3009" s="162">
        <v>197</v>
      </c>
      <c r="P3009" s="162">
        <v>1432</v>
      </c>
      <c r="Q3009" s="162">
        <v>2658</v>
      </c>
      <c r="R3009" s="164">
        <v>1</v>
      </c>
      <c r="S3009" s="164" t="s">
        <v>644</v>
      </c>
      <c r="T3009" s="164"/>
      <c r="U3009" s="164" t="s">
        <v>644</v>
      </c>
      <c r="V3009" s="164" t="s">
        <v>644</v>
      </c>
      <c r="W3009" s="162">
        <f t="shared" si="167"/>
        <v>1</v>
      </c>
      <c r="X3009" s="162">
        <v>1</v>
      </c>
      <c r="Y3009" t="str">
        <f t="shared" si="165"/>
        <v>Public Elementary</v>
      </c>
      <c r="AA3009" t="str">
        <f t="shared" si="166"/>
        <v>1</v>
      </c>
    </row>
    <row r="3010" spans="1:27" ht="15.75" hidden="1" customHeight="1" x14ac:dyDescent="0.25">
      <c r="A3010" s="162">
        <v>2992</v>
      </c>
      <c r="B3010" s="162">
        <v>123180</v>
      </c>
      <c r="C3010" s="163" t="s">
        <v>3598</v>
      </c>
      <c r="D3010" s="163" t="s">
        <v>638</v>
      </c>
      <c r="E3010" s="163" t="s">
        <v>3254</v>
      </c>
      <c r="F3010" s="163" t="s">
        <v>3254</v>
      </c>
      <c r="G3010" s="163" t="s">
        <v>3585</v>
      </c>
      <c r="H3010" s="163" t="s">
        <v>3588</v>
      </c>
      <c r="I3010" s="163" t="s">
        <v>643</v>
      </c>
      <c r="J3010" s="162">
        <v>12.4538422</v>
      </c>
      <c r="K3010" s="162">
        <v>124.9106026</v>
      </c>
      <c r="L3010" s="163" t="s">
        <v>644</v>
      </c>
      <c r="M3010" s="162">
        <v>14</v>
      </c>
      <c r="N3010" s="162">
        <v>63</v>
      </c>
      <c r="O3010" s="162">
        <v>197</v>
      </c>
      <c r="P3010" s="162">
        <v>1432</v>
      </c>
      <c r="Q3010" s="162">
        <v>2659</v>
      </c>
      <c r="R3010" s="164">
        <v>1</v>
      </c>
      <c r="S3010" s="164" t="s">
        <v>644</v>
      </c>
      <c r="T3010" s="164"/>
      <c r="U3010" s="164" t="s">
        <v>644</v>
      </c>
      <c r="V3010" s="164" t="s">
        <v>644</v>
      </c>
      <c r="W3010" s="162">
        <f t="shared" si="167"/>
        <v>1</v>
      </c>
      <c r="X3010" s="162">
        <v>1</v>
      </c>
      <c r="Y3010" t="str">
        <f t="shared" si="165"/>
        <v>Public Elementary</v>
      </c>
      <c r="AA3010" t="str">
        <f t="shared" si="166"/>
        <v>1</v>
      </c>
    </row>
    <row r="3011" spans="1:27" ht="15.75" hidden="1" customHeight="1" x14ac:dyDescent="0.25">
      <c r="A3011" s="162">
        <v>2993</v>
      </c>
      <c r="B3011" s="162">
        <v>123181</v>
      </c>
      <c r="C3011" s="163" t="s">
        <v>3599</v>
      </c>
      <c r="D3011" s="163" t="s">
        <v>638</v>
      </c>
      <c r="E3011" s="163" t="s">
        <v>3254</v>
      </c>
      <c r="F3011" s="163" t="s">
        <v>3254</v>
      </c>
      <c r="G3011" s="163" t="s">
        <v>3585</v>
      </c>
      <c r="H3011" s="163" t="s">
        <v>3586</v>
      </c>
      <c r="I3011" s="163" t="s">
        <v>643</v>
      </c>
      <c r="J3011" s="162">
        <v>12.55693026</v>
      </c>
      <c r="K3011" s="162">
        <v>124.9325109</v>
      </c>
      <c r="L3011" s="163" t="s">
        <v>644</v>
      </c>
      <c r="M3011" s="162">
        <v>14</v>
      </c>
      <c r="N3011" s="162">
        <v>63</v>
      </c>
      <c r="O3011" s="162">
        <v>197</v>
      </c>
      <c r="P3011" s="162">
        <v>1432</v>
      </c>
      <c r="Q3011" s="162">
        <v>2658</v>
      </c>
      <c r="R3011" s="164">
        <v>1</v>
      </c>
      <c r="S3011" s="164" t="s">
        <v>644</v>
      </c>
      <c r="T3011" s="164"/>
      <c r="U3011" s="164" t="s">
        <v>644</v>
      </c>
      <c r="V3011" s="164" t="s">
        <v>644</v>
      </c>
      <c r="W3011" s="162">
        <f t="shared" si="167"/>
        <v>1</v>
      </c>
      <c r="X3011" s="162">
        <v>1</v>
      </c>
      <c r="Y3011" t="str">
        <f t="shared" si="165"/>
        <v>Public Elementary</v>
      </c>
      <c r="AA3011" t="str">
        <f t="shared" si="166"/>
        <v>1</v>
      </c>
    </row>
    <row r="3012" spans="1:27" ht="15.75" hidden="1" customHeight="1" x14ac:dyDescent="0.25">
      <c r="A3012" s="162">
        <v>2994</v>
      </c>
      <c r="B3012" s="162">
        <v>123182</v>
      </c>
      <c r="C3012" s="163" t="s">
        <v>3600</v>
      </c>
      <c r="D3012" s="163" t="s">
        <v>638</v>
      </c>
      <c r="E3012" s="163" t="s">
        <v>3254</v>
      </c>
      <c r="F3012" s="163" t="s">
        <v>3254</v>
      </c>
      <c r="G3012" s="163" t="s">
        <v>3585</v>
      </c>
      <c r="H3012" s="163" t="s">
        <v>3586</v>
      </c>
      <c r="I3012" s="163" t="s">
        <v>643</v>
      </c>
      <c r="J3012" s="162">
        <v>12.56528694</v>
      </c>
      <c r="K3012" s="162">
        <v>124.9290347</v>
      </c>
      <c r="L3012" s="163" t="s">
        <v>644</v>
      </c>
      <c r="M3012" s="162">
        <v>14</v>
      </c>
      <c r="N3012" s="162">
        <v>63</v>
      </c>
      <c r="O3012" s="162">
        <v>197</v>
      </c>
      <c r="P3012" s="162">
        <v>1432</v>
      </c>
      <c r="Q3012" s="162">
        <v>2658</v>
      </c>
      <c r="R3012" s="164">
        <v>1</v>
      </c>
      <c r="S3012" s="164" t="s">
        <v>644</v>
      </c>
      <c r="T3012" s="164"/>
      <c r="U3012" s="164" t="s">
        <v>644</v>
      </c>
      <c r="V3012" s="164" t="s">
        <v>644</v>
      </c>
      <c r="W3012" s="162">
        <f t="shared" si="167"/>
        <v>1</v>
      </c>
      <c r="X3012" s="162">
        <v>1</v>
      </c>
      <c r="Y3012" t="str">
        <f t="shared" si="165"/>
        <v>Public Elementary</v>
      </c>
      <c r="AA3012" t="str">
        <f t="shared" si="166"/>
        <v>1</v>
      </c>
    </row>
    <row r="3013" spans="1:27" ht="15.75" hidden="1" customHeight="1" x14ac:dyDescent="0.25">
      <c r="A3013" s="162">
        <v>2995</v>
      </c>
      <c r="B3013" s="162">
        <v>123183</v>
      </c>
      <c r="C3013" s="163" t="s">
        <v>3601</v>
      </c>
      <c r="D3013" s="163" t="s">
        <v>638</v>
      </c>
      <c r="E3013" s="163" t="s">
        <v>3254</v>
      </c>
      <c r="F3013" s="163" t="s">
        <v>3254</v>
      </c>
      <c r="G3013" s="163" t="s">
        <v>3585</v>
      </c>
      <c r="H3013" s="163" t="s">
        <v>3588</v>
      </c>
      <c r="I3013" s="163" t="s">
        <v>643</v>
      </c>
      <c r="J3013" s="170"/>
      <c r="K3013" s="170"/>
      <c r="L3013" s="163" t="s">
        <v>644</v>
      </c>
      <c r="M3013" s="162">
        <v>14</v>
      </c>
      <c r="N3013" s="162">
        <v>63</v>
      </c>
      <c r="O3013" s="162">
        <v>197</v>
      </c>
      <c r="P3013" s="162">
        <v>1432</v>
      </c>
      <c r="Q3013" s="162">
        <v>2659</v>
      </c>
      <c r="R3013" s="164">
        <v>1</v>
      </c>
      <c r="S3013" s="164" t="s">
        <v>644</v>
      </c>
      <c r="T3013" s="164"/>
      <c r="U3013" s="164" t="s">
        <v>644</v>
      </c>
      <c r="V3013" s="164" t="s">
        <v>644</v>
      </c>
      <c r="W3013" s="162">
        <f t="shared" si="167"/>
        <v>1</v>
      </c>
      <c r="X3013" s="162">
        <v>1</v>
      </c>
      <c r="Y3013" t="str">
        <f t="shared" si="165"/>
        <v>Public Elementary</v>
      </c>
      <c r="AA3013" t="str">
        <f t="shared" si="166"/>
        <v>1</v>
      </c>
    </row>
    <row r="3014" spans="1:27" ht="15.75" hidden="1" customHeight="1" x14ac:dyDescent="0.25">
      <c r="A3014" s="162">
        <v>2996</v>
      </c>
      <c r="B3014" s="162">
        <v>123184</v>
      </c>
      <c r="C3014" s="163" t="s">
        <v>3602</v>
      </c>
      <c r="D3014" s="163" t="s">
        <v>638</v>
      </c>
      <c r="E3014" s="163" t="s">
        <v>3254</v>
      </c>
      <c r="F3014" s="163" t="s">
        <v>3254</v>
      </c>
      <c r="G3014" s="163" t="s">
        <v>3585</v>
      </c>
      <c r="H3014" s="163" t="s">
        <v>3586</v>
      </c>
      <c r="I3014" s="163" t="s">
        <v>643</v>
      </c>
      <c r="J3014" s="162">
        <v>12.522003079999999</v>
      </c>
      <c r="K3014" s="162">
        <v>124.9410403</v>
      </c>
      <c r="L3014" s="163" t="s">
        <v>644</v>
      </c>
      <c r="M3014" s="162">
        <v>14</v>
      </c>
      <c r="N3014" s="162">
        <v>63</v>
      </c>
      <c r="O3014" s="162">
        <v>197</v>
      </c>
      <c r="P3014" s="162">
        <v>1432</v>
      </c>
      <c r="Q3014" s="162">
        <v>2658</v>
      </c>
      <c r="R3014" s="164">
        <v>1</v>
      </c>
      <c r="S3014" s="164" t="s">
        <v>644</v>
      </c>
      <c r="T3014" s="164"/>
      <c r="U3014" s="164" t="s">
        <v>644</v>
      </c>
      <c r="V3014" s="164" t="s">
        <v>644</v>
      </c>
      <c r="W3014" s="162">
        <f t="shared" si="167"/>
        <v>1</v>
      </c>
      <c r="X3014" s="162">
        <v>1</v>
      </c>
      <c r="Y3014" t="str">
        <f t="shared" si="165"/>
        <v>Public Elementary</v>
      </c>
      <c r="AA3014" t="str">
        <f t="shared" si="166"/>
        <v>1</v>
      </c>
    </row>
    <row r="3015" spans="1:27" ht="15.75" hidden="1" customHeight="1" x14ac:dyDescent="0.25">
      <c r="A3015" s="162">
        <v>2997</v>
      </c>
      <c r="B3015" s="162">
        <v>123185</v>
      </c>
      <c r="C3015" s="163" t="s">
        <v>3603</v>
      </c>
      <c r="D3015" s="163" t="s">
        <v>638</v>
      </c>
      <c r="E3015" s="163" t="s">
        <v>3254</v>
      </c>
      <c r="F3015" s="163" t="s">
        <v>3254</v>
      </c>
      <c r="G3015" s="163" t="s">
        <v>3585</v>
      </c>
      <c r="H3015" s="163" t="s">
        <v>3588</v>
      </c>
      <c r="I3015" s="163" t="s">
        <v>643</v>
      </c>
      <c r="J3015" s="162">
        <v>12.40648461</v>
      </c>
      <c r="K3015" s="162">
        <v>124.9055386</v>
      </c>
      <c r="L3015" s="163" t="s">
        <v>644</v>
      </c>
      <c r="M3015" s="162">
        <v>14</v>
      </c>
      <c r="N3015" s="162">
        <v>63</v>
      </c>
      <c r="O3015" s="162">
        <v>197</v>
      </c>
      <c r="P3015" s="162">
        <v>1432</v>
      </c>
      <c r="Q3015" s="162">
        <v>2659</v>
      </c>
      <c r="R3015" s="164">
        <v>1</v>
      </c>
      <c r="S3015" s="164" t="s">
        <v>644</v>
      </c>
      <c r="T3015" s="164"/>
      <c r="U3015" s="164" t="s">
        <v>644</v>
      </c>
      <c r="V3015" s="164" t="s">
        <v>644</v>
      </c>
      <c r="W3015" s="162">
        <f t="shared" si="167"/>
        <v>1</v>
      </c>
      <c r="X3015" s="162">
        <v>1</v>
      </c>
      <c r="Y3015" t="str">
        <f t="shared" si="165"/>
        <v>Public Elementary</v>
      </c>
      <c r="AA3015" t="str">
        <f t="shared" si="166"/>
        <v>1</v>
      </c>
    </row>
    <row r="3016" spans="1:27" ht="15.75" hidden="1" customHeight="1" x14ac:dyDescent="0.25">
      <c r="A3016" s="162">
        <v>2998</v>
      </c>
      <c r="B3016" s="162">
        <v>123186</v>
      </c>
      <c r="C3016" s="163" t="s">
        <v>3604</v>
      </c>
      <c r="D3016" s="163" t="s">
        <v>638</v>
      </c>
      <c r="E3016" s="163" t="s">
        <v>3254</v>
      </c>
      <c r="F3016" s="163" t="s">
        <v>3254</v>
      </c>
      <c r="G3016" s="163" t="s">
        <v>3585</v>
      </c>
      <c r="H3016" s="163" t="s">
        <v>3588</v>
      </c>
      <c r="I3016" s="163" t="s">
        <v>643</v>
      </c>
      <c r="J3016" s="166">
        <v>12.40405363</v>
      </c>
      <c r="K3016" s="166">
        <v>124.91703990000001</v>
      </c>
      <c r="L3016" s="163" t="s">
        <v>644</v>
      </c>
      <c r="M3016" s="162">
        <v>14</v>
      </c>
      <c r="N3016" s="162">
        <v>63</v>
      </c>
      <c r="O3016" s="162">
        <v>197</v>
      </c>
      <c r="P3016" s="162">
        <v>1432</v>
      </c>
      <c r="Q3016" s="162">
        <v>2659</v>
      </c>
      <c r="R3016" s="164">
        <v>1</v>
      </c>
      <c r="S3016" s="164" t="s">
        <v>644</v>
      </c>
      <c r="T3016" s="164"/>
      <c r="U3016" s="164" t="s">
        <v>644</v>
      </c>
      <c r="V3016" s="164" t="s">
        <v>644</v>
      </c>
      <c r="W3016" s="162">
        <f t="shared" si="167"/>
        <v>1</v>
      </c>
      <c r="X3016" s="162">
        <v>1</v>
      </c>
      <c r="Y3016" t="str">
        <f t="shared" si="165"/>
        <v>Public Elementary</v>
      </c>
      <c r="AA3016" t="str">
        <f t="shared" si="166"/>
        <v>1</v>
      </c>
    </row>
    <row r="3017" spans="1:27" ht="15.75" hidden="1" customHeight="1" x14ac:dyDescent="0.25">
      <c r="A3017" s="162">
        <v>2999</v>
      </c>
      <c r="B3017" s="162">
        <v>123187</v>
      </c>
      <c r="C3017" s="163" t="s">
        <v>3605</v>
      </c>
      <c r="D3017" s="163" t="s">
        <v>638</v>
      </c>
      <c r="E3017" s="163" t="s">
        <v>3254</v>
      </c>
      <c r="F3017" s="163" t="s">
        <v>3254</v>
      </c>
      <c r="G3017" s="163" t="s">
        <v>3585</v>
      </c>
      <c r="H3017" s="163" t="s">
        <v>3588</v>
      </c>
      <c r="I3017" s="163" t="s">
        <v>643</v>
      </c>
      <c r="J3017" s="162">
        <v>12.390305619999999</v>
      </c>
      <c r="K3017" s="162">
        <v>124.9040794</v>
      </c>
      <c r="L3017" s="163" t="s">
        <v>644</v>
      </c>
      <c r="M3017" s="162">
        <v>14</v>
      </c>
      <c r="N3017" s="162">
        <v>63</v>
      </c>
      <c r="O3017" s="162">
        <v>197</v>
      </c>
      <c r="P3017" s="162">
        <v>1432</v>
      </c>
      <c r="Q3017" s="162">
        <v>2659</v>
      </c>
      <c r="R3017" s="164">
        <v>1</v>
      </c>
      <c r="S3017" s="164" t="s">
        <v>644</v>
      </c>
      <c r="T3017" s="164"/>
      <c r="U3017" s="164" t="s">
        <v>644</v>
      </c>
      <c r="V3017" s="164" t="s">
        <v>644</v>
      </c>
      <c r="W3017" s="162">
        <f t="shared" si="167"/>
        <v>1</v>
      </c>
      <c r="X3017" s="162">
        <v>1</v>
      </c>
      <c r="Y3017" t="str">
        <f t="shared" si="165"/>
        <v>Public Elementary</v>
      </c>
      <c r="AA3017" t="str">
        <f t="shared" si="166"/>
        <v>1</v>
      </c>
    </row>
    <row r="3018" spans="1:27" ht="15.75" hidden="1" customHeight="1" x14ac:dyDescent="0.25">
      <c r="A3018" s="162">
        <v>3000</v>
      </c>
      <c r="B3018" s="162">
        <v>123188</v>
      </c>
      <c r="C3018" s="163" t="s">
        <v>3606</v>
      </c>
      <c r="D3018" s="163" t="s">
        <v>638</v>
      </c>
      <c r="E3018" s="163" t="s">
        <v>3254</v>
      </c>
      <c r="F3018" s="163" t="s">
        <v>3254</v>
      </c>
      <c r="G3018" s="163" t="s">
        <v>3607</v>
      </c>
      <c r="H3018" s="163" t="s">
        <v>3607</v>
      </c>
      <c r="I3018" s="163" t="s">
        <v>643</v>
      </c>
      <c r="J3018" s="162">
        <v>12.52346938</v>
      </c>
      <c r="K3018" s="162">
        <v>124.4212067</v>
      </c>
      <c r="L3018" s="163" t="s">
        <v>644</v>
      </c>
      <c r="M3018" s="162">
        <v>14</v>
      </c>
      <c r="N3018" s="162">
        <v>63</v>
      </c>
      <c r="O3018" s="162">
        <v>197</v>
      </c>
      <c r="P3018" s="162">
        <v>1433</v>
      </c>
      <c r="Q3018" s="162">
        <v>2660</v>
      </c>
      <c r="R3018" s="164">
        <v>1</v>
      </c>
      <c r="S3018" s="164" t="s">
        <v>644</v>
      </c>
      <c r="T3018" s="164"/>
      <c r="U3018" s="164" t="s">
        <v>644</v>
      </c>
      <c r="V3018" s="164" t="s">
        <v>644</v>
      </c>
      <c r="W3018" s="162">
        <f t="shared" si="167"/>
        <v>1</v>
      </c>
      <c r="X3018" s="162">
        <v>1</v>
      </c>
      <c r="Y3018" t="str">
        <f t="shared" si="165"/>
        <v>Public Elementary</v>
      </c>
      <c r="AA3018" t="str">
        <f t="shared" si="166"/>
        <v>1</v>
      </c>
    </row>
    <row r="3019" spans="1:27" ht="15.75" hidden="1" customHeight="1" x14ac:dyDescent="0.25">
      <c r="A3019" s="162">
        <v>3001</v>
      </c>
      <c r="B3019" s="162">
        <v>123189</v>
      </c>
      <c r="C3019" s="163" t="s">
        <v>3608</v>
      </c>
      <c r="D3019" s="163" t="s">
        <v>638</v>
      </c>
      <c r="E3019" s="163" t="s">
        <v>3254</v>
      </c>
      <c r="F3019" s="163" t="s">
        <v>3254</v>
      </c>
      <c r="G3019" s="163" t="s">
        <v>3607</v>
      </c>
      <c r="H3019" s="163" t="s">
        <v>3607</v>
      </c>
      <c r="I3019" s="163" t="s">
        <v>643</v>
      </c>
      <c r="J3019" s="162">
        <v>12.523029490000001</v>
      </c>
      <c r="K3019" s="162">
        <v>124.421829</v>
      </c>
      <c r="L3019" s="163" t="s">
        <v>644</v>
      </c>
      <c r="M3019" s="162">
        <v>14</v>
      </c>
      <c r="N3019" s="162">
        <v>63</v>
      </c>
      <c r="O3019" s="162">
        <v>197</v>
      </c>
      <c r="P3019" s="162">
        <v>1433</v>
      </c>
      <c r="Q3019" s="162">
        <v>2660</v>
      </c>
      <c r="R3019" s="164">
        <v>1</v>
      </c>
      <c r="S3019" s="164" t="s">
        <v>644</v>
      </c>
      <c r="T3019" s="164"/>
      <c r="U3019" s="164" t="s">
        <v>644</v>
      </c>
      <c r="V3019" s="164" t="s">
        <v>644</v>
      </c>
      <c r="W3019" s="162">
        <f t="shared" si="167"/>
        <v>1</v>
      </c>
      <c r="X3019" s="162">
        <v>1</v>
      </c>
      <c r="Y3019" t="str">
        <f t="shared" si="165"/>
        <v>Public Elementary</v>
      </c>
      <c r="AA3019" t="str">
        <f t="shared" si="166"/>
        <v>1</v>
      </c>
    </row>
    <row r="3020" spans="1:27" ht="15.75" hidden="1" customHeight="1" x14ac:dyDescent="0.25">
      <c r="A3020" s="162">
        <v>3002</v>
      </c>
      <c r="B3020" s="162">
        <v>123190</v>
      </c>
      <c r="C3020" s="163" t="s">
        <v>645</v>
      </c>
      <c r="D3020" s="163" t="s">
        <v>638</v>
      </c>
      <c r="E3020" s="163" t="s">
        <v>3254</v>
      </c>
      <c r="F3020" s="163" t="s">
        <v>3254</v>
      </c>
      <c r="G3020" s="163" t="s">
        <v>3607</v>
      </c>
      <c r="H3020" s="163" t="s">
        <v>3607</v>
      </c>
      <c r="I3020" s="163" t="s">
        <v>643</v>
      </c>
      <c r="J3020" s="162">
        <v>12.54769361</v>
      </c>
      <c r="K3020" s="162">
        <v>124.4423962</v>
      </c>
      <c r="L3020" s="163" t="s">
        <v>644</v>
      </c>
      <c r="M3020" s="162">
        <v>14</v>
      </c>
      <c r="N3020" s="162">
        <v>63</v>
      </c>
      <c r="O3020" s="162">
        <v>197</v>
      </c>
      <c r="P3020" s="162">
        <v>1433</v>
      </c>
      <c r="Q3020" s="162">
        <v>2660</v>
      </c>
      <c r="R3020" s="164">
        <v>1</v>
      </c>
      <c r="S3020" s="164" t="s">
        <v>644</v>
      </c>
      <c r="T3020" s="164"/>
      <c r="U3020" s="164" t="s">
        <v>644</v>
      </c>
      <c r="V3020" s="164" t="s">
        <v>644</v>
      </c>
      <c r="W3020" s="162">
        <f t="shared" si="167"/>
        <v>1</v>
      </c>
      <c r="X3020" s="162">
        <v>1</v>
      </c>
      <c r="Y3020" t="str">
        <f t="shared" si="165"/>
        <v>Public Elementary</v>
      </c>
      <c r="AA3020" t="str">
        <f t="shared" si="166"/>
        <v>1</v>
      </c>
    </row>
    <row r="3021" spans="1:27" ht="15.75" hidden="1" customHeight="1" x14ac:dyDescent="0.25">
      <c r="A3021" s="162">
        <v>3003</v>
      </c>
      <c r="B3021" s="162">
        <v>123191</v>
      </c>
      <c r="C3021" s="163" t="s">
        <v>3609</v>
      </c>
      <c r="D3021" s="163" t="s">
        <v>638</v>
      </c>
      <c r="E3021" s="163" t="s">
        <v>3254</v>
      </c>
      <c r="F3021" s="163" t="s">
        <v>3254</v>
      </c>
      <c r="G3021" s="163" t="s">
        <v>3607</v>
      </c>
      <c r="H3021" s="163" t="s">
        <v>3607</v>
      </c>
      <c r="I3021" s="163" t="s">
        <v>643</v>
      </c>
      <c r="J3021" s="162">
        <v>12.51878765</v>
      </c>
      <c r="K3021" s="162">
        <v>124.4237602</v>
      </c>
      <c r="L3021" s="163" t="s">
        <v>644</v>
      </c>
      <c r="M3021" s="162">
        <v>14</v>
      </c>
      <c r="N3021" s="162">
        <v>63</v>
      </c>
      <c r="O3021" s="162">
        <v>197</v>
      </c>
      <c r="P3021" s="162">
        <v>1433</v>
      </c>
      <c r="Q3021" s="162">
        <v>2660</v>
      </c>
      <c r="R3021" s="164">
        <v>1</v>
      </c>
      <c r="S3021" s="164" t="s">
        <v>644</v>
      </c>
      <c r="T3021" s="164"/>
      <c r="U3021" s="164" t="s">
        <v>644</v>
      </c>
      <c r="V3021" s="164" t="s">
        <v>644</v>
      </c>
      <c r="W3021" s="162">
        <f t="shared" si="167"/>
        <v>1</v>
      </c>
      <c r="X3021" s="162">
        <v>1</v>
      </c>
      <c r="Y3021" t="str">
        <f t="shared" si="165"/>
        <v>Public Elementary</v>
      </c>
      <c r="AA3021" t="str">
        <f t="shared" si="166"/>
        <v>1</v>
      </c>
    </row>
    <row r="3022" spans="1:27" ht="15.75" hidden="1" customHeight="1" x14ac:dyDescent="0.25">
      <c r="A3022" s="162">
        <v>3004</v>
      </c>
      <c r="B3022" s="162">
        <v>123192</v>
      </c>
      <c r="C3022" s="163" t="s">
        <v>3610</v>
      </c>
      <c r="D3022" s="163" t="s">
        <v>638</v>
      </c>
      <c r="E3022" s="163" t="s">
        <v>3254</v>
      </c>
      <c r="F3022" s="163" t="s">
        <v>3254</v>
      </c>
      <c r="G3022" s="163" t="s">
        <v>3607</v>
      </c>
      <c r="H3022" s="163" t="s">
        <v>3607</v>
      </c>
      <c r="I3022" s="163" t="s">
        <v>643</v>
      </c>
      <c r="J3022" s="162">
        <v>12.52424442</v>
      </c>
      <c r="K3022" s="162">
        <v>124.4209599</v>
      </c>
      <c r="L3022" s="163" t="s">
        <v>644</v>
      </c>
      <c r="M3022" s="162">
        <v>14</v>
      </c>
      <c r="N3022" s="162">
        <v>63</v>
      </c>
      <c r="O3022" s="162">
        <v>197</v>
      </c>
      <c r="P3022" s="162">
        <v>1433</v>
      </c>
      <c r="Q3022" s="162">
        <v>2660</v>
      </c>
      <c r="R3022" s="164">
        <v>1</v>
      </c>
      <c r="S3022" s="164" t="s">
        <v>644</v>
      </c>
      <c r="T3022" s="164"/>
      <c r="U3022" s="164" t="s">
        <v>644</v>
      </c>
      <c r="V3022" s="164" t="s">
        <v>644</v>
      </c>
      <c r="W3022" s="162">
        <f t="shared" si="167"/>
        <v>1</v>
      </c>
      <c r="X3022" s="162">
        <v>1</v>
      </c>
      <c r="Y3022" t="str">
        <f t="shared" si="165"/>
        <v>Public Elementary</v>
      </c>
      <c r="AA3022" t="str">
        <f t="shared" si="166"/>
        <v>1</v>
      </c>
    </row>
    <row r="3023" spans="1:27" ht="15.75" hidden="1" customHeight="1" x14ac:dyDescent="0.25">
      <c r="A3023" s="162">
        <v>3005</v>
      </c>
      <c r="B3023" s="162">
        <v>123193</v>
      </c>
      <c r="C3023" s="163" t="s">
        <v>3611</v>
      </c>
      <c r="D3023" s="163" t="s">
        <v>638</v>
      </c>
      <c r="E3023" s="163" t="s">
        <v>3254</v>
      </c>
      <c r="F3023" s="163" t="s">
        <v>3254</v>
      </c>
      <c r="G3023" s="163" t="s">
        <v>3607</v>
      </c>
      <c r="H3023" s="163" t="s">
        <v>3607</v>
      </c>
      <c r="I3023" s="163" t="s">
        <v>643</v>
      </c>
      <c r="J3023" s="162">
        <v>12.52003403</v>
      </c>
      <c r="K3023" s="162">
        <v>124.4268715</v>
      </c>
      <c r="L3023" s="163" t="s">
        <v>644</v>
      </c>
      <c r="M3023" s="162">
        <v>14</v>
      </c>
      <c r="N3023" s="162">
        <v>63</v>
      </c>
      <c r="O3023" s="162">
        <v>197</v>
      </c>
      <c r="P3023" s="162">
        <v>1433</v>
      </c>
      <c r="Q3023" s="162">
        <v>2660</v>
      </c>
      <c r="R3023" s="164">
        <v>1</v>
      </c>
      <c r="S3023" s="164" t="s">
        <v>644</v>
      </c>
      <c r="T3023" s="164"/>
      <c r="U3023" s="164" t="s">
        <v>644</v>
      </c>
      <c r="V3023" s="164" t="s">
        <v>644</v>
      </c>
      <c r="W3023" s="162">
        <f t="shared" si="167"/>
        <v>1</v>
      </c>
      <c r="X3023" s="162">
        <v>1</v>
      </c>
      <c r="Y3023" t="str">
        <f t="shared" si="165"/>
        <v>Public Elementary</v>
      </c>
      <c r="AA3023" t="str">
        <f t="shared" si="166"/>
        <v>1</v>
      </c>
    </row>
    <row r="3024" spans="1:27" ht="15.75" hidden="1" customHeight="1" x14ac:dyDescent="0.25">
      <c r="A3024" s="162">
        <v>3006</v>
      </c>
      <c r="B3024" s="162">
        <v>123194</v>
      </c>
      <c r="C3024" s="163" t="s">
        <v>3612</v>
      </c>
      <c r="D3024" s="163" t="s">
        <v>638</v>
      </c>
      <c r="E3024" s="163" t="s">
        <v>3254</v>
      </c>
      <c r="F3024" s="163" t="s">
        <v>3254</v>
      </c>
      <c r="G3024" s="163" t="s">
        <v>3607</v>
      </c>
      <c r="H3024" s="163" t="s">
        <v>3607</v>
      </c>
      <c r="I3024" s="163" t="s">
        <v>643</v>
      </c>
      <c r="J3024" s="162">
        <v>12.55757953</v>
      </c>
      <c r="K3024" s="162">
        <v>124.4280624</v>
      </c>
      <c r="L3024" s="163" t="s">
        <v>644</v>
      </c>
      <c r="M3024" s="162">
        <v>14</v>
      </c>
      <c r="N3024" s="162">
        <v>63</v>
      </c>
      <c r="O3024" s="162">
        <v>197</v>
      </c>
      <c r="P3024" s="162">
        <v>1433</v>
      </c>
      <c r="Q3024" s="162">
        <v>2660</v>
      </c>
      <c r="R3024" s="164">
        <v>1</v>
      </c>
      <c r="S3024" s="164" t="s">
        <v>644</v>
      </c>
      <c r="T3024" s="164"/>
      <c r="U3024" s="164" t="s">
        <v>644</v>
      </c>
      <c r="V3024" s="164" t="s">
        <v>644</v>
      </c>
      <c r="W3024" s="162">
        <f t="shared" si="167"/>
        <v>1</v>
      </c>
      <c r="X3024" s="162">
        <v>1</v>
      </c>
      <c r="Y3024" t="str">
        <f t="shared" si="165"/>
        <v>Public Elementary</v>
      </c>
      <c r="AA3024" t="str">
        <f t="shared" si="166"/>
        <v>1</v>
      </c>
    </row>
    <row r="3025" spans="1:27" ht="15.75" hidden="1" customHeight="1" x14ac:dyDescent="0.25">
      <c r="A3025" s="162">
        <v>3007</v>
      </c>
      <c r="B3025" s="162">
        <v>123195</v>
      </c>
      <c r="C3025" s="163" t="s">
        <v>3613</v>
      </c>
      <c r="D3025" s="163" t="s">
        <v>638</v>
      </c>
      <c r="E3025" s="163" t="s">
        <v>3254</v>
      </c>
      <c r="F3025" s="163" t="s">
        <v>3254</v>
      </c>
      <c r="G3025" s="163" t="s">
        <v>3607</v>
      </c>
      <c r="H3025" s="163" t="s">
        <v>3607</v>
      </c>
      <c r="I3025" s="163" t="s">
        <v>643</v>
      </c>
      <c r="J3025" s="162">
        <v>12.52251629</v>
      </c>
      <c r="K3025" s="162">
        <v>124.42238690000001</v>
      </c>
      <c r="L3025" s="163" t="s">
        <v>644</v>
      </c>
      <c r="M3025" s="162">
        <v>14</v>
      </c>
      <c r="N3025" s="162">
        <v>63</v>
      </c>
      <c r="O3025" s="162">
        <v>197</v>
      </c>
      <c r="P3025" s="162">
        <v>1433</v>
      </c>
      <c r="Q3025" s="162">
        <v>2660</v>
      </c>
      <c r="R3025" s="164">
        <v>1</v>
      </c>
      <c r="S3025" s="164" t="s">
        <v>644</v>
      </c>
      <c r="T3025" s="164"/>
      <c r="U3025" s="164" t="s">
        <v>644</v>
      </c>
      <c r="V3025" s="164" t="s">
        <v>644</v>
      </c>
      <c r="W3025" s="162">
        <f t="shared" si="167"/>
        <v>1</v>
      </c>
      <c r="X3025" s="162">
        <v>1</v>
      </c>
      <c r="Y3025" t="str">
        <f t="shared" si="165"/>
        <v>Public Elementary</v>
      </c>
      <c r="AA3025" t="str">
        <f t="shared" si="166"/>
        <v>1</v>
      </c>
    </row>
    <row r="3026" spans="1:27" ht="15.75" hidden="1" customHeight="1" x14ac:dyDescent="0.25">
      <c r="A3026" s="162">
        <v>3008</v>
      </c>
      <c r="B3026" s="162">
        <v>123196</v>
      </c>
      <c r="C3026" s="163" t="s">
        <v>1064</v>
      </c>
      <c r="D3026" s="163" t="s">
        <v>638</v>
      </c>
      <c r="E3026" s="163" t="s">
        <v>3254</v>
      </c>
      <c r="F3026" s="163" t="s">
        <v>3254</v>
      </c>
      <c r="G3026" s="163" t="s">
        <v>3607</v>
      </c>
      <c r="H3026" s="163" t="s">
        <v>3607</v>
      </c>
      <c r="I3026" s="163" t="s">
        <v>643</v>
      </c>
      <c r="J3026" s="162">
        <v>12.52229634</v>
      </c>
      <c r="K3026" s="162">
        <v>124.42523</v>
      </c>
      <c r="L3026" s="163" t="s">
        <v>644</v>
      </c>
      <c r="M3026" s="162">
        <v>14</v>
      </c>
      <c r="N3026" s="162">
        <v>63</v>
      </c>
      <c r="O3026" s="162">
        <v>197</v>
      </c>
      <c r="P3026" s="162">
        <v>1433</v>
      </c>
      <c r="Q3026" s="162">
        <v>2660</v>
      </c>
      <c r="R3026" s="164">
        <v>1</v>
      </c>
      <c r="S3026" s="164" t="s">
        <v>644</v>
      </c>
      <c r="T3026" s="164"/>
      <c r="U3026" s="164" t="s">
        <v>644</v>
      </c>
      <c r="V3026" s="164" t="s">
        <v>644</v>
      </c>
      <c r="W3026" s="162">
        <f t="shared" si="167"/>
        <v>1</v>
      </c>
      <c r="X3026" s="162">
        <v>1</v>
      </c>
      <c r="Y3026" t="str">
        <f t="shared" si="165"/>
        <v>Public Elementary</v>
      </c>
      <c r="AA3026" t="str">
        <f t="shared" si="166"/>
        <v>1</v>
      </c>
    </row>
    <row r="3027" spans="1:27" ht="15.75" hidden="1" customHeight="1" x14ac:dyDescent="0.25">
      <c r="A3027" s="162">
        <v>3009</v>
      </c>
      <c r="B3027" s="162">
        <v>123197</v>
      </c>
      <c r="C3027" s="163" t="s">
        <v>784</v>
      </c>
      <c r="D3027" s="163" t="s">
        <v>638</v>
      </c>
      <c r="E3027" s="163" t="s">
        <v>3254</v>
      </c>
      <c r="F3027" s="163" t="s">
        <v>3254</v>
      </c>
      <c r="G3027" s="163" t="s">
        <v>3614</v>
      </c>
      <c r="H3027" s="163" t="s">
        <v>3614</v>
      </c>
      <c r="I3027" s="163" t="s">
        <v>643</v>
      </c>
      <c r="J3027" s="162">
        <v>12.375619439999999</v>
      </c>
      <c r="K3027" s="162">
        <v>124.2830611</v>
      </c>
      <c r="L3027" s="163" t="s">
        <v>644</v>
      </c>
      <c r="M3027" s="162">
        <v>14</v>
      </c>
      <c r="N3027" s="162">
        <v>63</v>
      </c>
      <c r="O3027" s="162">
        <v>197</v>
      </c>
      <c r="P3027" s="162">
        <v>1434</v>
      </c>
      <c r="Q3027" s="162">
        <v>2661</v>
      </c>
      <c r="R3027" s="164">
        <v>1</v>
      </c>
      <c r="S3027" s="164" t="s">
        <v>644</v>
      </c>
      <c r="T3027" s="164"/>
      <c r="U3027" s="164" t="s">
        <v>644</v>
      </c>
      <c r="V3027" s="164" t="s">
        <v>644</v>
      </c>
      <c r="W3027" s="162">
        <f t="shared" si="167"/>
        <v>1</v>
      </c>
      <c r="X3027" s="162">
        <v>1</v>
      </c>
      <c r="Y3027" t="str">
        <f t="shared" si="165"/>
        <v>Public Elementary</v>
      </c>
      <c r="AA3027" t="str">
        <f t="shared" si="166"/>
        <v>1</v>
      </c>
    </row>
    <row r="3028" spans="1:27" ht="15.75" hidden="1" customHeight="1" x14ac:dyDescent="0.25">
      <c r="A3028" s="162">
        <v>3010</v>
      </c>
      <c r="B3028" s="162">
        <v>123198</v>
      </c>
      <c r="C3028" s="163" t="s">
        <v>3615</v>
      </c>
      <c r="D3028" s="163" t="s">
        <v>638</v>
      </c>
      <c r="E3028" s="163" t="s">
        <v>3254</v>
      </c>
      <c r="F3028" s="163" t="s">
        <v>3254</v>
      </c>
      <c r="G3028" s="163" t="s">
        <v>3614</v>
      </c>
      <c r="H3028" s="163" t="s">
        <v>3614</v>
      </c>
      <c r="I3028" s="163" t="s">
        <v>643</v>
      </c>
      <c r="J3028" s="162">
        <v>12.427808710000001</v>
      </c>
      <c r="K3028" s="162">
        <v>124.2445058</v>
      </c>
      <c r="L3028" s="163" t="s">
        <v>644</v>
      </c>
      <c r="M3028" s="162">
        <v>14</v>
      </c>
      <c r="N3028" s="162">
        <v>63</v>
      </c>
      <c r="O3028" s="162">
        <v>197</v>
      </c>
      <c r="P3028" s="162">
        <v>1434</v>
      </c>
      <c r="Q3028" s="162">
        <v>2661</v>
      </c>
      <c r="R3028" s="164">
        <v>1</v>
      </c>
      <c r="S3028" s="164" t="s">
        <v>644</v>
      </c>
      <c r="T3028" s="164"/>
      <c r="U3028" s="164" t="s">
        <v>644</v>
      </c>
      <c r="V3028" s="164" t="s">
        <v>644</v>
      </c>
      <c r="W3028" s="162">
        <f t="shared" si="167"/>
        <v>1</v>
      </c>
      <c r="X3028" s="162">
        <v>1</v>
      </c>
      <c r="Y3028" t="str">
        <f t="shared" si="165"/>
        <v>Public Elementary</v>
      </c>
      <c r="AA3028" t="str">
        <f t="shared" si="166"/>
        <v>1</v>
      </c>
    </row>
    <row r="3029" spans="1:27" ht="15.75" hidden="1" customHeight="1" x14ac:dyDescent="0.25">
      <c r="A3029" s="162">
        <v>3011</v>
      </c>
      <c r="B3029" s="162">
        <v>123199</v>
      </c>
      <c r="C3029" s="163" t="s">
        <v>3616</v>
      </c>
      <c r="D3029" s="163" t="s">
        <v>638</v>
      </c>
      <c r="E3029" s="163" t="s">
        <v>3254</v>
      </c>
      <c r="F3029" s="163" t="s">
        <v>3254</v>
      </c>
      <c r="G3029" s="163" t="s">
        <v>3614</v>
      </c>
      <c r="H3029" s="163" t="s">
        <v>3614</v>
      </c>
      <c r="I3029" s="163" t="s">
        <v>643</v>
      </c>
      <c r="J3029" s="162">
        <v>12.44687487</v>
      </c>
      <c r="K3029" s="162">
        <v>124.24111499999999</v>
      </c>
      <c r="L3029" s="163" t="s">
        <v>644</v>
      </c>
      <c r="M3029" s="162">
        <v>14</v>
      </c>
      <c r="N3029" s="162">
        <v>63</v>
      </c>
      <c r="O3029" s="162">
        <v>197</v>
      </c>
      <c r="P3029" s="162">
        <v>1434</v>
      </c>
      <c r="Q3029" s="162">
        <v>2661</v>
      </c>
      <c r="R3029" s="164">
        <v>1</v>
      </c>
      <c r="S3029" s="164" t="s">
        <v>644</v>
      </c>
      <c r="T3029" s="164"/>
      <c r="U3029" s="164" t="s">
        <v>644</v>
      </c>
      <c r="V3029" s="164" t="s">
        <v>644</v>
      </c>
      <c r="W3029" s="162">
        <f t="shared" si="167"/>
        <v>1</v>
      </c>
      <c r="X3029" s="162">
        <v>1</v>
      </c>
      <c r="Y3029" t="str">
        <f t="shared" si="165"/>
        <v>Public Elementary</v>
      </c>
      <c r="AA3029" t="str">
        <f t="shared" si="166"/>
        <v>1</v>
      </c>
    </row>
    <row r="3030" spans="1:27" ht="15.75" hidden="1" customHeight="1" x14ac:dyDescent="0.25">
      <c r="A3030" s="162">
        <v>3012</v>
      </c>
      <c r="B3030" s="162">
        <v>123200</v>
      </c>
      <c r="C3030" s="163" t="s">
        <v>3617</v>
      </c>
      <c r="D3030" s="163" t="s">
        <v>638</v>
      </c>
      <c r="E3030" s="163" t="s">
        <v>3254</v>
      </c>
      <c r="F3030" s="163" t="s">
        <v>3254</v>
      </c>
      <c r="G3030" s="163" t="s">
        <v>3614</v>
      </c>
      <c r="H3030" s="163" t="s">
        <v>3614</v>
      </c>
      <c r="I3030" s="163" t="s">
        <v>643</v>
      </c>
      <c r="J3030" s="162">
        <v>12.380567360000001</v>
      </c>
      <c r="K3030" s="162">
        <v>124.2597691</v>
      </c>
      <c r="L3030" s="163" t="s">
        <v>644</v>
      </c>
      <c r="M3030" s="162">
        <v>14</v>
      </c>
      <c r="N3030" s="162">
        <v>63</v>
      </c>
      <c r="O3030" s="162">
        <v>197</v>
      </c>
      <c r="P3030" s="162">
        <v>1434</v>
      </c>
      <c r="Q3030" s="162">
        <v>2661</v>
      </c>
      <c r="R3030" s="164">
        <v>1</v>
      </c>
      <c r="S3030" s="164" t="s">
        <v>644</v>
      </c>
      <c r="T3030" s="164"/>
      <c r="U3030" s="164" t="s">
        <v>644</v>
      </c>
      <c r="V3030" s="164" t="s">
        <v>644</v>
      </c>
      <c r="W3030" s="162">
        <f t="shared" si="167"/>
        <v>1</v>
      </c>
      <c r="X3030" s="162">
        <v>1</v>
      </c>
      <c r="Y3030" t="str">
        <f t="shared" ref="Y3030:Y3093" si="168">IF(X3030=1,"Public","Private")&amp;" "&amp;IF(W3030=1,"Elementary",IF(W3030=2,"JHS",IF(W3030=3,"SHS (Stand-alone)",IF(W3030=4,"Integrated",IF(W3030=5,"Secondary",IF(W3030=6,"Complete K to 12",IF(W3030=7,"ALS",IF(W3030=8,"SHS SUC",""))))))))</f>
        <v>Public Elementary</v>
      </c>
      <c r="AA3030" t="str">
        <f t="shared" ref="AA3030:AA3093" si="169">IF(R3030=1,1,"")&amp;IF(S3030=1,2,"")&amp;IF(T3030=1,3,"")&amp;IF(U3030=1,4,"")&amp;IF(V3030=1,5,"")</f>
        <v>1</v>
      </c>
    </row>
    <row r="3031" spans="1:27" ht="15.75" hidden="1" customHeight="1" x14ac:dyDescent="0.25">
      <c r="A3031" s="162">
        <v>3013</v>
      </c>
      <c r="B3031" s="162">
        <v>123201</v>
      </c>
      <c r="C3031" s="163" t="s">
        <v>3618</v>
      </c>
      <c r="D3031" s="163" t="s">
        <v>638</v>
      </c>
      <c r="E3031" s="163" t="s">
        <v>3254</v>
      </c>
      <c r="F3031" s="163" t="s">
        <v>3254</v>
      </c>
      <c r="G3031" s="163" t="s">
        <v>3614</v>
      </c>
      <c r="H3031" s="163" t="s">
        <v>3614</v>
      </c>
      <c r="I3031" s="163" t="s">
        <v>643</v>
      </c>
      <c r="J3031" s="162">
        <v>12.36335338</v>
      </c>
      <c r="K3031" s="162">
        <v>124.2764471</v>
      </c>
      <c r="L3031" s="163" t="s">
        <v>644</v>
      </c>
      <c r="M3031" s="162">
        <v>14</v>
      </c>
      <c r="N3031" s="162">
        <v>63</v>
      </c>
      <c r="O3031" s="162">
        <v>197</v>
      </c>
      <c r="P3031" s="162">
        <v>1434</v>
      </c>
      <c r="Q3031" s="162">
        <v>2661</v>
      </c>
      <c r="R3031" s="164">
        <v>1</v>
      </c>
      <c r="S3031" s="164" t="s">
        <v>644</v>
      </c>
      <c r="T3031" s="164"/>
      <c r="U3031" s="164" t="s">
        <v>644</v>
      </c>
      <c r="V3031" s="164" t="s">
        <v>644</v>
      </c>
      <c r="W3031" s="162">
        <f t="shared" si="167"/>
        <v>1</v>
      </c>
      <c r="X3031" s="162">
        <v>1</v>
      </c>
      <c r="Y3031" t="str">
        <f t="shared" si="168"/>
        <v>Public Elementary</v>
      </c>
      <c r="AA3031" t="str">
        <f t="shared" si="169"/>
        <v>1</v>
      </c>
    </row>
    <row r="3032" spans="1:27" ht="15.75" hidden="1" customHeight="1" x14ac:dyDescent="0.25">
      <c r="A3032" s="162">
        <v>3014</v>
      </c>
      <c r="B3032" s="162">
        <v>123202</v>
      </c>
      <c r="C3032" s="163" t="s">
        <v>1373</v>
      </c>
      <c r="D3032" s="163" t="s">
        <v>638</v>
      </c>
      <c r="E3032" s="163" t="s">
        <v>3254</v>
      </c>
      <c r="F3032" s="163" t="s">
        <v>3254</v>
      </c>
      <c r="G3032" s="163" t="s">
        <v>3614</v>
      </c>
      <c r="H3032" s="163" t="s">
        <v>3614</v>
      </c>
      <c r="I3032" s="163" t="s">
        <v>643</v>
      </c>
      <c r="J3032" s="162">
        <v>12.39001333</v>
      </c>
      <c r="K3032" s="162">
        <v>124.255712</v>
      </c>
      <c r="L3032" s="163" t="s">
        <v>644</v>
      </c>
      <c r="M3032" s="162">
        <v>14</v>
      </c>
      <c r="N3032" s="162">
        <v>63</v>
      </c>
      <c r="O3032" s="162">
        <v>197</v>
      </c>
      <c r="P3032" s="162">
        <v>1434</v>
      </c>
      <c r="Q3032" s="162">
        <v>2661</v>
      </c>
      <c r="R3032" s="164">
        <v>1</v>
      </c>
      <c r="S3032" s="164" t="s">
        <v>644</v>
      </c>
      <c r="T3032" s="164"/>
      <c r="U3032" s="164" t="s">
        <v>644</v>
      </c>
      <c r="V3032" s="164" t="s">
        <v>644</v>
      </c>
      <c r="W3032" s="162">
        <f t="shared" si="167"/>
        <v>1</v>
      </c>
      <c r="X3032" s="162">
        <v>1</v>
      </c>
      <c r="Y3032" t="str">
        <f t="shared" si="168"/>
        <v>Public Elementary</v>
      </c>
      <c r="AA3032" t="str">
        <f t="shared" si="169"/>
        <v>1</v>
      </c>
    </row>
    <row r="3033" spans="1:27" ht="15.75" hidden="1" customHeight="1" x14ac:dyDescent="0.25">
      <c r="A3033" s="162">
        <v>3015</v>
      </c>
      <c r="B3033" s="162">
        <v>123203</v>
      </c>
      <c r="C3033" s="163" t="s">
        <v>3619</v>
      </c>
      <c r="D3033" s="163" t="s">
        <v>638</v>
      </c>
      <c r="E3033" s="163" t="s">
        <v>3254</v>
      </c>
      <c r="F3033" s="163" t="s">
        <v>3254</v>
      </c>
      <c r="G3033" s="163" t="s">
        <v>3614</v>
      </c>
      <c r="H3033" s="163" t="s">
        <v>3614</v>
      </c>
      <c r="I3033" s="163" t="s">
        <v>643</v>
      </c>
      <c r="J3033" s="162">
        <v>12.41433333</v>
      </c>
      <c r="K3033" s="162">
        <v>124.27858329999999</v>
      </c>
      <c r="L3033" s="163" t="s">
        <v>644</v>
      </c>
      <c r="M3033" s="162">
        <v>14</v>
      </c>
      <c r="N3033" s="162">
        <v>63</v>
      </c>
      <c r="O3033" s="162">
        <v>197</v>
      </c>
      <c r="P3033" s="162">
        <v>1434</v>
      </c>
      <c r="Q3033" s="162">
        <v>2661</v>
      </c>
      <c r="R3033" s="164">
        <v>1</v>
      </c>
      <c r="S3033" s="164" t="s">
        <v>644</v>
      </c>
      <c r="T3033" s="164"/>
      <c r="U3033" s="164" t="s">
        <v>644</v>
      </c>
      <c r="V3033" s="164" t="s">
        <v>644</v>
      </c>
      <c r="W3033" s="162">
        <f t="shared" si="167"/>
        <v>1</v>
      </c>
      <c r="X3033" s="162">
        <v>1</v>
      </c>
      <c r="Y3033" t="str">
        <f t="shared" si="168"/>
        <v>Public Elementary</v>
      </c>
      <c r="AA3033" t="str">
        <f t="shared" si="169"/>
        <v>1</v>
      </c>
    </row>
    <row r="3034" spans="1:27" ht="15.75" hidden="1" customHeight="1" x14ac:dyDescent="0.25">
      <c r="A3034" s="162">
        <v>3016</v>
      </c>
      <c r="B3034" s="162">
        <v>123204</v>
      </c>
      <c r="C3034" s="163" t="s">
        <v>3620</v>
      </c>
      <c r="D3034" s="163" t="s">
        <v>638</v>
      </c>
      <c r="E3034" s="163" t="s">
        <v>3254</v>
      </c>
      <c r="F3034" s="163" t="s">
        <v>3254</v>
      </c>
      <c r="G3034" s="163" t="s">
        <v>3614</v>
      </c>
      <c r="H3034" s="163" t="s">
        <v>3614</v>
      </c>
      <c r="I3034" s="163" t="s">
        <v>643</v>
      </c>
      <c r="J3034" s="166">
        <v>12.41592619</v>
      </c>
      <c r="K3034" s="166">
        <v>124.24841809999999</v>
      </c>
      <c r="L3034" s="163" t="s">
        <v>644</v>
      </c>
      <c r="M3034" s="162">
        <v>14</v>
      </c>
      <c r="N3034" s="162">
        <v>63</v>
      </c>
      <c r="O3034" s="162">
        <v>197</v>
      </c>
      <c r="P3034" s="162">
        <v>1434</v>
      </c>
      <c r="Q3034" s="162">
        <v>2661</v>
      </c>
      <c r="R3034" s="164">
        <v>1</v>
      </c>
      <c r="S3034" s="164" t="s">
        <v>644</v>
      </c>
      <c r="T3034" s="164"/>
      <c r="U3034" s="164" t="s">
        <v>644</v>
      </c>
      <c r="V3034" s="164" t="s">
        <v>644</v>
      </c>
      <c r="W3034" s="162">
        <f t="shared" si="167"/>
        <v>1</v>
      </c>
      <c r="X3034" s="162">
        <v>1</v>
      </c>
      <c r="Y3034" t="str">
        <f t="shared" si="168"/>
        <v>Public Elementary</v>
      </c>
      <c r="AA3034" t="str">
        <f t="shared" si="169"/>
        <v>1</v>
      </c>
    </row>
    <row r="3035" spans="1:27" ht="15.75" hidden="1" customHeight="1" x14ac:dyDescent="0.25">
      <c r="A3035" s="162">
        <v>3017</v>
      </c>
      <c r="B3035" s="162">
        <v>123205</v>
      </c>
      <c r="C3035" s="163" t="s">
        <v>3621</v>
      </c>
      <c r="D3035" s="163" t="s">
        <v>638</v>
      </c>
      <c r="E3035" s="163" t="s">
        <v>3254</v>
      </c>
      <c r="F3035" s="163" t="s">
        <v>3254</v>
      </c>
      <c r="G3035" s="163" t="s">
        <v>3614</v>
      </c>
      <c r="H3035" s="163" t="s">
        <v>3614</v>
      </c>
      <c r="I3035" s="163" t="s">
        <v>643</v>
      </c>
      <c r="J3035" s="162">
        <v>12.445428400000001</v>
      </c>
      <c r="K3035" s="162">
        <v>124.2597725</v>
      </c>
      <c r="L3035" s="163" t="s">
        <v>644</v>
      </c>
      <c r="M3035" s="162">
        <v>14</v>
      </c>
      <c r="N3035" s="162">
        <v>63</v>
      </c>
      <c r="O3035" s="162">
        <v>197</v>
      </c>
      <c r="P3035" s="162">
        <v>1434</v>
      </c>
      <c r="Q3035" s="162">
        <v>2661</v>
      </c>
      <c r="R3035" s="164">
        <v>1</v>
      </c>
      <c r="S3035" s="164" t="s">
        <v>644</v>
      </c>
      <c r="T3035" s="164"/>
      <c r="U3035" s="164" t="s">
        <v>644</v>
      </c>
      <c r="V3035" s="164" t="s">
        <v>644</v>
      </c>
      <c r="W3035" s="162">
        <f t="shared" si="167"/>
        <v>1</v>
      </c>
      <c r="X3035" s="162">
        <v>1</v>
      </c>
      <c r="Y3035" t="str">
        <f t="shared" si="168"/>
        <v>Public Elementary</v>
      </c>
      <c r="AA3035" t="str">
        <f t="shared" si="169"/>
        <v>1</v>
      </c>
    </row>
    <row r="3036" spans="1:27" ht="15.75" hidden="1" customHeight="1" x14ac:dyDescent="0.25">
      <c r="A3036" s="162">
        <v>3018</v>
      </c>
      <c r="B3036" s="162">
        <v>123206</v>
      </c>
      <c r="C3036" s="163" t="s">
        <v>804</v>
      </c>
      <c r="D3036" s="163" t="s">
        <v>638</v>
      </c>
      <c r="E3036" s="163" t="s">
        <v>3254</v>
      </c>
      <c r="F3036" s="163" t="s">
        <v>3254</v>
      </c>
      <c r="G3036" s="163" t="s">
        <v>2591</v>
      </c>
      <c r="H3036" s="163" t="s">
        <v>2591</v>
      </c>
      <c r="I3036" s="163" t="s">
        <v>643</v>
      </c>
      <c r="J3036" s="170"/>
      <c r="K3036" s="170"/>
      <c r="L3036" s="163" t="s">
        <v>644</v>
      </c>
      <c r="M3036" s="162">
        <v>14</v>
      </c>
      <c r="N3036" s="162">
        <v>63</v>
      </c>
      <c r="O3036" s="162">
        <v>197</v>
      </c>
      <c r="P3036" s="162">
        <v>1435</v>
      </c>
      <c r="Q3036" s="162">
        <v>2662</v>
      </c>
      <c r="R3036" s="164">
        <v>1</v>
      </c>
      <c r="S3036" s="164" t="s">
        <v>644</v>
      </c>
      <c r="T3036" s="164"/>
      <c r="U3036" s="164" t="s">
        <v>644</v>
      </c>
      <c r="V3036" s="164" t="s">
        <v>644</v>
      </c>
      <c r="W3036" s="162">
        <f t="shared" si="167"/>
        <v>1</v>
      </c>
      <c r="X3036" s="162">
        <v>1</v>
      </c>
      <c r="Y3036" t="str">
        <f t="shared" si="168"/>
        <v>Public Elementary</v>
      </c>
      <c r="AA3036" t="str">
        <f t="shared" si="169"/>
        <v>1</v>
      </c>
    </row>
    <row r="3037" spans="1:27" ht="15.75" hidden="1" customHeight="1" x14ac:dyDescent="0.25">
      <c r="A3037" s="162">
        <v>3019</v>
      </c>
      <c r="B3037" s="162">
        <v>123207</v>
      </c>
      <c r="C3037" s="163" t="s">
        <v>645</v>
      </c>
      <c r="D3037" s="163" t="s">
        <v>638</v>
      </c>
      <c r="E3037" s="163" t="s">
        <v>3254</v>
      </c>
      <c r="F3037" s="163" t="s">
        <v>3254</v>
      </c>
      <c r="G3037" s="163" t="s">
        <v>2591</v>
      </c>
      <c r="H3037" s="163" t="s">
        <v>2591</v>
      </c>
      <c r="I3037" s="163" t="s">
        <v>643</v>
      </c>
      <c r="J3037" s="162">
        <v>12.38058098</v>
      </c>
      <c r="K3037" s="162">
        <v>124.3338203</v>
      </c>
      <c r="L3037" s="163" t="s">
        <v>644</v>
      </c>
      <c r="M3037" s="162">
        <v>14</v>
      </c>
      <c r="N3037" s="162">
        <v>63</v>
      </c>
      <c r="O3037" s="162">
        <v>197</v>
      </c>
      <c r="P3037" s="162">
        <v>1435</v>
      </c>
      <c r="Q3037" s="162">
        <v>2662</v>
      </c>
      <c r="R3037" s="164">
        <v>1</v>
      </c>
      <c r="S3037" s="164" t="s">
        <v>644</v>
      </c>
      <c r="T3037" s="164"/>
      <c r="U3037" s="164" t="s">
        <v>644</v>
      </c>
      <c r="V3037" s="164" t="s">
        <v>644</v>
      </c>
      <c r="W3037" s="162">
        <f t="shared" si="167"/>
        <v>1</v>
      </c>
      <c r="X3037" s="162">
        <v>1</v>
      </c>
      <c r="Y3037" t="str">
        <f t="shared" si="168"/>
        <v>Public Elementary</v>
      </c>
      <c r="AA3037" t="str">
        <f t="shared" si="169"/>
        <v>1</v>
      </c>
    </row>
    <row r="3038" spans="1:27" ht="15.75" hidden="1" customHeight="1" x14ac:dyDescent="0.25">
      <c r="A3038" s="162">
        <v>3020</v>
      </c>
      <c r="B3038" s="162">
        <v>123208</v>
      </c>
      <c r="C3038" s="163" t="s">
        <v>3622</v>
      </c>
      <c r="D3038" s="163" t="s">
        <v>638</v>
      </c>
      <c r="E3038" s="163" t="s">
        <v>3254</v>
      </c>
      <c r="F3038" s="163" t="s">
        <v>3254</v>
      </c>
      <c r="G3038" s="163" t="s">
        <v>2591</v>
      </c>
      <c r="H3038" s="163" t="s">
        <v>2591</v>
      </c>
      <c r="I3038" s="163" t="s">
        <v>643</v>
      </c>
      <c r="J3038" s="162">
        <v>12.401371149999999</v>
      </c>
      <c r="K3038" s="162">
        <v>124.37107090000001</v>
      </c>
      <c r="L3038" s="163" t="s">
        <v>644</v>
      </c>
      <c r="M3038" s="162">
        <v>14</v>
      </c>
      <c r="N3038" s="162">
        <v>63</v>
      </c>
      <c r="O3038" s="162">
        <v>197</v>
      </c>
      <c r="P3038" s="162">
        <v>1435</v>
      </c>
      <c r="Q3038" s="162">
        <v>2662</v>
      </c>
      <c r="R3038" s="164">
        <v>1</v>
      </c>
      <c r="S3038" s="164" t="s">
        <v>644</v>
      </c>
      <c r="T3038" s="164"/>
      <c r="U3038" s="164" t="s">
        <v>644</v>
      </c>
      <c r="V3038" s="164" t="s">
        <v>644</v>
      </c>
      <c r="W3038" s="162">
        <f t="shared" si="167"/>
        <v>1</v>
      </c>
      <c r="X3038" s="162">
        <v>1</v>
      </c>
      <c r="Y3038" t="str">
        <f t="shared" si="168"/>
        <v>Public Elementary</v>
      </c>
      <c r="AA3038" t="str">
        <f t="shared" si="169"/>
        <v>1</v>
      </c>
    </row>
    <row r="3039" spans="1:27" ht="15.75" hidden="1" customHeight="1" x14ac:dyDescent="0.25">
      <c r="A3039" s="162">
        <v>3021</v>
      </c>
      <c r="B3039" s="162">
        <v>123209</v>
      </c>
      <c r="C3039" s="163" t="s">
        <v>3623</v>
      </c>
      <c r="D3039" s="163" t="s">
        <v>638</v>
      </c>
      <c r="E3039" s="163" t="s">
        <v>3254</v>
      </c>
      <c r="F3039" s="163" t="s">
        <v>3254</v>
      </c>
      <c r="G3039" s="163" t="s">
        <v>2591</v>
      </c>
      <c r="H3039" s="163" t="s">
        <v>2591</v>
      </c>
      <c r="I3039" s="163" t="s">
        <v>643</v>
      </c>
      <c r="J3039" s="166">
        <v>12.26477966</v>
      </c>
      <c r="K3039" s="166">
        <v>124.3666077</v>
      </c>
      <c r="L3039" s="163" t="s">
        <v>644</v>
      </c>
      <c r="M3039" s="162">
        <v>14</v>
      </c>
      <c r="N3039" s="162">
        <v>63</v>
      </c>
      <c r="O3039" s="162">
        <v>197</v>
      </c>
      <c r="P3039" s="162">
        <v>1435</v>
      </c>
      <c r="Q3039" s="162">
        <v>2662</v>
      </c>
      <c r="R3039" s="164">
        <v>1</v>
      </c>
      <c r="S3039" s="164" t="s">
        <v>644</v>
      </c>
      <c r="T3039" s="164"/>
      <c r="U3039" s="164" t="s">
        <v>644</v>
      </c>
      <c r="V3039" s="164" t="s">
        <v>644</v>
      </c>
      <c r="W3039" s="162">
        <f t="shared" si="167"/>
        <v>1</v>
      </c>
      <c r="X3039" s="162">
        <v>1</v>
      </c>
      <c r="Y3039" t="str">
        <f t="shared" si="168"/>
        <v>Public Elementary</v>
      </c>
      <c r="AA3039" t="str">
        <f t="shared" si="169"/>
        <v>1</v>
      </c>
    </row>
    <row r="3040" spans="1:27" ht="15.75" hidden="1" customHeight="1" x14ac:dyDescent="0.25">
      <c r="A3040" s="162">
        <v>3022</v>
      </c>
      <c r="B3040" s="162">
        <v>123210</v>
      </c>
      <c r="C3040" s="163" t="s">
        <v>3624</v>
      </c>
      <c r="D3040" s="163" t="s">
        <v>638</v>
      </c>
      <c r="E3040" s="163" t="s">
        <v>3254</v>
      </c>
      <c r="F3040" s="163" t="s">
        <v>3254</v>
      </c>
      <c r="G3040" s="163" t="s">
        <v>2591</v>
      </c>
      <c r="H3040" s="163" t="s">
        <v>2591</v>
      </c>
      <c r="I3040" s="163" t="s">
        <v>643</v>
      </c>
      <c r="J3040" s="162">
        <v>12.4027124</v>
      </c>
      <c r="K3040" s="162">
        <v>124.3611145</v>
      </c>
      <c r="L3040" s="163" t="s">
        <v>644</v>
      </c>
      <c r="M3040" s="162">
        <v>14</v>
      </c>
      <c r="N3040" s="162">
        <v>63</v>
      </c>
      <c r="O3040" s="162">
        <v>197</v>
      </c>
      <c r="P3040" s="162">
        <v>1435</v>
      </c>
      <c r="Q3040" s="162">
        <v>2662</v>
      </c>
      <c r="R3040" s="164">
        <v>1</v>
      </c>
      <c r="S3040" s="164" t="s">
        <v>644</v>
      </c>
      <c r="T3040" s="164"/>
      <c r="U3040" s="164" t="s">
        <v>644</v>
      </c>
      <c r="V3040" s="164" t="s">
        <v>644</v>
      </c>
      <c r="W3040" s="162">
        <f t="shared" si="167"/>
        <v>1</v>
      </c>
      <c r="X3040" s="162">
        <v>1</v>
      </c>
      <c r="Y3040" t="str">
        <f t="shared" si="168"/>
        <v>Public Elementary</v>
      </c>
      <c r="AA3040" t="str">
        <f t="shared" si="169"/>
        <v>1</v>
      </c>
    </row>
    <row r="3041" spans="1:27" ht="15.75" hidden="1" customHeight="1" x14ac:dyDescent="0.25">
      <c r="A3041" s="162">
        <v>3023</v>
      </c>
      <c r="B3041" s="162">
        <v>123211</v>
      </c>
      <c r="C3041" s="163" t="s">
        <v>1354</v>
      </c>
      <c r="D3041" s="163" t="s">
        <v>638</v>
      </c>
      <c r="E3041" s="163" t="s">
        <v>3254</v>
      </c>
      <c r="F3041" s="163" t="s">
        <v>3254</v>
      </c>
      <c r="G3041" s="163" t="s">
        <v>2591</v>
      </c>
      <c r="H3041" s="163" t="s">
        <v>2591</v>
      </c>
      <c r="I3041" s="163" t="s">
        <v>643</v>
      </c>
      <c r="J3041" s="162">
        <v>12.29815849</v>
      </c>
      <c r="K3041" s="162">
        <v>124.3498707</v>
      </c>
      <c r="L3041" s="163" t="s">
        <v>644</v>
      </c>
      <c r="M3041" s="162">
        <v>14</v>
      </c>
      <c r="N3041" s="162">
        <v>63</v>
      </c>
      <c r="O3041" s="162">
        <v>197</v>
      </c>
      <c r="P3041" s="162">
        <v>1435</v>
      </c>
      <c r="Q3041" s="162">
        <v>2662</v>
      </c>
      <c r="R3041" s="164">
        <v>1</v>
      </c>
      <c r="S3041" s="164" t="s">
        <v>644</v>
      </c>
      <c r="T3041" s="164"/>
      <c r="U3041" s="164" t="s">
        <v>644</v>
      </c>
      <c r="V3041" s="164" t="s">
        <v>644</v>
      </c>
      <c r="W3041" s="162">
        <f t="shared" si="167"/>
        <v>1</v>
      </c>
      <c r="X3041" s="162">
        <v>1</v>
      </c>
      <c r="Y3041" t="str">
        <f t="shared" si="168"/>
        <v>Public Elementary</v>
      </c>
      <c r="AA3041" t="str">
        <f t="shared" si="169"/>
        <v>1</v>
      </c>
    </row>
    <row r="3042" spans="1:27" ht="15.75" hidden="1" customHeight="1" x14ac:dyDescent="0.25">
      <c r="A3042" s="162">
        <v>3024</v>
      </c>
      <c r="B3042" s="162">
        <v>123212</v>
      </c>
      <c r="C3042" s="163" t="s">
        <v>3625</v>
      </c>
      <c r="D3042" s="163" t="s">
        <v>638</v>
      </c>
      <c r="E3042" s="163" t="s">
        <v>3254</v>
      </c>
      <c r="F3042" s="163" t="s">
        <v>3254</v>
      </c>
      <c r="G3042" s="163" t="s">
        <v>2591</v>
      </c>
      <c r="H3042" s="163" t="s">
        <v>2591</v>
      </c>
      <c r="I3042" s="163" t="s">
        <v>643</v>
      </c>
      <c r="J3042" s="162">
        <v>12.32138698</v>
      </c>
      <c r="K3042" s="162">
        <v>124.3434334</v>
      </c>
      <c r="L3042" s="163" t="s">
        <v>644</v>
      </c>
      <c r="M3042" s="162">
        <v>14</v>
      </c>
      <c r="N3042" s="162">
        <v>63</v>
      </c>
      <c r="O3042" s="162">
        <v>197</v>
      </c>
      <c r="P3042" s="162">
        <v>1435</v>
      </c>
      <c r="Q3042" s="162">
        <v>2662</v>
      </c>
      <c r="R3042" s="164">
        <v>1</v>
      </c>
      <c r="S3042" s="164" t="s">
        <v>644</v>
      </c>
      <c r="T3042" s="164"/>
      <c r="U3042" s="164" t="s">
        <v>644</v>
      </c>
      <c r="V3042" s="164" t="s">
        <v>644</v>
      </c>
      <c r="W3042" s="162">
        <f t="shared" si="167"/>
        <v>1</v>
      </c>
      <c r="X3042" s="162">
        <v>1</v>
      </c>
      <c r="Y3042" t="str">
        <f t="shared" si="168"/>
        <v>Public Elementary</v>
      </c>
      <c r="AA3042" t="str">
        <f t="shared" si="169"/>
        <v>1</v>
      </c>
    </row>
    <row r="3043" spans="1:27" ht="15.75" hidden="1" customHeight="1" x14ac:dyDescent="0.25">
      <c r="A3043" s="162">
        <v>3025</v>
      </c>
      <c r="B3043" s="162">
        <v>123213</v>
      </c>
      <c r="C3043" s="163" t="s">
        <v>830</v>
      </c>
      <c r="D3043" s="163" t="s">
        <v>638</v>
      </c>
      <c r="E3043" s="163" t="s">
        <v>3254</v>
      </c>
      <c r="F3043" s="163" t="s">
        <v>3254</v>
      </c>
      <c r="G3043" s="163" t="s">
        <v>2591</v>
      </c>
      <c r="H3043" s="163" t="s">
        <v>2591</v>
      </c>
      <c r="I3043" s="163" t="s">
        <v>643</v>
      </c>
      <c r="J3043" s="162">
        <v>12.37186202</v>
      </c>
      <c r="K3043" s="162">
        <v>124.34137339999999</v>
      </c>
      <c r="L3043" s="163" t="s">
        <v>644</v>
      </c>
      <c r="M3043" s="162">
        <v>14</v>
      </c>
      <c r="N3043" s="162">
        <v>63</v>
      </c>
      <c r="O3043" s="162">
        <v>197</v>
      </c>
      <c r="P3043" s="162">
        <v>1435</v>
      </c>
      <c r="Q3043" s="162">
        <v>2662</v>
      </c>
      <c r="R3043" s="164">
        <v>1</v>
      </c>
      <c r="S3043" s="164" t="s">
        <v>644</v>
      </c>
      <c r="T3043" s="164"/>
      <c r="U3043" s="164" t="s">
        <v>644</v>
      </c>
      <c r="V3043" s="164" t="s">
        <v>644</v>
      </c>
      <c r="W3043" s="162">
        <f t="shared" si="167"/>
        <v>1</v>
      </c>
      <c r="X3043" s="162">
        <v>1</v>
      </c>
      <c r="Y3043" t="str">
        <f t="shared" si="168"/>
        <v>Public Elementary</v>
      </c>
      <c r="AA3043" t="str">
        <f t="shared" si="169"/>
        <v>1</v>
      </c>
    </row>
    <row r="3044" spans="1:27" ht="15.75" hidden="1" customHeight="1" x14ac:dyDescent="0.25">
      <c r="A3044" s="162">
        <v>3026</v>
      </c>
      <c r="B3044" s="162">
        <v>123214</v>
      </c>
      <c r="C3044" s="163" t="s">
        <v>3626</v>
      </c>
      <c r="D3044" s="163" t="s">
        <v>638</v>
      </c>
      <c r="E3044" s="163" t="s">
        <v>3254</v>
      </c>
      <c r="F3044" s="163" t="s">
        <v>3254</v>
      </c>
      <c r="G3044" s="163" t="s">
        <v>2591</v>
      </c>
      <c r="H3044" s="163" t="s">
        <v>2591</v>
      </c>
      <c r="I3044" s="163" t="s">
        <v>643</v>
      </c>
      <c r="J3044" s="166">
        <v>10.25423333</v>
      </c>
      <c r="K3044" s="166">
        <v>124.98580560000001</v>
      </c>
      <c r="L3044" s="163" t="s">
        <v>644</v>
      </c>
      <c r="M3044" s="162">
        <v>14</v>
      </c>
      <c r="N3044" s="162">
        <v>63</v>
      </c>
      <c r="O3044" s="162">
        <v>197</v>
      </c>
      <c r="P3044" s="162">
        <v>1435</v>
      </c>
      <c r="Q3044" s="162">
        <v>2662</v>
      </c>
      <c r="R3044" s="164">
        <v>1</v>
      </c>
      <c r="S3044" s="164" t="s">
        <v>644</v>
      </c>
      <c r="T3044" s="164"/>
      <c r="U3044" s="164" t="s">
        <v>644</v>
      </c>
      <c r="V3044" s="164" t="s">
        <v>644</v>
      </c>
      <c r="W3044" s="162">
        <f t="shared" si="167"/>
        <v>1</v>
      </c>
      <c r="X3044" s="162">
        <v>1</v>
      </c>
      <c r="Y3044" t="str">
        <f t="shared" si="168"/>
        <v>Public Elementary</v>
      </c>
      <c r="AA3044" t="str">
        <f t="shared" si="169"/>
        <v>1</v>
      </c>
    </row>
    <row r="3045" spans="1:27" ht="15.75" hidden="1" customHeight="1" x14ac:dyDescent="0.25">
      <c r="A3045" s="162">
        <v>3027</v>
      </c>
      <c r="B3045" s="162">
        <v>123215</v>
      </c>
      <c r="C3045" s="163" t="s">
        <v>677</v>
      </c>
      <c r="D3045" s="163" t="s">
        <v>638</v>
      </c>
      <c r="E3045" s="163" t="s">
        <v>3254</v>
      </c>
      <c r="F3045" s="163" t="s">
        <v>3254</v>
      </c>
      <c r="G3045" s="163" t="s">
        <v>2591</v>
      </c>
      <c r="H3045" s="163" t="s">
        <v>2591</v>
      </c>
      <c r="I3045" s="163" t="s">
        <v>643</v>
      </c>
      <c r="J3045" s="162">
        <v>12.35727389</v>
      </c>
      <c r="K3045" s="162">
        <v>124.3372536</v>
      </c>
      <c r="L3045" s="163" t="s">
        <v>644</v>
      </c>
      <c r="M3045" s="162">
        <v>14</v>
      </c>
      <c r="N3045" s="162">
        <v>63</v>
      </c>
      <c r="O3045" s="162">
        <v>197</v>
      </c>
      <c r="P3045" s="162">
        <v>1435</v>
      </c>
      <c r="Q3045" s="162">
        <v>2662</v>
      </c>
      <c r="R3045" s="164">
        <v>1</v>
      </c>
      <c r="S3045" s="164" t="s">
        <v>644</v>
      </c>
      <c r="T3045" s="164"/>
      <c r="U3045" s="164" t="s">
        <v>644</v>
      </c>
      <c r="V3045" s="164" t="s">
        <v>644</v>
      </c>
      <c r="W3045" s="162">
        <f t="shared" si="167"/>
        <v>1</v>
      </c>
      <c r="X3045" s="162">
        <v>1</v>
      </c>
      <c r="Y3045" t="str">
        <f t="shared" si="168"/>
        <v>Public Elementary</v>
      </c>
      <c r="AA3045" t="str">
        <f t="shared" si="169"/>
        <v>1</v>
      </c>
    </row>
    <row r="3046" spans="1:27" ht="15.75" hidden="1" customHeight="1" x14ac:dyDescent="0.25">
      <c r="A3046" s="162">
        <v>3028</v>
      </c>
      <c r="B3046" s="162">
        <v>123216</v>
      </c>
      <c r="C3046" s="163" t="s">
        <v>831</v>
      </c>
      <c r="D3046" s="163" t="s">
        <v>638</v>
      </c>
      <c r="E3046" s="163" t="s">
        <v>3254</v>
      </c>
      <c r="F3046" s="163" t="s">
        <v>3254</v>
      </c>
      <c r="G3046" s="163" t="s">
        <v>2591</v>
      </c>
      <c r="H3046" s="163" t="s">
        <v>2591</v>
      </c>
      <c r="I3046" s="163" t="s">
        <v>643</v>
      </c>
      <c r="J3046" s="162">
        <v>12.440767340000001</v>
      </c>
      <c r="K3046" s="162">
        <v>124.323864</v>
      </c>
      <c r="L3046" s="163" t="s">
        <v>644</v>
      </c>
      <c r="M3046" s="162">
        <v>14</v>
      </c>
      <c r="N3046" s="162">
        <v>63</v>
      </c>
      <c r="O3046" s="162">
        <v>197</v>
      </c>
      <c r="P3046" s="162">
        <v>1435</v>
      </c>
      <c r="Q3046" s="162">
        <v>2662</v>
      </c>
      <c r="R3046" s="164">
        <v>1</v>
      </c>
      <c r="S3046" s="164" t="s">
        <v>644</v>
      </c>
      <c r="T3046" s="164"/>
      <c r="U3046" s="164" t="s">
        <v>644</v>
      </c>
      <c r="V3046" s="164" t="s">
        <v>644</v>
      </c>
      <c r="W3046" s="162">
        <f t="shared" ref="W3046:W3109" si="170">IF(AA3046="1",1,IF(AA3046="2",2,IF(AA3046="12",4,IF(AA3046="123",6,IF(AA3046="23",5,IF(AA3046="3",3,IF(AA3046="4",7,IF(AA3046="35",8,""))))))))</f>
        <v>1</v>
      </c>
      <c r="X3046" s="162">
        <v>1</v>
      </c>
      <c r="Y3046" t="str">
        <f t="shared" si="168"/>
        <v>Public Elementary</v>
      </c>
      <c r="AA3046" t="str">
        <f t="shared" si="169"/>
        <v>1</v>
      </c>
    </row>
    <row r="3047" spans="1:27" ht="15.75" hidden="1" customHeight="1" x14ac:dyDescent="0.25">
      <c r="A3047" s="162">
        <v>3029</v>
      </c>
      <c r="B3047" s="162">
        <v>123217</v>
      </c>
      <c r="C3047" s="163" t="s">
        <v>3627</v>
      </c>
      <c r="D3047" s="163" t="s">
        <v>638</v>
      </c>
      <c r="E3047" s="163" t="s">
        <v>3254</v>
      </c>
      <c r="F3047" s="163" t="s">
        <v>3254</v>
      </c>
      <c r="G3047" s="163" t="s">
        <v>2591</v>
      </c>
      <c r="H3047" s="163" t="s">
        <v>2591</v>
      </c>
      <c r="I3047" s="163" t="s">
        <v>643</v>
      </c>
      <c r="J3047" s="162">
        <v>12.398101840000001</v>
      </c>
      <c r="K3047" s="162">
        <v>124.3747616</v>
      </c>
      <c r="L3047" s="163" t="s">
        <v>644</v>
      </c>
      <c r="M3047" s="162">
        <v>14</v>
      </c>
      <c r="N3047" s="162">
        <v>63</v>
      </c>
      <c r="O3047" s="162">
        <v>197</v>
      </c>
      <c r="P3047" s="162">
        <v>1435</v>
      </c>
      <c r="Q3047" s="162">
        <v>2662</v>
      </c>
      <c r="R3047" s="164">
        <v>1</v>
      </c>
      <c r="S3047" s="164" t="s">
        <v>644</v>
      </c>
      <c r="T3047" s="164"/>
      <c r="U3047" s="164" t="s">
        <v>644</v>
      </c>
      <c r="V3047" s="164" t="s">
        <v>644</v>
      </c>
      <c r="W3047" s="162">
        <f t="shared" si="170"/>
        <v>1</v>
      </c>
      <c r="X3047" s="162">
        <v>1</v>
      </c>
      <c r="Y3047" t="str">
        <f t="shared" si="168"/>
        <v>Public Elementary</v>
      </c>
      <c r="AA3047" t="str">
        <f t="shared" si="169"/>
        <v>1</v>
      </c>
    </row>
    <row r="3048" spans="1:27" ht="15.75" hidden="1" customHeight="1" x14ac:dyDescent="0.25">
      <c r="A3048" s="162">
        <v>3030</v>
      </c>
      <c r="B3048" s="162">
        <v>123218</v>
      </c>
      <c r="C3048" s="163" t="s">
        <v>3628</v>
      </c>
      <c r="D3048" s="163" t="s">
        <v>638</v>
      </c>
      <c r="E3048" s="163" t="s">
        <v>3254</v>
      </c>
      <c r="F3048" s="163" t="s">
        <v>3254</v>
      </c>
      <c r="G3048" s="163" t="s">
        <v>2591</v>
      </c>
      <c r="H3048" s="163" t="s">
        <v>2591</v>
      </c>
      <c r="I3048" s="163" t="s">
        <v>643</v>
      </c>
      <c r="J3048" s="177"/>
      <c r="K3048" s="177"/>
      <c r="L3048" s="163" t="s">
        <v>644</v>
      </c>
      <c r="M3048" s="162">
        <v>14</v>
      </c>
      <c r="N3048" s="162">
        <v>63</v>
      </c>
      <c r="O3048" s="162">
        <v>197</v>
      </c>
      <c r="P3048" s="162">
        <v>1435</v>
      </c>
      <c r="Q3048" s="162">
        <v>2662</v>
      </c>
      <c r="R3048" s="164">
        <v>1</v>
      </c>
      <c r="S3048" s="164" t="s">
        <v>644</v>
      </c>
      <c r="T3048" s="164"/>
      <c r="U3048" s="164" t="s">
        <v>644</v>
      </c>
      <c r="V3048" s="164" t="s">
        <v>644</v>
      </c>
      <c r="W3048" s="162">
        <f t="shared" si="170"/>
        <v>1</v>
      </c>
      <c r="X3048" s="162">
        <v>1</v>
      </c>
      <c r="Y3048" t="str">
        <f t="shared" si="168"/>
        <v>Public Elementary</v>
      </c>
      <c r="AA3048" t="str">
        <f t="shared" si="169"/>
        <v>1</v>
      </c>
    </row>
    <row r="3049" spans="1:27" ht="15.75" hidden="1" customHeight="1" x14ac:dyDescent="0.25">
      <c r="A3049" s="162">
        <v>3031</v>
      </c>
      <c r="B3049" s="162">
        <v>123219</v>
      </c>
      <c r="C3049" s="163" t="s">
        <v>3629</v>
      </c>
      <c r="D3049" s="163" t="s">
        <v>638</v>
      </c>
      <c r="E3049" s="163" t="s">
        <v>3254</v>
      </c>
      <c r="F3049" s="163" t="s">
        <v>3254</v>
      </c>
      <c r="G3049" s="163" t="s">
        <v>2591</v>
      </c>
      <c r="H3049" s="163" t="s">
        <v>2591</v>
      </c>
      <c r="I3049" s="163" t="s">
        <v>643</v>
      </c>
      <c r="J3049" s="162">
        <v>12.37529934</v>
      </c>
      <c r="K3049" s="162">
        <v>124.34240339999999</v>
      </c>
      <c r="L3049" s="163" t="s">
        <v>644</v>
      </c>
      <c r="M3049" s="162">
        <v>14</v>
      </c>
      <c r="N3049" s="162">
        <v>63</v>
      </c>
      <c r="O3049" s="162">
        <v>197</v>
      </c>
      <c r="P3049" s="162">
        <v>1435</v>
      </c>
      <c r="Q3049" s="162">
        <v>2662</v>
      </c>
      <c r="R3049" s="164">
        <v>1</v>
      </c>
      <c r="S3049" s="164" t="s">
        <v>644</v>
      </c>
      <c r="T3049" s="164"/>
      <c r="U3049" s="164" t="s">
        <v>644</v>
      </c>
      <c r="V3049" s="164" t="s">
        <v>644</v>
      </c>
      <c r="W3049" s="162">
        <f t="shared" si="170"/>
        <v>1</v>
      </c>
      <c r="X3049" s="162">
        <v>1</v>
      </c>
      <c r="Y3049" t="str">
        <f t="shared" si="168"/>
        <v>Public Elementary</v>
      </c>
      <c r="AA3049" t="str">
        <f t="shared" si="169"/>
        <v>1</v>
      </c>
    </row>
    <row r="3050" spans="1:27" ht="15.75" hidden="1" customHeight="1" x14ac:dyDescent="0.25">
      <c r="A3050" s="162">
        <v>3032</v>
      </c>
      <c r="B3050" s="162">
        <v>123220</v>
      </c>
      <c r="C3050" s="163" t="s">
        <v>3411</v>
      </c>
      <c r="D3050" s="163" t="s">
        <v>638</v>
      </c>
      <c r="E3050" s="163" t="s">
        <v>3254</v>
      </c>
      <c r="F3050" s="163" t="s">
        <v>3254</v>
      </c>
      <c r="G3050" s="163" t="s">
        <v>3630</v>
      </c>
      <c r="H3050" s="163" t="s">
        <v>3630</v>
      </c>
      <c r="I3050" s="163" t="s">
        <v>643</v>
      </c>
      <c r="J3050" s="162">
        <v>12.524108630000001</v>
      </c>
      <c r="K3050" s="162">
        <v>124.50154430000001</v>
      </c>
      <c r="L3050" s="163" t="s">
        <v>644</v>
      </c>
      <c r="M3050" s="162">
        <v>14</v>
      </c>
      <c r="N3050" s="162">
        <v>63</v>
      </c>
      <c r="O3050" s="162">
        <v>197</v>
      </c>
      <c r="P3050" s="162">
        <v>1436</v>
      </c>
      <c r="Q3050" s="162">
        <v>2663</v>
      </c>
      <c r="R3050" s="164">
        <v>1</v>
      </c>
      <c r="S3050" s="164" t="s">
        <v>644</v>
      </c>
      <c r="T3050" s="164"/>
      <c r="U3050" s="164" t="s">
        <v>644</v>
      </c>
      <c r="V3050" s="164" t="s">
        <v>644</v>
      </c>
      <c r="W3050" s="162">
        <f t="shared" si="170"/>
        <v>1</v>
      </c>
      <c r="X3050" s="162">
        <v>1</v>
      </c>
      <c r="Y3050" t="str">
        <f t="shared" si="168"/>
        <v>Public Elementary</v>
      </c>
      <c r="AA3050" t="str">
        <f t="shared" si="169"/>
        <v>1</v>
      </c>
    </row>
    <row r="3051" spans="1:27" ht="15.75" hidden="1" customHeight="1" x14ac:dyDescent="0.25">
      <c r="A3051" s="162">
        <v>3033</v>
      </c>
      <c r="B3051" s="162">
        <v>123221</v>
      </c>
      <c r="C3051" s="163" t="s">
        <v>3631</v>
      </c>
      <c r="D3051" s="163" t="s">
        <v>638</v>
      </c>
      <c r="E3051" s="163" t="s">
        <v>3254</v>
      </c>
      <c r="F3051" s="163" t="s">
        <v>3254</v>
      </c>
      <c r="G3051" s="163" t="s">
        <v>3630</v>
      </c>
      <c r="H3051" s="163" t="s">
        <v>3630</v>
      </c>
      <c r="I3051" s="163" t="s">
        <v>643</v>
      </c>
      <c r="J3051" s="162">
        <v>12.50060457</v>
      </c>
      <c r="K3051" s="162">
        <v>124.4634247</v>
      </c>
      <c r="L3051" s="163" t="s">
        <v>644</v>
      </c>
      <c r="M3051" s="162">
        <v>14</v>
      </c>
      <c r="N3051" s="162">
        <v>63</v>
      </c>
      <c r="O3051" s="162">
        <v>197</v>
      </c>
      <c r="P3051" s="162">
        <v>1436</v>
      </c>
      <c r="Q3051" s="162">
        <v>2663</v>
      </c>
      <c r="R3051" s="164">
        <v>1</v>
      </c>
      <c r="S3051" s="164" t="s">
        <v>644</v>
      </c>
      <c r="T3051" s="164"/>
      <c r="U3051" s="164" t="s">
        <v>644</v>
      </c>
      <c r="V3051" s="164" t="s">
        <v>644</v>
      </c>
      <c r="W3051" s="162">
        <f t="shared" si="170"/>
        <v>1</v>
      </c>
      <c r="X3051" s="162">
        <v>1</v>
      </c>
      <c r="Y3051" t="str">
        <f t="shared" si="168"/>
        <v>Public Elementary</v>
      </c>
      <c r="AA3051" t="str">
        <f t="shared" si="169"/>
        <v>1</v>
      </c>
    </row>
    <row r="3052" spans="1:27" ht="15.75" hidden="1" customHeight="1" x14ac:dyDescent="0.25">
      <c r="A3052" s="162">
        <v>3034</v>
      </c>
      <c r="B3052" s="162">
        <v>123222</v>
      </c>
      <c r="C3052" s="163" t="s">
        <v>3632</v>
      </c>
      <c r="D3052" s="163" t="s">
        <v>638</v>
      </c>
      <c r="E3052" s="163" t="s">
        <v>3254</v>
      </c>
      <c r="F3052" s="163" t="s">
        <v>3254</v>
      </c>
      <c r="G3052" s="163" t="s">
        <v>3630</v>
      </c>
      <c r="H3052" s="163" t="s">
        <v>3630</v>
      </c>
      <c r="I3052" s="163" t="s">
        <v>643</v>
      </c>
      <c r="J3052" s="162">
        <v>12.45937367</v>
      </c>
      <c r="K3052" s="162">
        <v>124.4891739</v>
      </c>
      <c r="L3052" s="163" t="s">
        <v>644</v>
      </c>
      <c r="M3052" s="162">
        <v>14</v>
      </c>
      <c r="N3052" s="162">
        <v>63</v>
      </c>
      <c r="O3052" s="162">
        <v>197</v>
      </c>
      <c r="P3052" s="162">
        <v>1436</v>
      </c>
      <c r="Q3052" s="162">
        <v>2663</v>
      </c>
      <c r="R3052" s="164">
        <v>1</v>
      </c>
      <c r="S3052" s="164" t="s">
        <v>644</v>
      </c>
      <c r="T3052" s="164"/>
      <c r="U3052" s="164" t="s">
        <v>644</v>
      </c>
      <c r="V3052" s="164" t="s">
        <v>644</v>
      </c>
      <c r="W3052" s="162">
        <f t="shared" si="170"/>
        <v>1</v>
      </c>
      <c r="X3052" s="162">
        <v>1</v>
      </c>
      <c r="Y3052" t="str">
        <f t="shared" si="168"/>
        <v>Public Elementary</v>
      </c>
      <c r="AA3052" t="str">
        <f t="shared" si="169"/>
        <v>1</v>
      </c>
    </row>
    <row r="3053" spans="1:27" ht="15.75" hidden="1" customHeight="1" x14ac:dyDescent="0.25">
      <c r="A3053" s="162">
        <v>3035</v>
      </c>
      <c r="B3053" s="162">
        <v>123223</v>
      </c>
      <c r="C3053" s="163" t="s">
        <v>3633</v>
      </c>
      <c r="D3053" s="163" t="s">
        <v>638</v>
      </c>
      <c r="E3053" s="163" t="s">
        <v>3254</v>
      </c>
      <c r="F3053" s="163" t="s">
        <v>3254</v>
      </c>
      <c r="G3053" s="163" t="s">
        <v>3630</v>
      </c>
      <c r="H3053" s="163" t="s">
        <v>3630</v>
      </c>
      <c r="I3053" s="163" t="s">
        <v>643</v>
      </c>
      <c r="J3053" s="170"/>
      <c r="K3053" s="170"/>
      <c r="L3053" s="163" t="s">
        <v>644</v>
      </c>
      <c r="M3053" s="162">
        <v>14</v>
      </c>
      <c r="N3053" s="162">
        <v>63</v>
      </c>
      <c r="O3053" s="162">
        <v>197</v>
      </c>
      <c r="P3053" s="162">
        <v>1436</v>
      </c>
      <c r="Q3053" s="162">
        <v>2663</v>
      </c>
      <c r="R3053" s="164">
        <v>1</v>
      </c>
      <c r="S3053" s="164" t="s">
        <v>644</v>
      </c>
      <c r="T3053" s="164"/>
      <c r="U3053" s="164" t="s">
        <v>644</v>
      </c>
      <c r="V3053" s="164" t="s">
        <v>644</v>
      </c>
      <c r="W3053" s="162">
        <f t="shared" si="170"/>
        <v>1</v>
      </c>
      <c r="X3053" s="162">
        <v>1</v>
      </c>
      <c r="Y3053" t="str">
        <f t="shared" si="168"/>
        <v>Public Elementary</v>
      </c>
      <c r="AA3053" t="str">
        <f t="shared" si="169"/>
        <v>1</v>
      </c>
    </row>
    <row r="3054" spans="1:27" ht="15.75" hidden="1" customHeight="1" x14ac:dyDescent="0.25">
      <c r="A3054" s="162">
        <v>3036</v>
      </c>
      <c r="B3054" s="162">
        <v>123224</v>
      </c>
      <c r="C3054" s="163" t="s">
        <v>3634</v>
      </c>
      <c r="D3054" s="163" t="s">
        <v>638</v>
      </c>
      <c r="E3054" s="163" t="s">
        <v>3254</v>
      </c>
      <c r="F3054" s="163" t="s">
        <v>3254</v>
      </c>
      <c r="G3054" s="163" t="s">
        <v>3630</v>
      </c>
      <c r="H3054" s="163" t="s">
        <v>3630</v>
      </c>
      <c r="I3054" s="163" t="s">
        <v>643</v>
      </c>
      <c r="J3054" s="162">
        <v>12.519295</v>
      </c>
      <c r="K3054" s="162">
        <v>124.513333</v>
      </c>
      <c r="L3054" s="163" t="s">
        <v>644</v>
      </c>
      <c r="M3054" s="162">
        <v>14</v>
      </c>
      <c r="N3054" s="162">
        <v>63</v>
      </c>
      <c r="O3054" s="162">
        <v>197</v>
      </c>
      <c r="P3054" s="162">
        <v>1436</v>
      </c>
      <c r="Q3054" s="162">
        <v>2663</v>
      </c>
      <c r="R3054" s="164">
        <v>1</v>
      </c>
      <c r="S3054" s="164" t="s">
        <v>644</v>
      </c>
      <c r="T3054" s="164"/>
      <c r="U3054" s="164" t="s">
        <v>644</v>
      </c>
      <c r="V3054" s="164" t="s">
        <v>644</v>
      </c>
      <c r="W3054" s="162">
        <f t="shared" si="170"/>
        <v>1</v>
      </c>
      <c r="X3054" s="162">
        <v>1</v>
      </c>
      <c r="Y3054" t="str">
        <f t="shared" si="168"/>
        <v>Public Elementary</v>
      </c>
      <c r="AA3054" t="str">
        <f t="shared" si="169"/>
        <v>1</v>
      </c>
    </row>
    <row r="3055" spans="1:27" ht="15.75" hidden="1" customHeight="1" x14ac:dyDescent="0.25">
      <c r="A3055" s="162">
        <v>3037</v>
      </c>
      <c r="B3055" s="162">
        <v>123225</v>
      </c>
      <c r="C3055" s="163" t="s">
        <v>3635</v>
      </c>
      <c r="D3055" s="163" t="s">
        <v>638</v>
      </c>
      <c r="E3055" s="163" t="s">
        <v>3254</v>
      </c>
      <c r="F3055" s="163" t="s">
        <v>3254</v>
      </c>
      <c r="G3055" s="163" t="s">
        <v>3630</v>
      </c>
      <c r="H3055" s="163" t="s">
        <v>3630</v>
      </c>
      <c r="I3055" s="163" t="s">
        <v>643</v>
      </c>
      <c r="J3055" s="162">
        <v>12.49792309</v>
      </c>
      <c r="K3055" s="162">
        <v>124.4943237</v>
      </c>
      <c r="L3055" s="163" t="s">
        <v>644</v>
      </c>
      <c r="M3055" s="162">
        <v>14</v>
      </c>
      <c r="N3055" s="162">
        <v>63</v>
      </c>
      <c r="O3055" s="162">
        <v>197</v>
      </c>
      <c r="P3055" s="162">
        <v>1436</v>
      </c>
      <c r="Q3055" s="162">
        <v>2663</v>
      </c>
      <c r="R3055" s="164">
        <v>1</v>
      </c>
      <c r="S3055" s="164" t="s">
        <v>644</v>
      </c>
      <c r="T3055" s="164"/>
      <c r="U3055" s="164" t="s">
        <v>644</v>
      </c>
      <c r="V3055" s="164" t="s">
        <v>644</v>
      </c>
      <c r="W3055" s="162">
        <f t="shared" si="170"/>
        <v>1</v>
      </c>
      <c r="X3055" s="162">
        <v>1</v>
      </c>
      <c r="Y3055" t="str">
        <f t="shared" si="168"/>
        <v>Public Elementary</v>
      </c>
      <c r="AA3055" t="str">
        <f t="shared" si="169"/>
        <v>1</v>
      </c>
    </row>
    <row r="3056" spans="1:27" ht="15.75" hidden="1" customHeight="1" x14ac:dyDescent="0.25">
      <c r="A3056" s="162">
        <v>3038</v>
      </c>
      <c r="B3056" s="162">
        <v>123226</v>
      </c>
      <c r="C3056" s="163" t="s">
        <v>3636</v>
      </c>
      <c r="D3056" s="163" t="s">
        <v>638</v>
      </c>
      <c r="E3056" s="163" t="s">
        <v>3254</v>
      </c>
      <c r="F3056" s="163" t="s">
        <v>3254</v>
      </c>
      <c r="G3056" s="163" t="s">
        <v>3630</v>
      </c>
      <c r="H3056" s="163" t="s">
        <v>3630</v>
      </c>
      <c r="I3056" s="163" t="s">
        <v>643</v>
      </c>
      <c r="J3056" s="162">
        <v>12.533033</v>
      </c>
      <c r="K3056" s="162">
        <v>124.491111</v>
      </c>
      <c r="L3056" s="163" t="s">
        <v>644</v>
      </c>
      <c r="M3056" s="162">
        <v>14</v>
      </c>
      <c r="N3056" s="162">
        <v>63</v>
      </c>
      <c r="O3056" s="162">
        <v>197</v>
      </c>
      <c r="P3056" s="162">
        <v>1436</v>
      </c>
      <c r="Q3056" s="162">
        <v>2663</v>
      </c>
      <c r="R3056" s="164">
        <v>1</v>
      </c>
      <c r="S3056" s="164" t="s">
        <v>644</v>
      </c>
      <c r="T3056" s="164"/>
      <c r="U3056" s="164" t="s">
        <v>644</v>
      </c>
      <c r="V3056" s="164" t="s">
        <v>644</v>
      </c>
      <c r="W3056" s="162">
        <f t="shared" si="170"/>
        <v>1</v>
      </c>
      <c r="X3056" s="162">
        <v>1</v>
      </c>
      <c r="Y3056" t="str">
        <f t="shared" si="168"/>
        <v>Public Elementary</v>
      </c>
      <c r="AA3056" t="str">
        <f t="shared" si="169"/>
        <v>1</v>
      </c>
    </row>
    <row r="3057" spans="1:27" ht="15.75" hidden="1" customHeight="1" x14ac:dyDescent="0.25">
      <c r="A3057" s="162">
        <v>3039</v>
      </c>
      <c r="B3057" s="162">
        <v>123227</v>
      </c>
      <c r="C3057" s="163" t="s">
        <v>3637</v>
      </c>
      <c r="D3057" s="163" t="s">
        <v>638</v>
      </c>
      <c r="E3057" s="163" t="s">
        <v>3254</v>
      </c>
      <c r="F3057" s="163" t="s">
        <v>3254</v>
      </c>
      <c r="G3057" s="163" t="s">
        <v>3630</v>
      </c>
      <c r="H3057" s="163" t="s">
        <v>3630</v>
      </c>
      <c r="I3057" s="163" t="s">
        <v>643</v>
      </c>
      <c r="J3057" s="162">
        <v>12.4379176</v>
      </c>
      <c r="K3057" s="162">
        <v>124.4891739</v>
      </c>
      <c r="L3057" s="163" t="s">
        <v>644</v>
      </c>
      <c r="M3057" s="162">
        <v>14</v>
      </c>
      <c r="N3057" s="162">
        <v>63</v>
      </c>
      <c r="O3057" s="162">
        <v>197</v>
      </c>
      <c r="P3057" s="162">
        <v>1436</v>
      </c>
      <c r="Q3057" s="162">
        <v>2663</v>
      </c>
      <c r="R3057" s="164">
        <v>1</v>
      </c>
      <c r="S3057" s="164" t="s">
        <v>644</v>
      </c>
      <c r="T3057" s="164"/>
      <c r="U3057" s="164" t="s">
        <v>644</v>
      </c>
      <c r="V3057" s="164" t="s">
        <v>644</v>
      </c>
      <c r="W3057" s="162">
        <f t="shared" si="170"/>
        <v>1</v>
      </c>
      <c r="X3057" s="162">
        <v>1</v>
      </c>
      <c r="Y3057" t="str">
        <f t="shared" si="168"/>
        <v>Public Elementary</v>
      </c>
      <c r="AA3057" t="str">
        <f t="shared" si="169"/>
        <v>1</v>
      </c>
    </row>
    <row r="3058" spans="1:27" ht="15.75" hidden="1" customHeight="1" x14ac:dyDescent="0.25">
      <c r="A3058" s="162">
        <v>3040</v>
      </c>
      <c r="B3058" s="162">
        <v>123228</v>
      </c>
      <c r="C3058" s="163" t="s">
        <v>3638</v>
      </c>
      <c r="D3058" s="163" t="s">
        <v>638</v>
      </c>
      <c r="E3058" s="163" t="s">
        <v>3254</v>
      </c>
      <c r="F3058" s="163" t="s">
        <v>3254</v>
      </c>
      <c r="G3058" s="163" t="s">
        <v>3630</v>
      </c>
      <c r="H3058" s="163" t="s">
        <v>3630</v>
      </c>
      <c r="I3058" s="163" t="s">
        <v>643</v>
      </c>
      <c r="J3058" s="162">
        <v>12.525471</v>
      </c>
      <c r="K3058" s="162">
        <v>124.484976</v>
      </c>
      <c r="L3058" s="163" t="s">
        <v>644</v>
      </c>
      <c r="M3058" s="162">
        <v>14</v>
      </c>
      <c r="N3058" s="162">
        <v>63</v>
      </c>
      <c r="O3058" s="162">
        <v>197</v>
      </c>
      <c r="P3058" s="162">
        <v>1436</v>
      </c>
      <c r="Q3058" s="162">
        <v>2663</v>
      </c>
      <c r="R3058" s="164">
        <v>1</v>
      </c>
      <c r="S3058" s="164" t="s">
        <v>644</v>
      </c>
      <c r="T3058" s="164"/>
      <c r="U3058" s="164" t="s">
        <v>644</v>
      </c>
      <c r="V3058" s="164" t="s">
        <v>644</v>
      </c>
      <c r="W3058" s="162">
        <f t="shared" si="170"/>
        <v>1</v>
      </c>
      <c r="X3058" s="162">
        <v>1</v>
      </c>
      <c r="Y3058" t="str">
        <f t="shared" si="168"/>
        <v>Public Elementary</v>
      </c>
      <c r="AA3058" t="str">
        <f t="shared" si="169"/>
        <v>1</v>
      </c>
    </row>
    <row r="3059" spans="1:27" ht="15.75" hidden="1" customHeight="1" x14ac:dyDescent="0.25">
      <c r="A3059" s="162">
        <v>3041</v>
      </c>
      <c r="B3059" s="162">
        <v>123229</v>
      </c>
      <c r="C3059" s="163" t="s">
        <v>3639</v>
      </c>
      <c r="D3059" s="163" t="s">
        <v>638</v>
      </c>
      <c r="E3059" s="163" t="s">
        <v>3254</v>
      </c>
      <c r="F3059" s="163" t="s">
        <v>3254</v>
      </c>
      <c r="G3059" s="163" t="s">
        <v>3630</v>
      </c>
      <c r="H3059" s="163" t="s">
        <v>3630</v>
      </c>
      <c r="I3059" s="163" t="s">
        <v>643</v>
      </c>
      <c r="J3059" s="162">
        <v>12.530557</v>
      </c>
      <c r="K3059" s="162">
        <v>124.488855</v>
      </c>
      <c r="L3059" s="163" t="s">
        <v>644</v>
      </c>
      <c r="M3059" s="162">
        <v>14</v>
      </c>
      <c r="N3059" s="162">
        <v>63</v>
      </c>
      <c r="O3059" s="162">
        <v>197</v>
      </c>
      <c r="P3059" s="162">
        <v>1436</v>
      </c>
      <c r="Q3059" s="162">
        <v>2663</v>
      </c>
      <c r="R3059" s="164">
        <v>1</v>
      </c>
      <c r="S3059" s="164" t="s">
        <v>644</v>
      </c>
      <c r="T3059" s="164"/>
      <c r="U3059" s="164" t="s">
        <v>644</v>
      </c>
      <c r="V3059" s="164" t="s">
        <v>644</v>
      </c>
      <c r="W3059" s="162">
        <f t="shared" si="170"/>
        <v>1</v>
      </c>
      <c r="X3059" s="162">
        <v>1</v>
      </c>
      <c r="Y3059" t="str">
        <f t="shared" si="168"/>
        <v>Public Elementary</v>
      </c>
      <c r="AA3059" t="str">
        <f t="shared" si="169"/>
        <v>1</v>
      </c>
    </row>
    <row r="3060" spans="1:27" ht="15.75" hidden="1" customHeight="1" x14ac:dyDescent="0.25">
      <c r="A3060" s="162">
        <v>3042</v>
      </c>
      <c r="B3060" s="162">
        <v>123230</v>
      </c>
      <c r="C3060" s="163" t="s">
        <v>3640</v>
      </c>
      <c r="D3060" s="163" t="s">
        <v>638</v>
      </c>
      <c r="E3060" s="163" t="s">
        <v>3254</v>
      </c>
      <c r="F3060" s="163" t="s">
        <v>3254</v>
      </c>
      <c r="G3060" s="163" t="s">
        <v>3630</v>
      </c>
      <c r="H3060" s="163" t="s">
        <v>3630</v>
      </c>
      <c r="I3060" s="163" t="s">
        <v>643</v>
      </c>
      <c r="J3060" s="162">
        <v>12.47680542</v>
      </c>
      <c r="K3060" s="162">
        <v>124.49089050000001</v>
      </c>
      <c r="L3060" s="163" t="s">
        <v>644</v>
      </c>
      <c r="M3060" s="162">
        <v>14</v>
      </c>
      <c r="N3060" s="162">
        <v>63</v>
      </c>
      <c r="O3060" s="162">
        <v>197</v>
      </c>
      <c r="P3060" s="162">
        <v>1436</v>
      </c>
      <c r="Q3060" s="162">
        <v>2663</v>
      </c>
      <c r="R3060" s="164">
        <v>1</v>
      </c>
      <c r="S3060" s="164" t="s">
        <v>644</v>
      </c>
      <c r="T3060" s="164"/>
      <c r="U3060" s="164" t="s">
        <v>644</v>
      </c>
      <c r="V3060" s="164" t="s">
        <v>644</v>
      </c>
      <c r="W3060" s="162">
        <f t="shared" si="170"/>
        <v>1</v>
      </c>
      <c r="X3060" s="162">
        <v>1</v>
      </c>
      <c r="Y3060" t="str">
        <f t="shared" si="168"/>
        <v>Public Elementary</v>
      </c>
      <c r="AA3060" t="str">
        <f t="shared" si="169"/>
        <v>1</v>
      </c>
    </row>
    <row r="3061" spans="1:27" ht="15.75" hidden="1" customHeight="1" x14ac:dyDescent="0.25">
      <c r="A3061" s="162">
        <v>3043</v>
      </c>
      <c r="B3061" s="162">
        <v>123231</v>
      </c>
      <c r="C3061" s="163" t="s">
        <v>3641</v>
      </c>
      <c r="D3061" s="163" t="s">
        <v>638</v>
      </c>
      <c r="E3061" s="163" t="s">
        <v>3254</v>
      </c>
      <c r="F3061" s="163" t="s">
        <v>3254</v>
      </c>
      <c r="G3061" s="163" t="s">
        <v>3630</v>
      </c>
      <c r="H3061" s="163" t="s">
        <v>3630</v>
      </c>
      <c r="I3061" s="163" t="s">
        <v>643</v>
      </c>
      <c r="J3061" s="162">
        <v>12.50228048</v>
      </c>
      <c r="K3061" s="162">
        <v>124.4785309</v>
      </c>
      <c r="L3061" s="163" t="s">
        <v>644</v>
      </c>
      <c r="M3061" s="162">
        <v>14</v>
      </c>
      <c r="N3061" s="162">
        <v>63</v>
      </c>
      <c r="O3061" s="162">
        <v>197</v>
      </c>
      <c r="P3061" s="162">
        <v>1436</v>
      </c>
      <c r="Q3061" s="162">
        <v>2663</v>
      </c>
      <c r="R3061" s="164">
        <v>1</v>
      </c>
      <c r="S3061" s="164" t="s">
        <v>644</v>
      </c>
      <c r="T3061" s="164"/>
      <c r="U3061" s="164" t="s">
        <v>644</v>
      </c>
      <c r="V3061" s="164" t="s">
        <v>644</v>
      </c>
      <c r="W3061" s="162">
        <f t="shared" si="170"/>
        <v>1</v>
      </c>
      <c r="X3061" s="162">
        <v>1</v>
      </c>
      <c r="Y3061" t="str">
        <f t="shared" si="168"/>
        <v>Public Elementary</v>
      </c>
      <c r="AA3061" t="str">
        <f t="shared" si="169"/>
        <v>1</v>
      </c>
    </row>
    <row r="3062" spans="1:27" ht="15.75" hidden="1" customHeight="1" x14ac:dyDescent="0.25">
      <c r="A3062" s="162">
        <v>3044</v>
      </c>
      <c r="B3062" s="162">
        <v>123232</v>
      </c>
      <c r="C3062" s="163" t="s">
        <v>3642</v>
      </c>
      <c r="D3062" s="163" t="s">
        <v>638</v>
      </c>
      <c r="E3062" s="163" t="s">
        <v>3254</v>
      </c>
      <c r="F3062" s="163" t="s">
        <v>3254</v>
      </c>
      <c r="G3062" s="163" t="s">
        <v>3643</v>
      </c>
      <c r="H3062" s="163" t="s">
        <v>3643</v>
      </c>
      <c r="I3062" s="163" t="s">
        <v>643</v>
      </c>
      <c r="J3062" s="170"/>
      <c r="K3062" s="170"/>
      <c r="L3062" s="163" t="s">
        <v>644</v>
      </c>
      <c r="M3062" s="162">
        <v>14</v>
      </c>
      <c r="N3062" s="162">
        <v>63</v>
      </c>
      <c r="O3062" s="162">
        <v>197</v>
      </c>
      <c r="P3062" s="162">
        <v>1437</v>
      </c>
      <c r="Q3062" s="162">
        <v>2664</v>
      </c>
      <c r="R3062" s="164">
        <v>1</v>
      </c>
      <c r="S3062" s="164" t="s">
        <v>644</v>
      </c>
      <c r="T3062" s="164"/>
      <c r="U3062" s="164" t="s">
        <v>644</v>
      </c>
      <c r="V3062" s="164" t="s">
        <v>644</v>
      </c>
      <c r="W3062" s="162">
        <f t="shared" si="170"/>
        <v>1</v>
      </c>
      <c r="X3062" s="162">
        <v>1</v>
      </c>
      <c r="Y3062" t="str">
        <f t="shared" si="168"/>
        <v>Public Elementary</v>
      </c>
      <c r="AA3062" t="str">
        <f t="shared" si="169"/>
        <v>1</v>
      </c>
    </row>
    <row r="3063" spans="1:27" ht="15.75" hidden="1" customHeight="1" x14ac:dyDescent="0.25">
      <c r="A3063" s="162">
        <v>3045</v>
      </c>
      <c r="B3063" s="162">
        <v>123233</v>
      </c>
      <c r="C3063" s="163" t="s">
        <v>1698</v>
      </c>
      <c r="D3063" s="163" t="s">
        <v>638</v>
      </c>
      <c r="E3063" s="163" t="s">
        <v>3254</v>
      </c>
      <c r="F3063" s="163" t="s">
        <v>3254</v>
      </c>
      <c r="G3063" s="163" t="s">
        <v>3643</v>
      </c>
      <c r="H3063" s="163" t="s">
        <v>3643</v>
      </c>
      <c r="I3063" s="163" t="s">
        <v>643</v>
      </c>
      <c r="J3063" s="162">
        <v>12.51250332</v>
      </c>
      <c r="K3063" s="162">
        <v>124.9097443</v>
      </c>
      <c r="L3063" s="163" t="s">
        <v>644</v>
      </c>
      <c r="M3063" s="162">
        <v>14</v>
      </c>
      <c r="N3063" s="162">
        <v>63</v>
      </c>
      <c r="O3063" s="162">
        <v>197</v>
      </c>
      <c r="P3063" s="162">
        <v>1437</v>
      </c>
      <c r="Q3063" s="162">
        <v>2664</v>
      </c>
      <c r="R3063" s="164">
        <v>1</v>
      </c>
      <c r="S3063" s="164" t="s">
        <v>644</v>
      </c>
      <c r="T3063" s="164"/>
      <c r="U3063" s="164" t="s">
        <v>644</v>
      </c>
      <c r="V3063" s="164" t="s">
        <v>644</v>
      </c>
      <c r="W3063" s="162">
        <f t="shared" si="170"/>
        <v>1</v>
      </c>
      <c r="X3063" s="162">
        <v>1</v>
      </c>
      <c r="Y3063" t="str">
        <f t="shared" si="168"/>
        <v>Public Elementary</v>
      </c>
      <c r="AA3063" t="str">
        <f t="shared" si="169"/>
        <v>1</v>
      </c>
    </row>
    <row r="3064" spans="1:27" ht="15.75" hidden="1" customHeight="1" x14ac:dyDescent="0.25">
      <c r="A3064" s="162">
        <v>3046</v>
      </c>
      <c r="B3064" s="162">
        <v>123234</v>
      </c>
      <c r="C3064" s="163" t="s">
        <v>3644</v>
      </c>
      <c r="D3064" s="163" t="s">
        <v>638</v>
      </c>
      <c r="E3064" s="163" t="s">
        <v>3254</v>
      </c>
      <c r="F3064" s="163" t="s">
        <v>3254</v>
      </c>
      <c r="G3064" s="163" t="s">
        <v>3643</v>
      </c>
      <c r="H3064" s="163" t="s">
        <v>3643</v>
      </c>
      <c r="I3064" s="163" t="s">
        <v>643</v>
      </c>
      <c r="J3064" s="162">
        <v>12.52531426</v>
      </c>
      <c r="K3064" s="162">
        <v>124.8379661</v>
      </c>
      <c r="L3064" s="163" t="s">
        <v>644</v>
      </c>
      <c r="M3064" s="162">
        <v>14</v>
      </c>
      <c r="N3064" s="162">
        <v>63</v>
      </c>
      <c r="O3064" s="162">
        <v>197</v>
      </c>
      <c r="P3064" s="162">
        <v>1437</v>
      </c>
      <c r="Q3064" s="162">
        <v>2664</v>
      </c>
      <c r="R3064" s="164">
        <v>1</v>
      </c>
      <c r="S3064" s="164" t="s">
        <v>644</v>
      </c>
      <c r="T3064" s="164"/>
      <c r="U3064" s="164" t="s">
        <v>644</v>
      </c>
      <c r="V3064" s="164" t="s">
        <v>644</v>
      </c>
      <c r="W3064" s="162">
        <f t="shared" si="170"/>
        <v>1</v>
      </c>
      <c r="X3064" s="162">
        <v>1</v>
      </c>
      <c r="Y3064" t="str">
        <f t="shared" si="168"/>
        <v>Public Elementary</v>
      </c>
      <c r="AA3064" t="str">
        <f t="shared" si="169"/>
        <v>1</v>
      </c>
    </row>
    <row r="3065" spans="1:27" ht="15.75" hidden="1" customHeight="1" x14ac:dyDescent="0.25">
      <c r="A3065" s="162">
        <v>3047</v>
      </c>
      <c r="B3065" s="162">
        <v>123235</v>
      </c>
      <c r="C3065" s="163" t="s">
        <v>3645</v>
      </c>
      <c r="D3065" s="163" t="s">
        <v>638</v>
      </c>
      <c r="E3065" s="163" t="s">
        <v>3254</v>
      </c>
      <c r="F3065" s="163" t="s">
        <v>3254</v>
      </c>
      <c r="G3065" s="163" t="s">
        <v>3643</v>
      </c>
      <c r="H3065" s="163" t="s">
        <v>3643</v>
      </c>
      <c r="I3065" s="163" t="s">
        <v>643</v>
      </c>
      <c r="J3065" s="162">
        <v>12.49842587</v>
      </c>
      <c r="K3065" s="162">
        <v>124.9060535</v>
      </c>
      <c r="L3065" s="163" t="s">
        <v>644</v>
      </c>
      <c r="M3065" s="162">
        <v>14</v>
      </c>
      <c r="N3065" s="162">
        <v>63</v>
      </c>
      <c r="O3065" s="162">
        <v>197</v>
      </c>
      <c r="P3065" s="162">
        <v>1437</v>
      </c>
      <c r="Q3065" s="162">
        <v>2664</v>
      </c>
      <c r="R3065" s="164">
        <v>1</v>
      </c>
      <c r="S3065" s="164" t="s">
        <v>644</v>
      </c>
      <c r="T3065" s="164"/>
      <c r="U3065" s="164" t="s">
        <v>644</v>
      </c>
      <c r="V3065" s="164" t="s">
        <v>644</v>
      </c>
      <c r="W3065" s="162">
        <f t="shared" si="170"/>
        <v>1</v>
      </c>
      <c r="X3065" s="162">
        <v>1</v>
      </c>
      <c r="Y3065" t="str">
        <f t="shared" si="168"/>
        <v>Public Elementary</v>
      </c>
      <c r="AA3065" t="str">
        <f t="shared" si="169"/>
        <v>1</v>
      </c>
    </row>
    <row r="3066" spans="1:27" ht="15.75" hidden="1" customHeight="1" x14ac:dyDescent="0.25">
      <c r="A3066" s="162">
        <v>3048</v>
      </c>
      <c r="B3066" s="162">
        <v>123236</v>
      </c>
      <c r="C3066" s="163" t="s">
        <v>3646</v>
      </c>
      <c r="D3066" s="163" t="s">
        <v>638</v>
      </c>
      <c r="E3066" s="163" t="s">
        <v>3254</v>
      </c>
      <c r="F3066" s="163" t="s">
        <v>3254</v>
      </c>
      <c r="G3066" s="163" t="s">
        <v>3643</v>
      </c>
      <c r="H3066" s="163" t="s">
        <v>3643</v>
      </c>
      <c r="I3066" s="163" t="s">
        <v>643</v>
      </c>
      <c r="J3066" s="162">
        <v>12.53996472</v>
      </c>
      <c r="K3066" s="162">
        <v>124.8963332</v>
      </c>
      <c r="L3066" s="163" t="s">
        <v>644</v>
      </c>
      <c r="M3066" s="162">
        <v>14</v>
      </c>
      <c r="N3066" s="162">
        <v>63</v>
      </c>
      <c r="O3066" s="162">
        <v>197</v>
      </c>
      <c r="P3066" s="162">
        <v>1437</v>
      </c>
      <c r="Q3066" s="162">
        <v>2664</v>
      </c>
      <c r="R3066" s="164">
        <v>1</v>
      </c>
      <c r="S3066" s="164" t="s">
        <v>644</v>
      </c>
      <c r="T3066" s="164"/>
      <c r="U3066" s="164" t="s">
        <v>644</v>
      </c>
      <c r="V3066" s="164" t="s">
        <v>644</v>
      </c>
      <c r="W3066" s="162">
        <f t="shared" si="170"/>
        <v>1</v>
      </c>
      <c r="X3066" s="162">
        <v>1</v>
      </c>
      <c r="Y3066" t="str">
        <f t="shared" si="168"/>
        <v>Public Elementary</v>
      </c>
      <c r="AA3066" t="str">
        <f t="shared" si="169"/>
        <v>1</v>
      </c>
    </row>
    <row r="3067" spans="1:27" ht="15.75" hidden="1" customHeight="1" x14ac:dyDescent="0.25">
      <c r="A3067" s="162">
        <v>3049</v>
      </c>
      <c r="B3067" s="162">
        <v>123238</v>
      </c>
      <c r="C3067" s="163" t="s">
        <v>3647</v>
      </c>
      <c r="D3067" s="163" t="s">
        <v>638</v>
      </c>
      <c r="E3067" s="163" t="s">
        <v>3254</v>
      </c>
      <c r="F3067" s="163" t="s">
        <v>3254</v>
      </c>
      <c r="G3067" s="163" t="s">
        <v>3643</v>
      </c>
      <c r="H3067" s="163" t="s">
        <v>3643</v>
      </c>
      <c r="I3067" s="163" t="s">
        <v>643</v>
      </c>
      <c r="J3067" s="166">
        <v>12.478732900000001</v>
      </c>
      <c r="K3067" s="166">
        <v>124.88193510000001</v>
      </c>
      <c r="L3067" s="163" t="s">
        <v>644</v>
      </c>
      <c r="M3067" s="162">
        <v>14</v>
      </c>
      <c r="N3067" s="162">
        <v>63</v>
      </c>
      <c r="O3067" s="162">
        <v>197</v>
      </c>
      <c r="P3067" s="162">
        <v>1437</v>
      </c>
      <c r="Q3067" s="162">
        <v>2664</v>
      </c>
      <c r="R3067" s="164">
        <v>1</v>
      </c>
      <c r="S3067" s="164" t="s">
        <v>644</v>
      </c>
      <c r="T3067" s="164"/>
      <c r="U3067" s="164" t="s">
        <v>644</v>
      </c>
      <c r="V3067" s="164" t="s">
        <v>644</v>
      </c>
      <c r="W3067" s="162">
        <f t="shared" si="170"/>
        <v>1</v>
      </c>
      <c r="X3067" s="162">
        <v>1</v>
      </c>
      <c r="Y3067" t="str">
        <f t="shared" si="168"/>
        <v>Public Elementary</v>
      </c>
      <c r="AA3067" t="str">
        <f t="shared" si="169"/>
        <v>1</v>
      </c>
    </row>
    <row r="3068" spans="1:27" ht="15.75" hidden="1" customHeight="1" x14ac:dyDescent="0.25">
      <c r="A3068" s="162">
        <v>3050</v>
      </c>
      <c r="B3068" s="162">
        <v>123239</v>
      </c>
      <c r="C3068" s="163" t="s">
        <v>3648</v>
      </c>
      <c r="D3068" s="163" t="s">
        <v>638</v>
      </c>
      <c r="E3068" s="163" t="s">
        <v>3254</v>
      </c>
      <c r="F3068" s="163" t="s">
        <v>3254</v>
      </c>
      <c r="G3068" s="163" t="s">
        <v>3643</v>
      </c>
      <c r="H3068" s="163" t="s">
        <v>3643</v>
      </c>
      <c r="I3068" s="163" t="s">
        <v>643</v>
      </c>
      <c r="J3068" s="162">
        <v>12.541137689999999</v>
      </c>
      <c r="K3068" s="162">
        <v>124.87521889999999</v>
      </c>
      <c r="L3068" s="163" t="s">
        <v>644</v>
      </c>
      <c r="M3068" s="162">
        <v>14</v>
      </c>
      <c r="N3068" s="162">
        <v>63</v>
      </c>
      <c r="O3068" s="162">
        <v>197</v>
      </c>
      <c r="P3068" s="162">
        <v>1437</v>
      </c>
      <c r="Q3068" s="162">
        <v>2664</v>
      </c>
      <c r="R3068" s="164">
        <v>1</v>
      </c>
      <c r="S3068" s="164" t="s">
        <v>644</v>
      </c>
      <c r="T3068" s="164"/>
      <c r="U3068" s="164" t="s">
        <v>644</v>
      </c>
      <c r="V3068" s="164" t="s">
        <v>644</v>
      </c>
      <c r="W3068" s="162">
        <f t="shared" si="170"/>
        <v>1</v>
      </c>
      <c r="X3068" s="162">
        <v>1</v>
      </c>
      <c r="Y3068" t="str">
        <f t="shared" si="168"/>
        <v>Public Elementary</v>
      </c>
      <c r="AA3068" t="str">
        <f t="shared" si="169"/>
        <v>1</v>
      </c>
    </row>
    <row r="3069" spans="1:27" ht="15.75" hidden="1" customHeight="1" x14ac:dyDescent="0.25">
      <c r="A3069" s="162">
        <v>3051</v>
      </c>
      <c r="B3069" s="162">
        <v>123240</v>
      </c>
      <c r="C3069" s="163" t="s">
        <v>1790</v>
      </c>
      <c r="D3069" s="163" t="s">
        <v>638</v>
      </c>
      <c r="E3069" s="163" t="s">
        <v>3254</v>
      </c>
      <c r="F3069" s="163" t="s">
        <v>3254</v>
      </c>
      <c r="G3069" s="163" t="s">
        <v>3643</v>
      </c>
      <c r="H3069" s="163" t="s">
        <v>3643</v>
      </c>
      <c r="I3069" s="163" t="s">
        <v>643</v>
      </c>
      <c r="J3069" s="162">
        <v>12.44629909</v>
      </c>
      <c r="K3069" s="162">
        <v>124.8802185</v>
      </c>
      <c r="L3069" s="163" t="s">
        <v>644</v>
      </c>
      <c r="M3069" s="162">
        <v>14</v>
      </c>
      <c r="N3069" s="162">
        <v>63</v>
      </c>
      <c r="O3069" s="162">
        <v>197</v>
      </c>
      <c r="P3069" s="162">
        <v>1437</v>
      </c>
      <c r="Q3069" s="162">
        <v>2664</v>
      </c>
      <c r="R3069" s="164">
        <v>1</v>
      </c>
      <c r="S3069" s="164" t="s">
        <v>644</v>
      </c>
      <c r="T3069" s="164"/>
      <c r="U3069" s="164" t="s">
        <v>644</v>
      </c>
      <c r="V3069" s="164" t="s">
        <v>644</v>
      </c>
      <c r="W3069" s="162">
        <f t="shared" si="170"/>
        <v>1</v>
      </c>
      <c r="X3069" s="162">
        <v>1</v>
      </c>
      <c r="Y3069" t="str">
        <f t="shared" si="168"/>
        <v>Public Elementary</v>
      </c>
      <c r="AA3069" t="str">
        <f t="shared" si="169"/>
        <v>1</v>
      </c>
    </row>
    <row r="3070" spans="1:27" ht="15.75" hidden="1" customHeight="1" x14ac:dyDescent="0.25">
      <c r="A3070" s="162">
        <v>3052</v>
      </c>
      <c r="B3070" s="162">
        <v>123241</v>
      </c>
      <c r="C3070" s="163" t="s">
        <v>3649</v>
      </c>
      <c r="D3070" s="163" t="s">
        <v>638</v>
      </c>
      <c r="E3070" s="163" t="s">
        <v>3254</v>
      </c>
      <c r="F3070" s="163" t="s">
        <v>3254</v>
      </c>
      <c r="G3070" s="163" t="s">
        <v>3643</v>
      </c>
      <c r="H3070" s="163" t="s">
        <v>3643</v>
      </c>
      <c r="I3070" s="163" t="s">
        <v>643</v>
      </c>
      <c r="J3070" s="170"/>
      <c r="K3070" s="170"/>
      <c r="L3070" s="163" t="s">
        <v>644</v>
      </c>
      <c r="M3070" s="162">
        <v>14</v>
      </c>
      <c r="N3070" s="162">
        <v>63</v>
      </c>
      <c r="O3070" s="162">
        <v>197</v>
      </c>
      <c r="P3070" s="162">
        <v>1437</v>
      </c>
      <c r="Q3070" s="162">
        <v>2664</v>
      </c>
      <c r="R3070" s="164">
        <v>1</v>
      </c>
      <c r="S3070" s="164" t="s">
        <v>644</v>
      </c>
      <c r="T3070" s="164"/>
      <c r="U3070" s="164" t="s">
        <v>644</v>
      </c>
      <c r="V3070" s="164" t="s">
        <v>644</v>
      </c>
      <c r="W3070" s="162">
        <f t="shared" si="170"/>
        <v>1</v>
      </c>
      <c r="X3070" s="162">
        <v>1</v>
      </c>
      <c r="Y3070" t="str">
        <f t="shared" si="168"/>
        <v>Public Elementary</v>
      </c>
      <c r="AA3070" t="str">
        <f t="shared" si="169"/>
        <v>1</v>
      </c>
    </row>
    <row r="3071" spans="1:27" ht="15.75" hidden="1" customHeight="1" x14ac:dyDescent="0.25">
      <c r="A3071" s="162">
        <v>3053</v>
      </c>
      <c r="B3071" s="162">
        <v>123242</v>
      </c>
      <c r="C3071" s="163" t="s">
        <v>3650</v>
      </c>
      <c r="D3071" s="163" t="s">
        <v>638</v>
      </c>
      <c r="E3071" s="163" t="s">
        <v>3254</v>
      </c>
      <c r="F3071" s="163" t="s">
        <v>3254</v>
      </c>
      <c r="G3071" s="163" t="s">
        <v>3643</v>
      </c>
      <c r="H3071" s="163" t="s">
        <v>3643</v>
      </c>
      <c r="I3071" s="163" t="s">
        <v>643</v>
      </c>
      <c r="J3071" s="170"/>
      <c r="K3071" s="170"/>
      <c r="L3071" s="163" t="s">
        <v>644</v>
      </c>
      <c r="M3071" s="162">
        <v>14</v>
      </c>
      <c r="N3071" s="162">
        <v>63</v>
      </c>
      <c r="O3071" s="162">
        <v>197</v>
      </c>
      <c r="P3071" s="162">
        <v>1437</v>
      </c>
      <c r="Q3071" s="162">
        <v>2664</v>
      </c>
      <c r="R3071" s="164">
        <v>1</v>
      </c>
      <c r="S3071" s="164" t="s">
        <v>644</v>
      </c>
      <c r="T3071" s="164"/>
      <c r="U3071" s="164" t="s">
        <v>644</v>
      </c>
      <c r="V3071" s="164" t="s">
        <v>644</v>
      </c>
      <c r="W3071" s="162">
        <f t="shared" si="170"/>
        <v>1</v>
      </c>
      <c r="X3071" s="162">
        <v>1</v>
      </c>
      <c r="Y3071" t="str">
        <f t="shared" si="168"/>
        <v>Public Elementary</v>
      </c>
      <c r="AA3071" t="str">
        <f t="shared" si="169"/>
        <v>1</v>
      </c>
    </row>
    <row r="3072" spans="1:27" ht="15.75" hidden="1" customHeight="1" x14ac:dyDescent="0.25">
      <c r="A3072" s="162">
        <v>3054</v>
      </c>
      <c r="B3072" s="162">
        <v>123243</v>
      </c>
      <c r="C3072" s="163" t="s">
        <v>1396</v>
      </c>
      <c r="D3072" s="163" t="s">
        <v>638</v>
      </c>
      <c r="E3072" s="163" t="s">
        <v>3254</v>
      </c>
      <c r="F3072" s="163" t="s">
        <v>3254</v>
      </c>
      <c r="G3072" s="163" t="s">
        <v>3643</v>
      </c>
      <c r="H3072" s="163" t="s">
        <v>3643</v>
      </c>
      <c r="I3072" s="163" t="s">
        <v>643</v>
      </c>
      <c r="J3072" s="162">
        <v>12.506135049999999</v>
      </c>
      <c r="K3072" s="162">
        <v>124.89360809999999</v>
      </c>
      <c r="L3072" s="163" t="s">
        <v>644</v>
      </c>
      <c r="M3072" s="162">
        <v>14</v>
      </c>
      <c r="N3072" s="162">
        <v>63</v>
      </c>
      <c r="O3072" s="162">
        <v>197</v>
      </c>
      <c r="P3072" s="162">
        <v>1437</v>
      </c>
      <c r="Q3072" s="162">
        <v>2664</v>
      </c>
      <c r="R3072" s="164">
        <v>1</v>
      </c>
      <c r="S3072" s="164" t="s">
        <v>644</v>
      </c>
      <c r="T3072" s="164"/>
      <c r="U3072" s="164" t="s">
        <v>644</v>
      </c>
      <c r="V3072" s="164" t="s">
        <v>644</v>
      </c>
      <c r="W3072" s="162">
        <f t="shared" si="170"/>
        <v>1</v>
      </c>
      <c r="X3072" s="162">
        <v>1</v>
      </c>
      <c r="Y3072" t="str">
        <f t="shared" si="168"/>
        <v>Public Elementary</v>
      </c>
      <c r="AA3072" t="str">
        <f t="shared" si="169"/>
        <v>1</v>
      </c>
    </row>
    <row r="3073" spans="1:28" ht="15.75" hidden="1" customHeight="1" x14ac:dyDescent="0.25">
      <c r="A3073" s="162">
        <v>3055</v>
      </c>
      <c r="B3073" s="162">
        <v>123244</v>
      </c>
      <c r="C3073" s="163" t="s">
        <v>3651</v>
      </c>
      <c r="D3073" s="163" t="s">
        <v>638</v>
      </c>
      <c r="E3073" s="163" t="s">
        <v>3254</v>
      </c>
      <c r="F3073" s="163" t="s">
        <v>3254</v>
      </c>
      <c r="G3073" s="163" t="s">
        <v>3643</v>
      </c>
      <c r="H3073" s="163" t="s">
        <v>3643</v>
      </c>
      <c r="I3073" s="163" t="s">
        <v>643</v>
      </c>
      <c r="J3073" s="162">
        <v>12.47894241</v>
      </c>
      <c r="K3073" s="162">
        <v>124.8563576</v>
      </c>
      <c r="L3073" s="163" t="s">
        <v>644</v>
      </c>
      <c r="M3073" s="162">
        <v>14</v>
      </c>
      <c r="N3073" s="162">
        <v>63</v>
      </c>
      <c r="O3073" s="162">
        <v>197</v>
      </c>
      <c r="P3073" s="162">
        <v>1437</v>
      </c>
      <c r="Q3073" s="162">
        <v>2664</v>
      </c>
      <c r="R3073" s="164">
        <v>1</v>
      </c>
      <c r="S3073" s="164" t="s">
        <v>644</v>
      </c>
      <c r="T3073" s="164"/>
      <c r="U3073" s="164" t="s">
        <v>644</v>
      </c>
      <c r="V3073" s="164" t="s">
        <v>644</v>
      </c>
      <c r="W3073" s="162">
        <f t="shared" si="170"/>
        <v>1</v>
      </c>
      <c r="X3073" s="162">
        <v>1</v>
      </c>
      <c r="Y3073" t="str">
        <f t="shared" si="168"/>
        <v>Public Elementary</v>
      </c>
      <c r="AA3073" t="str">
        <f t="shared" si="169"/>
        <v>1</v>
      </c>
    </row>
    <row r="3074" spans="1:28" ht="15.75" hidden="1" customHeight="1" x14ac:dyDescent="0.25">
      <c r="A3074" s="162">
        <v>3056</v>
      </c>
      <c r="B3074" s="162">
        <v>123245</v>
      </c>
      <c r="C3074" s="163" t="s">
        <v>3652</v>
      </c>
      <c r="D3074" s="163" t="s">
        <v>638</v>
      </c>
      <c r="E3074" s="163" t="s">
        <v>3254</v>
      </c>
      <c r="F3074" s="163" t="s">
        <v>3254</v>
      </c>
      <c r="G3074" s="163" t="s">
        <v>3643</v>
      </c>
      <c r="H3074" s="163" t="s">
        <v>3643</v>
      </c>
      <c r="I3074" s="163" t="s">
        <v>643</v>
      </c>
      <c r="J3074" s="162">
        <v>12.540156</v>
      </c>
      <c r="K3074" s="162">
        <v>124.875665</v>
      </c>
      <c r="L3074" s="163" t="s">
        <v>644</v>
      </c>
      <c r="M3074" s="162">
        <v>14</v>
      </c>
      <c r="N3074" s="162">
        <v>63</v>
      </c>
      <c r="O3074" s="162">
        <v>197</v>
      </c>
      <c r="P3074" s="162">
        <v>1437</v>
      </c>
      <c r="Q3074" s="162">
        <v>2664</v>
      </c>
      <c r="R3074" s="164">
        <v>1</v>
      </c>
      <c r="S3074" s="164" t="s">
        <v>644</v>
      </c>
      <c r="T3074" s="164"/>
      <c r="U3074" s="164" t="s">
        <v>644</v>
      </c>
      <c r="V3074" s="164" t="s">
        <v>644</v>
      </c>
      <c r="W3074" s="162">
        <f t="shared" si="170"/>
        <v>1</v>
      </c>
      <c r="X3074" s="162">
        <v>1</v>
      </c>
      <c r="Y3074" t="str">
        <f t="shared" si="168"/>
        <v>Public Elementary</v>
      </c>
      <c r="AA3074" t="str">
        <f t="shared" si="169"/>
        <v>1</v>
      </c>
    </row>
    <row r="3075" spans="1:28" ht="15.75" hidden="1" customHeight="1" x14ac:dyDescent="0.25">
      <c r="A3075" s="162">
        <v>3057</v>
      </c>
      <c r="B3075" s="162">
        <v>123246</v>
      </c>
      <c r="C3075" s="163" t="s">
        <v>3653</v>
      </c>
      <c r="D3075" s="163" t="s">
        <v>638</v>
      </c>
      <c r="E3075" s="163" t="s">
        <v>3254</v>
      </c>
      <c r="F3075" s="163" t="s">
        <v>3254</v>
      </c>
      <c r="G3075" s="163" t="s">
        <v>3654</v>
      </c>
      <c r="H3075" s="163" t="s">
        <v>3654</v>
      </c>
      <c r="I3075" s="163" t="s">
        <v>643</v>
      </c>
      <c r="J3075" s="162">
        <v>12.391368999999999</v>
      </c>
      <c r="K3075" s="162">
        <v>124.017143</v>
      </c>
      <c r="L3075" s="163" t="s">
        <v>644</v>
      </c>
      <c r="M3075" s="162">
        <v>14</v>
      </c>
      <c r="N3075" s="162">
        <v>63</v>
      </c>
      <c r="O3075" s="162">
        <v>197</v>
      </c>
      <c r="P3075" s="162">
        <v>1438</v>
      </c>
      <c r="Q3075" s="162">
        <v>2665</v>
      </c>
      <c r="R3075" s="164">
        <v>1</v>
      </c>
      <c r="S3075" s="164" t="s">
        <v>644</v>
      </c>
      <c r="T3075" s="164"/>
      <c r="U3075" s="164" t="s">
        <v>644</v>
      </c>
      <c r="V3075" s="164" t="s">
        <v>644</v>
      </c>
      <c r="W3075" s="162">
        <f t="shared" si="170"/>
        <v>1</v>
      </c>
      <c r="X3075" s="162">
        <v>1</v>
      </c>
      <c r="Y3075" t="str">
        <f t="shared" si="168"/>
        <v>Public Elementary</v>
      </c>
      <c r="AA3075" t="str">
        <f t="shared" si="169"/>
        <v>1</v>
      </c>
    </row>
    <row r="3076" spans="1:28" ht="15.75" hidden="1" customHeight="1" x14ac:dyDescent="0.25">
      <c r="A3076" s="162">
        <v>3058</v>
      </c>
      <c r="B3076" s="162">
        <v>123247</v>
      </c>
      <c r="C3076" s="163" t="s">
        <v>3655</v>
      </c>
      <c r="D3076" s="163" t="s">
        <v>638</v>
      </c>
      <c r="E3076" s="163" t="s">
        <v>3254</v>
      </c>
      <c r="F3076" s="163" t="s">
        <v>3254</v>
      </c>
      <c r="G3076" s="163" t="s">
        <v>3654</v>
      </c>
      <c r="H3076" s="163" t="s">
        <v>3654</v>
      </c>
      <c r="I3076" s="163" t="s">
        <v>643</v>
      </c>
      <c r="J3076" s="162">
        <v>12.268721599999999</v>
      </c>
      <c r="K3076" s="162">
        <v>124.1037941</v>
      </c>
      <c r="L3076" s="163" t="s">
        <v>644</v>
      </c>
      <c r="M3076" s="162">
        <v>14</v>
      </c>
      <c r="N3076" s="162">
        <v>63</v>
      </c>
      <c r="O3076" s="162">
        <v>197</v>
      </c>
      <c r="P3076" s="162">
        <v>1438</v>
      </c>
      <c r="Q3076" s="162">
        <v>2665</v>
      </c>
      <c r="R3076" s="164">
        <v>1</v>
      </c>
      <c r="S3076" s="164" t="s">
        <v>644</v>
      </c>
      <c r="T3076" s="164"/>
      <c r="U3076" s="164" t="s">
        <v>644</v>
      </c>
      <c r="V3076" s="164" t="s">
        <v>644</v>
      </c>
      <c r="W3076" s="162">
        <f t="shared" si="170"/>
        <v>1</v>
      </c>
      <c r="X3076" s="162">
        <v>1</v>
      </c>
      <c r="Y3076" t="str">
        <f t="shared" si="168"/>
        <v>Public Elementary</v>
      </c>
      <c r="AA3076" t="str">
        <f t="shared" si="169"/>
        <v>1</v>
      </c>
    </row>
    <row r="3077" spans="1:28" ht="15.75" hidden="1" customHeight="1" x14ac:dyDescent="0.25">
      <c r="A3077" s="162">
        <v>3059</v>
      </c>
      <c r="B3077" s="162">
        <v>123248</v>
      </c>
      <c r="C3077" s="163" t="s">
        <v>1910</v>
      </c>
      <c r="D3077" s="163" t="s">
        <v>638</v>
      </c>
      <c r="E3077" s="163" t="s">
        <v>3254</v>
      </c>
      <c r="F3077" s="163" t="s">
        <v>3254</v>
      </c>
      <c r="G3077" s="163" t="s">
        <v>3654</v>
      </c>
      <c r="H3077" s="163" t="s">
        <v>3654</v>
      </c>
      <c r="I3077" s="163" t="s">
        <v>643</v>
      </c>
      <c r="J3077" s="162">
        <v>12.370079</v>
      </c>
      <c r="K3077" s="162">
        <v>124.06727600000001</v>
      </c>
      <c r="L3077" s="163" t="s">
        <v>644</v>
      </c>
      <c r="M3077" s="162">
        <v>14</v>
      </c>
      <c r="N3077" s="162">
        <v>63</v>
      </c>
      <c r="O3077" s="162">
        <v>197</v>
      </c>
      <c r="P3077" s="162">
        <v>1438</v>
      </c>
      <c r="Q3077" s="162">
        <v>2665</v>
      </c>
      <c r="R3077" s="164">
        <v>1</v>
      </c>
      <c r="S3077" s="164" t="s">
        <v>644</v>
      </c>
      <c r="T3077" s="164"/>
      <c r="U3077" s="164" t="s">
        <v>644</v>
      </c>
      <c r="V3077" s="164" t="s">
        <v>644</v>
      </c>
      <c r="W3077" s="162">
        <f t="shared" si="170"/>
        <v>1</v>
      </c>
      <c r="X3077" s="162">
        <v>1</v>
      </c>
      <c r="Y3077" t="str">
        <f t="shared" si="168"/>
        <v>Public Elementary</v>
      </c>
      <c r="AA3077" t="str">
        <f t="shared" si="169"/>
        <v>1</v>
      </c>
      <c r="AB3077" t="s">
        <v>633</v>
      </c>
    </row>
    <row r="3078" spans="1:28" ht="15.75" hidden="1" customHeight="1" x14ac:dyDescent="0.25">
      <c r="A3078" s="162">
        <v>3060</v>
      </c>
      <c r="B3078" s="162">
        <v>123249</v>
      </c>
      <c r="C3078" s="163" t="s">
        <v>3656</v>
      </c>
      <c r="D3078" s="163" t="s">
        <v>638</v>
      </c>
      <c r="E3078" s="163" t="s">
        <v>3254</v>
      </c>
      <c r="F3078" s="163" t="s">
        <v>3254</v>
      </c>
      <c r="G3078" s="163" t="s">
        <v>3654</v>
      </c>
      <c r="H3078" s="163" t="s">
        <v>3654</v>
      </c>
      <c r="I3078" s="163" t="s">
        <v>643</v>
      </c>
      <c r="J3078" s="177"/>
      <c r="K3078" s="177"/>
      <c r="L3078" s="163" t="s">
        <v>644</v>
      </c>
      <c r="M3078" s="162">
        <v>14</v>
      </c>
      <c r="N3078" s="162">
        <v>63</v>
      </c>
      <c r="O3078" s="162">
        <v>197</v>
      </c>
      <c r="P3078" s="162">
        <v>1438</v>
      </c>
      <c r="Q3078" s="162">
        <v>2665</v>
      </c>
      <c r="R3078" s="164">
        <v>1</v>
      </c>
      <c r="S3078" s="164" t="s">
        <v>644</v>
      </c>
      <c r="T3078" s="164"/>
      <c r="U3078" s="164" t="s">
        <v>644</v>
      </c>
      <c r="V3078" s="164" t="s">
        <v>644</v>
      </c>
      <c r="W3078" s="162">
        <f t="shared" si="170"/>
        <v>1</v>
      </c>
      <c r="X3078" s="162">
        <v>1</v>
      </c>
      <c r="Y3078" t="str">
        <f t="shared" si="168"/>
        <v>Public Elementary</v>
      </c>
      <c r="AA3078" t="str">
        <f t="shared" si="169"/>
        <v>1</v>
      </c>
    </row>
    <row r="3079" spans="1:28" ht="15.75" hidden="1" customHeight="1" x14ac:dyDescent="0.25">
      <c r="A3079" s="162">
        <v>3061</v>
      </c>
      <c r="B3079" s="162">
        <v>123250</v>
      </c>
      <c r="C3079" s="163" t="s">
        <v>3657</v>
      </c>
      <c r="D3079" s="163" t="s">
        <v>638</v>
      </c>
      <c r="E3079" s="163" t="s">
        <v>3254</v>
      </c>
      <c r="F3079" s="163" t="s">
        <v>3254</v>
      </c>
      <c r="G3079" s="163" t="s">
        <v>3654</v>
      </c>
      <c r="H3079" s="163" t="s">
        <v>3654</v>
      </c>
      <c r="I3079" s="163" t="s">
        <v>643</v>
      </c>
      <c r="J3079" s="162">
        <v>12.351069499999999</v>
      </c>
      <c r="K3079" s="162">
        <v>124.05315400000001</v>
      </c>
      <c r="L3079" s="163" t="s">
        <v>644</v>
      </c>
      <c r="M3079" s="162">
        <v>14</v>
      </c>
      <c r="N3079" s="162">
        <v>63</v>
      </c>
      <c r="O3079" s="162">
        <v>197</v>
      </c>
      <c r="P3079" s="162">
        <v>1438</v>
      </c>
      <c r="Q3079" s="162">
        <v>2665</v>
      </c>
      <c r="R3079" s="164">
        <v>1</v>
      </c>
      <c r="S3079" s="164" t="s">
        <v>644</v>
      </c>
      <c r="T3079" s="164"/>
      <c r="U3079" s="164" t="s">
        <v>644</v>
      </c>
      <c r="V3079" s="164" t="s">
        <v>644</v>
      </c>
      <c r="W3079" s="162">
        <f t="shared" si="170"/>
        <v>1</v>
      </c>
      <c r="X3079" s="162">
        <v>1</v>
      </c>
      <c r="Y3079" t="str">
        <f t="shared" si="168"/>
        <v>Public Elementary</v>
      </c>
      <c r="AA3079" t="str">
        <f t="shared" si="169"/>
        <v>1</v>
      </c>
    </row>
    <row r="3080" spans="1:28" ht="15.75" hidden="1" customHeight="1" x14ac:dyDescent="0.25">
      <c r="A3080" s="162">
        <v>3062</v>
      </c>
      <c r="B3080" s="162">
        <v>123251</v>
      </c>
      <c r="C3080" s="163" t="s">
        <v>3658</v>
      </c>
      <c r="D3080" s="163" t="s">
        <v>638</v>
      </c>
      <c r="E3080" s="163" t="s">
        <v>3254</v>
      </c>
      <c r="F3080" s="163" t="s">
        <v>3254</v>
      </c>
      <c r="G3080" s="163" t="s">
        <v>3659</v>
      </c>
      <c r="H3080" s="163" t="s">
        <v>3660</v>
      </c>
      <c r="I3080" s="163" t="s">
        <v>643</v>
      </c>
      <c r="J3080" s="166">
        <v>12.28130133</v>
      </c>
      <c r="K3080" s="166">
        <v>124.7061538</v>
      </c>
      <c r="L3080" s="163" t="s">
        <v>644</v>
      </c>
      <c r="M3080" s="162">
        <v>14</v>
      </c>
      <c r="N3080" s="162">
        <v>63</v>
      </c>
      <c r="O3080" s="162">
        <v>197</v>
      </c>
      <c r="P3080" s="162">
        <v>1439</v>
      </c>
      <c r="Q3080" s="162">
        <v>2666</v>
      </c>
      <c r="R3080" s="164">
        <v>1</v>
      </c>
      <c r="S3080" s="164" t="s">
        <v>644</v>
      </c>
      <c r="T3080" s="164"/>
      <c r="U3080" s="164" t="s">
        <v>644</v>
      </c>
      <c r="V3080" s="164" t="s">
        <v>644</v>
      </c>
      <c r="W3080" s="162">
        <f t="shared" si="170"/>
        <v>1</v>
      </c>
      <c r="X3080" s="162">
        <v>1</v>
      </c>
      <c r="Y3080" t="str">
        <f t="shared" si="168"/>
        <v>Public Elementary</v>
      </c>
      <c r="AA3080" t="str">
        <f t="shared" si="169"/>
        <v>1</v>
      </c>
    </row>
    <row r="3081" spans="1:28" ht="15.75" hidden="1" customHeight="1" x14ac:dyDescent="0.25">
      <c r="A3081" s="162">
        <v>3063</v>
      </c>
      <c r="B3081" s="162">
        <v>123252</v>
      </c>
      <c r="C3081" s="163" t="s">
        <v>3661</v>
      </c>
      <c r="D3081" s="163" t="s">
        <v>638</v>
      </c>
      <c r="E3081" s="163" t="s">
        <v>3254</v>
      </c>
      <c r="F3081" s="163" t="s">
        <v>3254</v>
      </c>
      <c r="G3081" s="163" t="s">
        <v>3659</v>
      </c>
      <c r="H3081" s="163" t="s">
        <v>3660</v>
      </c>
      <c r="I3081" s="163" t="s">
        <v>643</v>
      </c>
      <c r="J3081" s="162">
        <v>12.292560460000001</v>
      </c>
      <c r="K3081" s="162">
        <v>124.8221432</v>
      </c>
      <c r="L3081" s="163" t="s">
        <v>644</v>
      </c>
      <c r="M3081" s="162">
        <v>14</v>
      </c>
      <c r="N3081" s="162">
        <v>63</v>
      </c>
      <c r="O3081" s="162">
        <v>197</v>
      </c>
      <c r="P3081" s="162">
        <v>1439</v>
      </c>
      <c r="Q3081" s="162">
        <v>2666</v>
      </c>
      <c r="R3081" s="164">
        <v>1</v>
      </c>
      <c r="S3081" s="164" t="s">
        <v>644</v>
      </c>
      <c r="T3081" s="164"/>
      <c r="U3081" s="164" t="s">
        <v>644</v>
      </c>
      <c r="V3081" s="164" t="s">
        <v>644</v>
      </c>
      <c r="W3081" s="162">
        <f t="shared" si="170"/>
        <v>1</v>
      </c>
      <c r="X3081" s="162">
        <v>1</v>
      </c>
      <c r="Y3081" t="str">
        <f t="shared" si="168"/>
        <v>Public Elementary</v>
      </c>
      <c r="AA3081" t="str">
        <f t="shared" si="169"/>
        <v>1</v>
      </c>
    </row>
    <row r="3082" spans="1:28" ht="15.75" hidden="1" customHeight="1" x14ac:dyDescent="0.25">
      <c r="A3082" s="162">
        <v>3064</v>
      </c>
      <c r="B3082" s="162">
        <v>123253</v>
      </c>
      <c r="C3082" s="163" t="s">
        <v>3662</v>
      </c>
      <c r="D3082" s="163" t="s">
        <v>638</v>
      </c>
      <c r="E3082" s="163" t="s">
        <v>3254</v>
      </c>
      <c r="F3082" s="163" t="s">
        <v>3254</v>
      </c>
      <c r="G3082" s="163" t="s">
        <v>3659</v>
      </c>
      <c r="H3082" s="163" t="s">
        <v>3660</v>
      </c>
      <c r="I3082" s="163" t="s">
        <v>643</v>
      </c>
      <c r="J3082" s="162">
        <v>12.25666464</v>
      </c>
      <c r="K3082" s="162">
        <v>124.8173366</v>
      </c>
      <c r="L3082" s="163" t="s">
        <v>644</v>
      </c>
      <c r="M3082" s="162">
        <v>14</v>
      </c>
      <c r="N3082" s="162">
        <v>63</v>
      </c>
      <c r="O3082" s="162">
        <v>197</v>
      </c>
      <c r="P3082" s="162">
        <v>1439</v>
      </c>
      <c r="Q3082" s="162">
        <v>2666</v>
      </c>
      <c r="R3082" s="164">
        <v>1</v>
      </c>
      <c r="S3082" s="164" t="s">
        <v>644</v>
      </c>
      <c r="T3082" s="164"/>
      <c r="U3082" s="164" t="s">
        <v>644</v>
      </c>
      <c r="V3082" s="164" t="s">
        <v>644</v>
      </c>
      <c r="W3082" s="162">
        <f t="shared" si="170"/>
        <v>1</v>
      </c>
      <c r="X3082" s="162">
        <v>1</v>
      </c>
      <c r="Y3082" t="str">
        <f t="shared" si="168"/>
        <v>Public Elementary</v>
      </c>
      <c r="AA3082" t="str">
        <f t="shared" si="169"/>
        <v>1</v>
      </c>
    </row>
    <row r="3083" spans="1:28" ht="15.75" hidden="1" customHeight="1" x14ac:dyDescent="0.25">
      <c r="A3083" s="162">
        <v>3065</v>
      </c>
      <c r="B3083" s="162">
        <v>123254</v>
      </c>
      <c r="C3083" s="163" t="s">
        <v>3663</v>
      </c>
      <c r="D3083" s="163" t="s">
        <v>638</v>
      </c>
      <c r="E3083" s="163" t="s">
        <v>3254</v>
      </c>
      <c r="F3083" s="163" t="s">
        <v>3254</v>
      </c>
      <c r="G3083" s="163" t="s">
        <v>3659</v>
      </c>
      <c r="H3083" s="163" t="s">
        <v>3660</v>
      </c>
      <c r="I3083" s="163" t="s">
        <v>643</v>
      </c>
      <c r="J3083" s="162">
        <v>12.36347814</v>
      </c>
      <c r="K3083" s="162">
        <v>124.8445129</v>
      </c>
      <c r="L3083" s="163" t="s">
        <v>644</v>
      </c>
      <c r="M3083" s="162">
        <v>14</v>
      </c>
      <c r="N3083" s="162">
        <v>63</v>
      </c>
      <c r="O3083" s="162">
        <v>197</v>
      </c>
      <c r="P3083" s="162">
        <v>1439</v>
      </c>
      <c r="Q3083" s="162">
        <v>2666</v>
      </c>
      <c r="R3083" s="164">
        <v>1</v>
      </c>
      <c r="S3083" s="164" t="s">
        <v>644</v>
      </c>
      <c r="T3083" s="164"/>
      <c r="U3083" s="164" t="s">
        <v>644</v>
      </c>
      <c r="V3083" s="164" t="s">
        <v>644</v>
      </c>
      <c r="W3083" s="162">
        <f t="shared" si="170"/>
        <v>1</v>
      </c>
      <c r="X3083" s="162">
        <v>1</v>
      </c>
      <c r="Y3083" t="str">
        <f t="shared" si="168"/>
        <v>Public Elementary</v>
      </c>
      <c r="AA3083" t="str">
        <f t="shared" si="169"/>
        <v>1</v>
      </c>
    </row>
    <row r="3084" spans="1:28" ht="15.75" hidden="1" customHeight="1" x14ac:dyDescent="0.25">
      <c r="A3084" s="162">
        <v>3066</v>
      </c>
      <c r="B3084" s="162">
        <v>123255</v>
      </c>
      <c r="C3084" s="163" t="s">
        <v>3664</v>
      </c>
      <c r="D3084" s="163" t="s">
        <v>638</v>
      </c>
      <c r="E3084" s="163" t="s">
        <v>3254</v>
      </c>
      <c r="F3084" s="163" t="s">
        <v>3254</v>
      </c>
      <c r="G3084" s="163" t="s">
        <v>3659</v>
      </c>
      <c r="H3084" s="163" t="s">
        <v>3660</v>
      </c>
      <c r="I3084" s="163" t="s">
        <v>643</v>
      </c>
      <c r="J3084" s="162">
        <v>12.2628506</v>
      </c>
      <c r="K3084" s="162">
        <v>124.7991943</v>
      </c>
      <c r="L3084" s="163" t="s">
        <v>644</v>
      </c>
      <c r="M3084" s="162">
        <v>14</v>
      </c>
      <c r="N3084" s="162">
        <v>63</v>
      </c>
      <c r="O3084" s="162">
        <v>197</v>
      </c>
      <c r="P3084" s="162">
        <v>1439</v>
      </c>
      <c r="Q3084" s="162">
        <v>2666</v>
      </c>
      <c r="R3084" s="164">
        <v>1</v>
      </c>
      <c r="S3084" s="164" t="s">
        <v>644</v>
      </c>
      <c r="T3084" s="164"/>
      <c r="U3084" s="164" t="s">
        <v>644</v>
      </c>
      <c r="V3084" s="164" t="s">
        <v>644</v>
      </c>
      <c r="W3084" s="162">
        <f t="shared" si="170"/>
        <v>1</v>
      </c>
      <c r="X3084" s="162">
        <v>1</v>
      </c>
      <c r="Y3084" t="str">
        <f t="shared" si="168"/>
        <v>Public Elementary</v>
      </c>
      <c r="AA3084" t="str">
        <f t="shared" si="169"/>
        <v>1</v>
      </c>
    </row>
    <row r="3085" spans="1:28" ht="15.75" hidden="1" customHeight="1" x14ac:dyDescent="0.25">
      <c r="A3085" s="162">
        <v>3067</v>
      </c>
      <c r="B3085" s="162">
        <v>123256</v>
      </c>
      <c r="C3085" s="163" t="s">
        <v>3665</v>
      </c>
      <c r="D3085" s="163" t="s">
        <v>638</v>
      </c>
      <c r="E3085" s="163" t="s">
        <v>3254</v>
      </c>
      <c r="F3085" s="163" t="s">
        <v>3254</v>
      </c>
      <c r="G3085" s="163" t="s">
        <v>3659</v>
      </c>
      <c r="H3085" s="163" t="s">
        <v>3660</v>
      </c>
      <c r="I3085" s="163" t="s">
        <v>643</v>
      </c>
      <c r="J3085" s="170"/>
      <c r="K3085" s="170"/>
      <c r="L3085" s="163" t="s">
        <v>644</v>
      </c>
      <c r="M3085" s="162">
        <v>14</v>
      </c>
      <c r="N3085" s="162">
        <v>63</v>
      </c>
      <c r="O3085" s="162">
        <v>197</v>
      </c>
      <c r="P3085" s="162">
        <v>1439</v>
      </c>
      <c r="Q3085" s="162">
        <v>2666</v>
      </c>
      <c r="R3085" s="164">
        <v>1</v>
      </c>
      <c r="S3085" s="164" t="s">
        <v>644</v>
      </c>
      <c r="T3085" s="164"/>
      <c r="U3085" s="164" t="s">
        <v>644</v>
      </c>
      <c r="V3085" s="164" t="s">
        <v>644</v>
      </c>
      <c r="W3085" s="162">
        <f t="shared" si="170"/>
        <v>1</v>
      </c>
      <c r="X3085" s="162">
        <v>1</v>
      </c>
      <c r="Y3085" t="str">
        <f t="shared" si="168"/>
        <v>Public Elementary</v>
      </c>
      <c r="AA3085" t="str">
        <f t="shared" si="169"/>
        <v>1</v>
      </c>
    </row>
    <row r="3086" spans="1:28" ht="15.75" hidden="1" customHeight="1" x14ac:dyDescent="0.25">
      <c r="A3086" s="162">
        <v>3068</v>
      </c>
      <c r="B3086" s="162">
        <v>123257</v>
      </c>
      <c r="C3086" s="163" t="s">
        <v>3666</v>
      </c>
      <c r="D3086" s="163" t="s">
        <v>638</v>
      </c>
      <c r="E3086" s="163" t="s">
        <v>3254</v>
      </c>
      <c r="F3086" s="163" t="s">
        <v>3254</v>
      </c>
      <c r="G3086" s="163" t="s">
        <v>3659</v>
      </c>
      <c r="H3086" s="163" t="s">
        <v>3660</v>
      </c>
      <c r="I3086" s="163" t="s">
        <v>643</v>
      </c>
      <c r="J3086" s="162">
        <v>12.26922482</v>
      </c>
      <c r="K3086" s="162">
        <v>124.820137</v>
      </c>
      <c r="L3086" s="163" t="s">
        <v>644</v>
      </c>
      <c r="M3086" s="162">
        <v>14</v>
      </c>
      <c r="N3086" s="162">
        <v>63</v>
      </c>
      <c r="O3086" s="162">
        <v>197</v>
      </c>
      <c r="P3086" s="162">
        <v>1439</v>
      </c>
      <c r="Q3086" s="162">
        <v>2666</v>
      </c>
      <c r="R3086" s="164">
        <v>1</v>
      </c>
      <c r="S3086" s="164" t="s">
        <v>644</v>
      </c>
      <c r="T3086" s="164"/>
      <c r="U3086" s="164" t="s">
        <v>644</v>
      </c>
      <c r="V3086" s="164" t="s">
        <v>644</v>
      </c>
      <c r="W3086" s="162">
        <f t="shared" si="170"/>
        <v>1</v>
      </c>
      <c r="X3086" s="162">
        <v>1</v>
      </c>
      <c r="Y3086" t="str">
        <f t="shared" si="168"/>
        <v>Public Elementary</v>
      </c>
      <c r="AA3086" t="str">
        <f t="shared" si="169"/>
        <v>1</v>
      </c>
    </row>
    <row r="3087" spans="1:28" ht="15.75" hidden="1" customHeight="1" x14ac:dyDescent="0.25">
      <c r="A3087" s="162">
        <v>3069</v>
      </c>
      <c r="B3087" s="162">
        <v>123258</v>
      </c>
      <c r="C3087" s="163" t="s">
        <v>3667</v>
      </c>
      <c r="D3087" s="163" t="s">
        <v>638</v>
      </c>
      <c r="E3087" s="163" t="s">
        <v>3254</v>
      </c>
      <c r="F3087" s="163" t="s">
        <v>3254</v>
      </c>
      <c r="G3087" s="163" t="s">
        <v>3659</v>
      </c>
      <c r="H3087" s="163" t="s">
        <v>3660</v>
      </c>
      <c r="I3087" s="163" t="s">
        <v>643</v>
      </c>
      <c r="J3087" s="162">
        <v>12.339163360000001</v>
      </c>
      <c r="K3087" s="162">
        <v>124.8295784</v>
      </c>
      <c r="L3087" s="163" t="s">
        <v>644</v>
      </c>
      <c r="M3087" s="162">
        <v>14</v>
      </c>
      <c r="N3087" s="162">
        <v>63</v>
      </c>
      <c r="O3087" s="162">
        <v>197</v>
      </c>
      <c r="P3087" s="162">
        <v>1439</v>
      </c>
      <c r="Q3087" s="162">
        <v>2666</v>
      </c>
      <c r="R3087" s="164">
        <v>1</v>
      </c>
      <c r="S3087" s="164" t="s">
        <v>644</v>
      </c>
      <c r="T3087" s="164"/>
      <c r="U3087" s="164" t="s">
        <v>644</v>
      </c>
      <c r="V3087" s="164" t="s">
        <v>644</v>
      </c>
      <c r="W3087" s="162">
        <f t="shared" si="170"/>
        <v>1</v>
      </c>
      <c r="X3087" s="162">
        <v>1</v>
      </c>
      <c r="Y3087" t="str">
        <f t="shared" si="168"/>
        <v>Public Elementary</v>
      </c>
      <c r="AA3087" t="str">
        <f t="shared" si="169"/>
        <v>1</v>
      </c>
    </row>
    <row r="3088" spans="1:28" ht="15.75" hidden="1" customHeight="1" x14ac:dyDescent="0.25">
      <c r="A3088" s="162">
        <v>3070</v>
      </c>
      <c r="B3088" s="162">
        <v>123259</v>
      </c>
      <c r="C3088" s="163" t="s">
        <v>3668</v>
      </c>
      <c r="D3088" s="163" t="s">
        <v>638</v>
      </c>
      <c r="E3088" s="163" t="s">
        <v>3254</v>
      </c>
      <c r="F3088" s="163" t="s">
        <v>3254</v>
      </c>
      <c r="G3088" s="163" t="s">
        <v>3659</v>
      </c>
      <c r="H3088" s="163" t="s">
        <v>3660</v>
      </c>
      <c r="I3088" s="163" t="s">
        <v>643</v>
      </c>
      <c r="J3088" s="166">
        <v>12.364903419999999</v>
      </c>
      <c r="K3088" s="166">
        <v>124.90244869999999</v>
      </c>
      <c r="L3088" s="163" t="s">
        <v>644</v>
      </c>
      <c r="M3088" s="162">
        <v>14</v>
      </c>
      <c r="N3088" s="162">
        <v>63</v>
      </c>
      <c r="O3088" s="162">
        <v>197</v>
      </c>
      <c r="P3088" s="162">
        <v>1439</v>
      </c>
      <c r="Q3088" s="162">
        <v>2666</v>
      </c>
      <c r="R3088" s="164">
        <v>1</v>
      </c>
      <c r="S3088" s="164" t="s">
        <v>644</v>
      </c>
      <c r="T3088" s="164"/>
      <c r="U3088" s="164" t="s">
        <v>644</v>
      </c>
      <c r="V3088" s="164" t="s">
        <v>644</v>
      </c>
      <c r="W3088" s="162">
        <f t="shared" si="170"/>
        <v>1</v>
      </c>
      <c r="X3088" s="162">
        <v>1</v>
      </c>
      <c r="Y3088" t="str">
        <f t="shared" si="168"/>
        <v>Public Elementary</v>
      </c>
      <c r="AA3088" t="str">
        <f t="shared" si="169"/>
        <v>1</v>
      </c>
    </row>
    <row r="3089" spans="1:27" ht="15.75" hidden="1" customHeight="1" x14ac:dyDescent="0.25">
      <c r="A3089" s="162">
        <v>3071</v>
      </c>
      <c r="B3089" s="162">
        <v>123260</v>
      </c>
      <c r="C3089" s="163" t="s">
        <v>3669</v>
      </c>
      <c r="D3089" s="163" t="s">
        <v>638</v>
      </c>
      <c r="E3089" s="163" t="s">
        <v>3254</v>
      </c>
      <c r="F3089" s="163" t="s">
        <v>3254</v>
      </c>
      <c r="G3089" s="163" t="s">
        <v>3659</v>
      </c>
      <c r="H3089" s="163" t="s">
        <v>3660</v>
      </c>
      <c r="I3089" s="163" t="s">
        <v>643</v>
      </c>
      <c r="J3089" s="166">
        <v>12.215877920000001</v>
      </c>
      <c r="K3089" s="166">
        <v>124.88674159999999</v>
      </c>
      <c r="L3089" s="163" t="s">
        <v>644</v>
      </c>
      <c r="M3089" s="162">
        <v>14</v>
      </c>
      <c r="N3089" s="162">
        <v>63</v>
      </c>
      <c r="O3089" s="162">
        <v>197</v>
      </c>
      <c r="P3089" s="162">
        <v>1439</v>
      </c>
      <c r="Q3089" s="162">
        <v>2666</v>
      </c>
      <c r="R3089" s="164">
        <v>1</v>
      </c>
      <c r="S3089" s="164" t="s">
        <v>644</v>
      </c>
      <c r="T3089" s="164"/>
      <c r="U3089" s="164" t="s">
        <v>644</v>
      </c>
      <c r="V3089" s="164" t="s">
        <v>644</v>
      </c>
      <c r="W3089" s="162">
        <f t="shared" si="170"/>
        <v>1</v>
      </c>
      <c r="X3089" s="162">
        <v>1</v>
      </c>
      <c r="Y3089" t="str">
        <f t="shared" si="168"/>
        <v>Public Elementary</v>
      </c>
      <c r="AA3089" t="str">
        <f t="shared" si="169"/>
        <v>1</v>
      </c>
    </row>
    <row r="3090" spans="1:27" ht="15.75" hidden="1" customHeight="1" x14ac:dyDescent="0.25">
      <c r="A3090" s="162">
        <v>3072</v>
      </c>
      <c r="B3090" s="162">
        <v>123261</v>
      </c>
      <c r="C3090" s="163" t="s">
        <v>3670</v>
      </c>
      <c r="D3090" s="163" t="s">
        <v>638</v>
      </c>
      <c r="E3090" s="163" t="s">
        <v>3254</v>
      </c>
      <c r="F3090" s="163" t="s">
        <v>3254</v>
      </c>
      <c r="G3090" s="163" t="s">
        <v>3659</v>
      </c>
      <c r="H3090" s="163" t="s">
        <v>3660</v>
      </c>
      <c r="I3090" s="163" t="s">
        <v>643</v>
      </c>
      <c r="J3090" s="162">
        <v>12.415789200000001</v>
      </c>
      <c r="K3090" s="162">
        <v>124.81842039999999</v>
      </c>
      <c r="L3090" s="163" t="s">
        <v>644</v>
      </c>
      <c r="M3090" s="162">
        <v>14</v>
      </c>
      <c r="N3090" s="162">
        <v>63</v>
      </c>
      <c r="O3090" s="162">
        <v>197</v>
      </c>
      <c r="P3090" s="162">
        <v>1439</v>
      </c>
      <c r="Q3090" s="162">
        <v>2666</v>
      </c>
      <c r="R3090" s="164">
        <v>1</v>
      </c>
      <c r="S3090" s="164" t="s">
        <v>644</v>
      </c>
      <c r="T3090" s="164"/>
      <c r="U3090" s="164" t="s">
        <v>644</v>
      </c>
      <c r="V3090" s="164" t="s">
        <v>644</v>
      </c>
      <c r="W3090" s="162">
        <f t="shared" si="170"/>
        <v>1</v>
      </c>
      <c r="X3090" s="162">
        <v>1</v>
      </c>
      <c r="Y3090" t="str">
        <f t="shared" si="168"/>
        <v>Public Elementary</v>
      </c>
      <c r="AA3090" t="str">
        <f t="shared" si="169"/>
        <v>1</v>
      </c>
    </row>
    <row r="3091" spans="1:27" ht="15.75" hidden="1" customHeight="1" x14ac:dyDescent="0.25">
      <c r="A3091" s="162">
        <v>3073</v>
      </c>
      <c r="B3091" s="162">
        <v>123262</v>
      </c>
      <c r="C3091" s="163" t="s">
        <v>3671</v>
      </c>
      <c r="D3091" s="163" t="s">
        <v>638</v>
      </c>
      <c r="E3091" s="163" t="s">
        <v>3254</v>
      </c>
      <c r="F3091" s="163" t="s">
        <v>3254</v>
      </c>
      <c r="G3091" s="163" t="s">
        <v>3659</v>
      </c>
      <c r="H3091" s="163" t="s">
        <v>3660</v>
      </c>
      <c r="I3091" s="163" t="s">
        <v>643</v>
      </c>
      <c r="J3091" s="162">
        <v>12.21185144</v>
      </c>
      <c r="K3091" s="162">
        <v>124.80674740000001</v>
      </c>
      <c r="L3091" s="163" t="s">
        <v>644</v>
      </c>
      <c r="M3091" s="162">
        <v>14</v>
      </c>
      <c r="N3091" s="162">
        <v>63</v>
      </c>
      <c r="O3091" s="162">
        <v>197</v>
      </c>
      <c r="P3091" s="162">
        <v>1439</v>
      </c>
      <c r="Q3091" s="162">
        <v>2666</v>
      </c>
      <c r="R3091" s="164">
        <v>1</v>
      </c>
      <c r="S3091" s="164" t="s">
        <v>644</v>
      </c>
      <c r="T3091" s="164"/>
      <c r="U3091" s="164" t="s">
        <v>644</v>
      </c>
      <c r="V3091" s="164" t="s">
        <v>644</v>
      </c>
      <c r="W3091" s="162">
        <f t="shared" si="170"/>
        <v>1</v>
      </c>
      <c r="X3091" s="162">
        <v>1</v>
      </c>
      <c r="Y3091" t="str">
        <f t="shared" si="168"/>
        <v>Public Elementary</v>
      </c>
      <c r="AA3091" t="str">
        <f t="shared" si="169"/>
        <v>1</v>
      </c>
    </row>
    <row r="3092" spans="1:27" ht="15.75" hidden="1" customHeight="1" x14ac:dyDescent="0.25">
      <c r="A3092" s="162">
        <v>3074</v>
      </c>
      <c r="B3092" s="162">
        <v>123263</v>
      </c>
      <c r="C3092" s="163" t="s">
        <v>3672</v>
      </c>
      <c r="D3092" s="163" t="s">
        <v>638</v>
      </c>
      <c r="E3092" s="163" t="s">
        <v>3254</v>
      </c>
      <c r="F3092" s="163" t="s">
        <v>3254</v>
      </c>
      <c r="G3092" s="163" t="s">
        <v>3659</v>
      </c>
      <c r="H3092" s="163" t="s">
        <v>3660</v>
      </c>
      <c r="I3092" s="163" t="s">
        <v>643</v>
      </c>
      <c r="J3092" s="162">
        <v>12.18399885</v>
      </c>
      <c r="K3092" s="162">
        <v>124.7397995</v>
      </c>
      <c r="L3092" s="163" t="s">
        <v>644</v>
      </c>
      <c r="M3092" s="162">
        <v>14</v>
      </c>
      <c r="N3092" s="162">
        <v>63</v>
      </c>
      <c r="O3092" s="162">
        <v>197</v>
      </c>
      <c r="P3092" s="162">
        <v>1439</v>
      </c>
      <c r="Q3092" s="162">
        <v>2666</v>
      </c>
      <c r="R3092" s="164">
        <v>1</v>
      </c>
      <c r="S3092" s="164" t="s">
        <v>644</v>
      </c>
      <c r="T3092" s="164"/>
      <c r="U3092" s="164" t="s">
        <v>644</v>
      </c>
      <c r="V3092" s="164" t="s">
        <v>644</v>
      </c>
      <c r="W3092" s="162">
        <f t="shared" si="170"/>
        <v>1</v>
      </c>
      <c r="X3092" s="162">
        <v>1</v>
      </c>
      <c r="Y3092" t="str">
        <f t="shared" si="168"/>
        <v>Public Elementary</v>
      </c>
      <c r="AA3092" t="str">
        <f t="shared" si="169"/>
        <v>1</v>
      </c>
    </row>
    <row r="3093" spans="1:27" ht="15.75" hidden="1" customHeight="1" x14ac:dyDescent="0.25">
      <c r="A3093" s="162">
        <v>3075</v>
      </c>
      <c r="B3093" s="162">
        <v>123264</v>
      </c>
      <c r="C3093" s="163" t="s">
        <v>3673</v>
      </c>
      <c r="D3093" s="163" t="s">
        <v>638</v>
      </c>
      <c r="E3093" s="163" t="s">
        <v>3254</v>
      </c>
      <c r="F3093" s="163" t="s">
        <v>3254</v>
      </c>
      <c r="G3093" s="163" t="s">
        <v>3659</v>
      </c>
      <c r="H3093" s="163" t="s">
        <v>3660</v>
      </c>
      <c r="I3093" s="163" t="s">
        <v>643</v>
      </c>
      <c r="J3093" s="162">
        <v>12.28163734</v>
      </c>
      <c r="K3093" s="162">
        <v>124.8192787</v>
      </c>
      <c r="L3093" s="163" t="s">
        <v>644</v>
      </c>
      <c r="M3093" s="162">
        <v>14</v>
      </c>
      <c r="N3093" s="162">
        <v>63</v>
      </c>
      <c r="O3093" s="162">
        <v>197</v>
      </c>
      <c r="P3093" s="162">
        <v>1439</v>
      </c>
      <c r="Q3093" s="162">
        <v>2666</v>
      </c>
      <c r="R3093" s="164">
        <v>1</v>
      </c>
      <c r="S3093" s="164" t="s">
        <v>644</v>
      </c>
      <c r="T3093" s="164"/>
      <c r="U3093" s="164" t="s">
        <v>644</v>
      </c>
      <c r="V3093" s="164" t="s">
        <v>644</v>
      </c>
      <c r="W3093" s="162">
        <f t="shared" si="170"/>
        <v>1</v>
      </c>
      <c r="X3093" s="162">
        <v>1</v>
      </c>
      <c r="Y3093" t="str">
        <f t="shared" si="168"/>
        <v>Public Elementary</v>
      </c>
      <c r="AA3093" t="str">
        <f t="shared" si="169"/>
        <v>1</v>
      </c>
    </row>
    <row r="3094" spans="1:27" ht="15.75" hidden="1" customHeight="1" x14ac:dyDescent="0.25">
      <c r="A3094" s="162">
        <v>3076</v>
      </c>
      <c r="B3094" s="162">
        <v>123265</v>
      </c>
      <c r="C3094" s="163" t="s">
        <v>3674</v>
      </c>
      <c r="D3094" s="163" t="s">
        <v>638</v>
      </c>
      <c r="E3094" s="163" t="s">
        <v>3254</v>
      </c>
      <c r="F3094" s="163" t="s">
        <v>3254</v>
      </c>
      <c r="G3094" s="163" t="s">
        <v>3659</v>
      </c>
      <c r="H3094" s="163" t="s">
        <v>3660</v>
      </c>
      <c r="I3094" s="163" t="s">
        <v>643</v>
      </c>
      <c r="J3094" s="162">
        <v>12.333629330000001</v>
      </c>
      <c r="K3094" s="162">
        <v>124.9243355</v>
      </c>
      <c r="L3094" s="163" t="s">
        <v>644</v>
      </c>
      <c r="M3094" s="162">
        <v>14</v>
      </c>
      <c r="N3094" s="162">
        <v>63</v>
      </c>
      <c r="O3094" s="162">
        <v>197</v>
      </c>
      <c r="P3094" s="162">
        <v>1439</v>
      </c>
      <c r="Q3094" s="162">
        <v>2666</v>
      </c>
      <c r="R3094" s="164">
        <v>1</v>
      </c>
      <c r="S3094" s="164" t="s">
        <v>644</v>
      </c>
      <c r="T3094" s="164"/>
      <c r="U3094" s="164" t="s">
        <v>644</v>
      </c>
      <c r="V3094" s="164" t="s">
        <v>644</v>
      </c>
      <c r="W3094" s="162">
        <f t="shared" si="170"/>
        <v>1</v>
      </c>
      <c r="X3094" s="162">
        <v>1</v>
      </c>
      <c r="Y3094" t="str">
        <f t="shared" ref="Y3094:Y3157" si="171">IF(X3094=1,"Public","Private")&amp;" "&amp;IF(W3094=1,"Elementary",IF(W3094=2,"JHS",IF(W3094=3,"SHS (Stand-alone)",IF(W3094=4,"Integrated",IF(W3094=5,"Secondary",IF(W3094=6,"Complete K to 12",IF(W3094=7,"ALS",IF(W3094=8,"SHS SUC",""))))))))</f>
        <v>Public Elementary</v>
      </c>
      <c r="AA3094" t="str">
        <f t="shared" ref="AA3094:AA3157" si="172">IF(R3094=1,1,"")&amp;IF(S3094=1,2,"")&amp;IF(T3094=1,3,"")&amp;IF(U3094=1,4,"")&amp;IF(V3094=1,5,"")</f>
        <v>1</v>
      </c>
    </row>
    <row r="3095" spans="1:27" ht="15.75" hidden="1" customHeight="1" x14ac:dyDescent="0.25">
      <c r="A3095" s="162">
        <v>3077</v>
      </c>
      <c r="B3095" s="162">
        <v>123266</v>
      </c>
      <c r="C3095" s="163" t="s">
        <v>3675</v>
      </c>
      <c r="D3095" s="163" t="s">
        <v>638</v>
      </c>
      <c r="E3095" s="163" t="s">
        <v>3254</v>
      </c>
      <c r="F3095" s="163" t="s">
        <v>3254</v>
      </c>
      <c r="G3095" s="163" t="s">
        <v>3659</v>
      </c>
      <c r="H3095" s="163" t="s">
        <v>3660</v>
      </c>
      <c r="I3095" s="163" t="s">
        <v>643</v>
      </c>
      <c r="J3095" s="170"/>
      <c r="K3095" s="170"/>
      <c r="L3095" s="163" t="s">
        <v>644</v>
      </c>
      <c r="M3095" s="162">
        <v>14</v>
      </c>
      <c r="N3095" s="162">
        <v>63</v>
      </c>
      <c r="O3095" s="162">
        <v>197</v>
      </c>
      <c r="P3095" s="162">
        <v>1439</v>
      </c>
      <c r="Q3095" s="162">
        <v>2666</v>
      </c>
      <c r="R3095" s="164">
        <v>1</v>
      </c>
      <c r="S3095" s="164" t="s">
        <v>644</v>
      </c>
      <c r="T3095" s="164"/>
      <c r="U3095" s="164" t="s">
        <v>644</v>
      </c>
      <c r="V3095" s="164" t="s">
        <v>644</v>
      </c>
      <c r="W3095" s="162">
        <f t="shared" si="170"/>
        <v>1</v>
      </c>
      <c r="X3095" s="162">
        <v>1</v>
      </c>
      <c r="Y3095" t="str">
        <f t="shared" si="171"/>
        <v>Public Elementary</v>
      </c>
      <c r="AA3095" t="str">
        <f t="shared" si="172"/>
        <v>1</v>
      </c>
    </row>
    <row r="3096" spans="1:27" ht="15.75" hidden="1" customHeight="1" x14ac:dyDescent="0.25">
      <c r="A3096" s="162">
        <v>3078</v>
      </c>
      <c r="B3096" s="162">
        <v>123267</v>
      </c>
      <c r="C3096" s="163" t="s">
        <v>1541</v>
      </c>
      <c r="D3096" s="163" t="s">
        <v>638</v>
      </c>
      <c r="E3096" s="163" t="s">
        <v>3254</v>
      </c>
      <c r="F3096" s="163" t="s">
        <v>3254</v>
      </c>
      <c r="G3096" s="163" t="s">
        <v>3659</v>
      </c>
      <c r="H3096" s="163" t="s">
        <v>3660</v>
      </c>
      <c r="I3096" s="163" t="s">
        <v>643</v>
      </c>
      <c r="J3096" s="162">
        <v>12.24339151</v>
      </c>
      <c r="K3096" s="162">
        <v>124.8731804</v>
      </c>
      <c r="L3096" s="163" t="s">
        <v>644</v>
      </c>
      <c r="M3096" s="162">
        <v>14</v>
      </c>
      <c r="N3096" s="162">
        <v>63</v>
      </c>
      <c r="O3096" s="162">
        <v>197</v>
      </c>
      <c r="P3096" s="162">
        <v>1439</v>
      </c>
      <c r="Q3096" s="162">
        <v>2666</v>
      </c>
      <c r="R3096" s="164">
        <v>1</v>
      </c>
      <c r="S3096" s="164" t="s">
        <v>644</v>
      </c>
      <c r="T3096" s="164"/>
      <c r="U3096" s="164" t="s">
        <v>644</v>
      </c>
      <c r="V3096" s="164" t="s">
        <v>644</v>
      </c>
      <c r="W3096" s="162">
        <f t="shared" si="170"/>
        <v>1</v>
      </c>
      <c r="X3096" s="162">
        <v>1</v>
      </c>
      <c r="Y3096" t="str">
        <f t="shared" si="171"/>
        <v>Public Elementary</v>
      </c>
      <c r="AA3096" t="str">
        <f t="shared" si="172"/>
        <v>1</v>
      </c>
    </row>
    <row r="3097" spans="1:27" ht="15.75" hidden="1" customHeight="1" x14ac:dyDescent="0.25">
      <c r="A3097" s="162">
        <v>3079</v>
      </c>
      <c r="B3097" s="162">
        <v>123268</v>
      </c>
      <c r="C3097" s="163" t="s">
        <v>3676</v>
      </c>
      <c r="D3097" s="163" t="s">
        <v>638</v>
      </c>
      <c r="E3097" s="163" t="s">
        <v>3254</v>
      </c>
      <c r="F3097" s="163" t="s">
        <v>3254</v>
      </c>
      <c r="G3097" s="163" t="s">
        <v>3659</v>
      </c>
      <c r="H3097" s="163" t="s">
        <v>3660</v>
      </c>
      <c r="I3097" s="163" t="s">
        <v>643</v>
      </c>
      <c r="J3097" s="162">
        <v>12.29950026</v>
      </c>
      <c r="K3097" s="162">
        <v>124.8322392</v>
      </c>
      <c r="L3097" s="163" t="s">
        <v>644</v>
      </c>
      <c r="M3097" s="162">
        <v>14</v>
      </c>
      <c r="N3097" s="162">
        <v>63</v>
      </c>
      <c r="O3097" s="162">
        <v>197</v>
      </c>
      <c r="P3097" s="162">
        <v>1439</v>
      </c>
      <c r="Q3097" s="162">
        <v>2666</v>
      </c>
      <c r="R3097" s="164">
        <v>1</v>
      </c>
      <c r="S3097" s="164" t="s">
        <v>644</v>
      </c>
      <c r="T3097" s="164"/>
      <c r="U3097" s="164" t="s">
        <v>644</v>
      </c>
      <c r="V3097" s="164" t="s">
        <v>644</v>
      </c>
      <c r="W3097" s="162">
        <f t="shared" si="170"/>
        <v>1</v>
      </c>
      <c r="X3097" s="162">
        <v>1</v>
      </c>
      <c r="Y3097" t="str">
        <f t="shared" si="171"/>
        <v>Public Elementary</v>
      </c>
      <c r="AA3097" t="str">
        <f t="shared" si="172"/>
        <v>1</v>
      </c>
    </row>
    <row r="3098" spans="1:27" ht="15.75" hidden="1" customHeight="1" x14ac:dyDescent="0.25">
      <c r="A3098" s="162">
        <v>3080</v>
      </c>
      <c r="B3098" s="162">
        <v>123269</v>
      </c>
      <c r="C3098" s="163" t="s">
        <v>3677</v>
      </c>
      <c r="D3098" s="163" t="s">
        <v>638</v>
      </c>
      <c r="E3098" s="163" t="s">
        <v>3254</v>
      </c>
      <c r="F3098" s="163" t="s">
        <v>3254</v>
      </c>
      <c r="G3098" s="163" t="s">
        <v>3659</v>
      </c>
      <c r="H3098" s="163" t="s">
        <v>3660</v>
      </c>
      <c r="I3098" s="163" t="s">
        <v>643</v>
      </c>
      <c r="J3098" s="162">
        <v>12.265031280000001</v>
      </c>
      <c r="K3098" s="162">
        <v>124.7473526</v>
      </c>
      <c r="L3098" s="163" t="s">
        <v>644</v>
      </c>
      <c r="M3098" s="162">
        <v>14</v>
      </c>
      <c r="N3098" s="162">
        <v>63</v>
      </c>
      <c r="O3098" s="162">
        <v>197</v>
      </c>
      <c r="P3098" s="162">
        <v>1439</v>
      </c>
      <c r="Q3098" s="162">
        <v>2666</v>
      </c>
      <c r="R3098" s="164">
        <v>1</v>
      </c>
      <c r="S3098" s="164" t="s">
        <v>644</v>
      </c>
      <c r="T3098" s="164"/>
      <c r="U3098" s="164" t="s">
        <v>644</v>
      </c>
      <c r="V3098" s="164" t="s">
        <v>644</v>
      </c>
      <c r="W3098" s="162">
        <f t="shared" si="170"/>
        <v>1</v>
      </c>
      <c r="X3098" s="162">
        <v>1</v>
      </c>
      <c r="Y3098" t="str">
        <f t="shared" si="171"/>
        <v>Public Elementary</v>
      </c>
      <c r="AA3098" t="str">
        <f t="shared" si="172"/>
        <v>1</v>
      </c>
    </row>
    <row r="3099" spans="1:27" ht="15.75" hidden="1" customHeight="1" x14ac:dyDescent="0.25">
      <c r="A3099" s="162">
        <v>3081</v>
      </c>
      <c r="B3099" s="162">
        <v>123270</v>
      </c>
      <c r="C3099" s="163" t="s">
        <v>1047</v>
      </c>
      <c r="D3099" s="163" t="s">
        <v>638</v>
      </c>
      <c r="E3099" s="163" t="s">
        <v>3254</v>
      </c>
      <c r="F3099" s="163" t="s">
        <v>3254</v>
      </c>
      <c r="G3099" s="163" t="s">
        <v>3678</v>
      </c>
      <c r="H3099" s="163" t="s">
        <v>3678</v>
      </c>
      <c r="I3099" s="163" t="s">
        <v>643</v>
      </c>
      <c r="J3099" s="162">
        <v>12.441940750000001</v>
      </c>
      <c r="K3099" s="162">
        <v>124.3341637</v>
      </c>
      <c r="L3099" s="163" t="s">
        <v>644</v>
      </c>
      <c r="M3099" s="162">
        <v>14</v>
      </c>
      <c r="N3099" s="162">
        <v>63</v>
      </c>
      <c r="O3099" s="162">
        <v>197</v>
      </c>
      <c r="P3099" s="162">
        <v>1440</v>
      </c>
      <c r="Q3099" s="162">
        <v>2667</v>
      </c>
      <c r="R3099" s="164">
        <v>1</v>
      </c>
      <c r="S3099" s="164" t="s">
        <v>644</v>
      </c>
      <c r="T3099" s="164"/>
      <c r="U3099" s="164" t="s">
        <v>644</v>
      </c>
      <c r="V3099" s="164" t="s">
        <v>644</v>
      </c>
      <c r="W3099" s="162">
        <f t="shared" si="170"/>
        <v>1</v>
      </c>
      <c r="X3099" s="162">
        <v>1</v>
      </c>
      <c r="Y3099" t="str">
        <f t="shared" si="171"/>
        <v>Public Elementary</v>
      </c>
      <c r="AA3099" t="str">
        <f t="shared" si="172"/>
        <v>1</v>
      </c>
    </row>
    <row r="3100" spans="1:27" ht="15.75" hidden="1" customHeight="1" x14ac:dyDescent="0.25">
      <c r="A3100" s="162">
        <v>3082</v>
      </c>
      <c r="B3100" s="162">
        <v>123271</v>
      </c>
      <c r="C3100" s="163" t="s">
        <v>3679</v>
      </c>
      <c r="D3100" s="163" t="s">
        <v>638</v>
      </c>
      <c r="E3100" s="163" t="s">
        <v>3254</v>
      </c>
      <c r="F3100" s="163" t="s">
        <v>3254</v>
      </c>
      <c r="G3100" s="163" t="s">
        <v>3678</v>
      </c>
      <c r="H3100" s="163" t="s">
        <v>3678</v>
      </c>
      <c r="I3100" s="163" t="s">
        <v>643</v>
      </c>
      <c r="J3100" s="162">
        <v>12.44814298</v>
      </c>
      <c r="K3100" s="162">
        <v>124.3647194</v>
      </c>
      <c r="L3100" s="163" t="s">
        <v>644</v>
      </c>
      <c r="M3100" s="162">
        <v>14</v>
      </c>
      <c r="N3100" s="162">
        <v>63</v>
      </c>
      <c r="O3100" s="162">
        <v>197</v>
      </c>
      <c r="P3100" s="162">
        <v>1440</v>
      </c>
      <c r="Q3100" s="162">
        <v>2667</v>
      </c>
      <c r="R3100" s="164">
        <v>1</v>
      </c>
      <c r="S3100" s="164" t="s">
        <v>644</v>
      </c>
      <c r="T3100" s="164"/>
      <c r="U3100" s="164" t="s">
        <v>644</v>
      </c>
      <c r="V3100" s="164" t="s">
        <v>644</v>
      </c>
      <c r="W3100" s="162">
        <f t="shared" si="170"/>
        <v>1</v>
      </c>
      <c r="X3100" s="162">
        <v>1</v>
      </c>
      <c r="Y3100" t="str">
        <f t="shared" si="171"/>
        <v>Public Elementary</v>
      </c>
      <c r="AA3100" t="str">
        <f t="shared" si="172"/>
        <v>1</v>
      </c>
    </row>
    <row r="3101" spans="1:27" ht="15.75" hidden="1" customHeight="1" x14ac:dyDescent="0.25">
      <c r="A3101" s="162">
        <v>3083</v>
      </c>
      <c r="B3101" s="162">
        <v>123272</v>
      </c>
      <c r="C3101" s="163" t="s">
        <v>3680</v>
      </c>
      <c r="D3101" s="163" t="s">
        <v>638</v>
      </c>
      <c r="E3101" s="163" t="s">
        <v>3254</v>
      </c>
      <c r="F3101" s="163" t="s">
        <v>3254</v>
      </c>
      <c r="G3101" s="163" t="s">
        <v>3678</v>
      </c>
      <c r="H3101" s="163" t="s">
        <v>3678</v>
      </c>
      <c r="I3101" s="163" t="s">
        <v>643</v>
      </c>
      <c r="J3101" s="162">
        <v>12.447266000000001</v>
      </c>
      <c r="K3101" s="162">
        <v>124.31410200000001</v>
      </c>
      <c r="L3101" s="163" t="s">
        <v>644</v>
      </c>
      <c r="M3101" s="162">
        <v>14</v>
      </c>
      <c r="N3101" s="162">
        <v>63</v>
      </c>
      <c r="O3101" s="162">
        <v>197</v>
      </c>
      <c r="P3101" s="162">
        <v>1440</v>
      </c>
      <c r="Q3101" s="162">
        <v>2667</v>
      </c>
      <c r="R3101" s="164">
        <v>1</v>
      </c>
      <c r="S3101" s="164" t="s">
        <v>644</v>
      </c>
      <c r="T3101" s="164"/>
      <c r="U3101" s="164" t="s">
        <v>644</v>
      </c>
      <c r="V3101" s="164" t="s">
        <v>644</v>
      </c>
      <c r="W3101" s="162">
        <f t="shared" si="170"/>
        <v>1</v>
      </c>
      <c r="X3101" s="162">
        <v>1</v>
      </c>
      <c r="Y3101" t="str">
        <f t="shared" si="171"/>
        <v>Public Elementary</v>
      </c>
      <c r="AA3101" t="str">
        <f t="shared" si="172"/>
        <v>1</v>
      </c>
    </row>
    <row r="3102" spans="1:27" ht="15.75" hidden="1" customHeight="1" x14ac:dyDescent="0.25">
      <c r="A3102" s="162">
        <v>3084</v>
      </c>
      <c r="B3102" s="162">
        <v>123273</v>
      </c>
      <c r="C3102" s="163" t="s">
        <v>3681</v>
      </c>
      <c r="D3102" s="163" t="s">
        <v>638</v>
      </c>
      <c r="E3102" s="163" t="s">
        <v>3254</v>
      </c>
      <c r="F3102" s="163" t="s">
        <v>3254</v>
      </c>
      <c r="G3102" s="163" t="s">
        <v>3678</v>
      </c>
      <c r="H3102" s="163" t="s">
        <v>3678</v>
      </c>
      <c r="I3102" s="163" t="s">
        <v>643</v>
      </c>
      <c r="J3102" s="162">
        <v>12.45283646</v>
      </c>
      <c r="K3102" s="162">
        <v>124.31013110000001</v>
      </c>
      <c r="L3102" s="163" t="s">
        <v>644</v>
      </c>
      <c r="M3102" s="162">
        <v>14</v>
      </c>
      <c r="N3102" s="162">
        <v>63</v>
      </c>
      <c r="O3102" s="162">
        <v>197</v>
      </c>
      <c r="P3102" s="162">
        <v>1440</v>
      </c>
      <c r="Q3102" s="162">
        <v>2667</v>
      </c>
      <c r="R3102" s="164">
        <v>1</v>
      </c>
      <c r="S3102" s="164" t="s">
        <v>644</v>
      </c>
      <c r="T3102" s="164"/>
      <c r="U3102" s="164" t="s">
        <v>644</v>
      </c>
      <c r="V3102" s="164" t="s">
        <v>644</v>
      </c>
      <c r="W3102" s="162">
        <f t="shared" si="170"/>
        <v>1</v>
      </c>
      <c r="X3102" s="162">
        <v>1</v>
      </c>
      <c r="Y3102" t="str">
        <f t="shared" si="171"/>
        <v>Public Elementary</v>
      </c>
      <c r="AA3102" t="str">
        <f t="shared" si="172"/>
        <v>1</v>
      </c>
    </row>
    <row r="3103" spans="1:27" ht="15.75" hidden="1" customHeight="1" x14ac:dyDescent="0.25">
      <c r="A3103" s="162">
        <v>3085</v>
      </c>
      <c r="B3103" s="166">
        <v>123274</v>
      </c>
      <c r="C3103" s="167" t="s">
        <v>3682</v>
      </c>
      <c r="D3103" s="163" t="s">
        <v>638</v>
      </c>
      <c r="E3103" s="163" t="s">
        <v>3254</v>
      </c>
      <c r="F3103" s="163" t="s">
        <v>3254</v>
      </c>
      <c r="G3103" s="163" t="s">
        <v>3678</v>
      </c>
      <c r="H3103" s="167" t="s">
        <v>3678</v>
      </c>
      <c r="I3103" s="163" t="s">
        <v>643</v>
      </c>
      <c r="J3103" s="162">
        <v>12.424595999999999</v>
      </c>
      <c r="K3103" s="162">
        <v>124.32408700000001</v>
      </c>
      <c r="L3103" s="163" t="s">
        <v>644</v>
      </c>
      <c r="M3103" s="162">
        <v>14</v>
      </c>
      <c r="N3103" s="162">
        <v>63</v>
      </c>
      <c r="O3103" s="162">
        <v>197</v>
      </c>
      <c r="P3103" s="162">
        <v>1440</v>
      </c>
      <c r="Q3103" s="162">
        <v>2667</v>
      </c>
      <c r="R3103" s="164">
        <v>1</v>
      </c>
      <c r="S3103" s="164" t="s">
        <v>644</v>
      </c>
      <c r="T3103" s="164"/>
      <c r="U3103" s="164" t="s">
        <v>644</v>
      </c>
      <c r="V3103" s="164" t="s">
        <v>644</v>
      </c>
      <c r="W3103" s="162">
        <f t="shared" si="170"/>
        <v>1</v>
      </c>
      <c r="X3103" s="162">
        <v>1</v>
      </c>
      <c r="Y3103" t="str">
        <f t="shared" si="171"/>
        <v>Public Elementary</v>
      </c>
      <c r="AA3103" t="str">
        <f t="shared" si="172"/>
        <v>1</v>
      </c>
    </row>
    <row r="3104" spans="1:27" ht="15.75" hidden="1" customHeight="1" x14ac:dyDescent="0.25">
      <c r="A3104" s="162">
        <v>3086</v>
      </c>
      <c r="B3104" s="166">
        <v>123275</v>
      </c>
      <c r="C3104" s="167" t="s">
        <v>3683</v>
      </c>
      <c r="D3104" s="163" t="s">
        <v>638</v>
      </c>
      <c r="E3104" s="163" t="s">
        <v>3254</v>
      </c>
      <c r="F3104" s="163" t="s">
        <v>3254</v>
      </c>
      <c r="G3104" s="163" t="s">
        <v>3678</v>
      </c>
      <c r="H3104" s="167" t="s">
        <v>3678</v>
      </c>
      <c r="I3104" s="163" t="s">
        <v>643</v>
      </c>
      <c r="J3104" s="170"/>
      <c r="K3104" s="170"/>
      <c r="L3104" s="163" t="s">
        <v>644</v>
      </c>
      <c r="M3104" s="162">
        <v>14</v>
      </c>
      <c r="N3104" s="162">
        <v>63</v>
      </c>
      <c r="O3104" s="162">
        <v>197</v>
      </c>
      <c r="P3104" s="162">
        <v>1440</v>
      </c>
      <c r="Q3104" s="162">
        <v>2667</v>
      </c>
      <c r="R3104" s="164">
        <v>1</v>
      </c>
      <c r="S3104" s="164" t="s">
        <v>644</v>
      </c>
      <c r="T3104" s="164"/>
      <c r="U3104" s="164" t="s">
        <v>644</v>
      </c>
      <c r="V3104" s="164" t="s">
        <v>644</v>
      </c>
      <c r="W3104" s="162">
        <f t="shared" si="170"/>
        <v>1</v>
      </c>
      <c r="X3104" s="162">
        <v>1</v>
      </c>
      <c r="Y3104" t="str">
        <f t="shared" si="171"/>
        <v>Public Elementary</v>
      </c>
      <c r="AA3104" t="str">
        <f t="shared" si="172"/>
        <v>1</v>
      </c>
    </row>
    <row r="3105" spans="1:27" ht="15.75" hidden="1" customHeight="1" x14ac:dyDescent="0.25">
      <c r="A3105" s="162">
        <v>3087</v>
      </c>
      <c r="B3105" s="166">
        <v>123276</v>
      </c>
      <c r="C3105" s="167" t="s">
        <v>1393</v>
      </c>
      <c r="D3105" s="163" t="s">
        <v>638</v>
      </c>
      <c r="E3105" s="163" t="s">
        <v>3254</v>
      </c>
      <c r="F3105" s="163" t="s">
        <v>3254</v>
      </c>
      <c r="G3105" s="163" t="s">
        <v>3678</v>
      </c>
      <c r="H3105" s="167" t="s">
        <v>3678</v>
      </c>
      <c r="I3105" s="163" t="s">
        <v>643</v>
      </c>
      <c r="J3105" s="162">
        <v>12.444706630000001</v>
      </c>
      <c r="K3105" s="162">
        <v>124.31794170000001</v>
      </c>
      <c r="L3105" s="163" t="s">
        <v>644</v>
      </c>
      <c r="M3105" s="162">
        <v>14</v>
      </c>
      <c r="N3105" s="162">
        <v>63</v>
      </c>
      <c r="O3105" s="162">
        <v>197</v>
      </c>
      <c r="P3105" s="162">
        <v>1440</v>
      </c>
      <c r="Q3105" s="162">
        <v>2667</v>
      </c>
      <c r="R3105" s="164">
        <v>1</v>
      </c>
      <c r="S3105" s="164" t="s">
        <v>644</v>
      </c>
      <c r="T3105" s="164"/>
      <c r="U3105" s="164" t="s">
        <v>644</v>
      </c>
      <c r="V3105" s="164" t="s">
        <v>644</v>
      </c>
      <c r="W3105" s="162">
        <f t="shared" si="170"/>
        <v>1</v>
      </c>
      <c r="X3105" s="162">
        <v>1</v>
      </c>
      <c r="Y3105" t="str">
        <f t="shared" si="171"/>
        <v>Public Elementary</v>
      </c>
      <c r="AA3105" t="str">
        <f t="shared" si="172"/>
        <v>1</v>
      </c>
    </row>
    <row r="3106" spans="1:27" ht="15.75" hidden="1" customHeight="1" x14ac:dyDescent="0.25">
      <c r="A3106" s="162">
        <v>3088</v>
      </c>
      <c r="B3106" s="166">
        <v>123277</v>
      </c>
      <c r="C3106" s="167" t="s">
        <v>3684</v>
      </c>
      <c r="D3106" s="163" t="s">
        <v>638</v>
      </c>
      <c r="E3106" s="163" t="s">
        <v>3254</v>
      </c>
      <c r="F3106" s="163" t="s">
        <v>3254</v>
      </c>
      <c r="G3106" s="163" t="s">
        <v>3678</v>
      </c>
      <c r="H3106" s="167" t="s">
        <v>3678</v>
      </c>
      <c r="I3106" s="163" t="s">
        <v>643</v>
      </c>
      <c r="J3106" s="170"/>
      <c r="K3106" s="170"/>
      <c r="L3106" s="163" t="s">
        <v>644</v>
      </c>
      <c r="M3106" s="162">
        <v>14</v>
      </c>
      <c r="N3106" s="162">
        <v>63</v>
      </c>
      <c r="O3106" s="162">
        <v>197</v>
      </c>
      <c r="P3106" s="162">
        <v>1440</v>
      </c>
      <c r="Q3106" s="162">
        <v>2667</v>
      </c>
      <c r="R3106" s="164">
        <v>1</v>
      </c>
      <c r="S3106" s="164" t="s">
        <v>644</v>
      </c>
      <c r="T3106" s="164"/>
      <c r="U3106" s="164" t="s">
        <v>644</v>
      </c>
      <c r="V3106" s="164" t="s">
        <v>644</v>
      </c>
      <c r="W3106" s="162">
        <f t="shared" si="170"/>
        <v>1</v>
      </c>
      <c r="X3106" s="162">
        <v>1</v>
      </c>
      <c r="Y3106" t="str">
        <f t="shared" si="171"/>
        <v>Public Elementary</v>
      </c>
      <c r="AA3106" t="str">
        <f t="shared" si="172"/>
        <v>1</v>
      </c>
    </row>
    <row r="3107" spans="1:27" ht="15.75" hidden="1" customHeight="1" x14ac:dyDescent="0.25">
      <c r="A3107" s="162">
        <v>3089</v>
      </c>
      <c r="B3107" s="166">
        <v>123278</v>
      </c>
      <c r="C3107" s="167" t="s">
        <v>3685</v>
      </c>
      <c r="D3107" s="163" t="s">
        <v>638</v>
      </c>
      <c r="E3107" s="163" t="s">
        <v>3254</v>
      </c>
      <c r="F3107" s="163" t="s">
        <v>3254</v>
      </c>
      <c r="G3107" s="163" t="s">
        <v>3678</v>
      </c>
      <c r="H3107" s="167" t="s">
        <v>3678</v>
      </c>
      <c r="I3107" s="163" t="s">
        <v>643</v>
      </c>
      <c r="J3107" s="162">
        <v>12.460379359999999</v>
      </c>
      <c r="K3107" s="162">
        <v>124.3195724</v>
      </c>
      <c r="L3107" s="163" t="s">
        <v>644</v>
      </c>
      <c r="M3107" s="162">
        <v>14</v>
      </c>
      <c r="N3107" s="162">
        <v>63</v>
      </c>
      <c r="O3107" s="162">
        <v>197</v>
      </c>
      <c r="P3107" s="162">
        <v>1440</v>
      </c>
      <c r="Q3107" s="162">
        <v>2667</v>
      </c>
      <c r="R3107" s="164">
        <v>1</v>
      </c>
      <c r="S3107" s="164" t="s">
        <v>644</v>
      </c>
      <c r="T3107" s="164"/>
      <c r="U3107" s="164" t="s">
        <v>644</v>
      </c>
      <c r="V3107" s="164" t="s">
        <v>644</v>
      </c>
      <c r="W3107" s="162">
        <f t="shared" si="170"/>
        <v>1</v>
      </c>
      <c r="X3107" s="162">
        <v>1</v>
      </c>
      <c r="Y3107" t="str">
        <f t="shared" si="171"/>
        <v>Public Elementary</v>
      </c>
      <c r="AA3107" t="str">
        <f t="shared" si="172"/>
        <v>1</v>
      </c>
    </row>
    <row r="3108" spans="1:27" ht="15.75" hidden="1" customHeight="1" x14ac:dyDescent="0.25">
      <c r="A3108" s="162">
        <v>3090</v>
      </c>
      <c r="B3108" s="166">
        <v>123279</v>
      </c>
      <c r="C3108" s="167" t="s">
        <v>3686</v>
      </c>
      <c r="D3108" s="163" t="s">
        <v>638</v>
      </c>
      <c r="E3108" s="163" t="s">
        <v>3254</v>
      </c>
      <c r="F3108" s="163" t="s">
        <v>3254</v>
      </c>
      <c r="G3108" s="163" t="s">
        <v>3678</v>
      </c>
      <c r="H3108" s="167" t="s">
        <v>3678</v>
      </c>
      <c r="I3108" s="163" t="s">
        <v>643</v>
      </c>
      <c r="J3108" s="170"/>
      <c r="K3108" s="170"/>
      <c r="L3108" s="163" t="s">
        <v>644</v>
      </c>
      <c r="M3108" s="162">
        <v>14</v>
      </c>
      <c r="N3108" s="162">
        <v>63</v>
      </c>
      <c r="O3108" s="162">
        <v>197</v>
      </c>
      <c r="P3108" s="162">
        <v>1440</v>
      </c>
      <c r="Q3108" s="162">
        <v>2667</v>
      </c>
      <c r="R3108" s="164">
        <v>1</v>
      </c>
      <c r="S3108" s="164" t="s">
        <v>644</v>
      </c>
      <c r="T3108" s="164"/>
      <c r="U3108" s="164" t="s">
        <v>644</v>
      </c>
      <c r="V3108" s="164" t="s">
        <v>644</v>
      </c>
      <c r="W3108" s="162">
        <f t="shared" si="170"/>
        <v>1</v>
      </c>
      <c r="X3108" s="162">
        <v>1</v>
      </c>
      <c r="Y3108" t="str">
        <f t="shared" si="171"/>
        <v>Public Elementary</v>
      </c>
      <c r="AA3108" t="str">
        <f t="shared" si="172"/>
        <v>1</v>
      </c>
    </row>
    <row r="3109" spans="1:27" ht="15.75" hidden="1" customHeight="1" x14ac:dyDescent="0.25">
      <c r="A3109" s="162">
        <v>3091</v>
      </c>
      <c r="B3109" s="162">
        <v>123280</v>
      </c>
      <c r="C3109" s="163" t="s">
        <v>3687</v>
      </c>
      <c r="D3109" s="163" t="s">
        <v>638</v>
      </c>
      <c r="E3109" s="163" t="s">
        <v>3254</v>
      </c>
      <c r="F3109" s="163" t="s">
        <v>3254</v>
      </c>
      <c r="G3109" s="163" t="s">
        <v>3678</v>
      </c>
      <c r="H3109" s="163" t="s">
        <v>3678</v>
      </c>
      <c r="I3109" s="163" t="s">
        <v>643</v>
      </c>
      <c r="J3109" s="162">
        <v>12.41926782</v>
      </c>
      <c r="K3109" s="162">
        <v>124.3671227</v>
      </c>
      <c r="L3109" s="163" t="s">
        <v>644</v>
      </c>
      <c r="M3109" s="162">
        <v>14</v>
      </c>
      <c r="N3109" s="162">
        <v>63</v>
      </c>
      <c r="O3109" s="162">
        <v>197</v>
      </c>
      <c r="P3109" s="162">
        <v>1440</v>
      </c>
      <c r="Q3109" s="162">
        <v>2667</v>
      </c>
      <c r="R3109" s="164">
        <v>1</v>
      </c>
      <c r="S3109" s="164" t="s">
        <v>644</v>
      </c>
      <c r="T3109" s="164"/>
      <c r="U3109" s="164" t="s">
        <v>644</v>
      </c>
      <c r="V3109" s="164" t="s">
        <v>644</v>
      </c>
      <c r="W3109" s="162">
        <f t="shared" si="170"/>
        <v>1</v>
      </c>
      <c r="X3109" s="162">
        <v>1</v>
      </c>
      <c r="Y3109" t="str">
        <f t="shared" si="171"/>
        <v>Public Elementary</v>
      </c>
      <c r="AA3109" t="str">
        <f t="shared" si="172"/>
        <v>1</v>
      </c>
    </row>
    <row r="3110" spans="1:27" ht="15.75" hidden="1" customHeight="1" x14ac:dyDescent="0.25">
      <c r="A3110" s="162">
        <v>3092</v>
      </c>
      <c r="B3110" s="162">
        <v>123281</v>
      </c>
      <c r="C3110" s="163" t="s">
        <v>3688</v>
      </c>
      <c r="D3110" s="163" t="s">
        <v>638</v>
      </c>
      <c r="E3110" s="163" t="s">
        <v>3254</v>
      </c>
      <c r="F3110" s="163" t="s">
        <v>3254</v>
      </c>
      <c r="G3110" s="163" t="s">
        <v>3678</v>
      </c>
      <c r="H3110" s="163" t="s">
        <v>3678</v>
      </c>
      <c r="I3110" s="163" t="s">
        <v>643</v>
      </c>
      <c r="J3110" s="170"/>
      <c r="K3110" s="170"/>
      <c r="L3110" s="163" t="s">
        <v>644</v>
      </c>
      <c r="M3110" s="162">
        <v>14</v>
      </c>
      <c r="N3110" s="162">
        <v>63</v>
      </c>
      <c r="O3110" s="162">
        <v>197</v>
      </c>
      <c r="P3110" s="162">
        <v>1440</v>
      </c>
      <c r="Q3110" s="162">
        <v>2667</v>
      </c>
      <c r="R3110" s="164">
        <v>1</v>
      </c>
      <c r="S3110" s="164" t="s">
        <v>644</v>
      </c>
      <c r="T3110" s="164"/>
      <c r="U3110" s="164" t="s">
        <v>644</v>
      </c>
      <c r="V3110" s="164" t="s">
        <v>644</v>
      </c>
      <c r="W3110" s="162">
        <f t="shared" ref="W3110:W3173" si="173">IF(AA3110="1",1,IF(AA3110="2",2,IF(AA3110="12",4,IF(AA3110="123",6,IF(AA3110="23",5,IF(AA3110="3",3,IF(AA3110="4",7,IF(AA3110="35",8,""))))))))</f>
        <v>1</v>
      </c>
      <c r="X3110" s="162">
        <v>1</v>
      </c>
      <c r="Y3110" t="str">
        <f t="shared" si="171"/>
        <v>Public Elementary</v>
      </c>
      <c r="AA3110" t="str">
        <f t="shared" si="172"/>
        <v>1</v>
      </c>
    </row>
    <row r="3111" spans="1:27" ht="15.75" hidden="1" customHeight="1" x14ac:dyDescent="0.25">
      <c r="A3111" s="162">
        <v>3093</v>
      </c>
      <c r="B3111" s="162">
        <v>123282</v>
      </c>
      <c r="C3111" s="163" t="s">
        <v>2160</v>
      </c>
      <c r="D3111" s="163" t="s">
        <v>638</v>
      </c>
      <c r="E3111" s="163" t="s">
        <v>3254</v>
      </c>
      <c r="F3111" s="163" t="s">
        <v>3254</v>
      </c>
      <c r="G3111" s="163" t="s">
        <v>3678</v>
      </c>
      <c r="H3111" s="163" t="s">
        <v>3678</v>
      </c>
      <c r="I3111" s="163" t="s">
        <v>643</v>
      </c>
      <c r="J3111" s="162">
        <v>12.458831999999999</v>
      </c>
      <c r="K3111" s="162">
        <v>124.3431128</v>
      </c>
      <c r="L3111" s="163" t="s">
        <v>644</v>
      </c>
      <c r="M3111" s="162">
        <v>14</v>
      </c>
      <c r="N3111" s="162">
        <v>63</v>
      </c>
      <c r="O3111" s="162">
        <v>197</v>
      </c>
      <c r="P3111" s="162">
        <v>1440</v>
      </c>
      <c r="Q3111" s="162">
        <v>2667</v>
      </c>
      <c r="R3111" s="164">
        <v>1</v>
      </c>
      <c r="S3111" s="164" t="s">
        <v>644</v>
      </c>
      <c r="T3111" s="164"/>
      <c r="U3111" s="164" t="s">
        <v>644</v>
      </c>
      <c r="V3111" s="164" t="s">
        <v>644</v>
      </c>
      <c r="W3111" s="162">
        <f t="shared" si="173"/>
        <v>1</v>
      </c>
      <c r="X3111" s="162">
        <v>1</v>
      </c>
      <c r="Y3111" t="str">
        <f t="shared" si="171"/>
        <v>Public Elementary</v>
      </c>
      <c r="AA3111" t="str">
        <f t="shared" si="172"/>
        <v>1</v>
      </c>
    </row>
    <row r="3112" spans="1:27" ht="15.75" hidden="1" customHeight="1" x14ac:dyDescent="0.25">
      <c r="A3112" s="162">
        <v>3094</v>
      </c>
      <c r="B3112" s="162">
        <v>123283</v>
      </c>
      <c r="C3112" s="163" t="s">
        <v>3689</v>
      </c>
      <c r="D3112" s="163" t="s">
        <v>638</v>
      </c>
      <c r="E3112" s="163" t="s">
        <v>3254</v>
      </c>
      <c r="F3112" s="163" t="s">
        <v>3254</v>
      </c>
      <c r="G3112" s="163" t="s">
        <v>3678</v>
      </c>
      <c r="H3112" s="163" t="s">
        <v>3678</v>
      </c>
      <c r="I3112" s="163" t="s">
        <v>643</v>
      </c>
      <c r="J3112" s="162">
        <v>12.449316359999999</v>
      </c>
      <c r="K3112" s="162">
        <v>124.3312454</v>
      </c>
      <c r="L3112" s="163" t="s">
        <v>644</v>
      </c>
      <c r="M3112" s="162">
        <v>14</v>
      </c>
      <c r="N3112" s="162">
        <v>63</v>
      </c>
      <c r="O3112" s="162">
        <v>197</v>
      </c>
      <c r="P3112" s="162">
        <v>1440</v>
      </c>
      <c r="Q3112" s="162">
        <v>2667</v>
      </c>
      <c r="R3112" s="164">
        <v>1</v>
      </c>
      <c r="S3112" s="164" t="s">
        <v>644</v>
      </c>
      <c r="T3112" s="164"/>
      <c r="U3112" s="164" t="s">
        <v>644</v>
      </c>
      <c r="V3112" s="164" t="s">
        <v>644</v>
      </c>
      <c r="W3112" s="162">
        <f t="shared" si="173"/>
        <v>1</v>
      </c>
      <c r="X3112" s="162">
        <v>1</v>
      </c>
      <c r="Y3112" t="str">
        <f t="shared" si="171"/>
        <v>Public Elementary</v>
      </c>
      <c r="AA3112" t="str">
        <f t="shared" si="172"/>
        <v>1</v>
      </c>
    </row>
    <row r="3113" spans="1:27" ht="15.75" hidden="1" customHeight="1" x14ac:dyDescent="0.25">
      <c r="A3113" s="162">
        <v>3095</v>
      </c>
      <c r="B3113" s="162">
        <v>123284</v>
      </c>
      <c r="C3113" s="163" t="s">
        <v>3690</v>
      </c>
      <c r="D3113" s="163" t="s">
        <v>638</v>
      </c>
      <c r="E3113" s="163" t="s">
        <v>3254</v>
      </c>
      <c r="F3113" s="163" t="s">
        <v>3254</v>
      </c>
      <c r="G3113" s="163" t="s">
        <v>3678</v>
      </c>
      <c r="H3113" s="163" t="s">
        <v>3678</v>
      </c>
      <c r="I3113" s="163" t="s">
        <v>643</v>
      </c>
      <c r="J3113" s="162">
        <v>12.445660009999999</v>
      </c>
      <c r="K3113" s="162">
        <v>124.3117833</v>
      </c>
      <c r="L3113" s="163" t="s">
        <v>644</v>
      </c>
      <c r="M3113" s="162">
        <v>14</v>
      </c>
      <c r="N3113" s="162">
        <v>63</v>
      </c>
      <c r="O3113" s="162">
        <v>197</v>
      </c>
      <c r="P3113" s="162">
        <v>1440</v>
      </c>
      <c r="Q3113" s="162">
        <v>2667</v>
      </c>
      <c r="R3113" s="164">
        <v>1</v>
      </c>
      <c r="S3113" s="164" t="s">
        <v>644</v>
      </c>
      <c r="T3113" s="164"/>
      <c r="U3113" s="164" t="s">
        <v>644</v>
      </c>
      <c r="V3113" s="164" t="s">
        <v>644</v>
      </c>
      <c r="W3113" s="162">
        <f t="shared" si="173"/>
        <v>1</v>
      </c>
      <c r="X3113" s="162">
        <v>1</v>
      </c>
      <c r="Y3113" t="str">
        <f t="shared" si="171"/>
        <v>Public Elementary</v>
      </c>
      <c r="AA3113" t="str">
        <f t="shared" si="172"/>
        <v>1</v>
      </c>
    </row>
    <row r="3114" spans="1:27" ht="15.75" hidden="1" customHeight="1" x14ac:dyDescent="0.25">
      <c r="A3114" s="162">
        <v>3096</v>
      </c>
      <c r="B3114" s="162">
        <v>193001</v>
      </c>
      <c r="C3114" s="163" t="s">
        <v>3691</v>
      </c>
      <c r="D3114" s="163" t="s">
        <v>638</v>
      </c>
      <c r="E3114" s="163" t="s">
        <v>3254</v>
      </c>
      <c r="F3114" s="163" t="s">
        <v>3254</v>
      </c>
      <c r="G3114" s="163" t="s">
        <v>3302</v>
      </c>
      <c r="H3114" s="163" t="s">
        <v>3315</v>
      </c>
      <c r="I3114" s="163" t="s">
        <v>643</v>
      </c>
      <c r="J3114" s="162">
        <v>12.376695</v>
      </c>
      <c r="K3114" s="162">
        <v>124.64326200000001</v>
      </c>
      <c r="L3114" s="163" t="s">
        <v>644</v>
      </c>
      <c r="M3114" s="162">
        <v>14</v>
      </c>
      <c r="N3114" s="162">
        <v>63</v>
      </c>
      <c r="O3114" s="162">
        <v>197</v>
      </c>
      <c r="P3114" s="162">
        <v>1421</v>
      </c>
      <c r="Q3114" s="162">
        <v>2636</v>
      </c>
      <c r="R3114" s="164">
        <v>1</v>
      </c>
      <c r="S3114" s="164" t="s">
        <v>644</v>
      </c>
      <c r="T3114" s="164"/>
      <c r="U3114" s="164" t="s">
        <v>644</v>
      </c>
      <c r="V3114" s="164" t="s">
        <v>644</v>
      </c>
      <c r="W3114" s="162">
        <f t="shared" si="173"/>
        <v>1</v>
      </c>
      <c r="X3114" s="162">
        <v>1</v>
      </c>
      <c r="Y3114" t="str">
        <f t="shared" si="171"/>
        <v>Public Elementary</v>
      </c>
      <c r="AA3114" t="str">
        <f t="shared" si="172"/>
        <v>1</v>
      </c>
    </row>
    <row r="3115" spans="1:27" ht="15.75" hidden="1" customHeight="1" x14ac:dyDescent="0.25">
      <c r="A3115" s="162">
        <v>3097</v>
      </c>
      <c r="B3115" s="162">
        <v>193002</v>
      </c>
      <c r="C3115" s="163" t="s">
        <v>3692</v>
      </c>
      <c r="D3115" s="163" t="s">
        <v>638</v>
      </c>
      <c r="E3115" s="163" t="s">
        <v>3254</v>
      </c>
      <c r="F3115" s="163" t="s">
        <v>3254</v>
      </c>
      <c r="G3115" s="163" t="s">
        <v>3302</v>
      </c>
      <c r="H3115" s="163" t="s">
        <v>3315</v>
      </c>
      <c r="I3115" s="163" t="s">
        <v>643</v>
      </c>
      <c r="J3115" s="162">
        <v>12.426518339999999</v>
      </c>
      <c r="K3115" s="162">
        <v>124.64538570000001</v>
      </c>
      <c r="L3115" s="163" t="s">
        <v>644</v>
      </c>
      <c r="M3115" s="162">
        <v>14</v>
      </c>
      <c r="N3115" s="162">
        <v>63</v>
      </c>
      <c r="O3115" s="162">
        <v>197</v>
      </c>
      <c r="P3115" s="162">
        <v>1421</v>
      </c>
      <c r="Q3115" s="162">
        <v>2636</v>
      </c>
      <c r="R3115" s="164">
        <v>1</v>
      </c>
      <c r="S3115" s="164" t="s">
        <v>644</v>
      </c>
      <c r="T3115" s="164"/>
      <c r="U3115" s="164" t="s">
        <v>644</v>
      </c>
      <c r="V3115" s="164" t="s">
        <v>644</v>
      </c>
      <c r="W3115" s="162">
        <f t="shared" si="173"/>
        <v>1</v>
      </c>
      <c r="X3115" s="162">
        <v>1</v>
      </c>
      <c r="Y3115" t="str">
        <f t="shared" si="171"/>
        <v>Public Elementary</v>
      </c>
      <c r="AA3115" t="str">
        <f t="shared" si="172"/>
        <v>1</v>
      </c>
    </row>
    <row r="3116" spans="1:27" ht="15.75" hidden="1" customHeight="1" x14ac:dyDescent="0.25">
      <c r="A3116" s="162">
        <v>3098</v>
      </c>
      <c r="B3116" s="162">
        <v>193003</v>
      </c>
      <c r="C3116" s="163" t="s">
        <v>3693</v>
      </c>
      <c r="D3116" s="163" t="s">
        <v>638</v>
      </c>
      <c r="E3116" s="163" t="s">
        <v>3254</v>
      </c>
      <c r="F3116" s="163" t="s">
        <v>3254</v>
      </c>
      <c r="G3116" s="163" t="s">
        <v>3455</v>
      </c>
      <c r="H3116" s="163" t="s">
        <v>3456</v>
      </c>
      <c r="I3116" s="163" t="s">
        <v>643</v>
      </c>
      <c r="J3116" s="162">
        <v>12.344361879999999</v>
      </c>
      <c r="K3116" s="162">
        <v>125.08638379999999</v>
      </c>
      <c r="L3116" s="163" t="s">
        <v>644</v>
      </c>
      <c r="M3116" s="162">
        <v>14</v>
      </c>
      <c r="N3116" s="162">
        <v>63</v>
      </c>
      <c r="O3116" s="162">
        <v>197</v>
      </c>
      <c r="P3116" s="162">
        <v>1426</v>
      </c>
      <c r="Q3116" s="162">
        <v>2649</v>
      </c>
      <c r="R3116" s="164">
        <v>1</v>
      </c>
      <c r="S3116" s="164" t="s">
        <v>644</v>
      </c>
      <c r="T3116" s="164"/>
      <c r="U3116" s="164" t="s">
        <v>644</v>
      </c>
      <c r="V3116" s="164" t="s">
        <v>644</v>
      </c>
      <c r="W3116" s="162">
        <f t="shared" si="173"/>
        <v>1</v>
      </c>
      <c r="X3116" s="162">
        <v>1</v>
      </c>
      <c r="Y3116" t="str">
        <f t="shared" si="171"/>
        <v>Public Elementary</v>
      </c>
      <c r="AA3116" t="str">
        <f t="shared" si="172"/>
        <v>1</v>
      </c>
    </row>
    <row r="3117" spans="1:27" ht="15.75" hidden="1" customHeight="1" x14ac:dyDescent="0.25">
      <c r="A3117" s="162">
        <v>3099</v>
      </c>
      <c r="B3117" s="162">
        <v>193004</v>
      </c>
      <c r="C3117" s="163" t="s">
        <v>3694</v>
      </c>
      <c r="D3117" s="163" t="s">
        <v>638</v>
      </c>
      <c r="E3117" s="163" t="s">
        <v>3254</v>
      </c>
      <c r="F3117" s="163" t="s">
        <v>3254</v>
      </c>
      <c r="G3117" s="163" t="s">
        <v>3607</v>
      </c>
      <c r="H3117" s="163" t="s">
        <v>3607</v>
      </c>
      <c r="I3117" s="163" t="s">
        <v>643</v>
      </c>
      <c r="J3117" s="170"/>
      <c r="K3117" s="170"/>
      <c r="L3117" s="163" t="s">
        <v>644</v>
      </c>
      <c r="M3117" s="162">
        <v>14</v>
      </c>
      <c r="N3117" s="162">
        <v>63</v>
      </c>
      <c r="O3117" s="162">
        <v>197</v>
      </c>
      <c r="P3117" s="162">
        <v>1433</v>
      </c>
      <c r="Q3117" s="162">
        <v>2660</v>
      </c>
      <c r="R3117" s="164">
        <v>1</v>
      </c>
      <c r="S3117" s="164" t="s">
        <v>644</v>
      </c>
      <c r="T3117" s="164"/>
      <c r="U3117" s="164" t="s">
        <v>644</v>
      </c>
      <c r="V3117" s="164" t="s">
        <v>644</v>
      </c>
      <c r="W3117" s="162">
        <f t="shared" si="173"/>
        <v>1</v>
      </c>
      <c r="X3117" s="162">
        <v>1</v>
      </c>
      <c r="Y3117" t="str">
        <f t="shared" si="171"/>
        <v>Public Elementary</v>
      </c>
      <c r="AA3117" t="str">
        <f t="shared" si="172"/>
        <v>1</v>
      </c>
    </row>
    <row r="3118" spans="1:27" ht="15.75" hidden="1" customHeight="1" x14ac:dyDescent="0.25">
      <c r="A3118" s="162">
        <v>3100</v>
      </c>
      <c r="B3118" s="162">
        <v>193006</v>
      </c>
      <c r="C3118" s="163" t="s">
        <v>3695</v>
      </c>
      <c r="D3118" s="163" t="s">
        <v>638</v>
      </c>
      <c r="E3118" s="163" t="s">
        <v>3254</v>
      </c>
      <c r="F3118" s="163" t="s">
        <v>3254</v>
      </c>
      <c r="G3118" s="163" t="s">
        <v>3493</v>
      </c>
      <c r="H3118" s="163" t="s">
        <v>3497</v>
      </c>
      <c r="I3118" s="163" t="s">
        <v>643</v>
      </c>
      <c r="J3118" s="162">
        <v>12.525239409999999</v>
      </c>
      <c r="K3118" s="162">
        <v>124.3956184</v>
      </c>
      <c r="L3118" s="163" t="s">
        <v>644</v>
      </c>
      <c r="M3118" s="162">
        <v>14</v>
      </c>
      <c r="N3118" s="162">
        <v>63</v>
      </c>
      <c r="O3118" s="162">
        <v>197</v>
      </c>
      <c r="P3118" s="162">
        <v>1427</v>
      </c>
      <c r="Q3118" s="162">
        <v>2650</v>
      </c>
      <c r="R3118" s="164">
        <v>1</v>
      </c>
      <c r="S3118" s="164" t="s">
        <v>644</v>
      </c>
      <c r="T3118" s="164"/>
      <c r="U3118" s="164" t="s">
        <v>644</v>
      </c>
      <c r="V3118" s="164" t="s">
        <v>644</v>
      </c>
      <c r="W3118" s="162">
        <f t="shared" si="173"/>
        <v>1</v>
      </c>
      <c r="X3118" s="162">
        <v>1</v>
      </c>
      <c r="Y3118" t="str">
        <f t="shared" si="171"/>
        <v>Public Elementary</v>
      </c>
      <c r="AA3118" t="str">
        <f t="shared" si="172"/>
        <v>1</v>
      </c>
    </row>
    <row r="3119" spans="1:27" ht="15.75" hidden="1" customHeight="1" x14ac:dyDescent="0.25">
      <c r="A3119" s="162">
        <v>3101</v>
      </c>
      <c r="B3119" s="162">
        <v>193007</v>
      </c>
      <c r="C3119" s="163" t="s">
        <v>3696</v>
      </c>
      <c r="D3119" s="163" t="s">
        <v>638</v>
      </c>
      <c r="E3119" s="163" t="s">
        <v>3254</v>
      </c>
      <c r="F3119" s="163" t="s">
        <v>3254</v>
      </c>
      <c r="G3119" s="163" t="s">
        <v>3302</v>
      </c>
      <c r="H3119" s="163" t="s">
        <v>3303</v>
      </c>
      <c r="I3119" s="163" t="s">
        <v>643</v>
      </c>
      <c r="J3119" s="162">
        <v>12.468760140000001</v>
      </c>
      <c r="K3119" s="162">
        <v>124.6388626</v>
      </c>
      <c r="L3119" s="163" t="s">
        <v>644</v>
      </c>
      <c r="M3119" s="162">
        <v>14</v>
      </c>
      <c r="N3119" s="162">
        <v>63</v>
      </c>
      <c r="O3119" s="162">
        <v>197</v>
      </c>
      <c r="P3119" s="162">
        <v>1421</v>
      </c>
      <c r="Q3119" s="162">
        <v>2637</v>
      </c>
      <c r="R3119" s="164">
        <v>1</v>
      </c>
      <c r="S3119" s="164" t="s">
        <v>644</v>
      </c>
      <c r="T3119" s="164"/>
      <c r="U3119" s="164" t="s">
        <v>644</v>
      </c>
      <c r="V3119" s="164" t="s">
        <v>644</v>
      </c>
      <c r="W3119" s="162">
        <f t="shared" si="173"/>
        <v>1</v>
      </c>
      <c r="X3119" s="162">
        <v>1</v>
      </c>
      <c r="Y3119" t="str">
        <f t="shared" si="171"/>
        <v>Public Elementary</v>
      </c>
      <c r="AA3119" t="str">
        <f t="shared" si="172"/>
        <v>1</v>
      </c>
    </row>
    <row r="3120" spans="1:27" ht="15.75" hidden="1" customHeight="1" x14ac:dyDescent="0.25">
      <c r="A3120" s="162">
        <v>3102</v>
      </c>
      <c r="B3120" s="162">
        <v>193008</v>
      </c>
      <c r="C3120" s="163" t="s">
        <v>3697</v>
      </c>
      <c r="D3120" s="163" t="s">
        <v>638</v>
      </c>
      <c r="E3120" s="163" t="s">
        <v>3254</v>
      </c>
      <c r="F3120" s="163" t="s">
        <v>3254</v>
      </c>
      <c r="G3120" s="163" t="s">
        <v>3527</v>
      </c>
      <c r="H3120" s="163" t="s">
        <v>3527</v>
      </c>
      <c r="I3120" s="163" t="s">
        <v>643</v>
      </c>
      <c r="J3120" s="162">
        <v>12.47140003</v>
      </c>
      <c r="K3120" s="162">
        <v>125.25851729999999</v>
      </c>
      <c r="L3120" s="163" t="s">
        <v>644</v>
      </c>
      <c r="M3120" s="162">
        <v>14</v>
      </c>
      <c r="N3120" s="162">
        <v>63</v>
      </c>
      <c r="O3120" s="162">
        <v>197</v>
      </c>
      <c r="P3120" s="162">
        <v>1429</v>
      </c>
      <c r="Q3120" s="162">
        <v>2653</v>
      </c>
      <c r="R3120" s="164">
        <v>1</v>
      </c>
      <c r="S3120" s="164" t="s">
        <v>644</v>
      </c>
      <c r="T3120" s="164"/>
      <c r="U3120" s="164" t="s">
        <v>644</v>
      </c>
      <c r="V3120" s="164" t="s">
        <v>644</v>
      </c>
      <c r="W3120" s="162">
        <f t="shared" si="173"/>
        <v>1</v>
      </c>
      <c r="X3120" s="162">
        <v>1</v>
      </c>
      <c r="Y3120" t="str">
        <f t="shared" si="171"/>
        <v>Public Elementary</v>
      </c>
      <c r="AA3120" t="str">
        <f t="shared" si="172"/>
        <v>1</v>
      </c>
    </row>
    <row r="3121" spans="1:27" ht="15.75" hidden="1" customHeight="1" x14ac:dyDescent="0.25">
      <c r="A3121" s="162">
        <v>3103</v>
      </c>
      <c r="B3121" s="162">
        <v>193009</v>
      </c>
      <c r="C3121" s="163" t="s">
        <v>3698</v>
      </c>
      <c r="D3121" s="163" t="s">
        <v>638</v>
      </c>
      <c r="E3121" s="163" t="s">
        <v>3254</v>
      </c>
      <c r="F3121" s="163" t="s">
        <v>3254</v>
      </c>
      <c r="G3121" s="163" t="s">
        <v>3493</v>
      </c>
      <c r="H3121" s="163" t="s">
        <v>3497</v>
      </c>
      <c r="I3121" s="163" t="s">
        <v>643</v>
      </c>
      <c r="J3121" s="162">
        <v>12.523563640000001</v>
      </c>
      <c r="K3121" s="162">
        <v>124.3398285</v>
      </c>
      <c r="L3121" s="163" t="s">
        <v>644</v>
      </c>
      <c r="M3121" s="162">
        <v>14</v>
      </c>
      <c r="N3121" s="162">
        <v>63</v>
      </c>
      <c r="O3121" s="162">
        <v>197</v>
      </c>
      <c r="P3121" s="162">
        <v>1427</v>
      </c>
      <c r="Q3121" s="162">
        <v>2650</v>
      </c>
      <c r="R3121" s="164">
        <v>1</v>
      </c>
      <c r="S3121" s="164" t="s">
        <v>644</v>
      </c>
      <c r="T3121" s="164"/>
      <c r="U3121" s="164" t="s">
        <v>644</v>
      </c>
      <c r="V3121" s="164" t="s">
        <v>644</v>
      </c>
      <c r="W3121" s="162">
        <f t="shared" si="173"/>
        <v>1</v>
      </c>
      <c r="X3121" s="162">
        <v>1</v>
      </c>
      <c r="Y3121" t="str">
        <f t="shared" si="171"/>
        <v>Public Elementary</v>
      </c>
      <c r="AA3121" t="str">
        <f t="shared" si="172"/>
        <v>1</v>
      </c>
    </row>
    <row r="3122" spans="1:27" ht="15.75" hidden="1" customHeight="1" x14ac:dyDescent="0.25">
      <c r="A3122" s="162">
        <v>3104</v>
      </c>
      <c r="B3122" s="162">
        <v>193010</v>
      </c>
      <c r="C3122" s="163" t="s">
        <v>2446</v>
      </c>
      <c r="D3122" s="163" t="s">
        <v>638</v>
      </c>
      <c r="E3122" s="163" t="s">
        <v>3254</v>
      </c>
      <c r="F3122" s="163" t="s">
        <v>3254</v>
      </c>
      <c r="G3122" s="163" t="s">
        <v>3659</v>
      </c>
      <c r="H3122" s="163" t="s">
        <v>3660</v>
      </c>
      <c r="I3122" s="163" t="s">
        <v>643</v>
      </c>
      <c r="J3122" s="162">
        <v>12.183327670000001</v>
      </c>
      <c r="K3122" s="162">
        <v>124.83730319999999</v>
      </c>
      <c r="L3122" s="163" t="s">
        <v>644</v>
      </c>
      <c r="M3122" s="162">
        <v>14</v>
      </c>
      <c r="N3122" s="162">
        <v>63</v>
      </c>
      <c r="O3122" s="162">
        <v>197</v>
      </c>
      <c r="P3122" s="162">
        <v>1439</v>
      </c>
      <c r="Q3122" s="162">
        <v>2666</v>
      </c>
      <c r="R3122" s="164">
        <v>1</v>
      </c>
      <c r="S3122" s="164" t="s">
        <v>644</v>
      </c>
      <c r="T3122" s="164"/>
      <c r="U3122" s="164" t="s">
        <v>644</v>
      </c>
      <c r="V3122" s="164" t="s">
        <v>644</v>
      </c>
      <c r="W3122" s="162">
        <f t="shared" si="173"/>
        <v>1</v>
      </c>
      <c r="X3122" s="162">
        <v>1</v>
      </c>
      <c r="Y3122" t="str">
        <f t="shared" si="171"/>
        <v>Public Elementary</v>
      </c>
      <c r="AA3122" t="str">
        <f t="shared" si="172"/>
        <v>1</v>
      </c>
    </row>
    <row r="3123" spans="1:27" ht="15.75" hidden="1" customHeight="1" x14ac:dyDescent="0.25">
      <c r="A3123" s="162">
        <v>3105</v>
      </c>
      <c r="B3123" s="162">
        <v>193011</v>
      </c>
      <c r="C3123" s="163" t="s">
        <v>3699</v>
      </c>
      <c r="D3123" s="163" t="s">
        <v>638</v>
      </c>
      <c r="E3123" s="163" t="s">
        <v>3254</v>
      </c>
      <c r="F3123" s="163" t="s">
        <v>3254</v>
      </c>
      <c r="G3123" s="163" t="s">
        <v>3527</v>
      </c>
      <c r="H3123" s="163" t="s">
        <v>3527</v>
      </c>
      <c r="I3123" s="163" t="s">
        <v>643</v>
      </c>
      <c r="J3123" s="162">
        <v>12.477308239999999</v>
      </c>
      <c r="K3123" s="162">
        <v>125.2528095</v>
      </c>
      <c r="L3123" s="163" t="s">
        <v>644</v>
      </c>
      <c r="M3123" s="162">
        <v>14</v>
      </c>
      <c r="N3123" s="162">
        <v>63</v>
      </c>
      <c r="O3123" s="162">
        <v>197</v>
      </c>
      <c r="P3123" s="162">
        <v>1429</v>
      </c>
      <c r="Q3123" s="162">
        <v>2653</v>
      </c>
      <c r="R3123" s="164">
        <v>1</v>
      </c>
      <c r="S3123" s="164" t="s">
        <v>644</v>
      </c>
      <c r="T3123" s="164"/>
      <c r="U3123" s="164" t="s">
        <v>644</v>
      </c>
      <c r="V3123" s="164" t="s">
        <v>644</v>
      </c>
      <c r="W3123" s="162">
        <f t="shared" si="173"/>
        <v>1</v>
      </c>
      <c r="X3123" s="162">
        <v>1</v>
      </c>
      <c r="Y3123" t="str">
        <f t="shared" si="171"/>
        <v>Public Elementary</v>
      </c>
      <c r="AA3123" t="str">
        <f t="shared" si="172"/>
        <v>1</v>
      </c>
    </row>
    <row r="3124" spans="1:27" ht="15.75" hidden="1" customHeight="1" x14ac:dyDescent="0.25">
      <c r="A3124" s="162">
        <v>3106</v>
      </c>
      <c r="B3124" s="162">
        <v>193012</v>
      </c>
      <c r="C3124" s="163" t="s">
        <v>3700</v>
      </c>
      <c r="D3124" s="163" t="s">
        <v>638</v>
      </c>
      <c r="E3124" s="163" t="s">
        <v>3254</v>
      </c>
      <c r="F3124" s="163" t="s">
        <v>3254</v>
      </c>
      <c r="G3124" s="163" t="s">
        <v>3534</v>
      </c>
      <c r="H3124" s="163" t="s">
        <v>3535</v>
      </c>
      <c r="I3124" s="163" t="s">
        <v>643</v>
      </c>
      <c r="J3124" s="162">
        <v>12.31954219</v>
      </c>
      <c r="K3124" s="162">
        <v>124.7301865</v>
      </c>
      <c r="L3124" s="163" t="s">
        <v>644</v>
      </c>
      <c r="M3124" s="162">
        <v>14</v>
      </c>
      <c r="N3124" s="162">
        <v>63</v>
      </c>
      <c r="O3124" s="162">
        <v>197</v>
      </c>
      <c r="P3124" s="162">
        <v>1430</v>
      </c>
      <c r="Q3124" s="162">
        <v>2655</v>
      </c>
      <c r="R3124" s="164">
        <v>1</v>
      </c>
      <c r="S3124" s="164" t="s">
        <v>644</v>
      </c>
      <c r="T3124" s="164"/>
      <c r="U3124" s="164" t="s">
        <v>644</v>
      </c>
      <c r="V3124" s="164" t="s">
        <v>644</v>
      </c>
      <c r="W3124" s="162">
        <f t="shared" si="173"/>
        <v>1</v>
      </c>
      <c r="X3124" s="162">
        <v>1</v>
      </c>
      <c r="Y3124" t="str">
        <f t="shared" si="171"/>
        <v>Public Elementary</v>
      </c>
      <c r="AA3124" t="str">
        <f t="shared" si="172"/>
        <v>1</v>
      </c>
    </row>
    <row r="3125" spans="1:27" ht="15.75" hidden="1" customHeight="1" x14ac:dyDescent="0.25">
      <c r="A3125" s="162">
        <v>3107</v>
      </c>
      <c r="B3125" s="162">
        <v>193013</v>
      </c>
      <c r="C3125" s="163" t="s">
        <v>3701</v>
      </c>
      <c r="D3125" s="163" t="s">
        <v>638</v>
      </c>
      <c r="E3125" s="163" t="s">
        <v>3254</v>
      </c>
      <c r="F3125" s="163" t="s">
        <v>3254</v>
      </c>
      <c r="G3125" s="163" t="s">
        <v>3585</v>
      </c>
      <c r="H3125" s="163" t="s">
        <v>3588</v>
      </c>
      <c r="I3125" s="163" t="s">
        <v>643</v>
      </c>
      <c r="J3125" s="162">
        <v>12.56461674</v>
      </c>
      <c r="K3125" s="162">
        <v>124.9251938</v>
      </c>
      <c r="L3125" s="163" t="s">
        <v>644</v>
      </c>
      <c r="M3125" s="162">
        <v>14</v>
      </c>
      <c r="N3125" s="162">
        <v>63</v>
      </c>
      <c r="O3125" s="162">
        <v>197</v>
      </c>
      <c r="P3125" s="162">
        <v>1432</v>
      </c>
      <c r="Q3125" s="162">
        <v>2659</v>
      </c>
      <c r="R3125" s="164">
        <v>1</v>
      </c>
      <c r="S3125" s="164" t="s">
        <v>644</v>
      </c>
      <c r="T3125" s="164"/>
      <c r="U3125" s="164" t="s">
        <v>644</v>
      </c>
      <c r="V3125" s="164" t="s">
        <v>644</v>
      </c>
      <c r="W3125" s="162">
        <f t="shared" si="173"/>
        <v>1</v>
      </c>
      <c r="X3125" s="162">
        <v>1</v>
      </c>
      <c r="Y3125" t="str">
        <f t="shared" si="171"/>
        <v>Public Elementary</v>
      </c>
      <c r="AA3125" t="str">
        <f t="shared" si="172"/>
        <v>1</v>
      </c>
    </row>
    <row r="3126" spans="1:27" ht="15.75" hidden="1" customHeight="1" x14ac:dyDescent="0.25">
      <c r="A3126" s="162">
        <v>3108</v>
      </c>
      <c r="B3126" s="162">
        <v>193014</v>
      </c>
      <c r="C3126" s="163" t="s">
        <v>3702</v>
      </c>
      <c r="D3126" s="163" t="s">
        <v>638</v>
      </c>
      <c r="E3126" s="163" t="s">
        <v>3254</v>
      </c>
      <c r="F3126" s="163" t="s">
        <v>3254</v>
      </c>
      <c r="G3126" s="163" t="s">
        <v>3455</v>
      </c>
      <c r="H3126" s="163" t="s">
        <v>3456</v>
      </c>
      <c r="I3126" s="163" t="s">
        <v>643</v>
      </c>
      <c r="J3126" s="162">
        <v>12.30461571</v>
      </c>
      <c r="K3126" s="162">
        <v>125.05754469999999</v>
      </c>
      <c r="L3126" s="163" t="s">
        <v>644</v>
      </c>
      <c r="M3126" s="162">
        <v>14</v>
      </c>
      <c r="N3126" s="162">
        <v>63</v>
      </c>
      <c r="O3126" s="162">
        <v>197</v>
      </c>
      <c r="P3126" s="162">
        <v>1426</v>
      </c>
      <c r="Q3126" s="162">
        <v>2649</v>
      </c>
      <c r="R3126" s="164">
        <v>1</v>
      </c>
      <c r="S3126" s="164" t="s">
        <v>644</v>
      </c>
      <c r="T3126" s="164"/>
      <c r="U3126" s="164" t="s">
        <v>644</v>
      </c>
      <c r="V3126" s="164" t="s">
        <v>644</v>
      </c>
      <c r="W3126" s="162">
        <f t="shared" si="173"/>
        <v>1</v>
      </c>
      <c r="X3126" s="162">
        <v>1</v>
      </c>
      <c r="Y3126" t="str">
        <f t="shared" si="171"/>
        <v>Public Elementary</v>
      </c>
      <c r="AA3126" t="str">
        <f t="shared" si="172"/>
        <v>1</v>
      </c>
    </row>
    <row r="3127" spans="1:27" ht="15.75" hidden="1" customHeight="1" x14ac:dyDescent="0.25">
      <c r="A3127" s="162">
        <v>3109</v>
      </c>
      <c r="B3127" s="162">
        <v>193015</v>
      </c>
      <c r="C3127" s="163" t="s">
        <v>3703</v>
      </c>
      <c r="D3127" s="163" t="s">
        <v>638</v>
      </c>
      <c r="E3127" s="163" t="s">
        <v>3254</v>
      </c>
      <c r="F3127" s="163" t="s">
        <v>3254</v>
      </c>
      <c r="G3127" s="163" t="s">
        <v>3527</v>
      </c>
      <c r="H3127" s="163" t="s">
        <v>3527</v>
      </c>
      <c r="I3127" s="163" t="s">
        <v>643</v>
      </c>
      <c r="J3127" s="162">
        <v>12.47487793</v>
      </c>
      <c r="K3127" s="162">
        <v>125.257616</v>
      </c>
      <c r="L3127" s="163" t="s">
        <v>644</v>
      </c>
      <c r="M3127" s="162">
        <v>14</v>
      </c>
      <c r="N3127" s="162">
        <v>63</v>
      </c>
      <c r="O3127" s="162">
        <v>197</v>
      </c>
      <c r="P3127" s="162">
        <v>1429</v>
      </c>
      <c r="Q3127" s="162">
        <v>2653</v>
      </c>
      <c r="R3127" s="164">
        <v>1</v>
      </c>
      <c r="S3127" s="164" t="s">
        <v>644</v>
      </c>
      <c r="T3127" s="164"/>
      <c r="U3127" s="164" t="s">
        <v>644</v>
      </c>
      <c r="V3127" s="164" t="s">
        <v>644</v>
      </c>
      <c r="W3127" s="162">
        <f t="shared" si="173"/>
        <v>1</v>
      </c>
      <c r="X3127" s="162">
        <v>1</v>
      </c>
      <c r="Y3127" t="str">
        <f t="shared" si="171"/>
        <v>Public Elementary</v>
      </c>
      <c r="AA3127" t="str">
        <f t="shared" si="172"/>
        <v>1</v>
      </c>
    </row>
    <row r="3128" spans="1:27" ht="15.75" hidden="1" customHeight="1" x14ac:dyDescent="0.25">
      <c r="A3128" s="162">
        <v>3110</v>
      </c>
      <c r="B3128" s="162">
        <v>193016</v>
      </c>
      <c r="C3128" s="163" t="s">
        <v>3704</v>
      </c>
      <c r="D3128" s="163" t="s">
        <v>638</v>
      </c>
      <c r="E3128" s="163" t="s">
        <v>3254</v>
      </c>
      <c r="F3128" s="163" t="s">
        <v>3254</v>
      </c>
      <c r="G3128" s="163" t="s">
        <v>3493</v>
      </c>
      <c r="H3128" s="163" t="s">
        <v>3497</v>
      </c>
      <c r="I3128" s="163" t="s">
        <v>643</v>
      </c>
      <c r="J3128" s="170"/>
      <c r="K3128" s="170"/>
      <c r="L3128" s="163" t="s">
        <v>644</v>
      </c>
      <c r="M3128" s="162">
        <v>14</v>
      </c>
      <c r="N3128" s="162">
        <v>63</v>
      </c>
      <c r="O3128" s="162">
        <v>197</v>
      </c>
      <c r="P3128" s="162">
        <v>1427</v>
      </c>
      <c r="Q3128" s="162">
        <v>2650</v>
      </c>
      <c r="R3128" s="164">
        <v>1</v>
      </c>
      <c r="S3128" s="164" t="s">
        <v>644</v>
      </c>
      <c r="T3128" s="164"/>
      <c r="U3128" s="164" t="s">
        <v>644</v>
      </c>
      <c r="V3128" s="164" t="s">
        <v>644</v>
      </c>
      <c r="W3128" s="162">
        <f t="shared" si="173"/>
        <v>1</v>
      </c>
      <c r="X3128" s="162">
        <v>1</v>
      </c>
      <c r="Y3128" t="str">
        <f t="shared" si="171"/>
        <v>Public Elementary</v>
      </c>
      <c r="AA3128" t="str">
        <f t="shared" si="172"/>
        <v>1</v>
      </c>
    </row>
    <row r="3129" spans="1:27" ht="15.75" hidden="1" customHeight="1" x14ac:dyDescent="0.25">
      <c r="A3129" s="162">
        <v>3111</v>
      </c>
      <c r="B3129" s="162">
        <v>300495</v>
      </c>
      <c r="C3129" s="163" t="s">
        <v>3705</v>
      </c>
      <c r="D3129" s="163" t="s">
        <v>638</v>
      </c>
      <c r="E3129" s="163" t="s">
        <v>3254</v>
      </c>
      <c r="F3129" s="163" t="s">
        <v>3254</v>
      </c>
      <c r="G3129" s="163" t="s">
        <v>3455</v>
      </c>
      <c r="H3129" s="163" t="s">
        <v>3458</v>
      </c>
      <c r="I3129" s="168"/>
      <c r="J3129" s="168"/>
      <c r="K3129" s="168"/>
      <c r="L3129" s="168"/>
      <c r="M3129" s="168"/>
      <c r="N3129" s="168"/>
      <c r="O3129" s="168"/>
      <c r="P3129" s="168"/>
      <c r="Q3129" s="168"/>
      <c r="R3129" s="168"/>
      <c r="S3129" s="164">
        <v>1</v>
      </c>
      <c r="T3129" s="168"/>
      <c r="U3129" s="168"/>
      <c r="V3129" s="168"/>
      <c r="W3129" s="162">
        <f t="shared" si="173"/>
        <v>2</v>
      </c>
      <c r="X3129" s="162">
        <v>1</v>
      </c>
      <c r="Y3129" t="str">
        <f t="shared" si="171"/>
        <v>Public JHS</v>
      </c>
      <c r="AA3129" t="str">
        <f t="shared" si="172"/>
        <v>2</v>
      </c>
    </row>
    <row r="3130" spans="1:27" ht="15.75" hidden="1" customHeight="1" x14ac:dyDescent="0.25">
      <c r="A3130" s="162">
        <v>3112</v>
      </c>
      <c r="B3130" s="162">
        <v>303530</v>
      </c>
      <c r="C3130" s="163" t="s">
        <v>3706</v>
      </c>
      <c r="D3130" s="163" t="s">
        <v>638</v>
      </c>
      <c r="E3130" s="163" t="s">
        <v>3254</v>
      </c>
      <c r="F3130" s="163" t="s">
        <v>3254</v>
      </c>
      <c r="G3130" s="163" t="s">
        <v>2591</v>
      </c>
      <c r="H3130" s="163" t="s">
        <v>2591</v>
      </c>
      <c r="I3130" s="163" t="s">
        <v>716</v>
      </c>
      <c r="J3130" s="162">
        <v>12.38644934</v>
      </c>
      <c r="K3130" s="162">
        <v>124.32998480000001</v>
      </c>
      <c r="L3130" s="163" t="s">
        <v>644</v>
      </c>
      <c r="M3130" s="162">
        <v>14</v>
      </c>
      <c r="N3130" s="162">
        <v>63</v>
      </c>
      <c r="O3130" s="162">
        <v>197</v>
      </c>
      <c r="P3130" s="162">
        <v>1435</v>
      </c>
      <c r="Q3130" s="162">
        <v>2662</v>
      </c>
      <c r="R3130" s="164" t="s">
        <v>644</v>
      </c>
      <c r="S3130" s="164">
        <v>1</v>
      </c>
      <c r="T3130" s="164"/>
      <c r="U3130" s="164" t="s">
        <v>644</v>
      </c>
      <c r="V3130" s="164" t="s">
        <v>644</v>
      </c>
      <c r="W3130" s="162">
        <f t="shared" si="173"/>
        <v>2</v>
      </c>
      <c r="X3130" s="162">
        <v>1</v>
      </c>
      <c r="Y3130" t="str">
        <f t="shared" si="171"/>
        <v>Public JHS</v>
      </c>
      <c r="AA3130" t="str">
        <f t="shared" si="172"/>
        <v>2</v>
      </c>
    </row>
    <row r="3131" spans="1:27" ht="15.75" hidden="1" customHeight="1" x14ac:dyDescent="0.25">
      <c r="A3131" s="162">
        <v>3113</v>
      </c>
      <c r="B3131" s="162">
        <v>303531</v>
      </c>
      <c r="C3131" s="163" t="s">
        <v>3707</v>
      </c>
      <c r="D3131" s="163" t="s">
        <v>638</v>
      </c>
      <c r="E3131" s="163" t="s">
        <v>3254</v>
      </c>
      <c r="F3131" s="163" t="s">
        <v>3254</v>
      </c>
      <c r="G3131" s="163" t="s">
        <v>3255</v>
      </c>
      <c r="H3131" s="163" t="s">
        <v>3255</v>
      </c>
      <c r="I3131" s="163" t="s">
        <v>716</v>
      </c>
      <c r="J3131" s="162">
        <v>12.502316670000001</v>
      </c>
      <c r="K3131" s="162">
        <v>124.28675560000001</v>
      </c>
      <c r="L3131" s="163" t="s">
        <v>644</v>
      </c>
      <c r="M3131" s="162">
        <v>14</v>
      </c>
      <c r="N3131" s="162">
        <v>63</v>
      </c>
      <c r="O3131" s="162">
        <v>197</v>
      </c>
      <c r="P3131" s="162">
        <v>1417</v>
      </c>
      <c r="Q3131" s="162">
        <v>2631</v>
      </c>
      <c r="R3131" s="164" t="s">
        <v>644</v>
      </c>
      <c r="S3131" s="164">
        <v>1</v>
      </c>
      <c r="T3131" s="164"/>
      <c r="U3131" s="164" t="s">
        <v>644</v>
      </c>
      <c r="V3131" s="164" t="s">
        <v>644</v>
      </c>
      <c r="W3131" s="162">
        <f t="shared" si="173"/>
        <v>2</v>
      </c>
      <c r="X3131" s="162">
        <v>1</v>
      </c>
      <c r="Y3131" t="str">
        <f t="shared" si="171"/>
        <v>Public JHS</v>
      </c>
      <c r="AA3131" t="str">
        <f t="shared" si="172"/>
        <v>2</v>
      </c>
    </row>
    <row r="3132" spans="1:27" ht="15.75" hidden="1" customHeight="1" x14ac:dyDescent="0.25">
      <c r="A3132" s="162">
        <v>3114</v>
      </c>
      <c r="B3132" s="162">
        <v>303533</v>
      </c>
      <c r="C3132" s="163" t="s">
        <v>3708</v>
      </c>
      <c r="D3132" s="163" t="s">
        <v>638</v>
      </c>
      <c r="E3132" s="163" t="s">
        <v>3254</v>
      </c>
      <c r="F3132" s="163" t="s">
        <v>3254</v>
      </c>
      <c r="G3132" s="163" t="s">
        <v>3394</v>
      </c>
      <c r="H3132" s="163" t="s">
        <v>3412</v>
      </c>
      <c r="I3132" s="163" t="s">
        <v>716</v>
      </c>
      <c r="J3132" s="162">
        <v>12.66632911</v>
      </c>
      <c r="K3132" s="162">
        <v>125.0463096</v>
      </c>
      <c r="L3132" s="163" t="s">
        <v>644</v>
      </c>
      <c r="M3132" s="162">
        <v>14</v>
      </c>
      <c r="N3132" s="162">
        <v>63</v>
      </c>
      <c r="O3132" s="162">
        <v>197</v>
      </c>
      <c r="P3132" s="162">
        <v>1424</v>
      </c>
      <c r="Q3132" s="162">
        <v>2644</v>
      </c>
      <c r="R3132" s="164" t="s">
        <v>644</v>
      </c>
      <c r="S3132" s="164">
        <v>1</v>
      </c>
      <c r="T3132" s="164"/>
      <c r="U3132" s="164" t="s">
        <v>644</v>
      </c>
      <c r="V3132" s="164" t="s">
        <v>644</v>
      </c>
      <c r="W3132" s="162">
        <f t="shared" si="173"/>
        <v>2</v>
      </c>
      <c r="X3132" s="162">
        <v>1</v>
      </c>
      <c r="Y3132" t="str">
        <f t="shared" si="171"/>
        <v>Public JHS</v>
      </c>
      <c r="AA3132" t="str">
        <f t="shared" si="172"/>
        <v>2</v>
      </c>
    </row>
    <row r="3133" spans="1:27" ht="15.75" hidden="1" customHeight="1" x14ac:dyDescent="0.25">
      <c r="A3133" s="162">
        <v>3115</v>
      </c>
      <c r="B3133" s="162">
        <v>303534</v>
      </c>
      <c r="C3133" s="163" t="s">
        <v>3709</v>
      </c>
      <c r="D3133" s="163" t="s">
        <v>638</v>
      </c>
      <c r="E3133" s="163" t="s">
        <v>3254</v>
      </c>
      <c r="F3133" s="163" t="s">
        <v>3254</v>
      </c>
      <c r="G3133" s="163" t="s">
        <v>3267</v>
      </c>
      <c r="H3133" s="163" t="s">
        <v>3267</v>
      </c>
      <c r="I3133" s="163" t="s">
        <v>716</v>
      </c>
      <c r="J3133" s="162">
        <v>12.68237755</v>
      </c>
      <c r="K3133" s="162">
        <v>124.3621445</v>
      </c>
      <c r="L3133" s="163" t="s">
        <v>644</v>
      </c>
      <c r="M3133" s="162">
        <v>14</v>
      </c>
      <c r="N3133" s="162">
        <v>63</v>
      </c>
      <c r="O3133" s="162">
        <v>197</v>
      </c>
      <c r="P3133" s="162">
        <v>1418</v>
      </c>
      <c r="Q3133" s="162">
        <v>2632</v>
      </c>
      <c r="R3133" s="164" t="s">
        <v>644</v>
      </c>
      <c r="S3133" s="164">
        <v>1</v>
      </c>
      <c r="T3133" s="164"/>
      <c r="U3133" s="164" t="s">
        <v>644</v>
      </c>
      <c r="V3133" s="164" t="s">
        <v>644</v>
      </c>
      <c r="W3133" s="162">
        <f t="shared" si="173"/>
        <v>2</v>
      </c>
      <c r="X3133" s="162">
        <v>1</v>
      </c>
      <c r="Y3133" t="str">
        <f t="shared" si="171"/>
        <v>Public JHS</v>
      </c>
      <c r="AA3133" t="str">
        <f t="shared" si="172"/>
        <v>2</v>
      </c>
    </row>
    <row r="3134" spans="1:27" ht="15.75" hidden="1" customHeight="1" x14ac:dyDescent="0.25">
      <c r="A3134" s="162">
        <v>3116</v>
      </c>
      <c r="B3134" s="162">
        <v>303535</v>
      </c>
      <c r="C3134" s="163" t="s">
        <v>3710</v>
      </c>
      <c r="D3134" s="163" t="s">
        <v>638</v>
      </c>
      <c r="E3134" s="163" t="s">
        <v>3254</v>
      </c>
      <c r="F3134" s="163" t="s">
        <v>3254</v>
      </c>
      <c r="G3134" s="163" t="s">
        <v>3275</v>
      </c>
      <c r="H3134" s="163" t="s">
        <v>3275</v>
      </c>
      <c r="I3134" s="163" t="s">
        <v>716</v>
      </c>
      <c r="J3134" s="162">
        <v>12.524402</v>
      </c>
      <c r="K3134" s="162">
        <v>124.564362</v>
      </c>
      <c r="L3134" s="163" t="s">
        <v>644</v>
      </c>
      <c r="M3134" s="162">
        <v>14</v>
      </c>
      <c r="N3134" s="162">
        <v>63</v>
      </c>
      <c r="O3134" s="162">
        <v>197</v>
      </c>
      <c r="P3134" s="162">
        <v>1419</v>
      </c>
      <c r="Q3134" s="162">
        <v>2633</v>
      </c>
      <c r="R3134" s="164" t="s">
        <v>644</v>
      </c>
      <c r="S3134" s="164">
        <v>1</v>
      </c>
      <c r="T3134" s="164"/>
      <c r="U3134" s="164" t="s">
        <v>644</v>
      </c>
      <c r="V3134" s="164" t="s">
        <v>644</v>
      </c>
      <c r="W3134" s="162">
        <f t="shared" si="173"/>
        <v>2</v>
      </c>
      <c r="X3134" s="162">
        <v>1</v>
      </c>
      <c r="Y3134" t="str">
        <f t="shared" si="171"/>
        <v>Public JHS</v>
      </c>
      <c r="AA3134" t="str">
        <f t="shared" si="172"/>
        <v>2</v>
      </c>
    </row>
    <row r="3135" spans="1:27" ht="15.75" hidden="1" customHeight="1" x14ac:dyDescent="0.25">
      <c r="A3135" s="162">
        <v>3117</v>
      </c>
      <c r="B3135" s="162">
        <v>303536</v>
      </c>
      <c r="C3135" s="163" t="s">
        <v>3711</v>
      </c>
      <c r="D3135" s="163" t="s">
        <v>638</v>
      </c>
      <c r="E3135" s="163" t="s">
        <v>3254</v>
      </c>
      <c r="F3135" s="163" t="s">
        <v>3254</v>
      </c>
      <c r="G3135" s="163" t="s">
        <v>3607</v>
      </c>
      <c r="H3135" s="163" t="s">
        <v>3607</v>
      </c>
      <c r="I3135" s="163" t="s">
        <v>716</v>
      </c>
      <c r="J3135" s="162">
        <v>12.54635311</v>
      </c>
      <c r="K3135" s="162">
        <v>124.4333839</v>
      </c>
      <c r="L3135" s="163" t="s">
        <v>644</v>
      </c>
      <c r="M3135" s="162">
        <v>14</v>
      </c>
      <c r="N3135" s="162">
        <v>63</v>
      </c>
      <c r="O3135" s="162">
        <v>197</v>
      </c>
      <c r="P3135" s="162">
        <v>1433</v>
      </c>
      <c r="Q3135" s="162">
        <v>2660</v>
      </c>
      <c r="R3135" s="164" t="s">
        <v>644</v>
      </c>
      <c r="S3135" s="164">
        <v>1</v>
      </c>
      <c r="T3135" s="164"/>
      <c r="U3135" s="164" t="s">
        <v>644</v>
      </c>
      <c r="V3135" s="164" t="s">
        <v>644</v>
      </c>
      <c r="W3135" s="162">
        <f t="shared" si="173"/>
        <v>2</v>
      </c>
      <c r="X3135" s="162">
        <v>1</v>
      </c>
      <c r="Y3135" t="str">
        <f t="shared" si="171"/>
        <v>Public JHS</v>
      </c>
      <c r="AA3135" t="str">
        <f t="shared" si="172"/>
        <v>2</v>
      </c>
    </row>
    <row r="3136" spans="1:27" ht="15.75" hidden="1" customHeight="1" x14ac:dyDescent="0.25">
      <c r="A3136" s="162">
        <v>3118</v>
      </c>
      <c r="B3136" s="162">
        <v>303537</v>
      </c>
      <c r="C3136" s="163" t="s">
        <v>2817</v>
      </c>
      <c r="D3136" s="163" t="s">
        <v>638</v>
      </c>
      <c r="E3136" s="163" t="s">
        <v>3254</v>
      </c>
      <c r="F3136" s="163" t="s">
        <v>3254</v>
      </c>
      <c r="G3136" s="163" t="s">
        <v>3255</v>
      </c>
      <c r="H3136" s="163" t="s">
        <v>3255</v>
      </c>
      <c r="I3136" s="163" t="s">
        <v>716</v>
      </c>
      <c r="J3136" s="162">
        <v>12.56361111</v>
      </c>
      <c r="K3136" s="162">
        <v>124.2737722</v>
      </c>
      <c r="L3136" s="163" t="s">
        <v>644</v>
      </c>
      <c r="M3136" s="162">
        <v>14</v>
      </c>
      <c r="N3136" s="162">
        <v>63</v>
      </c>
      <c r="O3136" s="162">
        <v>197</v>
      </c>
      <c r="P3136" s="162">
        <v>1417</v>
      </c>
      <c r="Q3136" s="162">
        <v>2631</v>
      </c>
      <c r="R3136" s="164" t="s">
        <v>644</v>
      </c>
      <c r="S3136" s="164">
        <v>1</v>
      </c>
      <c r="T3136" s="164"/>
      <c r="U3136" s="164" t="s">
        <v>644</v>
      </c>
      <c r="V3136" s="164" t="s">
        <v>644</v>
      </c>
      <c r="W3136" s="162">
        <f t="shared" si="173"/>
        <v>2</v>
      </c>
      <c r="X3136" s="162">
        <v>1</v>
      </c>
      <c r="Y3136" t="str">
        <f t="shared" si="171"/>
        <v>Public JHS</v>
      </c>
      <c r="AA3136" t="str">
        <f t="shared" si="172"/>
        <v>2</v>
      </c>
    </row>
    <row r="3137" spans="1:27" ht="15.75" hidden="1" customHeight="1" x14ac:dyDescent="0.25">
      <c r="A3137" s="162">
        <v>3119</v>
      </c>
      <c r="B3137" s="162">
        <v>303538</v>
      </c>
      <c r="C3137" s="163" t="s">
        <v>3712</v>
      </c>
      <c r="D3137" s="163" t="s">
        <v>638</v>
      </c>
      <c r="E3137" s="163" t="s">
        <v>3254</v>
      </c>
      <c r="F3137" s="163" t="s">
        <v>3254</v>
      </c>
      <c r="G3137" s="163" t="s">
        <v>3394</v>
      </c>
      <c r="H3137" s="163" t="s">
        <v>3412</v>
      </c>
      <c r="I3137" s="163" t="s">
        <v>716</v>
      </c>
      <c r="J3137" s="162">
        <v>12.649718180000001</v>
      </c>
      <c r="K3137" s="162">
        <v>124.99797820000001</v>
      </c>
      <c r="L3137" s="163" t="s">
        <v>644</v>
      </c>
      <c r="M3137" s="162">
        <v>14</v>
      </c>
      <c r="N3137" s="162">
        <v>63</v>
      </c>
      <c r="O3137" s="162">
        <v>197</v>
      </c>
      <c r="P3137" s="162">
        <v>1424</v>
      </c>
      <c r="Q3137" s="162">
        <v>2644</v>
      </c>
      <c r="R3137" s="164" t="s">
        <v>644</v>
      </c>
      <c r="S3137" s="164">
        <v>1</v>
      </c>
      <c r="T3137" s="164"/>
      <c r="U3137" s="164" t="s">
        <v>644</v>
      </c>
      <c r="V3137" s="164" t="s">
        <v>644</v>
      </c>
      <c r="W3137" s="162">
        <f t="shared" si="173"/>
        <v>2</v>
      </c>
      <c r="X3137" s="162">
        <v>1</v>
      </c>
      <c r="Y3137" t="str">
        <f t="shared" si="171"/>
        <v>Public JHS</v>
      </c>
      <c r="AA3137" t="str">
        <f t="shared" si="172"/>
        <v>2</v>
      </c>
    </row>
    <row r="3138" spans="1:27" ht="15.75" hidden="1" customHeight="1" x14ac:dyDescent="0.25">
      <c r="A3138" s="162">
        <v>3120</v>
      </c>
      <c r="B3138" s="162">
        <v>303539</v>
      </c>
      <c r="C3138" s="163" t="s">
        <v>3713</v>
      </c>
      <c r="D3138" s="163" t="s">
        <v>638</v>
      </c>
      <c r="E3138" s="163" t="s">
        <v>3254</v>
      </c>
      <c r="F3138" s="163" t="s">
        <v>3254</v>
      </c>
      <c r="G3138" s="163" t="s">
        <v>3555</v>
      </c>
      <c r="H3138" s="163" t="s">
        <v>3558</v>
      </c>
      <c r="I3138" s="163" t="s">
        <v>716</v>
      </c>
      <c r="J3138" s="162">
        <v>12.51399451</v>
      </c>
      <c r="K3138" s="162">
        <v>125.1338406</v>
      </c>
      <c r="L3138" s="163" t="s">
        <v>644</v>
      </c>
      <c r="M3138" s="162">
        <v>14</v>
      </c>
      <c r="N3138" s="162">
        <v>63</v>
      </c>
      <c r="O3138" s="162">
        <v>197</v>
      </c>
      <c r="P3138" s="162">
        <v>1431</v>
      </c>
      <c r="Q3138" s="162">
        <v>2657</v>
      </c>
      <c r="R3138" s="164" t="s">
        <v>644</v>
      </c>
      <c r="S3138" s="164">
        <v>1</v>
      </c>
      <c r="T3138" s="164"/>
      <c r="U3138" s="164" t="s">
        <v>644</v>
      </c>
      <c r="V3138" s="164" t="s">
        <v>644</v>
      </c>
      <c r="W3138" s="162">
        <f t="shared" si="173"/>
        <v>2</v>
      </c>
      <c r="X3138" s="162">
        <v>1</v>
      </c>
      <c r="Y3138" t="str">
        <f t="shared" si="171"/>
        <v>Public JHS</v>
      </c>
      <c r="AA3138" t="str">
        <f t="shared" si="172"/>
        <v>2</v>
      </c>
    </row>
    <row r="3139" spans="1:27" ht="15.75" hidden="1" customHeight="1" x14ac:dyDescent="0.25">
      <c r="A3139" s="162">
        <v>3121</v>
      </c>
      <c r="B3139" s="162">
        <v>303540</v>
      </c>
      <c r="C3139" s="163" t="s">
        <v>3714</v>
      </c>
      <c r="D3139" s="163" t="s">
        <v>638</v>
      </c>
      <c r="E3139" s="163" t="s">
        <v>3254</v>
      </c>
      <c r="F3139" s="163" t="s">
        <v>3254</v>
      </c>
      <c r="G3139" s="163" t="s">
        <v>3291</v>
      </c>
      <c r="H3139" s="163" t="s">
        <v>3291</v>
      </c>
      <c r="I3139" s="163" t="s">
        <v>716</v>
      </c>
      <c r="J3139" s="162">
        <v>12.4234803</v>
      </c>
      <c r="K3139" s="162">
        <v>124.1796944</v>
      </c>
      <c r="L3139" s="163" t="s">
        <v>644</v>
      </c>
      <c r="M3139" s="162">
        <v>14</v>
      </c>
      <c r="N3139" s="162">
        <v>63</v>
      </c>
      <c r="O3139" s="162">
        <v>197</v>
      </c>
      <c r="P3139" s="162">
        <v>1420</v>
      </c>
      <c r="Q3139" s="162">
        <v>2634</v>
      </c>
      <c r="R3139" s="164" t="s">
        <v>644</v>
      </c>
      <c r="S3139" s="164">
        <v>1</v>
      </c>
      <c r="T3139" s="164"/>
      <c r="U3139" s="164" t="s">
        <v>644</v>
      </c>
      <c r="V3139" s="164" t="s">
        <v>644</v>
      </c>
      <c r="W3139" s="162">
        <f t="shared" si="173"/>
        <v>2</v>
      </c>
      <c r="X3139" s="162">
        <v>1</v>
      </c>
      <c r="Y3139" t="str">
        <f t="shared" si="171"/>
        <v>Public JHS</v>
      </c>
      <c r="AA3139" t="str">
        <f t="shared" si="172"/>
        <v>2</v>
      </c>
    </row>
    <row r="3140" spans="1:27" ht="15.75" hidden="1" customHeight="1" x14ac:dyDescent="0.25">
      <c r="A3140" s="162">
        <v>3122</v>
      </c>
      <c r="B3140" s="162">
        <v>303541</v>
      </c>
      <c r="C3140" s="163" t="s">
        <v>3715</v>
      </c>
      <c r="D3140" s="163" t="s">
        <v>638</v>
      </c>
      <c r="E3140" s="163" t="s">
        <v>3254</v>
      </c>
      <c r="F3140" s="163" t="s">
        <v>3254</v>
      </c>
      <c r="G3140" s="163" t="s">
        <v>3302</v>
      </c>
      <c r="H3140" s="163" t="s">
        <v>3303</v>
      </c>
      <c r="I3140" s="163" t="s">
        <v>716</v>
      </c>
      <c r="J3140" s="162">
        <v>12.504438889999999</v>
      </c>
      <c r="K3140" s="162">
        <v>124.62460830000001</v>
      </c>
      <c r="L3140" s="163" t="s">
        <v>644</v>
      </c>
      <c r="M3140" s="162">
        <v>14</v>
      </c>
      <c r="N3140" s="162">
        <v>63</v>
      </c>
      <c r="O3140" s="162">
        <v>197</v>
      </c>
      <c r="P3140" s="162">
        <v>1421</v>
      </c>
      <c r="Q3140" s="162">
        <v>2637</v>
      </c>
      <c r="R3140" s="164" t="s">
        <v>644</v>
      </c>
      <c r="S3140" s="164">
        <v>1</v>
      </c>
      <c r="T3140" s="164"/>
      <c r="U3140" s="164" t="s">
        <v>644</v>
      </c>
      <c r="V3140" s="164" t="s">
        <v>644</v>
      </c>
      <c r="W3140" s="162">
        <f t="shared" si="173"/>
        <v>2</v>
      </c>
      <c r="X3140" s="162">
        <v>1</v>
      </c>
      <c r="Y3140" t="str">
        <f t="shared" si="171"/>
        <v>Public JHS</v>
      </c>
      <c r="AA3140" t="str">
        <f t="shared" si="172"/>
        <v>2</v>
      </c>
    </row>
    <row r="3141" spans="1:27" ht="15.75" hidden="1" customHeight="1" x14ac:dyDescent="0.25">
      <c r="A3141" s="162">
        <v>3123</v>
      </c>
      <c r="B3141" s="162">
        <v>303543</v>
      </c>
      <c r="C3141" s="163" t="s">
        <v>3716</v>
      </c>
      <c r="D3141" s="163" t="s">
        <v>638</v>
      </c>
      <c r="E3141" s="163" t="s">
        <v>3254</v>
      </c>
      <c r="F3141" s="163" t="s">
        <v>3254</v>
      </c>
      <c r="G3141" s="163" t="s">
        <v>3302</v>
      </c>
      <c r="H3141" s="163" t="s">
        <v>3333</v>
      </c>
      <c r="I3141" s="163" t="s">
        <v>716</v>
      </c>
      <c r="J3141" s="162">
        <v>12.49235054</v>
      </c>
      <c r="K3141" s="162">
        <v>124.65742349999999</v>
      </c>
      <c r="L3141" s="163" t="s">
        <v>644</v>
      </c>
      <c r="M3141" s="162">
        <v>14</v>
      </c>
      <c r="N3141" s="162">
        <v>63</v>
      </c>
      <c r="O3141" s="162">
        <v>197</v>
      </c>
      <c r="P3141" s="162">
        <v>1421</v>
      </c>
      <c r="Q3141" s="162">
        <v>2638</v>
      </c>
      <c r="R3141" s="164" t="s">
        <v>644</v>
      </c>
      <c r="S3141" s="164">
        <v>1</v>
      </c>
      <c r="T3141" s="164"/>
      <c r="U3141" s="164" t="s">
        <v>644</v>
      </c>
      <c r="V3141" s="164" t="s">
        <v>644</v>
      </c>
      <c r="W3141" s="162">
        <f t="shared" si="173"/>
        <v>2</v>
      </c>
      <c r="X3141" s="162">
        <v>1</v>
      </c>
      <c r="Y3141" t="str">
        <f t="shared" si="171"/>
        <v>Public JHS</v>
      </c>
      <c r="AA3141" t="str">
        <f t="shared" si="172"/>
        <v>2</v>
      </c>
    </row>
    <row r="3142" spans="1:27" ht="15.75" hidden="1" customHeight="1" x14ac:dyDescent="0.25">
      <c r="A3142" s="162">
        <v>3124</v>
      </c>
      <c r="B3142" s="162">
        <v>303544</v>
      </c>
      <c r="C3142" s="163" t="s">
        <v>3717</v>
      </c>
      <c r="D3142" s="163" t="s">
        <v>638</v>
      </c>
      <c r="E3142" s="163" t="s">
        <v>3254</v>
      </c>
      <c r="F3142" s="163" t="s">
        <v>3254</v>
      </c>
      <c r="G3142" s="163" t="s">
        <v>3343</v>
      </c>
      <c r="H3142" s="163" t="s">
        <v>3344</v>
      </c>
      <c r="I3142" s="163" t="s">
        <v>716</v>
      </c>
      <c r="J3142" s="162">
        <v>12.409000000000001</v>
      </c>
      <c r="K3142" s="162">
        <v>125.054001</v>
      </c>
      <c r="L3142" s="163" t="s">
        <v>644</v>
      </c>
      <c r="M3142" s="162">
        <v>14</v>
      </c>
      <c r="N3142" s="162">
        <v>63</v>
      </c>
      <c r="O3142" s="162">
        <v>197</v>
      </c>
      <c r="P3142" s="162">
        <v>1422</v>
      </c>
      <c r="Q3142" s="162">
        <v>2639</v>
      </c>
      <c r="R3142" s="164" t="s">
        <v>644</v>
      </c>
      <c r="S3142" s="164">
        <v>1</v>
      </c>
      <c r="T3142" s="164"/>
      <c r="U3142" s="164" t="s">
        <v>644</v>
      </c>
      <c r="V3142" s="164" t="s">
        <v>644</v>
      </c>
      <c r="W3142" s="162">
        <f t="shared" si="173"/>
        <v>2</v>
      </c>
      <c r="X3142" s="162">
        <v>1</v>
      </c>
      <c r="Y3142" t="str">
        <f t="shared" si="171"/>
        <v>Public JHS</v>
      </c>
      <c r="AA3142" t="str">
        <f t="shared" si="172"/>
        <v>2</v>
      </c>
    </row>
    <row r="3143" spans="1:27" ht="15.75" hidden="1" customHeight="1" x14ac:dyDescent="0.25">
      <c r="A3143" s="162">
        <v>3125</v>
      </c>
      <c r="B3143" s="162">
        <v>303545</v>
      </c>
      <c r="C3143" s="163" t="s">
        <v>3718</v>
      </c>
      <c r="D3143" s="163" t="s">
        <v>638</v>
      </c>
      <c r="E3143" s="163" t="s">
        <v>3254</v>
      </c>
      <c r="F3143" s="163" t="s">
        <v>3254</v>
      </c>
      <c r="G3143" s="163" t="s">
        <v>3302</v>
      </c>
      <c r="H3143" s="163" t="s">
        <v>3315</v>
      </c>
      <c r="I3143" s="163" t="s">
        <v>716</v>
      </c>
      <c r="J3143" s="162">
        <v>12.368219</v>
      </c>
      <c r="K3143" s="162">
        <v>124.65772699999999</v>
      </c>
      <c r="L3143" s="163" t="s">
        <v>644</v>
      </c>
      <c r="M3143" s="162">
        <v>14</v>
      </c>
      <c r="N3143" s="162">
        <v>63</v>
      </c>
      <c r="O3143" s="162">
        <v>197</v>
      </c>
      <c r="P3143" s="162">
        <v>1421</v>
      </c>
      <c r="Q3143" s="162">
        <v>2636</v>
      </c>
      <c r="R3143" s="164" t="s">
        <v>644</v>
      </c>
      <c r="S3143" s="164">
        <v>1</v>
      </c>
      <c r="T3143" s="164"/>
      <c r="U3143" s="164" t="s">
        <v>644</v>
      </c>
      <c r="V3143" s="164" t="s">
        <v>644</v>
      </c>
      <c r="W3143" s="162">
        <f t="shared" si="173"/>
        <v>2</v>
      </c>
      <c r="X3143" s="162">
        <v>1</v>
      </c>
      <c r="Y3143" t="str">
        <f t="shared" si="171"/>
        <v>Public JHS</v>
      </c>
      <c r="AA3143" t="str">
        <f t="shared" si="172"/>
        <v>2</v>
      </c>
    </row>
    <row r="3144" spans="1:27" ht="15.75" hidden="1" customHeight="1" x14ac:dyDescent="0.25">
      <c r="A3144" s="162">
        <v>3126</v>
      </c>
      <c r="B3144" s="162">
        <v>303546</v>
      </c>
      <c r="C3144" s="163" t="s">
        <v>3719</v>
      </c>
      <c r="D3144" s="163" t="s">
        <v>638</v>
      </c>
      <c r="E3144" s="163" t="s">
        <v>3254</v>
      </c>
      <c r="F3144" s="163" t="s">
        <v>3254</v>
      </c>
      <c r="G3144" s="163" t="s">
        <v>3643</v>
      </c>
      <c r="H3144" s="163" t="s">
        <v>3643</v>
      </c>
      <c r="I3144" s="163" t="s">
        <v>716</v>
      </c>
      <c r="J3144" s="162">
        <v>12.538064</v>
      </c>
      <c r="K3144" s="162">
        <v>124.876948</v>
      </c>
      <c r="L3144" s="163" t="s">
        <v>644</v>
      </c>
      <c r="M3144" s="162">
        <v>14</v>
      </c>
      <c r="N3144" s="162">
        <v>63</v>
      </c>
      <c r="O3144" s="162">
        <v>197</v>
      </c>
      <c r="P3144" s="162">
        <v>1437</v>
      </c>
      <c r="Q3144" s="162">
        <v>2664</v>
      </c>
      <c r="R3144" s="164" t="s">
        <v>644</v>
      </c>
      <c r="S3144" s="164">
        <v>1</v>
      </c>
      <c r="T3144" s="164"/>
      <c r="U3144" s="164" t="s">
        <v>644</v>
      </c>
      <c r="V3144" s="164" t="s">
        <v>644</v>
      </c>
      <c r="W3144" s="162">
        <f t="shared" si="173"/>
        <v>2</v>
      </c>
      <c r="X3144" s="162">
        <v>1</v>
      </c>
      <c r="Y3144" t="str">
        <f t="shared" si="171"/>
        <v>Public JHS</v>
      </c>
      <c r="AA3144" t="str">
        <f t="shared" si="172"/>
        <v>2</v>
      </c>
    </row>
    <row r="3145" spans="1:27" ht="15.75" hidden="1" customHeight="1" x14ac:dyDescent="0.25">
      <c r="A3145" s="162">
        <v>3127</v>
      </c>
      <c r="B3145" s="162">
        <v>303548</v>
      </c>
      <c r="C3145" s="163" t="s">
        <v>3720</v>
      </c>
      <c r="D3145" s="163" t="s">
        <v>638</v>
      </c>
      <c r="E3145" s="163" t="s">
        <v>3254</v>
      </c>
      <c r="F3145" s="163" t="s">
        <v>3254</v>
      </c>
      <c r="G3145" s="163" t="s">
        <v>3275</v>
      </c>
      <c r="H3145" s="163" t="s">
        <v>3275</v>
      </c>
      <c r="I3145" s="163" t="s">
        <v>716</v>
      </c>
      <c r="J3145" s="162">
        <v>12.52155271</v>
      </c>
      <c r="K3145" s="162">
        <v>124.5731163</v>
      </c>
      <c r="L3145" s="163" t="s">
        <v>644</v>
      </c>
      <c r="M3145" s="162">
        <v>14</v>
      </c>
      <c r="N3145" s="162">
        <v>63</v>
      </c>
      <c r="O3145" s="162">
        <v>197</v>
      </c>
      <c r="P3145" s="162">
        <v>1419</v>
      </c>
      <c r="Q3145" s="162">
        <v>2633</v>
      </c>
      <c r="R3145" s="164" t="s">
        <v>644</v>
      </c>
      <c r="S3145" s="164">
        <v>1</v>
      </c>
      <c r="T3145" s="164"/>
      <c r="U3145" s="164" t="s">
        <v>644</v>
      </c>
      <c r="V3145" s="164" t="s">
        <v>644</v>
      </c>
      <c r="W3145" s="162">
        <f t="shared" si="173"/>
        <v>2</v>
      </c>
      <c r="X3145" s="162">
        <v>1</v>
      </c>
      <c r="Y3145" t="str">
        <f t="shared" si="171"/>
        <v>Public JHS</v>
      </c>
      <c r="AA3145" t="str">
        <f t="shared" si="172"/>
        <v>2</v>
      </c>
    </row>
    <row r="3146" spans="1:27" ht="15.75" hidden="1" customHeight="1" x14ac:dyDescent="0.25">
      <c r="A3146" s="162">
        <v>3128</v>
      </c>
      <c r="B3146" s="162">
        <v>303550</v>
      </c>
      <c r="C3146" s="163" t="s">
        <v>3721</v>
      </c>
      <c r="D3146" s="163" t="s">
        <v>638</v>
      </c>
      <c r="E3146" s="163" t="s">
        <v>3254</v>
      </c>
      <c r="F3146" s="163" t="s">
        <v>3254</v>
      </c>
      <c r="G3146" s="163" t="s">
        <v>3534</v>
      </c>
      <c r="H3146" s="163" t="s">
        <v>3535</v>
      </c>
      <c r="I3146" s="163" t="s">
        <v>716</v>
      </c>
      <c r="J3146" s="162">
        <v>12.533856</v>
      </c>
      <c r="K3146" s="162">
        <v>124.788479</v>
      </c>
      <c r="L3146" s="163" t="s">
        <v>644</v>
      </c>
      <c r="M3146" s="162">
        <v>14</v>
      </c>
      <c r="N3146" s="162">
        <v>63</v>
      </c>
      <c r="O3146" s="162">
        <v>197</v>
      </c>
      <c r="P3146" s="162">
        <v>1430</v>
      </c>
      <c r="Q3146" s="162">
        <v>2655</v>
      </c>
      <c r="R3146" s="164" t="s">
        <v>644</v>
      </c>
      <c r="S3146" s="164">
        <v>1</v>
      </c>
      <c r="T3146" s="164"/>
      <c r="U3146" s="164" t="s">
        <v>644</v>
      </c>
      <c r="V3146" s="164" t="s">
        <v>644</v>
      </c>
      <c r="W3146" s="162">
        <f t="shared" si="173"/>
        <v>2</v>
      </c>
      <c r="X3146" s="162">
        <v>1</v>
      </c>
      <c r="Y3146" t="str">
        <f t="shared" si="171"/>
        <v>Public JHS</v>
      </c>
      <c r="AA3146" t="str">
        <f t="shared" si="172"/>
        <v>2</v>
      </c>
    </row>
    <row r="3147" spans="1:27" ht="15.75" hidden="1" customHeight="1" x14ac:dyDescent="0.25">
      <c r="A3147" s="162">
        <v>3129</v>
      </c>
      <c r="B3147" s="162">
        <v>303551</v>
      </c>
      <c r="C3147" s="163" t="s">
        <v>3722</v>
      </c>
      <c r="D3147" s="163" t="s">
        <v>638</v>
      </c>
      <c r="E3147" s="163" t="s">
        <v>3254</v>
      </c>
      <c r="F3147" s="163" t="s">
        <v>3254</v>
      </c>
      <c r="G3147" s="163" t="s">
        <v>3377</v>
      </c>
      <c r="H3147" s="163" t="s">
        <v>3378</v>
      </c>
      <c r="I3147" s="163" t="s">
        <v>716</v>
      </c>
      <c r="J3147" s="162">
        <v>12.38312226</v>
      </c>
      <c r="K3147" s="162">
        <v>125.29811580000001</v>
      </c>
      <c r="L3147" s="163" t="s">
        <v>644</v>
      </c>
      <c r="M3147" s="162">
        <v>14</v>
      </c>
      <c r="N3147" s="162">
        <v>63</v>
      </c>
      <c r="O3147" s="162">
        <v>197</v>
      </c>
      <c r="P3147" s="162">
        <v>1423</v>
      </c>
      <c r="Q3147" s="162">
        <v>2641</v>
      </c>
      <c r="R3147" s="164" t="s">
        <v>644</v>
      </c>
      <c r="S3147" s="164">
        <v>1</v>
      </c>
      <c r="T3147" s="164"/>
      <c r="U3147" s="164" t="s">
        <v>644</v>
      </c>
      <c r="V3147" s="164" t="s">
        <v>644</v>
      </c>
      <c r="W3147" s="162">
        <f t="shared" si="173"/>
        <v>2</v>
      </c>
      <c r="X3147" s="162">
        <v>1</v>
      </c>
      <c r="Y3147" t="str">
        <f t="shared" si="171"/>
        <v>Public JHS</v>
      </c>
      <c r="AA3147" t="str">
        <f t="shared" si="172"/>
        <v>2</v>
      </c>
    </row>
    <row r="3148" spans="1:27" ht="15.75" hidden="1" customHeight="1" x14ac:dyDescent="0.25">
      <c r="A3148" s="162">
        <v>3130</v>
      </c>
      <c r="B3148" s="162">
        <v>303552</v>
      </c>
      <c r="C3148" s="163" t="s">
        <v>3723</v>
      </c>
      <c r="D3148" s="163" t="s">
        <v>638</v>
      </c>
      <c r="E3148" s="163" t="s">
        <v>3254</v>
      </c>
      <c r="F3148" s="163" t="s">
        <v>3254</v>
      </c>
      <c r="G3148" s="163" t="s">
        <v>3377</v>
      </c>
      <c r="H3148" s="163" t="s">
        <v>3378</v>
      </c>
      <c r="I3148" s="163" t="s">
        <v>716</v>
      </c>
      <c r="J3148" s="162">
        <v>12.38623056</v>
      </c>
      <c r="K3148" s="162">
        <v>125.30323610000001</v>
      </c>
      <c r="L3148" s="163" t="s">
        <v>644</v>
      </c>
      <c r="M3148" s="162">
        <v>14</v>
      </c>
      <c r="N3148" s="162">
        <v>63</v>
      </c>
      <c r="O3148" s="162">
        <v>197</v>
      </c>
      <c r="P3148" s="162">
        <v>1423</v>
      </c>
      <c r="Q3148" s="162">
        <v>2641</v>
      </c>
      <c r="R3148" s="164" t="s">
        <v>644</v>
      </c>
      <c r="S3148" s="164">
        <v>1</v>
      </c>
      <c r="T3148" s="164"/>
      <c r="U3148" s="164" t="s">
        <v>644</v>
      </c>
      <c r="V3148" s="164" t="s">
        <v>644</v>
      </c>
      <c r="W3148" s="162">
        <f t="shared" si="173"/>
        <v>2</v>
      </c>
      <c r="X3148" s="162">
        <v>1</v>
      </c>
      <c r="Y3148" t="str">
        <f t="shared" si="171"/>
        <v>Public JHS</v>
      </c>
      <c r="AA3148" t="str">
        <f t="shared" si="172"/>
        <v>2</v>
      </c>
    </row>
    <row r="3149" spans="1:27" ht="15.75" hidden="1" customHeight="1" x14ac:dyDescent="0.25">
      <c r="A3149" s="162">
        <v>3131</v>
      </c>
      <c r="B3149" s="162">
        <v>303553</v>
      </c>
      <c r="C3149" s="163" t="s">
        <v>3724</v>
      </c>
      <c r="D3149" s="163" t="s">
        <v>638</v>
      </c>
      <c r="E3149" s="163" t="s">
        <v>3254</v>
      </c>
      <c r="F3149" s="163" t="s">
        <v>3254</v>
      </c>
      <c r="G3149" s="163" t="s">
        <v>3377</v>
      </c>
      <c r="H3149" s="163" t="s">
        <v>3378</v>
      </c>
      <c r="I3149" s="163" t="s">
        <v>716</v>
      </c>
      <c r="J3149" s="170"/>
      <c r="K3149" s="170"/>
      <c r="L3149" s="163" t="s">
        <v>644</v>
      </c>
      <c r="M3149" s="162">
        <v>14</v>
      </c>
      <c r="N3149" s="162">
        <v>63</v>
      </c>
      <c r="O3149" s="162">
        <v>197</v>
      </c>
      <c r="P3149" s="162">
        <v>1423</v>
      </c>
      <c r="Q3149" s="162">
        <v>2641</v>
      </c>
      <c r="R3149" s="164" t="s">
        <v>644</v>
      </c>
      <c r="S3149" s="164">
        <v>1</v>
      </c>
      <c r="T3149" s="164"/>
      <c r="U3149" s="164" t="s">
        <v>644</v>
      </c>
      <c r="V3149" s="164" t="s">
        <v>644</v>
      </c>
      <c r="W3149" s="162">
        <f t="shared" si="173"/>
        <v>2</v>
      </c>
      <c r="X3149" s="162">
        <v>1</v>
      </c>
      <c r="Y3149" t="str">
        <f t="shared" si="171"/>
        <v>Public JHS</v>
      </c>
      <c r="AA3149" t="str">
        <f t="shared" si="172"/>
        <v>2</v>
      </c>
    </row>
    <row r="3150" spans="1:27" ht="15.75" hidden="1" customHeight="1" x14ac:dyDescent="0.25">
      <c r="A3150" s="162">
        <v>3132</v>
      </c>
      <c r="B3150" s="162">
        <v>303554</v>
      </c>
      <c r="C3150" s="163" t="s">
        <v>3725</v>
      </c>
      <c r="D3150" s="163" t="s">
        <v>638</v>
      </c>
      <c r="E3150" s="163" t="s">
        <v>3254</v>
      </c>
      <c r="F3150" s="163" t="s">
        <v>3254</v>
      </c>
      <c r="G3150" s="163" t="s">
        <v>3343</v>
      </c>
      <c r="H3150" s="163" t="s">
        <v>3361</v>
      </c>
      <c r="I3150" s="163" t="s">
        <v>716</v>
      </c>
      <c r="J3150" s="162">
        <v>12.390724779999999</v>
      </c>
      <c r="K3150" s="162">
        <v>125.0694752</v>
      </c>
      <c r="L3150" s="163" t="s">
        <v>644</v>
      </c>
      <c r="M3150" s="162">
        <v>14</v>
      </c>
      <c r="N3150" s="162">
        <v>63</v>
      </c>
      <c r="O3150" s="162">
        <v>197</v>
      </c>
      <c r="P3150" s="162">
        <v>1422</v>
      </c>
      <c r="Q3150" s="162">
        <v>2640</v>
      </c>
      <c r="R3150" s="164" t="s">
        <v>644</v>
      </c>
      <c r="S3150" s="164">
        <v>1</v>
      </c>
      <c r="T3150" s="164"/>
      <c r="U3150" s="164" t="s">
        <v>644</v>
      </c>
      <c r="V3150" s="164" t="s">
        <v>644</v>
      </c>
      <c r="W3150" s="162">
        <f t="shared" si="173"/>
        <v>2</v>
      </c>
      <c r="X3150" s="162">
        <v>1</v>
      </c>
      <c r="Y3150" t="str">
        <f t="shared" si="171"/>
        <v>Public JHS</v>
      </c>
      <c r="AA3150" t="str">
        <f t="shared" si="172"/>
        <v>2</v>
      </c>
    </row>
    <row r="3151" spans="1:27" ht="15.75" hidden="1" customHeight="1" x14ac:dyDescent="0.25">
      <c r="A3151" s="162">
        <v>3133</v>
      </c>
      <c r="B3151" s="162">
        <v>303555</v>
      </c>
      <c r="C3151" s="163" t="s">
        <v>3726</v>
      </c>
      <c r="D3151" s="163" t="s">
        <v>638</v>
      </c>
      <c r="E3151" s="163" t="s">
        <v>3254</v>
      </c>
      <c r="F3151" s="163" t="s">
        <v>3254</v>
      </c>
      <c r="G3151" s="163" t="s">
        <v>3291</v>
      </c>
      <c r="H3151" s="163" t="s">
        <v>3291</v>
      </c>
      <c r="I3151" s="163" t="s">
        <v>716</v>
      </c>
      <c r="J3151" s="162">
        <v>12.448645859999999</v>
      </c>
      <c r="K3151" s="162">
        <v>124.1413879</v>
      </c>
      <c r="L3151" s="163" t="s">
        <v>644</v>
      </c>
      <c r="M3151" s="162">
        <v>14</v>
      </c>
      <c r="N3151" s="162">
        <v>63</v>
      </c>
      <c r="O3151" s="162">
        <v>197</v>
      </c>
      <c r="P3151" s="162">
        <v>1420</v>
      </c>
      <c r="Q3151" s="162">
        <v>2634</v>
      </c>
      <c r="R3151" s="164" t="s">
        <v>644</v>
      </c>
      <c r="S3151" s="164">
        <v>1</v>
      </c>
      <c r="T3151" s="164"/>
      <c r="U3151" s="164" t="s">
        <v>644</v>
      </c>
      <c r="V3151" s="164" t="s">
        <v>644</v>
      </c>
      <c r="W3151" s="162">
        <f t="shared" si="173"/>
        <v>2</v>
      </c>
      <c r="X3151" s="162">
        <v>1</v>
      </c>
      <c r="Y3151" t="str">
        <f t="shared" si="171"/>
        <v>Public JHS</v>
      </c>
      <c r="AA3151" t="str">
        <f t="shared" si="172"/>
        <v>2</v>
      </c>
    </row>
    <row r="3152" spans="1:27" ht="15.75" hidden="1" customHeight="1" x14ac:dyDescent="0.25">
      <c r="A3152" s="162">
        <v>3134</v>
      </c>
      <c r="B3152" s="162">
        <v>303556</v>
      </c>
      <c r="C3152" s="163" t="s">
        <v>3727</v>
      </c>
      <c r="D3152" s="163" t="s">
        <v>638</v>
      </c>
      <c r="E3152" s="163" t="s">
        <v>3254</v>
      </c>
      <c r="F3152" s="163" t="s">
        <v>3254</v>
      </c>
      <c r="G3152" s="163" t="s">
        <v>3394</v>
      </c>
      <c r="H3152" s="163" t="s">
        <v>3395</v>
      </c>
      <c r="I3152" s="163" t="s">
        <v>716</v>
      </c>
      <c r="J3152" s="162">
        <v>12.57217108</v>
      </c>
      <c r="K3152" s="162">
        <v>125.0171601</v>
      </c>
      <c r="L3152" s="163" t="s">
        <v>644</v>
      </c>
      <c r="M3152" s="162">
        <v>14</v>
      </c>
      <c r="N3152" s="162">
        <v>63</v>
      </c>
      <c r="O3152" s="162">
        <v>197</v>
      </c>
      <c r="P3152" s="162">
        <v>1424</v>
      </c>
      <c r="Q3152" s="162">
        <v>2643</v>
      </c>
      <c r="R3152" s="164" t="s">
        <v>644</v>
      </c>
      <c r="S3152" s="164">
        <v>1</v>
      </c>
      <c r="T3152" s="164"/>
      <c r="U3152" s="164" t="s">
        <v>644</v>
      </c>
      <c r="V3152" s="164" t="s">
        <v>644</v>
      </c>
      <c r="W3152" s="162">
        <f t="shared" si="173"/>
        <v>2</v>
      </c>
      <c r="X3152" s="162">
        <v>1</v>
      </c>
      <c r="Y3152" t="str">
        <f t="shared" si="171"/>
        <v>Public JHS</v>
      </c>
      <c r="AA3152" t="str">
        <f t="shared" si="172"/>
        <v>2</v>
      </c>
    </row>
    <row r="3153" spans="1:27" ht="15.75" hidden="1" customHeight="1" x14ac:dyDescent="0.25">
      <c r="A3153" s="162">
        <v>3135</v>
      </c>
      <c r="B3153" s="162">
        <v>303557</v>
      </c>
      <c r="C3153" s="163" t="s">
        <v>3728</v>
      </c>
      <c r="D3153" s="163" t="s">
        <v>638</v>
      </c>
      <c r="E3153" s="163" t="s">
        <v>3254</v>
      </c>
      <c r="F3153" s="163" t="s">
        <v>3254</v>
      </c>
      <c r="G3153" s="163" t="s">
        <v>3394</v>
      </c>
      <c r="H3153" s="163" t="s">
        <v>3395</v>
      </c>
      <c r="I3153" s="163" t="s">
        <v>716</v>
      </c>
      <c r="J3153" s="162">
        <v>12.57365278</v>
      </c>
      <c r="K3153" s="162">
        <v>125.01110559999999</v>
      </c>
      <c r="L3153" s="163" t="s">
        <v>644</v>
      </c>
      <c r="M3153" s="162">
        <v>14</v>
      </c>
      <c r="N3153" s="162">
        <v>63</v>
      </c>
      <c r="O3153" s="162">
        <v>197</v>
      </c>
      <c r="P3153" s="162">
        <v>1424</v>
      </c>
      <c r="Q3153" s="162">
        <v>2643</v>
      </c>
      <c r="R3153" s="164" t="s">
        <v>644</v>
      </c>
      <c r="S3153" s="164">
        <v>1</v>
      </c>
      <c r="T3153" s="164"/>
      <c r="U3153" s="164" t="s">
        <v>644</v>
      </c>
      <c r="V3153" s="164" t="s">
        <v>644</v>
      </c>
      <c r="W3153" s="162">
        <f t="shared" si="173"/>
        <v>2</v>
      </c>
      <c r="X3153" s="162">
        <v>1</v>
      </c>
      <c r="Y3153" t="str">
        <f t="shared" si="171"/>
        <v>Public JHS</v>
      </c>
      <c r="AA3153" t="str">
        <f t="shared" si="172"/>
        <v>2</v>
      </c>
    </row>
    <row r="3154" spans="1:27" ht="15.75" hidden="1" customHeight="1" x14ac:dyDescent="0.25">
      <c r="A3154" s="162">
        <v>3136</v>
      </c>
      <c r="B3154" s="162">
        <v>303559</v>
      </c>
      <c r="C3154" s="163" t="s">
        <v>3729</v>
      </c>
      <c r="D3154" s="163" t="s">
        <v>638</v>
      </c>
      <c r="E3154" s="163" t="s">
        <v>3254</v>
      </c>
      <c r="F3154" s="163" t="s">
        <v>3254</v>
      </c>
      <c r="G3154" s="163" t="s">
        <v>3445</v>
      </c>
      <c r="H3154" s="163" t="s">
        <v>3445</v>
      </c>
      <c r="I3154" s="163" t="s">
        <v>716</v>
      </c>
      <c r="J3154" s="162">
        <v>12.31791965</v>
      </c>
      <c r="K3154" s="162">
        <v>125.29995150000001</v>
      </c>
      <c r="L3154" s="163" t="s">
        <v>644</v>
      </c>
      <c r="M3154" s="162">
        <v>14</v>
      </c>
      <c r="N3154" s="162">
        <v>63</v>
      </c>
      <c r="O3154" s="162">
        <v>197</v>
      </c>
      <c r="P3154" s="162">
        <v>1425</v>
      </c>
      <c r="Q3154" s="162">
        <v>2647</v>
      </c>
      <c r="R3154" s="164" t="s">
        <v>644</v>
      </c>
      <c r="S3154" s="164">
        <v>1</v>
      </c>
      <c r="T3154" s="164"/>
      <c r="U3154" s="164" t="s">
        <v>644</v>
      </c>
      <c r="V3154" s="164" t="s">
        <v>644</v>
      </c>
      <c r="W3154" s="162">
        <f t="shared" si="173"/>
        <v>2</v>
      </c>
      <c r="X3154" s="162">
        <v>1</v>
      </c>
      <c r="Y3154" t="str">
        <f t="shared" si="171"/>
        <v>Public JHS</v>
      </c>
      <c r="AA3154" t="str">
        <f t="shared" si="172"/>
        <v>2</v>
      </c>
    </row>
    <row r="3155" spans="1:27" ht="15.75" hidden="1" customHeight="1" x14ac:dyDescent="0.25">
      <c r="A3155" s="162">
        <v>3137</v>
      </c>
      <c r="B3155" s="162">
        <v>303560</v>
      </c>
      <c r="C3155" s="163" t="s">
        <v>3730</v>
      </c>
      <c r="D3155" s="163" t="s">
        <v>638</v>
      </c>
      <c r="E3155" s="163" t="s">
        <v>3254</v>
      </c>
      <c r="F3155" s="163" t="s">
        <v>3254</v>
      </c>
      <c r="G3155" s="163" t="s">
        <v>3455</v>
      </c>
      <c r="H3155" s="163" t="s">
        <v>3458</v>
      </c>
      <c r="I3155" s="163" t="s">
        <v>716</v>
      </c>
      <c r="J3155" s="162">
        <v>12.343994439999999</v>
      </c>
      <c r="K3155" s="162">
        <v>125.0355611</v>
      </c>
      <c r="L3155" s="163" t="s">
        <v>644</v>
      </c>
      <c r="M3155" s="162">
        <v>14</v>
      </c>
      <c r="N3155" s="162">
        <v>63</v>
      </c>
      <c r="O3155" s="162">
        <v>197</v>
      </c>
      <c r="P3155" s="162">
        <v>1426</v>
      </c>
      <c r="Q3155" s="162">
        <v>2648</v>
      </c>
      <c r="R3155" s="164" t="s">
        <v>644</v>
      </c>
      <c r="S3155" s="164">
        <v>1</v>
      </c>
      <c r="T3155" s="164"/>
      <c r="U3155" s="164" t="s">
        <v>644</v>
      </c>
      <c r="V3155" s="164" t="s">
        <v>644</v>
      </c>
      <c r="W3155" s="162">
        <f t="shared" si="173"/>
        <v>2</v>
      </c>
      <c r="X3155" s="162">
        <v>1</v>
      </c>
      <c r="Y3155" t="str">
        <f t="shared" si="171"/>
        <v>Public JHS</v>
      </c>
      <c r="AA3155" t="str">
        <f t="shared" si="172"/>
        <v>2</v>
      </c>
    </row>
    <row r="3156" spans="1:27" ht="15.75" hidden="1" customHeight="1" x14ac:dyDescent="0.25">
      <c r="A3156" s="162">
        <v>3138</v>
      </c>
      <c r="B3156" s="162">
        <v>303561</v>
      </c>
      <c r="C3156" s="163" t="s">
        <v>3731</v>
      </c>
      <c r="D3156" s="163" t="s">
        <v>638</v>
      </c>
      <c r="E3156" s="163" t="s">
        <v>3254</v>
      </c>
      <c r="F3156" s="163" t="s">
        <v>3254</v>
      </c>
      <c r="G3156" s="163" t="s">
        <v>3493</v>
      </c>
      <c r="H3156" s="163" t="s">
        <v>3497</v>
      </c>
      <c r="I3156" s="163" t="s">
        <v>716</v>
      </c>
      <c r="J3156" s="162">
        <v>12.53503456</v>
      </c>
      <c r="K3156" s="162">
        <v>124.3323103</v>
      </c>
      <c r="L3156" s="163" t="s">
        <v>644</v>
      </c>
      <c r="M3156" s="162">
        <v>14</v>
      </c>
      <c r="N3156" s="162">
        <v>63</v>
      </c>
      <c r="O3156" s="162">
        <v>197</v>
      </c>
      <c r="P3156" s="162">
        <v>1427</v>
      </c>
      <c r="Q3156" s="162">
        <v>2650</v>
      </c>
      <c r="R3156" s="164" t="s">
        <v>644</v>
      </c>
      <c r="S3156" s="164">
        <v>1</v>
      </c>
      <c r="T3156" s="164"/>
      <c r="U3156" s="164" t="s">
        <v>644</v>
      </c>
      <c r="V3156" s="164" t="s">
        <v>644</v>
      </c>
      <c r="W3156" s="162">
        <f t="shared" si="173"/>
        <v>2</v>
      </c>
      <c r="X3156" s="162">
        <v>1</v>
      </c>
      <c r="Y3156" t="str">
        <f t="shared" si="171"/>
        <v>Public JHS</v>
      </c>
      <c r="AA3156" t="str">
        <f t="shared" si="172"/>
        <v>2</v>
      </c>
    </row>
    <row r="3157" spans="1:27" ht="15.75" hidden="1" customHeight="1" x14ac:dyDescent="0.25">
      <c r="A3157" s="162">
        <v>3139</v>
      </c>
      <c r="B3157" s="162">
        <v>303562</v>
      </c>
      <c r="C3157" s="163" t="s">
        <v>3732</v>
      </c>
      <c r="D3157" s="163" t="s">
        <v>638</v>
      </c>
      <c r="E3157" s="163" t="s">
        <v>3254</v>
      </c>
      <c r="F3157" s="163" t="s">
        <v>3254</v>
      </c>
      <c r="G3157" s="163" t="s">
        <v>3255</v>
      </c>
      <c r="H3157" s="163" t="s">
        <v>3255</v>
      </c>
      <c r="I3157" s="163" t="s">
        <v>716</v>
      </c>
      <c r="J3157" s="162">
        <v>12.542638889999999</v>
      </c>
      <c r="K3157" s="162">
        <v>124.2659917</v>
      </c>
      <c r="L3157" s="163" t="s">
        <v>644</v>
      </c>
      <c r="M3157" s="162">
        <v>14</v>
      </c>
      <c r="N3157" s="162">
        <v>63</v>
      </c>
      <c r="O3157" s="162">
        <v>197</v>
      </c>
      <c r="P3157" s="162">
        <v>1417</v>
      </c>
      <c r="Q3157" s="162">
        <v>2631</v>
      </c>
      <c r="R3157" s="164" t="s">
        <v>644</v>
      </c>
      <c r="S3157" s="164">
        <v>1</v>
      </c>
      <c r="T3157" s="164"/>
      <c r="U3157" s="164" t="s">
        <v>644</v>
      </c>
      <c r="V3157" s="164" t="s">
        <v>644</v>
      </c>
      <c r="W3157" s="162">
        <f t="shared" si="173"/>
        <v>2</v>
      </c>
      <c r="X3157" s="162">
        <v>1</v>
      </c>
      <c r="Y3157" t="str">
        <f t="shared" si="171"/>
        <v>Public JHS</v>
      </c>
      <c r="AA3157" t="str">
        <f t="shared" si="172"/>
        <v>2</v>
      </c>
    </row>
    <row r="3158" spans="1:27" ht="15.75" hidden="1" customHeight="1" x14ac:dyDescent="0.25">
      <c r="A3158" s="162">
        <v>3140</v>
      </c>
      <c r="B3158" s="162">
        <v>303563</v>
      </c>
      <c r="C3158" s="163" t="s">
        <v>3733</v>
      </c>
      <c r="D3158" s="163" t="s">
        <v>638</v>
      </c>
      <c r="E3158" s="163" t="s">
        <v>3254</v>
      </c>
      <c r="F3158" s="163" t="s">
        <v>3254</v>
      </c>
      <c r="G3158" s="163" t="s">
        <v>3508</v>
      </c>
      <c r="H3158" s="163" t="s">
        <v>3508</v>
      </c>
      <c r="I3158" s="163" t="s">
        <v>716</v>
      </c>
      <c r="J3158" s="162">
        <v>12.299861999999999</v>
      </c>
      <c r="K3158" s="162">
        <v>124.62322899999999</v>
      </c>
      <c r="L3158" s="163" t="s">
        <v>644</v>
      </c>
      <c r="M3158" s="162">
        <v>14</v>
      </c>
      <c r="N3158" s="162">
        <v>63</v>
      </c>
      <c r="O3158" s="162">
        <v>197</v>
      </c>
      <c r="P3158" s="162">
        <v>1428</v>
      </c>
      <c r="Q3158" s="162">
        <v>2652</v>
      </c>
      <c r="R3158" s="164" t="s">
        <v>644</v>
      </c>
      <c r="S3158" s="164">
        <v>1</v>
      </c>
      <c r="T3158" s="164"/>
      <c r="U3158" s="164" t="s">
        <v>644</v>
      </c>
      <c r="V3158" s="164" t="s">
        <v>644</v>
      </c>
      <c r="W3158" s="162">
        <f t="shared" si="173"/>
        <v>2</v>
      </c>
      <c r="X3158" s="162">
        <v>1</v>
      </c>
      <c r="Y3158" t="str">
        <f t="shared" ref="Y3158:Y3221" si="174">IF(X3158=1,"Public","Private")&amp;" "&amp;IF(W3158=1,"Elementary",IF(W3158=2,"JHS",IF(W3158=3,"SHS (Stand-alone)",IF(W3158=4,"Integrated",IF(W3158=5,"Secondary",IF(W3158=6,"Complete K to 12",IF(W3158=7,"ALS",IF(W3158=8,"SHS SUC",""))))))))</f>
        <v>Public JHS</v>
      </c>
      <c r="AA3158" t="str">
        <f t="shared" ref="AA3158:AA3221" si="175">IF(R3158=1,1,"")&amp;IF(S3158=1,2,"")&amp;IF(T3158=1,3,"")&amp;IF(U3158=1,4,"")&amp;IF(V3158=1,5,"")</f>
        <v>2</v>
      </c>
    </row>
    <row r="3159" spans="1:27" ht="15.75" hidden="1" customHeight="1" x14ac:dyDescent="0.25">
      <c r="A3159" s="162">
        <v>3141</v>
      </c>
      <c r="B3159" s="162">
        <v>303564</v>
      </c>
      <c r="C3159" s="163" t="s">
        <v>3734</v>
      </c>
      <c r="D3159" s="163" t="s">
        <v>638</v>
      </c>
      <c r="E3159" s="163" t="s">
        <v>3254</v>
      </c>
      <c r="F3159" s="163" t="s">
        <v>3254</v>
      </c>
      <c r="G3159" s="163" t="s">
        <v>3527</v>
      </c>
      <c r="H3159" s="163" t="s">
        <v>3527</v>
      </c>
      <c r="I3159" s="163" t="s">
        <v>716</v>
      </c>
      <c r="J3159" s="162">
        <v>12.472314689999999</v>
      </c>
      <c r="K3159" s="162">
        <v>125.26399120000001</v>
      </c>
      <c r="L3159" s="163" t="s">
        <v>644</v>
      </c>
      <c r="M3159" s="162">
        <v>14</v>
      </c>
      <c r="N3159" s="162">
        <v>63</v>
      </c>
      <c r="O3159" s="162">
        <v>197</v>
      </c>
      <c r="P3159" s="162">
        <v>1429</v>
      </c>
      <c r="Q3159" s="162">
        <v>2653</v>
      </c>
      <c r="R3159" s="164" t="s">
        <v>644</v>
      </c>
      <c r="S3159" s="164">
        <v>1</v>
      </c>
      <c r="T3159" s="164"/>
      <c r="U3159" s="164" t="s">
        <v>644</v>
      </c>
      <c r="V3159" s="164" t="s">
        <v>644</v>
      </c>
      <c r="W3159" s="162">
        <f t="shared" si="173"/>
        <v>2</v>
      </c>
      <c r="X3159" s="162">
        <v>1</v>
      </c>
      <c r="Y3159" t="str">
        <f t="shared" si="174"/>
        <v>Public JHS</v>
      </c>
      <c r="AA3159" t="str">
        <f t="shared" si="175"/>
        <v>2</v>
      </c>
    </row>
    <row r="3160" spans="1:27" ht="15.75" hidden="1" customHeight="1" x14ac:dyDescent="0.25">
      <c r="A3160" s="162">
        <v>3142</v>
      </c>
      <c r="B3160" s="162">
        <v>303565</v>
      </c>
      <c r="C3160" s="163" t="s">
        <v>3735</v>
      </c>
      <c r="D3160" s="163" t="s">
        <v>638</v>
      </c>
      <c r="E3160" s="163" t="s">
        <v>3254</v>
      </c>
      <c r="F3160" s="163" t="s">
        <v>3254</v>
      </c>
      <c r="G3160" s="163" t="s">
        <v>3394</v>
      </c>
      <c r="H3160" s="163" t="s">
        <v>3412</v>
      </c>
      <c r="I3160" s="163" t="s">
        <v>716</v>
      </c>
      <c r="J3160" s="162">
        <v>12.66512722</v>
      </c>
      <c r="K3160" s="162">
        <v>125.0329971</v>
      </c>
      <c r="L3160" s="163" t="s">
        <v>644</v>
      </c>
      <c r="M3160" s="162">
        <v>14</v>
      </c>
      <c r="N3160" s="162">
        <v>63</v>
      </c>
      <c r="O3160" s="162">
        <v>197</v>
      </c>
      <c r="P3160" s="162">
        <v>1424</v>
      </c>
      <c r="Q3160" s="162">
        <v>2644</v>
      </c>
      <c r="R3160" s="164" t="s">
        <v>644</v>
      </c>
      <c r="S3160" s="164">
        <v>1</v>
      </c>
      <c r="T3160" s="164"/>
      <c r="U3160" s="164" t="s">
        <v>644</v>
      </c>
      <c r="V3160" s="164" t="s">
        <v>644</v>
      </c>
      <c r="W3160" s="162">
        <f t="shared" si="173"/>
        <v>2</v>
      </c>
      <c r="X3160" s="162">
        <v>1</v>
      </c>
      <c r="Y3160" t="str">
        <f t="shared" si="174"/>
        <v>Public JHS</v>
      </c>
      <c r="AA3160" t="str">
        <f t="shared" si="175"/>
        <v>2</v>
      </c>
    </row>
    <row r="3161" spans="1:27" ht="15.75" hidden="1" customHeight="1" x14ac:dyDescent="0.25">
      <c r="A3161" s="162">
        <v>3143</v>
      </c>
      <c r="B3161" s="162">
        <v>303566</v>
      </c>
      <c r="C3161" s="163" t="s">
        <v>3736</v>
      </c>
      <c r="D3161" s="163" t="s">
        <v>638</v>
      </c>
      <c r="E3161" s="163" t="s">
        <v>3254</v>
      </c>
      <c r="F3161" s="163" t="s">
        <v>3254</v>
      </c>
      <c r="G3161" s="163" t="s">
        <v>3534</v>
      </c>
      <c r="H3161" s="163" t="s">
        <v>3543</v>
      </c>
      <c r="I3161" s="163" t="s">
        <v>716</v>
      </c>
      <c r="J3161" s="162">
        <v>12.516859999999999</v>
      </c>
      <c r="K3161" s="162">
        <v>124.750271</v>
      </c>
      <c r="L3161" s="163" t="s">
        <v>644</v>
      </c>
      <c r="M3161" s="162">
        <v>14</v>
      </c>
      <c r="N3161" s="162">
        <v>63</v>
      </c>
      <c r="O3161" s="162">
        <v>197</v>
      </c>
      <c r="P3161" s="162">
        <v>1430</v>
      </c>
      <c r="Q3161" s="162">
        <v>2654</v>
      </c>
      <c r="R3161" s="164" t="s">
        <v>644</v>
      </c>
      <c r="S3161" s="164">
        <v>1</v>
      </c>
      <c r="T3161" s="164"/>
      <c r="U3161" s="164" t="s">
        <v>644</v>
      </c>
      <c r="V3161" s="164" t="s">
        <v>644</v>
      </c>
      <c r="W3161" s="162">
        <f t="shared" si="173"/>
        <v>2</v>
      </c>
      <c r="X3161" s="162">
        <v>1</v>
      </c>
      <c r="Y3161" t="str">
        <f t="shared" si="174"/>
        <v>Public JHS</v>
      </c>
      <c r="AA3161" t="str">
        <f t="shared" si="175"/>
        <v>2</v>
      </c>
    </row>
    <row r="3162" spans="1:27" ht="15.75" hidden="1" customHeight="1" x14ac:dyDescent="0.25">
      <c r="A3162" s="162">
        <v>3144</v>
      </c>
      <c r="B3162" s="162">
        <v>303567</v>
      </c>
      <c r="C3162" s="163" t="s">
        <v>3737</v>
      </c>
      <c r="D3162" s="163" t="s">
        <v>638</v>
      </c>
      <c r="E3162" s="163" t="s">
        <v>3254</v>
      </c>
      <c r="F3162" s="163" t="s">
        <v>3254</v>
      </c>
      <c r="G3162" s="163" t="s">
        <v>3654</v>
      </c>
      <c r="H3162" s="163" t="s">
        <v>3654</v>
      </c>
      <c r="I3162" s="163" t="s">
        <v>716</v>
      </c>
      <c r="J3162" s="162">
        <v>12.346038800000001</v>
      </c>
      <c r="K3162" s="162">
        <v>124.0524673</v>
      </c>
      <c r="L3162" s="163" t="s">
        <v>644</v>
      </c>
      <c r="M3162" s="162">
        <v>14</v>
      </c>
      <c r="N3162" s="162">
        <v>63</v>
      </c>
      <c r="O3162" s="162">
        <v>197</v>
      </c>
      <c r="P3162" s="162">
        <v>1438</v>
      </c>
      <c r="Q3162" s="162">
        <v>2665</v>
      </c>
      <c r="R3162" s="164" t="s">
        <v>644</v>
      </c>
      <c r="S3162" s="164">
        <v>1</v>
      </c>
      <c r="T3162" s="164"/>
      <c r="U3162" s="164" t="s">
        <v>644</v>
      </c>
      <c r="V3162" s="164" t="s">
        <v>644</v>
      </c>
      <c r="W3162" s="162">
        <f t="shared" si="173"/>
        <v>2</v>
      </c>
      <c r="X3162" s="162">
        <v>1</v>
      </c>
      <c r="Y3162" t="str">
        <f t="shared" si="174"/>
        <v>Public JHS</v>
      </c>
      <c r="AA3162" t="str">
        <f t="shared" si="175"/>
        <v>2</v>
      </c>
    </row>
    <row r="3163" spans="1:27" ht="15.75" hidden="1" customHeight="1" x14ac:dyDescent="0.25">
      <c r="A3163" s="162">
        <v>3145</v>
      </c>
      <c r="B3163" s="162">
        <v>303568</v>
      </c>
      <c r="C3163" s="163" t="s">
        <v>3738</v>
      </c>
      <c r="D3163" s="163" t="s">
        <v>638</v>
      </c>
      <c r="E3163" s="163" t="s">
        <v>3254</v>
      </c>
      <c r="F3163" s="163" t="s">
        <v>3254</v>
      </c>
      <c r="G3163" s="163" t="s">
        <v>3534</v>
      </c>
      <c r="H3163" s="163" t="s">
        <v>3543</v>
      </c>
      <c r="I3163" s="163" t="s">
        <v>716</v>
      </c>
      <c r="J3163" s="162">
        <v>12.474226</v>
      </c>
      <c r="K3163" s="162">
        <v>124.807737</v>
      </c>
      <c r="L3163" s="163" t="s">
        <v>644</v>
      </c>
      <c r="M3163" s="162">
        <v>14</v>
      </c>
      <c r="N3163" s="162">
        <v>63</v>
      </c>
      <c r="O3163" s="162">
        <v>197</v>
      </c>
      <c r="P3163" s="162">
        <v>1430</v>
      </c>
      <c r="Q3163" s="162">
        <v>2654</v>
      </c>
      <c r="R3163" s="164" t="s">
        <v>644</v>
      </c>
      <c r="S3163" s="164">
        <v>1</v>
      </c>
      <c r="T3163" s="164"/>
      <c r="U3163" s="164" t="s">
        <v>644</v>
      </c>
      <c r="V3163" s="164" t="s">
        <v>644</v>
      </c>
      <c r="W3163" s="162">
        <f t="shared" si="173"/>
        <v>2</v>
      </c>
      <c r="X3163" s="162">
        <v>1</v>
      </c>
      <c r="Y3163" t="str">
        <f t="shared" si="174"/>
        <v>Public JHS</v>
      </c>
      <c r="AA3163" t="str">
        <f t="shared" si="175"/>
        <v>2</v>
      </c>
    </row>
    <row r="3164" spans="1:27" ht="15.75" hidden="1" customHeight="1" x14ac:dyDescent="0.25">
      <c r="A3164" s="162">
        <v>3146</v>
      </c>
      <c r="B3164" s="162">
        <v>303569</v>
      </c>
      <c r="C3164" s="163" t="s">
        <v>3739</v>
      </c>
      <c r="D3164" s="163" t="s">
        <v>638</v>
      </c>
      <c r="E3164" s="163" t="s">
        <v>3254</v>
      </c>
      <c r="F3164" s="163" t="s">
        <v>3254</v>
      </c>
      <c r="G3164" s="163" t="s">
        <v>3585</v>
      </c>
      <c r="H3164" s="163" t="s">
        <v>3586</v>
      </c>
      <c r="I3164" s="163" t="s">
        <v>716</v>
      </c>
      <c r="J3164" s="162">
        <v>12.56532883</v>
      </c>
      <c r="K3164" s="162">
        <v>124.929378</v>
      </c>
      <c r="L3164" s="163" t="s">
        <v>644</v>
      </c>
      <c r="M3164" s="162">
        <v>14</v>
      </c>
      <c r="N3164" s="162">
        <v>63</v>
      </c>
      <c r="O3164" s="162">
        <v>197</v>
      </c>
      <c r="P3164" s="162">
        <v>1432</v>
      </c>
      <c r="Q3164" s="162">
        <v>2658</v>
      </c>
      <c r="R3164" s="164" t="s">
        <v>644</v>
      </c>
      <c r="S3164" s="164">
        <v>1</v>
      </c>
      <c r="T3164" s="164"/>
      <c r="U3164" s="164" t="s">
        <v>644</v>
      </c>
      <c r="V3164" s="164" t="s">
        <v>644</v>
      </c>
      <c r="W3164" s="162">
        <f t="shared" si="173"/>
        <v>2</v>
      </c>
      <c r="X3164" s="162">
        <v>1</v>
      </c>
      <c r="Y3164" t="str">
        <f t="shared" si="174"/>
        <v>Public JHS</v>
      </c>
      <c r="AA3164" t="str">
        <f t="shared" si="175"/>
        <v>2</v>
      </c>
    </row>
    <row r="3165" spans="1:27" ht="15.75" hidden="1" customHeight="1" x14ac:dyDescent="0.25">
      <c r="A3165" s="162">
        <v>3147</v>
      </c>
      <c r="B3165" s="162">
        <v>303570</v>
      </c>
      <c r="C3165" s="163" t="s">
        <v>3740</v>
      </c>
      <c r="D3165" s="163" t="s">
        <v>638</v>
      </c>
      <c r="E3165" s="163" t="s">
        <v>3254</v>
      </c>
      <c r="F3165" s="163" t="s">
        <v>3254</v>
      </c>
      <c r="G3165" s="163" t="s">
        <v>3302</v>
      </c>
      <c r="H3165" s="163" t="s">
        <v>3333</v>
      </c>
      <c r="I3165" s="163" t="s">
        <v>716</v>
      </c>
      <c r="J3165" s="162">
        <v>12.39869</v>
      </c>
      <c r="K3165" s="162">
        <v>124.62947699999999</v>
      </c>
      <c r="L3165" s="163" t="s">
        <v>644</v>
      </c>
      <c r="M3165" s="162">
        <v>14</v>
      </c>
      <c r="N3165" s="162">
        <v>63</v>
      </c>
      <c r="O3165" s="162">
        <v>197</v>
      </c>
      <c r="P3165" s="162">
        <v>1421</v>
      </c>
      <c r="Q3165" s="162">
        <v>2638</v>
      </c>
      <c r="R3165" s="164" t="s">
        <v>644</v>
      </c>
      <c r="S3165" s="164">
        <v>1</v>
      </c>
      <c r="T3165" s="164"/>
      <c r="U3165" s="164" t="s">
        <v>644</v>
      </c>
      <c r="V3165" s="164" t="s">
        <v>644</v>
      </c>
      <c r="W3165" s="162">
        <f t="shared" si="173"/>
        <v>2</v>
      </c>
      <c r="X3165" s="162">
        <v>1</v>
      </c>
      <c r="Y3165" t="str">
        <f t="shared" si="174"/>
        <v>Public JHS</v>
      </c>
      <c r="AA3165" t="str">
        <f t="shared" si="175"/>
        <v>2</v>
      </c>
    </row>
    <row r="3166" spans="1:27" ht="15.75" hidden="1" customHeight="1" x14ac:dyDescent="0.25">
      <c r="A3166" s="162">
        <v>3148</v>
      </c>
      <c r="B3166" s="162">
        <v>303571</v>
      </c>
      <c r="C3166" s="163" t="s">
        <v>3741</v>
      </c>
      <c r="D3166" s="163" t="s">
        <v>638</v>
      </c>
      <c r="E3166" s="163" t="s">
        <v>3254</v>
      </c>
      <c r="F3166" s="163" t="s">
        <v>3254</v>
      </c>
      <c r="G3166" s="163" t="s">
        <v>3445</v>
      </c>
      <c r="H3166" s="163" t="s">
        <v>3378</v>
      </c>
      <c r="I3166" s="163" t="s">
        <v>716</v>
      </c>
      <c r="J3166" s="162">
        <v>12.324224020000001</v>
      </c>
      <c r="K3166" s="162">
        <v>125.2958222</v>
      </c>
      <c r="L3166" s="163" t="s">
        <v>644</v>
      </c>
      <c r="M3166" s="162">
        <v>14</v>
      </c>
      <c r="N3166" s="162">
        <v>63</v>
      </c>
      <c r="O3166" s="162">
        <v>197</v>
      </c>
      <c r="P3166" s="162">
        <v>1425</v>
      </c>
      <c r="Q3166" s="162">
        <v>2646</v>
      </c>
      <c r="R3166" s="164" t="s">
        <v>644</v>
      </c>
      <c r="S3166" s="164">
        <v>1</v>
      </c>
      <c r="T3166" s="164"/>
      <c r="U3166" s="164" t="s">
        <v>644</v>
      </c>
      <c r="V3166" s="164" t="s">
        <v>644</v>
      </c>
      <c r="W3166" s="162">
        <f t="shared" si="173"/>
        <v>2</v>
      </c>
      <c r="X3166" s="162">
        <v>1</v>
      </c>
      <c r="Y3166" t="str">
        <f t="shared" si="174"/>
        <v>Public JHS</v>
      </c>
      <c r="AA3166" t="str">
        <f t="shared" si="175"/>
        <v>2</v>
      </c>
    </row>
    <row r="3167" spans="1:27" ht="15.75" hidden="1" customHeight="1" x14ac:dyDescent="0.25">
      <c r="A3167" s="162">
        <v>3149</v>
      </c>
      <c r="B3167" s="162">
        <v>303573</v>
      </c>
      <c r="C3167" s="163" t="s">
        <v>3742</v>
      </c>
      <c r="D3167" s="163" t="s">
        <v>638</v>
      </c>
      <c r="E3167" s="163" t="s">
        <v>3254</v>
      </c>
      <c r="F3167" s="163" t="s">
        <v>3254</v>
      </c>
      <c r="G3167" s="163" t="s">
        <v>3607</v>
      </c>
      <c r="H3167" s="163" t="s">
        <v>3607</v>
      </c>
      <c r="I3167" s="163" t="s">
        <v>716</v>
      </c>
      <c r="J3167" s="162">
        <v>12.523999999999999</v>
      </c>
      <c r="K3167" s="162">
        <v>124.424004</v>
      </c>
      <c r="L3167" s="163" t="s">
        <v>644</v>
      </c>
      <c r="M3167" s="162">
        <v>14</v>
      </c>
      <c r="N3167" s="162">
        <v>63</v>
      </c>
      <c r="O3167" s="162">
        <v>197</v>
      </c>
      <c r="P3167" s="162">
        <v>1433</v>
      </c>
      <c r="Q3167" s="162">
        <v>2660</v>
      </c>
      <c r="R3167" s="164" t="s">
        <v>644</v>
      </c>
      <c r="S3167" s="164">
        <v>1</v>
      </c>
      <c r="T3167" s="164"/>
      <c r="U3167" s="164" t="s">
        <v>644</v>
      </c>
      <c r="V3167" s="164" t="s">
        <v>644</v>
      </c>
      <c r="W3167" s="162">
        <f t="shared" si="173"/>
        <v>2</v>
      </c>
      <c r="X3167" s="162">
        <v>1</v>
      </c>
      <c r="Y3167" t="str">
        <f t="shared" si="174"/>
        <v>Public JHS</v>
      </c>
      <c r="AA3167" t="str">
        <f t="shared" si="175"/>
        <v>2</v>
      </c>
    </row>
    <row r="3168" spans="1:27" ht="15.75" hidden="1" customHeight="1" x14ac:dyDescent="0.25">
      <c r="A3168" s="162">
        <v>3150</v>
      </c>
      <c r="B3168" s="162">
        <v>303574</v>
      </c>
      <c r="C3168" s="163" t="s">
        <v>3743</v>
      </c>
      <c r="D3168" s="163" t="s">
        <v>638</v>
      </c>
      <c r="E3168" s="163" t="s">
        <v>3254</v>
      </c>
      <c r="F3168" s="163" t="s">
        <v>3254</v>
      </c>
      <c r="G3168" s="163" t="s">
        <v>3394</v>
      </c>
      <c r="H3168" s="163" t="s">
        <v>3412</v>
      </c>
      <c r="I3168" s="163" t="s">
        <v>716</v>
      </c>
      <c r="J3168" s="162">
        <v>12.615911000000001</v>
      </c>
      <c r="K3168" s="162">
        <v>125.0394111</v>
      </c>
      <c r="L3168" s="163" t="s">
        <v>644</v>
      </c>
      <c r="M3168" s="162">
        <v>14</v>
      </c>
      <c r="N3168" s="162">
        <v>63</v>
      </c>
      <c r="O3168" s="162">
        <v>197</v>
      </c>
      <c r="P3168" s="162">
        <v>1424</v>
      </c>
      <c r="Q3168" s="162">
        <v>2644</v>
      </c>
      <c r="R3168" s="164" t="s">
        <v>644</v>
      </c>
      <c r="S3168" s="164">
        <v>1</v>
      </c>
      <c r="T3168" s="164"/>
      <c r="U3168" s="164" t="s">
        <v>644</v>
      </c>
      <c r="V3168" s="164" t="s">
        <v>644</v>
      </c>
      <c r="W3168" s="162">
        <f t="shared" si="173"/>
        <v>2</v>
      </c>
      <c r="X3168" s="162">
        <v>1</v>
      </c>
      <c r="Y3168" t="str">
        <f t="shared" si="174"/>
        <v>Public JHS</v>
      </c>
      <c r="AA3168" t="str">
        <f t="shared" si="175"/>
        <v>2</v>
      </c>
    </row>
    <row r="3169" spans="1:27" ht="15.75" hidden="1" customHeight="1" x14ac:dyDescent="0.25">
      <c r="A3169" s="162">
        <v>3151</v>
      </c>
      <c r="B3169" s="162">
        <v>303575</v>
      </c>
      <c r="C3169" s="163" t="s">
        <v>3744</v>
      </c>
      <c r="D3169" s="163" t="s">
        <v>638</v>
      </c>
      <c r="E3169" s="163" t="s">
        <v>3254</v>
      </c>
      <c r="F3169" s="163" t="s">
        <v>3254</v>
      </c>
      <c r="G3169" s="163" t="s">
        <v>3614</v>
      </c>
      <c r="H3169" s="163" t="s">
        <v>3614</v>
      </c>
      <c r="I3169" s="163" t="s">
        <v>716</v>
      </c>
      <c r="J3169" s="162">
        <v>12.42600685</v>
      </c>
      <c r="K3169" s="162">
        <v>124.2468635</v>
      </c>
      <c r="L3169" s="163" t="s">
        <v>644</v>
      </c>
      <c r="M3169" s="162">
        <v>14</v>
      </c>
      <c r="N3169" s="162">
        <v>63</v>
      </c>
      <c r="O3169" s="162">
        <v>197</v>
      </c>
      <c r="P3169" s="162">
        <v>1434</v>
      </c>
      <c r="Q3169" s="162">
        <v>2661</v>
      </c>
      <c r="R3169" s="164" t="s">
        <v>644</v>
      </c>
      <c r="S3169" s="164">
        <v>1</v>
      </c>
      <c r="T3169" s="164"/>
      <c r="U3169" s="164" t="s">
        <v>644</v>
      </c>
      <c r="V3169" s="164" t="s">
        <v>644</v>
      </c>
      <c r="W3169" s="162">
        <f t="shared" si="173"/>
        <v>2</v>
      </c>
      <c r="X3169" s="162">
        <v>1</v>
      </c>
      <c r="Y3169" t="str">
        <f t="shared" si="174"/>
        <v>Public JHS</v>
      </c>
      <c r="AA3169" t="str">
        <f t="shared" si="175"/>
        <v>2</v>
      </c>
    </row>
    <row r="3170" spans="1:27" ht="15.75" hidden="1" customHeight="1" x14ac:dyDescent="0.25">
      <c r="A3170" s="162">
        <v>3152</v>
      </c>
      <c r="B3170" s="162">
        <v>303576</v>
      </c>
      <c r="C3170" s="163" t="s">
        <v>3745</v>
      </c>
      <c r="D3170" s="163" t="s">
        <v>638</v>
      </c>
      <c r="E3170" s="163" t="s">
        <v>3254</v>
      </c>
      <c r="F3170" s="163" t="s">
        <v>3254</v>
      </c>
      <c r="G3170" s="163" t="s">
        <v>3267</v>
      </c>
      <c r="H3170" s="163" t="s">
        <v>3267</v>
      </c>
      <c r="I3170" s="163" t="s">
        <v>716</v>
      </c>
      <c r="J3170" s="162">
        <v>12.61140818</v>
      </c>
      <c r="K3170" s="162">
        <v>124.43835780000001</v>
      </c>
      <c r="L3170" s="163" t="s">
        <v>644</v>
      </c>
      <c r="M3170" s="162">
        <v>14</v>
      </c>
      <c r="N3170" s="162">
        <v>63</v>
      </c>
      <c r="O3170" s="162">
        <v>197</v>
      </c>
      <c r="P3170" s="162">
        <v>1418</v>
      </c>
      <c r="Q3170" s="162">
        <v>2632</v>
      </c>
      <c r="R3170" s="164" t="s">
        <v>644</v>
      </c>
      <c r="S3170" s="164">
        <v>1</v>
      </c>
      <c r="T3170" s="164"/>
      <c r="U3170" s="164" t="s">
        <v>644</v>
      </c>
      <c r="V3170" s="164" t="s">
        <v>644</v>
      </c>
      <c r="W3170" s="162">
        <f t="shared" si="173"/>
        <v>2</v>
      </c>
      <c r="X3170" s="162">
        <v>1</v>
      </c>
      <c r="Y3170" t="str">
        <f t="shared" si="174"/>
        <v>Public JHS</v>
      </c>
      <c r="AA3170" t="str">
        <f t="shared" si="175"/>
        <v>2</v>
      </c>
    </row>
    <row r="3171" spans="1:27" ht="15.75" hidden="1" customHeight="1" x14ac:dyDescent="0.25">
      <c r="A3171" s="162">
        <v>3153</v>
      </c>
      <c r="B3171" s="162">
        <v>303577</v>
      </c>
      <c r="C3171" s="163" t="s">
        <v>3746</v>
      </c>
      <c r="D3171" s="163" t="s">
        <v>638</v>
      </c>
      <c r="E3171" s="163" t="s">
        <v>3254</v>
      </c>
      <c r="F3171" s="163" t="s">
        <v>3254</v>
      </c>
      <c r="G3171" s="163" t="s">
        <v>2591</v>
      </c>
      <c r="H3171" s="163" t="s">
        <v>2591</v>
      </c>
      <c r="I3171" s="163" t="s">
        <v>716</v>
      </c>
      <c r="J3171" s="162">
        <v>11.417101000000001</v>
      </c>
      <c r="K3171" s="162">
        <v>124.349442</v>
      </c>
      <c r="L3171" s="163" t="s">
        <v>644</v>
      </c>
      <c r="M3171" s="162">
        <v>14</v>
      </c>
      <c r="N3171" s="162">
        <v>63</v>
      </c>
      <c r="O3171" s="162">
        <v>197</v>
      </c>
      <c r="P3171" s="162">
        <v>1435</v>
      </c>
      <c r="Q3171" s="162">
        <v>2662</v>
      </c>
      <c r="R3171" s="164" t="s">
        <v>644</v>
      </c>
      <c r="S3171" s="164">
        <v>1</v>
      </c>
      <c r="T3171" s="164"/>
      <c r="U3171" s="164" t="s">
        <v>644</v>
      </c>
      <c r="V3171" s="164" t="s">
        <v>644</v>
      </c>
      <c r="W3171" s="162">
        <f t="shared" si="173"/>
        <v>2</v>
      </c>
      <c r="X3171" s="162">
        <v>1</v>
      </c>
      <c r="Y3171" t="str">
        <f t="shared" si="174"/>
        <v>Public JHS</v>
      </c>
      <c r="AA3171" t="str">
        <f t="shared" si="175"/>
        <v>2</v>
      </c>
    </row>
    <row r="3172" spans="1:27" ht="15.75" hidden="1" customHeight="1" x14ac:dyDescent="0.25">
      <c r="A3172" s="162">
        <v>3154</v>
      </c>
      <c r="B3172" s="162">
        <v>303578</v>
      </c>
      <c r="C3172" s="163" t="s">
        <v>3747</v>
      </c>
      <c r="D3172" s="163" t="s">
        <v>638</v>
      </c>
      <c r="E3172" s="163" t="s">
        <v>3254</v>
      </c>
      <c r="F3172" s="163" t="s">
        <v>3254</v>
      </c>
      <c r="G3172" s="163" t="s">
        <v>2591</v>
      </c>
      <c r="H3172" s="163" t="s">
        <v>2591</v>
      </c>
      <c r="I3172" s="163" t="s">
        <v>716</v>
      </c>
      <c r="J3172" s="170"/>
      <c r="K3172" s="170"/>
      <c r="L3172" s="163" t="s">
        <v>644</v>
      </c>
      <c r="M3172" s="162">
        <v>14</v>
      </c>
      <c r="N3172" s="162">
        <v>63</v>
      </c>
      <c r="O3172" s="162">
        <v>197</v>
      </c>
      <c r="P3172" s="162">
        <v>1435</v>
      </c>
      <c r="Q3172" s="162">
        <v>2662</v>
      </c>
      <c r="R3172" s="164" t="s">
        <v>644</v>
      </c>
      <c r="S3172" s="164">
        <v>1</v>
      </c>
      <c r="T3172" s="164"/>
      <c r="U3172" s="164" t="s">
        <v>644</v>
      </c>
      <c r="V3172" s="164" t="s">
        <v>644</v>
      </c>
      <c r="W3172" s="162">
        <f t="shared" si="173"/>
        <v>2</v>
      </c>
      <c r="X3172" s="162">
        <v>1</v>
      </c>
      <c r="Y3172" t="str">
        <f t="shared" si="174"/>
        <v>Public JHS</v>
      </c>
      <c r="AA3172" t="str">
        <f t="shared" si="175"/>
        <v>2</v>
      </c>
    </row>
    <row r="3173" spans="1:27" ht="15.75" hidden="1" customHeight="1" x14ac:dyDescent="0.25">
      <c r="A3173" s="162">
        <v>3155</v>
      </c>
      <c r="B3173" s="162">
        <v>303579</v>
      </c>
      <c r="C3173" s="163" t="s">
        <v>3748</v>
      </c>
      <c r="D3173" s="163" t="s">
        <v>638</v>
      </c>
      <c r="E3173" s="163" t="s">
        <v>3254</v>
      </c>
      <c r="F3173" s="163" t="s">
        <v>3254</v>
      </c>
      <c r="G3173" s="163" t="s">
        <v>3455</v>
      </c>
      <c r="H3173" s="163" t="s">
        <v>3456</v>
      </c>
      <c r="I3173" s="163" t="s">
        <v>716</v>
      </c>
      <c r="J3173" s="162">
        <v>12.38644934</v>
      </c>
      <c r="K3173" s="162">
        <v>124.32998480000001</v>
      </c>
      <c r="L3173" s="163" t="s">
        <v>644</v>
      </c>
      <c r="M3173" s="162">
        <v>14</v>
      </c>
      <c r="N3173" s="162">
        <v>63</v>
      </c>
      <c r="O3173" s="162">
        <v>197</v>
      </c>
      <c r="P3173" s="162">
        <v>1426</v>
      </c>
      <c r="Q3173" s="162">
        <v>2649</v>
      </c>
      <c r="R3173" s="164" t="s">
        <v>644</v>
      </c>
      <c r="S3173" s="164">
        <v>1</v>
      </c>
      <c r="T3173" s="164"/>
      <c r="U3173" s="164" t="s">
        <v>644</v>
      </c>
      <c r="V3173" s="164" t="s">
        <v>644</v>
      </c>
      <c r="W3173" s="162">
        <f t="shared" si="173"/>
        <v>2</v>
      </c>
      <c r="X3173" s="162">
        <v>1</v>
      </c>
      <c r="Y3173" t="str">
        <f t="shared" si="174"/>
        <v>Public JHS</v>
      </c>
      <c r="AA3173" t="str">
        <f t="shared" si="175"/>
        <v>2</v>
      </c>
    </row>
    <row r="3174" spans="1:27" ht="15.75" hidden="1" customHeight="1" x14ac:dyDescent="0.25">
      <c r="A3174" s="162">
        <v>3156</v>
      </c>
      <c r="B3174" s="162">
        <v>303580</v>
      </c>
      <c r="C3174" s="163" t="s">
        <v>3749</v>
      </c>
      <c r="D3174" s="163" t="s">
        <v>638</v>
      </c>
      <c r="E3174" s="163" t="s">
        <v>3254</v>
      </c>
      <c r="F3174" s="163" t="s">
        <v>3254</v>
      </c>
      <c r="G3174" s="163" t="s">
        <v>3630</v>
      </c>
      <c r="H3174" s="163" t="s">
        <v>3630</v>
      </c>
      <c r="I3174" s="163" t="s">
        <v>716</v>
      </c>
      <c r="J3174" s="162">
        <v>12.5311</v>
      </c>
      <c r="K3174" s="162">
        <v>124.48699999999999</v>
      </c>
      <c r="L3174" s="163" t="s">
        <v>644</v>
      </c>
      <c r="M3174" s="162">
        <v>14</v>
      </c>
      <c r="N3174" s="162">
        <v>63</v>
      </c>
      <c r="O3174" s="162">
        <v>197</v>
      </c>
      <c r="P3174" s="162">
        <v>1436</v>
      </c>
      <c r="Q3174" s="162">
        <v>2663</v>
      </c>
      <c r="R3174" s="164" t="s">
        <v>644</v>
      </c>
      <c r="S3174" s="164">
        <v>1</v>
      </c>
      <c r="T3174" s="164"/>
      <c r="U3174" s="164" t="s">
        <v>644</v>
      </c>
      <c r="V3174" s="164" t="s">
        <v>644</v>
      </c>
      <c r="W3174" s="162">
        <f t="shared" ref="W3174:W3237" si="176">IF(AA3174="1",1,IF(AA3174="2",2,IF(AA3174="12",4,IF(AA3174="123",6,IF(AA3174="23",5,IF(AA3174="3",3,IF(AA3174="4",7,IF(AA3174="35",8,""))))))))</f>
        <v>2</v>
      </c>
      <c r="X3174" s="162">
        <v>1</v>
      </c>
      <c r="Y3174" t="str">
        <f t="shared" si="174"/>
        <v>Public JHS</v>
      </c>
      <c r="AA3174" t="str">
        <f t="shared" si="175"/>
        <v>2</v>
      </c>
    </row>
    <row r="3175" spans="1:27" ht="15.75" hidden="1" customHeight="1" x14ac:dyDescent="0.25">
      <c r="A3175" s="162">
        <v>3157</v>
      </c>
      <c r="B3175" s="162">
        <v>303581</v>
      </c>
      <c r="C3175" s="163" t="s">
        <v>3750</v>
      </c>
      <c r="D3175" s="163" t="s">
        <v>638</v>
      </c>
      <c r="E3175" s="163" t="s">
        <v>3254</v>
      </c>
      <c r="F3175" s="163" t="s">
        <v>3254</v>
      </c>
      <c r="G3175" s="163" t="s">
        <v>3585</v>
      </c>
      <c r="H3175" s="163" t="s">
        <v>3588</v>
      </c>
      <c r="I3175" s="163" t="s">
        <v>716</v>
      </c>
      <c r="J3175" s="162">
        <v>12.38623976</v>
      </c>
      <c r="K3175" s="162">
        <v>125.30323509999999</v>
      </c>
      <c r="L3175" s="163" t="s">
        <v>644</v>
      </c>
      <c r="M3175" s="162">
        <v>14</v>
      </c>
      <c r="N3175" s="162">
        <v>63</v>
      </c>
      <c r="O3175" s="162">
        <v>197</v>
      </c>
      <c r="P3175" s="162">
        <v>1432</v>
      </c>
      <c r="Q3175" s="162">
        <v>2659</v>
      </c>
      <c r="R3175" s="164" t="s">
        <v>644</v>
      </c>
      <c r="S3175" s="164">
        <v>1</v>
      </c>
      <c r="T3175" s="164"/>
      <c r="U3175" s="164" t="s">
        <v>644</v>
      </c>
      <c r="V3175" s="164" t="s">
        <v>644</v>
      </c>
      <c r="W3175" s="162">
        <f t="shared" si="176"/>
        <v>2</v>
      </c>
      <c r="X3175" s="162">
        <v>1</v>
      </c>
      <c r="Y3175" t="str">
        <f t="shared" si="174"/>
        <v>Public JHS</v>
      </c>
      <c r="AA3175" t="str">
        <f t="shared" si="175"/>
        <v>2</v>
      </c>
    </row>
    <row r="3176" spans="1:27" ht="15.75" hidden="1" customHeight="1" x14ac:dyDescent="0.25">
      <c r="A3176" s="162">
        <v>3158</v>
      </c>
      <c r="B3176" s="162">
        <v>303582</v>
      </c>
      <c r="C3176" s="163" t="s">
        <v>3751</v>
      </c>
      <c r="D3176" s="163" t="s">
        <v>638</v>
      </c>
      <c r="E3176" s="163" t="s">
        <v>3254</v>
      </c>
      <c r="F3176" s="163" t="s">
        <v>3254</v>
      </c>
      <c r="G3176" s="163" t="s">
        <v>3654</v>
      </c>
      <c r="H3176" s="163" t="s">
        <v>3654</v>
      </c>
      <c r="I3176" s="163" t="s">
        <v>716</v>
      </c>
      <c r="J3176" s="162">
        <v>12.34503069</v>
      </c>
      <c r="K3176" s="162">
        <v>124.0449996</v>
      </c>
      <c r="L3176" s="163" t="s">
        <v>644</v>
      </c>
      <c r="M3176" s="162">
        <v>14</v>
      </c>
      <c r="N3176" s="162">
        <v>63</v>
      </c>
      <c r="O3176" s="162">
        <v>197</v>
      </c>
      <c r="P3176" s="162">
        <v>1438</v>
      </c>
      <c r="Q3176" s="162">
        <v>2665</v>
      </c>
      <c r="R3176" s="164" t="s">
        <v>644</v>
      </c>
      <c r="S3176" s="164">
        <v>1</v>
      </c>
      <c r="T3176" s="164"/>
      <c r="U3176" s="164" t="s">
        <v>644</v>
      </c>
      <c r="V3176" s="164" t="s">
        <v>644</v>
      </c>
      <c r="W3176" s="162">
        <f t="shared" si="176"/>
        <v>2</v>
      </c>
      <c r="X3176" s="162">
        <v>1</v>
      </c>
      <c r="Y3176" t="str">
        <f t="shared" si="174"/>
        <v>Public JHS</v>
      </c>
      <c r="AA3176" t="str">
        <f t="shared" si="175"/>
        <v>2</v>
      </c>
    </row>
    <row r="3177" spans="1:27" ht="15.75" hidden="1" customHeight="1" x14ac:dyDescent="0.25">
      <c r="A3177" s="162">
        <v>3159</v>
      </c>
      <c r="B3177" s="162">
        <v>303583</v>
      </c>
      <c r="C3177" s="163" t="s">
        <v>3752</v>
      </c>
      <c r="D3177" s="163" t="s">
        <v>638</v>
      </c>
      <c r="E3177" s="163" t="s">
        <v>3254</v>
      </c>
      <c r="F3177" s="163" t="s">
        <v>3254</v>
      </c>
      <c r="G3177" s="163" t="s">
        <v>3659</v>
      </c>
      <c r="H3177" s="163" t="s">
        <v>3660</v>
      </c>
      <c r="I3177" s="163" t="s">
        <v>716</v>
      </c>
      <c r="J3177" s="162">
        <v>12.326626729999999</v>
      </c>
      <c r="K3177" s="162">
        <v>124.84808870000001</v>
      </c>
      <c r="L3177" s="163" t="s">
        <v>644</v>
      </c>
      <c r="M3177" s="162">
        <v>14</v>
      </c>
      <c r="N3177" s="162">
        <v>63</v>
      </c>
      <c r="O3177" s="162">
        <v>197</v>
      </c>
      <c r="P3177" s="162">
        <v>1439</v>
      </c>
      <c r="Q3177" s="162">
        <v>2666</v>
      </c>
      <c r="R3177" s="164" t="s">
        <v>644</v>
      </c>
      <c r="S3177" s="164">
        <v>1</v>
      </c>
      <c r="T3177" s="164"/>
      <c r="U3177" s="164" t="s">
        <v>644</v>
      </c>
      <c r="V3177" s="164" t="s">
        <v>644</v>
      </c>
      <c r="W3177" s="162">
        <f t="shared" si="176"/>
        <v>2</v>
      </c>
      <c r="X3177" s="162">
        <v>1</v>
      </c>
      <c r="Y3177" t="str">
        <f t="shared" si="174"/>
        <v>Public JHS</v>
      </c>
      <c r="AA3177" t="str">
        <f t="shared" si="175"/>
        <v>2</v>
      </c>
    </row>
    <row r="3178" spans="1:27" ht="15.75" hidden="1" customHeight="1" x14ac:dyDescent="0.25">
      <c r="A3178" s="162">
        <v>3160</v>
      </c>
      <c r="B3178" s="162">
        <v>303584</v>
      </c>
      <c r="C3178" s="163" t="s">
        <v>3753</v>
      </c>
      <c r="D3178" s="163" t="s">
        <v>638</v>
      </c>
      <c r="E3178" s="163" t="s">
        <v>3254</v>
      </c>
      <c r="F3178" s="163" t="s">
        <v>3254</v>
      </c>
      <c r="G3178" s="163" t="s">
        <v>3555</v>
      </c>
      <c r="H3178" s="163" t="s">
        <v>3556</v>
      </c>
      <c r="I3178" s="163" t="s">
        <v>716</v>
      </c>
      <c r="J3178" s="162">
        <v>12.547357999999999</v>
      </c>
      <c r="K3178" s="162">
        <v>125.11264799999999</v>
      </c>
      <c r="L3178" s="163" t="s">
        <v>644</v>
      </c>
      <c r="M3178" s="162">
        <v>14</v>
      </c>
      <c r="N3178" s="162">
        <v>63</v>
      </c>
      <c r="O3178" s="162">
        <v>197</v>
      </c>
      <c r="P3178" s="162">
        <v>1431</v>
      </c>
      <c r="Q3178" s="162">
        <v>2656</v>
      </c>
      <c r="R3178" s="164" t="s">
        <v>644</v>
      </c>
      <c r="S3178" s="164">
        <v>1</v>
      </c>
      <c r="T3178" s="164"/>
      <c r="U3178" s="164" t="s">
        <v>644</v>
      </c>
      <c r="V3178" s="164" t="s">
        <v>644</v>
      </c>
      <c r="W3178" s="162">
        <f t="shared" si="176"/>
        <v>2</v>
      </c>
      <c r="X3178" s="162">
        <v>1</v>
      </c>
      <c r="Y3178" t="str">
        <f t="shared" si="174"/>
        <v>Public JHS</v>
      </c>
      <c r="AA3178" t="str">
        <f t="shared" si="175"/>
        <v>2</v>
      </c>
    </row>
    <row r="3179" spans="1:27" ht="15.75" hidden="1" customHeight="1" x14ac:dyDescent="0.25">
      <c r="A3179" s="162">
        <v>3161</v>
      </c>
      <c r="B3179" s="162">
        <v>303585</v>
      </c>
      <c r="C3179" s="163" t="s">
        <v>3754</v>
      </c>
      <c r="D3179" s="163" t="s">
        <v>638</v>
      </c>
      <c r="E3179" s="163" t="s">
        <v>3254</v>
      </c>
      <c r="F3179" s="163" t="s">
        <v>3254</v>
      </c>
      <c r="G3179" s="163" t="s">
        <v>3678</v>
      </c>
      <c r="H3179" s="163" t="s">
        <v>3678</v>
      </c>
      <c r="I3179" s="163" t="s">
        <v>716</v>
      </c>
      <c r="J3179" s="162">
        <v>12.427985189999999</v>
      </c>
      <c r="K3179" s="162">
        <v>124.2459083</v>
      </c>
      <c r="L3179" s="163" t="s">
        <v>644</v>
      </c>
      <c r="M3179" s="162">
        <v>14</v>
      </c>
      <c r="N3179" s="162">
        <v>63</v>
      </c>
      <c r="O3179" s="162">
        <v>197</v>
      </c>
      <c r="P3179" s="162">
        <v>1440</v>
      </c>
      <c r="Q3179" s="162">
        <v>2667</v>
      </c>
      <c r="R3179" s="164" t="s">
        <v>644</v>
      </c>
      <c r="S3179" s="164">
        <v>1</v>
      </c>
      <c r="T3179" s="164"/>
      <c r="U3179" s="164" t="s">
        <v>644</v>
      </c>
      <c r="V3179" s="164" t="s">
        <v>644</v>
      </c>
      <c r="W3179" s="162">
        <f t="shared" si="176"/>
        <v>2</v>
      </c>
      <c r="X3179" s="162">
        <v>1</v>
      </c>
      <c r="Y3179" t="str">
        <f t="shared" si="174"/>
        <v>Public JHS</v>
      </c>
      <c r="AA3179" t="str">
        <f t="shared" si="175"/>
        <v>2</v>
      </c>
    </row>
    <row r="3180" spans="1:27" ht="15.75" hidden="1" customHeight="1" x14ac:dyDescent="0.25">
      <c r="A3180" s="162">
        <v>3162</v>
      </c>
      <c r="B3180" s="162">
        <v>303586</v>
      </c>
      <c r="C3180" s="163" t="s">
        <v>3755</v>
      </c>
      <c r="D3180" s="163" t="s">
        <v>638</v>
      </c>
      <c r="E3180" s="163" t="s">
        <v>3254</v>
      </c>
      <c r="F3180" s="163" t="s">
        <v>3254</v>
      </c>
      <c r="G3180" s="163" t="s">
        <v>3394</v>
      </c>
      <c r="H3180" s="163" t="s">
        <v>3395</v>
      </c>
      <c r="I3180" s="163" t="s">
        <v>716</v>
      </c>
      <c r="J3180" s="162">
        <v>12.51183299</v>
      </c>
      <c r="K3180" s="162">
        <v>125.0525665</v>
      </c>
      <c r="L3180" s="163" t="s">
        <v>644</v>
      </c>
      <c r="M3180" s="162">
        <v>14</v>
      </c>
      <c r="N3180" s="162">
        <v>63</v>
      </c>
      <c r="O3180" s="162">
        <v>197</v>
      </c>
      <c r="P3180" s="162">
        <v>1424</v>
      </c>
      <c r="Q3180" s="162">
        <v>2643</v>
      </c>
      <c r="R3180" s="164" t="s">
        <v>644</v>
      </c>
      <c r="S3180" s="164">
        <v>1</v>
      </c>
      <c r="T3180" s="164"/>
      <c r="U3180" s="164" t="s">
        <v>644</v>
      </c>
      <c r="V3180" s="164" t="s">
        <v>644</v>
      </c>
      <c r="W3180" s="162">
        <f t="shared" si="176"/>
        <v>2</v>
      </c>
      <c r="X3180" s="162">
        <v>1</v>
      </c>
      <c r="Y3180" t="str">
        <f t="shared" si="174"/>
        <v>Public JHS</v>
      </c>
      <c r="AA3180" t="str">
        <f t="shared" si="175"/>
        <v>2</v>
      </c>
    </row>
    <row r="3181" spans="1:27" ht="15.75" hidden="1" customHeight="1" x14ac:dyDescent="0.25">
      <c r="A3181" s="162">
        <v>3163</v>
      </c>
      <c r="B3181" s="162">
        <v>303587</v>
      </c>
      <c r="C3181" s="163" t="s">
        <v>3756</v>
      </c>
      <c r="D3181" s="163" t="s">
        <v>638</v>
      </c>
      <c r="E3181" s="163" t="s">
        <v>3254</v>
      </c>
      <c r="F3181" s="163" t="s">
        <v>3254</v>
      </c>
      <c r="G3181" s="163" t="s">
        <v>3302</v>
      </c>
      <c r="H3181" s="163" t="s">
        <v>3315</v>
      </c>
      <c r="I3181" s="163" t="s">
        <v>716</v>
      </c>
      <c r="J3181" s="162">
        <v>12.459587000000001</v>
      </c>
      <c r="K3181" s="162">
        <v>124.643345</v>
      </c>
      <c r="L3181" s="163" t="s">
        <v>644</v>
      </c>
      <c r="M3181" s="162">
        <v>14</v>
      </c>
      <c r="N3181" s="162">
        <v>63</v>
      </c>
      <c r="O3181" s="162">
        <v>197</v>
      </c>
      <c r="P3181" s="162">
        <v>1421</v>
      </c>
      <c r="Q3181" s="162">
        <v>2636</v>
      </c>
      <c r="R3181" s="164" t="s">
        <v>644</v>
      </c>
      <c r="S3181" s="164">
        <v>1</v>
      </c>
      <c r="T3181" s="164"/>
      <c r="U3181" s="164" t="s">
        <v>644</v>
      </c>
      <c r="V3181" s="164" t="s">
        <v>644</v>
      </c>
      <c r="W3181" s="162">
        <f t="shared" si="176"/>
        <v>2</v>
      </c>
      <c r="X3181" s="162">
        <v>1</v>
      </c>
      <c r="Y3181" t="str">
        <f t="shared" si="174"/>
        <v>Public JHS</v>
      </c>
      <c r="AA3181" t="str">
        <f t="shared" si="175"/>
        <v>2</v>
      </c>
    </row>
    <row r="3182" spans="1:27" ht="15.75" hidden="1" customHeight="1" x14ac:dyDescent="0.25">
      <c r="A3182" s="162">
        <v>3164</v>
      </c>
      <c r="B3182" s="162">
        <v>304742</v>
      </c>
      <c r="C3182" s="163" t="s">
        <v>3757</v>
      </c>
      <c r="D3182" s="163" t="s">
        <v>638</v>
      </c>
      <c r="E3182" s="163" t="s">
        <v>3254</v>
      </c>
      <c r="F3182" s="163" t="s">
        <v>3254</v>
      </c>
      <c r="G3182" s="163" t="s">
        <v>3455</v>
      </c>
      <c r="H3182" s="163" t="s">
        <v>3458</v>
      </c>
      <c r="I3182" s="168"/>
      <c r="J3182" s="168"/>
      <c r="K3182" s="168"/>
      <c r="L3182" s="168"/>
      <c r="M3182" s="168"/>
      <c r="N3182" s="168"/>
      <c r="O3182" s="168"/>
      <c r="P3182" s="168"/>
      <c r="Q3182" s="168"/>
      <c r="R3182" s="168"/>
      <c r="S3182" s="164">
        <v>1</v>
      </c>
      <c r="T3182" s="168"/>
      <c r="U3182" s="168"/>
      <c r="V3182" s="168"/>
      <c r="W3182" s="162">
        <f t="shared" si="176"/>
        <v>2</v>
      </c>
      <c r="X3182" s="162">
        <v>1</v>
      </c>
      <c r="Y3182" t="str">
        <f t="shared" si="174"/>
        <v>Public JHS</v>
      </c>
      <c r="AA3182" t="str">
        <f t="shared" si="175"/>
        <v>2</v>
      </c>
    </row>
    <row r="3183" spans="1:27" ht="15.75" hidden="1" customHeight="1" x14ac:dyDescent="0.25">
      <c r="A3183" s="162">
        <v>3165</v>
      </c>
      <c r="B3183" s="162">
        <v>304913</v>
      </c>
      <c r="C3183" s="163" t="s">
        <v>3758</v>
      </c>
      <c r="D3183" s="163" t="s">
        <v>638</v>
      </c>
      <c r="E3183" s="163" t="s">
        <v>3254</v>
      </c>
      <c r="F3183" s="163" t="s">
        <v>3254</v>
      </c>
      <c r="G3183" s="163" t="s">
        <v>3455</v>
      </c>
      <c r="H3183" s="163" t="s">
        <v>3458</v>
      </c>
      <c r="I3183" s="168"/>
      <c r="J3183" s="168"/>
      <c r="K3183" s="168"/>
      <c r="L3183" s="168"/>
      <c r="M3183" s="168"/>
      <c r="N3183" s="168"/>
      <c r="O3183" s="168"/>
      <c r="P3183" s="168"/>
      <c r="Q3183" s="168"/>
      <c r="R3183" s="168"/>
      <c r="S3183" s="164">
        <v>1</v>
      </c>
      <c r="T3183" s="168"/>
      <c r="U3183" s="168"/>
      <c r="V3183" s="168"/>
      <c r="W3183" s="162">
        <f t="shared" si="176"/>
        <v>2</v>
      </c>
      <c r="X3183" s="162">
        <v>1</v>
      </c>
      <c r="Y3183" t="str">
        <f t="shared" si="174"/>
        <v>Public JHS</v>
      </c>
      <c r="AA3183" t="str">
        <f t="shared" si="175"/>
        <v>2</v>
      </c>
    </row>
    <row r="3184" spans="1:27" ht="15.75" hidden="1" customHeight="1" x14ac:dyDescent="0.25">
      <c r="A3184" s="162">
        <v>3166</v>
      </c>
      <c r="B3184" s="162">
        <v>304914</v>
      </c>
      <c r="C3184" s="163" t="s">
        <v>3759</v>
      </c>
      <c r="D3184" s="163" t="s">
        <v>638</v>
      </c>
      <c r="E3184" s="163" t="s">
        <v>3254</v>
      </c>
      <c r="F3184" s="163" t="s">
        <v>3254</v>
      </c>
      <c r="G3184" s="163" t="s">
        <v>3394</v>
      </c>
      <c r="H3184" s="163" t="s">
        <v>3395</v>
      </c>
      <c r="I3184" s="168"/>
      <c r="J3184" s="168"/>
      <c r="K3184" s="168"/>
      <c r="L3184" s="168"/>
      <c r="M3184" s="168"/>
      <c r="N3184" s="168"/>
      <c r="O3184" s="168"/>
      <c r="P3184" s="168"/>
      <c r="Q3184" s="168"/>
      <c r="R3184" s="168"/>
      <c r="S3184" s="164">
        <v>1</v>
      </c>
      <c r="T3184" s="168"/>
      <c r="U3184" s="168"/>
      <c r="V3184" s="168"/>
      <c r="W3184" s="162">
        <f t="shared" si="176"/>
        <v>2</v>
      </c>
      <c r="X3184" s="162">
        <v>1</v>
      </c>
      <c r="Y3184" t="str">
        <f t="shared" si="174"/>
        <v>Public JHS</v>
      </c>
      <c r="AA3184" t="str">
        <f t="shared" si="175"/>
        <v>2</v>
      </c>
    </row>
    <row r="3185" spans="1:27" ht="15.75" hidden="1" customHeight="1" x14ac:dyDescent="0.25">
      <c r="A3185" s="162">
        <v>3167</v>
      </c>
      <c r="B3185" s="162">
        <v>313601</v>
      </c>
      <c r="C3185" s="163" t="s">
        <v>3760</v>
      </c>
      <c r="D3185" s="163" t="s">
        <v>638</v>
      </c>
      <c r="E3185" s="163" t="s">
        <v>3254</v>
      </c>
      <c r="F3185" s="163" t="s">
        <v>3254</v>
      </c>
      <c r="G3185" s="163" t="s">
        <v>2591</v>
      </c>
      <c r="H3185" s="163" t="s">
        <v>2591</v>
      </c>
      <c r="I3185" s="163" t="s">
        <v>716</v>
      </c>
      <c r="J3185" s="170"/>
      <c r="K3185" s="170"/>
      <c r="L3185" s="163" t="s">
        <v>644</v>
      </c>
      <c r="M3185" s="162">
        <v>14</v>
      </c>
      <c r="N3185" s="162">
        <v>63</v>
      </c>
      <c r="O3185" s="162">
        <v>197</v>
      </c>
      <c r="P3185" s="162">
        <v>1435</v>
      </c>
      <c r="Q3185" s="162">
        <v>2662</v>
      </c>
      <c r="R3185" s="164" t="s">
        <v>644</v>
      </c>
      <c r="S3185" s="164">
        <v>1</v>
      </c>
      <c r="T3185" s="164"/>
      <c r="U3185" s="164" t="s">
        <v>644</v>
      </c>
      <c r="V3185" s="164" t="s">
        <v>644</v>
      </c>
      <c r="W3185" s="162">
        <f t="shared" si="176"/>
        <v>2</v>
      </c>
      <c r="X3185" s="162">
        <v>1</v>
      </c>
      <c r="Y3185" t="str">
        <f t="shared" si="174"/>
        <v>Public JHS</v>
      </c>
      <c r="AA3185" t="str">
        <f t="shared" si="175"/>
        <v>2</v>
      </c>
    </row>
    <row r="3186" spans="1:27" ht="15.75" hidden="1" customHeight="1" x14ac:dyDescent="0.25">
      <c r="A3186" s="162">
        <v>3168</v>
      </c>
      <c r="B3186" s="162">
        <v>313602</v>
      </c>
      <c r="C3186" s="163" t="s">
        <v>3761</v>
      </c>
      <c r="D3186" s="163" t="s">
        <v>638</v>
      </c>
      <c r="E3186" s="163" t="s">
        <v>3254</v>
      </c>
      <c r="F3186" s="163" t="s">
        <v>3254</v>
      </c>
      <c r="G3186" s="163" t="s">
        <v>3377</v>
      </c>
      <c r="H3186" s="163" t="s">
        <v>3378</v>
      </c>
      <c r="I3186" s="163" t="s">
        <v>716</v>
      </c>
      <c r="J3186" s="162">
        <v>12.44791343</v>
      </c>
      <c r="K3186" s="162">
        <v>125.287521</v>
      </c>
      <c r="L3186" s="163" t="s">
        <v>644</v>
      </c>
      <c r="M3186" s="162">
        <v>14</v>
      </c>
      <c r="N3186" s="162">
        <v>63</v>
      </c>
      <c r="O3186" s="162">
        <v>197</v>
      </c>
      <c r="P3186" s="162">
        <v>1423</v>
      </c>
      <c r="Q3186" s="162">
        <v>2641</v>
      </c>
      <c r="R3186" s="164" t="s">
        <v>644</v>
      </c>
      <c r="S3186" s="164">
        <v>1</v>
      </c>
      <c r="T3186" s="164"/>
      <c r="U3186" s="164" t="s">
        <v>644</v>
      </c>
      <c r="V3186" s="164" t="s">
        <v>644</v>
      </c>
      <c r="W3186" s="162">
        <f t="shared" si="176"/>
        <v>2</v>
      </c>
      <c r="X3186" s="162">
        <v>1</v>
      </c>
      <c r="Y3186" t="str">
        <f t="shared" si="174"/>
        <v>Public JHS</v>
      </c>
      <c r="AA3186" t="str">
        <f t="shared" si="175"/>
        <v>2</v>
      </c>
    </row>
    <row r="3187" spans="1:27" ht="15.75" hidden="1" customHeight="1" x14ac:dyDescent="0.25">
      <c r="A3187" s="162">
        <v>3169</v>
      </c>
      <c r="B3187" s="162">
        <v>313603</v>
      </c>
      <c r="C3187" s="163" t="s">
        <v>3762</v>
      </c>
      <c r="D3187" s="163" t="s">
        <v>638</v>
      </c>
      <c r="E3187" s="163" t="s">
        <v>3254</v>
      </c>
      <c r="F3187" s="163" t="s">
        <v>3254</v>
      </c>
      <c r="G3187" s="163" t="s">
        <v>3394</v>
      </c>
      <c r="H3187" s="163" t="s">
        <v>3407</v>
      </c>
      <c r="I3187" s="163" t="s">
        <v>716</v>
      </c>
      <c r="J3187" s="162">
        <v>12.55895421</v>
      </c>
      <c r="K3187" s="162">
        <v>125.0039321</v>
      </c>
      <c r="L3187" s="163" t="s">
        <v>644</v>
      </c>
      <c r="M3187" s="162">
        <v>14</v>
      </c>
      <c r="N3187" s="162">
        <v>63</v>
      </c>
      <c r="O3187" s="162">
        <v>197</v>
      </c>
      <c r="P3187" s="162">
        <v>1424</v>
      </c>
      <c r="Q3187" s="162">
        <v>2645</v>
      </c>
      <c r="R3187" s="164" t="s">
        <v>644</v>
      </c>
      <c r="S3187" s="164">
        <v>1</v>
      </c>
      <c r="T3187" s="164"/>
      <c r="U3187" s="164" t="s">
        <v>644</v>
      </c>
      <c r="V3187" s="164" t="s">
        <v>644</v>
      </c>
      <c r="W3187" s="162">
        <f t="shared" si="176"/>
        <v>2</v>
      </c>
      <c r="X3187" s="162">
        <v>1</v>
      </c>
      <c r="Y3187" t="str">
        <f t="shared" si="174"/>
        <v>Public JHS</v>
      </c>
      <c r="AA3187" t="str">
        <f t="shared" si="175"/>
        <v>2</v>
      </c>
    </row>
    <row r="3188" spans="1:27" ht="15.75" hidden="1" customHeight="1" x14ac:dyDescent="0.25">
      <c r="A3188" s="162">
        <v>3170</v>
      </c>
      <c r="B3188" s="162">
        <v>313604</v>
      </c>
      <c r="C3188" s="163" t="s">
        <v>3763</v>
      </c>
      <c r="D3188" s="163" t="s">
        <v>638</v>
      </c>
      <c r="E3188" s="163" t="s">
        <v>3254</v>
      </c>
      <c r="F3188" s="163" t="s">
        <v>3254</v>
      </c>
      <c r="G3188" s="163" t="s">
        <v>3643</v>
      </c>
      <c r="H3188" s="163" t="s">
        <v>3643</v>
      </c>
      <c r="I3188" s="163" t="s">
        <v>716</v>
      </c>
      <c r="J3188" s="162">
        <v>12.521945000000001</v>
      </c>
      <c r="K3188" s="162">
        <v>124.835033</v>
      </c>
      <c r="L3188" s="163" t="s">
        <v>644</v>
      </c>
      <c r="M3188" s="162">
        <v>14</v>
      </c>
      <c r="N3188" s="162">
        <v>63</v>
      </c>
      <c r="O3188" s="162">
        <v>197</v>
      </c>
      <c r="P3188" s="162">
        <v>1437</v>
      </c>
      <c r="Q3188" s="162">
        <v>2664</v>
      </c>
      <c r="R3188" s="164" t="s">
        <v>644</v>
      </c>
      <c r="S3188" s="164">
        <v>1</v>
      </c>
      <c r="T3188" s="164"/>
      <c r="U3188" s="164" t="s">
        <v>644</v>
      </c>
      <c r="V3188" s="164" t="s">
        <v>644</v>
      </c>
      <c r="W3188" s="162">
        <f t="shared" si="176"/>
        <v>2</v>
      </c>
      <c r="X3188" s="162">
        <v>1</v>
      </c>
      <c r="Y3188" t="str">
        <f t="shared" si="174"/>
        <v>Public JHS</v>
      </c>
      <c r="AA3188" t="str">
        <f t="shared" si="175"/>
        <v>2</v>
      </c>
    </row>
    <row r="3189" spans="1:27" ht="15.75" hidden="1" customHeight="1" x14ac:dyDescent="0.25">
      <c r="A3189" s="162">
        <v>3171</v>
      </c>
      <c r="B3189" s="162">
        <v>313605</v>
      </c>
      <c r="C3189" s="163" t="s">
        <v>3764</v>
      </c>
      <c r="D3189" s="163" t="s">
        <v>638</v>
      </c>
      <c r="E3189" s="163" t="s">
        <v>3254</v>
      </c>
      <c r="F3189" s="163" t="s">
        <v>3254</v>
      </c>
      <c r="G3189" s="163" t="s">
        <v>3534</v>
      </c>
      <c r="H3189" s="163" t="s">
        <v>3543</v>
      </c>
      <c r="I3189" s="163" t="s">
        <v>716</v>
      </c>
      <c r="J3189" s="162">
        <v>12.511536</v>
      </c>
      <c r="K3189" s="162">
        <v>124.699083</v>
      </c>
      <c r="L3189" s="163" t="s">
        <v>644</v>
      </c>
      <c r="M3189" s="162">
        <v>14</v>
      </c>
      <c r="N3189" s="162">
        <v>63</v>
      </c>
      <c r="O3189" s="162">
        <v>197</v>
      </c>
      <c r="P3189" s="162">
        <v>1430</v>
      </c>
      <c r="Q3189" s="162">
        <v>2654</v>
      </c>
      <c r="R3189" s="164" t="s">
        <v>644</v>
      </c>
      <c r="S3189" s="164">
        <v>1</v>
      </c>
      <c r="T3189" s="164"/>
      <c r="U3189" s="164" t="s">
        <v>644</v>
      </c>
      <c r="V3189" s="164" t="s">
        <v>644</v>
      </c>
      <c r="W3189" s="162">
        <f t="shared" si="176"/>
        <v>2</v>
      </c>
      <c r="X3189" s="162">
        <v>1</v>
      </c>
      <c r="Y3189" t="str">
        <f t="shared" si="174"/>
        <v>Public JHS</v>
      </c>
      <c r="AA3189" t="str">
        <f t="shared" si="175"/>
        <v>2</v>
      </c>
    </row>
    <row r="3190" spans="1:27" ht="15.75" hidden="1" customHeight="1" x14ac:dyDescent="0.25">
      <c r="A3190" s="162">
        <v>3172</v>
      </c>
      <c r="B3190" s="162">
        <v>313607</v>
      </c>
      <c r="C3190" s="163" t="s">
        <v>3765</v>
      </c>
      <c r="D3190" s="163" t="s">
        <v>638</v>
      </c>
      <c r="E3190" s="163" t="s">
        <v>3254</v>
      </c>
      <c r="F3190" s="163" t="s">
        <v>3254</v>
      </c>
      <c r="G3190" s="163" t="s">
        <v>3527</v>
      </c>
      <c r="H3190" s="163" t="s">
        <v>3527</v>
      </c>
      <c r="I3190" s="163" t="s">
        <v>716</v>
      </c>
      <c r="J3190" s="162">
        <v>12.46440218</v>
      </c>
      <c r="K3190" s="162">
        <v>125.19942279999999</v>
      </c>
      <c r="L3190" s="163" t="s">
        <v>644</v>
      </c>
      <c r="M3190" s="162">
        <v>14</v>
      </c>
      <c r="N3190" s="162">
        <v>63</v>
      </c>
      <c r="O3190" s="162">
        <v>197</v>
      </c>
      <c r="P3190" s="162">
        <v>1429</v>
      </c>
      <c r="Q3190" s="162">
        <v>2653</v>
      </c>
      <c r="R3190" s="164" t="s">
        <v>644</v>
      </c>
      <c r="S3190" s="164">
        <v>1</v>
      </c>
      <c r="T3190" s="164"/>
      <c r="U3190" s="164" t="s">
        <v>644</v>
      </c>
      <c r="V3190" s="164" t="s">
        <v>644</v>
      </c>
      <c r="W3190" s="162">
        <f t="shared" si="176"/>
        <v>2</v>
      </c>
      <c r="X3190" s="162">
        <v>1</v>
      </c>
      <c r="Y3190" t="str">
        <f t="shared" si="174"/>
        <v>Public JHS</v>
      </c>
      <c r="AA3190" t="str">
        <f t="shared" si="175"/>
        <v>2</v>
      </c>
    </row>
    <row r="3191" spans="1:27" ht="15.75" hidden="1" customHeight="1" x14ac:dyDescent="0.25">
      <c r="A3191" s="162">
        <v>3173</v>
      </c>
      <c r="B3191" s="162">
        <v>313608</v>
      </c>
      <c r="C3191" s="163" t="s">
        <v>3568</v>
      </c>
      <c r="D3191" s="163" t="s">
        <v>638</v>
      </c>
      <c r="E3191" s="163" t="s">
        <v>3254</v>
      </c>
      <c r="F3191" s="163" t="s">
        <v>3254</v>
      </c>
      <c r="G3191" s="163" t="s">
        <v>3555</v>
      </c>
      <c r="H3191" s="163" t="s">
        <v>3558</v>
      </c>
      <c r="I3191" s="163" t="s">
        <v>716</v>
      </c>
      <c r="J3191" s="162">
        <v>12.50049169</v>
      </c>
      <c r="K3191" s="162">
        <v>125.08799190000001</v>
      </c>
      <c r="L3191" s="163" t="s">
        <v>644</v>
      </c>
      <c r="M3191" s="162">
        <v>14</v>
      </c>
      <c r="N3191" s="162">
        <v>63</v>
      </c>
      <c r="O3191" s="162">
        <v>197</v>
      </c>
      <c r="P3191" s="162">
        <v>1431</v>
      </c>
      <c r="Q3191" s="162">
        <v>2657</v>
      </c>
      <c r="R3191" s="164" t="s">
        <v>644</v>
      </c>
      <c r="S3191" s="164">
        <v>1</v>
      </c>
      <c r="T3191" s="164"/>
      <c r="U3191" s="164" t="s">
        <v>644</v>
      </c>
      <c r="V3191" s="164" t="s">
        <v>644</v>
      </c>
      <c r="W3191" s="162">
        <f t="shared" si="176"/>
        <v>2</v>
      </c>
      <c r="X3191" s="162">
        <v>1</v>
      </c>
      <c r="Y3191" t="str">
        <f t="shared" si="174"/>
        <v>Public JHS</v>
      </c>
      <c r="AA3191" t="str">
        <f t="shared" si="175"/>
        <v>2</v>
      </c>
    </row>
    <row r="3192" spans="1:27" ht="15.75" hidden="1" customHeight="1" x14ac:dyDescent="0.25">
      <c r="A3192" s="162">
        <v>3174</v>
      </c>
      <c r="B3192" s="162">
        <v>313609</v>
      </c>
      <c r="C3192" s="163" t="s">
        <v>3766</v>
      </c>
      <c r="D3192" s="163" t="s">
        <v>638</v>
      </c>
      <c r="E3192" s="163" t="s">
        <v>3254</v>
      </c>
      <c r="F3192" s="163" t="s">
        <v>3254</v>
      </c>
      <c r="G3192" s="163" t="s">
        <v>3555</v>
      </c>
      <c r="H3192" s="163" t="s">
        <v>3558</v>
      </c>
      <c r="I3192" s="163" t="s">
        <v>716</v>
      </c>
      <c r="J3192" s="162">
        <v>12.52176111</v>
      </c>
      <c r="K3192" s="162">
        <v>125.22141670000001</v>
      </c>
      <c r="L3192" s="163" t="s">
        <v>644</v>
      </c>
      <c r="M3192" s="162">
        <v>14</v>
      </c>
      <c r="N3192" s="162">
        <v>63</v>
      </c>
      <c r="O3192" s="162">
        <v>197</v>
      </c>
      <c r="P3192" s="162">
        <v>1431</v>
      </c>
      <c r="Q3192" s="162">
        <v>2657</v>
      </c>
      <c r="R3192" s="164" t="s">
        <v>644</v>
      </c>
      <c r="S3192" s="164">
        <v>1</v>
      </c>
      <c r="T3192" s="164"/>
      <c r="U3192" s="164" t="s">
        <v>644</v>
      </c>
      <c r="V3192" s="164" t="s">
        <v>644</v>
      </c>
      <c r="W3192" s="162">
        <f t="shared" si="176"/>
        <v>2</v>
      </c>
      <c r="X3192" s="162">
        <v>1</v>
      </c>
      <c r="Y3192" t="str">
        <f t="shared" si="174"/>
        <v>Public JHS</v>
      </c>
      <c r="AA3192" t="str">
        <f t="shared" si="175"/>
        <v>2</v>
      </c>
    </row>
    <row r="3193" spans="1:27" ht="15.75" hidden="1" customHeight="1" x14ac:dyDescent="0.25">
      <c r="A3193" s="162">
        <v>3175</v>
      </c>
      <c r="B3193" s="162">
        <v>313610</v>
      </c>
      <c r="C3193" s="163" t="s">
        <v>3767</v>
      </c>
      <c r="D3193" s="163" t="s">
        <v>638</v>
      </c>
      <c r="E3193" s="163" t="s">
        <v>3254</v>
      </c>
      <c r="F3193" s="163" t="s">
        <v>3254</v>
      </c>
      <c r="G3193" s="163" t="s">
        <v>3394</v>
      </c>
      <c r="H3193" s="163" t="s">
        <v>3395</v>
      </c>
      <c r="I3193" s="163" t="s">
        <v>716</v>
      </c>
      <c r="J3193" s="162">
        <v>12.55925508</v>
      </c>
      <c r="K3193" s="162">
        <v>125.04947660000001</v>
      </c>
      <c r="L3193" s="163" t="s">
        <v>644</v>
      </c>
      <c r="M3193" s="162">
        <v>14</v>
      </c>
      <c r="N3193" s="162">
        <v>63</v>
      </c>
      <c r="O3193" s="162">
        <v>197</v>
      </c>
      <c r="P3193" s="162">
        <v>1424</v>
      </c>
      <c r="Q3193" s="162">
        <v>2643</v>
      </c>
      <c r="R3193" s="164" t="s">
        <v>644</v>
      </c>
      <c r="S3193" s="164">
        <v>1</v>
      </c>
      <c r="T3193" s="164"/>
      <c r="U3193" s="164" t="s">
        <v>644</v>
      </c>
      <c r="V3193" s="164" t="s">
        <v>644</v>
      </c>
      <c r="W3193" s="162">
        <f t="shared" si="176"/>
        <v>2</v>
      </c>
      <c r="X3193" s="162">
        <v>1</v>
      </c>
      <c r="Y3193" t="str">
        <f t="shared" si="174"/>
        <v>Public JHS</v>
      </c>
      <c r="AA3193" t="str">
        <f t="shared" si="175"/>
        <v>2</v>
      </c>
    </row>
    <row r="3194" spans="1:27" ht="15.75" hidden="1" customHeight="1" x14ac:dyDescent="0.25">
      <c r="A3194" s="162">
        <v>3176</v>
      </c>
      <c r="B3194" s="162">
        <v>313611</v>
      </c>
      <c r="C3194" s="163" t="s">
        <v>3768</v>
      </c>
      <c r="D3194" s="163" t="s">
        <v>638</v>
      </c>
      <c r="E3194" s="163" t="s">
        <v>3254</v>
      </c>
      <c r="F3194" s="163" t="s">
        <v>3254</v>
      </c>
      <c r="G3194" s="163" t="s">
        <v>3555</v>
      </c>
      <c r="H3194" s="163" t="s">
        <v>3558</v>
      </c>
      <c r="I3194" s="163" t="s">
        <v>716</v>
      </c>
      <c r="J3194" s="162">
        <v>12.56884735</v>
      </c>
      <c r="K3194" s="162">
        <v>125.0739384</v>
      </c>
      <c r="L3194" s="163" t="s">
        <v>644</v>
      </c>
      <c r="M3194" s="162">
        <v>14</v>
      </c>
      <c r="N3194" s="162">
        <v>63</v>
      </c>
      <c r="O3194" s="162">
        <v>197</v>
      </c>
      <c r="P3194" s="162">
        <v>1431</v>
      </c>
      <c r="Q3194" s="162">
        <v>2657</v>
      </c>
      <c r="R3194" s="164" t="s">
        <v>644</v>
      </c>
      <c r="S3194" s="164">
        <v>1</v>
      </c>
      <c r="T3194" s="164"/>
      <c r="U3194" s="164" t="s">
        <v>644</v>
      </c>
      <c r="V3194" s="164" t="s">
        <v>644</v>
      </c>
      <c r="W3194" s="162">
        <f t="shared" si="176"/>
        <v>2</v>
      </c>
      <c r="X3194" s="162">
        <v>1</v>
      </c>
      <c r="Y3194" t="str">
        <f t="shared" si="174"/>
        <v>Public JHS</v>
      </c>
      <c r="AA3194" t="str">
        <f t="shared" si="175"/>
        <v>2</v>
      </c>
    </row>
    <row r="3195" spans="1:27" ht="15.75" hidden="1" customHeight="1" x14ac:dyDescent="0.25">
      <c r="A3195" s="162">
        <v>3177</v>
      </c>
      <c r="B3195" s="162">
        <v>313612</v>
      </c>
      <c r="C3195" s="163" t="s">
        <v>3769</v>
      </c>
      <c r="D3195" s="163" t="s">
        <v>638</v>
      </c>
      <c r="E3195" s="163" t="s">
        <v>3254</v>
      </c>
      <c r="F3195" s="163" t="s">
        <v>3254</v>
      </c>
      <c r="G3195" s="163" t="s">
        <v>3643</v>
      </c>
      <c r="H3195" s="163" t="s">
        <v>3643</v>
      </c>
      <c r="I3195" s="163" t="s">
        <v>716</v>
      </c>
      <c r="J3195" s="162">
        <v>12.517467959999999</v>
      </c>
      <c r="K3195" s="162">
        <v>124.9185848</v>
      </c>
      <c r="L3195" s="163" t="s">
        <v>644</v>
      </c>
      <c r="M3195" s="162">
        <v>14</v>
      </c>
      <c r="N3195" s="162">
        <v>63</v>
      </c>
      <c r="O3195" s="162">
        <v>197</v>
      </c>
      <c r="P3195" s="162">
        <v>1437</v>
      </c>
      <c r="Q3195" s="162">
        <v>2664</v>
      </c>
      <c r="R3195" s="164" t="s">
        <v>644</v>
      </c>
      <c r="S3195" s="164">
        <v>1</v>
      </c>
      <c r="T3195" s="164"/>
      <c r="U3195" s="164" t="s">
        <v>644</v>
      </c>
      <c r="V3195" s="164" t="s">
        <v>644</v>
      </c>
      <c r="W3195" s="162">
        <f t="shared" si="176"/>
        <v>2</v>
      </c>
      <c r="X3195" s="162">
        <v>1</v>
      </c>
      <c r="Y3195" t="str">
        <f t="shared" si="174"/>
        <v>Public JHS</v>
      </c>
      <c r="AA3195" t="str">
        <f t="shared" si="175"/>
        <v>2</v>
      </c>
    </row>
    <row r="3196" spans="1:27" ht="15.75" hidden="1" customHeight="1" x14ac:dyDescent="0.25">
      <c r="A3196" s="162">
        <v>3178</v>
      </c>
      <c r="B3196" s="162">
        <v>313613</v>
      </c>
      <c r="C3196" s="163" t="s">
        <v>3770</v>
      </c>
      <c r="D3196" s="163" t="s">
        <v>638</v>
      </c>
      <c r="E3196" s="163" t="s">
        <v>3254</v>
      </c>
      <c r="F3196" s="163" t="s">
        <v>3254</v>
      </c>
      <c r="G3196" s="163" t="s">
        <v>3394</v>
      </c>
      <c r="H3196" s="163" t="s">
        <v>3407</v>
      </c>
      <c r="I3196" s="163" t="s">
        <v>716</v>
      </c>
      <c r="J3196" s="162">
        <v>12.482839220000001</v>
      </c>
      <c r="K3196" s="162">
        <v>125.0257874</v>
      </c>
      <c r="L3196" s="163" t="s">
        <v>644</v>
      </c>
      <c r="M3196" s="162">
        <v>14</v>
      </c>
      <c r="N3196" s="162">
        <v>63</v>
      </c>
      <c r="O3196" s="162">
        <v>197</v>
      </c>
      <c r="P3196" s="162">
        <v>1424</v>
      </c>
      <c r="Q3196" s="162">
        <v>2645</v>
      </c>
      <c r="R3196" s="164" t="s">
        <v>644</v>
      </c>
      <c r="S3196" s="164">
        <v>1</v>
      </c>
      <c r="T3196" s="164"/>
      <c r="U3196" s="164" t="s">
        <v>644</v>
      </c>
      <c r="V3196" s="164" t="s">
        <v>644</v>
      </c>
      <c r="W3196" s="162">
        <f t="shared" si="176"/>
        <v>2</v>
      </c>
      <c r="X3196" s="162">
        <v>1</v>
      </c>
      <c r="Y3196" t="str">
        <f t="shared" si="174"/>
        <v>Public JHS</v>
      </c>
      <c r="AA3196" t="str">
        <f t="shared" si="175"/>
        <v>2</v>
      </c>
    </row>
    <row r="3197" spans="1:27" ht="15.75" hidden="1" customHeight="1" x14ac:dyDescent="0.25">
      <c r="A3197" s="162">
        <v>3179</v>
      </c>
      <c r="B3197" s="162">
        <v>313614</v>
      </c>
      <c r="C3197" s="163" t="s">
        <v>3771</v>
      </c>
      <c r="D3197" s="163" t="s">
        <v>638</v>
      </c>
      <c r="E3197" s="163" t="s">
        <v>3254</v>
      </c>
      <c r="F3197" s="163" t="s">
        <v>3254</v>
      </c>
      <c r="G3197" s="163" t="s">
        <v>3394</v>
      </c>
      <c r="H3197" s="163" t="s">
        <v>3412</v>
      </c>
      <c r="I3197" s="163" t="s">
        <v>716</v>
      </c>
      <c r="J3197" s="162">
        <v>12.485520859999999</v>
      </c>
      <c r="K3197" s="162">
        <v>124.9931717</v>
      </c>
      <c r="L3197" s="163" t="s">
        <v>644</v>
      </c>
      <c r="M3197" s="162">
        <v>14</v>
      </c>
      <c r="N3197" s="162">
        <v>63</v>
      </c>
      <c r="O3197" s="162">
        <v>197</v>
      </c>
      <c r="P3197" s="162">
        <v>1424</v>
      </c>
      <c r="Q3197" s="162">
        <v>2644</v>
      </c>
      <c r="R3197" s="164" t="s">
        <v>644</v>
      </c>
      <c r="S3197" s="164">
        <v>1</v>
      </c>
      <c r="T3197" s="164"/>
      <c r="U3197" s="164" t="s">
        <v>644</v>
      </c>
      <c r="V3197" s="164" t="s">
        <v>644</v>
      </c>
      <c r="W3197" s="162">
        <f t="shared" si="176"/>
        <v>2</v>
      </c>
      <c r="X3197" s="162">
        <v>1</v>
      </c>
      <c r="Y3197" t="str">
        <f t="shared" si="174"/>
        <v>Public JHS</v>
      </c>
      <c r="AA3197" t="str">
        <f t="shared" si="175"/>
        <v>2</v>
      </c>
    </row>
    <row r="3198" spans="1:27" ht="15.75" hidden="1" customHeight="1" x14ac:dyDescent="0.25">
      <c r="A3198" s="162">
        <v>3180</v>
      </c>
      <c r="B3198" s="162">
        <v>313615</v>
      </c>
      <c r="C3198" s="163" t="s">
        <v>3772</v>
      </c>
      <c r="D3198" s="163" t="s">
        <v>638</v>
      </c>
      <c r="E3198" s="163" t="s">
        <v>3254</v>
      </c>
      <c r="F3198" s="163" t="s">
        <v>3254</v>
      </c>
      <c r="G3198" s="163" t="s">
        <v>3377</v>
      </c>
      <c r="H3198" s="163" t="s">
        <v>3380</v>
      </c>
      <c r="I3198" s="163" t="s">
        <v>716</v>
      </c>
      <c r="J3198" s="162">
        <v>12.35851448</v>
      </c>
      <c r="K3198" s="162">
        <v>125.2848123</v>
      </c>
      <c r="L3198" s="163" t="s">
        <v>644</v>
      </c>
      <c r="M3198" s="162">
        <v>14</v>
      </c>
      <c r="N3198" s="162">
        <v>63</v>
      </c>
      <c r="O3198" s="162">
        <v>197</v>
      </c>
      <c r="P3198" s="162">
        <v>1423</v>
      </c>
      <c r="Q3198" s="162">
        <v>2642</v>
      </c>
      <c r="R3198" s="164" t="s">
        <v>644</v>
      </c>
      <c r="S3198" s="164">
        <v>1</v>
      </c>
      <c r="T3198" s="164"/>
      <c r="U3198" s="164" t="s">
        <v>644</v>
      </c>
      <c r="V3198" s="164" t="s">
        <v>644</v>
      </c>
      <c r="W3198" s="162">
        <f t="shared" si="176"/>
        <v>2</v>
      </c>
      <c r="X3198" s="162">
        <v>1</v>
      </c>
      <c r="Y3198" t="str">
        <f t="shared" si="174"/>
        <v>Public JHS</v>
      </c>
      <c r="AA3198" t="str">
        <f t="shared" si="175"/>
        <v>2</v>
      </c>
    </row>
    <row r="3199" spans="1:27" ht="15.75" hidden="1" customHeight="1" x14ac:dyDescent="0.25">
      <c r="A3199" s="162">
        <v>3181</v>
      </c>
      <c r="B3199" s="162">
        <v>313616</v>
      </c>
      <c r="C3199" s="163" t="s">
        <v>3773</v>
      </c>
      <c r="D3199" s="163" t="s">
        <v>638</v>
      </c>
      <c r="E3199" s="163" t="s">
        <v>3254</v>
      </c>
      <c r="F3199" s="163" t="s">
        <v>3254</v>
      </c>
      <c r="G3199" s="163" t="s">
        <v>3455</v>
      </c>
      <c r="H3199" s="163" t="s">
        <v>3456</v>
      </c>
      <c r="I3199" s="163" t="s">
        <v>716</v>
      </c>
      <c r="J3199" s="162">
        <v>11.29394722</v>
      </c>
      <c r="K3199" s="162">
        <v>124.8295028</v>
      </c>
      <c r="L3199" s="163" t="s">
        <v>644</v>
      </c>
      <c r="M3199" s="162">
        <v>14</v>
      </c>
      <c r="N3199" s="162">
        <v>63</v>
      </c>
      <c r="O3199" s="162">
        <v>197</v>
      </c>
      <c r="P3199" s="162">
        <v>1426</v>
      </c>
      <c r="Q3199" s="162">
        <v>2649</v>
      </c>
      <c r="R3199" s="164" t="s">
        <v>644</v>
      </c>
      <c r="S3199" s="164">
        <v>1</v>
      </c>
      <c r="T3199" s="164"/>
      <c r="U3199" s="164" t="s">
        <v>644</v>
      </c>
      <c r="V3199" s="164" t="s">
        <v>644</v>
      </c>
      <c r="W3199" s="162">
        <f t="shared" si="176"/>
        <v>2</v>
      </c>
      <c r="X3199" s="162">
        <v>1</v>
      </c>
      <c r="Y3199" t="str">
        <f t="shared" si="174"/>
        <v>Public JHS</v>
      </c>
      <c r="AA3199" t="str">
        <f t="shared" si="175"/>
        <v>2</v>
      </c>
    </row>
    <row r="3200" spans="1:27" ht="15.75" hidden="1" customHeight="1" x14ac:dyDescent="0.25">
      <c r="A3200" s="162">
        <v>3182</v>
      </c>
      <c r="B3200" s="162">
        <v>313617</v>
      </c>
      <c r="C3200" s="163" t="s">
        <v>3774</v>
      </c>
      <c r="D3200" s="163" t="s">
        <v>638</v>
      </c>
      <c r="E3200" s="163" t="s">
        <v>3254</v>
      </c>
      <c r="F3200" s="163" t="s">
        <v>3254</v>
      </c>
      <c r="G3200" s="163" t="s">
        <v>3343</v>
      </c>
      <c r="H3200" s="163" t="s">
        <v>3361</v>
      </c>
      <c r="I3200" s="163" t="s">
        <v>716</v>
      </c>
      <c r="J3200" s="166">
        <v>12.38988646</v>
      </c>
      <c r="K3200" s="166">
        <v>125.0792599</v>
      </c>
      <c r="L3200" s="163" t="s">
        <v>644</v>
      </c>
      <c r="M3200" s="162">
        <v>14</v>
      </c>
      <c r="N3200" s="162">
        <v>63</v>
      </c>
      <c r="O3200" s="162">
        <v>197</v>
      </c>
      <c r="P3200" s="162">
        <v>1422</v>
      </c>
      <c r="Q3200" s="162">
        <v>2640</v>
      </c>
      <c r="R3200" s="164" t="s">
        <v>644</v>
      </c>
      <c r="S3200" s="164">
        <v>1</v>
      </c>
      <c r="T3200" s="164"/>
      <c r="U3200" s="164" t="s">
        <v>644</v>
      </c>
      <c r="V3200" s="164" t="s">
        <v>644</v>
      </c>
      <c r="W3200" s="162">
        <f t="shared" si="176"/>
        <v>2</v>
      </c>
      <c r="X3200" s="162">
        <v>1</v>
      </c>
      <c r="Y3200" t="str">
        <f t="shared" si="174"/>
        <v>Public JHS</v>
      </c>
      <c r="AA3200" t="str">
        <f t="shared" si="175"/>
        <v>2</v>
      </c>
    </row>
    <row r="3201" spans="1:27" ht="15.75" hidden="1" customHeight="1" x14ac:dyDescent="0.25">
      <c r="A3201" s="162">
        <v>3183</v>
      </c>
      <c r="B3201" s="162">
        <v>313618</v>
      </c>
      <c r="C3201" s="163" t="s">
        <v>3775</v>
      </c>
      <c r="D3201" s="163" t="s">
        <v>638</v>
      </c>
      <c r="E3201" s="163" t="s">
        <v>3254</v>
      </c>
      <c r="F3201" s="163" t="s">
        <v>3254</v>
      </c>
      <c r="G3201" s="163" t="s">
        <v>3643</v>
      </c>
      <c r="H3201" s="163" t="s">
        <v>3643</v>
      </c>
      <c r="I3201" s="163" t="s">
        <v>716</v>
      </c>
      <c r="J3201" s="162">
        <v>12.517484</v>
      </c>
      <c r="K3201" s="162">
        <v>124.919376</v>
      </c>
      <c r="L3201" s="163" t="s">
        <v>644</v>
      </c>
      <c r="M3201" s="162">
        <v>14</v>
      </c>
      <c r="N3201" s="162">
        <v>63</v>
      </c>
      <c r="O3201" s="162">
        <v>197</v>
      </c>
      <c r="P3201" s="162">
        <v>1437</v>
      </c>
      <c r="Q3201" s="162">
        <v>2664</v>
      </c>
      <c r="R3201" s="164" t="s">
        <v>644</v>
      </c>
      <c r="S3201" s="164">
        <v>1</v>
      </c>
      <c r="T3201" s="164"/>
      <c r="U3201" s="164" t="s">
        <v>644</v>
      </c>
      <c r="V3201" s="164" t="s">
        <v>644</v>
      </c>
      <c r="W3201" s="162">
        <f t="shared" si="176"/>
        <v>2</v>
      </c>
      <c r="X3201" s="162">
        <v>1</v>
      </c>
      <c r="Y3201" t="str">
        <f t="shared" si="174"/>
        <v>Public JHS</v>
      </c>
      <c r="AA3201" t="str">
        <f t="shared" si="175"/>
        <v>2</v>
      </c>
    </row>
    <row r="3202" spans="1:27" ht="15.75" hidden="1" customHeight="1" x14ac:dyDescent="0.25">
      <c r="A3202" s="162">
        <v>3184</v>
      </c>
      <c r="B3202" s="166">
        <v>313619</v>
      </c>
      <c r="C3202" s="167" t="s">
        <v>3776</v>
      </c>
      <c r="D3202" s="163" t="s">
        <v>638</v>
      </c>
      <c r="E3202" s="163" t="s">
        <v>3254</v>
      </c>
      <c r="F3202" s="163" t="s">
        <v>3254</v>
      </c>
      <c r="G3202" s="167" t="s">
        <v>3455</v>
      </c>
      <c r="H3202" s="167" t="s">
        <v>3456</v>
      </c>
      <c r="I3202" s="163" t="s">
        <v>716</v>
      </c>
      <c r="J3202" s="162">
        <v>12.31920678</v>
      </c>
      <c r="K3202" s="162">
        <v>125.0378036</v>
      </c>
      <c r="L3202" s="163" t="s">
        <v>644</v>
      </c>
      <c r="M3202" s="162">
        <v>14</v>
      </c>
      <c r="N3202" s="162">
        <v>63</v>
      </c>
      <c r="O3202" s="162">
        <v>197</v>
      </c>
      <c r="P3202" s="162">
        <v>1426</v>
      </c>
      <c r="Q3202" s="162">
        <v>2649</v>
      </c>
      <c r="R3202" s="164" t="s">
        <v>644</v>
      </c>
      <c r="S3202" s="164">
        <v>1</v>
      </c>
      <c r="T3202" s="164"/>
      <c r="U3202" s="164" t="s">
        <v>644</v>
      </c>
      <c r="V3202" s="164" t="s">
        <v>644</v>
      </c>
      <c r="W3202" s="162">
        <f t="shared" si="176"/>
        <v>2</v>
      </c>
      <c r="X3202" s="162">
        <v>1</v>
      </c>
      <c r="Y3202" t="str">
        <f t="shared" si="174"/>
        <v>Public JHS</v>
      </c>
      <c r="AA3202" t="str">
        <f t="shared" si="175"/>
        <v>2</v>
      </c>
    </row>
    <row r="3203" spans="1:27" ht="15.75" hidden="1" customHeight="1" x14ac:dyDescent="0.25">
      <c r="A3203" s="162">
        <v>3185</v>
      </c>
      <c r="B3203" s="166">
        <v>313620</v>
      </c>
      <c r="C3203" s="167" t="s">
        <v>3777</v>
      </c>
      <c r="D3203" s="163" t="s">
        <v>638</v>
      </c>
      <c r="E3203" s="163" t="s">
        <v>3254</v>
      </c>
      <c r="F3203" s="163" t="s">
        <v>3254</v>
      </c>
      <c r="G3203" s="167" t="s">
        <v>3455</v>
      </c>
      <c r="H3203" s="167" t="s">
        <v>3458</v>
      </c>
      <c r="I3203" s="163" t="s">
        <v>716</v>
      </c>
      <c r="J3203" s="170"/>
      <c r="K3203" s="170"/>
      <c r="L3203" s="163" t="s">
        <v>644</v>
      </c>
      <c r="M3203" s="162">
        <v>14</v>
      </c>
      <c r="N3203" s="162">
        <v>63</v>
      </c>
      <c r="O3203" s="162">
        <v>197</v>
      </c>
      <c r="P3203" s="162">
        <v>1426</v>
      </c>
      <c r="Q3203" s="162">
        <v>2648</v>
      </c>
      <c r="R3203" s="164" t="s">
        <v>644</v>
      </c>
      <c r="S3203" s="164">
        <v>1</v>
      </c>
      <c r="T3203" s="164"/>
      <c r="U3203" s="164" t="s">
        <v>644</v>
      </c>
      <c r="V3203" s="164" t="s">
        <v>644</v>
      </c>
      <c r="W3203" s="162">
        <f t="shared" si="176"/>
        <v>2</v>
      </c>
      <c r="X3203" s="162">
        <v>1</v>
      </c>
      <c r="Y3203" t="str">
        <f t="shared" si="174"/>
        <v>Public JHS</v>
      </c>
      <c r="AA3203" t="str">
        <f t="shared" si="175"/>
        <v>2</v>
      </c>
    </row>
    <row r="3204" spans="1:27" ht="15.75" hidden="1" customHeight="1" x14ac:dyDescent="0.25">
      <c r="A3204" s="162">
        <v>3186</v>
      </c>
      <c r="B3204" s="166">
        <v>313621</v>
      </c>
      <c r="C3204" s="167" t="s">
        <v>3778</v>
      </c>
      <c r="D3204" s="163" t="s">
        <v>638</v>
      </c>
      <c r="E3204" s="163" t="s">
        <v>3254</v>
      </c>
      <c r="F3204" s="163" t="s">
        <v>3254</v>
      </c>
      <c r="G3204" s="167" t="s">
        <v>3585</v>
      </c>
      <c r="H3204" s="167" t="s">
        <v>3588</v>
      </c>
      <c r="I3204" s="163" t="s">
        <v>716</v>
      </c>
      <c r="J3204" s="162">
        <v>12.47211237</v>
      </c>
      <c r="K3204" s="162">
        <v>124.9221039</v>
      </c>
      <c r="L3204" s="163" t="s">
        <v>644</v>
      </c>
      <c r="M3204" s="162">
        <v>14</v>
      </c>
      <c r="N3204" s="162">
        <v>63</v>
      </c>
      <c r="O3204" s="162">
        <v>197</v>
      </c>
      <c r="P3204" s="162">
        <v>1432</v>
      </c>
      <c r="Q3204" s="162">
        <v>2659</v>
      </c>
      <c r="R3204" s="164" t="s">
        <v>644</v>
      </c>
      <c r="S3204" s="164">
        <v>1</v>
      </c>
      <c r="T3204" s="164"/>
      <c r="U3204" s="164" t="s">
        <v>644</v>
      </c>
      <c r="V3204" s="164" t="s">
        <v>644</v>
      </c>
      <c r="W3204" s="162">
        <f t="shared" si="176"/>
        <v>2</v>
      </c>
      <c r="X3204" s="162">
        <v>1</v>
      </c>
      <c r="Y3204" t="str">
        <f t="shared" si="174"/>
        <v>Public JHS</v>
      </c>
      <c r="AA3204" t="str">
        <f t="shared" si="175"/>
        <v>2</v>
      </c>
    </row>
    <row r="3205" spans="1:27" ht="15.75" hidden="1" customHeight="1" x14ac:dyDescent="0.25">
      <c r="A3205" s="162">
        <v>3187</v>
      </c>
      <c r="B3205" s="166">
        <v>313622</v>
      </c>
      <c r="C3205" s="167" t="s">
        <v>3779</v>
      </c>
      <c r="D3205" s="163" t="s">
        <v>638</v>
      </c>
      <c r="E3205" s="163" t="s">
        <v>3254</v>
      </c>
      <c r="F3205" s="163" t="s">
        <v>3254</v>
      </c>
      <c r="G3205" s="167" t="s">
        <v>3527</v>
      </c>
      <c r="H3205" s="167" t="s">
        <v>3527</v>
      </c>
      <c r="I3205" s="163" t="s">
        <v>716</v>
      </c>
      <c r="J3205" s="170"/>
      <c r="K3205" s="170"/>
      <c r="L3205" s="163" t="s">
        <v>644</v>
      </c>
      <c r="M3205" s="162">
        <v>14</v>
      </c>
      <c r="N3205" s="162">
        <v>63</v>
      </c>
      <c r="O3205" s="162">
        <v>197</v>
      </c>
      <c r="P3205" s="162">
        <v>1429</v>
      </c>
      <c r="Q3205" s="162">
        <v>2653</v>
      </c>
      <c r="R3205" s="164" t="s">
        <v>644</v>
      </c>
      <c r="S3205" s="164">
        <v>1</v>
      </c>
      <c r="T3205" s="164"/>
      <c r="U3205" s="164" t="s">
        <v>644</v>
      </c>
      <c r="V3205" s="164" t="s">
        <v>644</v>
      </c>
      <c r="W3205" s="162">
        <f t="shared" si="176"/>
        <v>2</v>
      </c>
      <c r="X3205" s="162">
        <v>1</v>
      </c>
      <c r="Y3205" t="str">
        <f t="shared" si="174"/>
        <v>Public JHS</v>
      </c>
      <c r="AA3205" t="str">
        <f t="shared" si="175"/>
        <v>2</v>
      </c>
    </row>
    <row r="3206" spans="1:27" ht="15.75" hidden="1" customHeight="1" x14ac:dyDescent="0.25">
      <c r="A3206" s="162">
        <v>3188</v>
      </c>
      <c r="B3206" s="166">
        <v>313623</v>
      </c>
      <c r="C3206" s="167" t="s">
        <v>3780</v>
      </c>
      <c r="D3206" s="163" t="s">
        <v>638</v>
      </c>
      <c r="E3206" s="163" t="s">
        <v>3254</v>
      </c>
      <c r="F3206" s="163" t="s">
        <v>3254</v>
      </c>
      <c r="G3206" s="167" t="s">
        <v>3493</v>
      </c>
      <c r="H3206" s="167" t="s">
        <v>3497</v>
      </c>
      <c r="I3206" s="163" t="s">
        <v>716</v>
      </c>
      <c r="J3206" s="162">
        <v>12.600134949999999</v>
      </c>
      <c r="K3206" s="162">
        <v>124.3597412</v>
      </c>
      <c r="L3206" s="163" t="s">
        <v>644</v>
      </c>
      <c r="M3206" s="162">
        <v>14</v>
      </c>
      <c r="N3206" s="162">
        <v>63</v>
      </c>
      <c r="O3206" s="162">
        <v>197</v>
      </c>
      <c r="P3206" s="162">
        <v>1427</v>
      </c>
      <c r="Q3206" s="162">
        <v>2650</v>
      </c>
      <c r="R3206" s="164" t="s">
        <v>644</v>
      </c>
      <c r="S3206" s="164">
        <v>1</v>
      </c>
      <c r="T3206" s="164"/>
      <c r="U3206" s="164" t="s">
        <v>644</v>
      </c>
      <c r="V3206" s="164" t="s">
        <v>644</v>
      </c>
      <c r="W3206" s="162">
        <f t="shared" si="176"/>
        <v>2</v>
      </c>
      <c r="X3206" s="162">
        <v>1</v>
      </c>
      <c r="Y3206" t="str">
        <f t="shared" si="174"/>
        <v>Public JHS</v>
      </c>
      <c r="AA3206" t="str">
        <f t="shared" si="175"/>
        <v>2</v>
      </c>
    </row>
    <row r="3207" spans="1:27" ht="15.75" hidden="1" customHeight="1" x14ac:dyDescent="0.25">
      <c r="A3207" s="162">
        <v>3189</v>
      </c>
      <c r="B3207" s="166">
        <v>313624</v>
      </c>
      <c r="C3207" s="167" t="s">
        <v>3781</v>
      </c>
      <c r="D3207" s="163" t="s">
        <v>638</v>
      </c>
      <c r="E3207" s="163" t="s">
        <v>3254</v>
      </c>
      <c r="F3207" s="163" t="s">
        <v>3254</v>
      </c>
      <c r="G3207" s="167" t="s">
        <v>3394</v>
      </c>
      <c r="H3207" s="167" t="s">
        <v>3407</v>
      </c>
      <c r="I3207" s="163" t="s">
        <v>716</v>
      </c>
      <c r="J3207" s="162">
        <v>12.45970891</v>
      </c>
      <c r="K3207" s="162">
        <v>125.0321388</v>
      </c>
      <c r="L3207" s="163" t="s">
        <v>644</v>
      </c>
      <c r="M3207" s="162">
        <v>14</v>
      </c>
      <c r="N3207" s="162">
        <v>63</v>
      </c>
      <c r="O3207" s="162">
        <v>197</v>
      </c>
      <c r="P3207" s="162">
        <v>1424</v>
      </c>
      <c r="Q3207" s="162">
        <v>2645</v>
      </c>
      <c r="R3207" s="164" t="s">
        <v>644</v>
      </c>
      <c r="S3207" s="164">
        <v>1</v>
      </c>
      <c r="T3207" s="164"/>
      <c r="U3207" s="164" t="s">
        <v>644</v>
      </c>
      <c r="V3207" s="164" t="s">
        <v>644</v>
      </c>
      <c r="W3207" s="162">
        <f t="shared" si="176"/>
        <v>2</v>
      </c>
      <c r="X3207" s="162">
        <v>1</v>
      </c>
      <c r="Y3207" t="str">
        <f t="shared" si="174"/>
        <v>Public JHS</v>
      </c>
      <c r="AA3207" t="str">
        <f t="shared" si="175"/>
        <v>2</v>
      </c>
    </row>
    <row r="3208" spans="1:27" ht="15.75" hidden="1" customHeight="1" x14ac:dyDescent="0.25">
      <c r="A3208" s="162">
        <v>3190</v>
      </c>
      <c r="B3208" s="166">
        <v>313625</v>
      </c>
      <c r="C3208" s="167" t="s">
        <v>3782</v>
      </c>
      <c r="D3208" s="163" t="s">
        <v>638</v>
      </c>
      <c r="E3208" s="163" t="s">
        <v>3254</v>
      </c>
      <c r="F3208" s="163" t="s">
        <v>3254</v>
      </c>
      <c r="G3208" s="167" t="s">
        <v>3455</v>
      </c>
      <c r="H3208" s="167" t="s">
        <v>3458</v>
      </c>
      <c r="I3208" s="163" t="s">
        <v>716</v>
      </c>
      <c r="J3208" s="170"/>
      <c r="K3208" s="170"/>
      <c r="L3208" s="163" t="s">
        <v>644</v>
      </c>
      <c r="M3208" s="162">
        <v>14</v>
      </c>
      <c r="N3208" s="162">
        <v>63</v>
      </c>
      <c r="O3208" s="162">
        <v>197</v>
      </c>
      <c r="P3208" s="162">
        <v>1426</v>
      </c>
      <c r="Q3208" s="162">
        <v>2648</v>
      </c>
      <c r="R3208" s="164" t="s">
        <v>644</v>
      </c>
      <c r="S3208" s="164">
        <v>1</v>
      </c>
      <c r="T3208" s="164"/>
      <c r="U3208" s="164" t="s">
        <v>644</v>
      </c>
      <c r="V3208" s="164" t="s">
        <v>644</v>
      </c>
      <c r="W3208" s="162">
        <f t="shared" si="176"/>
        <v>2</v>
      </c>
      <c r="X3208" s="162">
        <v>1</v>
      </c>
      <c r="Y3208" t="str">
        <f t="shared" si="174"/>
        <v>Public JHS</v>
      </c>
      <c r="AA3208" t="str">
        <f t="shared" si="175"/>
        <v>2</v>
      </c>
    </row>
    <row r="3209" spans="1:27" ht="15.75" hidden="1" customHeight="1" x14ac:dyDescent="0.25">
      <c r="A3209" s="162">
        <v>3191</v>
      </c>
      <c r="B3209" s="166">
        <v>313626</v>
      </c>
      <c r="C3209" s="167" t="s">
        <v>3783</v>
      </c>
      <c r="D3209" s="163" t="s">
        <v>638</v>
      </c>
      <c r="E3209" s="163" t="s">
        <v>3254</v>
      </c>
      <c r="F3209" s="163" t="s">
        <v>3254</v>
      </c>
      <c r="G3209" s="167" t="s">
        <v>3607</v>
      </c>
      <c r="H3209" s="167" t="s">
        <v>3607</v>
      </c>
      <c r="I3209" s="163" t="s">
        <v>716</v>
      </c>
      <c r="J3209" s="170"/>
      <c r="K3209" s="170"/>
      <c r="L3209" s="163" t="s">
        <v>644</v>
      </c>
      <c r="M3209" s="162">
        <v>14</v>
      </c>
      <c r="N3209" s="162">
        <v>63</v>
      </c>
      <c r="O3209" s="162">
        <v>197</v>
      </c>
      <c r="P3209" s="162">
        <v>1433</v>
      </c>
      <c r="Q3209" s="162">
        <v>2660</v>
      </c>
      <c r="R3209" s="164" t="s">
        <v>644</v>
      </c>
      <c r="S3209" s="164">
        <v>1</v>
      </c>
      <c r="T3209" s="164"/>
      <c r="U3209" s="164" t="s">
        <v>644</v>
      </c>
      <c r="V3209" s="164" t="s">
        <v>644</v>
      </c>
      <c r="W3209" s="162">
        <f t="shared" si="176"/>
        <v>2</v>
      </c>
      <c r="X3209" s="162">
        <v>1</v>
      </c>
      <c r="Y3209" t="str">
        <f t="shared" si="174"/>
        <v>Public JHS</v>
      </c>
      <c r="AA3209" t="str">
        <f t="shared" si="175"/>
        <v>2</v>
      </c>
    </row>
    <row r="3210" spans="1:27" ht="15.75" hidden="1" customHeight="1" x14ac:dyDescent="0.25">
      <c r="A3210" s="162">
        <v>3192</v>
      </c>
      <c r="B3210" s="166">
        <v>330502</v>
      </c>
      <c r="C3210" s="167" t="s">
        <v>3784</v>
      </c>
      <c r="D3210" s="163" t="s">
        <v>638</v>
      </c>
      <c r="E3210" s="163" t="s">
        <v>3254</v>
      </c>
      <c r="F3210" s="163" t="s">
        <v>3254</v>
      </c>
      <c r="G3210" s="167" t="s">
        <v>3678</v>
      </c>
      <c r="H3210" s="167" t="s">
        <v>3678</v>
      </c>
      <c r="I3210" s="168"/>
      <c r="J3210" s="168"/>
      <c r="K3210" s="168"/>
      <c r="L3210" s="168"/>
      <c r="M3210" s="168"/>
      <c r="N3210" s="168"/>
      <c r="O3210" s="168"/>
      <c r="P3210" s="168"/>
      <c r="Q3210" s="168"/>
      <c r="R3210" s="168"/>
      <c r="S3210" s="164">
        <v>1</v>
      </c>
      <c r="T3210" s="168"/>
      <c r="U3210" s="168"/>
      <c r="V3210" s="168"/>
      <c r="W3210" s="162">
        <f t="shared" si="176"/>
        <v>2</v>
      </c>
      <c r="X3210" s="162">
        <v>1</v>
      </c>
      <c r="Y3210" t="str">
        <f t="shared" si="174"/>
        <v>Public JHS</v>
      </c>
      <c r="AA3210" t="str">
        <f t="shared" si="175"/>
        <v>2</v>
      </c>
    </row>
    <row r="3211" spans="1:27" ht="15.75" hidden="1" customHeight="1" x14ac:dyDescent="0.25">
      <c r="A3211" s="162">
        <v>3193</v>
      </c>
      <c r="B3211" s="166">
        <v>403596</v>
      </c>
      <c r="C3211" s="175" t="s">
        <v>3785</v>
      </c>
      <c r="D3211" s="163" t="s">
        <v>638</v>
      </c>
      <c r="E3211" s="163" t="s">
        <v>3254</v>
      </c>
      <c r="F3211" s="163" t="s">
        <v>3254</v>
      </c>
      <c r="G3211" s="167" t="s">
        <v>3302</v>
      </c>
      <c r="H3211" s="167" t="s">
        <v>3786</v>
      </c>
      <c r="I3211" s="163" t="s">
        <v>5</v>
      </c>
      <c r="J3211" s="170"/>
      <c r="K3211" s="170"/>
      <c r="L3211" s="163"/>
      <c r="M3211" s="162"/>
      <c r="N3211" s="162"/>
      <c r="O3211" s="162"/>
      <c r="P3211" s="162"/>
      <c r="Q3211" s="162"/>
      <c r="R3211" s="164" t="s">
        <v>644</v>
      </c>
      <c r="S3211" s="164">
        <v>1</v>
      </c>
      <c r="T3211" s="164">
        <v>1</v>
      </c>
      <c r="U3211" s="164" t="s">
        <v>644</v>
      </c>
      <c r="V3211" s="164" t="s">
        <v>644</v>
      </c>
      <c r="W3211" s="162">
        <f t="shared" si="176"/>
        <v>5</v>
      </c>
      <c r="X3211" s="162">
        <v>2</v>
      </c>
      <c r="Y3211" t="str">
        <f t="shared" si="174"/>
        <v>Private Secondary</v>
      </c>
      <c r="AA3211" t="str">
        <f t="shared" si="175"/>
        <v>23</v>
      </c>
    </row>
    <row r="3212" spans="1:27" ht="15.75" hidden="1" customHeight="1" x14ac:dyDescent="0.25">
      <c r="A3212" s="162">
        <v>3194</v>
      </c>
      <c r="B3212" s="166">
        <v>403645</v>
      </c>
      <c r="C3212" s="167" t="s">
        <v>3787</v>
      </c>
      <c r="D3212" s="163" t="s">
        <v>638</v>
      </c>
      <c r="E3212" s="163" t="s">
        <v>3254</v>
      </c>
      <c r="F3212" s="163" t="s">
        <v>3254</v>
      </c>
      <c r="G3212" s="167" t="s">
        <v>3534</v>
      </c>
      <c r="H3212" s="167" t="s">
        <v>3788</v>
      </c>
      <c r="I3212" s="163" t="s">
        <v>5</v>
      </c>
      <c r="J3212" s="162"/>
      <c r="K3212" s="162"/>
      <c r="L3212" s="163"/>
      <c r="M3212" s="162"/>
      <c r="N3212" s="162"/>
      <c r="O3212" s="162"/>
      <c r="P3212" s="162"/>
      <c r="Q3212" s="162"/>
      <c r="R3212" s="164" t="s">
        <v>644</v>
      </c>
      <c r="S3212" s="164" t="s">
        <v>644</v>
      </c>
      <c r="T3212" s="164">
        <v>1</v>
      </c>
      <c r="U3212" s="164" t="s">
        <v>644</v>
      </c>
      <c r="V3212" s="164" t="s">
        <v>644</v>
      </c>
      <c r="W3212" s="162">
        <f t="shared" si="176"/>
        <v>3</v>
      </c>
      <c r="X3212" s="162">
        <v>2</v>
      </c>
      <c r="Y3212" t="str">
        <f t="shared" si="174"/>
        <v>Private SHS (Stand-alone)</v>
      </c>
      <c r="AA3212" t="str">
        <f t="shared" si="175"/>
        <v>3</v>
      </c>
    </row>
    <row r="3213" spans="1:27" ht="15.75" hidden="1" customHeight="1" x14ac:dyDescent="0.25">
      <c r="A3213" s="162">
        <v>3195</v>
      </c>
      <c r="B3213" s="166">
        <v>404750</v>
      </c>
      <c r="C3213" s="167" t="s">
        <v>3789</v>
      </c>
      <c r="D3213" s="163" t="s">
        <v>638</v>
      </c>
      <c r="E3213" s="163" t="s">
        <v>3790</v>
      </c>
      <c r="F3213" s="163" t="s">
        <v>3254</v>
      </c>
      <c r="G3213" s="167" t="s">
        <v>3791</v>
      </c>
      <c r="H3213" s="167" t="s">
        <v>3255</v>
      </c>
      <c r="I3213" s="163" t="s">
        <v>3</v>
      </c>
      <c r="J3213" s="170"/>
      <c r="K3213" s="170"/>
      <c r="L3213" s="163" t="s">
        <v>3792</v>
      </c>
      <c r="M3213" s="162">
        <v>14</v>
      </c>
      <c r="N3213" s="162">
        <v>63</v>
      </c>
      <c r="O3213" s="162">
        <v>197</v>
      </c>
      <c r="P3213" s="162">
        <v>1417</v>
      </c>
      <c r="Q3213" s="162">
        <v>2631</v>
      </c>
      <c r="R3213" s="164">
        <v>1</v>
      </c>
      <c r="S3213" s="164" t="s">
        <v>644</v>
      </c>
      <c r="T3213" s="164"/>
      <c r="U3213" s="164" t="s">
        <v>644</v>
      </c>
      <c r="V3213" s="164" t="s">
        <v>644</v>
      </c>
      <c r="W3213" s="162">
        <f t="shared" si="176"/>
        <v>1</v>
      </c>
      <c r="X3213" s="162">
        <v>2</v>
      </c>
      <c r="Y3213" t="str">
        <f t="shared" si="174"/>
        <v>Private Elementary</v>
      </c>
      <c r="AA3213" t="str">
        <f t="shared" si="175"/>
        <v>1</v>
      </c>
    </row>
    <row r="3214" spans="1:27" ht="15.75" hidden="1" customHeight="1" x14ac:dyDescent="0.25">
      <c r="A3214" s="162">
        <v>3196</v>
      </c>
      <c r="B3214" s="166">
        <v>404751</v>
      </c>
      <c r="C3214" s="167" t="s">
        <v>3793</v>
      </c>
      <c r="D3214" s="163" t="s">
        <v>638</v>
      </c>
      <c r="E3214" s="163" t="s">
        <v>3790</v>
      </c>
      <c r="F3214" s="163" t="s">
        <v>3254</v>
      </c>
      <c r="G3214" s="167" t="s">
        <v>3791</v>
      </c>
      <c r="H3214" s="167" t="s">
        <v>3255</v>
      </c>
      <c r="I3214" s="163" t="s">
        <v>439</v>
      </c>
      <c r="J3214" s="162">
        <v>12.5195417640023</v>
      </c>
      <c r="K3214" s="162">
        <v>124.291934967041</v>
      </c>
      <c r="L3214" s="163" t="s">
        <v>3792</v>
      </c>
      <c r="M3214" s="162">
        <v>14</v>
      </c>
      <c r="N3214" s="162">
        <v>63</v>
      </c>
      <c r="O3214" s="162">
        <v>197</v>
      </c>
      <c r="P3214" s="162">
        <v>1417</v>
      </c>
      <c r="Q3214" s="162">
        <v>2631</v>
      </c>
      <c r="R3214" s="164">
        <v>1</v>
      </c>
      <c r="S3214" s="164">
        <v>1</v>
      </c>
      <c r="T3214" s="164">
        <v>1</v>
      </c>
      <c r="U3214" s="164" t="s">
        <v>644</v>
      </c>
      <c r="V3214" s="164" t="s">
        <v>644</v>
      </c>
      <c r="W3214" s="162">
        <f t="shared" si="176"/>
        <v>6</v>
      </c>
      <c r="X3214" s="162">
        <v>2</v>
      </c>
      <c r="Y3214" t="str">
        <f t="shared" si="174"/>
        <v>Private Complete K to 12</v>
      </c>
      <c r="AA3214" t="str">
        <f t="shared" si="175"/>
        <v>123</v>
      </c>
    </row>
    <row r="3215" spans="1:27" ht="15.75" hidden="1" customHeight="1" x14ac:dyDescent="0.25">
      <c r="A3215" s="162">
        <v>3197</v>
      </c>
      <c r="B3215" s="166">
        <v>404752</v>
      </c>
      <c r="C3215" s="175" t="s">
        <v>3794</v>
      </c>
      <c r="D3215" s="163" t="s">
        <v>638</v>
      </c>
      <c r="E3215" s="163" t="s">
        <v>3790</v>
      </c>
      <c r="F3215" s="163" t="s">
        <v>3254</v>
      </c>
      <c r="G3215" s="167" t="s">
        <v>3795</v>
      </c>
      <c r="H3215" s="167" t="s">
        <v>3315</v>
      </c>
      <c r="I3215" s="163" t="s">
        <v>3</v>
      </c>
      <c r="J3215" s="170"/>
      <c r="K3215" s="170"/>
      <c r="L3215" s="163" t="s">
        <v>3796</v>
      </c>
      <c r="M3215" s="162">
        <v>14</v>
      </c>
      <c r="N3215" s="162">
        <v>63</v>
      </c>
      <c r="O3215" s="162">
        <v>197</v>
      </c>
      <c r="P3215" s="162">
        <v>1421</v>
      </c>
      <c r="Q3215" s="162">
        <v>2636</v>
      </c>
      <c r="R3215" s="164">
        <v>1</v>
      </c>
      <c r="S3215" s="164" t="s">
        <v>644</v>
      </c>
      <c r="T3215" s="164"/>
      <c r="U3215" s="164" t="s">
        <v>644</v>
      </c>
      <c r="V3215" s="164" t="s">
        <v>644</v>
      </c>
      <c r="W3215" s="162">
        <f t="shared" si="176"/>
        <v>1</v>
      </c>
      <c r="X3215" s="162">
        <v>2</v>
      </c>
      <c r="Y3215" t="str">
        <f t="shared" si="174"/>
        <v>Private Elementary</v>
      </c>
      <c r="AA3215" t="str">
        <f t="shared" si="175"/>
        <v>1</v>
      </c>
    </row>
    <row r="3216" spans="1:27" ht="15.75" hidden="1" customHeight="1" x14ac:dyDescent="0.25">
      <c r="A3216" s="162">
        <v>3198</v>
      </c>
      <c r="B3216" s="166">
        <v>404753</v>
      </c>
      <c r="C3216" s="167" t="s">
        <v>3797</v>
      </c>
      <c r="D3216" s="163" t="s">
        <v>638</v>
      </c>
      <c r="E3216" s="163" t="s">
        <v>3790</v>
      </c>
      <c r="F3216" s="163" t="s">
        <v>3254</v>
      </c>
      <c r="G3216" s="167" t="s">
        <v>3795</v>
      </c>
      <c r="H3216" s="167" t="s">
        <v>3326</v>
      </c>
      <c r="I3216" s="163" t="s">
        <v>3</v>
      </c>
      <c r="J3216" s="170"/>
      <c r="K3216" s="170"/>
      <c r="L3216" s="163" t="s">
        <v>3798</v>
      </c>
      <c r="M3216" s="162">
        <v>14</v>
      </c>
      <c r="N3216" s="162">
        <v>63</v>
      </c>
      <c r="O3216" s="162">
        <v>197</v>
      </c>
      <c r="P3216" s="162">
        <v>1421</v>
      </c>
      <c r="Q3216" s="162">
        <v>2635</v>
      </c>
      <c r="R3216" s="164">
        <v>1</v>
      </c>
      <c r="S3216" s="164" t="s">
        <v>644</v>
      </c>
      <c r="T3216" s="164"/>
      <c r="U3216" s="164" t="s">
        <v>644</v>
      </c>
      <c r="V3216" s="164" t="s">
        <v>644</v>
      </c>
      <c r="W3216" s="162">
        <f t="shared" si="176"/>
        <v>1</v>
      </c>
      <c r="X3216" s="162">
        <v>2</v>
      </c>
      <c r="Y3216" t="str">
        <f t="shared" si="174"/>
        <v>Private Elementary</v>
      </c>
      <c r="AA3216" t="str">
        <f t="shared" si="175"/>
        <v>1</v>
      </c>
    </row>
    <row r="3217" spans="1:27" ht="15.75" hidden="1" customHeight="1" x14ac:dyDescent="0.25">
      <c r="A3217" s="162">
        <v>3199</v>
      </c>
      <c r="B3217" s="166">
        <v>404754</v>
      </c>
      <c r="C3217" s="167" t="s">
        <v>3799</v>
      </c>
      <c r="D3217" s="163" t="s">
        <v>638</v>
      </c>
      <c r="E3217" s="163" t="s">
        <v>3790</v>
      </c>
      <c r="F3217" s="163" t="s">
        <v>3254</v>
      </c>
      <c r="G3217" s="167" t="s">
        <v>3795</v>
      </c>
      <c r="H3217" s="167" t="s">
        <v>3326</v>
      </c>
      <c r="I3217" s="163" t="s">
        <v>439</v>
      </c>
      <c r="J3217" s="162">
        <v>12.498556799295701</v>
      </c>
      <c r="K3217" s="162">
        <v>124.63655591035899</v>
      </c>
      <c r="L3217" s="163" t="s">
        <v>3800</v>
      </c>
      <c r="M3217" s="162">
        <v>14</v>
      </c>
      <c r="N3217" s="162">
        <v>63</v>
      </c>
      <c r="O3217" s="162">
        <v>197</v>
      </c>
      <c r="P3217" s="162">
        <v>1421</v>
      </c>
      <c r="Q3217" s="162">
        <v>2635</v>
      </c>
      <c r="R3217" s="164">
        <v>1</v>
      </c>
      <c r="S3217" s="164">
        <v>1</v>
      </c>
      <c r="T3217" s="164">
        <v>1</v>
      </c>
      <c r="U3217" s="164" t="s">
        <v>644</v>
      </c>
      <c r="V3217" s="164" t="s">
        <v>644</v>
      </c>
      <c r="W3217" s="162">
        <f t="shared" si="176"/>
        <v>6</v>
      </c>
      <c r="X3217" s="162">
        <v>2</v>
      </c>
      <c r="Y3217" t="str">
        <f t="shared" si="174"/>
        <v>Private Complete K to 12</v>
      </c>
      <c r="AA3217" t="str">
        <f t="shared" si="175"/>
        <v>123</v>
      </c>
    </row>
    <row r="3218" spans="1:27" ht="15.75" hidden="1" customHeight="1" x14ac:dyDescent="0.25">
      <c r="A3218" s="162">
        <v>3200</v>
      </c>
      <c r="B3218" s="166">
        <v>404755</v>
      </c>
      <c r="C3218" s="167" t="s">
        <v>3801</v>
      </c>
      <c r="D3218" s="163" t="s">
        <v>638</v>
      </c>
      <c r="E3218" s="163" t="s">
        <v>3790</v>
      </c>
      <c r="F3218" s="163" t="s">
        <v>3254</v>
      </c>
      <c r="G3218" s="167" t="s">
        <v>3795</v>
      </c>
      <c r="H3218" s="167" t="s">
        <v>3333</v>
      </c>
      <c r="I3218" s="163" t="s">
        <v>439</v>
      </c>
      <c r="J3218" s="170"/>
      <c r="K3218" s="170"/>
      <c r="L3218" s="163" t="s">
        <v>3802</v>
      </c>
      <c r="M3218" s="162">
        <v>14</v>
      </c>
      <c r="N3218" s="162">
        <v>63</v>
      </c>
      <c r="O3218" s="162">
        <v>197</v>
      </c>
      <c r="P3218" s="162">
        <v>1421</v>
      </c>
      <c r="Q3218" s="162">
        <v>2638</v>
      </c>
      <c r="R3218" s="164">
        <v>1</v>
      </c>
      <c r="S3218" s="164">
        <v>1</v>
      </c>
      <c r="T3218" s="164"/>
      <c r="U3218" s="164" t="s">
        <v>644</v>
      </c>
      <c r="V3218" s="164" t="s">
        <v>644</v>
      </c>
      <c r="W3218" s="162">
        <f t="shared" si="176"/>
        <v>4</v>
      </c>
      <c r="X3218" s="162">
        <v>2</v>
      </c>
      <c r="Y3218" t="str">
        <f t="shared" si="174"/>
        <v>Private Integrated</v>
      </c>
      <c r="AA3218" t="str">
        <f t="shared" si="175"/>
        <v>12</v>
      </c>
    </row>
    <row r="3219" spans="1:27" ht="15.75" hidden="1" customHeight="1" x14ac:dyDescent="0.25">
      <c r="A3219" s="162">
        <v>3201</v>
      </c>
      <c r="B3219" s="166">
        <v>404756</v>
      </c>
      <c r="C3219" s="167" t="s">
        <v>3803</v>
      </c>
      <c r="D3219" s="163" t="s">
        <v>638</v>
      </c>
      <c r="E3219" s="163" t="s">
        <v>3790</v>
      </c>
      <c r="F3219" s="163" t="s">
        <v>3254</v>
      </c>
      <c r="G3219" s="167" t="s">
        <v>3795</v>
      </c>
      <c r="H3219" s="167" t="s">
        <v>3326</v>
      </c>
      <c r="I3219" s="163" t="s">
        <v>439</v>
      </c>
      <c r="J3219" s="162">
        <v>12.498258273109499</v>
      </c>
      <c r="K3219" s="162">
        <v>124.637746810913</v>
      </c>
      <c r="L3219" s="163" t="s">
        <v>3804</v>
      </c>
      <c r="M3219" s="162">
        <v>14</v>
      </c>
      <c r="N3219" s="162">
        <v>63</v>
      </c>
      <c r="O3219" s="162">
        <v>197</v>
      </c>
      <c r="P3219" s="162">
        <v>1421</v>
      </c>
      <c r="Q3219" s="162">
        <v>2635</v>
      </c>
      <c r="R3219" s="164">
        <v>1</v>
      </c>
      <c r="S3219" s="164">
        <v>1</v>
      </c>
      <c r="T3219" s="164">
        <v>1</v>
      </c>
      <c r="U3219" s="164" t="s">
        <v>644</v>
      </c>
      <c r="V3219" s="164" t="s">
        <v>644</v>
      </c>
      <c r="W3219" s="162">
        <f t="shared" si="176"/>
        <v>6</v>
      </c>
      <c r="X3219" s="162">
        <v>2</v>
      </c>
      <c r="Y3219" t="str">
        <f t="shared" si="174"/>
        <v>Private Complete K to 12</v>
      </c>
      <c r="AA3219" t="str">
        <f t="shared" si="175"/>
        <v>123</v>
      </c>
    </row>
    <row r="3220" spans="1:27" ht="15.75" hidden="1" customHeight="1" x14ac:dyDescent="0.25">
      <c r="A3220" s="162">
        <v>3202</v>
      </c>
      <c r="B3220" s="166">
        <v>404758</v>
      </c>
      <c r="C3220" s="167" t="s">
        <v>3805</v>
      </c>
      <c r="D3220" s="163" t="s">
        <v>638</v>
      </c>
      <c r="E3220" s="163" t="s">
        <v>3790</v>
      </c>
      <c r="F3220" s="163" t="s">
        <v>3254</v>
      </c>
      <c r="G3220" s="167" t="s">
        <v>3795</v>
      </c>
      <c r="H3220" s="167" t="s">
        <v>3326</v>
      </c>
      <c r="I3220" s="163" t="s">
        <v>3</v>
      </c>
      <c r="J3220" s="170"/>
      <c r="K3220" s="170"/>
      <c r="L3220" s="163" t="s">
        <v>3806</v>
      </c>
      <c r="M3220" s="162">
        <v>14</v>
      </c>
      <c r="N3220" s="162">
        <v>63</v>
      </c>
      <c r="O3220" s="162">
        <v>197</v>
      </c>
      <c r="P3220" s="162">
        <v>1421</v>
      </c>
      <c r="Q3220" s="162">
        <v>2635</v>
      </c>
      <c r="R3220" s="164">
        <v>1</v>
      </c>
      <c r="S3220" s="164" t="s">
        <v>644</v>
      </c>
      <c r="T3220" s="164"/>
      <c r="U3220" s="164" t="s">
        <v>644</v>
      </c>
      <c r="V3220" s="164" t="s">
        <v>644</v>
      </c>
      <c r="W3220" s="162">
        <f t="shared" si="176"/>
        <v>1</v>
      </c>
      <c r="X3220" s="162">
        <v>2</v>
      </c>
      <c r="Y3220" t="str">
        <f t="shared" si="174"/>
        <v>Private Elementary</v>
      </c>
      <c r="AA3220" t="str">
        <f t="shared" si="175"/>
        <v>1</v>
      </c>
    </row>
    <row r="3221" spans="1:27" ht="15.75" hidden="1" customHeight="1" x14ac:dyDescent="0.25">
      <c r="A3221" s="162">
        <v>3203</v>
      </c>
      <c r="B3221" s="166">
        <v>404759</v>
      </c>
      <c r="C3221" s="167" t="s">
        <v>3807</v>
      </c>
      <c r="D3221" s="163" t="s">
        <v>638</v>
      </c>
      <c r="E3221" s="163" t="s">
        <v>3790</v>
      </c>
      <c r="F3221" s="163" t="s">
        <v>3254</v>
      </c>
      <c r="G3221" s="167" t="s">
        <v>3795</v>
      </c>
      <c r="H3221" s="167" t="s">
        <v>3326</v>
      </c>
      <c r="I3221" s="163" t="s">
        <v>439</v>
      </c>
      <c r="J3221" s="162">
        <v>12.4979649861914</v>
      </c>
      <c r="K3221" s="162">
        <v>124.63658809669499</v>
      </c>
      <c r="L3221" s="163" t="s">
        <v>3806</v>
      </c>
      <c r="M3221" s="162">
        <v>14</v>
      </c>
      <c r="N3221" s="162">
        <v>63</v>
      </c>
      <c r="O3221" s="162">
        <v>197</v>
      </c>
      <c r="P3221" s="162">
        <v>1421</v>
      </c>
      <c r="Q3221" s="162">
        <v>2635</v>
      </c>
      <c r="R3221" s="164" t="str">
        <f>IF(B3221&lt;200000,1,"")</f>
        <v/>
      </c>
      <c r="S3221" s="164">
        <v>1</v>
      </c>
      <c r="T3221" s="164">
        <v>1</v>
      </c>
      <c r="U3221" s="164" t="s">
        <v>644</v>
      </c>
      <c r="V3221" s="164" t="s">
        <v>644</v>
      </c>
      <c r="W3221" s="162">
        <f t="shared" si="176"/>
        <v>5</v>
      </c>
      <c r="X3221" s="162">
        <v>2</v>
      </c>
      <c r="Y3221" t="str">
        <f t="shared" si="174"/>
        <v>Private Secondary</v>
      </c>
      <c r="AA3221" t="str">
        <f t="shared" si="175"/>
        <v>23</v>
      </c>
    </row>
    <row r="3222" spans="1:27" ht="15.75" hidden="1" customHeight="1" x14ac:dyDescent="0.25">
      <c r="A3222" s="162">
        <v>3204</v>
      </c>
      <c r="B3222" s="166">
        <v>404760</v>
      </c>
      <c r="C3222" s="167" t="s">
        <v>3808</v>
      </c>
      <c r="D3222" s="163" t="s">
        <v>638</v>
      </c>
      <c r="E3222" s="163" t="s">
        <v>3790</v>
      </c>
      <c r="F3222" s="163" t="s">
        <v>3254</v>
      </c>
      <c r="G3222" s="167" t="s">
        <v>3809</v>
      </c>
      <c r="H3222" s="167" t="s">
        <v>3344</v>
      </c>
      <c r="I3222" s="163" t="s">
        <v>439</v>
      </c>
      <c r="J3222" s="162">
        <v>12.412017093779699</v>
      </c>
      <c r="K3222" s="162">
        <v>125.050592422485</v>
      </c>
      <c r="L3222" s="163" t="s">
        <v>3810</v>
      </c>
      <c r="M3222" s="162">
        <v>14</v>
      </c>
      <c r="N3222" s="162">
        <v>63</v>
      </c>
      <c r="O3222" s="162">
        <v>197</v>
      </c>
      <c r="P3222" s="162">
        <v>1422</v>
      </c>
      <c r="Q3222" s="162">
        <v>2639</v>
      </c>
      <c r="R3222" s="164" t="str">
        <f>IF(B3222&lt;200000,1,"")</f>
        <v/>
      </c>
      <c r="S3222" s="164">
        <v>1</v>
      </c>
      <c r="T3222" s="164">
        <v>1</v>
      </c>
      <c r="U3222" s="164" t="s">
        <v>644</v>
      </c>
      <c r="V3222" s="164" t="s">
        <v>644</v>
      </c>
      <c r="W3222" s="162">
        <f t="shared" si="176"/>
        <v>5</v>
      </c>
      <c r="X3222" s="162">
        <v>2</v>
      </c>
      <c r="Y3222" t="str">
        <f t="shared" ref="Y3222:Y3285" si="177">IF(X3222=1,"Public","Private")&amp;" "&amp;IF(W3222=1,"Elementary",IF(W3222=2,"JHS",IF(W3222=3,"SHS (Stand-alone)",IF(W3222=4,"Integrated",IF(W3222=5,"Secondary",IF(W3222=6,"Complete K to 12",IF(W3222=7,"ALS",IF(W3222=8,"SHS SUC",""))))))))</f>
        <v>Private Secondary</v>
      </c>
      <c r="AA3222" t="str">
        <f t="shared" ref="AA3222:AA3285" si="178">IF(R3222=1,1,"")&amp;IF(S3222=1,2,"")&amp;IF(T3222=1,3,"")&amp;IF(U3222=1,4,"")&amp;IF(V3222=1,5,"")</f>
        <v>23</v>
      </c>
    </row>
    <row r="3223" spans="1:27" ht="15.75" hidden="1" customHeight="1" x14ac:dyDescent="0.25">
      <c r="A3223" s="162">
        <v>3205</v>
      </c>
      <c r="B3223" s="166">
        <v>404761</v>
      </c>
      <c r="C3223" s="167" t="s">
        <v>3811</v>
      </c>
      <c r="D3223" s="163" t="s">
        <v>638</v>
      </c>
      <c r="E3223" s="163" t="s">
        <v>3790</v>
      </c>
      <c r="F3223" s="163" t="s">
        <v>3254</v>
      </c>
      <c r="G3223" s="167" t="s">
        <v>3812</v>
      </c>
      <c r="H3223" s="167" t="s">
        <v>3395</v>
      </c>
      <c r="I3223" s="163" t="s">
        <v>439</v>
      </c>
      <c r="J3223" s="170"/>
      <c r="K3223" s="170"/>
      <c r="L3223" s="163" t="s">
        <v>3813</v>
      </c>
      <c r="M3223" s="162">
        <v>14</v>
      </c>
      <c r="N3223" s="162">
        <v>63</v>
      </c>
      <c r="O3223" s="162">
        <v>197</v>
      </c>
      <c r="P3223" s="162">
        <v>1424</v>
      </c>
      <c r="Q3223" s="162">
        <v>2643</v>
      </c>
      <c r="R3223" s="164" t="str">
        <f>IF(B3223&lt;200000,1,"")</f>
        <v/>
      </c>
      <c r="S3223" s="164">
        <v>1</v>
      </c>
      <c r="T3223" s="164">
        <v>1</v>
      </c>
      <c r="U3223" s="164" t="s">
        <v>644</v>
      </c>
      <c r="V3223" s="164" t="s">
        <v>644</v>
      </c>
      <c r="W3223" s="162">
        <f t="shared" si="176"/>
        <v>5</v>
      </c>
      <c r="X3223" s="162">
        <v>2</v>
      </c>
      <c r="Y3223" t="str">
        <f t="shared" si="177"/>
        <v>Private Secondary</v>
      </c>
      <c r="AA3223" t="str">
        <f t="shared" si="178"/>
        <v>23</v>
      </c>
    </row>
    <row r="3224" spans="1:27" ht="15.75" hidden="1" customHeight="1" x14ac:dyDescent="0.25">
      <c r="A3224" s="162">
        <v>3206</v>
      </c>
      <c r="B3224" s="166">
        <v>404762</v>
      </c>
      <c r="C3224" s="167" t="s">
        <v>3814</v>
      </c>
      <c r="D3224" s="163" t="s">
        <v>638</v>
      </c>
      <c r="E3224" s="163" t="s">
        <v>3790</v>
      </c>
      <c r="F3224" s="163" t="s">
        <v>3254</v>
      </c>
      <c r="G3224" s="167" t="s">
        <v>3812</v>
      </c>
      <c r="H3224" s="167" t="s">
        <v>3412</v>
      </c>
      <c r="I3224" s="163" t="s">
        <v>3</v>
      </c>
      <c r="J3224" s="170"/>
      <c r="K3224" s="170"/>
      <c r="L3224" s="163" t="s">
        <v>3815</v>
      </c>
      <c r="M3224" s="162">
        <v>14</v>
      </c>
      <c r="N3224" s="162">
        <v>63</v>
      </c>
      <c r="O3224" s="162">
        <v>197</v>
      </c>
      <c r="P3224" s="162">
        <v>1424</v>
      </c>
      <c r="Q3224" s="162">
        <v>2644</v>
      </c>
      <c r="R3224" s="164">
        <v>1</v>
      </c>
      <c r="S3224" s="164" t="s">
        <v>644</v>
      </c>
      <c r="T3224" s="164"/>
      <c r="U3224" s="164" t="s">
        <v>644</v>
      </c>
      <c r="V3224" s="164" t="s">
        <v>644</v>
      </c>
      <c r="W3224" s="162">
        <f t="shared" si="176"/>
        <v>1</v>
      </c>
      <c r="X3224" s="162">
        <v>2</v>
      </c>
      <c r="Y3224" t="str">
        <f t="shared" si="177"/>
        <v>Private Elementary</v>
      </c>
      <c r="AA3224" t="str">
        <f t="shared" si="178"/>
        <v>1</v>
      </c>
    </row>
    <row r="3225" spans="1:27" ht="15.75" hidden="1" customHeight="1" x14ac:dyDescent="0.25">
      <c r="A3225" s="162">
        <v>3207</v>
      </c>
      <c r="B3225" s="166">
        <v>404763</v>
      </c>
      <c r="C3225" s="167" t="s">
        <v>3816</v>
      </c>
      <c r="D3225" s="163" t="s">
        <v>638</v>
      </c>
      <c r="E3225" s="163" t="s">
        <v>3790</v>
      </c>
      <c r="F3225" s="163" t="s">
        <v>3254</v>
      </c>
      <c r="G3225" s="167" t="s">
        <v>3817</v>
      </c>
      <c r="H3225" s="167" t="s">
        <v>3494</v>
      </c>
      <c r="I3225" s="163" t="s">
        <v>439</v>
      </c>
      <c r="J3225" s="170"/>
      <c r="K3225" s="170"/>
      <c r="L3225" s="163" t="s">
        <v>3818</v>
      </c>
      <c r="M3225" s="162">
        <v>14</v>
      </c>
      <c r="N3225" s="162">
        <v>63</v>
      </c>
      <c r="O3225" s="162">
        <v>197</v>
      </c>
      <c r="P3225" s="162">
        <v>1427</v>
      </c>
      <c r="Q3225" s="162">
        <v>2651</v>
      </c>
      <c r="R3225" s="164" t="str">
        <f>IF(B3225&lt;200000,1,"")</f>
        <v/>
      </c>
      <c r="S3225" s="164">
        <v>1</v>
      </c>
      <c r="T3225" s="164">
        <v>1</v>
      </c>
      <c r="U3225" s="164" t="s">
        <v>644</v>
      </c>
      <c r="V3225" s="164" t="s">
        <v>644</v>
      </c>
      <c r="W3225" s="162">
        <f t="shared" si="176"/>
        <v>5</v>
      </c>
      <c r="X3225" s="162">
        <v>2</v>
      </c>
      <c r="Y3225" t="str">
        <f t="shared" si="177"/>
        <v>Private Secondary</v>
      </c>
      <c r="AA3225" t="str">
        <f t="shared" si="178"/>
        <v>23</v>
      </c>
    </row>
    <row r="3226" spans="1:27" ht="15.75" hidden="1" customHeight="1" x14ac:dyDescent="0.25">
      <c r="A3226" s="162">
        <v>3208</v>
      </c>
      <c r="B3226" s="166">
        <v>404764</v>
      </c>
      <c r="C3226" s="167" t="s">
        <v>3819</v>
      </c>
      <c r="D3226" s="163" t="s">
        <v>638</v>
      </c>
      <c r="E3226" s="163" t="s">
        <v>3790</v>
      </c>
      <c r="F3226" s="163" t="s">
        <v>3254</v>
      </c>
      <c r="G3226" s="167" t="s">
        <v>3817</v>
      </c>
      <c r="H3226" s="167" t="s">
        <v>3497</v>
      </c>
      <c r="I3226" s="163" t="s">
        <v>439</v>
      </c>
      <c r="J3226" s="170"/>
      <c r="K3226" s="170"/>
      <c r="L3226" s="163" t="s">
        <v>3820</v>
      </c>
      <c r="M3226" s="162">
        <v>14</v>
      </c>
      <c r="N3226" s="162">
        <v>63</v>
      </c>
      <c r="O3226" s="162">
        <v>197</v>
      </c>
      <c r="P3226" s="162">
        <v>1427</v>
      </c>
      <c r="Q3226" s="162">
        <v>2650</v>
      </c>
      <c r="R3226" s="164">
        <v>1</v>
      </c>
      <c r="S3226" s="164">
        <v>1</v>
      </c>
      <c r="T3226" s="164">
        <v>1</v>
      </c>
      <c r="U3226" s="164" t="s">
        <v>644</v>
      </c>
      <c r="V3226" s="164" t="s">
        <v>644</v>
      </c>
      <c r="W3226" s="162">
        <f t="shared" si="176"/>
        <v>6</v>
      </c>
      <c r="X3226" s="162">
        <v>2</v>
      </c>
      <c r="Y3226" t="str">
        <f t="shared" si="177"/>
        <v>Private Complete K to 12</v>
      </c>
      <c r="AA3226" t="str">
        <f t="shared" si="178"/>
        <v>123</v>
      </c>
    </row>
    <row r="3227" spans="1:27" ht="15.75" hidden="1" customHeight="1" x14ac:dyDescent="0.25">
      <c r="A3227" s="162">
        <v>3209</v>
      </c>
      <c r="B3227" s="166">
        <v>404765</v>
      </c>
      <c r="C3227" s="167" t="s">
        <v>3821</v>
      </c>
      <c r="D3227" s="163" t="s">
        <v>638</v>
      </c>
      <c r="E3227" s="163" t="s">
        <v>3790</v>
      </c>
      <c r="F3227" s="163" t="s">
        <v>3254</v>
      </c>
      <c r="G3227" s="167" t="s">
        <v>3822</v>
      </c>
      <c r="H3227" s="167" t="s">
        <v>3543</v>
      </c>
      <c r="I3227" s="163" t="s">
        <v>439</v>
      </c>
      <c r="J3227" s="162">
        <v>11.410707</v>
      </c>
      <c r="K3227" s="162">
        <v>125.54557800000001</v>
      </c>
      <c r="L3227" s="163" t="s">
        <v>3823</v>
      </c>
      <c r="M3227" s="162">
        <v>14</v>
      </c>
      <c r="N3227" s="162">
        <v>63</v>
      </c>
      <c r="O3227" s="162">
        <v>197</v>
      </c>
      <c r="P3227" s="162">
        <v>1430</v>
      </c>
      <c r="Q3227" s="162">
        <v>2654</v>
      </c>
      <c r="R3227" s="164" t="str">
        <f>IF(B3227&lt;200000,1,"")</f>
        <v/>
      </c>
      <c r="S3227" s="164">
        <v>1</v>
      </c>
      <c r="T3227" s="164">
        <v>1</v>
      </c>
      <c r="U3227" s="164" t="s">
        <v>644</v>
      </c>
      <c r="V3227" s="164" t="s">
        <v>644</v>
      </c>
      <c r="W3227" s="162">
        <f t="shared" si="176"/>
        <v>5</v>
      </c>
      <c r="X3227" s="162">
        <v>2</v>
      </c>
      <c r="Y3227" t="str">
        <f t="shared" si="177"/>
        <v>Private Secondary</v>
      </c>
      <c r="AA3227" t="str">
        <f t="shared" si="178"/>
        <v>23</v>
      </c>
    </row>
    <row r="3228" spans="1:27" ht="15.75" hidden="1" customHeight="1" x14ac:dyDescent="0.25">
      <c r="A3228" s="162">
        <v>3210</v>
      </c>
      <c r="B3228" s="166">
        <v>404766</v>
      </c>
      <c r="C3228" s="167" t="s">
        <v>3824</v>
      </c>
      <c r="D3228" s="163" t="s">
        <v>638</v>
      </c>
      <c r="E3228" s="163" t="s">
        <v>3790</v>
      </c>
      <c r="F3228" s="163" t="s">
        <v>3254</v>
      </c>
      <c r="G3228" s="167" t="s">
        <v>3825</v>
      </c>
      <c r="H3228" s="167" t="s">
        <v>3614</v>
      </c>
      <c r="I3228" s="163" t="s">
        <v>439</v>
      </c>
      <c r="J3228" s="162">
        <v>12.4107597219448</v>
      </c>
      <c r="K3228" s="162">
        <v>124.277536869049</v>
      </c>
      <c r="L3228" s="163" t="s">
        <v>3826</v>
      </c>
      <c r="M3228" s="162">
        <v>14</v>
      </c>
      <c r="N3228" s="162">
        <v>63</v>
      </c>
      <c r="O3228" s="162">
        <v>197</v>
      </c>
      <c r="P3228" s="162">
        <v>1434</v>
      </c>
      <c r="Q3228" s="162">
        <v>2661</v>
      </c>
      <c r="R3228" s="164" t="str">
        <f>IF(B3228&lt;200000,1,"")</f>
        <v/>
      </c>
      <c r="S3228" s="164">
        <v>1</v>
      </c>
      <c r="T3228" s="164"/>
      <c r="U3228" s="164" t="s">
        <v>644</v>
      </c>
      <c r="V3228" s="164" t="s">
        <v>644</v>
      </c>
      <c r="W3228" s="162">
        <f t="shared" si="176"/>
        <v>2</v>
      </c>
      <c r="X3228" s="162">
        <v>2</v>
      </c>
      <c r="Y3228" t="str">
        <f t="shared" si="177"/>
        <v>Private JHS</v>
      </c>
      <c r="AA3228" t="str">
        <f t="shared" si="178"/>
        <v>2</v>
      </c>
    </row>
    <row r="3229" spans="1:27" ht="15.75" hidden="1" customHeight="1" x14ac:dyDescent="0.25">
      <c r="A3229" s="162">
        <v>3211</v>
      </c>
      <c r="B3229" s="166">
        <v>404767</v>
      </c>
      <c r="C3229" s="167" t="s">
        <v>3827</v>
      </c>
      <c r="D3229" s="163" t="s">
        <v>638</v>
      </c>
      <c r="E3229" s="163" t="s">
        <v>3790</v>
      </c>
      <c r="F3229" s="163" t="s">
        <v>3254</v>
      </c>
      <c r="G3229" s="163" t="s">
        <v>3014</v>
      </c>
      <c r="H3229" s="167" t="s">
        <v>2591</v>
      </c>
      <c r="I3229" s="163" t="s">
        <v>3</v>
      </c>
      <c r="J3229" s="170"/>
      <c r="K3229" s="170"/>
      <c r="L3229" s="163" t="s">
        <v>3088</v>
      </c>
      <c r="M3229" s="162">
        <v>14</v>
      </c>
      <c r="N3229" s="162">
        <v>63</v>
      </c>
      <c r="O3229" s="162">
        <v>197</v>
      </c>
      <c r="P3229" s="162">
        <v>1435</v>
      </c>
      <c r="Q3229" s="162">
        <v>2662</v>
      </c>
      <c r="R3229" s="164">
        <v>1</v>
      </c>
      <c r="S3229" s="164" t="s">
        <v>644</v>
      </c>
      <c r="T3229" s="164"/>
      <c r="U3229" s="164" t="s">
        <v>644</v>
      </c>
      <c r="V3229" s="164" t="s">
        <v>644</v>
      </c>
      <c r="W3229" s="162">
        <f t="shared" si="176"/>
        <v>1</v>
      </c>
      <c r="X3229" s="162">
        <v>2</v>
      </c>
      <c r="Y3229" t="str">
        <f t="shared" si="177"/>
        <v>Private Elementary</v>
      </c>
      <c r="AA3229" t="str">
        <f t="shared" si="178"/>
        <v>1</v>
      </c>
    </row>
    <row r="3230" spans="1:27" ht="15.75" hidden="1" customHeight="1" x14ac:dyDescent="0.25">
      <c r="A3230" s="162">
        <v>3212</v>
      </c>
      <c r="B3230" s="166">
        <v>404768</v>
      </c>
      <c r="C3230" s="167" t="s">
        <v>3828</v>
      </c>
      <c r="D3230" s="163" t="s">
        <v>638</v>
      </c>
      <c r="E3230" s="163" t="s">
        <v>3790</v>
      </c>
      <c r="F3230" s="163" t="s">
        <v>3254</v>
      </c>
      <c r="G3230" s="163" t="s">
        <v>3829</v>
      </c>
      <c r="H3230" s="167" t="s">
        <v>3630</v>
      </c>
      <c r="I3230" s="163" t="s">
        <v>439</v>
      </c>
      <c r="J3230" s="162">
        <v>12.4107597219448</v>
      </c>
      <c r="K3230" s="162">
        <v>124.277536869049</v>
      </c>
      <c r="L3230" s="163" t="s">
        <v>3830</v>
      </c>
      <c r="M3230" s="162">
        <v>14</v>
      </c>
      <c r="N3230" s="162">
        <v>63</v>
      </c>
      <c r="O3230" s="162">
        <v>197</v>
      </c>
      <c r="P3230" s="162">
        <v>1436</v>
      </c>
      <c r="Q3230" s="162">
        <v>2663</v>
      </c>
      <c r="R3230" s="164">
        <v>1</v>
      </c>
      <c r="S3230" s="164">
        <v>1</v>
      </c>
      <c r="T3230" s="164"/>
      <c r="U3230" s="164" t="s">
        <v>644</v>
      </c>
      <c r="V3230" s="164" t="s">
        <v>644</v>
      </c>
      <c r="W3230" s="162">
        <f t="shared" si="176"/>
        <v>4</v>
      </c>
      <c r="X3230" s="162">
        <v>2</v>
      </c>
      <c r="Y3230" t="str">
        <f t="shared" si="177"/>
        <v>Private Integrated</v>
      </c>
      <c r="AA3230" t="str">
        <f t="shared" si="178"/>
        <v>12</v>
      </c>
    </row>
    <row r="3231" spans="1:27" ht="15.75" hidden="1" customHeight="1" x14ac:dyDescent="0.25">
      <c r="A3231" s="162">
        <v>3213</v>
      </c>
      <c r="B3231" s="166">
        <v>453001</v>
      </c>
      <c r="C3231" s="167" t="s">
        <v>3831</v>
      </c>
      <c r="D3231" s="163" t="s">
        <v>638</v>
      </c>
      <c r="E3231" s="163" t="s">
        <v>3790</v>
      </c>
      <c r="F3231" s="163" t="s">
        <v>3254</v>
      </c>
      <c r="G3231" s="167" t="s">
        <v>3817</v>
      </c>
      <c r="H3231" s="167" t="s">
        <v>3497</v>
      </c>
      <c r="I3231" s="163" t="s">
        <v>439</v>
      </c>
      <c r="J3231" s="162">
        <v>12.533953209989001</v>
      </c>
      <c r="K3231" s="162">
        <v>124.388773441314</v>
      </c>
      <c r="L3231" s="163" t="s">
        <v>2944</v>
      </c>
      <c r="M3231" s="162">
        <v>14</v>
      </c>
      <c r="N3231" s="162">
        <v>63</v>
      </c>
      <c r="O3231" s="162">
        <v>197</v>
      </c>
      <c r="P3231" s="162">
        <v>1427</v>
      </c>
      <c r="Q3231" s="162">
        <v>2650</v>
      </c>
      <c r="R3231" s="164" t="str">
        <f>IF(B3231&lt;200000,1,"")</f>
        <v/>
      </c>
      <c r="S3231" s="164">
        <v>1</v>
      </c>
      <c r="T3231" s="164">
        <v>1</v>
      </c>
      <c r="U3231" s="164" t="s">
        <v>644</v>
      </c>
      <c r="V3231" s="164" t="s">
        <v>644</v>
      </c>
      <c r="W3231" s="162">
        <f t="shared" si="176"/>
        <v>5</v>
      </c>
      <c r="X3231" s="162">
        <v>2</v>
      </c>
      <c r="Y3231" t="str">
        <f t="shared" si="177"/>
        <v>Private Secondary</v>
      </c>
      <c r="AA3231" t="str">
        <f t="shared" si="178"/>
        <v>23</v>
      </c>
    </row>
    <row r="3232" spans="1:27" ht="15.75" hidden="1" customHeight="1" x14ac:dyDescent="0.25">
      <c r="A3232" s="162">
        <v>3214</v>
      </c>
      <c r="B3232" s="162">
        <v>453002</v>
      </c>
      <c r="C3232" s="169" t="s">
        <v>3832</v>
      </c>
      <c r="D3232" s="163" t="s">
        <v>638</v>
      </c>
      <c r="E3232" s="163" t="s">
        <v>3790</v>
      </c>
      <c r="F3232" s="163" t="s">
        <v>3254</v>
      </c>
      <c r="G3232" s="163" t="s">
        <v>3795</v>
      </c>
      <c r="H3232" s="163" t="s">
        <v>3303</v>
      </c>
      <c r="I3232" s="163" t="s">
        <v>439</v>
      </c>
      <c r="J3232" s="170"/>
      <c r="K3232" s="170"/>
      <c r="L3232" s="163" t="s">
        <v>3833</v>
      </c>
      <c r="M3232" s="162">
        <v>14</v>
      </c>
      <c r="N3232" s="162">
        <v>63</v>
      </c>
      <c r="O3232" s="162">
        <v>197</v>
      </c>
      <c r="P3232" s="162">
        <v>1421</v>
      </c>
      <c r="Q3232" s="162">
        <v>2637</v>
      </c>
      <c r="R3232" s="164">
        <v>1</v>
      </c>
      <c r="S3232" s="164">
        <v>1</v>
      </c>
      <c r="T3232" s="164"/>
      <c r="U3232" s="164" t="s">
        <v>644</v>
      </c>
      <c r="V3232" s="164" t="s">
        <v>644</v>
      </c>
      <c r="W3232" s="162">
        <f t="shared" si="176"/>
        <v>4</v>
      </c>
      <c r="X3232" s="162">
        <v>2</v>
      </c>
      <c r="Y3232" t="str">
        <f t="shared" si="177"/>
        <v>Private Integrated</v>
      </c>
      <c r="AA3232" t="str">
        <f t="shared" si="178"/>
        <v>12</v>
      </c>
    </row>
    <row r="3233" spans="1:27" ht="15.75" hidden="1" customHeight="1" x14ac:dyDescent="0.25">
      <c r="A3233" s="162">
        <v>3215</v>
      </c>
      <c r="B3233" s="162">
        <v>453003</v>
      </c>
      <c r="C3233" s="163" t="s">
        <v>3834</v>
      </c>
      <c r="D3233" s="163" t="s">
        <v>638</v>
      </c>
      <c r="E3233" s="163" t="s">
        <v>3790</v>
      </c>
      <c r="F3233" s="163" t="s">
        <v>3254</v>
      </c>
      <c r="G3233" s="163" t="s">
        <v>3835</v>
      </c>
      <c r="H3233" s="163" t="s">
        <v>3586</v>
      </c>
      <c r="I3233" s="163" t="s">
        <v>3</v>
      </c>
      <c r="J3233" s="170"/>
      <c r="K3233" s="170"/>
      <c r="L3233" s="163" t="s">
        <v>3836</v>
      </c>
      <c r="M3233" s="162">
        <v>14</v>
      </c>
      <c r="N3233" s="162">
        <v>63</v>
      </c>
      <c r="O3233" s="162">
        <v>197</v>
      </c>
      <c r="P3233" s="162">
        <v>1432</v>
      </c>
      <c r="Q3233" s="162">
        <v>2658</v>
      </c>
      <c r="R3233" s="164">
        <v>1</v>
      </c>
      <c r="S3233" s="164" t="s">
        <v>644</v>
      </c>
      <c r="T3233" s="164"/>
      <c r="U3233" s="164" t="s">
        <v>644</v>
      </c>
      <c r="V3233" s="164" t="s">
        <v>644</v>
      </c>
      <c r="W3233" s="162">
        <f t="shared" si="176"/>
        <v>1</v>
      </c>
      <c r="X3233" s="162">
        <v>2</v>
      </c>
      <c r="Y3233" t="str">
        <f t="shared" si="177"/>
        <v>Private Elementary</v>
      </c>
      <c r="AA3233" t="str">
        <f t="shared" si="178"/>
        <v>1</v>
      </c>
    </row>
    <row r="3234" spans="1:27" ht="15.75" hidden="1" customHeight="1" x14ac:dyDescent="0.25">
      <c r="A3234" s="162">
        <v>3216</v>
      </c>
      <c r="B3234" s="162">
        <v>453004</v>
      </c>
      <c r="C3234" s="163" t="s">
        <v>3837</v>
      </c>
      <c r="D3234" s="163" t="s">
        <v>638</v>
      </c>
      <c r="E3234" s="163" t="s">
        <v>3790</v>
      </c>
      <c r="F3234" s="163" t="s">
        <v>3254</v>
      </c>
      <c r="G3234" s="163" t="s">
        <v>3825</v>
      </c>
      <c r="H3234" s="163" t="s">
        <v>3614</v>
      </c>
      <c r="I3234" s="163" t="s">
        <v>439</v>
      </c>
      <c r="J3234" s="162">
        <v>12.4380852340784</v>
      </c>
      <c r="K3234" s="162">
        <v>124.245328903198</v>
      </c>
      <c r="L3234" s="163" t="s">
        <v>3838</v>
      </c>
      <c r="M3234" s="162">
        <v>14</v>
      </c>
      <c r="N3234" s="162">
        <v>63</v>
      </c>
      <c r="O3234" s="162">
        <v>197</v>
      </c>
      <c r="P3234" s="162">
        <v>1434</v>
      </c>
      <c r="Q3234" s="162">
        <v>2661</v>
      </c>
      <c r="R3234" s="164">
        <v>1</v>
      </c>
      <c r="S3234" s="164">
        <v>1</v>
      </c>
      <c r="T3234" s="164"/>
      <c r="U3234" s="164" t="s">
        <v>644</v>
      </c>
      <c r="V3234" s="164" t="s">
        <v>644</v>
      </c>
      <c r="W3234" s="162">
        <f t="shared" si="176"/>
        <v>4</v>
      </c>
      <c r="X3234" s="162">
        <v>2</v>
      </c>
      <c r="Y3234" t="str">
        <f t="shared" si="177"/>
        <v>Private Integrated</v>
      </c>
      <c r="AA3234" t="str">
        <f t="shared" si="178"/>
        <v>12</v>
      </c>
    </row>
    <row r="3235" spans="1:27" ht="15.75" hidden="1" customHeight="1" x14ac:dyDescent="0.25">
      <c r="A3235" s="162">
        <v>3217</v>
      </c>
      <c r="B3235" s="162">
        <v>453006</v>
      </c>
      <c r="C3235" s="163" t="s">
        <v>3839</v>
      </c>
      <c r="D3235" s="163" t="s">
        <v>638</v>
      </c>
      <c r="E3235" s="163" t="s">
        <v>3790</v>
      </c>
      <c r="F3235" s="163" t="s">
        <v>3254</v>
      </c>
      <c r="G3235" s="163" t="s">
        <v>3840</v>
      </c>
      <c r="H3235" s="163" t="s">
        <v>3556</v>
      </c>
      <c r="I3235" s="163" t="s">
        <v>3</v>
      </c>
      <c r="J3235" s="170"/>
      <c r="K3235" s="170"/>
      <c r="L3235" s="163" t="s">
        <v>3841</v>
      </c>
      <c r="M3235" s="162">
        <v>14</v>
      </c>
      <c r="N3235" s="162">
        <v>63</v>
      </c>
      <c r="O3235" s="162">
        <v>197</v>
      </c>
      <c r="P3235" s="162">
        <v>1431</v>
      </c>
      <c r="Q3235" s="162">
        <v>2656</v>
      </c>
      <c r="R3235" s="164">
        <v>1</v>
      </c>
      <c r="S3235" s="164">
        <v>1</v>
      </c>
      <c r="T3235" s="164"/>
      <c r="U3235" s="164" t="s">
        <v>644</v>
      </c>
      <c r="V3235" s="164" t="s">
        <v>644</v>
      </c>
      <c r="W3235" s="162">
        <f t="shared" si="176"/>
        <v>4</v>
      </c>
      <c r="X3235" s="162">
        <v>2</v>
      </c>
      <c r="Y3235" t="str">
        <f t="shared" si="177"/>
        <v>Private Integrated</v>
      </c>
      <c r="AA3235" t="str">
        <f t="shared" si="178"/>
        <v>12</v>
      </c>
    </row>
    <row r="3236" spans="1:27" ht="15.75" hidden="1" customHeight="1" x14ac:dyDescent="0.25">
      <c r="A3236" s="162">
        <v>3218</v>
      </c>
      <c r="B3236" s="162">
        <v>453007</v>
      </c>
      <c r="C3236" s="163" t="s">
        <v>3842</v>
      </c>
      <c r="D3236" s="163" t="s">
        <v>638</v>
      </c>
      <c r="E3236" s="163" t="s">
        <v>3790</v>
      </c>
      <c r="F3236" s="163" t="s">
        <v>3254</v>
      </c>
      <c r="G3236" s="163" t="s">
        <v>3812</v>
      </c>
      <c r="H3236" s="163" t="s">
        <v>3412</v>
      </c>
      <c r="I3236" s="163" t="s">
        <v>3</v>
      </c>
      <c r="J3236" s="162">
        <v>12.499939439399901</v>
      </c>
      <c r="K3236" s="162">
        <v>124.636770486831</v>
      </c>
      <c r="L3236" s="163" t="s">
        <v>3843</v>
      </c>
      <c r="M3236" s="162">
        <v>14</v>
      </c>
      <c r="N3236" s="162">
        <v>63</v>
      </c>
      <c r="O3236" s="162">
        <v>197</v>
      </c>
      <c r="P3236" s="162">
        <v>1424</v>
      </c>
      <c r="Q3236" s="162">
        <v>2644</v>
      </c>
      <c r="R3236" s="164">
        <v>1</v>
      </c>
      <c r="S3236" s="164" t="s">
        <v>644</v>
      </c>
      <c r="T3236" s="164"/>
      <c r="U3236" s="164" t="s">
        <v>644</v>
      </c>
      <c r="V3236" s="164" t="s">
        <v>644</v>
      </c>
      <c r="W3236" s="162">
        <f t="shared" si="176"/>
        <v>1</v>
      </c>
      <c r="X3236" s="162">
        <v>2</v>
      </c>
      <c r="Y3236" t="str">
        <f t="shared" si="177"/>
        <v>Private Elementary</v>
      </c>
      <c r="AA3236" t="str">
        <f t="shared" si="178"/>
        <v>1</v>
      </c>
    </row>
    <row r="3237" spans="1:27" ht="15.75" hidden="1" customHeight="1" x14ac:dyDescent="0.25">
      <c r="A3237" s="162">
        <v>3219</v>
      </c>
      <c r="B3237" s="162">
        <v>453008</v>
      </c>
      <c r="C3237" s="163" t="s">
        <v>3844</v>
      </c>
      <c r="D3237" s="163" t="s">
        <v>638</v>
      </c>
      <c r="E3237" s="163" t="s">
        <v>3790</v>
      </c>
      <c r="F3237" s="163" t="s">
        <v>3254</v>
      </c>
      <c r="G3237" s="163" t="s">
        <v>3795</v>
      </c>
      <c r="H3237" s="163" t="s">
        <v>3326</v>
      </c>
      <c r="I3237" s="163" t="s">
        <v>3</v>
      </c>
      <c r="J3237" s="166">
        <v>12.497708356528999</v>
      </c>
      <c r="K3237" s="166">
        <v>124.63631987571701</v>
      </c>
      <c r="L3237" s="163" t="s">
        <v>3845</v>
      </c>
      <c r="M3237" s="162">
        <v>14</v>
      </c>
      <c r="N3237" s="162">
        <v>63</v>
      </c>
      <c r="O3237" s="162">
        <v>197</v>
      </c>
      <c r="P3237" s="162">
        <v>1421</v>
      </c>
      <c r="Q3237" s="162">
        <v>2635</v>
      </c>
      <c r="R3237" s="164">
        <v>1</v>
      </c>
      <c r="S3237" s="164" t="s">
        <v>644</v>
      </c>
      <c r="T3237" s="164"/>
      <c r="U3237" s="164" t="s">
        <v>644</v>
      </c>
      <c r="V3237" s="164" t="s">
        <v>644</v>
      </c>
      <c r="W3237" s="162">
        <f t="shared" si="176"/>
        <v>1</v>
      </c>
      <c r="X3237" s="162">
        <v>2</v>
      </c>
      <c r="Y3237" t="str">
        <f t="shared" si="177"/>
        <v>Private Elementary</v>
      </c>
      <c r="AA3237" t="str">
        <f t="shared" si="178"/>
        <v>1</v>
      </c>
    </row>
    <row r="3238" spans="1:27" ht="15.75" hidden="1" customHeight="1" x14ac:dyDescent="0.25">
      <c r="A3238" s="162">
        <v>3220</v>
      </c>
      <c r="B3238" s="162">
        <v>453009</v>
      </c>
      <c r="C3238" s="163" t="s">
        <v>3846</v>
      </c>
      <c r="D3238" s="163" t="s">
        <v>638</v>
      </c>
      <c r="E3238" s="163" t="s">
        <v>3790</v>
      </c>
      <c r="F3238" s="163" t="s">
        <v>3254</v>
      </c>
      <c r="G3238" s="163" t="s">
        <v>3847</v>
      </c>
      <c r="H3238" s="163" t="s">
        <v>3275</v>
      </c>
      <c r="I3238" s="163" t="s">
        <v>439</v>
      </c>
      <c r="J3238" s="177"/>
      <c r="K3238" s="177"/>
      <c r="L3238" s="163" t="s">
        <v>3848</v>
      </c>
      <c r="M3238" s="162">
        <v>14</v>
      </c>
      <c r="N3238" s="162">
        <v>63</v>
      </c>
      <c r="O3238" s="162">
        <v>197</v>
      </c>
      <c r="P3238" s="162">
        <v>1419</v>
      </c>
      <c r="Q3238" s="162">
        <v>2633</v>
      </c>
      <c r="R3238" s="164">
        <v>1</v>
      </c>
      <c r="S3238" s="164">
        <v>1</v>
      </c>
      <c r="T3238" s="164">
        <v>1</v>
      </c>
      <c r="U3238" s="164" t="s">
        <v>644</v>
      </c>
      <c r="V3238" s="164" t="s">
        <v>644</v>
      </c>
      <c r="W3238" s="162">
        <f t="shared" ref="W3238:W3294" si="179">IF(AA3238="1",1,IF(AA3238="2",2,IF(AA3238="12",4,IF(AA3238="123",6,IF(AA3238="23",5,IF(AA3238="3",3,IF(AA3238="4",7,IF(AA3238="35",8,""))))))))</f>
        <v>6</v>
      </c>
      <c r="X3238" s="162">
        <v>2</v>
      </c>
      <c r="Y3238" t="str">
        <f t="shared" si="177"/>
        <v>Private Complete K to 12</v>
      </c>
      <c r="AA3238" t="str">
        <f t="shared" si="178"/>
        <v>123</v>
      </c>
    </row>
    <row r="3239" spans="1:27" ht="15.75" hidden="1" customHeight="1" x14ac:dyDescent="0.25">
      <c r="A3239" s="162">
        <v>3221</v>
      </c>
      <c r="B3239" s="162">
        <v>453010</v>
      </c>
      <c r="C3239" s="163" t="s">
        <v>3849</v>
      </c>
      <c r="D3239" s="163" t="s">
        <v>638</v>
      </c>
      <c r="E3239" s="163" t="s">
        <v>3790</v>
      </c>
      <c r="F3239" s="163" t="s">
        <v>3254</v>
      </c>
      <c r="G3239" s="163" t="s">
        <v>3840</v>
      </c>
      <c r="H3239" s="163" t="s">
        <v>3556</v>
      </c>
      <c r="I3239" s="163" t="s">
        <v>3</v>
      </c>
      <c r="J3239" s="170"/>
      <c r="K3239" s="170"/>
      <c r="L3239" s="163" t="s">
        <v>3850</v>
      </c>
      <c r="M3239" s="162">
        <v>14</v>
      </c>
      <c r="N3239" s="162">
        <v>63</v>
      </c>
      <c r="O3239" s="162">
        <v>197</v>
      </c>
      <c r="P3239" s="162">
        <v>1431</v>
      </c>
      <c r="Q3239" s="162">
        <v>2656</v>
      </c>
      <c r="R3239" s="164">
        <v>1</v>
      </c>
      <c r="S3239" s="164" t="s">
        <v>644</v>
      </c>
      <c r="T3239" s="164"/>
      <c r="U3239" s="164" t="s">
        <v>644</v>
      </c>
      <c r="V3239" s="164" t="s">
        <v>644</v>
      </c>
      <c r="W3239" s="162">
        <f t="shared" si="179"/>
        <v>1</v>
      </c>
      <c r="X3239" s="162">
        <v>2</v>
      </c>
      <c r="Y3239" t="str">
        <f t="shared" si="177"/>
        <v>Private Elementary</v>
      </c>
      <c r="AA3239" t="str">
        <f t="shared" si="178"/>
        <v>1</v>
      </c>
    </row>
    <row r="3240" spans="1:27" ht="15.75" hidden="1" customHeight="1" x14ac:dyDescent="0.25">
      <c r="A3240" s="162">
        <v>3222</v>
      </c>
      <c r="B3240" s="162">
        <v>453011</v>
      </c>
      <c r="C3240" s="163" t="s">
        <v>3851</v>
      </c>
      <c r="D3240" s="163" t="s">
        <v>638</v>
      </c>
      <c r="E3240" s="163" t="s">
        <v>3790</v>
      </c>
      <c r="F3240" s="163" t="s">
        <v>3254</v>
      </c>
      <c r="G3240" s="163" t="s">
        <v>3014</v>
      </c>
      <c r="H3240" s="163" t="s">
        <v>2591</v>
      </c>
      <c r="I3240" s="163" t="s">
        <v>439</v>
      </c>
      <c r="J3240" s="177"/>
      <c r="K3240" s="177"/>
      <c r="L3240" s="163" t="s">
        <v>3852</v>
      </c>
      <c r="M3240" s="162">
        <v>14</v>
      </c>
      <c r="N3240" s="162">
        <v>63</v>
      </c>
      <c r="O3240" s="162">
        <v>197</v>
      </c>
      <c r="P3240" s="162">
        <v>1435</v>
      </c>
      <c r="Q3240" s="162">
        <v>2662</v>
      </c>
      <c r="R3240" s="164" t="str">
        <f>IF(B3240&lt;200000,1,"")</f>
        <v/>
      </c>
      <c r="S3240" s="164">
        <v>1</v>
      </c>
      <c r="T3240" s="164">
        <v>1</v>
      </c>
      <c r="U3240" s="164" t="s">
        <v>644</v>
      </c>
      <c r="V3240" s="164" t="s">
        <v>644</v>
      </c>
      <c r="W3240" s="162">
        <f t="shared" si="179"/>
        <v>5</v>
      </c>
      <c r="X3240" s="162">
        <v>2</v>
      </c>
      <c r="Y3240" t="str">
        <f t="shared" si="177"/>
        <v>Private Secondary</v>
      </c>
      <c r="AA3240" t="str">
        <f t="shared" si="178"/>
        <v>23</v>
      </c>
    </row>
    <row r="3241" spans="1:27" ht="15.75" hidden="1" customHeight="1" x14ac:dyDescent="0.25">
      <c r="A3241" s="162">
        <v>3223</v>
      </c>
      <c r="B3241" s="162">
        <v>453012</v>
      </c>
      <c r="C3241" s="163" t="s">
        <v>3853</v>
      </c>
      <c r="D3241" s="163" t="s">
        <v>638</v>
      </c>
      <c r="E3241" s="163" t="s">
        <v>3790</v>
      </c>
      <c r="F3241" s="163" t="s">
        <v>3254</v>
      </c>
      <c r="G3241" s="163" t="s">
        <v>3795</v>
      </c>
      <c r="H3241" s="163" t="s">
        <v>3315</v>
      </c>
      <c r="I3241" s="163" t="s">
        <v>439</v>
      </c>
      <c r="J3241" s="162">
        <v>12.5061350450415</v>
      </c>
      <c r="K3241" s="162">
        <v>124.642810821533</v>
      </c>
      <c r="L3241" s="163" t="s">
        <v>3854</v>
      </c>
      <c r="M3241" s="162">
        <v>14</v>
      </c>
      <c r="N3241" s="162">
        <v>63</v>
      </c>
      <c r="O3241" s="162">
        <v>197</v>
      </c>
      <c r="P3241" s="162">
        <v>1421</v>
      </c>
      <c r="Q3241" s="162">
        <v>2636</v>
      </c>
      <c r="R3241" s="164" t="str">
        <f>IF(B3241&lt;200000,1,"")</f>
        <v/>
      </c>
      <c r="S3241" s="164">
        <v>1</v>
      </c>
      <c r="T3241" s="164"/>
      <c r="U3241" s="164" t="s">
        <v>644</v>
      </c>
      <c r="V3241" s="164" t="s">
        <v>644</v>
      </c>
      <c r="W3241" s="162">
        <f t="shared" si="179"/>
        <v>2</v>
      </c>
      <c r="X3241" s="162">
        <v>2</v>
      </c>
      <c r="Y3241" t="str">
        <f t="shared" si="177"/>
        <v>Private JHS</v>
      </c>
      <c r="AA3241" t="str">
        <f t="shared" si="178"/>
        <v>2</v>
      </c>
    </row>
    <row r="3242" spans="1:27" ht="15.75" hidden="1" customHeight="1" x14ac:dyDescent="0.25">
      <c r="A3242" s="162">
        <v>3224</v>
      </c>
      <c r="B3242" s="162">
        <v>453013</v>
      </c>
      <c r="C3242" s="163" t="s">
        <v>3855</v>
      </c>
      <c r="D3242" s="163" t="s">
        <v>638</v>
      </c>
      <c r="E3242" s="163" t="s">
        <v>3790</v>
      </c>
      <c r="F3242" s="163" t="s">
        <v>3254</v>
      </c>
      <c r="G3242" s="163" t="s">
        <v>3795</v>
      </c>
      <c r="H3242" s="163" t="s">
        <v>3326</v>
      </c>
      <c r="I3242" s="163" t="s">
        <v>3</v>
      </c>
      <c r="J3242" s="170"/>
      <c r="K3242" s="170"/>
      <c r="L3242" s="163" t="s">
        <v>3856</v>
      </c>
      <c r="M3242" s="162">
        <v>14</v>
      </c>
      <c r="N3242" s="162">
        <v>63</v>
      </c>
      <c r="O3242" s="162">
        <v>197</v>
      </c>
      <c r="P3242" s="162">
        <v>1421</v>
      </c>
      <c r="Q3242" s="162">
        <v>2635</v>
      </c>
      <c r="R3242" s="164">
        <v>1</v>
      </c>
      <c r="S3242" s="164" t="s">
        <v>644</v>
      </c>
      <c r="T3242" s="164"/>
      <c r="U3242" s="164" t="s">
        <v>644</v>
      </c>
      <c r="V3242" s="164" t="s">
        <v>644</v>
      </c>
      <c r="W3242" s="162">
        <f t="shared" si="179"/>
        <v>1</v>
      </c>
      <c r="X3242" s="162">
        <v>2</v>
      </c>
      <c r="Y3242" t="str">
        <f t="shared" si="177"/>
        <v>Private Elementary</v>
      </c>
      <c r="AA3242" t="str">
        <f t="shared" si="178"/>
        <v>1</v>
      </c>
    </row>
    <row r="3243" spans="1:27" ht="15.75" hidden="1" customHeight="1" x14ac:dyDescent="0.25">
      <c r="A3243" s="162">
        <v>3225</v>
      </c>
      <c r="B3243" s="162">
        <v>453014</v>
      </c>
      <c r="C3243" s="169" t="s">
        <v>3857</v>
      </c>
      <c r="D3243" s="163" t="s">
        <v>638</v>
      </c>
      <c r="E3243" s="163" t="s">
        <v>3790</v>
      </c>
      <c r="F3243" s="163" t="s">
        <v>3254</v>
      </c>
      <c r="G3243" s="163" t="s">
        <v>3795</v>
      </c>
      <c r="H3243" s="163" t="s">
        <v>3326</v>
      </c>
      <c r="I3243" s="163" t="s">
        <v>3</v>
      </c>
      <c r="J3243" s="170"/>
      <c r="K3243" s="170"/>
      <c r="L3243" s="163" t="s">
        <v>3858</v>
      </c>
      <c r="M3243" s="162">
        <v>14</v>
      </c>
      <c r="N3243" s="162">
        <v>63</v>
      </c>
      <c r="O3243" s="162">
        <v>197</v>
      </c>
      <c r="P3243" s="162">
        <v>1421</v>
      </c>
      <c r="Q3243" s="162">
        <v>2635</v>
      </c>
      <c r="R3243" s="164">
        <v>1</v>
      </c>
      <c r="S3243" s="164" t="s">
        <v>644</v>
      </c>
      <c r="T3243" s="164"/>
      <c r="U3243" s="164" t="s">
        <v>644</v>
      </c>
      <c r="V3243" s="164" t="s">
        <v>644</v>
      </c>
      <c r="W3243" s="162">
        <f t="shared" si="179"/>
        <v>1</v>
      </c>
      <c r="X3243" s="162">
        <v>2</v>
      </c>
      <c r="Y3243" t="str">
        <f t="shared" si="177"/>
        <v>Private Elementary</v>
      </c>
      <c r="AA3243" t="str">
        <f t="shared" si="178"/>
        <v>1</v>
      </c>
    </row>
    <row r="3244" spans="1:27" ht="15.75" hidden="1" customHeight="1" x14ac:dyDescent="0.25">
      <c r="A3244" s="162">
        <v>3226</v>
      </c>
      <c r="B3244" s="162">
        <v>453015</v>
      </c>
      <c r="C3244" s="163" t="s">
        <v>3859</v>
      </c>
      <c r="D3244" s="163" t="s">
        <v>638</v>
      </c>
      <c r="E3244" s="163" t="s">
        <v>3790</v>
      </c>
      <c r="F3244" s="163" t="s">
        <v>3254</v>
      </c>
      <c r="G3244" s="163" t="s">
        <v>3014</v>
      </c>
      <c r="H3244" s="163" t="s">
        <v>2591</v>
      </c>
      <c r="I3244" s="163" t="s">
        <v>3</v>
      </c>
      <c r="J3244" s="170"/>
      <c r="K3244" s="170"/>
      <c r="L3244" s="163" t="s">
        <v>3026</v>
      </c>
      <c r="M3244" s="162">
        <v>14</v>
      </c>
      <c r="N3244" s="162">
        <v>63</v>
      </c>
      <c r="O3244" s="162">
        <v>197</v>
      </c>
      <c r="P3244" s="162">
        <v>1435</v>
      </c>
      <c r="Q3244" s="162">
        <v>2662</v>
      </c>
      <c r="R3244" s="164">
        <v>1</v>
      </c>
      <c r="S3244" s="164" t="s">
        <v>644</v>
      </c>
      <c r="T3244" s="164"/>
      <c r="U3244" s="164" t="s">
        <v>644</v>
      </c>
      <c r="V3244" s="164" t="s">
        <v>644</v>
      </c>
      <c r="W3244" s="162">
        <f t="shared" si="179"/>
        <v>1</v>
      </c>
      <c r="X3244" s="162">
        <v>2</v>
      </c>
      <c r="Y3244" t="str">
        <f t="shared" si="177"/>
        <v>Private Elementary</v>
      </c>
      <c r="AA3244" t="str">
        <f t="shared" si="178"/>
        <v>1</v>
      </c>
    </row>
    <row r="3245" spans="1:27" ht="15.75" hidden="1" customHeight="1" x14ac:dyDescent="0.25">
      <c r="A3245" s="162">
        <v>3227</v>
      </c>
      <c r="B3245" s="162">
        <v>453016</v>
      </c>
      <c r="C3245" s="163" t="s">
        <v>3860</v>
      </c>
      <c r="D3245" s="163" t="s">
        <v>638</v>
      </c>
      <c r="E3245" s="163" t="s">
        <v>3790</v>
      </c>
      <c r="F3245" s="163" t="s">
        <v>3254</v>
      </c>
      <c r="G3245" s="163" t="s">
        <v>3847</v>
      </c>
      <c r="H3245" s="163" t="s">
        <v>3275</v>
      </c>
      <c r="I3245" s="163" t="s">
        <v>3</v>
      </c>
      <c r="J3245" s="170"/>
      <c r="K3245" s="170"/>
      <c r="L3245" s="163" t="s">
        <v>3848</v>
      </c>
      <c r="M3245" s="162">
        <v>14</v>
      </c>
      <c r="N3245" s="162">
        <v>63</v>
      </c>
      <c r="O3245" s="162">
        <v>197</v>
      </c>
      <c r="P3245" s="162">
        <v>1419</v>
      </c>
      <c r="Q3245" s="162">
        <v>2633</v>
      </c>
      <c r="R3245" s="164">
        <v>1</v>
      </c>
      <c r="S3245" s="164" t="s">
        <v>644</v>
      </c>
      <c r="T3245" s="164"/>
      <c r="U3245" s="164" t="s">
        <v>644</v>
      </c>
      <c r="V3245" s="164" t="s">
        <v>644</v>
      </c>
      <c r="W3245" s="162">
        <f t="shared" si="179"/>
        <v>1</v>
      </c>
      <c r="X3245" s="162">
        <v>2</v>
      </c>
      <c r="Y3245" t="str">
        <f t="shared" si="177"/>
        <v>Private Elementary</v>
      </c>
      <c r="AA3245" t="str">
        <f t="shared" si="178"/>
        <v>1</v>
      </c>
    </row>
    <row r="3246" spans="1:27" ht="15.75" hidden="1" customHeight="1" x14ac:dyDescent="0.25">
      <c r="A3246" s="162">
        <v>3228</v>
      </c>
      <c r="B3246" s="162">
        <v>453018</v>
      </c>
      <c r="C3246" s="163" t="s">
        <v>3861</v>
      </c>
      <c r="D3246" s="163" t="s">
        <v>638</v>
      </c>
      <c r="E3246" s="163" t="s">
        <v>3790</v>
      </c>
      <c r="F3246" s="163" t="s">
        <v>3254</v>
      </c>
      <c r="G3246" s="163" t="s">
        <v>3088</v>
      </c>
      <c r="H3246" s="163" t="s">
        <v>3643</v>
      </c>
      <c r="I3246" s="163" t="s">
        <v>3</v>
      </c>
      <c r="J3246" s="170"/>
      <c r="K3246" s="170"/>
      <c r="L3246" s="163" t="s">
        <v>3862</v>
      </c>
      <c r="M3246" s="162">
        <v>14</v>
      </c>
      <c r="N3246" s="162">
        <v>63</v>
      </c>
      <c r="O3246" s="162">
        <v>197</v>
      </c>
      <c r="P3246" s="162">
        <v>1437</v>
      </c>
      <c r="Q3246" s="162">
        <v>2664</v>
      </c>
      <c r="R3246" s="164">
        <v>1</v>
      </c>
      <c r="S3246" s="164" t="s">
        <v>644</v>
      </c>
      <c r="T3246" s="164"/>
      <c r="U3246" s="164" t="s">
        <v>644</v>
      </c>
      <c r="V3246" s="164" t="s">
        <v>644</v>
      </c>
      <c r="W3246" s="162">
        <f t="shared" si="179"/>
        <v>1</v>
      </c>
      <c r="X3246" s="162">
        <v>2</v>
      </c>
      <c r="Y3246" t="str">
        <f t="shared" si="177"/>
        <v>Private Elementary</v>
      </c>
      <c r="AA3246" t="str">
        <f t="shared" si="178"/>
        <v>1</v>
      </c>
    </row>
    <row r="3247" spans="1:27" ht="15.75" hidden="1" customHeight="1" x14ac:dyDescent="0.25">
      <c r="A3247" s="162">
        <v>3229</v>
      </c>
      <c r="B3247" s="162">
        <v>453019</v>
      </c>
      <c r="C3247" s="163" t="s">
        <v>3863</v>
      </c>
      <c r="D3247" s="163" t="s">
        <v>638</v>
      </c>
      <c r="E3247" s="163" t="s">
        <v>3790</v>
      </c>
      <c r="F3247" s="163" t="s">
        <v>3254</v>
      </c>
      <c r="G3247" s="163" t="s">
        <v>3864</v>
      </c>
      <c r="H3247" s="163" t="s">
        <v>3458</v>
      </c>
      <c r="I3247" s="163" t="s">
        <v>439</v>
      </c>
      <c r="J3247" s="170"/>
      <c r="K3247" s="170"/>
      <c r="L3247" s="163" t="s">
        <v>3865</v>
      </c>
      <c r="M3247" s="162">
        <v>14</v>
      </c>
      <c r="N3247" s="162">
        <v>63</v>
      </c>
      <c r="O3247" s="162">
        <v>197</v>
      </c>
      <c r="P3247" s="162">
        <v>1426</v>
      </c>
      <c r="Q3247" s="162">
        <v>2648</v>
      </c>
      <c r="R3247" s="164" t="str">
        <f>IF(B3247&lt;200000,1,"")</f>
        <v/>
      </c>
      <c r="S3247" s="164">
        <v>1</v>
      </c>
      <c r="T3247" s="164">
        <v>1</v>
      </c>
      <c r="U3247" s="164" t="s">
        <v>644</v>
      </c>
      <c r="V3247" s="164" t="s">
        <v>644</v>
      </c>
      <c r="W3247" s="162">
        <f t="shared" si="179"/>
        <v>5</v>
      </c>
      <c r="X3247" s="162">
        <v>2</v>
      </c>
      <c r="Y3247" t="str">
        <f t="shared" si="177"/>
        <v>Private Secondary</v>
      </c>
      <c r="AA3247" t="str">
        <f t="shared" si="178"/>
        <v>23</v>
      </c>
    </row>
    <row r="3248" spans="1:27" ht="15.75" hidden="1" customHeight="1" x14ac:dyDescent="0.25">
      <c r="A3248" s="162">
        <v>3230</v>
      </c>
      <c r="B3248" s="162">
        <v>453020</v>
      </c>
      <c r="C3248" s="163" t="s">
        <v>3866</v>
      </c>
      <c r="D3248" s="163" t="s">
        <v>638</v>
      </c>
      <c r="E3248" s="163" t="s">
        <v>3790</v>
      </c>
      <c r="F3248" s="163" t="s">
        <v>3254</v>
      </c>
      <c r="G3248" s="163" t="s">
        <v>3812</v>
      </c>
      <c r="H3248" s="163" t="s">
        <v>3407</v>
      </c>
      <c r="I3248" s="163" t="s">
        <v>3</v>
      </c>
      <c r="J3248" s="170"/>
      <c r="K3248" s="170"/>
      <c r="L3248" s="163" t="s">
        <v>1193</v>
      </c>
      <c r="M3248" s="162">
        <v>14</v>
      </c>
      <c r="N3248" s="162">
        <v>63</v>
      </c>
      <c r="O3248" s="162">
        <v>197</v>
      </c>
      <c r="P3248" s="162">
        <v>1424</v>
      </c>
      <c r="Q3248" s="162">
        <v>2645</v>
      </c>
      <c r="R3248" s="164">
        <v>1</v>
      </c>
      <c r="S3248" s="164" t="s">
        <v>644</v>
      </c>
      <c r="T3248" s="164"/>
      <c r="U3248" s="164" t="s">
        <v>644</v>
      </c>
      <c r="V3248" s="164" t="s">
        <v>644</v>
      </c>
      <c r="W3248" s="162">
        <f t="shared" si="179"/>
        <v>1</v>
      </c>
      <c r="X3248" s="162">
        <v>2</v>
      </c>
      <c r="Y3248" t="str">
        <f t="shared" si="177"/>
        <v>Private Elementary</v>
      </c>
      <c r="AA3248" t="str">
        <f t="shared" si="178"/>
        <v>1</v>
      </c>
    </row>
    <row r="3249" spans="1:27" ht="15.75" hidden="1" customHeight="1" x14ac:dyDescent="0.25">
      <c r="A3249" s="162">
        <v>3231</v>
      </c>
      <c r="B3249" s="162">
        <v>453021</v>
      </c>
      <c r="C3249" s="163" t="s">
        <v>3867</v>
      </c>
      <c r="D3249" s="163" t="s">
        <v>638</v>
      </c>
      <c r="E3249" s="163" t="s">
        <v>3790</v>
      </c>
      <c r="F3249" s="163" t="s">
        <v>3254</v>
      </c>
      <c r="G3249" s="163" t="s">
        <v>3795</v>
      </c>
      <c r="H3249" s="163" t="s">
        <v>3333</v>
      </c>
      <c r="I3249" s="163" t="s">
        <v>439</v>
      </c>
      <c r="J3249" s="170"/>
      <c r="K3249" s="170"/>
      <c r="L3249" s="163" t="s">
        <v>3868</v>
      </c>
      <c r="M3249" s="162">
        <v>14</v>
      </c>
      <c r="N3249" s="162">
        <v>63</v>
      </c>
      <c r="O3249" s="162">
        <v>197</v>
      </c>
      <c r="P3249" s="162">
        <v>1421</v>
      </c>
      <c r="Q3249" s="162">
        <v>2638</v>
      </c>
      <c r="R3249" s="164">
        <v>1</v>
      </c>
      <c r="S3249" s="164">
        <v>1</v>
      </c>
      <c r="T3249" s="164"/>
      <c r="U3249" s="164" t="s">
        <v>644</v>
      </c>
      <c r="V3249" s="164" t="s">
        <v>644</v>
      </c>
      <c r="W3249" s="162">
        <f t="shared" si="179"/>
        <v>4</v>
      </c>
      <c r="X3249" s="162">
        <v>1</v>
      </c>
      <c r="Y3249" t="str">
        <f t="shared" si="177"/>
        <v>Public Integrated</v>
      </c>
      <c r="AA3249" t="str">
        <f t="shared" si="178"/>
        <v>12</v>
      </c>
    </row>
    <row r="3250" spans="1:27" ht="15.75" hidden="1" customHeight="1" x14ac:dyDescent="0.25">
      <c r="A3250" s="162">
        <v>3232</v>
      </c>
      <c r="B3250" s="162">
        <v>453022</v>
      </c>
      <c r="C3250" s="163" t="s">
        <v>3869</v>
      </c>
      <c r="D3250" s="163" t="s">
        <v>638</v>
      </c>
      <c r="E3250" s="163" t="s">
        <v>3790</v>
      </c>
      <c r="F3250" s="163" t="s">
        <v>3254</v>
      </c>
      <c r="G3250" s="163" t="s">
        <v>3795</v>
      </c>
      <c r="H3250" s="163" t="s">
        <v>3333</v>
      </c>
      <c r="I3250" s="163" t="s">
        <v>439</v>
      </c>
      <c r="J3250" s="170"/>
      <c r="K3250" s="170"/>
      <c r="L3250" s="163" t="s">
        <v>3868</v>
      </c>
      <c r="M3250" s="162">
        <v>14</v>
      </c>
      <c r="N3250" s="162">
        <v>63</v>
      </c>
      <c r="O3250" s="162">
        <v>197</v>
      </c>
      <c r="P3250" s="162">
        <v>1421</v>
      </c>
      <c r="Q3250" s="162">
        <v>2638</v>
      </c>
      <c r="R3250" s="164">
        <v>1</v>
      </c>
      <c r="S3250" s="164" t="s">
        <v>644</v>
      </c>
      <c r="T3250" s="164"/>
      <c r="U3250" s="164" t="s">
        <v>644</v>
      </c>
      <c r="V3250" s="164" t="s">
        <v>644</v>
      </c>
      <c r="W3250" s="162">
        <f t="shared" si="179"/>
        <v>1</v>
      </c>
      <c r="X3250" s="162">
        <v>1</v>
      </c>
      <c r="Y3250" t="str">
        <f t="shared" si="177"/>
        <v>Public Elementary</v>
      </c>
      <c r="AA3250" t="str">
        <f t="shared" si="178"/>
        <v>1</v>
      </c>
    </row>
    <row r="3251" spans="1:27" ht="15.75" hidden="1" customHeight="1" x14ac:dyDescent="0.25">
      <c r="A3251" s="162">
        <v>3233</v>
      </c>
      <c r="B3251" s="162">
        <v>453023</v>
      </c>
      <c r="C3251" s="163" t="s">
        <v>3870</v>
      </c>
      <c r="D3251" s="163" t="s">
        <v>638</v>
      </c>
      <c r="E3251" s="163" t="s">
        <v>3790</v>
      </c>
      <c r="F3251" s="163" t="s">
        <v>3254</v>
      </c>
      <c r="G3251" s="163" t="s">
        <v>3795</v>
      </c>
      <c r="H3251" s="163" t="s">
        <v>3333</v>
      </c>
      <c r="I3251" s="163" t="s">
        <v>439</v>
      </c>
      <c r="J3251" s="177"/>
      <c r="K3251" s="177"/>
      <c r="L3251" s="163" t="s">
        <v>3871</v>
      </c>
      <c r="M3251" s="162">
        <v>14</v>
      </c>
      <c r="N3251" s="162">
        <v>63</v>
      </c>
      <c r="O3251" s="162">
        <v>197</v>
      </c>
      <c r="P3251" s="162">
        <v>1421</v>
      </c>
      <c r="Q3251" s="162">
        <v>2638</v>
      </c>
      <c r="R3251" s="164">
        <v>1</v>
      </c>
      <c r="S3251" s="164">
        <v>1</v>
      </c>
      <c r="T3251" s="164"/>
      <c r="U3251" s="164" t="s">
        <v>644</v>
      </c>
      <c r="V3251" s="164" t="s">
        <v>644</v>
      </c>
      <c r="W3251" s="162">
        <f t="shared" si="179"/>
        <v>4</v>
      </c>
      <c r="X3251" s="162">
        <v>2</v>
      </c>
      <c r="Y3251" t="str">
        <f t="shared" si="177"/>
        <v>Private Integrated</v>
      </c>
      <c r="AA3251" t="str">
        <f t="shared" si="178"/>
        <v>12</v>
      </c>
    </row>
    <row r="3252" spans="1:27" ht="15.75" hidden="1" customHeight="1" x14ac:dyDescent="0.25">
      <c r="A3252" s="162">
        <v>3234</v>
      </c>
      <c r="B3252" s="162">
        <v>453024</v>
      </c>
      <c r="C3252" s="169" t="s">
        <v>3872</v>
      </c>
      <c r="D3252" s="163" t="s">
        <v>638</v>
      </c>
      <c r="E3252" s="163" t="s">
        <v>3790</v>
      </c>
      <c r="F3252" s="163" t="s">
        <v>3254</v>
      </c>
      <c r="G3252" s="163" t="s">
        <v>3795</v>
      </c>
      <c r="H3252" s="163" t="s">
        <v>3333</v>
      </c>
      <c r="I3252" s="163" t="s">
        <v>3</v>
      </c>
      <c r="J3252" s="170"/>
      <c r="K3252" s="170"/>
      <c r="L3252" s="163" t="s">
        <v>3868</v>
      </c>
      <c r="M3252" s="162">
        <v>14</v>
      </c>
      <c r="N3252" s="162">
        <v>63</v>
      </c>
      <c r="O3252" s="162">
        <v>197</v>
      </c>
      <c r="P3252" s="162">
        <v>1421</v>
      </c>
      <c r="Q3252" s="162">
        <v>2638</v>
      </c>
      <c r="R3252" s="164">
        <v>1</v>
      </c>
      <c r="S3252" s="164" t="s">
        <v>644</v>
      </c>
      <c r="T3252" s="164"/>
      <c r="U3252" s="164" t="s">
        <v>644</v>
      </c>
      <c r="V3252" s="164" t="s">
        <v>644</v>
      </c>
      <c r="W3252" s="162">
        <f t="shared" si="179"/>
        <v>1</v>
      </c>
      <c r="X3252" s="162">
        <v>2</v>
      </c>
      <c r="Y3252" t="str">
        <f t="shared" si="177"/>
        <v>Private Elementary</v>
      </c>
      <c r="AA3252" t="str">
        <f t="shared" si="178"/>
        <v>1</v>
      </c>
    </row>
    <row r="3253" spans="1:27" ht="15.75" hidden="1" customHeight="1" x14ac:dyDescent="0.25">
      <c r="A3253" s="162">
        <v>3235</v>
      </c>
      <c r="B3253" s="162">
        <v>453025</v>
      </c>
      <c r="C3253" s="163" t="s">
        <v>3873</v>
      </c>
      <c r="D3253" s="163" t="s">
        <v>638</v>
      </c>
      <c r="E3253" s="163" t="s">
        <v>3790</v>
      </c>
      <c r="F3253" s="163" t="s">
        <v>3254</v>
      </c>
      <c r="G3253" s="163" t="s">
        <v>3809</v>
      </c>
      <c r="H3253" s="163" t="s">
        <v>3344</v>
      </c>
      <c r="I3253" s="163" t="s">
        <v>439</v>
      </c>
      <c r="J3253" s="170"/>
      <c r="K3253" s="170"/>
      <c r="L3253" s="163" t="s">
        <v>3810</v>
      </c>
      <c r="M3253" s="162">
        <v>14</v>
      </c>
      <c r="N3253" s="162">
        <v>63</v>
      </c>
      <c r="O3253" s="162">
        <v>197</v>
      </c>
      <c r="P3253" s="162">
        <v>1422</v>
      </c>
      <c r="Q3253" s="162">
        <v>2639</v>
      </c>
      <c r="R3253" s="164" t="str">
        <f>IF(B3253&lt;200000,1,"")</f>
        <v/>
      </c>
      <c r="S3253" s="164">
        <v>1</v>
      </c>
      <c r="T3253" s="164">
        <v>1</v>
      </c>
      <c r="U3253" s="164" t="s">
        <v>644</v>
      </c>
      <c r="V3253" s="164" t="s">
        <v>644</v>
      </c>
      <c r="W3253" s="162">
        <f t="shared" si="179"/>
        <v>5</v>
      </c>
      <c r="X3253" s="162">
        <v>1</v>
      </c>
      <c r="Y3253" t="str">
        <f t="shared" si="177"/>
        <v>Public Secondary</v>
      </c>
      <c r="AA3253" t="str">
        <f t="shared" si="178"/>
        <v>23</v>
      </c>
    </row>
    <row r="3254" spans="1:27" ht="15.75" hidden="1" customHeight="1" x14ac:dyDescent="0.25">
      <c r="A3254" s="162">
        <v>3236</v>
      </c>
      <c r="B3254" s="162">
        <v>453026</v>
      </c>
      <c r="C3254" s="163" t="s">
        <v>3874</v>
      </c>
      <c r="D3254" s="163" t="s">
        <v>638</v>
      </c>
      <c r="E3254" s="163" t="s">
        <v>3790</v>
      </c>
      <c r="F3254" s="163" t="s">
        <v>3254</v>
      </c>
      <c r="G3254" s="163" t="s">
        <v>3812</v>
      </c>
      <c r="H3254" s="163" t="s">
        <v>3412</v>
      </c>
      <c r="I3254" s="163" t="s">
        <v>439</v>
      </c>
      <c r="J3254" s="170"/>
      <c r="K3254" s="170"/>
      <c r="L3254" s="163" t="s">
        <v>3813</v>
      </c>
      <c r="M3254" s="162">
        <v>14</v>
      </c>
      <c r="N3254" s="162">
        <v>63</v>
      </c>
      <c r="O3254" s="162">
        <v>197</v>
      </c>
      <c r="P3254" s="162">
        <v>1424</v>
      </c>
      <c r="Q3254" s="162">
        <v>2644</v>
      </c>
      <c r="R3254" s="164" t="str">
        <f>IF(B3254&lt;200000,1,"")</f>
        <v/>
      </c>
      <c r="S3254" s="164">
        <v>1</v>
      </c>
      <c r="T3254" s="164">
        <v>1</v>
      </c>
      <c r="U3254" s="164" t="s">
        <v>644</v>
      </c>
      <c r="V3254" s="164"/>
      <c r="W3254" s="162">
        <f t="shared" si="179"/>
        <v>5</v>
      </c>
      <c r="X3254" s="162">
        <v>1</v>
      </c>
      <c r="Y3254" t="str">
        <f t="shared" si="177"/>
        <v>Public Secondary</v>
      </c>
      <c r="AA3254" t="str">
        <f t="shared" si="178"/>
        <v>23</v>
      </c>
    </row>
    <row r="3255" spans="1:27" ht="15.75" hidden="1" customHeight="1" x14ac:dyDescent="0.25">
      <c r="A3255" s="162">
        <v>3237</v>
      </c>
      <c r="B3255" s="162">
        <v>453027</v>
      </c>
      <c r="C3255" s="163" t="s">
        <v>3875</v>
      </c>
      <c r="D3255" s="163" t="s">
        <v>638</v>
      </c>
      <c r="E3255" s="163" t="s">
        <v>3790</v>
      </c>
      <c r="F3255" s="163" t="s">
        <v>3254</v>
      </c>
      <c r="G3255" s="163" t="s">
        <v>3795</v>
      </c>
      <c r="H3255" s="163" t="s">
        <v>3326</v>
      </c>
      <c r="I3255" s="163" t="s">
        <v>3</v>
      </c>
      <c r="J3255" s="170"/>
      <c r="K3255" s="170"/>
      <c r="L3255" s="163" t="s">
        <v>3876</v>
      </c>
      <c r="M3255" s="162">
        <v>14</v>
      </c>
      <c r="N3255" s="162">
        <v>63</v>
      </c>
      <c r="O3255" s="162">
        <v>197</v>
      </c>
      <c r="P3255" s="162">
        <v>1421</v>
      </c>
      <c r="Q3255" s="162">
        <v>2635</v>
      </c>
      <c r="R3255" s="164">
        <v>1</v>
      </c>
      <c r="S3255" s="164" t="s">
        <v>644</v>
      </c>
      <c r="T3255" s="164"/>
      <c r="U3255" s="164" t="s">
        <v>644</v>
      </c>
      <c r="V3255" s="164" t="s">
        <v>644</v>
      </c>
      <c r="W3255" s="162">
        <f t="shared" si="179"/>
        <v>1</v>
      </c>
      <c r="X3255" s="162">
        <v>2</v>
      </c>
      <c r="Y3255" t="str">
        <f t="shared" si="177"/>
        <v>Private Elementary</v>
      </c>
      <c r="AA3255" t="str">
        <f t="shared" si="178"/>
        <v>1</v>
      </c>
    </row>
    <row r="3256" spans="1:27" ht="15.75" hidden="1" customHeight="1" x14ac:dyDescent="0.25">
      <c r="A3256" s="162">
        <v>3238</v>
      </c>
      <c r="B3256" s="162">
        <v>453030</v>
      </c>
      <c r="C3256" s="163" t="s">
        <v>3877</v>
      </c>
      <c r="D3256" s="163" t="s">
        <v>638</v>
      </c>
      <c r="E3256" s="163" t="s">
        <v>3790</v>
      </c>
      <c r="F3256" s="163" t="s">
        <v>3254</v>
      </c>
      <c r="G3256" s="163" t="s">
        <v>3052</v>
      </c>
      <c r="H3256" s="163" t="s">
        <v>3378</v>
      </c>
      <c r="I3256" s="163" t="s">
        <v>439</v>
      </c>
      <c r="J3256" s="170"/>
      <c r="K3256" s="170"/>
      <c r="L3256" s="163" t="s">
        <v>3878</v>
      </c>
      <c r="M3256" s="162">
        <v>14</v>
      </c>
      <c r="N3256" s="162">
        <v>63</v>
      </c>
      <c r="O3256" s="162">
        <v>197</v>
      </c>
      <c r="P3256" s="162">
        <v>1423</v>
      </c>
      <c r="Q3256" s="162">
        <v>2641</v>
      </c>
      <c r="R3256" s="164">
        <v>1</v>
      </c>
      <c r="S3256" s="164" t="s">
        <v>644</v>
      </c>
      <c r="T3256" s="164"/>
      <c r="U3256" s="164" t="s">
        <v>644</v>
      </c>
      <c r="V3256" s="164" t="s">
        <v>644</v>
      </c>
      <c r="W3256" s="162">
        <f t="shared" si="179"/>
        <v>1</v>
      </c>
      <c r="X3256" s="162">
        <v>2</v>
      </c>
      <c r="Y3256" t="str">
        <f t="shared" si="177"/>
        <v>Private Elementary</v>
      </c>
      <c r="AA3256" t="str">
        <f t="shared" si="178"/>
        <v>1</v>
      </c>
    </row>
    <row r="3257" spans="1:27" ht="15.75" hidden="1" customHeight="1" x14ac:dyDescent="0.25">
      <c r="A3257" s="162">
        <v>3239</v>
      </c>
      <c r="B3257" s="162">
        <v>500236</v>
      </c>
      <c r="C3257" s="163" t="s">
        <v>3335</v>
      </c>
      <c r="D3257" s="163" t="s">
        <v>638</v>
      </c>
      <c r="E3257" s="163" t="s">
        <v>3254</v>
      </c>
      <c r="F3257" s="163" t="s">
        <v>3254</v>
      </c>
      <c r="G3257" s="163" t="s">
        <v>3302</v>
      </c>
      <c r="H3257" s="163" t="s">
        <v>3333</v>
      </c>
      <c r="I3257" s="163" t="s">
        <v>716</v>
      </c>
      <c r="J3257" s="162">
        <v>12.51300608</v>
      </c>
      <c r="K3257" s="162">
        <v>124.6604919</v>
      </c>
      <c r="L3257" s="163" t="s">
        <v>644</v>
      </c>
      <c r="M3257" s="162">
        <v>14</v>
      </c>
      <c r="N3257" s="162">
        <v>63</v>
      </c>
      <c r="O3257" s="162">
        <v>197</v>
      </c>
      <c r="P3257" s="162">
        <v>1421</v>
      </c>
      <c r="Q3257" s="162">
        <v>2638</v>
      </c>
      <c r="R3257" s="164">
        <v>1</v>
      </c>
      <c r="S3257" s="164">
        <v>1</v>
      </c>
      <c r="T3257" s="164"/>
      <c r="U3257" s="164" t="s">
        <v>644</v>
      </c>
      <c r="V3257" s="164" t="s">
        <v>644</v>
      </c>
      <c r="W3257" s="162">
        <f t="shared" si="179"/>
        <v>4</v>
      </c>
      <c r="X3257" s="162">
        <v>1</v>
      </c>
      <c r="Y3257" t="str">
        <f t="shared" si="177"/>
        <v>Public Integrated</v>
      </c>
      <c r="AA3257" t="str">
        <f t="shared" si="178"/>
        <v>12</v>
      </c>
    </row>
    <row r="3258" spans="1:27" ht="15.75" hidden="1" customHeight="1" x14ac:dyDescent="0.25">
      <c r="A3258" s="162">
        <v>3240</v>
      </c>
      <c r="B3258" s="162">
        <v>600077</v>
      </c>
      <c r="C3258" s="163" t="s">
        <v>3879</v>
      </c>
      <c r="D3258" s="163" t="s">
        <v>638</v>
      </c>
      <c r="E3258" s="163" t="s">
        <v>3790</v>
      </c>
      <c r="F3258" s="163" t="s">
        <v>3254</v>
      </c>
      <c r="G3258" s="163" t="s">
        <v>3795</v>
      </c>
      <c r="H3258" s="163" t="s">
        <v>3333</v>
      </c>
      <c r="I3258" s="163" t="s">
        <v>5</v>
      </c>
      <c r="J3258" s="170"/>
      <c r="K3258" s="170"/>
      <c r="L3258" s="163"/>
      <c r="M3258" s="162"/>
      <c r="N3258" s="162"/>
      <c r="O3258" s="162"/>
      <c r="P3258" s="162"/>
      <c r="Q3258" s="162"/>
      <c r="R3258" s="164"/>
      <c r="S3258" s="164" t="s">
        <v>644</v>
      </c>
      <c r="T3258" s="164">
        <v>1</v>
      </c>
      <c r="U3258" s="164" t="s">
        <v>644</v>
      </c>
      <c r="V3258" s="164">
        <v>1</v>
      </c>
      <c r="W3258" s="162">
        <f t="shared" si="179"/>
        <v>8</v>
      </c>
      <c r="X3258" s="162">
        <v>1</v>
      </c>
      <c r="Y3258" t="str">
        <f t="shared" si="177"/>
        <v>Public SHS SUC</v>
      </c>
      <c r="AA3258" t="str">
        <f t="shared" si="178"/>
        <v>35</v>
      </c>
    </row>
    <row r="3259" spans="1:27" ht="15.75" hidden="1" customHeight="1" x14ac:dyDescent="0.25">
      <c r="A3259" s="162">
        <v>3241</v>
      </c>
      <c r="B3259" s="178" t="s">
        <v>3255</v>
      </c>
      <c r="C3259" s="178" t="s">
        <v>3880</v>
      </c>
      <c r="D3259" s="163" t="s">
        <v>638</v>
      </c>
      <c r="E3259" s="163" t="s">
        <v>3254</v>
      </c>
      <c r="F3259" s="163" t="s">
        <v>3254</v>
      </c>
      <c r="G3259" s="178" t="s">
        <v>3255</v>
      </c>
      <c r="H3259" s="178" t="s">
        <v>3255</v>
      </c>
      <c r="I3259" s="163" t="s">
        <v>758</v>
      </c>
      <c r="J3259" s="166"/>
      <c r="K3259" s="166"/>
      <c r="L3259" s="163"/>
      <c r="M3259" s="162"/>
      <c r="N3259" s="162"/>
      <c r="O3259" s="162"/>
      <c r="P3259" s="162"/>
      <c r="Q3259" s="162"/>
      <c r="R3259" s="164" t="s">
        <v>644</v>
      </c>
      <c r="S3259" s="164" t="s">
        <v>644</v>
      </c>
      <c r="T3259" s="164"/>
      <c r="U3259" s="164">
        <v>1</v>
      </c>
      <c r="V3259" s="164" t="s">
        <v>644</v>
      </c>
      <c r="W3259" s="162">
        <f t="shared" si="179"/>
        <v>7</v>
      </c>
      <c r="X3259" s="162">
        <v>1</v>
      </c>
      <c r="Y3259" t="str">
        <f t="shared" si="177"/>
        <v>Public ALS</v>
      </c>
      <c r="AA3259" t="str">
        <f t="shared" si="178"/>
        <v>4</v>
      </c>
    </row>
    <row r="3260" spans="1:27" ht="15.75" hidden="1" customHeight="1" x14ac:dyDescent="0.25">
      <c r="A3260" s="162">
        <v>3242</v>
      </c>
      <c r="B3260" s="178" t="s">
        <v>3267</v>
      </c>
      <c r="C3260" s="178" t="s">
        <v>3881</v>
      </c>
      <c r="D3260" s="163" t="s">
        <v>638</v>
      </c>
      <c r="E3260" s="163" t="s">
        <v>3254</v>
      </c>
      <c r="F3260" s="163" t="s">
        <v>3254</v>
      </c>
      <c r="G3260" s="178" t="s">
        <v>3267</v>
      </c>
      <c r="H3260" s="178" t="s">
        <v>3267</v>
      </c>
      <c r="I3260" s="163" t="s">
        <v>758</v>
      </c>
      <c r="J3260" s="162"/>
      <c r="K3260" s="162"/>
      <c r="L3260" s="163"/>
      <c r="M3260" s="162"/>
      <c r="N3260" s="162"/>
      <c r="O3260" s="162"/>
      <c r="P3260" s="162"/>
      <c r="Q3260" s="162"/>
      <c r="R3260" s="164" t="s">
        <v>644</v>
      </c>
      <c r="S3260" s="164" t="s">
        <v>644</v>
      </c>
      <c r="T3260" s="164"/>
      <c r="U3260" s="164">
        <v>1</v>
      </c>
      <c r="V3260" s="164" t="s">
        <v>644</v>
      </c>
      <c r="W3260" s="162">
        <f t="shared" si="179"/>
        <v>7</v>
      </c>
      <c r="X3260" s="162">
        <v>1</v>
      </c>
      <c r="Y3260" t="str">
        <f t="shared" si="177"/>
        <v>Public ALS</v>
      </c>
      <c r="AA3260" t="str">
        <f t="shared" si="178"/>
        <v>4</v>
      </c>
    </row>
    <row r="3261" spans="1:27" ht="15.75" hidden="1" customHeight="1" x14ac:dyDescent="0.25">
      <c r="A3261" s="162">
        <v>3243</v>
      </c>
      <c r="B3261" s="178" t="s">
        <v>3275</v>
      </c>
      <c r="C3261" s="178" t="s">
        <v>3882</v>
      </c>
      <c r="D3261" s="163" t="s">
        <v>638</v>
      </c>
      <c r="E3261" s="163" t="s">
        <v>3254</v>
      </c>
      <c r="F3261" s="163" t="s">
        <v>3254</v>
      </c>
      <c r="G3261" s="178" t="s">
        <v>3275</v>
      </c>
      <c r="H3261" s="178" t="s">
        <v>3275</v>
      </c>
      <c r="I3261" s="163" t="s">
        <v>758</v>
      </c>
      <c r="J3261" s="162"/>
      <c r="K3261" s="162"/>
      <c r="L3261" s="163"/>
      <c r="M3261" s="162"/>
      <c r="N3261" s="162"/>
      <c r="O3261" s="162"/>
      <c r="P3261" s="162"/>
      <c r="Q3261" s="162"/>
      <c r="R3261" s="164" t="s">
        <v>644</v>
      </c>
      <c r="S3261" s="164" t="s">
        <v>644</v>
      </c>
      <c r="T3261" s="164"/>
      <c r="U3261" s="164">
        <v>1</v>
      </c>
      <c r="V3261" s="164" t="s">
        <v>644</v>
      </c>
      <c r="W3261" s="162">
        <f t="shared" si="179"/>
        <v>7</v>
      </c>
      <c r="X3261" s="162">
        <v>1</v>
      </c>
      <c r="Y3261" t="str">
        <f t="shared" si="177"/>
        <v>Public ALS</v>
      </c>
      <c r="AA3261" t="str">
        <f t="shared" si="178"/>
        <v>4</v>
      </c>
    </row>
    <row r="3262" spans="1:27" ht="15.75" hidden="1" customHeight="1" x14ac:dyDescent="0.25">
      <c r="A3262" s="162">
        <v>3244</v>
      </c>
      <c r="B3262" s="178" t="s">
        <v>3291</v>
      </c>
      <c r="C3262" s="178" t="s">
        <v>3883</v>
      </c>
      <c r="D3262" s="163" t="s">
        <v>638</v>
      </c>
      <c r="E3262" s="163" t="s">
        <v>3254</v>
      </c>
      <c r="F3262" s="163" t="s">
        <v>3254</v>
      </c>
      <c r="G3262" s="178" t="s">
        <v>3291</v>
      </c>
      <c r="H3262" s="178" t="s">
        <v>3291</v>
      </c>
      <c r="I3262" s="163" t="s">
        <v>758</v>
      </c>
      <c r="J3262" s="162"/>
      <c r="K3262" s="162"/>
      <c r="L3262" s="163"/>
      <c r="M3262" s="162"/>
      <c r="N3262" s="162"/>
      <c r="O3262" s="162"/>
      <c r="P3262" s="162"/>
      <c r="Q3262" s="162"/>
      <c r="R3262" s="164" t="s">
        <v>644</v>
      </c>
      <c r="S3262" s="164" t="s">
        <v>644</v>
      </c>
      <c r="T3262" s="164"/>
      <c r="U3262" s="164">
        <v>1</v>
      </c>
      <c r="V3262" s="164" t="s">
        <v>644</v>
      </c>
      <c r="W3262" s="162">
        <f t="shared" si="179"/>
        <v>7</v>
      </c>
      <c r="X3262" s="162">
        <v>1</v>
      </c>
      <c r="Y3262" t="str">
        <f t="shared" si="177"/>
        <v>Public ALS</v>
      </c>
      <c r="AA3262" t="str">
        <f t="shared" si="178"/>
        <v>4</v>
      </c>
    </row>
    <row r="3263" spans="1:27" ht="15.75" hidden="1" customHeight="1" x14ac:dyDescent="0.25">
      <c r="A3263" s="162">
        <v>3245</v>
      </c>
      <c r="B3263" s="178" t="s">
        <v>3326</v>
      </c>
      <c r="C3263" s="178" t="s">
        <v>3884</v>
      </c>
      <c r="D3263" s="163" t="s">
        <v>638</v>
      </c>
      <c r="E3263" s="163" t="s">
        <v>3254</v>
      </c>
      <c r="F3263" s="163" t="s">
        <v>3254</v>
      </c>
      <c r="G3263" s="163" t="s">
        <v>3302</v>
      </c>
      <c r="H3263" s="178" t="s">
        <v>3326</v>
      </c>
      <c r="I3263" s="163" t="s">
        <v>758</v>
      </c>
      <c r="J3263" s="162"/>
      <c r="K3263" s="162"/>
      <c r="L3263" s="163"/>
      <c r="M3263" s="162"/>
      <c r="N3263" s="162"/>
      <c r="O3263" s="162"/>
      <c r="P3263" s="162"/>
      <c r="Q3263" s="162"/>
      <c r="R3263" s="164" t="s">
        <v>644</v>
      </c>
      <c r="S3263" s="164" t="s">
        <v>644</v>
      </c>
      <c r="T3263" s="164"/>
      <c r="U3263" s="164">
        <v>1</v>
      </c>
      <c r="V3263" s="164" t="s">
        <v>644</v>
      </c>
      <c r="W3263" s="162">
        <f t="shared" si="179"/>
        <v>7</v>
      </c>
      <c r="X3263" s="162">
        <v>1</v>
      </c>
      <c r="Y3263" t="str">
        <f t="shared" si="177"/>
        <v>Public ALS</v>
      </c>
      <c r="AA3263" t="str">
        <f t="shared" si="178"/>
        <v>4</v>
      </c>
    </row>
    <row r="3264" spans="1:27" ht="15.75" hidden="1" customHeight="1" x14ac:dyDescent="0.25">
      <c r="A3264" s="162">
        <v>3246</v>
      </c>
      <c r="B3264" s="178" t="s">
        <v>3315</v>
      </c>
      <c r="C3264" s="178" t="s">
        <v>3885</v>
      </c>
      <c r="D3264" s="163" t="s">
        <v>638</v>
      </c>
      <c r="E3264" s="163" t="s">
        <v>3254</v>
      </c>
      <c r="F3264" s="163" t="s">
        <v>3254</v>
      </c>
      <c r="G3264" s="163" t="s">
        <v>3302</v>
      </c>
      <c r="H3264" s="178" t="s">
        <v>3315</v>
      </c>
      <c r="I3264" s="163" t="s">
        <v>758</v>
      </c>
      <c r="J3264" s="162"/>
      <c r="K3264" s="162"/>
      <c r="L3264" s="163"/>
      <c r="M3264" s="162"/>
      <c r="N3264" s="162"/>
      <c r="O3264" s="162"/>
      <c r="P3264" s="162"/>
      <c r="Q3264" s="162"/>
      <c r="R3264" s="164" t="s">
        <v>644</v>
      </c>
      <c r="S3264" s="164" t="s">
        <v>644</v>
      </c>
      <c r="T3264" s="164"/>
      <c r="U3264" s="164">
        <v>1</v>
      </c>
      <c r="V3264" s="164" t="s">
        <v>644</v>
      </c>
      <c r="W3264" s="162">
        <f t="shared" si="179"/>
        <v>7</v>
      </c>
      <c r="X3264" s="162">
        <v>1</v>
      </c>
      <c r="Y3264" t="str">
        <f t="shared" si="177"/>
        <v>Public ALS</v>
      </c>
      <c r="AA3264" t="str">
        <f t="shared" si="178"/>
        <v>4</v>
      </c>
    </row>
    <row r="3265" spans="1:27" ht="15.75" hidden="1" customHeight="1" x14ac:dyDescent="0.25">
      <c r="A3265" s="162">
        <v>3247</v>
      </c>
      <c r="B3265" s="178" t="s">
        <v>3303</v>
      </c>
      <c r="C3265" s="178" t="s">
        <v>3886</v>
      </c>
      <c r="D3265" s="163" t="s">
        <v>638</v>
      </c>
      <c r="E3265" s="163" t="s">
        <v>3254</v>
      </c>
      <c r="F3265" s="163" t="s">
        <v>3254</v>
      </c>
      <c r="G3265" s="163" t="s">
        <v>3302</v>
      </c>
      <c r="H3265" s="178" t="s">
        <v>3303</v>
      </c>
      <c r="I3265" s="163" t="s">
        <v>758</v>
      </c>
      <c r="J3265" s="162"/>
      <c r="K3265" s="162"/>
      <c r="L3265" s="163"/>
      <c r="M3265" s="162"/>
      <c r="N3265" s="162"/>
      <c r="O3265" s="162"/>
      <c r="P3265" s="162"/>
      <c r="Q3265" s="162"/>
      <c r="R3265" s="164" t="s">
        <v>644</v>
      </c>
      <c r="S3265" s="164" t="s">
        <v>644</v>
      </c>
      <c r="T3265" s="164"/>
      <c r="U3265" s="164">
        <v>1</v>
      </c>
      <c r="V3265" s="164" t="s">
        <v>644</v>
      </c>
      <c r="W3265" s="162">
        <f t="shared" si="179"/>
        <v>7</v>
      </c>
      <c r="X3265" s="162">
        <v>1</v>
      </c>
      <c r="Y3265" t="str">
        <f t="shared" si="177"/>
        <v>Public ALS</v>
      </c>
      <c r="AA3265" t="str">
        <f t="shared" si="178"/>
        <v>4</v>
      </c>
    </row>
    <row r="3266" spans="1:27" ht="15.75" hidden="1" customHeight="1" x14ac:dyDescent="0.25">
      <c r="A3266" s="162">
        <v>3248</v>
      </c>
      <c r="B3266" s="178" t="s">
        <v>3333</v>
      </c>
      <c r="C3266" s="178" t="s">
        <v>3887</v>
      </c>
      <c r="D3266" s="163" t="s">
        <v>638</v>
      </c>
      <c r="E3266" s="163" t="s">
        <v>3254</v>
      </c>
      <c r="F3266" s="163" t="s">
        <v>3254</v>
      </c>
      <c r="G3266" s="163" t="s">
        <v>3302</v>
      </c>
      <c r="H3266" s="178" t="s">
        <v>3333</v>
      </c>
      <c r="I3266" s="163" t="s">
        <v>758</v>
      </c>
      <c r="J3266" s="162"/>
      <c r="K3266" s="162"/>
      <c r="L3266" s="163"/>
      <c r="M3266" s="162"/>
      <c r="N3266" s="162"/>
      <c r="O3266" s="162"/>
      <c r="P3266" s="162"/>
      <c r="Q3266" s="162"/>
      <c r="R3266" s="164" t="s">
        <v>644</v>
      </c>
      <c r="S3266" s="164" t="s">
        <v>644</v>
      </c>
      <c r="T3266" s="164"/>
      <c r="U3266" s="164">
        <v>1</v>
      </c>
      <c r="V3266" s="164" t="s">
        <v>644</v>
      </c>
      <c r="W3266" s="162">
        <f t="shared" si="179"/>
        <v>7</v>
      </c>
      <c r="X3266" s="162">
        <v>1</v>
      </c>
      <c r="Y3266" t="str">
        <f t="shared" si="177"/>
        <v>Public ALS</v>
      </c>
      <c r="AA3266" t="str">
        <f t="shared" si="178"/>
        <v>4</v>
      </c>
    </row>
    <row r="3267" spans="1:27" ht="15.75" hidden="1" customHeight="1" x14ac:dyDescent="0.25">
      <c r="A3267" s="162">
        <v>3249</v>
      </c>
      <c r="B3267" s="178" t="s">
        <v>3344</v>
      </c>
      <c r="C3267" s="178" t="s">
        <v>3888</v>
      </c>
      <c r="D3267" s="163" t="s">
        <v>638</v>
      </c>
      <c r="E3267" s="163" t="s">
        <v>3254</v>
      </c>
      <c r="F3267" s="163" t="s">
        <v>3254</v>
      </c>
      <c r="G3267" s="178" t="s">
        <v>3889</v>
      </c>
      <c r="H3267" s="178" t="s">
        <v>3344</v>
      </c>
      <c r="I3267" s="163" t="s">
        <v>758</v>
      </c>
      <c r="J3267" s="162"/>
      <c r="K3267" s="162"/>
      <c r="L3267" s="163"/>
      <c r="M3267" s="162"/>
      <c r="N3267" s="162"/>
      <c r="O3267" s="162"/>
      <c r="P3267" s="162"/>
      <c r="Q3267" s="162"/>
      <c r="R3267" s="164" t="s">
        <v>644</v>
      </c>
      <c r="S3267" s="164" t="s">
        <v>644</v>
      </c>
      <c r="T3267" s="164"/>
      <c r="U3267" s="164">
        <v>1</v>
      </c>
      <c r="V3267" s="164" t="s">
        <v>644</v>
      </c>
      <c r="W3267" s="162">
        <f t="shared" si="179"/>
        <v>7</v>
      </c>
      <c r="X3267" s="162">
        <v>1</v>
      </c>
      <c r="Y3267" t="str">
        <f t="shared" si="177"/>
        <v>Public ALS</v>
      </c>
      <c r="AA3267" t="str">
        <f t="shared" si="178"/>
        <v>4</v>
      </c>
    </row>
    <row r="3268" spans="1:27" ht="15.75" hidden="1" customHeight="1" x14ac:dyDescent="0.25">
      <c r="A3268" s="162">
        <v>3250</v>
      </c>
      <c r="B3268" s="178" t="s">
        <v>3361</v>
      </c>
      <c r="C3268" s="178" t="s">
        <v>3890</v>
      </c>
      <c r="D3268" s="163" t="s">
        <v>638</v>
      </c>
      <c r="E3268" s="163" t="s">
        <v>3254</v>
      </c>
      <c r="F3268" s="163" t="s">
        <v>3254</v>
      </c>
      <c r="G3268" s="178" t="s">
        <v>3889</v>
      </c>
      <c r="H3268" s="178" t="s">
        <v>3361</v>
      </c>
      <c r="I3268" s="163" t="s">
        <v>758</v>
      </c>
      <c r="J3268" s="162"/>
      <c r="K3268" s="162"/>
      <c r="L3268" s="163"/>
      <c r="M3268" s="162"/>
      <c r="N3268" s="162"/>
      <c r="O3268" s="162"/>
      <c r="P3268" s="162"/>
      <c r="Q3268" s="162"/>
      <c r="R3268" s="164" t="s">
        <v>644</v>
      </c>
      <c r="S3268" s="164" t="s">
        <v>644</v>
      </c>
      <c r="T3268" s="164"/>
      <c r="U3268" s="164">
        <v>1</v>
      </c>
      <c r="V3268" s="164" t="s">
        <v>644</v>
      </c>
      <c r="W3268" s="162">
        <f t="shared" si="179"/>
        <v>7</v>
      </c>
      <c r="X3268" s="162">
        <v>1</v>
      </c>
      <c r="Y3268" t="str">
        <f t="shared" si="177"/>
        <v>Public ALS</v>
      </c>
      <c r="AA3268" t="str">
        <f t="shared" si="178"/>
        <v>4</v>
      </c>
    </row>
    <row r="3269" spans="1:27" ht="15.75" hidden="1" customHeight="1" x14ac:dyDescent="0.25">
      <c r="A3269" s="162">
        <v>3251</v>
      </c>
      <c r="B3269" s="178" t="s">
        <v>3378</v>
      </c>
      <c r="C3269" s="178" t="s">
        <v>3891</v>
      </c>
      <c r="D3269" s="163" t="s">
        <v>638</v>
      </c>
      <c r="E3269" s="163" t="s">
        <v>3254</v>
      </c>
      <c r="F3269" s="163" t="s">
        <v>3254</v>
      </c>
      <c r="G3269" s="178" t="s">
        <v>3892</v>
      </c>
      <c r="H3269" s="178" t="s">
        <v>3378</v>
      </c>
      <c r="I3269" s="163" t="s">
        <v>758</v>
      </c>
      <c r="J3269" s="162"/>
      <c r="K3269" s="162"/>
      <c r="L3269" s="163"/>
      <c r="M3269" s="162"/>
      <c r="N3269" s="162"/>
      <c r="O3269" s="162"/>
      <c r="P3269" s="162"/>
      <c r="Q3269" s="162"/>
      <c r="R3269" s="164" t="s">
        <v>644</v>
      </c>
      <c r="S3269" s="164" t="s">
        <v>644</v>
      </c>
      <c r="T3269" s="164"/>
      <c r="U3269" s="164">
        <v>1</v>
      </c>
      <c r="V3269" s="164" t="s">
        <v>644</v>
      </c>
      <c r="W3269" s="162">
        <f t="shared" si="179"/>
        <v>7</v>
      </c>
      <c r="X3269" s="162">
        <v>1</v>
      </c>
      <c r="Y3269" t="str">
        <f t="shared" si="177"/>
        <v>Public ALS</v>
      </c>
      <c r="AA3269" t="str">
        <f t="shared" si="178"/>
        <v>4</v>
      </c>
    </row>
    <row r="3270" spans="1:27" ht="15.75" hidden="1" customHeight="1" x14ac:dyDescent="0.25">
      <c r="A3270" s="162">
        <v>3252</v>
      </c>
      <c r="B3270" s="178" t="s">
        <v>3380</v>
      </c>
      <c r="C3270" s="178" t="s">
        <v>3893</v>
      </c>
      <c r="D3270" s="163" t="s">
        <v>638</v>
      </c>
      <c r="E3270" s="163" t="s">
        <v>3254</v>
      </c>
      <c r="F3270" s="163" t="s">
        <v>3254</v>
      </c>
      <c r="G3270" s="178" t="s">
        <v>3892</v>
      </c>
      <c r="H3270" s="178" t="s">
        <v>3380</v>
      </c>
      <c r="I3270" s="163" t="s">
        <v>758</v>
      </c>
      <c r="J3270" s="162"/>
      <c r="K3270" s="162"/>
      <c r="L3270" s="163"/>
      <c r="M3270" s="162"/>
      <c r="N3270" s="162"/>
      <c r="O3270" s="162"/>
      <c r="P3270" s="162"/>
      <c r="Q3270" s="162"/>
      <c r="R3270" s="164" t="s">
        <v>644</v>
      </c>
      <c r="S3270" s="164" t="s">
        <v>644</v>
      </c>
      <c r="T3270" s="164"/>
      <c r="U3270" s="164">
        <v>1</v>
      </c>
      <c r="V3270" s="164" t="s">
        <v>644</v>
      </c>
      <c r="W3270" s="162">
        <f t="shared" si="179"/>
        <v>7</v>
      </c>
      <c r="X3270" s="162">
        <v>1</v>
      </c>
      <c r="Y3270" t="str">
        <f t="shared" si="177"/>
        <v>Public ALS</v>
      </c>
      <c r="AA3270" t="str">
        <f t="shared" si="178"/>
        <v>4</v>
      </c>
    </row>
    <row r="3271" spans="1:27" ht="15.75" hidden="1" customHeight="1" x14ac:dyDescent="0.25">
      <c r="A3271" s="162">
        <v>3253</v>
      </c>
      <c r="B3271" s="178" t="s">
        <v>3395</v>
      </c>
      <c r="C3271" s="178" t="s">
        <v>3894</v>
      </c>
      <c r="D3271" s="163" t="s">
        <v>638</v>
      </c>
      <c r="E3271" s="163" t="s">
        <v>3254</v>
      </c>
      <c r="F3271" s="163" t="s">
        <v>3254</v>
      </c>
      <c r="G3271" s="178" t="s">
        <v>3895</v>
      </c>
      <c r="H3271" s="178" t="s">
        <v>3395</v>
      </c>
      <c r="I3271" s="163" t="s">
        <v>758</v>
      </c>
      <c r="J3271" s="162"/>
      <c r="K3271" s="162"/>
      <c r="L3271" s="163"/>
      <c r="M3271" s="162"/>
      <c r="N3271" s="162"/>
      <c r="O3271" s="162"/>
      <c r="P3271" s="162"/>
      <c r="Q3271" s="162"/>
      <c r="R3271" s="164" t="s">
        <v>644</v>
      </c>
      <c r="S3271" s="164" t="s">
        <v>644</v>
      </c>
      <c r="T3271" s="164"/>
      <c r="U3271" s="164">
        <v>1</v>
      </c>
      <c r="V3271" s="164" t="s">
        <v>644</v>
      </c>
      <c r="W3271" s="162">
        <f t="shared" si="179"/>
        <v>7</v>
      </c>
      <c r="X3271" s="162">
        <v>1</v>
      </c>
      <c r="Y3271" t="str">
        <f t="shared" si="177"/>
        <v>Public ALS</v>
      </c>
      <c r="AA3271" t="str">
        <f t="shared" si="178"/>
        <v>4</v>
      </c>
    </row>
    <row r="3272" spans="1:27" ht="15.75" hidden="1" customHeight="1" x14ac:dyDescent="0.25">
      <c r="A3272" s="162">
        <v>3254</v>
      </c>
      <c r="B3272" s="178" t="s">
        <v>3412</v>
      </c>
      <c r="C3272" s="178" t="s">
        <v>3896</v>
      </c>
      <c r="D3272" s="163" t="s">
        <v>638</v>
      </c>
      <c r="E3272" s="163" t="s">
        <v>3254</v>
      </c>
      <c r="F3272" s="163" t="s">
        <v>3254</v>
      </c>
      <c r="G3272" s="178" t="s">
        <v>3895</v>
      </c>
      <c r="H3272" s="178" t="s">
        <v>3412</v>
      </c>
      <c r="I3272" s="163" t="s">
        <v>758</v>
      </c>
      <c r="J3272" s="162"/>
      <c r="K3272" s="162"/>
      <c r="L3272" s="163"/>
      <c r="M3272" s="162"/>
      <c r="N3272" s="162"/>
      <c r="O3272" s="162"/>
      <c r="P3272" s="162"/>
      <c r="Q3272" s="162"/>
      <c r="R3272" s="164" t="s">
        <v>644</v>
      </c>
      <c r="S3272" s="164" t="s">
        <v>644</v>
      </c>
      <c r="T3272" s="164"/>
      <c r="U3272" s="164">
        <v>1</v>
      </c>
      <c r="V3272" s="164" t="s">
        <v>644</v>
      </c>
      <c r="W3272" s="162">
        <f t="shared" si="179"/>
        <v>7</v>
      </c>
      <c r="X3272" s="162">
        <v>1</v>
      </c>
      <c r="Y3272" t="str">
        <f t="shared" si="177"/>
        <v>Public ALS</v>
      </c>
      <c r="AA3272" t="str">
        <f t="shared" si="178"/>
        <v>4</v>
      </c>
    </row>
    <row r="3273" spans="1:27" ht="15.75" hidden="1" customHeight="1" x14ac:dyDescent="0.25">
      <c r="A3273" s="162">
        <v>3255</v>
      </c>
      <c r="B3273" s="178" t="s">
        <v>3407</v>
      </c>
      <c r="C3273" s="178" t="s">
        <v>3897</v>
      </c>
      <c r="D3273" s="163" t="s">
        <v>638</v>
      </c>
      <c r="E3273" s="163" t="s">
        <v>3254</v>
      </c>
      <c r="F3273" s="163" t="s">
        <v>3254</v>
      </c>
      <c r="G3273" s="178" t="s">
        <v>3895</v>
      </c>
      <c r="H3273" s="178" t="s">
        <v>3407</v>
      </c>
      <c r="I3273" s="163" t="s">
        <v>758</v>
      </c>
      <c r="J3273" s="162"/>
      <c r="K3273" s="162"/>
      <c r="L3273" s="163"/>
      <c r="M3273" s="162"/>
      <c r="N3273" s="162"/>
      <c r="O3273" s="162"/>
      <c r="P3273" s="162"/>
      <c r="Q3273" s="162"/>
      <c r="R3273" s="164" t="s">
        <v>644</v>
      </c>
      <c r="S3273" s="164" t="s">
        <v>644</v>
      </c>
      <c r="T3273" s="164"/>
      <c r="U3273" s="164">
        <v>1</v>
      </c>
      <c r="V3273" s="164" t="s">
        <v>644</v>
      </c>
      <c r="W3273" s="162">
        <f t="shared" si="179"/>
        <v>7</v>
      </c>
      <c r="X3273" s="162">
        <v>1</v>
      </c>
      <c r="Y3273" t="str">
        <f t="shared" si="177"/>
        <v>Public ALS</v>
      </c>
      <c r="AA3273" t="str">
        <f t="shared" si="178"/>
        <v>4</v>
      </c>
    </row>
    <row r="3274" spans="1:27" ht="15.75" hidden="1" customHeight="1" x14ac:dyDescent="0.25">
      <c r="A3274" s="162">
        <v>3256</v>
      </c>
      <c r="B3274" s="178" t="s">
        <v>3445</v>
      </c>
      <c r="C3274" s="178" t="s">
        <v>3898</v>
      </c>
      <c r="D3274" s="163" t="s">
        <v>638</v>
      </c>
      <c r="E3274" s="163" t="s">
        <v>3254</v>
      </c>
      <c r="F3274" s="163" t="s">
        <v>3254</v>
      </c>
      <c r="G3274" s="178" t="s">
        <v>3445</v>
      </c>
      <c r="H3274" s="178" t="s">
        <v>3445</v>
      </c>
      <c r="I3274" s="163" t="s">
        <v>758</v>
      </c>
      <c r="J3274" s="162"/>
      <c r="K3274" s="162"/>
      <c r="L3274" s="163"/>
      <c r="M3274" s="162"/>
      <c r="N3274" s="162"/>
      <c r="O3274" s="162"/>
      <c r="P3274" s="162"/>
      <c r="Q3274" s="162"/>
      <c r="R3274" s="164" t="s">
        <v>644</v>
      </c>
      <c r="S3274" s="164" t="s">
        <v>644</v>
      </c>
      <c r="T3274" s="164"/>
      <c r="U3274" s="164">
        <v>1</v>
      </c>
      <c r="V3274" s="164" t="s">
        <v>644</v>
      </c>
      <c r="W3274" s="162">
        <f t="shared" si="179"/>
        <v>7</v>
      </c>
      <c r="X3274" s="162">
        <v>1</v>
      </c>
      <c r="Y3274" t="str">
        <f t="shared" si="177"/>
        <v>Public ALS</v>
      </c>
      <c r="AA3274" t="str">
        <f t="shared" si="178"/>
        <v>4</v>
      </c>
    </row>
    <row r="3275" spans="1:27" ht="15.75" hidden="1" customHeight="1" x14ac:dyDescent="0.25">
      <c r="A3275" s="162">
        <v>3257</v>
      </c>
      <c r="B3275" s="178" t="s">
        <v>3458</v>
      </c>
      <c r="C3275" s="178" t="s">
        <v>3899</v>
      </c>
      <c r="D3275" s="163" t="s">
        <v>638</v>
      </c>
      <c r="E3275" s="163" t="s">
        <v>3254</v>
      </c>
      <c r="F3275" s="163" t="s">
        <v>3254</v>
      </c>
      <c r="G3275" s="178" t="s">
        <v>3900</v>
      </c>
      <c r="H3275" s="178" t="s">
        <v>3458</v>
      </c>
      <c r="I3275" s="163" t="s">
        <v>758</v>
      </c>
      <c r="J3275" s="162"/>
      <c r="K3275" s="162"/>
      <c r="L3275" s="163"/>
      <c r="M3275" s="162"/>
      <c r="N3275" s="162"/>
      <c r="O3275" s="162"/>
      <c r="P3275" s="162"/>
      <c r="Q3275" s="162"/>
      <c r="R3275" s="164" t="s">
        <v>644</v>
      </c>
      <c r="S3275" s="164" t="s">
        <v>644</v>
      </c>
      <c r="T3275" s="164"/>
      <c r="U3275" s="164">
        <v>1</v>
      </c>
      <c r="V3275" s="164" t="s">
        <v>644</v>
      </c>
      <c r="W3275" s="162">
        <f t="shared" si="179"/>
        <v>7</v>
      </c>
      <c r="X3275" s="162">
        <v>1</v>
      </c>
      <c r="Y3275" t="str">
        <f t="shared" si="177"/>
        <v>Public ALS</v>
      </c>
      <c r="AA3275" t="str">
        <f t="shared" si="178"/>
        <v>4</v>
      </c>
    </row>
    <row r="3276" spans="1:27" ht="15.75" hidden="1" customHeight="1" x14ac:dyDescent="0.25">
      <c r="A3276" s="162">
        <v>3258</v>
      </c>
      <c r="B3276" s="178" t="s">
        <v>3456</v>
      </c>
      <c r="C3276" s="178" t="s">
        <v>3901</v>
      </c>
      <c r="D3276" s="163" t="s">
        <v>638</v>
      </c>
      <c r="E3276" s="163" t="s">
        <v>3254</v>
      </c>
      <c r="F3276" s="163" t="s">
        <v>3254</v>
      </c>
      <c r="G3276" s="178" t="s">
        <v>3900</v>
      </c>
      <c r="H3276" s="178" t="s">
        <v>3456</v>
      </c>
      <c r="I3276" s="163" t="s">
        <v>758</v>
      </c>
      <c r="J3276" s="162"/>
      <c r="K3276" s="162"/>
      <c r="L3276" s="163"/>
      <c r="M3276" s="162"/>
      <c r="N3276" s="162"/>
      <c r="O3276" s="162"/>
      <c r="P3276" s="162"/>
      <c r="Q3276" s="162"/>
      <c r="R3276" s="164" t="s">
        <v>644</v>
      </c>
      <c r="S3276" s="164" t="s">
        <v>644</v>
      </c>
      <c r="T3276" s="164"/>
      <c r="U3276" s="164">
        <v>1</v>
      </c>
      <c r="V3276" s="164" t="s">
        <v>644</v>
      </c>
      <c r="W3276" s="162">
        <f t="shared" si="179"/>
        <v>7</v>
      </c>
      <c r="X3276" s="162">
        <v>1</v>
      </c>
      <c r="Y3276" t="str">
        <f t="shared" si="177"/>
        <v>Public ALS</v>
      </c>
      <c r="AA3276" t="str">
        <f t="shared" si="178"/>
        <v>4</v>
      </c>
    </row>
    <row r="3277" spans="1:27" ht="15.75" hidden="1" customHeight="1" x14ac:dyDescent="0.25">
      <c r="A3277" s="162">
        <v>3259</v>
      </c>
      <c r="B3277" s="178" t="s">
        <v>3497</v>
      </c>
      <c r="C3277" s="178" t="s">
        <v>3902</v>
      </c>
      <c r="D3277" s="163" t="s">
        <v>638</v>
      </c>
      <c r="E3277" s="163" t="s">
        <v>3254</v>
      </c>
      <c r="F3277" s="163" t="s">
        <v>3254</v>
      </c>
      <c r="G3277" s="178" t="s">
        <v>3903</v>
      </c>
      <c r="H3277" s="178" t="s">
        <v>3497</v>
      </c>
      <c r="I3277" s="163" t="s">
        <v>758</v>
      </c>
      <c r="J3277" s="162"/>
      <c r="K3277" s="162"/>
      <c r="L3277" s="163"/>
      <c r="M3277" s="162"/>
      <c r="N3277" s="162"/>
      <c r="O3277" s="162"/>
      <c r="P3277" s="162"/>
      <c r="Q3277" s="162"/>
      <c r="R3277" s="164" t="s">
        <v>644</v>
      </c>
      <c r="S3277" s="164" t="s">
        <v>644</v>
      </c>
      <c r="T3277" s="164"/>
      <c r="U3277" s="164">
        <v>1</v>
      </c>
      <c r="V3277" s="164" t="s">
        <v>644</v>
      </c>
      <c r="W3277" s="162">
        <f t="shared" si="179"/>
        <v>7</v>
      </c>
      <c r="X3277" s="162">
        <v>1</v>
      </c>
      <c r="Y3277" t="str">
        <f t="shared" si="177"/>
        <v>Public ALS</v>
      </c>
      <c r="AA3277" t="str">
        <f t="shared" si="178"/>
        <v>4</v>
      </c>
    </row>
    <row r="3278" spans="1:27" ht="15.75" hidden="1" customHeight="1" x14ac:dyDescent="0.25">
      <c r="A3278" s="162">
        <v>3260</v>
      </c>
      <c r="B3278" s="178" t="s">
        <v>3494</v>
      </c>
      <c r="C3278" s="178" t="s">
        <v>3904</v>
      </c>
      <c r="D3278" s="163" t="s">
        <v>638</v>
      </c>
      <c r="E3278" s="163" t="s">
        <v>3254</v>
      </c>
      <c r="F3278" s="163" t="s">
        <v>3254</v>
      </c>
      <c r="G3278" s="178" t="s">
        <v>3903</v>
      </c>
      <c r="H3278" s="178" t="s">
        <v>3494</v>
      </c>
      <c r="I3278" s="163" t="s">
        <v>758</v>
      </c>
      <c r="J3278" s="162"/>
      <c r="K3278" s="162"/>
      <c r="L3278" s="163"/>
      <c r="M3278" s="162"/>
      <c r="N3278" s="162"/>
      <c r="O3278" s="162"/>
      <c r="P3278" s="162"/>
      <c r="Q3278" s="162"/>
      <c r="R3278" s="164" t="s">
        <v>644</v>
      </c>
      <c r="S3278" s="164" t="s">
        <v>644</v>
      </c>
      <c r="T3278" s="164"/>
      <c r="U3278" s="164">
        <v>1</v>
      </c>
      <c r="V3278" s="164" t="s">
        <v>644</v>
      </c>
      <c r="W3278" s="162">
        <f t="shared" si="179"/>
        <v>7</v>
      </c>
      <c r="X3278" s="162">
        <v>1</v>
      </c>
      <c r="Y3278" t="str">
        <f t="shared" si="177"/>
        <v>Public ALS</v>
      </c>
      <c r="AA3278" t="str">
        <f t="shared" si="178"/>
        <v>4</v>
      </c>
    </row>
    <row r="3279" spans="1:27" ht="15.75" hidden="1" customHeight="1" x14ac:dyDescent="0.25">
      <c r="A3279" s="162">
        <v>3261</v>
      </c>
      <c r="B3279" s="178" t="s">
        <v>3508</v>
      </c>
      <c r="C3279" s="178" t="s">
        <v>3905</v>
      </c>
      <c r="D3279" s="163" t="s">
        <v>638</v>
      </c>
      <c r="E3279" s="163" t="s">
        <v>3254</v>
      </c>
      <c r="F3279" s="163" t="s">
        <v>3254</v>
      </c>
      <c r="G3279" s="178" t="s">
        <v>3508</v>
      </c>
      <c r="H3279" s="178" t="s">
        <v>3508</v>
      </c>
      <c r="I3279" s="163" t="s">
        <v>758</v>
      </c>
      <c r="J3279" s="166"/>
      <c r="K3279" s="166"/>
      <c r="L3279" s="163"/>
      <c r="M3279" s="162"/>
      <c r="N3279" s="162"/>
      <c r="O3279" s="162"/>
      <c r="P3279" s="162"/>
      <c r="Q3279" s="162"/>
      <c r="R3279" s="164" t="s">
        <v>644</v>
      </c>
      <c r="S3279" s="164" t="s">
        <v>644</v>
      </c>
      <c r="T3279" s="164"/>
      <c r="U3279" s="164">
        <v>1</v>
      </c>
      <c r="V3279" s="164" t="s">
        <v>644</v>
      </c>
      <c r="W3279" s="162">
        <f t="shared" si="179"/>
        <v>7</v>
      </c>
      <c r="X3279" s="162">
        <v>1</v>
      </c>
      <c r="Y3279" t="str">
        <f t="shared" si="177"/>
        <v>Public ALS</v>
      </c>
      <c r="AA3279" t="str">
        <f t="shared" si="178"/>
        <v>4</v>
      </c>
    </row>
    <row r="3280" spans="1:27" ht="15.75" hidden="1" customHeight="1" x14ac:dyDescent="0.25">
      <c r="A3280" s="162">
        <v>3262</v>
      </c>
      <c r="B3280" s="178" t="s">
        <v>3527</v>
      </c>
      <c r="C3280" s="178" t="s">
        <v>3906</v>
      </c>
      <c r="D3280" s="163" t="s">
        <v>638</v>
      </c>
      <c r="E3280" s="163" t="s">
        <v>3254</v>
      </c>
      <c r="F3280" s="163" t="s">
        <v>3254</v>
      </c>
      <c r="G3280" s="178" t="s">
        <v>3527</v>
      </c>
      <c r="H3280" s="178" t="s">
        <v>3527</v>
      </c>
      <c r="I3280" s="163" t="s">
        <v>758</v>
      </c>
      <c r="J3280" s="162"/>
      <c r="K3280" s="162"/>
      <c r="L3280" s="163"/>
      <c r="M3280" s="162"/>
      <c r="N3280" s="162"/>
      <c r="O3280" s="162"/>
      <c r="P3280" s="162"/>
      <c r="Q3280" s="162"/>
      <c r="R3280" s="164" t="s">
        <v>644</v>
      </c>
      <c r="S3280" s="164" t="s">
        <v>644</v>
      </c>
      <c r="T3280" s="164"/>
      <c r="U3280" s="164">
        <v>1</v>
      </c>
      <c r="V3280" s="164" t="s">
        <v>644</v>
      </c>
      <c r="W3280" s="162">
        <f t="shared" si="179"/>
        <v>7</v>
      </c>
      <c r="X3280" s="162">
        <v>1</v>
      </c>
      <c r="Y3280" t="str">
        <f t="shared" si="177"/>
        <v>Public ALS</v>
      </c>
      <c r="AA3280" t="str">
        <f t="shared" si="178"/>
        <v>4</v>
      </c>
    </row>
    <row r="3281" spans="1:27" ht="15.75" hidden="1" customHeight="1" x14ac:dyDescent="0.25">
      <c r="A3281" s="162">
        <v>3263</v>
      </c>
      <c r="B3281" s="178" t="s">
        <v>3543</v>
      </c>
      <c r="C3281" s="178" t="s">
        <v>3907</v>
      </c>
      <c r="D3281" s="163" t="s">
        <v>638</v>
      </c>
      <c r="E3281" s="163" t="s">
        <v>3254</v>
      </c>
      <c r="F3281" s="163" t="s">
        <v>3254</v>
      </c>
      <c r="G3281" s="178" t="s">
        <v>3788</v>
      </c>
      <c r="H3281" s="178" t="s">
        <v>3543</v>
      </c>
      <c r="I3281" s="163" t="s">
        <v>758</v>
      </c>
      <c r="J3281" s="162"/>
      <c r="K3281" s="162"/>
      <c r="L3281" s="163"/>
      <c r="M3281" s="162"/>
      <c r="N3281" s="162"/>
      <c r="O3281" s="162"/>
      <c r="P3281" s="162"/>
      <c r="Q3281" s="162"/>
      <c r="R3281" s="164" t="s">
        <v>644</v>
      </c>
      <c r="S3281" s="164" t="s">
        <v>644</v>
      </c>
      <c r="T3281" s="164"/>
      <c r="U3281" s="164">
        <v>1</v>
      </c>
      <c r="V3281" s="164" t="s">
        <v>644</v>
      </c>
      <c r="W3281" s="162">
        <f t="shared" si="179"/>
        <v>7</v>
      </c>
      <c r="X3281" s="162">
        <v>1</v>
      </c>
      <c r="Y3281" t="str">
        <f t="shared" si="177"/>
        <v>Public ALS</v>
      </c>
      <c r="AA3281" t="str">
        <f t="shared" si="178"/>
        <v>4</v>
      </c>
    </row>
    <row r="3282" spans="1:27" ht="15.75" hidden="1" customHeight="1" x14ac:dyDescent="0.25">
      <c r="A3282" s="162">
        <v>3264</v>
      </c>
      <c r="B3282" s="178" t="s">
        <v>3535</v>
      </c>
      <c r="C3282" s="178" t="s">
        <v>3908</v>
      </c>
      <c r="D3282" s="163" t="s">
        <v>638</v>
      </c>
      <c r="E3282" s="163" t="s">
        <v>3254</v>
      </c>
      <c r="F3282" s="163" t="s">
        <v>3254</v>
      </c>
      <c r="G3282" s="178" t="s">
        <v>3788</v>
      </c>
      <c r="H3282" s="178" t="s">
        <v>3535</v>
      </c>
      <c r="I3282" s="163" t="s">
        <v>758</v>
      </c>
      <c r="J3282" s="162"/>
      <c r="K3282" s="162"/>
      <c r="L3282" s="163"/>
      <c r="M3282" s="162"/>
      <c r="N3282" s="162"/>
      <c r="O3282" s="162"/>
      <c r="P3282" s="162"/>
      <c r="Q3282" s="162"/>
      <c r="R3282" s="164" t="s">
        <v>644</v>
      </c>
      <c r="S3282" s="164" t="s">
        <v>644</v>
      </c>
      <c r="T3282" s="164"/>
      <c r="U3282" s="164">
        <v>1</v>
      </c>
      <c r="V3282" s="164" t="s">
        <v>644</v>
      </c>
      <c r="W3282" s="162">
        <f t="shared" si="179"/>
        <v>7</v>
      </c>
      <c r="X3282" s="162">
        <v>1</v>
      </c>
      <c r="Y3282" t="str">
        <f t="shared" si="177"/>
        <v>Public ALS</v>
      </c>
      <c r="AA3282" t="str">
        <f t="shared" si="178"/>
        <v>4</v>
      </c>
    </row>
    <row r="3283" spans="1:27" ht="15.75" hidden="1" customHeight="1" x14ac:dyDescent="0.25">
      <c r="A3283" s="162">
        <v>3265</v>
      </c>
      <c r="B3283" s="178" t="s">
        <v>3556</v>
      </c>
      <c r="C3283" s="178" t="s">
        <v>3909</v>
      </c>
      <c r="D3283" s="163" t="s">
        <v>638</v>
      </c>
      <c r="E3283" s="163" t="s">
        <v>3254</v>
      </c>
      <c r="F3283" s="163" t="s">
        <v>3254</v>
      </c>
      <c r="G3283" s="178" t="s">
        <v>3910</v>
      </c>
      <c r="H3283" s="178" t="s">
        <v>3556</v>
      </c>
      <c r="I3283" s="163" t="s">
        <v>758</v>
      </c>
      <c r="J3283" s="162"/>
      <c r="K3283" s="162"/>
      <c r="L3283" s="163"/>
      <c r="M3283" s="162"/>
      <c r="N3283" s="162"/>
      <c r="O3283" s="162"/>
      <c r="P3283" s="162"/>
      <c r="Q3283" s="162"/>
      <c r="R3283" s="164" t="s">
        <v>644</v>
      </c>
      <c r="S3283" s="164" t="s">
        <v>644</v>
      </c>
      <c r="T3283" s="164"/>
      <c r="U3283" s="164">
        <v>1</v>
      </c>
      <c r="V3283" s="164" t="s">
        <v>644</v>
      </c>
      <c r="W3283" s="162">
        <f t="shared" si="179"/>
        <v>7</v>
      </c>
      <c r="X3283" s="162">
        <v>1</v>
      </c>
      <c r="Y3283" t="str">
        <f t="shared" si="177"/>
        <v>Public ALS</v>
      </c>
      <c r="AA3283" t="str">
        <f t="shared" si="178"/>
        <v>4</v>
      </c>
    </row>
    <row r="3284" spans="1:27" ht="15.75" hidden="1" customHeight="1" x14ac:dyDescent="0.25">
      <c r="A3284" s="162">
        <v>3266</v>
      </c>
      <c r="B3284" s="178" t="s">
        <v>3558</v>
      </c>
      <c r="C3284" s="178" t="s">
        <v>3911</v>
      </c>
      <c r="D3284" s="163" t="s">
        <v>638</v>
      </c>
      <c r="E3284" s="163" t="s">
        <v>3254</v>
      </c>
      <c r="F3284" s="163" t="s">
        <v>3254</v>
      </c>
      <c r="G3284" s="178" t="s">
        <v>3910</v>
      </c>
      <c r="H3284" s="178" t="s">
        <v>3558</v>
      </c>
      <c r="I3284" s="163" t="s">
        <v>758</v>
      </c>
      <c r="J3284" s="162"/>
      <c r="K3284" s="162"/>
      <c r="L3284" s="163"/>
      <c r="M3284" s="162"/>
      <c r="N3284" s="162"/>
      <c r="O3284" s="162"/>
      <c r="P3284" s="162"/>
      <c r="Q3284" s="162"/>
      <c r="R3284" s="164" t="s">
        <v>644</v>
      </c>
      <c r="S3284" s="164" t="s">
        <v>644</v>
      </c>
      <c r="T3284" s="164"/>
      <c r="U3284" s="164">
        <v>1</v>
      </c>
      <c r="V3284" s="164" t="s">
        <v>644</v>
      </c>
      <c r="W3284" s="162">
        <f t="shared" si="179"/>
        <v>7</v>
      </c>
      <c r="X3284" s="162">
        <v>1</v>
      </c>
      <c r="Y3284" t="str">
        <f t="shared" si="177"/>
        <v>Public ALS</v>
      </c>
      <c r="AA3284" t="str">
        <f t="shared" si="178"/>
        <v>4</v>
      </c>
    </row>
    <row r="3285" spans="1:27" ht="15.75" hidden="1" customHeight="1" x14ac:dyDescent="0.25">
      <c r="A3285" s="162">
        <v>3267</v>
      </c>
      <c r="B3285" s="178" t="s">
        <v>3586</v>
      </c>
      <c r="C3285" s="178" t="s">
        <v>3912</v>
      </c>
      <c r="D3285" s="163" t="s">
        <v>638</v>
      </c>
      <c r="E3285" s="163" t="s">
        <v>3254</v>
      </c>
      <c r="F3285" s="163" t="s">
        <v>3254</v>
      </c>
      <c r="G3285" s="178" t="s">
        <v>3913</v>
      </c>
      <c r="H3285" s="178" t="s">
        <v>3586</v>
      </c>
      <c r="I3285" s="163" t="s">
        <v>758</v>
      </c>
      <c r="J3285" s="162"/>
      <c r="K3285" s="162"/>
      <c r="L3285" s="163"/>
      <c r="M3285" s="162"/>
      <c r="N3285" s="162"/>
      <c r="O3285" s="162"/>
      <c r="P3285" s="162"/>
      <c r="Q3285" s="162"/>
      <c r="R3285" s="164" t="s">
        <v>644</v>
      </c>
      <c r="S3285" s="164" t="s">
        <v>644</v>
      </c>
      <c r="T3285" s="164"/>
      <c r="U3285" s="164">
        <v>1</v>
      </c>
      <c r="V3285" s="164" t="s">
        <v>644</v>
      </c>
      <c r="W3285" s="162">
        <f t="shared" si="179"/>
        <v>7</v>
      </c>
      <c r="X3285" s="162">
        <v>1</v>
      </c>
      <c r="Y3285" t="str">
        <f t="shared" si="177"/>
        <v>Public ALS</v>
      </c>
      <c r="AA3285" t="str">
        <f t="shared" si="178"/>
        <v>4</v>
      </c>
    </row>
    <row r="3286" spans="1:27" ht="15.75" hidden="1" customHeight="1" x14ac:dyDescent="0.25">
      <c r="A3286" s="162">
        <v>3268</v>
      </c>
      <c r="B3286" s="178" t="s">
        <v>3588</v>
      </c>
      <c r="C3286" s="178" t="s">
        <v>3914</v>
      </c>
      <c r="D3286" s="163" t="s">
        <v>638</v>
      </c>
      <c r="E3286" s="163" t="s">
        <v>3254</v>
      </c>
      <c r="F3286" s="163" t="s">
        <v>3254</v>
      </c>
      <c r="G3286" s="178" t="s">
        <v>3913</v>
      </c>
      <c r="H3286" s="178" t="s">
        <v>3588</v>
      </c>
      <c r="I3286" s="163" t="s">
        <v>758</v>
      </c>
      <c r="J3286" s="162"/>
      <c r="K3286" s="162"/>
      <c r="L3286" s="163"/>
      <c r="M3286" s="162"/>
      <c r="N3286" s="162"/>
      <c r="O3286" s="162"/>
      <c r="P3286" s="162"/>
      <c r="Q3286" s="162"/>
      <c r="R3286" s="164" t="s">
        <v>644</v>
      </c>
      <c r="S3286" s="164" t="s">
        <v>644</v>
      </c>
      <c r="T3286" s="164"/>
      <c r="U3286" s="164">
        <v>1</v>
      </c>
      <c r="V3286" s="164" t="s">
        <v>644</v>
      </c>
      <c r="W3286" s="162">
        <f t="shared" si="179"/>
        <v>7</v>
      </c>
      <c r="X3286" s="162">
        <v>1</v>
      </c>
      <c r="Y3286" t="str">
        <f t="shared" ref="Y3286:Y3294" si="180">IF(X3286=1,"Public","Private")&amp;" "&amp;IF(W3286=1,"Elementary",IF(W3286=2,"JHS",IF(W3286=3,"SHS (Stand-alone)",IF(W3286=4,"Integrated",IF(W3286=5,"Secondary",IF(W3286=6,"Complete K to 12",IF(W3286=7,"ALS",IF(W3286=8,"SHS SUC",""))))))))</f>
        <v>Public ALS</v>
      </c>
      <c r="AA3286" t="str">
        <f t="shared" ref="AA3286:AA3294" si="181">IF(R3286=1,1,"")&amp;IF(S3286=1,2,"")&amp;IF(T3286=1,3,"")&amp;IF(U3286=1,4,"")&amp;IF(V3286=1,5,"")</f>
        <v>4</v>
      </c>
    </row>
    <row r="3287" spans="1:27" ht="15.75" hidden="1" customHeight="1" x14ac:dyDescent="0.25">
      <c r="A3287" s="162">
        <v>3269</v>
      </c>
      <c r="B3287" s="178" t="s">
        <v>3607</v>
      </c>
      <c r="C3287" s="178" t="s">
        <v>3915</v>
      </c>
      <c r="D3287" s="163" t="s">
        <v>638</v>
      </c>
      <c r="E3287" s="163" t="s">
        <v>3254</v>
      </c>
      <c r="F3287" s="163" t="s">
        <v>3254</v>
      </c>
      <c r="G3287" s="178" t="s">
        <v>3607</v>
      </c>
      <c r="H3287" s="178" t="s">
        <v>3607</v>
      </c>
      <c r="I3287" s="163" t="s">
        <v>758</v>
      </c>
      <c r="J3287" s="162"/>
      <c r="K3287" s="162"/>
      <c r="L3287" s="163"/>
      <c r="M3287" s="162"/>
      <c r="N3287" s="162"/>
      <c r="O3287" s="162"/>
      <c r="P3287" s="162"/>
      <c r="Q3287" s="162"/>
      <c r="R3287" s="164" t="s">
        <v>644</v>
      </c>
      <c r="S3287" s="164" t="s">
        <v>644</v>
      </c>
      <c r="T3287" s="164"/>
      <c r="U3287" s="164">
        <v>1</v>
      </c>
      <c r="V3287" s="164" t="s">
        <v>644</v>
      </c>
      <c r="W3287" s="162">
        <f t="shared" si="179"/>
        <v>7</v>
      </c>
      <c r="X3287" s="162">
        <v>1</v>
      </c>
      <c r="Y3287" t="str">
        <f t="shared" si="180"/>
        <v>Public ALS</v>
      </c>
      <c r="AA3287" t="str">
        <f t="shared" si="181"/>
        <v>4</v>
      </c>
    </row>
    <row r="3288" spans="1:27" ht="15.75" hidden="1" customHeight="1" x14ac:dyDescent="0.25">
      <c r="A3288" s="162">
        <v>3270</v>
      </c>
      <c r="B3288" s="178" t="s">
        <v>3614</v>
      </c>
      <c r="C3288" s="178" t="s">
        <v>3916</v>
      </c>
      <c r="D3288" s="163" t="s">
        <v>638</v>
      </c>
      <c r="E3288" s="163" t="s">
        <v>3254</v>
      </c>
      <c r="F3288" s="163" t="s">
        <v>3254</v>
      </c>
      <c r="G3288" s="178" t="s">
        <v>3614</v>
      </c>
      <c r="H3288" s="178" t="s">
        <v>3614</v>
      </c>
      <c r="I3288" s="163" t="s">
        <v>758</v>
      </c>
      <c r="J3288" s="162"/>
      <c r="K3288" s="162"/>
      <c r="L3288" s="163"/>
      <c r="M3288" s="162"/>
      <c r="N3288" s="162"/>
      <c r="O3288" s="162"/>
      <c r="P3288" s="162"/>
      <c r="Q3288" s="162"/>
      <c r="R3288" s="164" t="s">
        <v>644</v>
      </c>
      <c r="S3288" s="164" t="s">
        <v>644</v>
      </c>
      <c r="T3288" s="164"/>
      <c r="U3288" s="164">
        <v>1</v>
      </c>
      <c r="V3288" s="164" t="s">
        <v>644</v>
      </c>
      <c r="W3288" s="162">
        <f t="shared" si="179"/>
        <v>7</v>
      </c>
      <c r="X3288" s="162">
        <v>1</v>
      </c>
      <c r="Y3288" t="str">
        <f t="shared" si="180"/>
        <v>Public ALS</v>
      </c>
      <c r="AA3288" t="str">
        <f t="shared" si="181"/>
        <v>4</v>
      </c>
    </row>
    <row r="3289" spans="1:27" ht="15.75" hidden="1" customHeight="1" x14ac:dyDescent="0.25">
      <c r="A3289" s="162">
        <v>3271</v>
      </c>
      <c r="B3289" s="178" t="s">
        <v>2591</v>
      </c>
      <c r="C3289" s="178" t="s">
        <v>3145</v>
      </c>
      <c r="D3289" s="163" t="s">
        <v>638</v>
      </c>
      <c r="E3289" s="163" t="s">
        <v>3254</v>
      </c>
      <c r="F3289" s="163" t="s">
        <v>3254</v>
      </c>
      <c r="G3289" s="178" t="s">
        <v>2591</v>
      </c>
      <c r="H3289" s="178" t="s">
        <v>2591</v>
      </c>
      <c r="I3289" s="163" t="s">
        <v>758</v>
      </c>
      <c r="J3289" s="166"/>
      <c r="K3289" s="166"/>
      <c r="L3289" s="163"/>
      <c r="M3289" s="162"/>
      <c r="N3289" s="162"/>
      <c r="O3289" s="162"/>
      <c r="P3289" s="162"/>
      <c r="Q3289" s="162"/>
      <c r="R3289" s="164" t="s">
        <v>644</v>
      </c>
      <c r="S3289" s="164" t="s">
        <v>644</v>
      </c>
      <c r="T3289" s="164"/>
      <c r="U3289" s="164">
        <v>1</v>
      </c>
      <c r="V3289" s="164" t="s">
        <v>644</v>
      </c>
      <c r="W3289" s="162">
        <f t="shared" si="179"/>
        <v>7</v>
      </c>
      <c r="X3289" s="162">
        <v>1</v>
      </c>
      <c r="Y3289" t="str">
        <f t="shared" si="180"/>
        <v>Public ALS</v>
      </c>
      <c r="AA3289" t="str">
        <f t="shared" si="181"/>
        <v>4</v>
      </c>
    </row>
    <row r="3290" spans="1:27" ht="15.75" hidden="1" customHeight="1" x14ac:dyDescent="0.25">
      <c r="A3290" s="162">
        <v>3272</v>
      </c>
      <c r="B3290" s="178" t="s">
        <v>3630</v>
      </c>
      <c r="C3290" s="178" t="s">
        <v>3917</v>
      </c>
      <c r="D3290" s="163" t="s">
        <v>638</v>
      </c>
      <c r="E3290" s="163" t="s">
        <v>3254</v>
      </c>
      <c r="F3290" s="163" t="s">
        <v>3254</v>
      </c>
      <c r="G3290" s="178" t="s">
        <v>3630</v>
      </c>
      <c r="H3290" s="178" t="s">
        <v>3630</v>
      </c>
      <c r="I3290" s="163" t="s">
        <v>758</v>
      </c>
      <c r="J3290" s="162"/>
      <c r="K3290" s="162"/>
      <c r="L3290" s="163"/>
      <c r="M3290" s="162"/>
      <c r="N3290" s="162"/>
      <c r="O3290" s="162"/>
      <c r="P3290" s="162"/>
      <c r="Q3290" s="162"/>
      <c r="R3290" s="164" t="s">
        <v>644</v>
      </c>
      <c r="S3290" s="164" t="s">
        <v>644</v>
      </c>
      <c r="T3290" s="164"/>
      <c r="U3290" s="164">
        <v>1</v>
      </c>
      <c r="V3290" s="164" t="s">
        <v>644</v>
      </c>
      <c r="W3290" s="162">
        <f t="shared" si="179"/>
        <v>7</v>
      </c>
      <c r="X3290" s="162">
        <v>1</v>
      </c>
      <c r="Y3290" t="str">
        <f t="shared" si="180"/>
        <v>Public ALS</v>
      </c>
      <c r="AA3290" t="str">
        <f t="shared" si="181"/>
        <v>4</v>
      </c>
    </row>
    <row r="3291" spans="1:27" ht="15.75" hidden="1" customHeight="1" x14ac:dyDescent="0.25">
      <c r="A3291" s="162">
        <v>3273</v>
      </c>
      <c r="B3291" s="178" t="s">
        <v>3643</v>
      </c>
      <c r="C3291" s="178" t="s">
        <v>3918</v>
      </c>
      <c r="D3291" s="163" t="s">
        <v>638</v>
      </c>
      <c r="E3291" s="163" t="s">
        <v>3254</v>
      </c>
      <c r="F3291" s="163" t="s">
        <v>3254</v>
      </c>
      <c r="G3291" s="178" t="s">
        <v>3643</v>
      </c>
      <c r="H3291" s="178" t="s">
        <v>3643</v>
      </c>
      <c r="I3291" s="163" t="s">
        <v>758</v>
      </c>
      <c r="J3291" s="162"/>
      <c r="K3291" s="162"/>
      <c r="L3291" s="163"/>
      <c r="M3291" s="162"/>
      <c r="N3291" s="162"/>
      <c r="O3291" s="162"/>
      <c r="P3291" s="162"/>
      <c r="Q3291" s="162"/>
      <c r="R3291" s="164" t="s">
        <v>644</v>
      </c>
      <c r="S3291" s="164" t="s">
        <v>644</v>
      </c>
      <c r="T3291" s="164"/>
      <c r="U3291" s="164">
        <v>1</v>
      </c>
      <c r="V3291" s="164" t="s">
        <v>644</v>
      </c>
      <c r="W3291" s="162">
        <f t="shared" si="179"/>
        <v>7</v>
      </c>
      <c r="X3291" s="162">
        <v>1</v>
      </c>
      <c r="Y3291" t="str">
        <f t="shared" si="180"/>
        <v>Public ALS</v>
      </c>
      <c r="AA3291" t="str">
        <f t="shared" si="181"/>
        <v>4</v>
      </c>
    </row>
    <row r="3292" spans="1:27" ht="15.75" hidden="1" customHeight="1" x14ac:dyDescent="0.25">
      <c r="A3292" s="162">
        <v>3274</v>
      </c>
      <c r="B3292" s="178" t="s">
        <v>3654</v>
      </c>
      <c r="C3292" s="178" t="s">
        <v>3919</v>
      </c>
      <c r="D3292" s="163" t="s">
        <v>638</v>
      </c>
      <c r="E3292" s="163" t="s">
        <v>3254</v>
      </c>
      <c r="F3292" s="163" t="s">
        <v>3254</v>
      </c>
      <c r="G3292" s="178" t="s">
        <v>3654</v>
      </c>
      <c r="H3292" s="178" t="s">
        <v>3654</v>
      </c>
      <c r="I3292" s="163" t="s">
        <v>758</v>
      </c>
      <c r="J3292" s="162"/>
      <c r="K3292" s="162"/>
      <c r="L3292" s="163"/>
      <c r="M3292" s="162"/>
      <c r="N3292" s="162"/>
      <c r="O3292" s="162"/>
      <c r="P3292" s="162"/>
      <c r="Q3292" s="162"/>
      <c r="R3292" s="164" t="s">
        <v>644</v>
      </c>
      <c r="S3292" s="164" t="s">
        <v>644</v>
      </c>
      <c r="T3292" s="164"/>
      <c r="U3292" s="164">
        <v>1</v>
      </c>
      <c r="V3292" s="164" t="s">
        <v>644</v>
      </c>
      <c r="W3292" s="162">
        <f t="shared" si="179"/>
        <v>7</v>
      </c>
      <c r="X3292" s="162">
        <v>1</v>
      </c>
      <c r="Y3292" t="str">
        <f t="shared" si="180"/>
        <v>Public ALS</v>
      </c>
      <c r="AA3292" t="str">
        <f t="shared" si="181"/>
        <v>4</v>
      </c>
    </row>
    <row r="3293" spans="1:27" ht="15.75" hidden="1" customHeight="1" x14ac:dyDescent="0.25">
      <c r="A3293" s="162">
        <v>3275</v>
      </c>
      <c r="B3293" s="178" t="s">
        <v>3660</v>
      </c>
      <c r="C3293" s="178" t="s">
        <v>3920</v>
      </c>
      <c r="D3293" s="163" t="s">
        <v>638</v>
      </c>
      <c r="E3293" s="163" t="s">
        <v>3254</v>
      </c>
      <c r="F3293" s="163" t="s">
        <v>3254</v>
      </c>
      <c r="G3293" s="178" t="s">
        <v>3660</v>
      </c>
      <c r="H3293" s="178" t="s">
        <v>3660</v>
      </c>
      <c r="I3293" s="163" t="s">
        <v>758</v>
      </c>
      <c r="J3293" s="162"/>
      <c r="K3293" s="162"/>
      <c r="L3293" s="163"/>
      <c r="M3293" s="162"/>
      <c r="N3293" s="162"/>
      <c r="O3293" s="162"/>
      <c r="P3293" s="162"/>
      <c r="Q3293" s="162"/>
      <c r="R3293" s="164" t="s">
        <v>644</v>
      </c>
      <c r="S3293" s="164" t="s">
        <v>644</v>
      </c>
      <c r="T3293" s="164"/>
      <c r="U3293" s="164">
        <v>1</v>
      </c>
      <c r="V3293" s="164" t="s">
        <v>644</v>
      </c>
      <c r="W3293" s="162">
        <f t="shared" si="179"/>
        <v>7</v>
      </c>
      <c r="X3293" s="162">
        <v>1</v>
      </c>
      <c r="Y3293" t="str">
        <f t="shared" si="180"/>
        <v>Public ALS</v>
      </c>
      <c r="AA3293" t="str">
        <f t="shared" si="181"/>
        <v>4</v>
      </c>
    </row>
    <row r="3294" spans="1:27" ht="15.75" hidden="1" customHeight="1" x14ac:dyDescent="0.25">
      <c r="A3294" s="162">
        <v>3276</v>
      </c>
      <c r="B3294" s="178" t="s">
        <v>3678</v>
      </c>
      <c r="C3294" s="178" t="s">
        <v>3921</v>
      </c>
      <c r="D3294" s="163" t="s">
        <v>638</v>
      </c>
      <c r="E3294" s="163" t="s">
        <v>3254</v>
      </c>
      <c r="F3294" s="163" t="s">
        <v>3254</v>
      </c>
      <c r="G3294" s="178" t="s">
        <v>3678</v>
      </c>
      <c r="H3294" s="178" t="s">
        <v>3678</v>
      </c>
      <c r="I3294" s="163" t="s">
        <v>758</v>
      </c>
      <c r="J3294" s="162"/>
      <c r="K3294" s="162"/>
      <c r="L3294" s="163"/>
      <c r="M3294" s="162"/>
      <c r="N3294" s="162"/>
      <c r="O3294" s="162"/>
      <c r="P3294" s="162"/>
      <c r="Q3294" s="162"/>
      <c r="R3294" s="164" t="s">
        <v>644</v>
      </c>
      <c r="S3294" s="164" t="s">
        <v>644</v>
      </c>
      <c r="T3294" s="164"/>
      <c r="U3294" s="164">
        <v>1</v>
      </c>
      <c r="V3294" s="164" t="s">
        <v>644</v>
      </c>
      <c r="W3294" s="162">
        <f t="shared" si="179"/>
        <v>7</v>
      </c>
      <c r="X3294" s="162">
        <v>1</v>
      </c>
      <c r="Y3294" t="str">
        <f t="shared" si="180"/>
        <v>Public ALS</v>
      </c>
      <c r="AA3294" t="str">
        <f t="shared" si="181"/>
        <v>4</v>
      </c>
    </row>
    <row r="3295" spans="1:27" ht="15.75" hidden="1" customHeight="1" x14ac:dyDescent="0.25">
      <c r="A3295" s="162">
        <v>3277</v>
      </c>
      <c r="B3295" s="171">
        <v>124143</v>
      </c>
      <c r="C3295" s="163" t="s">
        <v>3922</v>
      </c>
      <c r="D3295" s="163" t="s">
        <v>638</v>
      </c>
      <c r="E3295" s="163" t="s">
        <v>639</v>
      </c>
      <c r="F3295" s="163" t="s">
        <v>3923</v>
      </c>
      <c r="G3295" s="163" t="s">
        <v>3923</v>
      </c>
      <c r="H3295" s="163" t="s">
        <v>3924</v>
      </c>
      <c r="I3295" s="163" t="s">
        <v>643</v>
      </c>
      <c r="J3295" s="166">
        <v>11.0129436</v>
      </c>
      <c r="K3295" s="166">
        <v>124.6209648</v>
      </c>
      <c r="L3295" s="163" t="s">
        <v>644</v>
      </c>
      <c r="M3295" s="162">
        <v>14</v>
      </c>
      <c r="N3295" s="162">
        <v>45</v>
      </c>
      <c r="O3295" s="162">
        <v>195</v>
      </c>
      <c r="P3295" s="162">
        <v>1415</v>
      </c>
      <c r="Q3295" s="162">
        <v>2619</v>
      </c>
      <c r="R3295" s="164">
        <v>1</v>
      </c>
      <c r="S3295" s="164" t="s">
        <v>644</v>
      </c>
      <c r="T3295" s="164"/>
      <c r="U3295" s="164" t="s">
        <v>644</v>
      </c>
      <c r="V3295" s="164" t="s">
        <v>644</v>
      </c>
      <c r="W3295" s="162">
        <f t="shared" ref="W3295:W3326" si="182">IF(AA3295="1",1,IF(AA3295="2",2,IF(AA3295="12",4,IF(AA3295="123",6,IF(AA3295="23",5,IF(AA3295="3",3,IF(AA3295="4",7,IF(AA3295="35",8,""))))))))</f>
        <v>1</v>
      </c>
      <c r="X3295" s="162">
        <v>1</v>
      </c>
      <c r="Y3295" t="str">
        <f t="shared" ref="Y3295:Y3326" si="183">IF(X3295=1,"Public","Private")&amp;" "&amp;IF(W3295=1,"Elementary",IF(W3295=2,"JHS",IF(W3295=3,"SHS (Stand-alone)",IF(W3295=4,"Integrated",IF(W3295=5,"Secondary",IF(W3295=6,"Complete K to 12",IF(W3295=7,"ALS",IF(W3295=8,"SHS SUC",""))))))))</f>
        <v>Public Elementary</v>
      </c>
      <c r="AA3295" t="str">
        <f t="shared" ref="AA3295:AA3326" si="184">IF(R3295=1,1,"")&amp;IF(S3295=1,2,"")&amp;IF(T3295=1,3,"")&amp;IF(U3295=1,4,"")&amp;IF(V3295=1,5,"")</f>
        <v>1</v>
      </c>
    </row>
    <row r="3296" spans="1:27" ht="15.75" hidden="1" customHeight="1" x14ac:dyDescent="0.25">
      <c r="A3296" s="162">
        <v>3286</v>
      </c>
      <c r="B3296" s="171">
        <v>124152</v>
      </c>
      <c r="C3296" s="163" t="s">
        <v>3935</v>
      </c>
      <c r="D3296" s="163" t="s">
        <v>638</v>
      </c>
      <c r="E3296" s="163" t="s">
        <v>639</v>
      </c>
      <c r="F3296" s="163" t="s">
        <v>3923</v>
      </c>
      <c r="G3296" s="163" t="s">
        <v>3923</v>
      </c>
      <c r="H3296" s="163" t="s">
        <v>3924</v>
      </c>
      <c r="I3296" s="163" t="s">
        <v>643</v>
      </c>
      <c r="J3296" s="166">
        <v>11.0402</v>
      </c>
      <c r="K3296" s="166">
        <v>124.627</v>
      </c>
      <c r="L3296" s="163" t="s">
        <v>644</v>
      </c>
      <c r="M3296" s="162">
        <v>14</v>
      </c>
      <c r="N3296" s="162">
        <v>45</v>
      </c>
      <c r="O3296" s="162">
        <v>195</v>
      </c>
      <c r="P3296" s="162">
        <v>1415</v>
      </c>
      <c r="Q3296" s="162">
        <v>2619</v>
      </c>
      <c r="R3296" s="164">
        <v>1</v>
      </c>
      <c r="S3296" s="164" t="s">
        <v>644</v>
      </c>
      <c r="T3296" s="164"/>
      <c r="U3296" s="164" t="s">
        <v>644</v>
      </c>
      <c r="V3296" s="164" t="s">
        <v>644</v>
      </c>
      <c r="W3296" s="162">
        <f t="shared" si="182"/>
        <v>1</v>
      </c>
      <c r="X3296" s="162">
        <v>1</v>
      </c>
      <c r="Y3296" t="str">
        <f t="shared" si="183"/>
        <v>Public Elementary</v>
      </c>
      <c r="AA3296" t="str">
        <f t="shared" si="184"/>
        <v>1</v>
      </c>
    </row>
    <row r="3297" spans="1:27" ht="15.75" hidden="1" customHeight="1" x14ac:dyDescent="0.25">
      <c r="A3297" s="162">
        <v>3298</v>
      </c>
      <c r="B3297" s="171">
        <v>124164</v>
      </c>
      <c r="C3297" s="163" t="s">
        <v>1892</v>
      </c>
      <c r="D3297" s="163" t="s">
        <v>638</v>
      </c>
      <c r="E3297" s="163" t="s">
        <v>639</v>
      </c>
      <c r="F3297" s="163" t="s">
        <v>3923</v>
      </c>
      <c r="G3297" s="163" t="s">
        <v>3923</v>
      </c>
      <c r="H3297" s="163" t="s">
        <v>3924</v>
      </c>
      <c r="I3297" s="163" t="s">
        <v>643</v>
      </c>
      <c r="J3297" s="162">
        <v>11.047205999999999</v>
      </c>
      <c r="K3297" s="162">
        <v>124.649216</v>
      </c>
      <c r="L3297" s="163" t="s">
        <v>644</v>
      </c>
      <c r="M3297" s="162">
        <v>14</v>
      </c>
      <c r="N3297" s="162">
        <v>45</v>
      </c>
      <c r="O3297" s="162">
        <v>195</v>
      </c>
      <c r="P3297" s="162">
        <v>1415</v>
      </c>
      <c r="Q3297" s="162">
        <v>2619</v>
      </c>
      <c r="R3297" s="164">
        <v>1</v>
      </c>
      <c r="S3297" s="164" t="s">
        <v>644</v>
      </c>
      <c r="T3297" s="164"/>
      <c r="U3297" s="164" t="s">
        <v>644</v>
      </c>
      <c r="V3297" s="164" t="s">
        <v>644</v>
      </c>
      <c r="W3297" s="162">
        <f t="shared" si="182"/>
        <v>1</v>
      </c>
      <c r="X3297" s="162">
        <v>1</v>
      </c>
      <c r="Y3297" t="str">
        <f t="shared" si="183"/>
        <v>Public Elementary</v>
      </c>
      <c r="AA3297" t="str">
        <f t="shared" si="184"/>
        <v>1</v>
      </c>
    </row>
    <row r="3298" spans="1:27" ht="15.75" hidden="1" customHeight="1" x14ac:dyDescent="0.25">
      <c r="A3298" s="162">
        <v>3301</v>
      </c>
      <c r="B3298" s="171">
        <v>124167</v>
      </c>
      <c r="C3298" s="163" t="s">
        <v>3945</v>
      </c>
      <c r="D3298" s="163" t="s">
        <v>638</v>
      </c>
      <c r="E3298" s="163" t="s">
        <v>639</v>
      </c>
      <c r="F3298" s="163" t="s">
        <v>3923</v>
      </c>
      <c r="G3298" s="163" t="s">
        <v>3923</v>
      </c>
      <c r="H3298" s="163" t="s">
        <v>3924</v>
      </c>
      <c r="I3298" s="163" t="s">
        <v>643</v>
      </c>
      <c r="J3298" s="162">
        <v>11.022054000000001</v>
      </c>
      <c r="K3298" s="162">
        <v>124.628754</v>
      </c>
      <c r="L3298" s="163" t="s">
        <v>644</v>
      </c>
      <c r="M3298" s="162">
        <v>14</v>
      </c>
      <c r="N3298" s="162">
        <v>45</v>
      </c>
      <c r="O3298" s="162">
        <v>195</v>
      </c>
      <c r="P3298" s="162">
        <v>1415</v>
      </c>
      <c r="Q3298" s="162">
        <v>2619</v>
      </c>
      <c r="R3298" s="164">
        <v>1</v>
      </c>
      <c r="S3298" s="164" t="s">
        <v>644</v>
      </c>
      <c r="T3298" s="164"/>
      <c r="U3298" s="164" t="s">
        <v>644</v>
      </c>
      <c r="V3298" s="164" t="s">
        <v>644</v>
      </c>
      <c r="W3298" s="162">
        <f t="shared" si="182"/>
        <v>1</v>
      </c>
      <c r="X3298" s="162">
        <v>1</v>
      </c>
      <c r="Y3298" t="str">
        <f t="shared" si="183"/>
        <v>Public Elementary</v>
      </c>
      <c r="AA3298" t="str">
        <f t="shared" si="184"/>
        <v>1</v>
      </c>
    </row>
    <row r="3299" spans="1:27" ht="15.75" hidden="1" customHeight="1" x14ac:dyDescent="0.25">
      <c r="A3299" s="162">
        <v>3331</v>
      </c>
      <c r="B3299" s="171">
        <v>124197</v>
      </c>
      <c r="C3299" s="163" t="s">
        <v>3975</v>
      </c>
      <c r="D3299" s="163" t="s">
        <v>638</v>
      </c>
      <c r="E3299" s="163" t="s">
        <v>639</v>
      </c>
      <c r="F3299" s="163" t="s">
        <v>3923</v>
      </c>
      <c r="G3299" s="163" t="s">
        <v>3923</v>
      </c>
      <c r="H3299" s="163" t="s">
        <v>3924</v>
      </c>
      <c r="I3299" s="163" t="s">
        <v>643</v>
      </c>
      <c r="J3299" s="166">
        <v>11.008387000000001</v>
      </c>
      <c r="K3299" s="166">
        <v>124.61005400000001</v>
      </c>
      <c r="L3299" s="163" t="s">
        <v>644</v>
      </c>
      <c r="M3299" s="162">
        <v>14</v>
      </c>
      <c r="N3299" s="162">
        <v>45</v>
      </c>
      <c r="O3299" s="162">
        <v>195</v>
      </c>
      <c r="P3299" s="162">
        <v>1415</v>
      </c>
      <c r="Q3299" s="162">
        <v>2619</v>
      </c>
      <c r="R3299" s="164">
        <v>1</v>
      </c>
      <c r="S3299" s="164" t="s">
        <v>644</v>
      </c>
      <c r="T3299" s="164"/>
      <c r="U3299" s="164" t="s">
        <v>644</v>
      </c>
      <c r="V3299" s="164" t="s">
        <v>644</v>
      </c>
      <c r="W3299" s="162">
        <f t="shared" si="182"/>
        <v>1</v>
      </c>
      <c r="X3299" s="162">
        <v>1</v>
      </c>
      <c r="Y3299" t="str">
        <f t="shared" si="183"/>
        <v>Public Elementary</v>
      </c>
      <c r="AA3299" t="str">
        <f t="shared" si="184"/>
        <v>1</v>
      </c>
    </row>
    <row r="3300" spans="1:27" ht="15.75" hidden="1" customHeight="1" x14ac:dyDescent="0.25">
      <c r="A3300" s="162">
        <v>3358</v>
      </c>
      <c r="B3300" s="171">
        <v>194501</v>
      </c>
      <c r="C3300" s="163" t="s">
        <v>3994</v>
      </c>
      <c r="D3300" s="163" t="s">
        <v>638</v>
      </c>
      <c r="E3300" s="163" t="s">
        <v>639</v>
      </c>
      <c r="F3300" s="163" t="s">
        <v>3923</v>
      </c>
      <c r="G3300" s="163" t="s">
        <v>3923</v>
      </c>
      <c r="H3300" s="163" t="s">
        <v>3924</v>
      </c>
      <c r="I3300" s="163" t="s">
        <v>643</v>
      </c>
      <c r="J3300" s="162">
        <v>11.108166499999999</v>
      </c>
      <c r="K3300" s="162">
        <v>124.57722939999999</v>
      </c>
      <c r="L3300" s="163" t="s">
        <v>644</v>
      </c>
      <c r="M3300" s="162">
        <v>14</v>
      </c>
      <c r="N3300" s="162">
        <v>45</v>
      </c>
      <c r="O3300" s="162">
        <v>195</v>
      </c>
      <c r="P3300" s="162">
        <v>1415</v>
      </c>
      <c r="Q3300" s="162">
        <v>2619</v>
      </c>
      <c r="R3300" s="164">
        <v>1</v>
      </c>
      <c r="S3300" s="164" t="s">
        <v>644</v>
      </c>
      <c r="T3300" s="164"/>
      <c r="U3300" s="164" t="s">
        <v>644</v>
      </c>
      <c r="V3300" s="164" t="s">
        <v>644</v>
      </c>
      <c r="W3300" s="162">
        <f t="shared" si="182"/>
        <v>1</v>
      </c>
      <c r="X3300" s="162">
        <v>1</v>
      </c>
      <c r="Y3300" t="str">
        <f t="shared" si="183"/>
        <v>Public Elementary</v>
      </c>
      <c r="AA3300" t="str">
        <f t="shared" si="184"/>
        <v>1</v>
      </c>
    </row>
    <row r="3301" spans="1:27" ht="15.75" hidden="1" customHeight="1" x14ac:dyDescent="0.25">
      <c r="A3301" s="162">
        <v>3372</v>
      </c>
      <c r="B3301" s="171">
        <v>313905</v>
      </c>
      <c r="C3301" s="163" t="s">
        <v>4008</v>
      </c>
      <c r="D3301" s="163" t="s">
        <v>638</v>
      </c>
      <c r="E3301" s="163" t="s">
        <v>639</v>
      </c>
      <c r="F3301" s="163" t="s">
        <v>3923</v>
      </c>
      <c r="G3301" s="163" t="s">
        <v>3923</v>
      </c>
      <c r="H3301" s="163" t="s">
        <v>3924</v>
      </c>
      <c r="I3301" s="163" t="s">
        <v>716</v>
      </c>
      <c r="J3301" s="162">
        <v>11.01116111</v>
      </c>
      <c r="K3301" s="162">
        <v>124.604275</v>
      </c>
      <c r="L3301" s="163" t="s">
        <v>644</v>
      </c>
      <c r="M3301" s="162">
        <v>14</v>
      </c>
      <c r="N3301" s="162">
        <v>45</v>
      </c>
      <c r="O3301" s="162">
        <v>195</v>
      </c>
      <c r="P3301" s="162">
        <v>1415</v>
      </c>
      <c r="Q3301" s="162">
        <v>2619</v>
      </c>
      <c r="R3301" s="164" t="s">
        <v>644</v>
      </c>
      <c r="S3301" s="164">
        <v>1</v>
      </c>
      <c r="T3301" s="164"/>
      <c r="U3301" s="164" t="s">
        <v>644</v>
      </c>
      <c r="V3301" s="164" t="s">
        <v>644</v>
      </c>
      <c r="W3301" s="162">
        <f t="shared" si="182"/>
        <v>2</v>
      </c>
      <c r="X3301" s="162">
        <v>1</v>
      </c>
      <c r="Y3301" t="str">
        <f t="shared" si="183"/>
        <v>Public JHS</v>
      </c>
      <c r="AA3301" t="str">
        <f t="shared" si="184"/>
        <v>2</v>
      </c>
    </row>
    <row r="3302" spans="1:27" ht="15.75" hidden="1" customHeight="1" x14ac:dyDescent="0.25">
      <c r="A3302" s="162">
        <v>3374</v>
      </c>
      <c r="B3302" s="171">
        <v>330523</v>
      </c>
      <c r="C3302" s="163" t="s">
        <v>4010</v>
      </c>
      <c r="D3302" s="163" t="s">
        <v>638</v>
      </c>
      <c r="E3302" s="163" t="s">
        <v>639</v>
      </c>
      <c r="F3302" s="163" t="s">
        <v>3923</v>
      </c>
      <c r="G3302" s="163" t="s">
        <v>3923</v>
      </c>
      <c r="H3302" s="163" t="s">
        <v>3924</v>
      </c>
      <c r="I3302" s="168" t="s">
        <v>5</v>
      </c>
      <c r="J3302" s="168"/>
      <c r="K3302" s="168"/>
      <c r="L3302" s="168"/>
      <c r="M3302" s="168"/>
      <c r="N3302" s="168"/>
      <c r="O3302" s="168"/>
      <c r="P3302" s="168"/>
      <c r="Q3302" s="168"/>
      <c r="R3302" s="168"/>
      <c r="S3302" s="168"/>
      <c r="T3302" s="168">
        <v>1</v>
      </c>
      <c r="U3302" s="168"/>
      <c r="V3302" s="168"/>
      <c r="W3302" s="162">
        <f t="shared" si="182"/>
        <v>3</v>
      </c>
      <c r="X3302" s="162">
        <v>1</v>
      </c>
      <c r="Y3302" t="str">
        <f t="shared" si="183"/>
        <v>Public SHS (Stand-alone)</v>
      </c>
      <c r="AA3302" t="str">
        <f t="shared" si="184"/>
        <v>3</v>
      </c>
    </row>
    <row r="3303" spans="1:27" ht="15.75" hidden="1" customHeight="1" x14ac:dyDescent="0.25">
      <c r="A3303" s="162">
        <v>3400</v>
      </c>
      <c r="B3303" s="183" t="s">
        <v>3924</v>
      </c>
      <c r="C3303" s="183" t="s">
        <v>4046</v>
      </c>
      <c r="D3303" s="163" t="s">
        <v>638</v>
      </c>
      <c r="E3303" s="163" t="s">
        <v>639</v>
      </c>
      <c r="F3303" s="163" t="s">
        <v>3923</v>
      </c>
      <c r="G3303" s="163" t="s">
        <v>3923</v>
      </c>
      <c r="H3303" s="183" t="s">
        <v>3924</v>
      </c>
      <c r="I3303" s="163" t="s">
        <v>758</v>
      </c>
      <c r="J3303" s="162"/>
      <c r="K3303" s="162"/>
      <c r="L3303" s="163"/>
      <c r="M3303" s="162"/>
      <c r="N3303" s="162"/>
      <c r="O3303" s="162"/>
      <c r="P3303" s="162"/>
      <c r="Q3303" s="162"/>
      <c r="R3303" s="164" t="s">
        <v>644</v>
      </c>
      <c r="S3303" s="164" t="s">
        <v>644</v>
      </c>
      <c r="T3303" s="164"/>
      <c r="U3303" s="164">
        <v>1</v>
      </c>
      <c r="V3303" s="164" t="s">
        <v>644</v>
      </c>
      <c r="W3303" s="162">
        <f t="shared" si="182"/>
        <v>7</v>
      </c>
      <c r="X3303" s="162">
        <v>1</v>
      </c>
      <c r="Y3303" t="str">
        <f t="shared" si="183"/>
        <v>Public ALS</v>
      </c>
      <c r="AA3303" t="str">
        <f t="shared" si="184"/>
        <v>4</v>
      </c>
    </row>
    <row r="3304" spans="1:27" ht="15.75" hidden="1" customHeight="1" x14ac:dyDescent="0.25">
      <c r="A3304" s="162">
        <v>3376</v>
      </c>
      <c r="B3304" s="162">
        <v>403616</v>
      </c>
      <c r="C3304" s="169" t="s">
        <v>4013</v>
      </c>
      <c r="D3304" s="163" t="s">
        <v>638</v>
      </c>
      <c r="E3304" s="163" t="s">
        <v>639</v>
      </c>
      <c r="F3304" s="163" t="s">
        <v>3923</v>
      </c>
      <c r="G3304" s="163" t="s">
        <v>3923</v>
      </c>
      <c r="H3304" s="163" t="s">
        <v>3924</v>
      </c>
      <c r="I3304" s="163" t="s">
        <v>5</v>
      </c>
      <c r="J3304" s="162"/>
      <c r="K3304" s="162"/>
      <c r="L3304" s="163"/>
      <c r="M3304" s="162"/>
      <c r="N3304" s="162"/>
      <c r="O3304" s="162"/>
      <c r="P3304" s="162"/>
      <c r="Q3304" s="162"/>
      <c r="R3304" s="164" t="str">
        <f>IF(B3304&lt;200000,1,"")</f>
        <v/>
      </c>
      <c r="S3304" s="164" t="s">
        <v>644</v>
      </c>
      <c r="T3304" s="164">
        <v>1</v>
      </c>
      <c r="U3304" s="164" t="s">
        <v>644</v>
      </c>
      <c r="V3304" s="164">
        <v>1</v>
      </c>
      <c r="W3304" s="162">
        <f t="shared" si="182"/>
        <v>8</v>
      </c>
      <c r="X3304" s="162">
        <v>2</v>
      </c>
      <c r="Y3304" t="str">
        <f t="shared" si="183"/>
        <v>Private SHS SUC</v>
      </c>
      <c r="AA3304" t="str">
        <f t="shared" si="184"/>
        <v>35</v>
      </c>
    </row>
    <row r="3305" spans="1:27" ht="15.75" hidden="1" customHeight="1" x14ac:dyDescent="0.25">
      <c r="A3305" s="162">
        <v>3377</v>
      </c>
      <c r="B3305" s="162">
        <v>403619</v>
      </c>
      <c r="C3305" s="169" t="s">
        <v>4014</v>
      </c>
      <c r="D3305" s="163" t="s">
        <v>638</v>
      </c>
      <c r="E3305" s="163" t="s">
        <v>639</v>
      </c>
      <c r="F3305" s="163" t="s">
        <v>3923</v>
      </c>
      <c r="G3305" s="163" t="s">
        <v>3923</v>
      </c>
      <c r="H3305" s="163" t="s">
        <v>3924</v>
      </c>
      <c r="I3305" s="163" t="s">
        <v>5</v>
      </c>
      <c r="J3305" s="162"/>
      <c r="K3305" s="162"/>
      <c r="L3305" s="163"/>
      <c r="M3305" s="162"/>
      <c r="N3305" s="162"/>
      <c r="O3305" s="162"/>
      <c r="P3305" s="162"/>
      <c r="Q3305" s="162"/>
      <c r="R3305" s="164" t="str">
        <f>IF(B3305&lt;200000,1,"")</f>
        <v/>
      </c>
      <c r="S3305" s="164" t="s">
        <v>644</v>
      </c>
      <c r="T3305" s="164">
        <v>1</v>
      </c>
      <c r="U3305" s="164" t="s">
        <v>644</v>
      </c>
      <c r="V3305" s="164">
        <v>1</v>
      </c>
      <c r="W3305" s="162">
        <f t="shared" si="182"/>
        <v>8</v>
      </c>
      <c r="X3305" s="162">
        <v>2</v>
      </c>
      <c r="Y3305" t="str">
        <f t="shared" si="183"/>
        <v>Private SHS SUC</v>
      </c>
      <c r="AA3305" t="str">
        <f t="shared" si="184"/>
        <v>35</v>
      </c>
    </row>
    <row r="3306" spans="1:27" ht="15.75" hidden="1" customHeight="1" x14ac:dyDescent="0.25">
      <c r="A3306" s="162"/>
      <c r="B3306" s="162">
        <v>454511</v>
      </c>
      <c r="C3306" s="169" t="s">
        <v>5477</v>
      </c>
      <c r="D3306" s="163" t="s">
        <v>638</v>
      </c>
      <c r="E3306" s="163" t="s">
        <v>639</v>
      </c>
      <c r="F3306" s="163" t="s">
        <v>3923</v>
      </c>
      <c r="G3306" s="163" t="s">
        <v>3923</v>
      </c>
      <c r="H3306" s="163" t="s">
        <v>3924</v>
      </c>
      <c r="I3306" s="163" t="s">
        <v>643</v>
      </c>
      <c r="J3306" s="162"/>
      <c r="K3306" s="162"/>
      <c r="L3306" s="163"/>
      <c r="M3306" s="162"/>
      <c r="N3306" s="162"/>
      <c r="O3306" s="162"/>
      <c r="P3306" s="162"/>
      <c r="Q3306" s="162"/>
      <c r="R3306" s="164">
        <v>1</v>
      </c>
      <c r="S3306" s="164"/>
      <c r="T3306" s="164"/>
      <c r="U3306" s="164"/>
      <c r="V3306" s="164"/>
      <c r="W3306" s="162">
        <f t="shared" si="182"/>
        <v>1</v>
      </c>
      <c r="X3306" s="162">
        <v>2</v>
      </c>
      <c r="Y3306" t="str">
        <f t="shared" si="183"/>
        <v>Private Elementary</v>
      </c>
      <c r="AA3306" t="str">
        <f t="shared" si="184"/>
        <v>1</v>
      </c>
    </row>
    <row r="3307" spans="1:27" ht="15.75" hidden="1" customHeight="1" x14ac:dyDescent="0.25">
      <c r="A3307" s="162">
        <v>3378</v>
      </c>
      <c r="B3307" s="162">
        <v>403620</v>
      </c>
      <c r="C3307" s="169" t="s">
        <v>4015</v>
      </c>
      <c r="D3307" s="163" t="s">
        <v>638</v>
      </c>
      <c r="E3307" s="163" t="s">
        <v>639</v>
      </c>
      <c r="F3307" s="163" t="s">
        <v>3923</v>
      </c>
      <c r="G3307" s="163" t="s">
        <v>3923</v>
      </c>
      <c r="H3307" s="163" t="s">
        <v>3924</v>
      </c>
      <c r="I3307" s="163" t="s">
        <v>5</v>
      </c>
      <c r="J3307" s="162"/>
      <c r="K3307" s="162"/>
      <c r="L3307" s="163"/>
      <c r="M3307" s="162"/>
      <c r="N3307" s="162"/>
      <c r="O3307" s="162"/>
      <c r="P3307" s="162"/>
      <c r="Q3307" s="162"/>
      <c r="R3307" s="164" t="str">
        <f>IF(B3307&lt;200000,1,"")</f>
        <v/>
      </c>
      <c r="S3307" s="164" t="s">
        <v>644</v>
      </c>
      <c r="T3307" s="164">
        <v>1</v>
      </c>
      <c r="U3307" s="164" t="s">
        <v>644</v>
      </c>
      <c r="V3307" s="164">
        <v>1</v>
      </c>
      <c r="W3307" s="162">
        <f t="shared" si="182"/>
        <v>8</v>
      </c>
      <c r="X3307" s="162">
        <v>2</v>
      </c>
      <c r="Y3307" t="str">
        <f t="shared" si="183"/>
        <v>Private SHS SUC</v>
      </c>
      <c r="AA3307" t="str">
        <f t="shared" si="184"/>
        <v>35</v>
      </c>
    </row>
    <row r="3308" spans="1:27" ht="15.75" hidden="1" customHeight="1" x14ac:dyDescent="0.25">
      <c r="A3308" s="162">
        <v>3391</v>
      </c>
      <c r="B3308" s="162">
        <v>406906</v>
      </c>
      <c r="C3308" s="169" t="s">
        <v>4035</v>
      </c>
      <c r="D3308" s="163" t="s">
        <v>638</v>
      </c>
      <c r="E3308" s="163" t="s">
        <v>639</v>
      </c>
      <c r="F3308" s="163" t="s">
        <v>3923</v>
      </c>
      <c r="G3308" s="163" t="s">
        <v>3923</v>
      </c>
      <c r="H3308" s="163" t="s">
        <v>3924</v>
      </c>
      <c r="I3308" s="163" t="s">
        <v>5</v>
      </c>
      <c r="J3308" s="162"/>
      <c r="K3308" s="162"/>
      <c r="L3308" s="163"/>
      <c r="M3308" s="162"/>
      <c r="N3308" s="162"/>
      <c r="O3308" s="162"/>
      <c r="P3308" s="162"/>
      <c r="Q3308" s="162"/>
      <c r="R3308" s="164" t="str">
        <f>IF(B3308&lt;200000,1,"")</f>
        <v/>
      </c>
      <c r="S3308" s="164" t="s">
        <v>644</v>
      </c>
      <c r="T3308" s="164">
        <v>1</v>
      </c>
      <c r="U3308" s="164" t="s">
        <v>644</v>
      </c>
      <c r="V3308" s="164">
        <v>1</v>
      </c>
      <c r="W3308" s="162">
        <f t="shared" si="182"/>
        <v>8</v>
      </c>
      <c r="X3308" s="162">
        <v>2</v>
      </c>
      <c r="Y3308" t="str">
        <f t="shared" si="183"/>
        <v>Private SHS SUC</v>
      </c>
      <c r="AA3308" t="str">
        <f t="shared" si="184"/>
        <v>35</v>
      </c>
    </row>
    <row r="3309" spans="1:27" s="1751" customFormat="1" ht="15.75" hidden="1" customHeight="1" x14ac:dyDescent="0.25">
      <c r="A3309" s="162">
        <v>3392</v>
      </c>
      <c r="B3309" s="162">
        <v>407352</v>
      </c>
      <c r="C3309" s="169" t="s">
        <v>4036</v>
      </c>
      <c r="D3309" s="163" t="s">
        <v>638</v>
      </c>
      <c r="E3309" s="163" t="s">
        <v>639</v>
      </c>
      <c r="F3309" s="163" t="s">
        <v>3923</v>
      </c>
      <c r="G3309" s="163" t="s">
        <v>3923</v>
      </c>
      <c r="H3309" s="163" t="s">
        <v>3924</v>
      </c>
      <c r="I3309" s="163" t="s">
        <v>5</v>
      </c>
      <c r="J3309" s="162"/>
      <c r="K3309" s="162"/>
      <c r="L3309" s="163"/>
      <c r="M3309" s="162"/>
      <c r="N3309" s="162"/>
      <c r="O3309" s="162"/>
      <c r="P3309" s="162"/>
      <c r="Q3309" s="162"/>
      <c r="R3309" s="164" t="str">
        <f>IF(B3309&lt;200000,1,"")</f>
        <v/>
      </c>
      <c r="S3309" s="164" t="s">
        <v>644</v>
      </c>
      <c r="T3309" s="164">
        <v>1</v>
      </c>
      <c r="U3309" s="164" t="s">
        <v>644</v>
      </c>
      <c r="V3309" s="164">
        <v>1</v>
      </c>
      <c r="W3309" s="162">
        <f t="shared" si="182"/>
        <v>8</v>
      </c>
      <c r="X3309" s="162">
        <v>2</v>
      </c>
      <c r="Y3309" s="1751" t="str">
        <f t="shared" si="183"/>
        <v>Private SHS SUC</v>
      </c>
      <c r="AA3309" s="1751" t="str">
        <f t="shared" si="184"/>
        <v>35</v>
      </c>
    </row>
    <row r="3310" spans="1:27" ht="15.75" hidden="1" customHeight="1" x14ac:dyDescent="0.25">
      <c r="A3310" s="162">
        <v>3382</v>
      </c>
      <c r="B3310" s="162">
        <v>404786</v>
      </c>
      <c r="C3310" s="163" t="s">
        <v>4021</v>
      </c>
      <c r="D3310" s="163" t="s">
        <v>638</v>
      </c>
      <c r="E3310" s="163" t="s">
        <v>639</v>
      </c>
      <c r="F3310" s="163" t="s">
        <v>3923</v>
      </c>
      <c r="G3310" s="163" t="s">
        <v>3923</v>
      </c>
      <c r="H3310" s="163" t="s">
        <v>3924</v>
      </c>
      <c r="I3310" s="163" t="s">
        <v>643</v>
      </c>
      <c r="J3310" s="162">
        <v>11.005922999999999</v>
      </c>
      <c r="K3310" s="162">
        <v>124.612015</v>
      </c>
      <c r="L3310" s="163" t="s">
        <v>4022</v>
      </c>
      <c r="M3310" s="162">
        <v>14</v>
      </c>
      <c r="N3310" s="162">
        <v>45</v>
      </c>
      <c r="O3310" s="162">
        <v>195</v>
      </c>
      <c r="P3310" s="162">
        <v>1415</v>
      </c>
      <c r="Q3310" s="162">
        <v>2619</v>
      </c>
      <c r="R3310" s="164">
        <v>1</v>
      </c>
      <c r="S3310" s="164" t="s">
        <v>644</v>
      </c>
      <c r="T3310" s="164"/>
      <c r="U3310" s="164" t="s">
        <v>644</v>
      </c>
      <c r="V3310" s="164" t="s">
        <v>644</v>
      </c>
      <c r="W3310" s="162">
        <f t="shared" si="182"/>
        <v>1</v>
      </c>
      <c r="X3310" s="162">
        <v>2</v>
      </c>
      <c r="Y3310" t="str">
        <f t="shared" si="183"/>
        <v>Private Elementary</v>
      </c>
      <c r="AA3310" t="str">
        <f t="shared" si="184"/>
        <v>1</v>
      </c>
    </row>
    <row r="3311" spans="1:27" ht="15.75" hidden="1" customHeight="1" x14ac:dyDescent="0.25">
      <c r="A3311" s="162">
        <v>3383</v>
      </c>
      <c r="B3311" s="162">
        <v>404788</v>
      </c>
      <c r="C3311" s="163" t="s">
        <v>4023</v>
      </c>
      <c r="D3311" s="163" t="s">
        <v>638</v>
      </c>
      <c r="E3311" s="163" t="s">
        <v>639</v>
      </c>
      <c r="F3311" s="163" t="s">
        <v>3923</v>
      </c>
      <c r="G3311" s="163" t="s">
        <v>3923</v>
      </c>
      <c r="H3311" s="163" t="s">
        <v>3924</v>
      </c>
      <c r="I3311" s="163" t="s">
        <v>716</v>
      </c>
      <c r="J3311" s="162">
        <v>11.006717999999999</v>
      </c>
      <c r="K3311" s="162">
        <v>124.606522</v>
      </c>
      <c r="L3311" s="163" t="s">
        <v>4024</v>
      </c>
      <c r="M3311" s="162">
        <v>14</v>
      </c>
      <c r="N3311" s="162">
        <v>45</v>
      </c>
      <c r="O3311" s="162">
        <v>195</v>
      </c>
      <c r="P3311" s="162">
        <v>1415</v>
      </c>
      <c r="Q3311" s="162">
        <v>2619</v>
      </c>
      <c r="R3311" s="164">
        <v>1</v>
      </c>
      <c r="S3311" s="164">
        <v>1</v>
      </c>
      <c r="T3311" s="164">
        <v>1</v>
      </c>
      <c r="U3311" s="164" t="s">
        <v>644</v>
      </c>
      <c r="V3311" s="164" t="s">
        <v>644</v>
      </c>
      <c r="W3311" s="162">
        <f t="shared" si="182"/>
        <v>6</v>
      </c>
      <c r="X3311" s="162">
        <v>2</v>
      </c>
      <c r="Y3311" t="str">
        <f t="shared" si="183"/>
        <v>Private Complete K to 12</v>
      </c>
      <c r="AA3311" t="str">
        <f t="shared" si="184"/>
        <v>123</v>
      </c>
    </row>
    <row r="3312" spans="1:27" ht="15.75" hidden="1" customHeight="1" x14ac:dyDescent="0.25">
      <c r="A3312" s="162">
        <v>3384</v>
      </c>
      <c r="B3312" s="162">
        <v>404789</v>
      </c>
      <c r="C3312" s="163" t="s">
        <v>4025</v>
      </c>
      <c r="D3312" s="163" t="s">
        <v>638</v>
      </c>
      <c r="E3312" s="163" t="s">
        <v>639</v>
      </c>
      <c r="F3312" s="163" t="s">
        <v>3923</v>
      </c>
      <c r="G3312" s="163" t="s">
        <v>3923</v>
      </c>
      <c r="H3312" s="163" t="s">
        <v>3924</v>
      </c>
      <c r="I3312" s="163" t="s">
        <v>643</v>
      </c>
      <c r="J3312" s="162">
        <v>11.015635</v>
      </c>
      <c r="K3312" s="162">
        <v>124.610405</v>
      </c>
      <c r="L3312" s="163" t="s">
        <v>4026</v>
      </c>
      <c r="M3312" s="162">
        <v>14</v>
      </c>
      <c r="N3312" s="162">
        <v>45</v>
      </c>
      <c r="O3312" s="162">
        <v>195</v>
      </c>
      <c r="P3312" s="162">
        <v>1415</v>
      </c>
      <c r="Q3312" s="162">
        <v>2619</v>
      </c>
      <c r="R3312" s="164">
        <v>1</v>
      </c>
      <c r="S3312" s="164" t="s">
        <v>644</v>
      </c>
      <c r="T3312" s="164"/>
      <c r="U3312" s="164" t="s">
        <v>644</v>
      </c>
      <c r="V3312" s="164" t="s">
        <v>644</v>
      </c>
      <c r="W3312" s="162">
        <f t="shared" si="182"/>
        <v>1</v>
      </c>
      <c r="X3312" s="162">
        <v>2</v>
      </c>
      <c r="Y3312" t="str">
        <f t="shared" si="183"/>
        <v>Private Elementary</v>
      </c>
      <c r="AA3312" t="str">
        <f t="shared" si="184"/>
        <v>1</v>
      </c>
    </row>
    <row r="3313" spans="1:27" ht="15.75" hidden="1" customHeight="1" x14ac:dyDescent="0.25">
      <c r="A3313" s="162">
        <v>3386</v>
      </c>
      <c r="B3313" s="162">
        <v>404791</v>
      </c>
      <c r="C3313" s="163" t="s">
        <v>4029</v>
      </c>
      <c r="D3313" s="163" t="s">
        <v>638</v>
      </c>
      <c r="E3313" s="163" t="s">
        <v>639</v>
      </c>
      <c r="F3313" s="163" t="s">
        <v>3923</v>
      </c>
      <c r="G3313" s="163" t="s">
        <v>3923</v>
      </c>
      <c r="H3313" s="163" t="s">
        <v>3924</v>
      </c>
      <c r="I3313" s="163" t="s">
        <v>716</v>
      </c>
      <c r="J3313" s="162">
        <v>11.005754</v>
      </c>
      <c r="K3313" s="162">
        <v>124.610313</v>
      </c>
      <c r="L3313" s="163" t="s">
        <v>4030</v>
      </c>
      <c r="M3313" s="162">
        <v>14</v>
      </c>
      <c r="N3313" s="162">
        <v>45</v>
      </c>
      <c r="O3313" s="162">
        <v>195</v>
      </c>
      <c r="P3313" s="162">
        <v>1415</v>
      </c>
      <c r="Q3313" s="162">
        <v>2619</v>
      </c>
      <c r="R3313" s="164">
        <v>1</v>
      </c>
      <c r="S3313" s="164">
        <v>1</v>
      </c>
      <c r="T3313" s="164">
        <v>1</v>
      </c>
      <c r="U3313" s="164" t="s">
        <v>644</v>
      </c>
      <c r="V3313" s="164" t="s">
        <v>644</v>
      </c>
      <c r="W3313" s="162">
        <f t="shared" si="182"/>
        <v>6</v>
      </c>
      <c r="X3313" s="162">
        <v>2</v>
      </c>
      <c r="Y3313" t="str">
        <f t="shared" si="183"/>
        <v>Private Complete K to 12</v>
      </c>
      <c r="AA3313" t="str">
        <f t="shared" si="184"/>
        <v>123</v>
      </c>
    </row>
    <row r="3314" spans="1:27" ht="15.75" hidden="1" customHeight="1" x14ac:dyDescent="0.25">
      <c r="A3314" s="162">
        <v>3390</v>
      </c>
      <c r="B3314" s="162">
        <v>404795</v>
      </c>
      <c r="C3314" s="163" t="s">
        <v>4033</v>
      </c>
      <c r="D3314" s="163" t="s">
        <v>638</v>
      </c>
      <c r="E3314" s="163" t="s">
        <v>639</v>
      </c>
      <c r="F3314" s="163" t="s">
        <v>3923</v>
      </c>
      <c r="G3314" s="163" t="s">
        <v>3923</v>
      </c>
      <c r="H3314" s="163" t="s">
        <v>3924</v>
      </c>
      <c r="I3314" s="163" t="s">
        <v>716</v>
      </c>
      <c r="J3314" s="170"/>
      <c r="K3314" s="170"/>
      <c r="L3314" s="163" t="s">
        <v>4034</v>
      </c>
      <c r="M3314" s="162">
        <v>14</v>
      </c>
      <c r="N3314" s="162">
        <v>45</v>
      </c>
      <c r="O3314" s="162">
        <v>195</v>
      </c>
      <c r="P3314" s="162">
        <v>1415</v>
      </c>
      <c r="Q3314" s="162">
        <v>2619</v>
      </c>
      <c r="R3314" s="164" t="str">
        <f>IF(B3314&lt;200000,1,"")</f>
        <v/>
      </c>
      <c r="S3314" s="164">
        <v>1</v>
      </c>
      <c r="T3314" s="164">
        <v>1</v>
      </c>
      <c r="U3314" s="164" t="s">
        <v>644</v>
      </c>
      <c r="V3314" s="164" t="s">
        <v>644</v>
      </c>
      <c r="W3314" s="162">
        <f t="shared" si="182"/>
        <v>5</v>
      </c>
      <c r="X3314" s="162">
        <v>2</v>
      </c>
      <c r="Y3314" t="str">
        <f t="shared" si="183"/>
        <v>Private Secondary</v>
      </c>
      <c r="AA3314" t="str">
        <f t="shared" si="184"/>
        <v>23</v>
      </c>
    </row>
    <row r="3315" spans="1:27" ht="15.75" hidden="1" customHeight="1" x14ac:dyDescent="0.25">
      <c r="A3315" s="162">
        <v>3281</v>
      </c>
      <c r="B3315" s="162">
        <v>124147</v>
      </c>
      <c r="C3315" s="163" t="s">
        <v>3929</v>
      </c>
      <c r="D3315" s="163" t="s">
        <v>638</v>
      </c>
      <c r="E3315" s="163" t="s">
        <v>639</v>
      </c>
      <c r="F3315" s="163" t="s">
        <v>3923</v>
      </c>
      <c r="G3315" s="163" t="s">
        <v>3923</v>
      </c>
      <c r="H3315" s="163" t="s">
        <v>3930</v>
      </c>
      <c r="I3315" s="163" t="s">
        <v>643</v>
      </c>
      <c r="J3315" s="162">
        <v>10.9959053</v>
      </c>
      <c r="K3315" s="162">
        <v>124.6182278</v>
      </c>
      <c r="L3315" s="163" t="s">
        <v>644</v>
      </c>
      <c r="M3315" s="162">
        <v>14</v>
      </c>
      <c r="N3315" s="162">
        <v>45</v>
      </c>
      <c r="O3315" s="162">
        <v>195</v>
      </c>
      <c r="P3315" s="162">
        <v>1415</v>
      </c>
      <c r="Q3315" s="162">
        <v>2620</v>
      </c>
      <c r="R3315" s="164">
        <v>1</v>
      </c>
      <c r="S3315" s="164" t="s">
        <v>644</v>
      </c>
      <c r="T3315" s="164"/>
      <c r="U3315" s="164" t="s">
        <v>644</v>
      </c>
      <c r="V3315" s="164" t="s">
        <v>644</v>
      </c>
      <c r="W3315" s="162">
        <f t="shared" si="182"/>
        <v>1</v>
      </c>
      <c r="X3315" s="162">
        <v>1</v>
      </c>
      <c r="Y3315" t="str">
        <f t="shared" si="183"/>
        <v>Public Elementary</v>
      </c>
      <c r="AA3315" t="str">
        <f t="shared" si="184"/>
        <v>1</v>
      </c>
    </row>
    <row r="3316" spans="1:27" ht="15.75" hidden="1" customHeight="1" x14ac:dyDescent="0.25">
      <c r="A3316" s="162">
        <v>3282</v>
      </c>
      <c r="B3316" s="162">
        <v>124148</v>
      </c>
      <c r="C3316" s="163" t="s">
        <v>3931</v>
      </c>
      <c r="D3316" s="163" t="s">
        <v>638</v>
      </c>
      <c r="E3316" s="163" t="s">
        <v>639</v>
      </c>
      <c r="F3316" s="163" t="s">
        <v>3923</v>
      </c>
      <c r="G3316" s="163" t="s">
        <v>3923</v>
      </c>
      <c r="H3316" s="163" t="s">
        <v>3930</v>
      </c>
      <c r="I3316" s="163" t="s">
        <v>643</v>
      </c>
      <c r="J3316" s="166">
        <v>11.001976000000001</v>
      </c>
      <c r="K3316" s="166">
        <v>124.61515</v>
      </c>
      <c r="L3316" s="163" t="s">
        <v>644</v>
      </c>
      <c r="M3316" s="162">
        <v>14</v>
      </c>
      <c r="N3316" s="162">
        <v>45</v>
      </c>
      <c r="O3316" s="162">
        <v>195</v>
      </c>
      <c r="P3316" s="162">
        <v>1415</v>
      </c>
      <c r="Q3316" s="162">
        <v>2620</v>
      </c>
      <c r="R3316" s="164">
        <v>1</v>
      </c>
      <c r="S3316" s="164" t="s">
        <v>644</v>
      </c>
      <c r="T3316" s="164"/>
      <c r="U3316" s="164" t="s">
        <v>644</v>
      </c>
      <c r="V3316" s="164" t="s">
        <v>644</v>
      </c>
      <c r="W3316" s="162">
        <f t="shared" si="182"/>
        <v>1</v>
      </c>
      <c r="X3316" s="162">
        <v>1</v>
      </c>
      <c r="Y3316" t="str">
        <f t="shared" si="183"/>
        <v>Public Elementary</v>
      </c>
      <c r="AA3316" t="str">
        <f t="shared" si="184"/>
        <v>1</v>
      </c>
    </row>
    <row r="3317" spans="1:27" ht="15.75" hidden="1" customHeight="1" x14ac:dyDescent="0.25">
      <c r="A3317" s="162">
        <v>3283</v>
      </c>
      <c r="B3317" s="162">
        <v>124149</v>
      </c>
      <c r="C3317" s="163" t="s">
        <v>3932</v>
      </c>
      <c r="D3317" s="163" t="s">
        <v>638</v>
      </c>
      <c r="E3317" s="163" t="s">
        <v>639</v>
      </c>
      <c r="F3317" s="163" t="s">
        <v>3923</v>
      </c>
      <c r="G3317" s="163" t="s">
        <v>3923</v>
      </c>
      <c r="H3317" s="163" t="s">
        <v>3930</v>
      </c>
      <c r="I3317" s="163" t="s">
        <v>643</v>
      </c>
      <c r="J3317" s="162">
        <v>10.979998</v>
      </c>
      <c r="K3317" s="162">
        <v>124.656357</v>
      </c>
      <c r="L3317" s="163" t="s">
        <v>644</v>
      </c>
      <c r="M3317" s="162">
        <v>14</v>
      </c>
      <c r="N3317" s="162">
        <v>45</v>
      </c>
      <c r="O3317" s="162">
        <v>195</v>
      </c>
      <c r="P3317" s="162">
        <v>1415</v>
      </c>
      <c r="Q3317" s="162">
        <v>2620</v>
      </c>
      <c r="R3317" s="164">
        <v>1</v>
      </c>
      <c r="S3317" s="164" t="s">
        <v>644</v>
      </c>
      <c r="T3317" s="164"/>
      <c r="U3317" s="164" t="s">
        <v>644</v>
      </c>
      <c r="V3317" s="164" t="s">
        <v>644</v>
      </c>
      <c r="W3317" s="162">
        <f t="shared" si="182"/>
        <v>1</v>
      </c>
      <c r="X3317" s="162">
        <v>1</v>
      </c>
      <c r="Y3317" t="str">
        <f t="shared" si="183"/>
        <v>Public Elementary</v>
      </c>
      <c r="AA3317" t="str">
        <f t="shared" si="184"/>
        <v>1</v>
      </c>
    </row>
    <row r="3318" spans="1:27" ht="15.75" hidden="1" customHeight="1" x14ac:dyDescent="0.25">
      <c r="A3318" s="162">
        <v>3285</v>
      </c>
      <c r="B3318" s="162">
        <v>124151</v>
      </c>
      <c r="C3318" s="163" t="s">
        <v>3934</v>
      </c>
      <c r="D3318" s="163" t="s">
        <v>638</v>
      </c>
      <c r="E3318" s="163" t="s">
        <v>639</v>
      </c>
      <c r="F3318" s="163" t="s">
        <v>3923</v>
      </c>
      <c r="G3318" s="163" t="s">
        <v>3923</v>
      </c>
      <c r="H3318" s="163" t="s">
        <v>3930</v>
      </c>
      <c r="I3318" s="163" t="s">
        <v>643</v>
      </c>
      <c r="J3318" s="162">
        <v>10.999222</v>
      </c>
      <c r="K3318" s="162">
        <v>124.648796</v>
      </c>
      <c r="L3318" s="163" t="s">
        <v>644</v>
      </c>
      <c r="M3318" s="162">
        <v>14</v>
      </c>
      <c r="N3318" s="162">
        <v>45</v>
      </c>
      <c r="O3318" s="162">
        <v>195</v>
      </c>
      <c r="P3318" s="162">
        <v>1415</v>
      </c>
      <c r="Q3318" s="162">
        <v>2620</v>
      </c>
      <c r="R3318" s="164">
        <v>1</v>
      </c>
      <c r="S3318" s="164" t="s">
        <v>644</v>
      </c>
      <c r="T3318" s="164"/>
      <c r="U3318" s="164" t="s">
        <v>644</v>
      </c>
      <c r="V3318" s="164" t="s">
        <v>644</v>
      </c>
      <c r="W3318" s="162">
        <f t="shared" si="182"/>
        <v>1</v>
      </c>
      <c r="X3318" s="162">
        <v>1</v>
      </c>
      <c r="Y3318" t="str">
        <f t="shared" si="183"/>
        <v>Public Elementary</v>
      </c>
      <c r="AA3318" t="str">
        <f t="shared" si="184"/>
        <v>1</v>
      </c>
    </row>
    <row r="3319" spans="1:27" ht="15.75" hidden="1" customHeight="1" x14ac:dyDescent="0.25">
      <c r="A3319" s="162">
        <v>3288</v>
      </c>
      <c r="B3319" s="162">
        <v>124154</v>
      </c>
      <c r="C3319" s="163" t="s">
        <v>2597</v>
      </c>
      <c r="D3319" s="163" t="s">
        <v>638</v>
      </c>
      <c r="E3319" s="163" t="s">
        <v>639</v>
      </c>
      <c r="F3319" s="163" t="s">
        <v>3923</v>
      </c>
      <c r="G3319" s="163" t="s">
        <v>3923</v>
      </c>
      <c r="H3319" s="163" t="s">
        <v>3930</v>
      </c>
      <c r="I3319" s="163" t="s">
        <v>643</v>
      </c>
      <c r="J3319" s="162">
        <v>11.030073</v>
      </c>
      <c r="K3319" s="162">
        <v>124.655579</v>
      </c>
      <c r="L3319" s="163" t="s">
        <v>644</v>
      </c>
      <c r="M3319" s="162">
        <v>14</v>
      </c>
      <c r="N3319" s="162">
        <v>45</v>
      </c>
      <c r="O3319" s="162">
        <v>195</v>
      </c>
      <c r="P3319" s="162">
        <v>1415</v>
      </c>
      <c r="Q3319" s="162">
        <v>2620</v>
      </c>
      <c r="R3319" s="164">
        <v>1</v>
      </c>
      <c r="S3319" s="164" t="s">
        <v>644</v>
      </c>
      <c r="T3319" s="164"/>
      <c r="U3319" s="164" t="s">
        <v>644</v>
      </c>
      <c r="V3319" s="164" t="s">
        <v>644</v>
      </c>
      <c r="W3319" s="162">
        <f t="shared" si="182"/>
        <v>1</v>
      </c>
      <c r="X3319" s="162">
        <v>1</v>
      </c>
      <c r="Y3319" t="str">
        <f t="shared" si="183"/>
        <v>Public Elementary</v>
      </c>
      <c r="AA3319" t="str">
        <f t="shared" si="184"/>
        <v>1</v>
      </c>
    </row>
    <row r="3320" spans="1:27" ht="15.75" hidden="1" customHeight="1" x14ac:dyDescent="0.25">
      <c r="A3320" s="162">
        <v>3289</v>
      </c>
      <c r="B3320" s="162">
        <v>124155</v>
      </c>
      <c r="C3320" s="163" t="s">
        <v>3937</v>
      </c>
      <c r="D3320" s="163" t="s">
        <v>638</v>
      </c>
      <c r="E3320" s="163" t="s">
        <v>639</v>
      </c>
      <c r="F3320" s="163" t="s">
        <v>3923</v>
      </c>
      <c r="G3320" s="163" t="s">
        <v>3923</v>
      </c>
      <c r="H3320" s="163" t="s">
        <v>3930</v>
      </c>
      <c r="I3320" s="163" t="s">
        <v>643</v>
      </c>
      <c r="J3320" s="162">
        <v>10.97656667</v>
      </c>
      <c r="K3320" s="162">
        <v>124.63413610000001</v>
      </c>
      <c r="L3320" s="163" t="s">
        <v>644</v>
      </c>
      <c r="M3320" s="162">
        <v>14</v>
      </c>
      <c r="N3320" s="162">
        <v>45</v>
      </c>
      <c r="O3320" s="162">
        <v>195</v>
      </c>
      <c r="P3320" s="162">
        <v>1415</v>
      </c>
      <c r="Q3320" s="162">
        <v>2620</v>
      </c>
      <c r="R3320" s="164">
        <v>1</v>
      </c>
      <c r="S3320" s="164" t="s">
        <v>644</v>
      </c>
      <c r="T3320" s="164"/>
      <c r="U3320" s="164" t="s">
        <v>644</v>
      </c>
      <c r="V3320" s="164" t="s">
        <v>644</v>
      </c>
      <c r="W3320" s="162">
        <f t="shared" si="182"/>
        <v>1</v>
      </c>
      <c r="X3320" s="162">
        <v>1</v>
      </c>
      <c r="Y3320" t="str">
        <f t="shared" si="183"/>
        <v>Public Elementary</v>
      </c>
      <c r="AA3320" t="str">
        <f t="shared" si="184"/>
        <v>1</v>
      </c>
    </row>
    <row r="3321" spans="1:27" ht="15.75" hidden="1" customHeight="1" x14ac:dyDescent="0.25">
      <c r="A3321" s="162">
        <v>3290</v>
      </c>
      <c r="B3321" s="162">
        <v>124156</v>
      </c>
      <c r="C3321" s="163" t="s">
        <v>3938</v>
      </c>
      <c r="D3321" s="163" t="s">
        <v>638</v>
      </c>
      <c r="E3321" s="163" t="s">
        <v>639</v>
      </c>
      <c r="F3321" s="163" t="s">
        <v>3923</v>
      </c>
      <c r="G3321" s="163" t="s">
        <v>3923</v>
      </c>
      <c r="H3321" s="163" t="s">
        <v>3930</v>
      </c>
      <c r="I3321" s="163" t="s">
        <v>643</v>
      </c>
      <c r="J3321" s="162">
        <v>10.991009999999999</v>
      </c>
      <c r="K3321" s="162">
        <v>124.622314</v>
      </c>
      <c r="L3321" s="163" t="s">
        <v>644</v>
      </c>
      <c r="M3321" s="162">
        <v>14</v>
      </c>
      <c r="N3321" s="162">
        <v>45</v>
      </c>
      <c r="O3321" s="162">
        <v>195</v>
      </c>
      <c r="P3321" s="162">
        <v>1415</v>
      </c>
      <c r="Q3321" s="162">
        <v>2620</v>
      </c>
      <c r="R3321" s="164">
        <v>1</v>
      </c>
      <c r="S3321" s="164" t="s">
        <v>644</v>
      </c>
      <c r="T3321" s="164"/>
      <c r="U3321" s="164" t="s">
        <v>644</v>
      </c>
      <c r="V3321" s="164" t="s">
        <v>644</v>
      </c>
      <c r="W3321" s="162">
        <f t="shared" si="182"/>
        <v>1</v>
      </c>
      <c r="X3321" s="162">
        <v>1</v>
      </c>
      <c r="Y3321" t="str">
        <f t="shared" si="183"/>
        <v>Public Elementary</v>
      </c>
      <c r="AA3321" t="str">
        <f t="shared" si="184"/>
        <v>1</v>
      </c>
    </row>
    <row r="3322" spans="1:27" ht="15.75" hidden="1" customHeight="1" x14ac:dyDescent="0.25">
      <c r="A3322" s="162">
        <v>3294</v>
      </c>
      <c r="B3322" s="162">
        <v>124160</v>
      </c>
      <c r="C3322" s="163" t="s">
        <v>1958</v>
      </c>
      <c r="D3322" s="163" t="s">
        <v>638</v>
      </c>
      <c r="E3322" s="163" t="s">
        <v>639</v>
      </c>
      <c r="F3322" s="163" t="s">
        <v>3923</v>
      </c>
      <c r="G3322" s="163" t="s">
        <v>3923</v>
      </c>
      <c r="H3322" s="163" t="s">
        <v>3930</v>
      </c>
      <c r="I3322" s="163" t="s">
        <v>643</v>
      </c>
      <c r="J3322" s="162">
        <v>10.979433330000001</v>
      </c>
      <c r="K3322" s="162">
        <v>124.6719111</v>
      </c>
      <c r="L3322" s="163" t="s">
        <v>644</v>
      </c>
      <c r="M3322" s="162">
        <v>14</v>
      </c>
      <c r="N3322" s="162">
        <v>45</v>
      </c>
      <c r="O3322" s="162">
        <v>195</v>
      </c>
      <c r="P3322" s="162">
        <v>1415</v>
      </c>
      <c r="Q3322" s="162">
        <v>2620</v>
      </c>
      <c r="R3322" s="164">
        <v>1</v>
      </c>
      <c r="S3322" s="164" t="s">
        <v>644</v>
      </c>
      <c r="T3322" s="164"/>
      <c r="U3322" s="164" t="s">
        <v>644</v>
      </c>
      <c r="V3322" s="164" t="s">
        <v>644</v>
      </c>
      <c r="W3322" s="162">
        <f t="shared" si="182"/>
        <v>1</v>
      </c>
      <c r="X3322" s="162">
        <v>1</v>
      </c>
      <c r="Y3322" t="str">
        <f t="shared" si="183"/>
        <v>Public Elementary</v>
      </c>
      <c r="AA3322" t="str">
        <f t="shared" si="184"/>
        <v>1</v>
      </c>
    </row>
    <row r="3323" spans="1:27" ht="15.75" hidden="1" customHeight="1" x14ac:dyDescent="0.25">
      <c r="A3323" s="162">
        <v>3295</v>
      </c>
      <c r="B3323" s="162">
        <v>124161</v>
      </c>
      <c r="C3323" s="163" t="s">
        <v>3941</v>
      </c>
      <c r="D3323" s="163" t="s">
        <v>638</v>
      </c>
      <c r="E3323" s="163" t="s">
        <v>639</v>
      </c>
      <c r="F3323" s="163" t="s">
        <v>3923</v>
      </c>
      <c r="G3323" s="163" t="s">
        <v>3923</v>
      </c>
      <c r="H3323" s="163" t="s">
        <v>3930</v>
      </c>
      <c r="I3323" s="163" t="s">
        <v>643</v>
      </c>
      <c r="J3323" s="162">
        <v>10.958347</v>
      </c>
      <c r="K3323" s="162">
        <v>124.65300430000001</v>
      </c>
      <c r="L3323" s="163" t="s">
        <v>644</v>
      </c>
      <c r="M3323" s="162">
        <v>14</v>
      </c>
      <c r="N3323" s="162">
        <v>45</v>
      </c>
      <c r="O3323" s="162">
        <v>195</v>
      </c>
      <c r="P3323" s="162">
        <v>1415</v>
      </c>
      <c r="Q3323" s="162">
        <v>2620</v>
      </c>
      <c r="R3323" s="164">
        <v>1</v>
      </c>
      <c r="S3323" s="164" t="s">
        <v>644</v>
      </c>
      <c r="T3323" s="164"/>
      <c r="U3323" s="164" t="s">
        <v>644</v>
      </c>
      <c r="V3323" s="164" t="s">
        <v>644</v>
      </c>
      <c r="W3323" s="162">
        <f t="shared" si="182"/>
        <v>1</v>
      </c>
      <c r="X3323" s="162">
        <v>1</v>
      </c>
      <c r="Y3323" t="str">
        <f t="shared" si="183"/>
        <v>Public Elementary</v>
      </c>
      <c r="AA3323" t="str">
        <f t="shared" si="184"/>
        <v>1</v>
      </c>
    </row>
    <row r="3324" spans="1:27" ht="15.75" hidden="1" customHeight="1" x14ac:dyDescent="0.25">
      <c r="A3324" s="162">
        <v>3299</v>
      </c>
      <c r="B3324" s="162">
        <v>124165</v>
      </c>
      <c r="C3324" s="163" t="s">
        <v>1893</v>
      </c>
      <c r="D3324" s="163" t="s">
        <v>638</v>
      </c>
      <c r="E3324" s="163" t="s">
        <v>639</v>
      </c>
      <c r="F3324" s="163" t="s">
        <v>3923</v>
      </c>
      <c r="G3324" s="163" t="s">
        <v>3923</v>
      </c>
      <c r="H3324" s="163" t="s">
        <v>3930</v>
      </c>
      <c r="I3324" s="163" t="s">
        <v>643</v>
      </c>
      <c r="J3324" s="162">
        <v>10.994258329999999</v>
      </c>
      <c r="K3324" s="162">
        <v>124.67865279999999</v>
      </c>
      <c r="L3324" s="163" t="s">
        <v>644</v>
      </c>
      <c r="M3324" s="162">
        <v>14</v>
      </c>
      <c r="N3324" s="162">
        <v>45</v>
      </c>
      <c r="O3324" s="162">
        <v>195</v>
      </c>
      <c r="P3324" s="162">
        <v>1415</v>
      </c>
      <c r="Q3324" s="162">
        <v>2620</v>
      </c>
      <c r="R3324" s="164">
        <v>1</v>
      </c>
      <c r="S3324" s="164" t="s">
        <v>644</v>
      </c>
      <c r="T3324" s="164"/>
      <c r="U3324" s="164" t="s">
        <v>644</v>
      </c>
      <c r="V3324" s="164" t="s">
        <v>644</v>
      </c>
      <c r="W3324" s="162">
        <f t="shared" si="182"/>
        <v>1</v>
      </c>
      <c r="X3324" s="162">
        <v>1</v>
      </c>
      <c r="Y3324" t="str">
        <f t="shared" si="183"/>
        <v>Public Elementary</v>
      </c>
      <c r="AA3324" t="str">
        <f t="shared" si="184"/>
        <v>1</v>
      </c>
    </row>
    <row r="3325" spans="1:27" ht="15.75" hidden="1" customHeight="1" x14ac:dyDescent="0.25">
      <c r="A3325" s="162">
        <v>3302</v>
      </c>
      <c r="B3325" s="162">
        <v>124168</v>
      </c>
      <c r="C3325" s="163" t="s">
        <v>3946</v>
      </c>
      <c r="D3325" s="163" t="s">
        <v>638</v>
      </c>
      <c r="E3325" s="163" t="s">
        <v>639</v>
      </c>
      <c r="F3325" s="163" t="s">
        <v>3923</v>
      </c>
      <c r="G3325" s="163" t="s">
        <v>3923</v>
      </c>
      <c r="H3325" s="163" t="s">
        <v>3930</v>
      </c>
      <c r="I3325" s="163" t="s">
        <v>643</v>
      </c>
      <c r="J3325" s="162">
        <v>11.00653889</v>
      </c>
      <c r="K3325" s="162">
        <v>124.66811389999999</v>
      </c>
      <c r="L3325" s="163" t="s">
        <v>644</v>
      </c>
      <c r="M3325" s="162">
        <v>14</v>
      </c>
      <c r="N3325" s="162">
        <v>45</v>
      </c>
      <c r="O3325" s="162">
        <v>195</v>
      </c>
      <c r="P3325" s="162">
        <v>1415</v>
      </c>
      <c r="Q3325" s="162">
        <v>2620</v>
      </c>
      <c r="R3325" s="164">
        <v>1</v>
      </c>
      <c r="S3325" s="164" t="s">
        <v>644</v>
      </c>
      <c r="T3325" s="164"/>
      <c r="U3325" s="164" t="s">
        <v>644</v>
      </c>
      <c r="V3325" s="164" t="s">
        <v>644</v>
      </c>
      <c r="W3325" s="162">
        <f t="shared" si="182"/>
        <v>1</v>
      </c>
      <c r="X3325" s="162">
        <v>1</v>
      </c>
      <c r="Y3325" t="str">
        <f t="shared" si="183"/>
        <v>Public Elementary</v>
      </c>
      <c r="AA3325" t="str">
        <f t="shared" si="184"/>
        <v>1</v>
      </c>
    </row>
    <row r="3326" spans="1:27" ht="15.75" hidden="1" customHeight="1" x14ac:dyDescent="0.25">
      <c r="A3326" s="162">
        <v>3303</v>
      </c>
      <c r="B3326" s="162">
        <v>124169</v>
      </c>
      <c r="C3326" s="163" t="s">
        <v>1849</v>
      </c>
      <c r="D3326" s="163" t="s">
        <v>638</v>
      </c>
      <c r="E3326" s="163" t="s">
        <v>639</v>
      </c>
      <c r="F3326" s="163" t="s">
        <v>3923</v>
      </c>
      <c r="G3326" s="163" t="s">
        <v>3923</v>
      </c>
      <c r="H3326" s="163" t="s">
        <v>3930</v>
      </c>
      <c r="I3326" s="163" t="s">
        <v>643</v>
      </c>
      <c r="J3326" s="162">
        <v>10.964490700000001</v>
      </c>
      <c r="K3326" s="162">
        <v>124.64443559999999</v>
      </c>
      <c r="L3326" s="163" t="s">
        <v>644</v>
      </c>
      <c r="M3326" s="162">
        <v>14</v>
      </c>
      <c r="N3326" s="162">
        <v>45</v>
      </c>
      <c r="O3326" s="162">
        <v>195</v>
      </c>
      <c r="P3326" s="162">
        <v>1415</v>
      </c>
      <c r="Q3326" s="162">
        <v>2620</v>
      </c>
      <c r="R3326" s="164">
        <v>1</v>
      </c>
      <c r="S3326" s="164" t="s">
        <v>644</v>
      </c>
      <c r="T3326" s="164"/>
      <c r="U3326" s="164" t="s">
        <v>644</v>
      </c>
      <c r="V3326" s="164" t="s">
        <v>644</v>
      </c>
      <c r="W3326" s="162">
        <f t="shared" si="182"/>
        <v>1</v>
      </c>
      <c r="X3326" s="162">
        <v>1</v>
      </c>
      <c r="Y3326" t="str">
        <f t="shared" si="183"/>
        <v>Public Elementary</v>
      </c>
      <c r="AA3326" t="str">
        <f t="shared" si="184"/>
        <v>1</v>
      </c>
    </row>
    <row r="3327" spans="1:27" ht="15.75" hidden="1" customHeight="1" x14ac:dyDescent="0.25">
      <c r="A3327" s="162">
        <v>3304</v>
      </c>
      <c r="B3327" s="162">
        <v>124170</v>
      </c>
      <c r="C3327" s="163" t="s">
        <v>3947</v>
      </c>
      <c r="D3327" s="163" t="s">
        <v>638</v>
      </c>
      <c r="E3327" s="163" t="s">
        <v>639</v>
      </c>
      <c r="F3327" s="163" t="s">
        <v>3923</v>
      </c>
      <c r="G3327" s="163" t="s">
        <v>3923</v>
      </c>
      <c r="H3327" s="163" t="s">
        <v>3930</v>
      </c>
      <c r="I3327" s="163" t="s">
        <v>643</v>
      </c>
      <c r="J3327" s="166">
        <v>11.006423</v>
      </c>
      <c r="K3327" s="166">
        <v>124.635696</v>
      </c>
      <c r="L3327" s="163" t="s">
        <v>644</v>
      </c>
      <c r="M3327" s="162">
        <v>14</v>
      </c>
      <c r="N3327" s="162">
        <v>45</v>
      </c>
      <c r="O3327" s="162">
        <v>195</v>
      </c>
      <c r="P3327" s="162">
        <v>1415</v>
      </c>
      <c r="Q3327" s="162">
        <v>2620</v>
      </c>
      <c r="R3327" s="164">
        <v>1</v>
      </c>
      <c r="S3327" s="164" t="s">
        <v>644</v>
      </c>
      <c r="T3327" s="164"/>
      <c r="U3327" s="164" t="s">
        <v>644</v>
      </c>
      <c r="V3327" s="164" t="s">
        <v>644</v>
      </c>
      <c r="W3327" s="162">
        <f t="shared" ref="W3327:W3358" si="185">IF(AA3327="1",1,IF(AA3327="2",2,IF(AA3327="12",4,IF(AA3327="123",6,IF(AA3327="23",5,IF(AA3327="3",3,IF(AA3327="4",7,IF(AA3327="35",8,""))))))))</f>
        <v>1</v>
      </c>
      <c r="X3327" s="162">
        <v>1</v>
      </c>
      <c r="Y3327" t="str">
        <f t="shared" ref="Y3327:Y3358" si="186">IF(X3327=1,"Public","Private")&amp;" "&amp;IF(W3327=1,"Elementary",IF(W3327=2,"JHS",IF(W3327=3,"SHS (Stand-alone)",IF(W3327=4,"Integrated",IF(W3327=5,"Secondary",IF(W3327=6,"Complete K to 12",IF(W3327=7,"ALS",IF(W3327=8,"SHS SUC",""))))))))</f>
        <v>Public Elementary</v>
      </c>
      <c r="AA3327" t="str">
        <f t="shared" ref="AA3327:AA3358" si="187">IF(R3327=1,1,"")&amp;IF(S3327=1,2,"")&amp;IF(T3327=1,3,"")&amp;IF(U3327=1,4,"")&amp;IF(V3327=1,5,"")</f>
        <v>1</v>
      </c>
    </row>
    <row r="3328" spans="1:27" ht="15.75" hidden="1" customHeight="1" x14ac:dyDescent="0.25">
      <c r="A3328" s="162">
        <v>3361</v>
      </c>
      <c r="B3328" s="162">
        <v>303655</v>
      </c>
      <c r="C3328" s="163" t="s">
        <v>3997</v>
      </c>
      <c r="D3328" s="163" t="s">
        <v>638</v>
      </c>
      <c r="E3328" s="163" t="s">
        <v>639</v>
      </c>
      <c r="F3328" s="163" t="s">
        <v>3923</v>
      </c>
      <c r="G3328" s="163" t="s">
        <v>3923</v>
      </c>
      <c r="H3328" s="163" t="s">
        <v>3930</v>
      </c>
      <c r="I3328" s="163" t="s">
        <v>716</v>
      </c>
      <c r="J3328" s="162">
        <v>10.97676944</v>
      </c>
      <c r="K3328" s="162">
        <v>124.63444440000001</v>
      </c>
      <c r="L3328" s="163" t="s">
        <v>644</v>
      </c>
      <c r="M3328" s="162">
        <v>14</v>
      </c>
      <c r="N3328" s="162">
        <v>45</v>
      </c>
      <c r="O3328" s="162">
        <v>195</v>
      </c>
      <c r="P3328" s="162">
        <v>1415</v>
      </c>
      <c r="Q3328" s="162">
        <v>2620</v>
      </c>
      <c r="R3328" s="164" t="s">
        <v>644</v>
      </c>
      <c r="S3328" s="164">
        <v>1</v>
      </c>
      <c r="T3328" s="164">
        <v>1</v>
      </c>
      <c r="U3328" s="164" t="s">
        <v>644</v>
      </c>
      <c r="V3328" s="164" t="s">
        <v>644</v>
      </c>
      <c r="W3328" s="162">
        <f t="shared" si="185"/>
        <v>5</v>
      </c>
      <c r="X3328" s="162">
        <v>1</v>
      </c>
      <c r="Y3328" t="str">
        <f t="shared" si="186"/>
        <v>Public Secondary</v>
      </c>
      <c r="AA3328" t="str">
        <f t="shared" si="187"/>
        <v>23</v>
      </c>
    </row>
    <row r="3329" spans="1:27" ht="15.75" hidden="1" customHeight="1" x14ac:dyDescent="0.25">
      <c r="A3329" s="162">
        <v>3401</v>
      </c>
      <c r="B3329" s="183" t="s">
        <v>3930</v>
      </c>
      <c r="C3329" s="183" t="s">
        <v>4047</v>
      </c>
      <c r="D3329" s="163" t="s">
        <v>638</v>
      </c>
      <c r="E3329" s="163" t="s">
        <v>639</v>
      </c>
      <c r="F3329" s="163" t="s">
        <v>3923</v>
      </c>
      <c r="G3329" s="163" t="s">
        <v>3923</v>
      </c>
      <c r="H3329" s="183" t="s">
        <v>3930</v>
      </c>
      <c r="I3329" s="163" t="s">
        <v>758</v>
      </c>
      <c r="J3329" s="162"/>
      <c r="K3329" s="162"/>
      <c r="L3329" s="163"/>
      <c r="M3329" s="162"/>
      <c r="N3329" s="162"/>
      <c r="O3329" s="162"/>
      <c r="P3329" s="162"/>
      <c r="Q3329" s="162"/>
      <c r="R3329" s="164" t="s">
        <v>644</v>
      </c>
      <c r="S3329" s="164" t="s">
        <v>644</v>
      </c>
      <c r="T3329" s="164"/>
      <c r="U3329" s="164">
        <v>1</v>
      </c>
      <c r="V3329" s="164" t="s">
        <v>644</v>
      </c>
      <c r="W3329" s="162">
        <f t="shared" si="185"/>
        <v>7</v>
      </c>
      <c r="X3329" s="162">
        <v>1</v>
      </c>
      <c r="Y3329" t="str">
        <f t="shared" si="186"/>
        <v>Public ALS</v>
      </c>
      <c r="AA3329" t="str">
        <f t="shared" si="187"/>
        <v>4</v>
      </c>
    </row>
    <row r="3330" spans="1:27" ht="15.75" hidden="1" customHeight="1" x14ac:dyDescent="0.25">
      <c r="A3330" s="162">
        <v>3328</v>
      </c>
      <c r="B3330" s="171">
        <v>124194</v>
      </c>
      <c r="C3330" s="163" t="s">
        <v>3971</v>
      </c>
      <c r="D3330" s="163" t="s">
        <v>638</v>
      </c>
      <c r="E3330" s="163" t="s">
        <v>639</v>
      </c>
      <c r="F3330" s="163" t="s">
        <v>3923</v>
      </c>
      <c r="G3330" s="163" t="s">
        <v>3923</v>
      </c>
      <c r="H3330" s="163" t="s">
        <v>3973</v>
      </c>
      <c r="I3330" s="163" t="s">
        <v>643</v>
      </c>
      <c r="J3330" s="162">
        <v>11.006363</v>
      </c>
      <c r="K3330" s="162">
        <v>124.60356899999999</v>
      </c>
      <c r="L3330" s="163" t="s">
        <v>644</v>
      </c>
      <c r="M3330" s="162">
        <v>14</v>
      </c>
      <c r="N3330" s="162">
        <v>45</v>
      </c>
      <c r="O3330" s="162">
        <v>195</v>
      </c>
      <c r="P3330" s="162">
        <v>1415</v>
      </c>
      <c r="Q3330" s="162">
        <v>2619</v>
      </c>
      <c r="R3330" s="164">
        <v>1</v>
      </c>
      <c r="S3330" s="164" t="s">
        <v>644</v>
      </c>
      <c r="T3330" s="164"/>
      <c r="U3330" s="164" t="s">
        <v>644</v>
      </c>
      <c r="V3330" s="164" t="s">
        <v>644</v>
      </c>
      <c r="W3330" s="162">
        <f t="shared" si="185"/>
        <v>1</v>
      </c>
      <c r="X3330" s="162">
        <v>1</v>
      </c>
      <c r="Y3330" t="str">
        <f t="shared" si="186"/>
        <v>Public Elementary</v>
      </c>
      <c r="AA3330" t="str">
        <f t="shared" si="187"/>
        <v>1</v>
      </c>
    </row>
    <row r="3331" spans="1:27" ht="15.75" hidden="1" customHeight="1" x14ac:dyDescent="0.25">
      <c r="A3331" s="162">
        <v>3329</v>
      </c>
      <c r="B3331" s="162">
        <v>124195</v>
      </c>
      <c r="C3331" s="163" t="s">
        <v>3972</v>
      </c>
      <c r="D3331" s="163" t="s">
        <v>638</v>
      </c>
      <c r="E3331" s="163" t="s">
        <v>639</v>
      </c>
      <c r="F3331" s="163" t="s">
        <v>3923</v>
      </c>
      <c r="G3331" s="163" t="s">
        <v>3923</v>
      </c>
      <c r="H3331" s="163" t="s">
        <v>3973</v>
      </c>
      <c r="I3331" s="163" t="s">
        <v>643</v>
      </c>
      <c r="J3331" s="162">
        <v>11.0158</v>
      </c>
      <c r="K3331" s="162">
        <v>124.592</v>
      </c>
      <c r="L3331" s="163" t="s">
        <v>644</v>
      </c>
      <c r="M3331" s="162">
        <v>14</v>
      </c>
      <c r="N3331" s="162">
        <v>45</v>
      </c>
      <c r="O3331" s="162">
        <v>195</v>
      </c>
      <c r="P3331" s="162">
        <v>1415</v>
      </c>
      <c r="Q3331" s="162">
        <v>2621</v>
      </c>
      <c r="R3331" s="164">
        <v>1</v>
      </c>
      <c r="S3331" s="164" t="s">
        <v>644</v>
      </c>
      <c r="T3331" s="164"/>
      <c r="U3331" s="164" t="s">
        <v>644</v>
      </c>
      <c r="V3331" s="164" t="s">
        <v>644</v>
      </c>
      <c r="W3331" s="162">
        <f t="shared" si="185"/>
        <v>1</v>
      </c>
      <c r="X3331" s="162">
        <v>1</v>
      </c>
      <c r="Y3331" t="str">
        <f t="shared" si="186"/>
        <v>Public Elementary</v>
      </c>
      <c r="AA3331" t="str">
        <f t="shared" si="187"/>
        <v>1</v>
      </c>
    </row>
    <row r="3332" spans="1:27" ht="15.75" hidden="1" customHeight="1" x14ac:dyDescent="0.25">
      <c r="A3332" s="162">
        <v>3330</v>
      </c>
      <c r="B3332" s="162">
        <v>124196</v>
      </c>
      <c r="C3332" s="163" t="s">
        <v>3974</v>
      </c>
      <c r="D3332" s="163" t="s">
        <v>638</v>
      </c>
      <c r="E3332" s="163" t="s">
        <v>639</v>
      </c>
      <c r="F3332" s="163" t="s">
        <v>3923</v>
      </c>
      <c r="G3332" s="163" t="s">
        <v>3923</v>
      </c>
      <c r="H3332" s="163" t="s">
        <v>3973</v>
      </c>
      <c r="I3332" s="163" t="s">
        <v>643</v>
      </c>
      <c r="J3332" s="162">
        <v>11.012521</v>
      </c>
      <c r="K3332" s="162">
        <v>124.57880400000001</v>
      </c>
      <c r="L3332" s="163" t="s">
        <v>644</v>
      </c>
      <c r="M3332" s="162">
        <v>14</v>
      </c>
      <c r="N3332" s="162">
        <v>45</v>
      </c>
      <c r="O3332" s="162">
        <v>195</v>
      </c>
      <c r="P3332" s="162">
        <v>1415</v>
      </c>
      <c r="Q3332" s="162">
        <v>2621</v>
      </c>
      <c r="R3332" s="164">
        <v>1</v>
      </c>
      <c r="S3332" s="164" t="s">
        <v>644</v>
      </c>
      <c r="T3332" s="164"/>
      <c r="U3332" s="164" t="s">
        <v>644</v>
      </c>
      <c r="V3332" s="164" t="s">
        <v>644</v>
      </c>
      <c r="W3332" s="162">
        <f t="shared" si="185"/>
        <v>1</v>
      </c>
      <c r="X3332" s="162">
        <v>1</v>
      </c>
      <c r="Y3332" t="str">
        <f t="shared" si="186"/>
        <v>Public Elementary</v>
      </c>
      <c r="AA3332" t="str">
        <f t="shared" si="187"/>
        <v>1</v>
      </c>
    </row>
    <row r="3333" spans="1:27" ht="15.75" hidden="1" customHeight="1" x14ac:dyDescent="0.25">
      <c r="A3333" s="162">
        <v>3332</v>
      </c>
      <c r="B3333" s="162">
        <v>124198</v>
      </c>
      <c r="C3333" s="163" t="s">
        <v>3976</v>
      </c>
      <c r="D3333" s="163" t="s">
        <v>638</v>
      </c>
      <c r="E3333" s="163" t="s">
        <v>639</v>
      </c>
      <c r="F3333" s="163" t="s">
        <v>3923</v>
      </c>
      <c r="G3333" s="163" t="s">
        <v>3923</v>
      </c>
      <c r="H3333" s="163" t="s">
        <v>3973</v>
      </c>
      <c r="I3333" s="163" t="s">
        <v>643</v>
      </c>
      <c r="J3333" s="162">
        <v>11.0089694</v>
      </c>
      <c r="K3333" s="162">
        <v>124.59990329999999</v>
      </c>
      <c r="L3333" s="163" t="s">
        <v>644</v>
      </c>
      <c r="M3333" s="162">
        <v>14</v>
      </c>
      <c r="N3333" s="162">
        <v>45</v>
      </c>
      <c r="O3333" s="162">
        <v>195</v>
      </c>
      <c r="P3333" s="162">
        <v>1415</v>
      </c>
      <c r="Q3333" s="162">
        <v>2621</v>
      </c>
      <c r="R3333" s="164">
        <v>1</v>
      </c>
      <c r="S3333" s="164" t="s">
        <v>644</v>
      </c>
      <c r="T3333" s="164"/>
      <c r="U3333" s="164" t="s">
        <v>644</v>
      </c>
      <c r="V3333" s="164" t="s">
        <v>644</v>
      </c>
      <c r="W3333" s="162">
        <f t="shared" si="185"/>
        <v>1</v>
      </c>
      <c r="X3333" s="162">
        <v>1</v>
      </c>
      <c r="Y3333" t="str">
        <f t="shared" si="186"/>
        <v>Public Elementary</v>
      </c>
      <c r="AA3333" t="str">
        <f t="shared" si="187"/>
        <v>1</v>
      </c>
    </row>
    <row r="3334" spans="1:27" ht="15.75" hidden="1" customHeight="1" x14ac:dyDescent="0.25">
      <c r="A3334" s="162">
        <v>3333</v>
      </c>
      <c r="B3334" s="162">
        <v>124199</v>
      </c>
      <c r="C3334" s="163" t="s">
        <v>3977</v>
      </c>
      <c r="D3334" s="163" t="s">
        <v>638</v>
      </c>
      <c r="E3334" s="163" t="s">
        <v>639</v>
      </c>
      <c r="F3334" s="163" t="s">
        <v>3923</v>
      </c>
      <c r="G3334" s="163" t="s">
        <v>3923</v>
      </c>
      <c r="H3334" s="163" t="s">
        <v>3973</v>
      </c>
      <c r="I3334" s="163" t="s">
        <v>643</v>
      </c>
      <c r="J3334" s="162">
        <v>11.0236</v>
      </c>
      <c r="K3334" s="162">
        <v>124.584</v>
      </c>
      <c r="L3334" s="163" t="s">
        <v>644</v>
      </c>
      <c r="M3334" s="162">
        <v>14</v>
      </c>
      <c r="N3334" s="162">
        <v>45</v>
      </c>
      <c r="O3334" s="162">
        <v>195</v>
      </c>
      <c r="P3334" s="162">
        <v>1415</v>
      </c>
      <c r="Q3334" s="162">
        <v>2621</v>
      </c>
      <c r="R3334" s="164">
        <v>1</v>
      </c>
      <c r="S3334" s="164" t="s">
        <v>644</v>
      </c>
      <c r="T3334" s="164"/>
      <c r="U3334" s="164" t="s">
        <v>644</v>
      </c>
      <c r="V3334" s="164" t="s">
        <v>644</v>
      </c>
      <c r="W3334" s="162">
        <f t="shared" si="185"/>
        <v>1</v>
      </c>
      <c r="X3334" s="162">
        <v>1</v>
      </c>
      <c r="Y3334" t="str">
        <f t="shared" si="186"/>
        <v>Public Elementary</v>
      </c>
      <c r="AA3334" t="str">
        <f t="shared" si="187"/>
        <v>1</v>
      </c>
    </row>
    <row r="3335" spans="1:27" ht="15.75" hidden="1" customHeight="1" x14ac:dyDescent="0.25">
      <c r="A3335" s="162">
        <v>3344</v>
      </c>
      <c r="B3335" s="162">
        <v>124210</v>
      </c>
      <c r="C3335" s="163" t="s">
        <v>3986</v>
      </c>
      <c r="D3335" s="163" t="s">
        <v>638</v>
      </c>
      <c r="E3335" s="163" t="s">
        <v>639</v>
      </c>
      <c r="F3335" s="163" t="s">
        <v>3923</v>
      </c>
      <c r="G3335" s="163" t="s">
        <v>3923</v>
      </c>
      <c r="H3335" s="163" t="s">
        <v>3973</v>
      </c>
      <c r="I3335" s="163" t="s">
        <v>643</v>
      </c>
      <c r="J3335" s="162">
        <v>11.0171022</v>
      </c>
      <c r="K3335" s="162">
        <v>124.56029789999999</v>
      </c>
      <c r="L3335" s="163" t="s">
        <v>644</v>
      </c>
      <c r="M3335" s="162">
        <v>14</v>
      </c>
      <c r="N3335" s="162">
        <v>45</v>
      </c>
      <c r="O3335" s="162">
        <v>195</v>
      </c>
      <c r="P3335" s="162">
        <v>1415</v>
      </c>
      <c r="Q3335" s="162">
        <v>2621</v>
      </c>
      <c r="R3335" s="164">
        <v>1</v>
      </c>
      <c r="S3335" s="164" t="s">
        <v>644</v>
      </c>
      <c r="T3335" s="164"/>
      <c r="U3335" s="164" t="s">
        <v>644</v>
      </c>
      <c r="V3335" s="164" t="s">
        <v>644</v>
      </c>
      <c r="W3335" s="162">
        <f t="shared" si="185"/>
        <v>1</v>
      </c>
      <c r="X3335" s="162">
        <v>1</v>
      </c>
      <c r="Y3335" t="str">
        <f t="shared" si="186"/>
        <v>Public Elementary</v>
      </c>
      <c r="AA3335" t="str">
        <f t="shared" si="187"/>
        <v>1</v>
      </c>
    </row>
    <row r="3336" spans="1:27" ht="15.75" hidden="1" customHeight="1" x14ac:dyDescent="0.25">
      <c r="A3336" s="162">
        <v>3345</v>
      </c>
      <c r="B3336" s="162">
        <v>124211</v>
      </c>
      <c r="C3336" s="163" t="s">
        <v>3987</v>
      </c>
      <c r="D3336" s="163" t="s">
        <v>638</v>
      </c>
      <c r="E3336" s="163" t="s">
        <v>639</v>
      </c>
      <c r="F3336" s="163" t="s">
        <v>3923</v>
      </c>
      <c r="G3336" s="163" t="s">
        <v>3923</v>
      </c>
      <c r="H3336" s="163" t="s">
        <v>3973</v>
      </c>
      <c r="I3336" s="163" t="s">
        <v>643</v>
      </c>
      <c r="J3336" s="162">
        <v>11.02669</v>
      </c>
      <c r="K3336" s="162">
        <v>124.55162</v>
      </c>
      <c r="L3336" s="163" t="s">
        <v>644</v>
      </c>
      <c r="M3336" s="162">
        <v>14</v>
      </c>
      <c r="N3336" s="162">
        <v>45</v>
      </c>
      <c r="O3336" s="162">
        <v>195</v>
      </c>
      <c r="P3336" s="162">
        <v>1415</v>
      </c>
      <c r="Q3336" s="162">
        <v>2621</v>
      </c>
      <c r="R3336" s="164">
        <v>1</v>
      </c>
      <c r="S3336" s="164" t="s">
        <v>644</v>
      </c>
      <c r="T3336" s="164"/>
      <c r="U3336" s="164" t="s">
        <v>644</v>
      </c>
      <c r="V3336" s="164" t="s">
        <v>644</v>
      </c>
      <c r="W3336" s="162">
        <f t="shared" si="185"/>
        <v>1</v>
      </c>
      <c r="X3336" s="162">
        <v>1</v>
      </c>
      <c r="Y3336" t="str">
        <f t="shared" si="186"/>
        <v>Public Elementary</v>
      </c>
      <c r="AA3336" t="str">
        <f t="shared" si="187"/>
        <v>1</v>
      </c>
    </row>
    <row r="3337" spans="1:27" ht="15.75" hidden="1" customHeight="1" x14ac:dyDescent="0.25">
      <c r="A3337" s="162">
        <v>3362</v>
      </c>
      <c r="B3337" s="162">
        <v>303656</v>
      </c>
      <c r="C3337" s="163" t="s">
        <v>3998</v>
      </c>
      <c r="D3337" s="163" t="s">
        <v>638</v>
      </c>
      <c r="E3337" s="163" t="s">
        <v>639</v>
      </c>
      <c r="F3337" s="163" t="s">
        <v>3923</v>
      </c>
      <c r="G3337" s="163" t="s">
        <v>3923</v>
      </c>
      <c r="H3337" s="163" t="s">
        <v>3973</v>
      </c>
      <c r="I3337" s="163" t="s">
        <v>716</v>
      </c>
      <c r="J3337" s="162">
        <v>11.016444440000001</v>
      </c>
      <c r="K3337" s="162">
        <v>124.59245</v>
      </c>
      <c r="L3337" s="163" t="s">
        <v>644</v>
      </c>
      <c r="M3337" s="162">
        <v>14</v>
      </c>
      <c r="N3337" s="162">
        <v>45</v>
      </c>
      <c r="O3337" s="162">
        <v>195</v>
      </c>
      <c r="P3337" s="162">
        <v>1415</v>
      </c>
      <c r="Q3337" s="162">
        <v>2621</v>
      </c>
      <c r="R3337" s="164" t="s">
        <v>644</v>
      </c>
      <c r="S3337" s="164">
        <v>1</v>
      </c>
      <c r="T3337" s="164">
        <v>1</v>
      </c>
      <c r="U3337" s="164" t="s">
        <v>644</v>
      </c>
      <c r="V3337" s="164" t="s">
        <v>644</v>
      </c>
      <c r="W3337" s="162">
        <f t="shared" si="185"/>
        <v>5</v>
      </c>
      <c r="X3337" s="162">
        <v>1</v>
      </c>
      <c r="Y3337" t="str">
        <f t="shared" si="186"/>
        <v>Public Secondary</v>
      </c>
      <c r="AA3337" t="str">
        <f t="shared" si="187"/>
        <v>23</v>
      </c>
    </row>
    <row r="3338" spans="1:27" ht="15.75" hidden="1" customHeight="1" x14ac:dyDescent="0.25">
      <c r="A3338" s="162">
        <v>3402</v>
      </c>
      <c r="B3338" s="183" t="s">
        <v>3973</v>
      </c>
      <c r="C3338" s="183" t="s">
        <v>4048</v>
      </c>
      <c r="D3338" s="163" t="s">
        <v>638</v>
      </c>
      <c r="E3338" s="163" t="s">
        <v>639</v>
      </c>
      <c r="F3338" s="163" t="s">
        <v>3923</v>
      </c>
      <c r="G3338" s="163" t="s">
        <v>3923</v>
      </c>
      <c r="H3338" s="183" t="s">
        <v>3973</v>
      </c>
      <c r="I3338" s="163" t="s">
        <v>758</v>
      </c>
      <c r="J3338" s="162"/>
      <c r="K3338" s="162"/>
      <c r="L3338" s="163"/>
      <c r="M3338" s="162"/>
      <c r="N3338" s="162"/>
      <c r="O3338" s="162"/>
      <c r="P3338" s="162"/>
      <c r="Q3338" s="162"/>
      <c r="R3338" s="164" t="s">
        <v>644</v>
      </c>
      <c r="S3338" s="164" t="s">
        <v>644</v>
      </c>
      <c r="T3338" s="164"/>
      <c r="U3338" s="164">
        <v>1</v>
      </c>
      <c r="V3338" s="164" t="s">
        <v>644</v>
      </c>
      <c r="W3338" s="162">
        <f t="shared" si="185"/>
        <v>7</v>
      </c>
      <c r="X3338" s="162">
        <v>1</v>
      </c>
      <c r="Y3338" t="str">
        <f t="shared" si="186"/>
        <v>Public ALS</v>
      </c>
      <c r="AA3338" t="str">
        <f t="shared" si="187"/>
        <v>4</v>
      </c>
    </row>
    <row r="3339" spans="1:27" ht="15.75" hidden="1" customHeight="1" x14ac:dyDescent="0.25">
      <c r="A3339" s="162">
        <v>3380</v>
      </c>
      <c r="B3339" s="162">
        <v>404784</v>
      </c>
      <c r="C3339" s="163" t="s">
        <v>4017</v>
      </c>
      <c r="D3339" s="163" t="s">
        <v>638</v>
      </c>
      <c r="E3339" s="163" t="s">
        <v>639</v>
      </c>
      <c r="F3339" s="163" t="s">
        <v>3923</v>
      </c>
      <c r="G3339" s="163" t="s">
        <v>3923</v>
      </c>
      <c r="H3339" s="163" t="s">
        <v>3973</v>
      </c>
      <c r="I3339" s="163" t="s">
        <v>643</v>
      </c>
      <c r="J3339" s="170"/>
      <c r="K3339" s="170"/>
      <c r="L3339" s="163" t="s">
        <v>4018</v>
      </c>
      <c r="M3339" s="162">
        <v>14</v>
      </c>
      <c r="N3339" s="162">
        <v>45</v>
      </c>
      <c r="O3339" s="162">
        <v>195</v>
      </c>
      <c r="P3339" s="162">
        <v>1415</v>
      </c>
      <c r="Q3339" s="162">
        <v>2621</v>
      </c>
      <c r="R3339" s="164">
        <v>1</v>
      </c>
      <c r="S3339" s="164" t="s">
        <v>644</v>
      </c>
      <c r="T3339" s="164"/>
      <c r="U3339" s="164" t="s">
        <v>644</v>
      </c>
      <c r="V3339" s="164" t="s">
        <v>644</v>
      </c>
      <c r="W3339" s="162">
        <f t="shared" si="185"/>
        <v>1</v>
      </c>
      <c r="X3339" s="162">
        <v>2</v>
      </c>
      <c r="Y3339" t="str">
        <f t="shared" si="186"/>
        <v>Private Elementary</v>
      </c>
      <c r="AA3339" t="str">
        <f t="shared" si="187"/>
        <v>1</v>
      </c>
    </row>
    <row r="3340" spans="1:27" ht="15.75" hidden="1" customHeight="1" x14ac:dyDescent="0.25">
      <c r="A3340" s="162">
        <v>3385</v>
      </c>
      <c r="B3340" s="162">
        <v>404790</v>
      </c>
      <c r="C3340" s="163" t="s">
        <v>4027</v>
      </c>
      <c r="D3340" s="163" t="s">
        <v>638</v>
      </c>
      <c r="E3340" s="163" t="s">
        <v>639</v>
      </c>
      <c r="F3340" s="163" t="s">
        <v>3923</v>
      </c>
      <c r="G3340" s="163" t="s">
        <v>3923</v>
      </c>
      <c r="H3340" s="163" t="s">
        <v>3973</v>
      </c>
      <c r="I3340" s="163" t="s">
        <v>716</v>
      </c>
      <c r="J3340" s="162">
        <v>11.012123000000001</v>
      </c>
      <c r="K3340" s="162">
        <v>124.60247</v>
      </c>
      <c r="L3340" s="163" t="s">
        <v>4028</v>
      </c>
      <c r="M3340" s="162">
        <v>14</v>
      </c>
      <c r="N3340" s="162">
        <v>45</v>
      </c>
      <c r="O3340" s="162">
        <v>195</v>
      </c>
      <c r="P3340" s="162">
        <v>1415</v>
      </c>
      <c r="Q3340" s="162">
        <v>2621</v>
      </c>
      <c r="R3340" s="164">
        <v>1</v>
      </c>
      <c r="S3340" s="164">
        <v>1</v>
      </c>
      <c r="T3340" s="164">
        <v>1</v>
      </c>
      <c r="U3340" s="164" t="s">
        <v>644</v>
      </c>
      <c r="V3340" s="164" t="s">
        <v>644</v>
      </c>
      <c r="W3340" s="162">
        <f t="shared" si="185"/>
        <v>6</v>
      </c>
      <c r="X3340" s="162">
        <v>2</v>
      </c>
      <c r="Y3340" t="str">
        <f t="shared" si="186"/>
        <v>Private Complete K to 12</v>
      </c>
      <c r="AA3340" t="str">
        <f t="shared" si="187"/>
        <v>123</v>
      </c>
    </row>
    <row r="3341" spans="1:27" ht="15.75" hidden="1" customHeight="1" x14ac:dyDescent="0.25">
      <c r="A3341" s="162">
        <v>3387</v>
      </c>
      <c r="B3341" s="162">
        <v>404792</v>
      </c>
      <c r="C3341" s="163" t="s">
        <v>4031</v>
      </c>
      <c r="D3341" s="163" t="s">
        <v>638</v>
      </c>
      <c r="E3341" s="163" t="s">
        <v>639</v>
      </c>
      <c r="F3341" s="163" t="s">
        <v>3923</v>
      </c>
      <c r="G3341" s="163" t="s">
        <v>3923</v>
      </c>
      <c r="H3341" s="163" t="s">
        <v>3973</v>
      </c>
      <c r="I3341" s="163" t="s">
        <v>643</v>
      </c>
      <c r="J3341" s="162">
        <v>11.01215</v>
      </c>
      <c r="K3341" s="162">
        <v>124.601601</v>
      </c>
      <c r="L3341" s="163" t="s">
        <v>4028</v>
      </c>
      <c r="M3341" s="162">
        <v>14</v>
      </c>
      <c r="N3341" s="162">
        <v>45</v>
      </c>
      <c r="O3341" s="162">
        <v>195</v>
      </c>
      <c r="P3341" s="162">
        <v>1415</v>
      </c>
      <c r="Q3341" s="162">
        <v>2621</v>
      </c>
      <c r="R3341" s="164">
        <v>1</v>
      </c>
      <c r="S3341" s="164" t="s">
        <v>644</v>
      </c>
      <c r="T3341" s="164"/>
      <c r="U3341" s="164" t="s">
        <v>644</v>
      </c>
      <c r="V3341" s="164" t="s">
        <v>644</v>
      </c>
      <c r="W3341" s="162">
        <f t="shared" si="185"/>
        <v>1</v>
      </c>
      <c r="X3341" s="162">
        <v>2</v>
      </c>
      <c r="Y3341" t="str">
        <f t="shared" si="186"/>
        <v>Private Elementary</v>
      </c>
      <c r="AA3341" t="str">
        <f t="shared" si="187"/>
        <v>1</v>
      </c>
    </row>
    <row r="3342" spans="1:27" ht="15.75" hidden="1" customHeight="1" x14ac:dyDescent="0.25">
      <c r="A3342" s="162">
        <v>3388</v>
      </c>
      <c r="B3342" s="162">
        <v>404793</v>
      </c>
      <c r="C3342" s="163" t="s">
        <v>4032</v>
      </c>
      <c r="D3342" s="163" t="s">
        <v>638</v>
      </c>
      <c r="E3342" s="163" t="s">
        <v>639</v>
      </c>
      <c r="F3342" s="163" t="s">
        <v>3923</v>
      </c>
      <c r="G3342" s="163" t="s">
        <v>3923</v>
      </c>
      <c r="H3342" s="163" t="s">
        <v>3973</v>
      </c>
      <c r="I3342" s="163" t="s">
        <v>643</v>
      </c>
      <c r="J3342" s="162">
        <v>11.015034999999999</v>
      </c>
      <c r="K3342" s="162">
        <v>124.591354</v>
      </c>
      <c r="L3342" s="163" t="s">
        <v>4018</v>
      </c>
      <c r="M3342" s="162">
        <v>14</v>
      </c>
      <c r="N3342" s="162">
        <v>45</v>
      </c>
      <c r="O3342" s="162">
        <v>195</v>
      </c>
      <c r="P3342" s="162">
        <v>1415</v>
      </c>
      <c r="Q3342" s="162">
        <v>2621</v>
      </c>
      <c r="R3342" s="164">
        <v>1</v>
      </c>
      <c r="S3342" s="164" t="s">
        <v>644</v>
      </c>
      <c r="T3342" s="164"/>
      <c r="U3342" s="164" t="s">
        <v>644</v>
      </c>
      <c r="V3342" s="164" t="s">
        <v>644</v>
      </c>
      <c r="W3342" s="162">
        <f t="shared" si="185"/>
        <v>1</v>
      </c>
      <c r="X3342" s="162">
        <v>2</v>
      </c>
      <c r="Y3342" t="str">
        <f t="shared" si="186"/>
        <v>Private Elementary</v>
      </c>
      <c r="AA3342" t="str">
        <f t="shared" si="187"/>
        <v>1</v>
      </c>
    </row>
    <row r="3343" spans="1:27" ht="15.75" hidden="1" customHeight="1" x14ac:dyDescent="0.25">
      <c r="A3343" s="162"/>
      <c r="B3343" s="162">
        <v>402234</v>
      </c>
      <c r="C3343" s="163" t="s">
        <v>5476</v>
      </c>
      <c r="D3343" s="163" t="s">
        <v>638</v>
      </c>
      <c r="E3343" s="163" t="s">
        <v>639</v>
      </c>
      <c r="F3343" s="163" t="s">
        <v>3923</v>
      </c>
      <c r="G3343" s="163" t="s">
        <v>3923</v>
      </c>
      <c r="H3343" s="163" t="s">
        <v>3973</v>
      </c>
      <c r="I3343" s="163" t="s">
        <v>643</v>
      </c>
      <c r="J3343" s="162">
        <v>1</v>
      </c>
      <c r="K3343" s="162">
        <v>1</v>
      </c>
      <c r="L3343" s="163">
        <v>1</v>
      </c>
      <c r="M3343" s="162" t="s">
        <v>644</v>
      </c>
      <c r="N3343" s="162" t="s">
        <v>644</v>
      </c>
      <c r="O3343" s="162" t="str">
        <f>IF(S3343="1",1,IF(S3343="2",2,IF(S3343="12",4,IF(S3343="123",6,IF(S3343="23",5,IF(S3343="3",3,IF(S3343="4",7,IF(S3343="35",8,""))))))))</f>
        <v/>
      </c>
      <c r="P3343" s="162">
        <v>2</v>
      </c>
      <c r="Q3343" s="162" t="str">
        <f>IF(P3343=1,"Public","Private")&amp;" "&amp;IF(O3343=1,"Elementary",IF(O3343=2,"JHS",IF(O3343=3,"SHS (Stand-alone)",IF(O3343=4,"Integrated",IF(O3343=5,"Secondary",IF(O3343=6,"Complete K to 12",IF(O3343=7,"ALS",IF(O3343=8,"SHS SUC",""))))))))</f>
        <v xml:space="preserve">Private </v>
      </c>
      <c r="R3343" s="164">
        <v>1</v>
      </c>
      <c r="S3343" s="164"/>
      <c r="T3343" s="164"/>
      <c r="U3343" s="164"/>
      <c r="V3343" s="164"/>
      <c r="W3343" s="162">
        <f t="shared" si="185"/>
        <v>1</v>
      </c>
      <c r="X3343" s="162">
        <v>2</v>
      </c>
      <c r="Y3343" t="str">
        <f t="shared" si="186"/>
        <v>Private Elementary</v>
      </c>
      <c r="AA3343" t="str">
        <f t="shared" si="187"/>
        <v>1</v>
      </c>
    </row>
    <row r="3344" spans="1:27" ht="15.75" hidden="1" customHeight="1" x14ac:dyDescent="0.25">
      <c r="A3344" s="162">
        <v>3393</v>
      </c>
      <c r="B3344" s="162">
        <v>454502</v>
      </c>
      <c r="C3344" s="169" t="s">
        <v>4037</v>
      </c>
      <c r="D3344" s="163" t="s">
        <v>638</v>
      </c>
      <c r="E3344" s="163" t="s">
        <v>639</v>
      </c>
      <c r="F3344" s="163" t="s">
        <v>3923</v>
      </c>
      <c r="G3344" s="163" t="s">
        <v>3923</v>
      </c>
      <c r="H3344" s="163" t="s">
        <v>3973</v>
      </c>
      <c r="I3344" s="163" t="s">
        <v>643</v>
      </c>
      <c r="J3344" s="162">
        <v>11.011172999999999</v>
      </c>
      <c r="K3344" s="162">
        <v>124.601555</v>
      </c>
      <c r="L3344" s="163" t="s">
        <v>4028</v>
      </c>
      <c r="M3344" s="162">
        <v>14</v>
      </c>
      <c r="N3344" s="162">
        <v>45</v>
      </c>
      <c r="O3344" s="162">
        <v>195</v>
      </c>
      <c r="P3344" s="162">
        <v>1415</v>
      </c>
      <c r="Q3344" s="162">
        <v>2621</v>
      </c>
      <c r="R3344" s="164">
        <v>1</v>
      </c>
      <c r="S3344" s="164" t="s">
        <v>644</v>
      </c>
      <c r="T3344" s="164"/>
      <c r="U3344" s="164" t="s">
        <v>644</v>
      </c>
      <c r="V3344" s="164" t="s">
        <v>644</v>
      </c>
      <c r="W3344" s="162">
        <f t="shared" si="185"/>
        <v>1</v>
      </c>
      <c r="X3344" s="162">
        <v>2</v>
      </c>
      <c r="Y3344" t="str">
        <f t="shared" si="186"/>
        <v>Private Elementary</v>
      </c>
      <c r="AA3344" t="str">
        <f t="shared" si="187"/>
        <v>1</v>
      </c>
    </row>
    <row r="3345" spans="1:27" ht="15.75" hidden="1" customHeight="1" x14ac:dyDescent="0.25">
      <c r="A3345" s="162">
        <v>3396</v>
      </c>
      <c r="B3345" s="162">
        <v>454505</v>
      </c>
      <c r="C3345" s="169" t="s">
        <v>4041</v>
      </c>
      <c r="D3345" s="163" t="s">
        <v>638</v>
      </c>
      <c r="E3345" s="163" t="s">
        <v>639</v>
      </c>
      <c r="F3345" s="163" t="s">
        <v>3923</v>
      </c>
      <c r="G3345" s="163" t="s">
        <v>3923</v>
      </c>
      <c r="H3345" s="163" t="s">
        <v>3973</v>
      </c>
      <c r="I3345" s="163" t="s">
        <v>643</v>
      </c>
      <c r="J3345" s="162">
        <v>11.00963</v>
      </c>
      <c r="K3345" s="162">
        <v>124.599503</v>
      </c>
      <c r="L3345" s="163" t="s">
        <v>4028</v>
      </c>
      <c r="M3345" s="162">
        <v>14</v>
      </c>
      <c r="N3345" s="162">
        <v>45</v>
      </c>
      <c r="O3345" s="162">
        <v>195</v>
      </c>
      <c r="P3345" s="162">
        <v>1415</v>
      </c>
      <c r="Q3345" s="162">
        <v>2621</v>
      </c>
      <c r="R3345" s="164">
        <v>1</v>
      </c>
      <c r="S3345" s="164" t="s">
        <v>644</v>
      </c>
      <c r="T3345" s="164"/>
      <c r="U3345" s="164" t="s">
        <v>644</v>
      </c>
      <c r="V3345" s="164" t="s">
        <v>644</v>
      </c>
      <c r="W3345" s="162">
        <f t="shared" si="185"/>
        <v>1</v>
      </c>
      <c r="X3345" s="162">
        <v>2</v>
      </c>
      <c r="Y3345" t="str">
        <f t="shared" si="186"/>
        <v>Private Elementary</v>
      </c>
      <c r="AA3345" t="str">
        <f t="shared" si="187"/>
        <v>1</v>
      </c>
    </row>
    <row r="3346" spans="1:27" ht="15.75" hidden="1" customHeight="1" x14ac:dyDescent="0.25">
      <c r="A3346" s="162">
        <v>3397</v>
      </c>
      <c r="B3346" s="162">
        <v>454506</v>
      </c>
      <c r="C3346" s="169" t="s">
        <v>4042</v>
      </c>
      <c r="D3346" s="163" t="s">
        <v>638</v>
      </c>
      <c r="E3346" s="163" t="s">
        <v>639</v>
      </c>
      <c r="F3346" s="163" t="s">
        <v>3923</v>
      </c>
      <c r="G3346" s="163" t="s">
        <v>3923</v>
      </c>
      <c r="H3346" s="163" t="s">
        <v>3973</v>
      </c>
      <c r="I3346" s="163" t="s">
        <v>643</v>
      </c>
      <c r="J3346" s="162">
        <v>11.011620000000001</v>
      </c>
      <c r="K3346" s="162">
        <v>124.599358</v>
      </c>
      <c r="L3346" s="163" t="s">
        <v>4028</v>
      </c>
      <c r="M3346" s="162">
        <v>14</v>
      </c>
      <c r="N3346" s="162">
        <v>45</v>
      </c>
      <c r="O3346" s="162">
        <v>195</v>
      </c>
      <c r="P3346" s="162">
        <v>1415</v>
      </c>
      <c r="Q3346" s="162">
        <v>2621</v>
      </c>
      <c r="R3346" s="164">
        <v>1</v>
      </c>
      <c r="S3346" s="164" t="s">
        <v>644</v>
      </c>
      <c r="T3346" s="164"/>
      <c r="U3346" s="164" t="s">
        <v>644</v>
      </c>
      <c r="V3346" s="164" t="s">
        <v>644</v>
      </c>
      <c r="W3346" s="162">
        <f t="shared" si="185"/>
        <v>1</v>
      </c>
      <c r="X3346" s="162">
        <v>2</v>
      </c>
      <c r="Y3346" t="str">
        <f t="shared" si="186"/>
        <v>Private Elementary</v>
      </c>
      <c r="AA3346" t="str">
        <f t="shared" si="187"/>
        <v>1</v>
      </c>
    </row>
    <row r="3347" spans="1:27" ht="15.75" hidden="1" customHeight="1" x14ac:dyDescent="0.25">
      <c r="A3347" s="162">
        <v>3395</v>
      </c>
      <c r="B3347" s="162">
        <v>454504</v>
      </c>
      <c r="C3347" s="163" t="s">
        <v>4040</v>
      </c>
      <c r="D3347" s="163" t="s">
        <v>638</v>
      </c>
      <c r="E3347" s="163" t="s">
        <v>639</v>
      </c>
      <c r="F3347" s="163" t="s">
        <v>3923</v>
      </c>
      <c r="G3347" s="163" t="s">
        <v>3923</v>
      </c>
      <c r="H3347" s="163" t="s">
        <v>3926</v>
      </c>
      <c r="I3347" s="163" t="s">
        <v>716</v>
      </c>
      <c r="J3347" s="162">
        <v>11.006259999999999</v>
      </c>
      <c r="K3347" s="162">
        <v>124.60835299999999</v>
      </c>
      <c r="L3347" s="163" t="s">
        <v>4034</v>
      </c>
      <c r="M3347" s="162">
        <v>14</v>
      </c>
      <c r="N3347" s="162">
        <v>45</v>
      </c>
      <c r="O3347" s="162">
        <v>195</v>
      </c>
      <c r="P3347" s="162">
        <v>1415</v>
      </c>
      <c r="Q3347" s="162">
        <v>2619</v>
      </c>
      <c r="R3347" s="164">
        <v>1</v>
      </c>
      <c r="S3347" s="164" t="s">
        <v>644</v>
      </c>
      <c r="T3347" s="164"/>
      <c r="U3347" s="164" t="s">
        <v>644</v>
      </c>
      <c r="V3347" s="164" t="s">
        <v>644</v>
      </c>
      <c r="W3347" s="162">
        <f t="shared" si="185"/>
        <v>1</v>
      </c>
      <c r="X3347" s="162">
        <v>2</v>
      </c>
      <c r="Y3347" t="str">
        <f t="shared" si="186"/>
        <v>Private Elementary</v>
      </c>
      <c r="AA3347" t="str">
        <f t="shared" si="187"/>
        <v>1</v>
      </c>
    </row>
    <row r="3348" spans="1:27" ht="15.75" hidden="1" customHeight="1" x14ac:dyDescent="0.25">
      <c r="A3348" s="162">
        <v>3279</v>
      </c>
      <c r="B3348" s="162">
        <v>124145</v>
      </c>
      <c r="C3348" s="163" t="s">
        <v>3927</v>
      </c>
      <c r="D3348" s="163" t="s">
        <v>638</v>
      </c>
      <c r="E3348" s="163" t="s">
        <v>639</v>
      </c>
      <c r="F3348" s="163" t="s">
        <v>3923</v>
      </c>
      <c r="G3348" s="163" t="s">
        <v>3923</v>
      </c>
      <c r="H3348" s="163" t="s">
        <v>3926</v>
      </c>
      <c r="I3348" s="163" t="s">
        <v>643</v>
      </c>
      <c r="J3348" s="166">
        <v>11.039569</v>
      </c>
      <c r="K3348" s="166">
        <v>124.617439</v>
      </c>
      <c r="L3348" s="163" t="s">
        <v>644</v>
      </c>
      <c r="M3348" s="162">
        <v>14</v>
      </c>
      <c r="N3348" s="162">
        <v>45</v>
      </c>
      <c r="O3348" s="162">
        <v>195</v>
      </c>
      <c r="P3348" s="162">
        <v>1415</v>
      </c>
      <c r="Q3348" s="162">
        <v>2622</v>
      </c>
      <c r="R3348" s="164">
        <v>1</v>
      </c>
      <c r="S3348" s="164" t="s">
        <v>644</v>
      </c>
      <c r="T3348" s="164"/>
      <c r="U3348" s="164" t="s">
        <v>644</v>
      </c>
      <c r="V3348" s="164" t="s">
        <v>644</v>
      </c>
      <c r="W3348" s="162">
        <f t="shared" si="185"/>
        <v>1</v>
      </c>
      <c r="X3348" s="162">
        <v>1</v>
      </c>
      <c r="Y3348" t="str">
        <f t="shared" si="186"/>
        <v>Public Elementary</v>
      </c>
      <c r="AA3348" t="str">
        <f t="shared" si="187"/>
        <v>1</v>
      </c>
    </row>
    <row r="3349" spans="1:27" ht="15.75" hidden="1" customHeight="1" x14ac:dyDescent="0.25">
      <c r="A3349" s="162">
        <v>3297</v>
      </c>
      <c r="B3349" s="162">
        <v>124163</v>
      </c>
      <c r="C3349" s="163" t="s">
        <v>3943</v>
      </c>
      <c r="D3349" s="163" t="s">
        <v>638</v>
      </c>
      <c r="E3349" s="163" t="s">
        <v>639</v>
      </c>
      <c r="F3349" s="163" t="s">
        <v>3923</v>
      </c>
      <c r="G3349" s="163" t="s">
        <v>3923</v>
      </c>
      <c r="H3349" s="163" t="s">
        <v>3926</v>
      </c>
      <c r="I3349" s="163" t="s">
        <v>643</v>
      </c>
      <c r="J3349" s="162">
        <v>10.978942999999999</v>
      </c>
      <c r="K3349" s="162">
        <v>124.77310199999999</v>
      </c>
      <c r="L3349" s="163" t="s">
        <v>644</v>
      </c>
      <c r="M3349" s="162">
        <v>14</v>
      </c>
      <c r="N3349" s="162">
        <v>45</v>
      </c>
      <c r="O3349" s="162">
        <v>195</v>
      </c>
      <c r="P3349" s="162">
        <v>1415</v>
      </c>
      <c r="Q3349" s="162">
        <v>2622</v>
      </c>
      <c r="R3349" s="164">
        <v>1</v>
      </c>
      <c r="S3349" s="164" t="s">
        <v>644</v>
      </c>
      <c r="T3349" s="164"/>
      <c r="U3349" s="164" t="s">
        <v>644</v>
      </c>
      <c r="V3349" s="164" t="s">
        <v>644</v>
      </c>
      <c r="W3349" s="162">
        <f t="shared" si="185"/>
        <v>1</v>
      </c>
      <c r="X3349" s="162">
        <v>1</v>
      </c>
      <c r="Y3349" t="str">
        <f t="shared" si="186"/>
        <v>Public Elementary</v>
      </c>
      <c r="AA3349" t="str">
        <f t="shared" si="187"/>
        <v>1</v>
      </c>
    </row>
    <row r="3350" spans="1:27" ht="15.75" hidden="1" customHeight="1" x14ac:dyDescent="0.25">
      <c r="A3350" s="162">
        <v>3326</v>
      </c>
      <c r="B3350" s="162">
        <v>124192</v>
      </c>
      <c r="C3350" s="163" t="s">
        <v>3969</v>
      </c>
      <c r="D3350" s="163" t="s">
        <v>638</v>
      </c>
      <c r="E3350" s="163" t="s">
        <v>639</v>
      </c>
      <c r="F3350" s="163" t="s">
        <v>3923</v>
      </c>
      <c r="G3350" s="163" t="s">
        <v>3923</v>
      </c>
      <c r="H3350" s="163" t="s">
        <v>3926</v>
      </c>
      <c r="I3350" s="163" t="s">
        <v>643</v>
      </c>
      <c r="J3350" s="162">
        <v>11.124275000000001</v>
      </c>
      <c r="K3350" s="162">
        <v>124.64740279999999</v>
      </c>
      <c r="L3350" s="163" t="s">
        <v>644</v>
      </c>
      <c r="M3350" s="162">
        <v>14</v>
      </c>
      <c r="N3350" s="162">
        <v>45</v>
      </c>
      <c r="O3350" s="162">
        <v>195</v>
      </c>
      <c r="P3350" s="162">
        <v>1415</v>
      </c>
      <c r="Q3350" s="162">
        <v>2622</v>
      </c>
      <c r="R3350" s="164">
        <v>1</v>
      </c>
      <c r="S3350" s="164" t="s">
        <v>644</v>
      </c>
      <c r="T3350" s="164"/>
      <c r="U3350" s="164" t="s">
        <v>644</v>
      </c>
      <c r="V3350" s="164" t="s">
        <v>644</v>
      </c>
      <c r="W3350" s="162">
        <f t="shared" si="185"/>
        <v>1</v>
      </c>
      <c r="X3350" s="162">
        <v>1</v>
      </c>
      <c r="Y3350" t="str">
        <f t="shared" si="186"/>
        <v>Public Elementary</v>
      </c>
      <c r="AA3350" t="str">
        <f t="shared" si="187"/>
        <v>1</v>
      </c>
    </row>
    <row r="3351" spans="1:27" s="1751" customFormat="1" ht="15.75" hidden="1" customHeight="1" x14ac:dyDescent="0.25">
      <c r="A3351" s="162">
        <v>3336</v>
      </c>
      <c r="B3351" s="162">
        <v>124202</v>
      </c>
      <c r="C3351" s="163" t="s">
        <v>3979</v>
      </c>
      <c r="D3351" s="163" t="s">
        <v>638</v>
      </c>
      <c r="E3351" s="163" t="s">
        <v>639</v>
      </c>
      <c r="F3351" s="163" t="s">
        <v>3923</v>
      </c>
      <c r="G3351" s="163" t="s">
        <v>3923</v>
      </c>
      <c r="H3351" s="163" t="s">
        <v>3926</v>
      </c>
      <c r="I3351" s="163" t="s">
        <v>643</v>
      </c>
      <c r="J3351" s="162">
        <v>11.097388</v>
      </c>
      <c r="K3351" s="162">
        <v>124.74160000000001</v>
      </c>
      <c r="L3351" s="163" t="s">
        <v>644</v>
      </c>
      <c r="M3351" s="162">
        <v>14</v>
      </c>
      <c r="N3351" s="162">
        <v>45</v>
      </c>
      <c r="O3351" s="162">
        <v>195</v>
      </c>
      <c r="P3351" s="162">
        <v>1415</v>
      </c>
      <c r="Q3351" s="162">
        <v>2622</v>
      </c>
      <c r="R3351" s="164">
        <v>1</v>
      </c>
      <c r="S3351" s="164" t="s">
        <v>644</v>
      </c>
      <c r="T3351" s="164"/>
      <c r="U3351" s="164" t="s">
        <v>644</v>
      </c>
      <c r="V3351" s="164" t="s">
        <v>644</v>
      </c>
      <c r="W3351" s="162">
        <f t="shared" si="185"/>
        <v>1</v>
      </c>
      <c r="X3351" s="162">
        <v>1</v>
      </c>
      <c r="Y3351" s="1751" t="str">
        <f t="shared" si="186"/>
        <v>Public Elementary</v>
      </c>
      <c r="AA3351" s="1751" t="str">
        <f t="shared" si="187"/>
        <v>1</v>
      </c>
    </row>
    <row r="3352" spans="1:27" ht="15.75" hidden="1" customHeight="1" x14ac:dyDescent="0.25">
      <c r="A3352" s="162">
        <v>3337</v>
      </c>
      <c r="B3352" s="162">
        <v>124203</v>
      </c>
      <c r="C3352" s="163" t="s">
        <v>3980</v>
      </c>
      <c r="D3352" s="163" t="s">
        <v>638</v>
      </c>
      <c r="E3352" s="163" t="s">
        <v>639</v>
      </c>
      <c r="F3352" s="163" t="s">
        <v>3923</v>
      </c>
      <c r="G3352" s="163" t="s">
        <v>3923</v>
      </c>
      <c r="H3352" s="163" t="s">
        <v>3926</v>
      </c>
      <c r="I3352" s="163" t="s">
        <v>643</v>
      </c>
      <c r="J3352" s="162">
        <v>11.02073</v>
      </c>
      <c r="K3352" s="162">
        <v>124.605225</v>
      </c>
      <c r="L3352" s="163" t="s">
        <v>644</v>
      </c>
      <c r="M3352" s="162">
        <v>14</v>
      </c>
      <c r="N3352" s="162">
        <v>45</v>
      </c>
      <c r="O3352" s="162">
        <v>195</v>
      </c>
      <c r="P3352" s="162">
        <v>1415</v>
      </c>
      <c r="Q3352" s="162">
        <v>2622</v>
      </c>
      <c r="R3352" s="164">
        <v>1</v>
      </c>
      <c r="S3352" s="164" t="s">
        <v>644</v>
      </c>
      <c r="T3352" s="164"/>
      <c r="U3352" s="164" t="s">
        <v>644</v>
      </c>
      <c r="V3352" s="164" t="s">
        <v>644</v>
      </c>
      <c r="W3352" s="162">
        <f t="shared" si="185"/>
        <v>1</v>
      </c>
      <c r="X3352" s="162">
        <v>1</v>
      </c>
      <c r="Y3352" t="str">
        <f t="shared" si="186"/>
        <v>Public Elementary</v>
      </c>
      <c r="AA3352" t="str">
        <f t="shared" si="187"/>
        <v>1</v>
      </c>
    </row>
    <row r="3353" spans="1:27" ht="15.75" hidden="1" customHeight="1" x14ac:dyDescent="0.25">
      <c r="A3353" s="162">
        <v>3355</v>
      </c>
      <c r="B3353" s="162">
        <v>124221</v>
      </c>
      <c r="C3353" s="163" t="s">
        <v>3993</v>
      </c>
      <c r="D3353" s="163" t="s">
        <v>638</v>
      </c>
      <c r="E3353" s="163" t="s">
        <v>639</v>
      </c>
      <c r="F3353" s="163" t="s">
        <v>3923</v>
      </c>
      <c r="G3353" s="163" t="s">
        <v>3923</v>
      </c>
      <c r="H3353" s="163" t="s">
        <v>3926</v>
      </c>
      <c r="I3353" s="163" t="s">
        <v>643</v>
      </c>
      <c r="J3353" s="162">
        <v>11.047359</v>
      </c>
      <c r="K3353" s="162">
        <v>124.605896</v>
      </c>
      <c r="L3353" s="163" t="s">
        <v>644</v>
      </c>
      <c r="M3353" s="162">
        <v>14</v>
      </c>
      <c r="N3353" s="162">
        <v>45</v>
      </c>
      <c r="O3353" s="162">
        <v>195</v>
      </c>
      <c r="P3353" s="162">
        <v>1415</v>
      </c>
      <c r="Q3353" s="162">
        <v>2622</v>
      </c>
      <c r="R3353" s="164">
        <v>1</v>
      </c>
      <c r="S3353" s="164" t="s">
        <v>644</v>
      </c>
      <c r="T3353" s="164"/>
      <c r="U3353" s="164" t="s">
        <v>644</v>
      </c>
      <c r="V3353" s="164" t="s">
        <v>644</v>
      </c>
      <c r="W3353" s="162">
        <f t="shared" si="185"/>
        <v>1</v>
      </c>
      <c r="X3353" s="162">
        <v>1</v>
      </c>
      <c r="Y3353" t="str">
        <f t="shared" si="186"/>
        <v>Public Elementary</v>
      </c>
      <c r="AA3353" t="str">
        <f t="shared" si="187"/>
        <v>1</v>
      </c>
    </row>
    <row r="3354" spans="1:27" ht="15.75" hidden="1" customHeight="1" x14ac:dyDescent="0.25">
      <c r="A3354" s="162">
        <v>3357</v>
      </c>
      <c r="B3354" s="162">
        <v>124223</v>
      </c>
      <c r="C3354" s="163" t="s">
        <v>2279</v>
      </c>
      <c r="D3354" s="163" t="s">
        <v>638</v>
      </c>
      <c r="E3354" s="163" t="s">
        <v>639</v>
      </c>
      <c r="F3354" s="163" t="s">
        <v>3923</v>
      </c>
      <c r="G3354" s="163" t="s">
        <v>3923</v>
      </c>
      <c r="H3354" s="163" t="s">
        <v>3926</v>
      </c>
      <c r="I3354" s="163" t="s">
        <v>643</v>
      </c>
      <c r="J3354" s="166">
        <v>11.042502000000001</v>
      </c>
      <c r="K3354" s="166">
        <v>124.589973</v>
      </c>
      <c r="L3354" s="163" t="s">
        <v>644</v>
      </c>
      <c r="M3354" s="162">
        <v>14</v>
      </c>
      <c r="N3354" s="162">
        <v>45</v>
      </c>
      <c r="O3354" s="162">
        <v>195</v>
      </c>
      <c r="P3354" s="162">
        <v>1415</v>
      </c>
      <c r="Q3354" s="162">
        <v>2622</v>
      </c>
      <c r="R3354" s="164">
        <v>1</v>
      </c>
      <c r="S3354" s="164" t="s">
        <v>644</v>
      </c>
      <c r="T3354" s="164"/>
      <c r="U3354" s="164" t="s">
        <v>644</v>
      </c>
      <c r="V3354" s="164" t="s">
        <v>644</v>
      </c>
      <c r="W3354" s="162">
        <f t="shared" si="185"/>
        <v>1</v>
      </c>
      <c r="X3354" s="162">
        <v>1</v>
      </c>
      <c r="Y3354" t="str">
        <f t="shared" si="186"/>
        <v>Public Elementary</v>
      </c>
      <c r="AA3354" t="str">
        <f t="shared" si="187"/>
        <v>1</v>
      </c>
    </row>
    <row r="3355" spans="1:27" ht="15.75" hidden="1" customHeight="1" x14ac:dyDescent="0.25">
      <c r="A3355" s="162">
        <v>3369</v>
      </c>
      <c r="B3355" s="162">
        <v>313902</v>
      </c>
      <c r="C3355" s="163" t="s">
        <v>4005</v>
      </c>
      <c r="D3355" s="163" t="s">
        <v>638</v>
      </c>
      <c r="E3355" s="163" t="s">
        <v>639</v>
      </c>
      <c r="F3355" s="163" t="s">
        <v>3923</v>
      </c>
      <c r="G3355" s="163" t="s">
        <v>3923</v>
      </c>
      <c r="H3355" s="163" t="s">
        <v>3926</v>
      </c>
      <c r="I3355" s="163" t="s">
        <v>716</v>
      </c>
      <c r="J3355" s="162">
        <v>11.110027000000001</v>
      </c>
      <c r="K3355" s="162">
        <v>124.654663</v>
      </c>
      <c r="L3355" s="163" t="s">
        <v>644</v>
      </c>
      <c r="M3355" s="162">
        <v>14</v>
      </c>
      <c r="N3355" s="162">
        <v>45</v>
      </c>
      <c r="O3355" s="162">
        <v>195</v>
      </c>
      <c r="P3355" s="162">
        <v>1415</v>
      </c>
      <c r="Q3355" s="162">
        <v>2622</v>
      </c>
      <c r="R3355" s="164" t="s">
        <v>644</v>
      </c>
      <c r="S3355" s="164">
        <v>1</v>
      </c>
      <c r="T3355" s="164">
        <v>1</v>
      </c>
      <c r="U3355" s="164" t="s">
        <v>644</v>
      </c>
      <c r="V3355" s="164" t="s">
        <v>644</v>
      </c>
      <c r="W3355" s="162">
        <f t="shared" si="185"/>
        <v>5</v>
      </c>
      <c r="X3355" s="162">
        <v>1</v>
      </c>
      <c r="Y3355" t="str">
        <f t="shared" si="186"/>
        <v>Public Secondary</v>
      </c>
      <c r="AA3355" t="str">
        <f t="shared" si="187"/>
        <v>23</v>
      </c>
    </row>
    <row r="3356" spans="1:27" ht="15.75" hidden="1" customHeight="1" x14ac:dyDescent="0.25">
      <c r="A3356" s="162">
        <v>3370</v>
      </c>
      <c r="B3356" s="162">
        <v>313903</v>
      </c>
      <c r="C3356" s="163" t="s">
        <v>4006</v>
      </c>
      <c r="D3356" s="163" t="s">
        <v>638</v>
      </c>
      <c r="E3356" s="163" t="s">
        <v>639</v>
      </c>
      <c r="F3356" s="163" t="s">
        <v>3923</v>
      </c>
      <c r="G3356" s="163" t="s">
        <v>3923</v>
      </c>
      <c r="H3356" s="163" t="s">
        <v>3926</v>
      </c>
      <c r="I3356" s="163" t="s">
        <v>716</v>
      </c>
      <c r="J3356" s="162">
        <v>11.097472</v>
      </c>
      <c r="K3356" s="162">
        <v>124.740662</v>
      </c>
      <c r="L3356" s="163" t="s">
        <v>644</v>
      </c>
      <c r="M3356" s="162">
        <v>14</v>
      </c>
      <c r="N3356" s="162">
        <v>45</v>
      </c>
      <c r="O3356" s="162">
        <v>195</v>
      </c>
      <c r="P3356" s="162">
        <v>1415</v>
      </c>
      <c r="Q3356" s="162">
        <v>2622</v>
      </c>
      <c r="R3356" s="164" t="s">
        <v>644</v>
      </c>
      <c r="S3356" s="164">
        <v>1</v>
      </c>
      <c r="T3356" s="164">
        <v>1</v>
      </c>
      <c r="U3356" s="164" t="s">
        <v>644</v>
      </c>
      <c r="V3356" s="164" t="s">
        <v>644</v>
      </c>
      <c r="W3356" s="162">
        <f t="shared" si="185"/>
        <v>5</v>
      </c>
      <c r="X3356" s="162">
        <v>1</v>
      </c>
      <c r="Y3356" t="str">
        <f t="shared" si="186"/>
        <v>Public Secondary</v>
      </c>
      <c r="AA3356" t="str">
        <f t="shared" si="187"/>
        <v>23</v>
      </c>
    </row>
    <row r="3357" spans="1:27" ht="15.75" hidden="1" customHeight="1" x14ac:dyDescent="0.25">
      <c r="A3357" s="162">
        <v>3403</v>
      </c>
      <c r="B3357" s="183" t="s">
        <v>3926</v>
      </c>
      <c r="C3357" s="183" t="s">
        <v>4049</v>
      </c>
      <c r="D3357" s="163" t="s">
        <v>638</v>
      </c>
      <c r="E3357" s="163" t="s">
        <v>639</v>
      </c>
      <c r="F3357" s="163" t="s">
        <v>3923</v>
      </c>
      <c r="G3357" s="163" t="s">
        <v>3923</v>
      </c>
      <c r="H3357" s="183" t="s">
        <v>3926</v>
      </c>
      <c r="I3357" s="163" t="s">
        <v>758</v>
      </c>
      <c r="J3357" s="162"/>
      <c r="K3357" s="162"/>
      <c r="L3357" s="163"/>
      <c r="M3357" s="162"/>
      <c r="N3357" s="162"/>
      <c r="O3357" s="162"/>
      <c r="P3357" s="162"/>
      <c r="Q3357" s="162"/>
      <c r="R3357" s="164" t="s">
        <v>644</v>
      </c>
      <c r="S3357" s="164" t="s">
        <v>644</v>
      </c>
      <c r="T3357" s="164"/>
      <c r="U3357" s="164">
        <v>1</v>
      </c>
      <c r="V3357" s="164" t="s">
        <v>644</v>
      </c>
      <c r="W3357" s="162">
        <f t="shared" si="185"/>
        <v>7</v>
      </c>
      <c r="X3357" s="162">
        <v>1</v>
      </c>
      <c r="Y3357" t="str">
        <f t="shared" si="186"/>
        <v>Public ALS</v>
      </c>
      <c r="AA3357" t="str">
        <f t="shared" si="187"/>
        <v>4</v>
      </c>
    </row>
    <row r="3358" spans="1:27" ht="15.75" hidden="1" customHeight="1" x14ac:dyDescent="0.25">
      <c r="A3358" s="162">
        <v>3381</v>
      </c>
      <c r="B3358" s="162">
        <v>404785</v>
      </c>
      <c r="C3358" s="163" t="s">
        <v>4019</v>
      </c>
      <c r="D3358" s="163" t="s">
        <v>638</v>
      </c>
      <c r="E3358" s="163" t="s">
        <v>639</v>
      </c>
      <c r="F3358" s="163" t="s">
        <v>3923</v>
      </c>
      <c r="G3358" s="163" t="s">
        <v>3923</v>
      </c>
      <c r="H3358" s="163" t="s">
        <v>3926</v>
      </c>
      <c r="I3358" s="163" t="s">
        <v>643</v>
      </c>
      <c r="J3358" s="162">
        <v>11.022278</v>
      </c>
      <c r="K3358" s="162">
        <v>124.60225699999999</v>
      </c>
      <c r="L3358" s="163" t="s">
        <v>4020</v>
      </c>
      <c r="M3358" s="162">
        <v>14</v>
      </c>
      <c r="N3358" s="162">
        <v>45</v>
      </c>
      <c r="O3358" s="162">
        <v>195</v>
      </c>
      <c r="P3358" s="162">
        <v>1415</v>
      </c>
      <c r="Q3358" s="162">
        <v>2622</v>
      </c>
      <c r="R3358" s="164">
        <v>1</v>
      </c>
      <c r="S3358" s="164"/>
      <c r="T3358" s="164"/>
      <c r="U3358" s="164" t="s">
        <v>644</v>
      </c>
      <c r="V3358" s="164" t="s">
        <v>644</v>
      </c>
      <c r="W3358" s="162">
        <f t="shared" si="185"/>
        <v>1</v>
      </c>
      <c r="X3358" s="162">
        <v>2</v>
      </c>
      <c r="Y3358" t="str">
        <f t="shared" si="186"/>
        <v>Private Elementary</v>
      </c>
      <c r="AA3358" t="str">
        <f t="shared" si="187"/>
        <v>1</v>
      </c>
    </row>
    <row r="3359" spans="1:27" ht="15.75" hidden="1" customHeight="1" x14ac:dyDescent="0.25">
      <c r="A3359" s="162">
        <v>3394</v>
      </c>
      <c r="B3359" s="162">
        <v>454503</v>
      </c>
      <c r="C3359" s="169" t="s">
        <v>4038</v>
      </c>
      <c r="D3359" s="163" t="s">
        <v>638</v>
      </c>
      <c r="E3359" s="163" t="s">
        <v>639</v>
      </c>
      <c r="F3359" s="163" t="s">
        <v>3923</v>
      </c>
      <c r="G3359" s="163" t="s">
        <v>3923</v>
      </c>
      <c r="H3359" s="163" t="s">
        <v>3926</v>
      </c>
      <c r="I3359" s="163" t="s">
        <v>643</v>
      </c>
      <c r="J3359" s="162">
        <v>11.044616</v>
      </c>
      <c r="K3359" s="162">
        <v>124.603989</v>
      </c>
      <c r="L3359" s="163" t="s">
        <v>4039</v>
      </c>
      <c r="M3359" s="162">
        <v>14</v>
      </c>
      <c r="N3359" s="162">
        <v>45</v>
      </c>
      <c r="O3359" s="162">
        <v>195</v>
      </c>
      <c r="P3359" s="162">
        <v>1415</v>
      </c>
      <c r="Q3359" s="162">
        <v>2622</v>
      </c>
      <c r="R3359" s="164">
        <v>1</v>
      </c>
      <c r="S3359" s="164" t="s">
        <v>644</v>
      </c>
      <c r="T3359" s="164"/>
      <c r="U3359" s="164" t="s">
        <v>644</v>
      </c>
      <c r="V3359" s="164" t="s">
        <v>644</v>
      </c>
      <c r="W3359" s="162">
        <f t="shared" ref="W3359:W3390" si="188">IF(AA3359="1",1,IF(AA3359="2",2,IF(AA3359="12",4,IF(AA3359="123",6,IF(AA3359="23",5,IF(AA3359="3",3,IF(AA3359="4",7,IF(AA3359="35",8,""))))))))</f>
        <v>1</v>
      </c>
      <c r="X3359" s="162">
        <v>2</v>
      </c>
      <c r="Y3359" t="str">
        <f t="shared" ref="Y3359:Y3390" si="189">IF(X3359=1,"Public","Private")&amp;" "&amp;IF(W3359=1,"Elementary",IF(W3359=2,"JHS",IF(W3359=3,"SHS (Stand-alone)",IF(W3359=4,"Integrated",IF(W3359=5,"Secondary",IF(W3359=6,"Complete K to 12",IF(W3359=7,"ALS",IF(W3359=8,"SHS SUC",""))))))))</f>
        <v>Private Elementary</v>
      </c>
      <c r="AA3359" t="str">
        <f t="shared" ref="AA3359:AA3390" si="190">IF(R3359=1,1,"")&amp;IF(S3359=1,2,"")&amp;IF(T3359=1,3,"")&amp;IF(U3359=1,4,"")&amp;IF(V3359=1,5,"")</f>
        <v>1</v>
      </c>
    </row>
    <row r="3360" spans="1:27" ht="15.75" hidden="1" customHeight="1" x14ac:dyDescent="0.25">
      <c r="A3360" s="162">
        <v>3352</v>
      </c>
      <c r="B3360" s="162">
        <v>124218</v>
      </c>
      <c r="C3360" s="163" t="s">
        <v>1043</v>
      </c>
      <c r="D3360" s="163" t="s">
        <v>638</v>
      </c>
      <c r="E3360" s="163" t="s">
        <v>639</v>
      </c>
      <c r="F3360" s="163" t="s">
        <v>3923</v>
      </c>
      <c r="G3360" s="163" t="s">
        <v>3923</v>
      </c>
      <c r="H3360" s="163" t="s">
        <v>3926</v>
      </c>
      <c r="I3360" s="163" t="s">
        <v>643</v>
      </c>
      <c r="J3360" s="162">
        <v>11.060383330000001</v>
      </c>
      <c r="K3360" s="162">
        <v>124.5892611</v>
      </c>
      <c r="L3360" s="163" t="s">
        <v>644</v>
      </c>
      <c r="M3360" s="162">
        <v>14</v>
      </c>
      <c r="N3360" s="162">
        <v>45</v>
      </c>
      <c r="O3360" s="162">
        <v>195</v>
      </c>
      <c r="P3360" s="162">
        <v>1415</v>
      </c>
      <c r="Q3360" s="162">
        <v>2623</v>
      </c>
      <c r="R3360" s="164">
        <v>1</v>
      </c>
      <c r="S3360" s="164" t="s">
        <v>644</v>
      </c>
      <c r="T3360" s="164"/>
      <c r="U3360" s="164" t="s">
        <v>644</v>
      </c>
      <c r="V3360" s="164" t="s">
        <v>644</v>
      </c>
      <c r="W3360" s="162">
        <f t="shared" si="188"/>
        <v>1</v>
      </c>
      <c r="X3360" s="162">
        <v>1</v>
      </c>
      <c r="Y3360" t="str">
        <f t="shared" si="189"/>
        <v>Public Elementary</v>
      </c>
      <c r="AA3360" t="str">
        <f t="shared" si="190"/>
        <v>1</v>
      </c>
    </row>
    <row r="3361" spans="1:27" ht="15.75" hidden="1" customHeight="1" x14ac:dyDescent="0.25">
      <c r="A3361" s="162">
        <v>3351</v>
      </c>
      <c r="B3361" s="162">
        <v>124217</v>
      </c>
      <c r="C3361" s="163" t="s">
        <v>3992</v>
      </c>
      <c r="D3361" s="163" t="s">
        <v>638</v>
      </c>
      <c r="E3361" s="163" t="s">
        <v>639</v>
      </c>
      <c r="F3361" s="163" t="s">
        <v>3923</v>
      </c>
      <c r="G3361" s="163" t="s">
        <v>3923</v>
      </c>
      <c r="H3361" s="163" t="s">
        <v>3926</v>
      </c>
      <c r="I3361" s="163" t="s">
        <v>643</v>
      </c>
      <c r="J3361" s="162">
        <v>11.064691</v>
      </c>
      <c r="K3361" s="162">
        <v>124.572784</v>
      </c>
      <c r="L3361" s="163" t="s">
        <v>644</v>
      </c>
      <c r="M3361" s="162">
        <v>14</v>
      </c>
      <c r="N3361" s="162">
        <v>45</v>
      </c>
      <c r="O3361" s="162">
        <v>195</v>
      </c>
      <c r="P3361" s="162">
        <v>1415</v>
      </c>
      <c r="Q3361" s="162">
        <v>2624</v>
      </c>
      <c r="R3361" s="164">
        <v>1</v>
      </c>
      <c r="S3361" s="164" t="s">
        <v>644</v>
      </c>
      <c r="T3361" s="164"/>
      <c r="U3361" s="164" t="s">
        <v>644</v>
      </c>
      <c r="V3361" s="164" t="s">
        <v>644</v>
      </c>
      <c r="W3361" s="162">
        <f t="shared" si="188"/>
        <v>1</v>
      </c>
      <c r="X3361" s="162">
        <v>1</v>
      </c>
      <c r="Y3361" t="str">
        <f t="shared" si="189"/>
        <v>Public Elementary</v>
      </c>
      <c r="AA3361" t="str">
        <f t="shared" si="190"/>
        <v>1</v>
      </c>
    </row>
    <row r="3362" spans="1:27" ht="15.75" hidden="1" customHeight="1" x14ac:dyDescent="0.25">
      <c r="A3362" s="162">
        <v>3314</v>
      </c>
      <c r="B3362" s="162">
        <v>124180</v>
      </c>
      <c r="C3362" s="163" t="s">
        <v>3957</v>
      </c>
      <c r="D3362" s="163" t="s">
        <v>638</v>
      </c>
      <c r="E3362" s="163" t="s">
        <v>639</v>
      </c>
      <c r="F3362" s="163" t="s">
        <v>3923</v>
      </c>
      <c r="G3362" s="163" t="s">
        <v>3923</v>
      </c>
      <c r="H3362" s="163" t="s">
        <v>5471</v>
      </c>
      <c r="I3362" s="163" t="s">
        <v>643</v>
      </c>
      <c r="J3362" s="162">
        <v>11.084496</v>
      </c>
      <c r="K3362" s="162">
        <v>124.509445</v>
      </c>
      <c r="L3362" s="163" t="s">
        <v>644</v>
      </c>
      <c r="M3362" s="162">
        <v>14</v>
      </c>
      <c r="N3362" s="162">
        <v>45</v>
      </c>
      <c r="O3362" s="162">
        <v>195</v>
      </c>
      <c r="P3362" s="162">
        <v>1415</v>
      </c>
      <c r="Q3362" s="162">
        <v>2623</v>
      </c>
      <c r="R3362" s="164">
        <v>1</v>
      </c>
      <c r="S3362" s="164" t="s">
        <v>644</v>
      </c>
      <c r="T3362" s="164"/>
      <c r="U3362" s="164" t="s">
        <v>644</v>
      </c>
      <c r="V3362" s="164" t="s">
        <v>644</v>
      </c>
      <c r="W3362" s="162">
        <f t="shared" si="188"/>
        <v>1</v>
      </c>
      <c r="X3362" s="162">
        <v>1</v>
      </c>
      <c r="Y3362" t="str">
        <f t="shared" si="189"/>
        <v>Public Elementary</v>
      </c>
      <c r="AA3362" t="str">
        <f t="shared" si="190"/>
        <v>1</v>
      </c>
    </row>
    <row r="3363" spans="1:27" ht="15.75" hidden="1" customHeight="1" x14ac:dyDescent="0.25">
      <c r="A3363" s="162">
        <v>3338</v>
      </c>
      <c r="B3363" s="162">
        <v>124204</v>
      </c>
      <c r="C3363" s="163" t="s">
        <v>3981</v>
      </c>
      <c r="D3363" s="163" t="s">
        <v>638</v>
      </c>
      <c r="E3363" s="163" t="s">
        <v>639</v>
      </c>
      <c r="F3363" s="163" t="s">
        <v>3923</v>
      </c>
      <c r="G3363" s="163" t="s">
        <v>3923</v>
      </c>
      <c r="H3363" s="163" t="s">
        <v>5471</v>
      </c>
      <c r="I3363" s="163" t="s">
        <v>643</v>
      </c>
      <c r="J3363" s="162">
        <v>11.032448</v>
      </c>
      <c r="K3363" s="162">
        <v>124.524376</v>
      </c>
      <c r="L3363" s="163" t="s">
        <v>644</v>
      </c>
      <c r="M3363" s="162">
        <v>14</v>
      </c>
      <c r="N3363" s="162">
        <v>45</v>
      </c>
      <c r="O3363" s="162">
        <v>195</v>
      </c>
      <c r="P3363" s="162">
        <v>1415</v>
      </c>
      <c r="Q3363" s="162">
        <v>2623</v>
      </c>
      <c r="R3363" s="164">
        <v>1</v>
      </c>
      <c r="S3363" s="164" t="s">
        <v>644</v>
      </c>
      <c r="T3363" s="164"/>
      <c r="U3363" s="164" t="s">
        <v>644</v>
      </c>
      <c r="V3363" s="164" t="s">
        <v>644</v>
      </c>
      <c r="W3363" s="162">
        <f t="shared" si="188"/>
        <v>1</v>
      </c>
      <c r="X3363" s="162">
        <v>1</v>
      </c>
      <c r="Y3363" t="str">
        <f t="shared" si="189"/>
        <v>Public Elementary</v>
      </c>
      <c r="AA3363" t="str">
        <f t="shared" si="190"/>
        <v>1</v>
      </c>
    </row>
    <row r="3364" spans="1:27" ht="15.75" hidden="1" customHeight="1" x14ac:dyDescent="0.25">
      <c r="A3364" s="162">
        <v>3340</v>
      </c>
      <c r="B3364" s="162">
        <v>124206</v>
      </c>
      <c r="C3364" s="163" t="s">
        <v>3983</v>
      </c>
      <c r="D3364" s="163" t="s">
        <v>638</v>
      </c>
      <c r="E3364" s="163" t="s">
        <v>639</v>
      </c>
      <c r="F3364" s="163" t="s">
        <v>3923</v>
      </c>
      <c r="G3364" s="163" t="s">
        <v>3923</v>
      </c>
      <c r="H3364" s="163" t="s">
        <v>5471</v>
      </c>
      <c r="I3364" s="163" t="s">
        <v>643</v>
      </c>
      <c r="J3364" s="162">
        <v>11.042341</v>
      </c>
      <c r="K3364" s="162">
        <v>124.50187699999999</v>
      </c>
      <c r="L3364" s="163" t="s">
        <v>644</v>
      </c>
      <c r="M3364" s="162">
        <v>14</v>
      </c>
      <c r="N3364" s="162">
        <v>45</v>
      </c>
      <c r="O3364" s="162">
        <v>195</v>
      </c>
      <c r="P3364" s="162">
        <v>1415</v>
      </c>
      <c r="Q3364" s="162">
        <v>2623</v>
      </c>
      <c r="R3364" s="164">
        <v>1</v>
      </c>
      <c r="S3364" s="164" t="s">
        <v>644</v>
      </c>
      <c r="T3364" s="164"/>
      <c r="U3364" s="164" t="s">
        <v>644</v>
      </c>
      <c r="V3364" s="164" t="s">
        <v>644</v>
      </c>
      <c r="W3364" s="162">
        <f t="shared" si="188"/>
        <v>1</v>
      </c>
      <c r="X3364" s="162">
        <v>1</v>
      </c>
      <c r="Y3364" t="str">
        <f t="shared" si="189"/>
        <v>Public Elementary</v>
      </c>
      <c r="AA3364" t="str">
        <f t="shared" si="190"/>
        <v>1</v>
      </c>
    </row>
    <row r="3365" spans="1:27" ht="15.75" hidden="1" customHeight="1" x14ac:dyDescent="0.25">
      <c r="A3365" s="162">
        <v>3342</v>
      </c>
      <c r="B3365" s="162">
        <v>124208</v>
      </c>
      <c r="C3365" s="163" t="s">
        <v>2475</v>
      </c>
      <c r="D3365" s="163" t="s">
        <v>638</v>
      </c>
      <c r="E3365" s="163" t="s">
        <v>639</v>
      </c>
      <c r="F3365" s="163" t="s">
        <v>3923</v>
      </c>
      <c r="G3365" s="163" t="s">
        <v>3923</v>
      </c>
      <c r="H3365" s="163" t="s">
        <v>5471</v>
      </c>
      <c r="I3365" s="163" t="s">
        <v>643</v>
      </c>
      <c r="J3365" s="162">
        <v>11.071137</v>
      </c>
      <c r="K3365" s="162">
        <v>124.491798</v>
      </c>
      <c r="L3365" s="163" t="s">
        <v>644</v>
      </c>
      <c r="M3365" s="162">
        <v>14</v>
      </c>
      <c r="N3365" s="162">
        <v>45</v>
      </c>
      <c r="O3365" s="162">
        <v>195</v>
      </c>
      <c r="P3365" s="162">
        <v>1415</v>
      </c>
      <c r="Q3365" s="162">
        <v>2623</v>
      </c>
      <c r="R3365" s="164">
        <v>1</v>
      </c>
      <c r="S3365" s="164" t="s">
        <v>644</v>
      </c>
      <c r="T3365" s="164"/>
      <c r="U3365" s="164" t="s">
        <v>644</v>
      </c>
      <c r="V3365" s="164" t="s">
        <v>644</v>
      </c>
      <c r="W3365" s="162">
        <f t="shared" si="188"/>
        <v>1</v>
      </c>
      <c r="X3365" s="162">
        <v>1</v>
      </c>
      <c r="Y3365" t="str">
        <f t="shared" si="189"/>
        <v>Public Elementary</v>
      </c>
      <c r="AA3365" t="str">
        <f t="shared" si="190"/>
        <v>1</v>
      </c>
    </row>
    <row r="3366" spans="1:27" ht="15.75" hidden="1" customHeight="1" x14ac:dyDescent="0.25">
      <c r="A3366" s="162">
        <v>3343</v>
      </c>
      <c r="B3366" s="162">
        <v>124209</v>
      </c>
      <c r="C3366" s="163" t="s">
        <v>3985</v>
      </c>
      <c r="D3366" s="163" t="s">
        <v>638</v>
      </c>
      <c r="E3366" s="163" t="s">
        <v>639</v>
      </c>
      <c r="F3366" s="163" t="s">
        <v>3923</v>
      </c>
      <c r="G3366" s="163" t="s">
        <v>3923</v>
      </c>
      <c r="H3366" s="163" t="s">
        <v>5471</v>
      </c>
      <c r="I3366" s="163" t="s">
        <v>643</v>
      </c>
      <c r="J3366" s="162">
        <v>11.061232</v>
      </c>
      <c r="K3366" s="162">
        <v>124.502281</v>
      </c>
      <c r="L3366" s="163" t="s">
        <v>644</v>
      </c>
      <c r="M3366" s="162">
        <v>14</v>
      </c>
      <c r="N3366" s="162">
        <v>45</v>
      </c>
      <c r="O3366" s="162">
        <v>195</v>
      </c>
      <c r="P3366" s="162">
        <v>1415</v>
      </c>
      <c r="Q3366" s="162">
        <v>2623</v>
      </c>
      <c r="R3366" s="164">
        <v>1</v>
      </c>
      <c r="S3366" s="164" t="s">
        <v>644</v>
      </c>
      <c r="T3366" s="164"/>
      <c r="U3366" s="164" t="s">
        <v>644</v>
      </c>
      <c r="V3366" s="164" t="s">
        <v>644</v>
      </c>
      <c r="W3366" s="162">
        <f t="shared" si="188"/>
        <v>1</v>
      </c>
      <c r="X3366" s="162">
        <v>1</v>
      </c>
      <c r="Y3366" t="str">
        <f t="shared" si="189"/>
        <v>Public Elementary</v>
      </c>
      <c r="AA3366" t="str">
        <f t="shared" si="190"/>
        <v>1</v>
      </c>
    </row>
    <row r="3367" spans="1:27" ht="15.75" hidden="1" customHeight="1" x14ac:dyDescent="0.25">
      <c r="A3367" s="162">
        <v>3349</v>
      </c>
      <c r="B3367" s="162">
        <v>124215</v>
      </c>
      <c r="C3367" s="163" t="s">
        <v>3990</v>
      </c>
      <c r="D3367" s="163" t="s">
        <v>638</v>
      </c>
      <c r="E3367" s="163" t="s">
        <v>639</v>
      </c>
      <c r="F3367" s="163" t="s">
        <v>3923</v>
      </c>
      <c r="G3367" s="163" t="s">
        <v>3923</v>
      </c>
      <c r="H3367" s="163" t="s">
        <v>5471</v>
      </c>
      <c r="I3367" s="163" t="s">
        <v>643</v>
      </c>
      <c r="J3367" s="162">
        <v>11.016507000000001</v>
      </c>
      <c r="K3367" s="162">
        <v>124.529556</v>
      </c>
      <c r="L3367" s="163" t="s">
        <v>644</v>
      </c>
      <c r="M3367" s="162">
        <v>14</v>
      </c>
      <c r="N3367" s="162">
        <v>45</v>
      </c>
      <c r="O3367" s="162">
        <v>195</v>
      </c>
      <c r="P3367" s="162">
        <v>1415</v>
      </c>
      <c r="Q3367" s="162">
        <v>2623</v>
      </c>
      <c r="R3367" s="164">
        <v>1</v>
      </c>
      <c r="S3367" s="164" t="s">
        <v>644</v>
      </c>
      <c r="T3367" s="164"/>
      <c r="U3367" s="164" t="s">
        <v>644</v>
      </c>
      <c r="V3367" s="164" t="s">
        <v>644</v>
      </c>
      <c r="W3367" s="162">
        <f t="shared" si="188"/>
        <v>1</v>
      </c>
      <c r="X3367" s="162">
        <v>1</v>
      </c>
      <c r="Y3367" t="str">
        <f t="shared" si="189"/>
        <v>Public Elementary</v>
      </c>
      <c r="AA3367" t="str">
        <f t="shared" si="190"/>
        <v>1</v>
      </c>
    </row>
    <row r="3368" spans="1:27" ht="15.75" hidden="1" customHeight="1" x14ac:dyDescent="0.25">
      <c r="A3368" s="162">
        <v>3350</v>
      </c>
      <c r="B3368" s="162">
        <v>124216</v>
      </c>
      <c r="C3368" s="163" t="s">
        <v>3991</v>
      </c>
      <c r="D3368" s="163" t="s">
        <v>638</v>
      </c>
      <c r="E3368" s="163" t="s">
        <v>639</v>
      </c>
      <c r="F3368" s="163" t="s">
        <v>3923</v>
      </c>
      <c r="G3368" s="163" t="s">
        <v>3923</v>
      </c>
      <c r="H3368" s="163" t="s">
        <v>5471</v>
      </c>
      <c r="I3368" s="163" t="s">
        <v>643</v>
      </c>
      <c r="J3368" s="162">
        <v>11.063088</v>
      </c>
      <c r="K3368" s="162">
        <v>124.51505299999999</v>
      </c>
      <c r="L3368" s="163" t="s">
        <v>644</v>
      </c>
      <c r="M3368" s="162">
        <v>14</v>
      </c>
      <c r="N3368" s="162">
        <v>45</v>
      </c>
      <c r="O3368" s="162">
        <v>195</v>
      </c>
      <c r="P3368" s="162">
        <v>1415</v>
      </c>
      <c r="Q3368" s="162">
        <v>2623</v>
      </c>
      <c r="R3368" s="164">
        <v>1</v>
      </c>
      <c r="S3368" s="164" t="s">
        <v>644</v>
      </c>
      <c r="T3368" s="164"/>
      <c r="U3368" s="164" t="s">
        <v>644</v>
      </c>
      <c r="V3368" s="164" t="s">
        <v>644</v>
      </c>
      <c r="W3368" s="162">
        <f t="shared" si="188"/>
        <v>1</v>
      </c>
      <c r="X3368" s="162">
        <v>1</v>
      </c>
      <c r="Y3368" t="str">
        <f t="shared" si="189"/>
        <v>Public Elementary</v>
      </c>
      <c r="AA3368" t="str">
        <f t="shared" si="190"/>
        <v>1</v>
      </c>
    </row>
    <row r="3369" spans="1:27" ht="15.75" hidden="1" customHeight="1" x14ac:dyDescent="0.25">
      <c r="A3369" s="162">
        <v>3354</v>
      </c>
      <c r="B3369" s="162">
        <v>124220</v>
      </c>
      <c r="C3369" s="163" t="s">
        <v>2434</v>
      </c>
      <c r="D3369" s="163" t="s">
        <v>638</v>
      </c>
      <c r="E3369" s="163" t="s">
        <v>639</v>
      </c>
      <c r="F3369" s="163" t="s">
        <v>3923</v>
      </c>
      <c r="G3369" s="163" t="s">
        <v>3923</v>
      </c>
      <c r="H3369" s="163" t="s">
        <v>5471</v>
      </c>
      <c r="I3369" s="163" t="s">
        <v>643</v>
      </c>
      <c r="J3369" s="166">
        <v>10.999886</v>
      </c>
      <c r="K3369" s="166">
        <v>124.538239</v>
      </c>
      <c r="L3369" s="163" t="s">
        <v>644</v>
      </c>
      <c r="M3369" s="162">
        <v>14</v>
      </c>
      <c r="N3369" s="162">
        <v>45</v>
      </c>
      <c r="O3369" s="162">
        <v>195</v>
      </c>
      <c r="P3369" s="162">
        <v>1415</v>
      </c>
      <c r="Q3369" s="162">
        <v>2623</v>
      </c>
      <c r="R3369" s="164">
        <v>1</v>
      </c>
      <c r="S3369" s="164" t="s">
        <v>644</v>
      </c>
      <c r="T3369" s="164"/>
      <c r="U3369" s="164" t="s">
        <v>644</v>
      </c>
      <c r="V3369" s="164" t="s">
        <v>644</v>
      </c>
      <c r="W3369" s="162">
        <f t="shared" si="188"/>
        <v>1</v>
      </c>
      <c r="X3369" s="162">
        <v>1</v>
      </c>
      <c r="Y3369" t="str">
        <f t="shared" si="189"/>
        <v>Public Elementary</v>
      </c>
      <c r="AA3369" t="str">
        <f t="shared" si="190"/>
        <v>1</v>
      </c>
    </row>
    <row r="3370" spans="1:27" ht="15.75" hidden="1" customHeight="1" x14ac:dyDescent="0.25">
      <c r="A3370" s="162">
        <v>3356</v>
      </c>
      <c r="B3370" s="162">
        <v>124222</v>
      </c>
      <c r="C3370" s="163" t="s">
        <v>2161</v>
      </c>
      <c r="D3370" s="163" t="s">
        <v>638</v>
      </c>
      <c r="E3370" s="163" t="s">
        <v>639</v>
      </c>
      <c r="F3370" s="163" t="s">
        <v>3923</v>
      </c>
      <c r="G3370" s="163" t="s">
        <v>3923</v>
      </c>
      <c r="H3370" s="163" t="s">
        <v>5471</v>
      </c>
      <c r="I3370" s="163" t="s">
        <v>643</v>
      </c>
      <c r="J3370" s="162">
        <v>11.051676</v>
      </c>
      <c r="K3370" s="162">
        <v>124.521744</v>
      </c>
      <c r="L3370" s="163" t="s">
        <v>644</v>
      </c>
      <c r="M3370" s="162">
        <v>14</v>
      </c>
      <c r="N3370" s="162">
        <v>45</v>
      </c>
      <c r="O3370" s="162">
        <v>195</v>
      </c>
      <c r="P3370" s="162">
        <v>1415</v>
      </c>
      <c r="Q3370" s="162">
        <v>2623</v>
      </c>
      <c r="R3370" s="164">
        <v>1</v>
      </c>
      <c r="S3370" s="164" t="s">
        <v>644</v>
      </c>
      <c r="T3370" s="164"/>
      <c r="U3370" s="164" t="s">
        <v>644</v>
      </c>
      <c r="V3370" s="164" t="s">
        <v>644</v>
      </c>
      <c r="W3370" s="162">
        <f t="shared" si="188"/>
        <v>1</v>
      </c>
      <c r="X3370" s="162">
        <v>1</v>
      </c>
      <c r="Y3370" t="str">
        <f t="shared" si="189"/>
        <v>Public Elementary</v>
      </c>
      <c r="AA3370" t="str">
        <f t="shared" si="190"/>
        <v>1</v>
      </c>
    </row>
    <row r="3371" spans="1:27" ht="15.75" hidden="1" customHeight="1" x14ac:dyDescent="0.25">
      <c r="A3371" s="162">
        <v>3359</v>
      </c>
      <c r="B3371" s="162">
        <v>194502</v>
      </c>
      <c r="C3371" s="163" t="s">
        <v>3995</v>
      </c>
      <c r="D3371" s="163" t="s">
        <v>638</v>
      </c>
      <c r="E3371" s="163" t="s">
        <v>639</v>
      </c>
      <c r="F3371" s="163" t="s">
        <v>3923</v>
      </c>
      <c r="G3371" s="163" t="s">
        <v>3923</v>
      </c>
      <c r="H3371" s="163" t="s">
        <v>5471</v>
      </c>
      <c r="I3371" s="163" t="s">
        <v>643</v>
      </c>
      <c r="J3371" s="162">
        <v>11.028280000000001</v>
      </c>
      <c r="K3371" s="162">
        <v>124.51619700000001</v>
      </c>
      <c r="L3371" s="163" t="s">
        <v>644</v>
      </c>
      <c r="M3371" s="162">
        <v>14</v>
      </c>
      <c r="N3371" s="162">
        <v>45</v>
      </c>
      <c r="O3371" s="162">
        <v>195</v>
      </c>
      <c r="P3371" s="162">
        <v>1415</v>
      </c>
      <c r="Q3371" s="162">
        <v>2623</v>
      </c>
      <c r="R3371" s="164">
        <v>1</v>
      </c>
      <c r="S3371" s="164" t="s">
        <v>644</v>
      </c>
      <c r="T3371" s="164"/>
      <c r="U3371" s="164" t="s">
        <v>644</v>
      </c>
      <c r="V3371" s="164" t="s">
        <v>644</v>
      </c>
      <c r="W3371" s="162">
        <f t="shared" si="188"/>
        <v>1</v>
      </c>
      <c r="X3371" s="162">
        <v>1</v>
      </c>
      <c r="Y3371" t="str">
        <f t="shared" si="189"/>
        <v>Public Elementary</v>
      </c>
      <c r="AA3371" t="str">
        <f t="shared" si="190"/>
        <v>1</v>
      </c>
    </row>
    <row r="3372" spans="1:27" ht="15.75" hidden="1" customHeight="1" x14ac:dyDescent="0.25">
      <c r="A3372" s="162">
        <v>3363</v>
      </c>
      <c r="B3372" s="162">
        <v>303657</v>
      </c>
      <c r="C3372" s="163" t="s">
        <v>3999</v>
      </c>
      <c r="D3372" s="163" t="s">
        <v>638</v>
      </c>
      <c r="E3372" s="163" t="s">
        <v>639</v>
      </c>
      <c r="F3372" s="163" t="s">
        <v>3923</v>
      </c>
      <c r="G3372" s="163" t="s">
        <v>3923</v>
      </c>
      <c r="H3372" s="163" t="s">
        <v>5471</v>
      </c>
      <c r="I3372" s="163" t="s">
        <v>716</v>
      </c>
      <c r="J3372" s="162">
        <v>11.0181</v>
      </c>
      <c r="K3372" s="162">
        <v>124.53</v>
      </c>
      <c r="L3372" s="163" t="s">
        <v>644</v>
      </c>
      <c r="M3372" s="162">
        <v>14</v>
      </c>
      <c r="N3372" s="162">
        <v>45</v>
      </c>
      <c r="O3372" s="162">
        <v>195</v>
      </c>
      <c r="P3372" s="162">
        <v>1415</v>
      </c>
      <c r="Q3372" s="162">
        <v>2623</v>
      </c>
      <c r="R3372" s="164" t="s">
        <v>644</v>
      </c>
      <c r="S3372" s="164">
        <v>1</v>
      </c>
      <c r="T3372" s="164">
        <v>1</v>
      </c>
      <c r="U3372" s="164" t="s">
        <v>644</v>
      </c>
      <c r="V3372" s="164" t="s">
        <v>644</v>
      </c>
      <c r="W3372" s="162">
        <f t="shared" si="188"/>
        <v>5</v>
      </c>
      <c r="X3372" s="162">
        <v>1</v>
      </c>
      <c r="Y3372" t="str">
        <f t="shared" si="189"/>
        <v>Public Secondary</v>
      </c>
      <c r="AA3372" t="str">
        <f t="shared" si="190"/>
        <v>23</v>
      </c>
    </row>
    <row r="3373" spans="1:27" ht="15.75" hidden="1" customHeight="1" x14ac:dyDescent="0.25">
      <c r="A3373" s="162"/>
      <c r="B3373" s="183" t="s">
        <v>5471</v>
      </c>
      <c r="C3373" s="183" t="s">
        <v>5482</v>
      </c>
      <c r="D3373" s="163" t="s">
        <v>638</v>
      </c>
      <c r="E3373" s="163" t="s">
        <v>639</v>
      </c>
      <c r="F3373" s="163" t="s">
        <v>3923</v>
      </c>
      <c r="G3373" s="163" t="s">
        <v>3923</v>
      </c>
      <c r="H3373" s="183" t="s">
        <v>5471</v>
      </c>
      <c r="I3373" s="163" t="s">
        <v>758</v>
      </c>
      <c r="J3373" s="168"/>
      <c r="K3373" s="168" t="s">
        <v>5479</v>
      </c>
      <c r="L3373" s="168"/>
      <c r="M3373" s="168">
        <v>1</v>
      </c>
      <c r="N3373" s="164"/>
      <c r="O3373" s="162"/>
      <c r="P3373" s="162"/>
      <c r="Q3373" s="168"/>
      <c r="R3373" s="168"/>
      <c r="S3373" s="168"/>
      <c r="T3373" s="168"/>
      <c r="U3373" s="164">
        <v>1</v>
      </c>
      <c r="V3373" s="168"/>
      <c r="W3373" s="162">
        <f t="shared" si="188"/>
        <v>7</v>
      </c>
      <c r="X3373" s="162">
        <v>1</v>
      </c>
      <c r="Y3373" t="str">
        <f t="shared" si="189"/>
        <v>Public ALS</v>
      </c>
      <c r="AA3373" t="str">
        <f t="shared" si="190"/>
        <v>4</v>
      </c>
    </row>
    <row r="3374" spans="1:27" ht="15.75" hidden="1" customHeight="1" x14ac:dyDescent="0.25">
      <c r="A3374" s="162">
        <v>3317</v>
      </c>
      <c r="B3374" s="162">
        <v>124183</v>
      </c>
      <c r="C3374" s="163" t="s">
        <v>3961</v>
      </c>
      <c r="D3374" s="163" t="s">
        <v>638</v>
      </c>
      <c r="E3374" s="163" t="s">
        <v>639</v>
      </c>
      <c r="F3374" s="163" t="s">
        <v>3923</v>
      </c>
      <c r="G3374" s="163" t="s">
        <v>3923</v>
      </c>
      <c r="H3374" s="163" t="s">
        <v>3958</v>
      </c>
      <c r="I3374" s="163" t="s">
        <v>643</v>
      </c>
      <c r="J3374" s="162">
        <v>11.100880999999999</v>
      </c>
      <c r="K3374" s="162">
        <v>124.51722700000001</v>
      </c>
      <c r="L3374" s="163" t="s">
        <v>644</v>
      </c>
      <c r="M3374" s="162">
        <v>14</v>
      </c>
      <c r="N3374" s="162">
        <v>45</v>
      </c>
      <c r="O3374" s="162">
        <v>195</v>
      </c>
      <c r="P3374" s="162">
        <v>1415</v>
      </c>
      <c r="Q3374" s="162">
        <v>2623</v>
      </c>
      <c r="R3374" s="164">
        <v>1</v>
      </c>
      <c r="S3374" s="164" t="s">
        <v>644</v>
      </c>
      <c r="T3374" s="164"/>
      <c r="U3374" s="164" t="s">
        <v>644</v>
      </c>
      <c r="V3374" s="164" t="s">
        <v>644</v>
      </c>
      <c r="W3374" s="162">
        <f t="shared" si="188"/>
        <v>1</v>
      </c>
      <c r="X3374" s="162">
        <v>1</v>
      </c>
      <c r="Y3374" t="str">
        <f t="shared" si="189"/>
        <v>Public Elementary</v>
      </c>
      <c r="AA3374" t="str">
        <f t="shared" si="190"/>
        <v>1</v>
      </c>
    </row>
    <row r="3375" spans="1:27" ht="15.75" hidden="1" customHeight="1" x14ac:dyDescent="0.25">
      <c r="A3375" s="162">
        <v>3318</v>
      </c>
      <c r="B3375" s="162">
        <v>124184</v>
      </c>
      <c r="C3375" s="163" t="s">
        <v>3962</v>
      </c>
      <c r="D3375" s="163" t="s">
        <v>638</v>
      </c>
      <c r="E3375" s="163" t="s">
        <v>639</v>
      </c>
      <c r="F3375" s="163" t="s">
        <v>3923</v>
      </c>
      <c r="G3375" s="163" t="s">
        <v>3923</v>
      </c>
      <c r="H3375" s="163" t="s">
        <v>3958</v>
      </c>
      <c r="I3375" s="163" t="s">
        <v>643</v>
      </c>
      <c r="J3375" s="162">
        <v>11.107537000000001</v>
      </c>
      <c r="K3375" s="162">
        <v>124.49904600000001</v>
      </c>
      <c r="L3375" s="163" t="s">
        <v>644</v>
      </c>
      <c r="M3375" s="162">
        <v>14</v>
      </c>
      <c r="N3375" s="162">
        <v>45</v>
      </c>
      <c r="O3375" s="162">
        <v>195</v>
      </c>
      <c r="P3375" s="162">
        <v>1415</v>
      </c>
      <c r="Q3375" s="162">
        <v>2623</v>
      </c>
      <c r="R3375" s="164">
        <v>1</v>
      </c>
      <c r="S3375" s="164" t="s">
        <v>644</v>
      </c>
      <c r="T3375" s="164"/>
      <c r="U3375" s="164" t="s">
        <v>644</v>
      </c>
      <c r="V3375" s="164" t="s">
        <v>644</v>
      </c>
      <c r="W3375" s="162">
        <f t="shared" si="188"/>
        <v>1</v>
      </c>
      <c r="X3375" s="162">
        <v>1</v>
      </c>
      <c r="Y3375" t="str">
        <f t="shared" si="189"/>
        <v>Public Elementary</v>
      </c>
      <c r="AA3375" t="str">
        <f t="shared" si="190"/>
        <v>1</v>
      </c>
    </row>
    <row r="3376" spans="1:27" ht="15.75" hidden="1" customHeight="1" x14ac:dyDescent="0.25">
      <c r="A3376" s="162">
        <v>3322</v>
      </c>
      <c r="B3376" s="162">
        <v>124188</v>
      </c>
      <c r="C3376" s="163" t="s">
        <v>3966</v>
      </c>
      <c r="D3376" s="163" t="s">
        <v>638</v>
      </c>
      <c r="E3376" s="163" t="s">
        <v>639</v>
      </c>
      <c r="F3376" s="163" t="s">
        <v>3923</v>
      </c>
      <c r="G3376" s="163" t="s">
        <v>3923</v>
      </c>
      <c r="H3376" s="163" t="s">
        <v>3958</v>
      </c>
      <c r="I3376" s="163" t="s">
        <v>643</v>
      </c>
      <c r="J3376" s="166">
        <v>11.076777999999999</v>
      </c>
      <c r="K3376" s="166">
        <v>124.525719</v>
      </c>
      <c r="L3376" s="163" t="s">
        <v>644</v>
      </c>
      <c r="M3376" s="162">
        <v>14</v>
      </c>
      <c r="N3376" s="162">
        <v>45</v>
      </c>
      <c r="O3376" s="162">
        <v>195</v>
      </c>
      <c r="P3376" s="162">
        <v>1415</v>
      </c>
      <c r="Q3376" s="162">
        <v>2623</v>
      </c>
      <c r="R3376" s="164">
        <v>1</v>
      </c>
      <c r="S3376" s="164" t="s">
        <v>644</v>
      </c>
      <c r="T3376" s="164"/>
      <c r="U3376" s="164" t="s">
        <v>644</v>
      </c>
      <c r="V3376" s="164" t="s">
        <v>644</v>
      </c>
      <c r="W3376" s="162">
        <f t="shared" si="188"/>
        <v>1</v>
      </c>
      <c r="X3376" s="162">
        <v>1</v>
      </c>
      <c r="Y3376" t="str">
        <f t="shared" si="189"/>
        <v>Public Elementary</v>
      </c>
      <c r="AA3376" t="str">
        <f t="shared" si="190"/>
        <v>1</v>
      </c>
    </row>
    <row r="3377" spans="1:27" ht="15.75" hidden="1" customHeight="1" x14ac:dyDescent="0.25">
      <c r="A3377" s="162">
        <v>3334</v>
      </c>
      <c r="B3377" s="162">
        <v>124200</v>
      </c>
      <c r="C3377" s="163" t="s">
        <v>5475</v>
      </c>
      <c r="D3377" s="163" t="s">
        <v>638</v>
      </c>
      <c r="E3377" s="163" t="s">
        <v>639</v>
      </c>
      <c r="F3377" s="163" t="s">
        <v>3923</v>
      </c>
      <c r="G3377" s="163" t="s">
        <v>3923</v>
      </c>
      <c r="H3377" s="163" t="s">
        <v>3958</v>
      </c>
      <c r="I3377" s="163" t="s">
        <v>643</v>
      </c>
      <c r="J3377" s="162">
        <v>11.055071999999999</v>
      </c>
      <c r="K3377" s="162">
        <v>124.572334</v>
      </c>
      <c r="L3377" s="163" t="s">
        <v>644</v>
      </c>
      <c r="M3377" s="162">
        <v>14</v>
      </c>
      <c r="N3377" s="162">
        <v>45</v>
      </c>
      <c r="O3377" s="162">
        <v>195</v>
      </c>
      <c r="P3377" s="162">
        <v>1415</v>
      </c>
      <c r="Q3377" s="162">
        <v>2623</v>
      </c>
      <c r="R3377" s="164">
        <v>1</v>
      </c>
      <c r="S3377" s="164" t="s">
        <v>644</v>
      </c>
      <c r="T3377" s="164"/>
      <c r="U3377" s="164" t="s">
        <v>644</v>
      </c>
      <c r="V3377" s="164" t="s">
        <v>644</v>
      </c>
      <c r="W3377" s="162">
        <f t="shared" si="188"/>
        <v>1</v>
      </c>
      <c r="X3377" s="162">
        <v>1</v>
      </c>
      <c r="Y3377" t="str">
        <f t="shared" si="189"/>
        <v>Public Elementary</v>
      </c>
      <c r="AA3377" t="str">
        <f t="shared" si="190"/>
        <v>1</v>
      </c>
    </row>
    <row r="3378" spans="1:27" ht="15.75" hidden="1" customHeight="1" x14ac:dyDescent="0.25">
      <c r="A3378" s="162">
        <v>3346</v>
      </c>
      <c r="B3378" s="162">
        <v>124212</v>
      </c>
      <c r="C3378" s="163" t="s">
        <v>1823</v>
      </c>
      <c r="D3378" s="163" t="s">
        <v>638</v>
      </c>
      <c r="E3378" s="163" t="s">
        <v>639</v>
      </c>
      <c r="F3378" s="163" t="s">
        <v>3923</v>
      </c>
      <c r="G3378" s="163" t="s">
        <v>3923</v>
      </c>
      <c r="H3378" s="163" t="s">
        <v>3958</v>
      </c>
      <c r="I3378" s="163" t="s">
        <v>643</v>
      </c>
      <c r="J3378" s="162">
        <v>11.034511999999999</v>
      </c>
      <c r="K3378" s="162">
        <v>124.568466</v>
      </c>
      <c r="L3378" s="163" t="s">
        <v>644</v>
      </c>
      <c r="M3378" s="162">
        <v>14</v>
      </c>
      <c r="N3378" s="162">
        <v>45</v>
      </c>
      <c r="O3378" s="162">
        <v>195</v>
      </c>
      <c r="P3378" s="162">
        <v>1415</v>
      </c>
      <c r="Q3378" s="162">
        <v>2623</v>
      </c>
      <c r="R3378" s="164">
        <v>1</v>
      </c>
      <c r="S3378" s="164" t="s">
        <v>644</v>
      </c>
      <c r="T3378" s="164"/>
      <c r="U3378" s="164" t="s">
        <v>644</v>
      </c>
      <c r="V3378" s="164" t="s">
        <v>644</v>
      </c>
      <c r="W3378" s="162">
        <f t="shared" si="188"/>
        <v>1</v>
      </c>
      <c r="X3378" s="162">
        <v>1</v>
      </c>
      <c r="Y3378" t="str">
        <f t="shared" si="189"/>
        <v>Public Elementary</v>
      </c>
      <c r="AA3378" t="str">
        <f t="shared" si="190"/>
        <v>1</v>
      </c>
    </row>
    <row r="3379" spans="1:27" ht="15.75" hidden="1" customHeight="1" x14ac:dyDescent="0.25">
      <c r="A3379" s="162">
        <v>3347</v>
      </c>
      <c r="B3379" s="162">
        <v>124213</v>
      </c>
      <c r="C3379" s="163" t="s">
        <v>3988</v>
      </c>
      <c r="D3379" s="163" t="s">
        <v>638</v>
      </c>
      <c r="E3379" s="163" t="s">
        <v>639</v>
      </c>
      <c r="F3379" s="163" t="s">
        <v>3923</v>
      </c>
      <c r="G3379" s="163" t="s">
        <v>3923</v>
      </c>
      <c r="H3379" s="163" t="s">
        <v>3958</v>
      </c>
      <c r="I3379" s="163" t="s">
        <v>643</v>
      </c>
      <c r="J3379" s="162">
        <v>11.052421000000001</v>
      </c>
      <c r="K3379" s="162">
        <v>124.533806</v>
      </c>
      <c r="L3379" s="163" t="s">
        <v>644</v>
      </c>
      <c r="M3379" s="162">
        <v>14</v>
      </c>
      <c r="N3379" s="162">
        <v>45</v>
      </c>
      <c r="O3379" s="162">
        <v>195</v>
      </c>
      <c r="P3379" s="162">
        <v>1415</v>
      </c>
      <c r="Q3379" s="162">
        <v>2623</v>
      </c>
      <c r="R3379" s="164">
        <v>1</v>
      </c>
      <c r="S3379" s="164" t="s">
        <v>644</v>
      </c>
      <c r="T3379" s="164"/>
      <c r="U3379" s="164" t="s">
        <v>644</v>
      </c>
      <c r="V3379" s="164" t="s">
        <v>644</v>
      </c>
      <c r="W3379" s="162">
        <f t="shared" si="188"/>
        <v>1</v>
      </c>
      <c r="X3379" s="162">
        <v>1</v>
      </c>
      <c r="Y3379" t="str">
        <f t="shared" si="189"/>
        <v>Public Elementary</v>
      </c>
      <c r="AA3379" t="str">
        <f t="shared" si="190"/>
        <v>1</v>
      </c>
    </row>
    <row r="3380" spans="1:27" ht="15.75" hidden="1" customHeight="1" x14ac:dyDescent="0.25">
      <c r="A3380" s="162">
        <v>3348</v>
      </c>
      <c r="B3380" s="162">
        <v>124214</v>
      </c>
      <c r="C3380" s="163" t="s">
        <v>3989</v>
      </c>
      <c r="D3380" s="163" t="s">
        <v>638</v>
      </c>
      <c r="E3380" s="163" t="s">
        <v>639</v>
      </c>
      <c r="F3380" s="163" t="s">
        <v>3923</v>
      </c>
      <c r="G3380" s="163" t="s">
        <v>3923</v>
      </c>
      <c r="H3380" s="163" t="s">
        <v>3958</v>
      </c>
      <c r="I3380" s="163" t="s">
        <v>643</v>
      </c>
      <c r="J3380" s="162">
        <v>11.041159</v>
      </c>
      <c r="K3380" s="162">
        <v>124.55011</v>
      </c>
      <c r="L3380" s="163" t="s">
        <v>644</v>
      </c>
      <c r="M3380" s="162">
        <v>14</v>
      </c>
      <c r="N3380" s="162">
        <v>45</v>
      </c>
      <c r="O3380" s="162">
        <v>195</v>
      </c>
      <c r="P3380" s="162">
        <v>1415</v>
      </c>
      <c r="Q3380" s="162">
        <v>2623</v>
      </c>
      <c r="R3380" s="164">
        <v>1</v>
      </c>
      <c r="S3380" s="164" t="s">
        <v>644</v>
      </c>
      <c r="T3380" s="164"/>
      <c r="U3380" s="164" t="s">
        <v>644</v>
      </c>
      <c r="V3380" s="164" t="s">
        <v>644</v>
      </c>
      <c r="W3380" s="162">
        <f t="shared" si="188"/>
        <v>1</v>
      </c>
      <c r="X3380" s="162">
        <v>1</v>
      </c>
      <c r="Y3380" t="str">
        <f t="shared" si="189"/>
        <v>Public Elementary</v>
      </c>
      <c r="AA3380" t="str">
        <f t="shared" si="190"/>
        <v>1</v>
      </c>
    </row>
    <row r="3381" spans="1:27" ht="15.75" hidden="1" customHeight="1" x14ac:dyDescent="0.25">
      <c r="A3381" s="162">
        <v>3368</v>
      </c>
      <c r="B3381" s="162">
        <v>313901</v>
      </c>
      <c r="C3381" s="163" t="s">
        <v>4004</v>
      </c>
      <c r="D3381" s="163" t="s">
        <v>638</v>
      </c>
      <c r="E3381" s="163" t="s">
        <v>639</v>
      </c>
      <c r="F3381" s="163" t="s">
        <v>3923</v>
      </c>
      <c r="G3381" s="163" t="s">
        <v>3923</v>
      </c>
      <c r="H3381" s="163" t="s">
        <v>3958</v>
      </c>
      <c r="I3381" s="163" t="s">
        <v>716</v>
      </c>
      <c r="J3381" s="162">
        <v>11.039875</v>
      </c>
      <c r="K3381" s="162">
        <v>124.54986599999999</v>
      </c>
      <c r="L3381" s="163" t="s">
        <v>644</v>
      </c>
      <c r="M3381" s="162">
        <v>14</v>
      </c>
      <c r="N3381" s="162">
        <v>45</v>
      </c>
      <c r="O3381" s="162">
        <v>195</v>
      </c>
      <c r="P3381" s="162">
        <v>1415</v>
      </c>
      <c r="Q3381" s="162">
        <v>2623</v>
      </c>
      <c r="R3381" s="164" t="s">
        <v>644</v>
      </c>
      <c r="S3381" s="164">
        <v>1</v>
      </c>
      <c r="T3381" s="164">
        <v>1</v>
      </c>
      <c r="U3381" s="164" t="s">
        <v>644</v>
      </c>
      <c r="V3381" s="164" t="s">
        <v>644</v>
      </c>
      <c r="W3381" s="162">
        <f t="shared" si="188"/>
        <v>5</v>
      </c>
      <c r="X3381" s="162">
        <v>1</v>
      </c>
      <c r="Y3381" t="str">
        <f t="shared" si="189"/>
        <v>Public Secondary</v>
      </c>
      <c r="AA3381" t="str">
        <f t="shared" si="190"/>
        <v>23</v>
      </c>
    </row>
    <row r="3382" spans="1:27" ht="15.75" hidden="1" customHeight="1" x14ac:dyDescent="0.25">
      <c r="A3382" s="162">
        <v>3373</v>
      </c>
      <c r="B3382" s="162">
        <v>313906</v>
      </c>
      <c r="C3382" s="163" t="s">
        <v>4009</v>
      </c>
      <c r="D3382" s="163" t="s">
        <v>638</v>
      </c>
      <c r="E3382" s="163" t="s">
        <v>639</v>
      </c>
      <c r="F3382" s="163" t="s">
        <v>3923</v>
      </c>
      <c r="G3382" s="163" t="s">
        <v>3923</v>
      </c>
      <c r="H3382" s="163" t="s">
        <v>3958</v>
      </c>
      <c r="I3382" s="163" t="s">
        <v>716</v>
      </c>
      <c r="J3382" s="162">
        <v>11.106058000000001</v>
      </c>
      <c r="K3382" s="162">
        <v>124.498863</v>
      </c>
      <c r="L3382" s="163" t="s">
        <v>644</v>
      </c>
      <c r="M3382" s="162">
        <v>14</v>
      </c>
      <c r="N3382" s="162">
        <v>45</v>
      </c>
      <c r="O3382" s="162">
        <v>195</v>
      </c>
      <c r="P3382" s="162">
        <v>1415</v>
      </c>
      <c r="Q3382" s="162">
        <v>2623</v>
      </c>
      <c r="R3382" s="164" t="s">
        <v>644</v>
      </c>
      <c r="S3382" s="164">
        <v>1</v>
      </c>
      <c r="T3382" s="164">
        <v>1</v>
      </c>
      <c r="U3382" s="164" t="s">
        <v>644</v>
      </c>
      <c r="V3382" s="164" t="s">
        <v>644</v>
      </c>
      <c r="W3382" s="162">
        <f t="shared" si="188"/>
        <v>5</v>
      </c>
      <c r="X3382" s="162">
        <v>1</v>
      </c>
      <c r="Y3382" t="str">
        <f t="shared" si="189"/>
        <v>Public Secondary</v>
      </c>
      <c r="AA3382" t="str">
        <f t="shared" si="190"/>
        <v>23</v>
      </c>
    </row>
    <row r="3383" spans="1:27" ht="15.75" hidden="1" customHeight="1" x14ac:dyDescent="0.25">
      <c r="A3383" s="162">
        <v>3404</v>
      </c>
      <c r="B3383" s="183" t="s">
        <v>3958</v>
      </c>
      <c r="C3383" s="183" t="s">
        <v>4050</v>
      </c>
      <c r="D3383" s="163" t="s">
        <v>638</v>
      </c>
      <c r="E3383" s="163" t="s">
        <v>639</v>
      </c>
      <c r="F3383" s="163" t="s">
        <v>3923</v>
      </c>
      <c r="G3383" s="163" t="s">
        <v>3923</v>
      </c>
      <c r="H3383" s="183" t="s">
        <v>3958</v>
      </c>
      <c r="I3383" s="163" t="s">
        <v>758</v>
      </c>
      <c r="J3383" s="162"/>
      <c r="K3383" s="162"/>
      <c r="L3383" s="163"/>
      <c r="M3383" s="162"/>
      <c r="N3383" s="162"/>
      <c r="O3383" s="162"/>
      <c r="P3383" s="162"/>
      <c r="Q3383" s="162"/>
      <c r="R3383" s="164" t="s">
        <v>644</v>
      </c>
      <c r="S3383" s="164" t="s">
        <v>644</v>
      </c>
      <c r="T3383" s="164"/>
      <c r="U3383" s="164">
        <v>1</v>
      </c>
      <c r="V3383" s="164" t="s">
        <v>644</v>
      </c>
      <c r="W3383" s="162">
        <f t="shared" si="188"/>
        <v>7</v>
      </c>
      <c r="X3383" s="162">
        <v>1</v>
      </c>
      <c r="Y3383" t="str">
        <f t="shared" si="189"/>
        <v>Public ALS</v>
      </c>
      <c r="AA3383" t="str">
        <f t="shared" si="190"/>
        <v>4</v>
      </c>
    </row>
    <row r="3384" spans="1:27" ht="15.75" hidden="1" customHeight="1" x14ac:dyDescent="0.25">
      <c r="A3384" s="162">
        <v>3339</v>
      </c>
      <c r="B3384" s="162">
        <v>124205</v>
      </c>
      <c r="C3384" s="163" t="s">
        <v>3982</v>
      </c>
      <c r="D3384" s="163" t="s">
        <v>638</v>
      </c>
      <c r="E3384" s="163" t="s">
        <v>639</v>
      </c>
      <c r="F3384" s="163" t="s">
        <v>3923</v>
      </c>
      <c r="G3384" s="163" t="s">
        <v>3923</v>
      </c>
      <c r="H3384" s="163" t="s">
        <v>3949</v>
      </c>
      <c r="I3384" s="163" t="s">
        <v>643</v>
      </c>
      <c r="J3384" s="162">
        <v>11.065037999999999</v>
      </c>
      <c r="K3384" s="162">
        <v>124.59625200000001</v>
      </c>
      <c r="L3384" s="163" t="s">
        <v>644</v>
      </c>
      <c r="M3384" s="162">
        <v>14</v>
      </c>
      <c r="N3384" s="162">
        <v>45</v>
      </c>
      <c r="O3384" s="162">
        <v>195</v>
      </c>
      <c r="P3384" s="162">
        <v>1415</v>
      </c>
      <c r="Q3384" s="162">
        <v>2622</v>
      </c>
      <c r="R3384" s="164">
        <v>1</v>
      </c>
      <c r="S3384" s="164" t="s">
        <v>644</v>
      </c>
      <c r="T3384" s="164"/>
      <c r="U3384" s="164" t="s">
        <v>644</v>
      </c>
      <c r="V3384" s="164" t="s">
        <v>644</v>
      </c>
      <c r="W3384" s="162">
        <f t="shared" si="188"/>
        <v>1</v>
      </c>
      <c r="X3384" s="162">
        <v>1</v>
      </c>
      <c r="Y3384" t="str">
        <f t="shared" si="189"/>
        <v>Public Elementary</v>
      </c>
      <c r="AA3384" t="str">
        <f t="shared" si="190"/>
        <v>1</v>
      </c>
    </row>
    <row r="3385" spans="1:27" ht="15.75" hidden="1" customHeight="1" x14ac:dyDescent="0.25">
      <c r="A3385" s="162">
        <v>3305</v>
      </c>
      <c r="B3385" s="162">
        <v>124171</v>
      </c>
      <c r="C3385" s="163" t="s">
        <v>3948</v>
      </c>
      <c r="D3385" s="163" t="s">
        <v>638</v>
      </c>
      <c r="E3385" s="163" t="s">
        <v>639</v>
      </c>
      <c r="F3385" s="163" t="s">
        <v>3923</v>
      </c>
      <c r="G3385" s="163" t="s">
        <v>3923</v>
      </c>
      <c r="H3385" s="163" t="s">
        <v>3949</v>
      </c>
      <c r="I3385" s="163" t="s">
        <v>643</v>
      </c>
      <c r="J3385" s="162">
        <v>11.075923</v>
      </c>
      <c r="K3385" s="162">
        <v>124.555931</v>
      </c>
      <c r="L3385" s="163" t="s">
        <v>644</v>
      </c>
      <c r="M3385" s="162">
        <v>14</v>
      </c>
      <c r="N3385" s="162">
        <v>45</v>
      </c>
      <c r="O3385" s="162">
        <v>195</v>
      </c>
      <c r="P3385" s="162">
        <v>1415</v>
      </c>
      <c r="Q3385" s="162">
        <v>2624</v>
      </c>
      <c r="R3385" s="164">
        <v>1</v>
      </c>
      <c r="S3385" s="164" t="s">
        <v>644</v>
      </c>
      <c r="T3385" s="164"/>
      <c r="U3385" s="164" t="s">
        <v>644</v>
      </c>
      <c r="V3385" s="164" t="s">
        <v>644</v>
      </c>
      <c r="W3385" s="162">
        <f t="shared" si="188"/>
        <v>1</v>
      </c>
      <c r="X3385" s="162">
        <v>1</v>
      </c>
      <c r="Y3385" t="str">
        <f t="shared" si="189"/>
        <v>Public Elementary</v>
      </c>
      <c r="AA3385" t="str">
        <f t="shared" si="190"/>
        <v>1</v>
      </c>
    </row>
    <row r="3386" spans="1:27" ht="15.75" hidden="1" customHeight="1" x14ac:dyDescent="0.25">
      <c r="A3386" s="162">
        <v>3309</v>
      </c>
      <c r="B3386" s="162">
        <v>124175</v>
      </c>
      <c r="C3386" s="163" t="s">
        <v>3953</v>
      </c>
      <c r="D3386" s="163" t="s">
        <v>638</v>
      </c>
      <c r="E3386" s="163" t="s">
        <v>639</v>
      </c>
      <c r="F3386" s="163" t="s">
        <v>3923</v>
      </c>
      <c r="G3386" s="163" t="s">
        <v>3923</v>
      </c>
      <c r="H3386" s="163" t="s">
        <v>3949</v>
      </c>
      <c r="I3386" s="163" t="s">
        <v>643</v>
      </c>
      <c r="J3386" s="162">
        <v>11.100231000000001</v>
      </c>
      <c r="K3386" s="162">
        <v>124.584328</v>
      </c>
      <c r="L3386" s="163" t="s">
        <v>644</v>
      </c>
      <c r="M3386" s="162">
        <v>14</v>
      </c>
      <c r="N3386" s="162">
        <v>45</v>
      </c>
      <c r="O3386" s="162">
        <v>195</v>
      </c>
      <c r="P3386" s="162">
        <v>1415</v>
      </c>
      <c r="Q3386" s="162">
        <v>2624</v>
      </c>
      <c r="R3386" s="164">
        <v>1</v>
      </c>
      <c r="S3386" s="164" t="s">
        <v>644</v>
      </c>
      <c r="T3386" s="164"/>
      <c r="U3386" s="164" t="s">
        <v>644</v>
      </c>
      <c r="V3386" s="164" t="s">
        <v>644</v>
      </c>
      <c r="W3386" s="162">
        <f t="shared" si="188"/>
        <v>1</v>
      </c>
      <c r="X3386" s="162">
        <v>1</v>
      </c>
      <c r="Y3386" t="str">
        <f t="shared" si="189"/>
        <v>Public Elementary</v>
      </c>
      <c r="AA3386" t="str">
        <f t="shared" si="190"/>
        <v>1</v>
      </c>
    </row>
    <row r="3387" spans="1:27" ht="15.75" hidden="1" customHeight="1" x14ac:dyDescent="0.25">
      <c r="A3387" s="162">
        <v>3311</v>
      </c>
      <c r="B3387" s="162">
        <v>124177</v>
      </c>
      <c r="C3387" s="163" t="s">
        <v>3954</v>
      </c>
      <c r="D3387" s="163" t="s">
        <v>638</v>
      </c>
      <c r="E3387" s="163" t="s">
        <v>639</v>
      </c>
      <c r="F3387" s="163" t="s">
        <v>3923</v>
      </c>
      <c r="G3387" s="163" t="s">
        <v>3923</v>
      </c>
      <c r="H3387" s="163" t="s">
        <v>3949</v>
      </c>
      <c r="I3387" s="163" t="s">
        <v>643</v>
      </c>
      <c r="J3387" s="162">
        <v>11.083301000000001</v>
      </c>
      <c r="K3387" s="162">
        <v>124.590858</v>
      </c>
      <c r="L3387" s="163" t="s">
        <v>644</v>
      </c>
      <c r="M3387" s="162">
        <v>14</v>
      </c>
      <c r="N3387" s="162">
        <v>45</v>
      </c>
      <c r="O3387" s="162">
        <v>195</v>
      </c>
      <c r="P3387" s="162">
        <v>1415</v>
      </c>
      <c r="Q3387" s="162">
        <v>2624</v>
      </c>
      <c r="R3387" s="164">
        <v>1</v>
      </c>
      <c r="S3387" s="164" t="s">
        <v>644</v>
      </c>
      <c r="T3387" s="164"/>
      <c r="U3387" s="164" t="s">
        <v>644</v>
      </c>
      <c r="V3387" s="164" t="s">
        <v>644</v>
      </c>
      <c r="W3387" s="162">
        <f t="shared" si="188"/>
        <v>1</v>
      </c>
      <c r="X3387" s="162">
        <v>1</v>
      </c>
      <c r="Y3387" t="str">
        <f t="shared" si="189"/>
        <v>Public Elementary</v>
      </c>
      <c r="AA3387" t="str">
        <f t="shared" si="190"/>
        <v>1</v>
      </c>
    </row>
    <row r="3388" spans="1:27" ht="15.75" hidden="1" customHeight="1" x14ac:dyDescent="0.25">
      <c r="A3388" s="162">
        <v>3313</v>
      </c>
      <c r="B3388" s="162">
        <v>124179</v>
      </c>
      <c r="C3388" s="163" t="s">
        <v>3956</v>
      </c>
      <c r="D3388" s="163" t="s">
        <v>638</v>
      </c>
      <c r="E3388" s="163" t="s">
        <v>639</v>
      </c>
      <c r="F3388" s="163" t="s">
        <v>3923</v>
      </c>
      <c r="G3388" s="163" t="s">
        <v>3923</v>
      </c>
      <c r="H3388" s="163" t="s">
        <v>3949</v>
      </c>
      <c r="I3388" s="163" t="s">
        <v>643</v>
      </c>
      <c r="J3388" s="162">
        <v>11.102893999999999</v>
      </c>
      <c r="K3388" s="162">
        <v>124.61425</v>
      </c>
      <c r="L3388" s="163" t="s">
        <v>644</v>
      </c>
      <c r="M3388" s="162">
        <v>14</v>
      </c>
      <c r="N3388" s="162">
        <v>45</v>
      </c>
      <c r="O3388" s="162">
        <v>195</v>
      </c>
      <c r="P3388" s="162">
        <v>1415</v>
      </c>
      <c r="Q3388" s="162">
        <v>2624</v>
      </c>
      <c r="R3388" s="164">
        <v>1</v>
      </c>
      <c r="S3388" s="164" t="s">
        <v>644</v>
      </c>
      <c r="T3388" s="164"/>
      <c r="U3388" s="164" t="s">
        <v>644</v>
      </c>
      <c r="V3388" s="164" t="s">
        <v>644</v>
      </c>
      <c r="W3388" s="162">
        <f t="shared" si="188"/>
        <v>1</v>
      </c>
      <c r="X3388" s="162">
        <v>1</v>
      </c>
      <c r="Y3388" t="str">
        <f t="shared" si="189"/>
        <v>Public Elementary</v>
      </c>
      <c r="AA3388" t="str">
        <f t="shared" si="190"/>
        <v>1</v>
      </c>
    </row>
    <row r="3389" spans="1:27" ht="15.75" hidden="1" customHeight="1" x14ac:dyDescent="0.25">
      <c r="A3389" s="162">
        <v>3315</v>
      </c>
      <c r="B3389" s="162">
        <v>124181</v>
      </c>
      <c r="C3389" s="163" t="s">
        <v>3959</v>
      </c>
      <c r="D3389" s="163" t="s">
        <v>638</v>
      </c>
      <c r="E3389" s="163" t="s">
        <v>639</v>
      </c>
      <c r="F3389" s="163" t="s">
        <v>3923</v>
      </c>
      <c r="G3389" s="163" t="s">
        <v>3923</v>
      </c>
      <c r="H3389" s="163" t="s">
        <v>3949</v>
      </c>
      <c r="I3389" s="163" t="s">
        <v>643</v>
      </c>
      <c r="J3389" s="162">
        <v>11.074045999999999</v>
      </c>
      <c r="K3389" s="162">
        <v>124.59348300000001</v>
      </c>
      <c r="L3389" s="163" t="s">
        <v>644</v>
      </c>
      <c r="M3389" s="162">
        <v>14</v>
      </c>
      <c r="N3389" s="162">
        <v>45</v>
      </c>
      <c r="O3389" s="162">
        <v>195</v>
      </c>
      <c r="P3389" s="162">
        <v>1415</v>
      </c>
      <c r="Q3389" s="162">
        <v>2624</v>
      </c>
      <c r="R3389" s="164">
        <v>1</v>
      </c>
      <c r="S3389" s="164" t="s">
        <v>644</v>
      </c>
      <c r="T3389" s="164"/>
      <c r="U3389" s="164" t="s">
        <v>644</v>
      </c>
      <c r="V3389" s="164" t="s">
        <v>644</v>
      </c>
      <c r="W3389" s="162">
        <f t="shared" si="188"/>
        <v>1</v>
      </c>
      <c r="X3389" s="162">
        <v>1</v>
      </c>
      <c r="Y3389" t="str">
        <f t="shared" si="189"/>
        <v>Public Elementary</v>
      </c>
      <c r="AA3389" t="str">
        <f t="shared" si="190"/>
        <v>1</v>
      </c>
    </row>
    <row r="3390" spans="1:27" ht="15.75" hidden="1" customHeight="1" x14ac:dyDescent="0.25">
      <c r="A3390" s="162">
        <v>3319</v>
      </c>
      <c r="B3390" s="162">
        <v>124185</v>
      </c>
      <c r="C3390" s="163" t="s">
        <v>3963</v>
      </c>
      <c r="D3390" s="163" t="s">
        <v>638</v>
      </c>
      <c r="E3390" s="163" t="s">
        <v>639</v>
      </c>
      <c r="F3390" s="163" t="s">
        <v>3923</v>
      </c>
      <c r="G3390" s="163" t="s">
        <v>3923</v>
      </c>
      <c r="H3390" s="163" t="s">
        <v>3949</v>
      </c>
      <c r="I3390" s="163" t="s">
        <v>643</v>
      </c>
      <c r="J3390" s="162">
        <v>11.134916670000001</v>
      </c>
      <c r="K3390" s="162">
        <v>124.5530083</v>
      </c>
      <c r="L3390" s="163" t="s">
        <v>644</v>
      </c>
      <c r="M3390" s="162">
        <v>14</v>
      </c>
      <c r="N3390" s="162">
        <v>45</v>
      </c>
      <c r="O3390" s="162">
        <v>195</v>
      </c>
      <c r="P3390" s="162">
        <v>1415</v>
      </c>
      <c r="Q3390" s="162">
        <v>2624</v>
      </c>
      <c r="R3390" s="164">
        <v>1</v>
      </c>
      <c r="S3390" s="164" t="s">
        <v>644</v>
      </c>
      <c r="T3390" s="164"/>
      <c r="U3390" s="164" t="s">
        <v>644</v>
      </c>
      <c r="V3390" s="164" t="s">
        <v>644</v>
      </c>
      <c r="W3390" s="162">
        <f t="shared" si="188"/>
        <v>1</v>
      </c>
      <c r="X3390" s="162">
        <v>1</v>
      </c>
      <c r="Y3390" t="str">
        <f t="shared" si="189"/>
        <v>Public Elementary</v>
      </c>
      <c r="AA3390" t="str">
        <f t="shared" si="190"/>
        <v>1</v>
      </c>
    </row>
    <row r="3391" spans="1:27" ht="15.75" hidden="1" customHeight="1" x14ac:dyDescent="0.25">
      <c r="A3391" s="162">
        <v>3325</v>
      </c>
      <c r="B3391" s="162">
        <v>124191</v>
      </c>
      <c r="C3391" s="163" t="s">
        <v>3968</v>
      </c>
      <c r="D3391" s="163" t="s">
        <v>638</v>
      </c>
      <c r="E3391" s="163" t="s">
        <v>639</v>
      </c>
      <c r="F3391" s="163" t="s">
        <v>3923</v>
      </c>
      <c r="G3391" s="163" t="s">
        <v>3923</v>
      </c>
      <c r="H3391" s="163" t="s">
        <v>3949</v>
      </c>
      <c r="I3391" s="163" t="s">
        <v>643</v>
      </c>
      <c r="J3391" s="162">
        <v>11.091339</v>
      </c>
      <c r="K3391" s="162">
        <v>124.588684</v>
      </c>
      <c r="L3391" s="163" t="s">
        <v>644</v>
      </c>
      <c r="M3391" s="162">
        <v>14</v>
      </c>
      <c r="N3391" s="162">
        <v>45</v>
      </c>
      <c r="O3391" s="162">
        <v>195</v>
      </c>
      <c r="P3391" s="162">
        <v>1415</v>
      </c>
      <c r="Q3391" s="162">
        <v>2624</v>
      </c>
      <c r="R3391" s="164">
        <v>1</v>
      </c>
      <c r="S3391" s="164" t="s">
        <v>644</v>
      </c>
      <c r="T3391" s="164"/>
      <c r="U3391" s="164" t="s">
        <v>644</v>
      </c>
      <c r="V3391" s="164" t="s">
        <v>644</v>
      </c>
      <c r="W3391" s="162">
        <f t="shared" ref="W3391:W3422" si="191">IF(AA3391="1",1,IF(AA3391="2",2,IF(AA3391="12",4,IF(AA3391="123",6,IF(AA3391="23",5,IF(AA3391="3",3,IF(AA3391="4",7,IF(AA3391="35",8,""))))))))</f>
        <v>1</v>
      </c>
      <c r="X3391" s="162">
        <v>1</v>
      </c>
      <c r="Y3391" t="str">
        <f t="shared" ref="Y3391:Y3422" si="192">IF(X3391=1,"Public","Private")&amp;" "&amp;IF(W3391=1,"Elementary",IF(W3391=2,"JHS",IF(W3391=3,"SHS (Stand-alone)",IF(W3391=4,"Integrated",IF(W3391=5,"Secondary",IF(W3391=6,"Complete K to 12",IF(W3391=7,"ALS",IF(W3391=8,"SHS SUC",""))))))))</f>
        <v>Public Elementary</v>
      </c>
      <c r="AA3391" t="str">
        <f t="shared" ref="AA3391:AA3422" si="193">IF(R3391=1,1,"")&amp;IF(S3391=1,2,"")&amp;IF(T3391=1,3,"")&amp;IF(U3391=1,4,"")&amp;IF(V3391=1,5,"")</f>
        <v>1</v>
      </c>
    </row>
    <row r="3392" spans="1:27" ht="15.75" hidden="1" customHeight="1" x14ac:dyDescent="0.25">
      <c r="A3392" s="162">
        <v>3327</v>
      </c>
      <c r="B3392" s="162">
        <v>124193</v>
      </c>
      <c r="C3392" s="163" t="s">
        <v>3970</v>
      </c>
      <c r="D3392" s="163" t="s">
        <v>638</v>
      </c>
      <c r="E3392" s="163" t="s">
        <v>639</v>
      </c>
      <c r="F3392" s="163" t="s">
        <v>3923</v>
      </c>
      <c r="G3392" s="163" t="s">
        <v>3923</v>
      </c>
      <c r="H3392" s="163" t="s">
        <v>3949</v>
      </c>
      <c r="I3392" s="163" t="s">
        <v>643</v>
      </c>
      <c r="J3392" s="162">
        <v>11.1082</v>
      </c>
      <c r="K3392" s="162">
        <v>124.577</v>
      </c>
      <c r="L3392" s="163" t="s">
        <v>644</v>
      </c>
      <c r="M3392" s="162">
        <v>14</v>
      </c>
      <c r="N3392" s="162">
        <v>45</v>
      </c>
      <c r="O3392" s="162">
        <v>195</v>
      </c>
      <c r="P3392" s="162">
        <v>1415</v>
      </c>
      <c r="Q3392" s="162">
        <v>2624</v>
      </c>
      <c r="R3392" s="164">
        <v>1</v>
      </c>
      <c r="S3392" s="164" t="s">
        <v>644</v>
      </c>
      <c r="T3392" s="164"/>
      <c r="U3392" s="164" t="s">
        <v>644</v>
      </c>
      <c r="V3392" s="164" t="s">
        <v>644</v>
      </c>
      <c r="W3392" s="162">
        <f t="shared" si="191"/>
        <v>1</v>
      </c>
      <c r="X3392" s="162">
        <v>1</v>
      </c>
      <c r="Y3392" t="str">
        <f t="shared" si="192"/>
        <v>Public Elementary</v>
      </c>
      <c r="AA3392" t="str">
        <f t="shared" si="193"/>
        <v>1</v>
      </c>
    </row>
    <row r="3393" spans="1:27" ht="15.75" hidden="1" customHeight="1" x14ac:dyDescent="0.25">
      <c r="A3393" s="162">
        <v>3367</v>
      </c>
      <c r="B3393" s="162">
        <v>303662</v>
      </c>
      <c r="C3393" s="163" t="s">
        <v>4003</v>
      </c>
      <c r="D3393" s="163" t="s">
        <v>638</v>
      </c>
      <c r="E3393" s="163" t="s">
        <v>639</v>
      </c>
      <c r="F3393" s="163" t="s">
        <v>3923</v>
      </c>
      <c r="G3393" s="163" t="s">
        <v>3923</v>
      </c>
      <c r="H3393" s="163" t="s">
        <v>3949</v>
      </c>
      <c r="I3393" s="163" t="s">
        <v>716</v>
      </c>
      <c r="J3393" s="162">
        <v>11.10529444</v>
      </c>
      <c r="K3393" s="162">
        <v>124.578275</v>
      </c>
      <c r="L3393" s="163" t="s">
        <v>644</v>
      </c>
      <c r="M3393" s="162">
        <v>14</v>
      </c>
      <c r="N3393" s="162">
        <v>45</v>
      </c>
      <c r="O3393" s="162">
        <v>195</v>
      </c>
      <c r="P3393" s="162">
        <v>1415</v>
      </c>
      <c r="Q3393" s="162">
        <v>2624</v>
      </c>
      <c r="R3393" s="164" t="s">
        <v>644</v>
      </c>
      <c r="S3393" s="164">
        <v>1</v>
      </c>
      <c r="T3393" s="164">
        <v>1</v>
      </c>
      <c r="U3393" s="164" t="s">
        <v>644</v>
      </c>
      <c r="V3393" s="164" t="s">
        <v>644</v>
      </c>
      <c r="W3393" s="162">
        <f t="shared" si="191"/>
        <v>5</v>
      </c>
      <c r="X3393" s="162">
        <v>1</v>
      </c>
      <c r="Y3393" t="str">
        <f t="shared" si="192"/>
        <v>Public Secondary</v>
      </c>
      <c r="AA3393" t="str">
        <f t="shared" si="193"/>
        <v>23</v>
      </c>
    </row>
    <row r="3394" spans="1:27" ht="15.75" hidden="1" customHeight="1" x14ac:dyDescent="0.25">
      <c r="A3394" s="162"/>
      <c r="B3394" s="162">
        <v>403100</v>
      </c>
      <c r="C3394" s="163" t="s">
        <v>5474</v>
      </c>
      <c r="D3394" s="163" t="s">
        <v>638</v>
      </c>
      <c r="E3394" s="163" t="s">
        <v>639</v>
      </c>
      <c r="F3394" s="163" t="s">
        <v>3923</v>
      </c>
      <c r="G3394" s="163" t="s">
        <v>3923</v>
      </c>
      <c r="H3394" s="163" t="s">
        <v>3949</v>
      </c>
      <c r="I3394" s="163" t="s">
        <v>643</v>
      </c>
      <c r="J3394" s="162" t="s">
        <v>644</v>
      </c>
      <c r="K3394" s="162">
        <v>1</v>
      </c>
      <c r="L3394" s="163"/>
      <c r="M3394" s="162" t="s">
        <v>644</v>
      </c>
      <c r="N3394" s="162" t="s">
        <v>644</v>
      </c>
      <c r="O3394" s="162" t="str">
        <f>IF(S3394="1",1,IF(S3394="2",2,IF(S3394="12",4,IF(S3394="123",6,IF(S3394="23",5,IF(S3394="3",3,IF(S3394="4",7,IF(S3394="35",8,""))))))))</f>
        <v/>
      </c>
      <c r="P3394" s="162">
        <v>1</v>
      </c>
      <c r="Q3394" s="162" t="str">
        <f>IF(P3394=1,"Public","Private")&amp;" "&amp;IF(O3394=1,"Elementary",IF(O3394=2,"JHS",IF(O3394=3,"SHS (Stand-alone)",IF(O3394=4,"Integrated",IF(O3394=5,"Secondary",IF(O3394=6,"Complete K to 12",IF(O3394=7,"ALS",IF(O3394=8,"SHS SUC",""))))))))</f>
        <v xml:space="preserve">Public </v>
      </c>
      <c r="R3394" s="164">
        <v>1</v>
      </c>
      <c r="S3394" s="164"/>
      <c r="T3394" s="164"/>
      <c r="U3394" s="164"/>
      <c r="V3394" s="164"/>
      <c r="W3394" s="162">
        <f t="shared" si="191"/>
        <v>1</v>
      </c>
      <c r="X3394" s="162">
        <v>2</v>
      </c>
      <c r="Y3394" t="str">
        <f t="shared" si="192"/>
        <v>Private Elementary</v>
      </c>
      <c r="AA3394" t="str">
        <f t="shared" si="193"/>
        <v>1</v>
      </c>
    </row>
    <row r="3395" spans="1:27" ht="15.75" hidden="1" customHeight="1" x14ac:dyDescent="0.25">
      <c r="A3395" s="162">
        <v>3371</v>
      </c>
      <c r="B3395" s="162">
        <v>313904</v>
      </c>
      <c r="C3395" s="163" t="s">
        <v>4007</v>
      </c>
      <c r="D3395" s="163" t="s">
        <v>638</v>
      </c>
      <c r="E3395" s="163" t="s">
        <v>639</v>
      </c>
      <c r="F3395" s="163" t="s">
        <v>3923</v>
      </c>
      <c r="G3395" s="163" t="s">
        <v>3923</v>
      </c>
      <c r="H3395" s="163" t="s">
        <v>3949</v>
      </c>
      <c r="I3395" s="163" t="s">
        <v>716</v>
      </c>
      <c r="J3395" s="162">
        <v>11.098946</v>
      </c>
      <c r="K3395" s="162">
        <v>124.552666</v>
      </c>
      <c r="L3395" s="163" t="s">
        <v>644</v>
      </c>
      <c r="M3395" s="162">
        <v>14</v>
      </c>
      <c r="N3395" s="162">
        <v>45</v>
      </c>
      <c r="O3395" s="162">
        <v>195</v>
      </c>
      <c r="P3395" s="162">
        <v>1415</v>
      </c>
      <c r="Q3395" s="162">
        <v>2624</v>
      </c>
      <c r="R3395" s="164" t="s">
        <v>644</v>
      </c>
      <c r="S3395" s="164">
        <v>1</v>
      </c>
      <c r="T3395" s="164">
        <v>1</v>
      </c>
      <c r="U3395" s="164" t="s">
        <v>644</v>
      </c>
      <c r="V3395" s="164" t="s">
        <v>644</v>
      </c>
      <c r="W3395" s="162">
        <f t="shared" si="191"/>
        <v>5</v>
      </c>
      <c r="X3395" s="162">
        <v>1</v>
      </c>
      <c r="Y3395" t="str">
        <f t="shared" si="192"/>
        <v>Public Secondary</v>
      </c>
      <c r="AA3395" t="str">
        <f t="shared" si="193"/>
        <v>23</v>
      </c>
    </row>
    <row r="3396" spans="1:27" s="1751" customFormat="1" ht="15.75" hidden="1" customHeight="1" x14ac:dyDescent="0.25">
      <c r="A3396" s="162">
        <v>3405</v>
      </c>
      <c r="B3396" s="183" t="s">
        <v>3949</v>
      </c>
      <c r="C3396" s="183" t="s">
        <v>4051</v>
      </c>
      <c r="D3396" s="163" t="s">
        <v>638</v>
      </c>
      <c r="E3396" s="163" t="s">
        <v>639</v>
      </c>
      <c r="F3396" s="163" t="s">
        <v>3923</v>
      </c>
      <c r="G3396" s="163" t="s">
        <v>3923</v>
      </c>
      <c r="H3396" s="183" t="s">
        <v>3949</v>
      </c>
      <c r="I3396" s="163" t="s">
        <v>758</v>
      </c>
      <c r="J3396" s="162"/>
      <c r="K3396" s="162"/>
      <c r="L3396" s="163"/>
      <c r="M3396" s="162"/>
      <c r="N3396" s="162"/>
      <c r="O3396" s="162"/>
      <c r="P3396" s="162"/>
      <c r="Q3396" s="166"/>
      <c r="R3396" s="188" t="s">
        <v>644</v>
      </c>
      <c r="S3396" s="188" t="s">
        <v>644</v>
      </c>
      <c r="T3396" s="188"/>
      <c r="U3396" s="188">
        <v>1</v>
      </c>
      <c r="V3396" s="188" t="s">
        <v>644</v>
      </c>
      <c r="W3396" s="162">
        <f t="shared" si="191"/>
        <v>7</v>
      </c>
      <c r="X3396" s="162">
        <v>1</v>
      </c>
      <c r="Y3396" s="1751" t="str">
        <f t="shared" si="192"/>
        <v>Public ALS</v>
      </c>
      <c r="AA3396" s="1751" t="str">
        <f t="shared" si="193"/>
        <v>4</v>
      </c>
    </row>
    <row r="3397" spans="1:27" s="1751" customFormat="1" ht="15.75" hidden="1" customHeight="1" x14ac:dyDescent="0.25">
      <c r="A3397" s="162">
        <v>3399</v>
      </c>
      <c r="B3397" s="162">
        <v>454508</v>
      </c>
      <c r="C3397" s="169" t="s">
        <v>4045</v>
      </c>
      <c r="D3397" s="163" t="s">
        <v>638</v>
      </c>
      <c r="E3397" s="163" t="s">
        <v>639</v>
      </c>
      <c r="F3397" s="163" t="s">
        <v>3923</v>
      </c>
      <c r="G3397" s="163" t="s">
        <v>3923</v>
      </c>
      <c r="H3397" s="163" t="s">
        <v>3949</v>
      </c>
      <c r="I3397" s="163" t="s">
        <v>643</v>
      </c>
      <c r="J3397" s="177"/>
      <c r="K3397" s="177"/>
      <c r="L3397" s="167" t="s">
        <v>3829</v>
      </c>
      <c r="M3397" s="166">
        <v>14</v>
      </c>
      <c r="N3397" s="162">
        <v>45</v>
      </c>
      <c r="O3397" s="162">
        <v>195</v>
      </c>
      <c r="P3397" s="162">
        <v>1415</v>
      </c>
      <c r="Q3397" s="166">
        <v>2624</v>
      </c>
      <c r="R3397" s="188">
        <v>1</v>
      </c>
      <c r="S3397" s="188" t="s">
        <v>644</v>
      </c>
      <c r="T3397" s="188"/>
      <c r="U3397" s="188" t="s">
        <v>644</v>
      </c>
      <c r="V3397" s="188" t="s">
        <v>644</v>
      </c>
      <c r="W3397" s="162">
        <f t="shared" si="191"/>
        <v>1</v>
      </c>
      <c r="X3397" s="162">
        <v>2</v>
      </c>
      <c r="Y3397" s="1751" t="str">
        <f t="shared" si="192"/>
        <v>Private Elementary</v>
      </c>
      <c r="AA3397" s="1751" t="str">
        <f t="shared" si="193"/>
        <v>1</v>
      </c>
    </row>
    <row r="3398" spans="1:27" s="1751" customFormat="1" ht="15.75" hidden="1" customHeight="1" x14ac:dyDescent="0.25">
      <c r="A3398" s="162"/>
      <c r="B3398" s="183" t="s">
        <v>5473</v>
      </c>
      <c r="C3398" s="183" t="s">
        <v>5480</v>
      </c>
      <c r="D3398" s="163" t="s">
        <v>638</v>
      </c>
      <c r="E3398" s="163" t="s">
        <v>639</v>
      </c>
      <c r="F3398" s="163" t="s">
        <v>3923</v>
      </c>
      <c r="G3398" s="163" t="s">
        <v>3923</v>
      </c>
      <c r="H3398" s="183" t="s">
        <v>5473</v>
      </c>
      <c r="I3398" s="163" t="s">
        <v>758</v>
      </c>
      <c r="J3398" s="188" t="s">
        <v>644</v>
      </c>
      <c r="K3398" s="188" t="s">
        <v>644</v>
      </c>
      <c r="L3398" s="188"/>
      <c r="M3398" s="188">
        <v>1</v>
      </c>
      <c r="N3398" s="164" t="s">
        <v>644</v>
      </c>
      <c r="O3398" s="162">
        <v>7</v>
      </c>
      <c r="P3398" s="162">
        <v>1</v>
      </c>
      <c r="Q3398" s="1751" t="s">
        <v>5478</v>
      </c>
      <c r="U3398" s="1553">
        <v>1</v>
      </c>
      <c r="W3398" s="162">
        <f t="shared" si="191"/>
        <v>7</v>
      </c>
      <c r="X3398" s="162">
        <v>1</v>
      </c>
      <c r="Y3398" s="1751" t="str">
        <f t="shared" si="192"/>
        <v>Public ALS</v>
      </c>
      <c r="AA3398" s="1751" t="str">
        <f t="shared" si="193"/>
        <v>4</v>
      </c>
    </row>
    <row r="3399" spans="1:27" s="1751" customFormat="1" ht="15.75" hidden="1" customHeight="1" x14ac:dyDescent="0.25">
      <c r="A3399" s="162">
        <v>3306</v>
      </c>
      <c r="B3399" s="162">
        <v>124172</v>
      </c>
      <c r="C3399" s="163" t="s">
        <v>3950</v>
      </c>
      <c r="D3399" s="163" t="s">
        <v>638</v>
      </c>
      <c r="E3399" s="163" t="s">
        <v>639</v>
      </c>
      <c r="F3399" s="163" t="s">
        <v>3923</v>
      </c>
      <c r="G3399" s="163" t="s">
        <v>3923</v>
      </c>
      <c r="H3399" s="163" t="s">
        <v>5473</v>
      </c>
      <c r="I3399" s="163" t="s">
        <v>643</v>
      </c>
      <c r="J3399" s="166">
        <v>11.089676000000001</v>
      </c>
      <c r="K3399" s="166">
        <v>124.537415</v>
      </c>
      <c r="L3399" s="167" t="s">
        <v>644</v>
      </c>
      <c r="M3399" s="166">
        <v>14</v>
      </c>
      <c r="N3399" s="162">
        <v>45</v>
      </c>
      <c r="O3399" s="162">
        <v>195</v>
      </c>
      <c r="P3399" s="162">
        <v>1415</v>
      </c>
      <c r="Q3399" s="166">
        <v>2624</v>
      </c>
      <c r="R3399" s="188">
        <v>1</v>
      </c>
      <c r="S3399" s="188" t="s">
        <v>644</v>
      </c>
      <c r="T3399" s="188"/>
      <c r="U3399" s="188" t="s">
        <v>644</v>
      </c>
      <c r="V3399" s="188" t="s">
        <v>644</v>
      </c>
      <c r="W3399" s="162">
        <f t="shared" si="191"/>
        <v>1</v>
      </c>
      <c r="X3399" s="162">
        <v>1</v>
      </c>
      <c r="Y3399" s="1751" t="str">
        <f t="shared" si="192"/>
        <v>Public Elementary</v>
      </c>
      <c r="AA3399" s="1751" t="str">
        <f t="shared" si="193"/>
        <v>1</v>
      </c>
    </row>
    <row r="3400" spans="1:27" ht="15.75" hidden="1" customHeight="1" x14ac:dyDescent="0.25">
      <c r="A3400" s="162">
        <v>3308</v>
      </c>
      <c r="B3400" s="162">
        <v>124174</v>
      </c>
      <c r="C3400" s="163" t="s">
        <v>3952</v>
      </c>
      <c r="D3400" s="163" t="s">
        <v>638</v>
      </c>
      <c r="E3400" s="163" t="s">
        <v>639</v>
      </c>
      <c r="F3400" s="163" t="s">
        <v>3923</v>
      </c>
      <c r="G3400" s="163" t="s">
        <v>3923</v>
      </c>
      <c r="H3400" s="163" t="s">
        <v>5473</v>
      </c>
      <c r="I3400" s="163" t="s">
        <v>643</v>
      </c>
      <c r="J3400" s="162">
        <v>11.118612000000001</v>
      </c>
      <c r="K3400" s="162">
        <v>124.56223300000001</v>
      </c>
      <c r="L3400" s="163" t="s">
        <v>644</v>
      </c>
      <c r="M3400" s="162">
        <v>14</v>
      </c>
      <c r="N3400" s="162">
        <v>45</v>
      </c>
      <c r="O3400" s="162">
        <v>195</v>
      </c>
      <c r="P3400" s="162">
        <v>1415</v>
      </c>
      <c r="Q3400" s="162">
        <v>2624</v>
      </c>
      <c r="R3400" s="164">
        <v>1</v>
      </c>
      <c r="S3400" s="164" t="s">
        <v>644</v>
      </c>
      <c r="T3400" s="164"/>
      <c r="U3400" s="164" t="s">
        <v>644</v>
      </c>
      <c r="V3400" s="164" t="s">
        <v>644</v>
      </c>
      <c r="W3400" s="162">
        <f t="shared" si="191"/>
        <v>1</v>
      </c>
      <c r="X3400" s="162">
        <v>1</v>
      </c>
      <c r="Y3400" t="str">
        <f t="shared" si="192"/>
        <v>Public Elementary</v>
      </c>
      <c r="AA3400" t="str">
        <f t="shared" si="193"/>
        <v>1</v>
      </c>
    </row>
    <row r="3401" spans="1:27" ht="15.75" hidden="1" customHeight="1" x14ac:dyDescent="0.25">
      <c r="A3401" s="162">
        <v>3310</v>
      </c>
      <c r="B3401" s="162">
        <v>124176</v>
      </c>
      <c r="C3401" s="163" t="s">
        <v>2677</v>
      </c>
      <c r="D3401" s="163" t="s">
        <v>638</v>
      </c>
      <c r="E3401" s="163" t="s">
        <v>639</v>
      </c>
      <c r="F3401" s="163" t="s">
        <v>3923</v>
      </c>
      <c r="G3401" s="163" t="s">
        <v>3923</v>
      </c>
      <c r="H3401" s="163" t="s">
        <v>5473</v>
      </c>
      <c r="I3401" s="163" t="s">
        <v>643</v>
      </c>
      <c r="J3401" s="162">
        <v>11.076494</v>
      </c>
      <c r="K3401" s="162">
        <v>124.566061</v>
      </c>
      <c r="L3401" s="163" t="s">
        <v>644</v>
      </c>
      <c r="M3401" s="162">
        <v>14</v>
      </c>
      <c r="N3401" s="162">
        <v>45</v>
      </c>
      <c r="O3401" s="162">
        <v>195</v>
      </c>
      <c r="P3401" s="162">
        <v>1415</v>
      </c>
      <c r="Q3401" s="162">
        <v>2624</v>
      </c>
      <c r="R3401" s="164">
        <v>1</v>
      </c>
      <c r="S3401" s="164" t="s">
        <v>644</v>
      </c>
      <c r="T3401" s="164"/>
      <c r="U3401" s="164" t="s">
        <v>644</v>
      </c>
      <c r="V3401" s="164" t="s">
        <v>644</v>
      </c>
      <c r="W3401" s="162">
        <f t="shared" si="191"/>
        <v>1</v>
      </c>
      <c r="X3401" s="162">
        <v>1</v>
      </c>
      <c r="Y3401" t="str">
        <f t="shared" si="192"/>
        <v>Public Elementary</v>
      </c>
      <c r="AA3401" t="str">
        <f t="shared" si="193"/>
        <v>1</v>
      </c>
    </row>
    <row r="3402" spans="1:27" ht="15.75" hidden="1" customHeight="1" x14ac:dyDescent="0.25">
      <c r="A3402" s="162">
        <v>3312</v>
      </c>
      <c r="B3402" s="162">
        <v>124178</v>
      </c>
      <c r="C3402" s="163" t="s">
        <v>3955</v>
      </c>
      <c r="D3402" s="163" t="s">
        <v>638</v>
      </c>
      <c r="E3402" s="163" t="s">
        <v>639</v>
      </c>
      <c r="F3402" s="163" t="s">
        <v>3923</v>
      </c>
      <c r="G3402" s="163" t="s">
        <v>3923</v>
      </c>
      <c r="H3402" s="163" t="s">
        <v>5473</v>
      </c>
      <c r="I3402" s="163" t="s">
        <v>643</v>
      </c>
      <c r="J3402" s="162">
        <v>11.114732999999999</v>
      </c>
      <c r="K3402" s="162">
        <v>124.527573</v>
      </c>
      <c r="L3402" s="163" t="s">
        <v>644</v>
      </c>
      <c r="M3402" s="162">
        <v>14</v>
      </c>
      <c r="N3402" s="162">
        <v>45</v>
      </c>
      <c r="O3402" s="162">
        <v>195</v>
      </c>
      <c r="P3402" s="162">
        <v>1415</v>
      </c>
      <c r="Q3402" s="162">
        <v>2624</v>
      </c>
      <c r="R3402" s="164">
        <v>1</v>
      </c>
      <c r="S3402" s="164" t="s">
        <v>644</v>
      </c>
      <c r="T3402" s="164"/>
      <c r="U3402" s="164" t="s">
        <v>644</v>
      </c>
      <c r="V3402" s="164" t="s">
        <v>644</v>
      </c>
      <c r="W3402" s="162">
        <f t="shared" si="191"/>
        <v>1</v>
      </c>
      <c r="X3402" s="162">
        <v>1</v>
      </c>
      <c r="Y3402" t="str">
        <f t="shared" si="192"/>
        <v>Public Elementary</v>
      </c>
      <c r="AA3402" t="str">
        <f t="shared" si="193"/>
        <v>1</v>
      </c>
    </row>
    <row r="3403" spans="1:27" ht="15.75" hidden="1" customHeight="1" x14ac:dyDescent="0.25">
      <c r="A3403" s="162">
        <v>3316</v>
      </c>
      <c r="B3403" s="162">
        <v>124182</v>
      </c>
      <c r="C3403" s="163" t="s">
        <v>3960</v>
      </c>
      <c r="D3403" s="163" t="s">
        <v>638</v>
      </c>
      <c r="E3403" s="163" t="s">
        <v>639</v>
      </c>
      <c r="F3403" s="163" t="s">
        <v>3923</v>
      </c>
      <c r="G3403" s="163" t="s">
        <v>3923</v>
      </c>
      <c r="H3403" s="163" t="s">
        <v>5473</v>
      </c>
      <c r="I3403" s="163" t="s">
        <v>643</v>
      </c>
      <c r="J3403" s="162">
        <v>11.144124</v>
      </c>
      <c r="K3403" s="162">
        <v>124.53098300000001</v>
      </c>
      <c r="L3403" s="163" t="s">
        <v>644</v>
      </c>
      <c r="M3403" s="162">
        <v>14</v>
      </c>
      <c r="N3403" s="162">
        <v>45</v>
      </c>
      <c r="O3403" s="162">
        <v>195</v>
      </c>
      <c r="P3403" s="162">
        <v>1415</v>
      </c>
      <c r="Q3403" s="162">
        <v>2624</v>
      </c>
      <c r="R3403" s="164">
        <v>1</v>
      </c>
      <c r="S3403" s="164" t="s">
        <v>644</v>
      </c>
      <c r="T3403" s="164"/>
      <c r="U3403" s="164" t="s">
        <v>644</v>
      </c>
      <c r="V3403" s="164" t="s">
        <v>644</v>
      </c>
      <c r="W3403" s="162">
        <f t="shared" si="191"/>
        <v>1</v>
      </c>
      <c r="X3403" s="162">
        <v>1</v>
      </c>
      <c r="Y3403" t="str">
        <f t="shared" si="192"/>
        <v>Public Elementary</v>
      </c>
      <c r="AA3403" t="str">
        <f t="shared" si="193"/>
        <v>1</v>
      </c>
    </row>
    <row r="3404" spans="1:27" ht="15.75" hidden="1" customHeight="1" x14ac:dyDescent="0.25">
      <c r="A3404" s="162">
        <v>3320</v>
      </c>
      <c r="B3404" s="162">
        <v>124186</v>
      </c>
      <c r="C3404" s="163" t="s">
        <v>3964</v>
      </c>
      <c r="D3404" s="163" t="s">
        <v>638</v>
      </c>
      <c r="E3404" s="163" t="s">
        <v>639</v>
      </c>
      <c r="F3404" s="163" t="s">
        <v>3923</v>
      </c>
      <c r="G3404" s="163" t="s">
        <v>3923</v>
      </c>
      <c r="H3404" s="163" t="s">
        <v>5473</v>
      </c>
      <c r="I3404" s="163" t="s">
        <v>643</v>
      </c>
      <c r="J3404" s="162">
        <v>11.144121999999999</v>
      </c>
      <c r="K3404" s="162">
        <v>124.53098300000001</v>
      </c>
      <c r="L3404" s="163" t="s">
        <v>644</v>
      </c>
      <c r="M3404" s="162">
        <v>14</v>
      </c>
      <c r="N3404" s="162">
        <v>45</v>
      </c>
      <c r="O3404" s="162">
        <v>195</v>
      </c>
      <c r="P3404" s="162">
        <v>1415</v>
      </c>
      <c r="Q3404" s="162">
        <v>2624</v>
      </c>
      <c r="R3404" s="164">
        <v>1</v>
      </c>
      <c r="S3404" s="164" t="s">
        <v>644</v>
      </c>
      <c r="T3404" s="164"/>
      <c r="U3404" s="164" t="s">
        <v>644</v>
      </c>
      <c r="V3404" s="164" t="s">
        <v>644</v>
      </c>
      <c r="W3404" s="162">
        <f t="shared" si="191"/>
        <v>1</v>
      </c>
      <c r="X3404" s="162">
        <v>1</v>
      </c>
      <c r="Y3404" t="str">
        <f t="shared" si="192"/>
        <v>Public Elementary</v>
      </c>
      <c r="AA3404" t="str">
        <f t="shared" si="193"/>
        <v>1</v>
      </c>
    </row>
    <row r="3405" spans="1:27" ht="15.75" hidden="1" customHeight="1" x14ac:dyDescent="0.25">
      <c r="A3405" s="162">
        <v>3323</v>
      </c>
      <c r="B3405" s="162">
        <v>124189</v>
      </c>
      <c r="C3405" s="163" t="s">
        <v>3967</v>
      </c>
      <c r="D3405" s="163" t="s">
        <v>638</v>
      </c>
      <c r="E3405" s="163" t="s">
        <v>639</v>
      </c>
      <c r="F3405" s="163" t="s">
        <v>3923</v>
      </c>
      <c r="G3405" s="163" t="s">
        <v>3923</v>
      </c>
      <c r="H3405" s="163" t="s">
        <v>5473</v>
      </c>
      <c r="I3405" s="163" t="s">
        <v>643</v>
      </c>
      <c r="J3405" s="162">
        <v>11.071561000000001</v>
      </c>
      <c r="K3405" s="162">
        <v>124.537392</v>
      </c>
      <c r="L3405" s="163" t="s">
        <v>644</v>
      </c>
      <c r="M3405" s="162">
        <v>14</v>
      </c>
      <c r="N3405" s="162">
        <v>45</v>
      </c>
      <c r="O3405" s="162">
        <v>195</v>
      </c>
      <c r="P3405" s="162">
        <v>1415</v>
      </c>
      <c r="Q3405" s="162">
        <v>2624</v>
      </c>
      <c r="R3405" s="164">
        <v>1</v>
      </c>
      <c r="S3405" s="164" t="s">
        <v>644</v>
      </c>
      <c r="T3405" s="164"/>
      <c r="U3405" s="164" t="s">
        <v>644</v>
      </c>
      <c r="V3405" s="164" t="s">
        <v>644</v>
      </c>
      <c r="W3405" s="162">
        <f t="shared" si="191"/>
        <v>1</v>
      </c>
      <c r="X3405" s="162">
        <v>1</v>
      </c>
      <c r="Y3405" t="str">
        <f t="shared" si="192"/>
        <v>Public Elementary</v>
      </c>
      <c r="AA3405" t="str">
        <f t="shared" si="193"/>
        <v>1</v>
      </c>
    </row>
    <row r="3406" spans="1:27" ht="15.75" hidden="1" customHeight="1" x14ac:dyDescent="0.25">
      <c r="A3406" s="162">
        <v>3324</v>
      </c>
      <c r="B3406" s="162">
        <v>124190</v>
      </c>
      <c r="C3406" s="163" t="s">
        <v>1066</v>
      </c>
      <c r="D3406" s="163" t="s">
        <v>638</v>
      </c>
      <c r="E3406" s="163" t="s">
        <v>639</v>
      </c>
      <c r="F3406" s="163" t="s">
        <v>3923</v>
      </c>
      <c r="G3406" s="163" t="s">
        <v>3923</v>
      </c>
      <c r="H3406" s="163" t="s">
        <v>5473</v>
      </c>
      <c r="I3406" s="163" t="s">
        <v>643</v>
      </c>
      <c r="J3406" s="162">
        <v>11.0991</v>
      </c>
      <c r="K3406" s="162">
        <v>124.55200000000001</v>
      </c>
      <c r="L3406" s="163" t="s">
        <v>644</v>
      </c>
      <c r="M3406" s="162">
        <v>14</v>
      </c>
      <c r="N3406" s="162">
        <v>45</v>
      </c>
      <c r="O3406" s="162">
        <v>195</v>
      </c>
      <c r="P3406" s="162">
        <v>1415</v>
      </c>
      <c r="Q3406" s="162">
        <v>2624</v>
      </c>
      <c r="R3406" s="164">
        <v>1</v>
      </c>
      <c r="S3406" s="164" t="s">
        <v>644</v>
      </c>
      <c r="T3406" s="164"/>
      <c r="U3406" s="164" t="s">
        <v>644</v>
      </c>
      <c r="V3406" s="164" t="s">
        <v>644</v>
      </c>
      <c r="W3406" s="162">
        <f t="shared" si="191"/>
        <v>1</v>
      </c>
      <c r="X3406" s="162">
        <v>1</v>
      </c>
      <c r="Y3406" t="str">
        <f t="shared" si="192"/>
        <v>Public Elementary</v>
      </c>
      <c r="AA3406" t="str">
        <f t="shared" si="193"/>
        <v>1</v>
      </c>
    </row>
    <row r="3407" spans="1:27" ht="15.75" hidden="1" customHeight="1" x14ac:dyDescent="0.25">
      <c r="A3407" s="162">
        <v>3365</v>
      </c>
      <c r="B3407" s="162">
        <v>303660</v>
      </c>
      <c r="C3407" s="163" t="s">
        <v>4001</v>
      </c>
      <c r="D3407" s="163" t="s">
        <v>638</v>
      </c>
      <c r="E3407" s="163" t="s">
        <v>639</v>
      </c>
      <c r="F3407" s="163" t="s">
        <v>3923</v>
      </c>
      <c r="G3407" s="163" t="s">
        <v>3923</v>
      </c>
      <c r="H3407" s="163" t="s">
        <v>5473</v>
      </c>
      <c r="I3407" s="163" t="s">
        <v>716</v>
      </c>
      <c r="J3407" s="162">
        <v>11.0718</v>
      </c>
      <c r="K3407" s="162">
        <v>124.538</v>
      </c>
      <c r="L3407" s="163" t="s">
        <v>644</v>
      </c>
      <c r="M3407" s="162">
        <v>14</v>
      </c>
      <c r="N3407" s="162">
        <v>45</v>
      </c>
      <c r="O3407" s="162">
        <v>195</v>
      </c>
      <c r="P3407" s="162">
        <v>1415</v>
      </c>
      <c r="Q3407" s="162">
        <v>2624</v>
      </c>
      <c r="R3407" s="164" t="s">
        <v>644</v>
      </c>
      <c r="S3407" s="164">
        <v>1</v>
      </c>
      <c r="T3407" s="164">
        <v>1</v>
      </c>
      <c r="U3407" s="164" t="s">
        <v>644</v>
      </c>
      <c r="V3407" s="164" t="s">
        <v>644</v>
      </c>
      <c r="W3407" s="162">
        <f t="shared" si="191"/>
        <v>5</v>
      </c>
      <c r="X3407" s="162">
        <v>1</v>
      </c>
      <c r="Y3407" t="str">
        <f t="shared" si="192"/>
        <v>Public Secondary</v>
      </c>
      <c r="AA3407" t="str">
        <f t="shared" si="193"/>
        <v>23</v>
      </c>
    </row>
    <row r="3408" spans="1:27" ht="15.75" hidden="1" customHeight="1" x14ac:dyDescent="0.25">
      <c r="A3408" s="162">
        <v>3366</v>
      </c>
      <c r="B3408" s="162">
        <v>303661</v>
      </c>
      <c r="C3408" s="163" t="s">
        <v>4002</v>
      </c>
      <c r="D3408" s="163" t="s">
        <v>638</v>
      </c>
      <c r="E3408" s="163" t="s">
        <v>639</v>
      </c>
      <c r="F3408" s="163" t="s">
        <v>3923</v>
      </c>
      <c r="G3408" s="163" t="s">
        <v>3923</v>
      </c>
      <c r="H3408" s="163" t="s">
        <v>5473</v>
      </c>
      <c r="I3408" s="163" t="s">
        <v>716</v>
      </c>
      <c r="J3408" s="162">
        <v>11.098706999999999</v>
      </c>
      <c r="K3408" s="162">
        <v>124.55323</v>
      </c>
      <c r="L3408" s="163" t="s">
        <v>644</v>
      </c>
      <c r="M3408" s="162">
        <v>14</v>
      </c>
      <c r="N3408" s="162">
        <v>45</v>
      </c>
      <c r="O3408" s="162">
        <v>195</v>
      </c>
      <c r="P3408" s="162">
        <v>1415</v>
      </c>
      <c r="Q3408" s="162">
        <v>2624</v>
      </c>
      <c r="R3408" s="164" t="s">
        <v>644</v>
      </c>
      <c r="S3408" s="164">
        <v>1</v>
      </c>
      <c r="T3408" s="164">
        <v>1</v>
      </c>
      <c r="U3408" s="164" t="s">
        <v>644</v>
      </c>
      <c r="V3408" s="164" t="s">
        <v>644</v>
      </c>
      <c r="W3408" s="162">
        <f t="shared" si="191"/>
        <v>5</v>
      </c>
      <c r="X3408" s="162">
        <v>1</v>
      </c>
      <c r="Y3408" t="str">
        <f t="shared" si="192"/>
        <v>Public Secondary</v>
      </c>
      <c r="AA3408" t="str">
        <f t="shared" si="193"/>
        <v>23</v>
      </c>
    </row>
    <row r="3409" spans="1:27" ht="15.75" hidden="1" customHeight="1" x14ac:dyDescent="0.25">
      <c r="A3409" s="162"/>
      <c r="B3409" s="183" t="s">
        <v>5472</v>
      </c>
      <c r="C3409" s="183" t="s">
        <v>5481</v>
      </c>
      <c r="D3409" s="163" t="s">
        <v>638</v>
      </c>
      <c r="E3409" s="163" t="s">
        <v>639</v>
      </c>
      <c r="F3409" s="163" t="s">
        <v>3923</v>
      </c>
      <c r="G3409" s="163" t="s">
        <v>3923</v>
      </c>
      <c r="H3409" s="183" t="s">
        <v>5472</v>
      </c>
      <c r="I3409" s="163" t="s">
        <v>758</v>
      </c>
      <c r="J3409" s="168"/>
      <c r="K3409" s="168" t="s">
        <v>5479</v>
      </c>
      <c r="L3409" s="168"/>
      <c r="M3409" s="168">
        <v>1</v>
      </c>
      <c r="N3409" s="164"/>
      <c r="O3409" s="162"/>
      <c r="P3409" s="162"/>
      <c r="Q3409" s="168"/>
      <c r="R3409" s="168"/>
      <c r="S3409" s="168"/>
      <c r="T3409" s="168"/>
      <c r="U3409" s="184">
        <v>1</v>
      </c>
      <c r="V3409" s="168"/>
      <c r="W3409" s="162">
        <f t="shared" si="191"/>
        <v>7</v>
      </c>
      <c r="X3409" s="162">
        <v>1</v>
      </c>
      <c r="Y3409" t="str">
        <f t="shared" si="192"/>
        <v>Public ALS</v>
      </c>
      <c r="AA3409" t="str">
        <f t="shared" si="193"/>
        <v>4</v>
      </c>
    </row>
    <row r="3410" spans="1:27" ht="15.75" hidden="1" customHeight="1" x14ac:dyDescent="0.25">
      <c r="A3410" s="162">
        <v>3278</v>
      </c>
      <c r="B3410" s="162">
        <v>124144</v>
      </c>
      <c r="C3410" s="163" t="s">
        <v>3925</v>
      </c>
      <c r="D3410" s="163" t="s">
        <v>638</v>
      </c>
      <c r="E3410" s="163" t="s">
        <v>639</v>
      </c>
      <c r="F3410" s="163" t="s">
        <v>3923</v>
      </c>
      <c r="G3410" s="163" t="s">
        <v>3923</v>
      </c>
      <c r="H3410" s="163" t="s">
        <v>5472</v>
      </c>
      <c r="I3410" s="163" t="s">
        <v>643</v>
      </c>
      <c r="J3410" s="162">
        <v>11.067723000000001</v>
      </c>
      <c r="K3410" s="162">
        <v>124.64155599999999</v>
      </c>
      <c r="L3410" s="163" t="s">
        <v>644</v>
      </c>
      <c r="M3410" s="162">
        <v>14</v>
      </c>
      <c r="N3410" s="162">
        <v>45</v>
      </c>
      <c r="O3410" s="162">
        <v>195</v>
      </c>
      <c r="P3410" s="162">
        <v>1415</v>
      </c>
      <c r="Q3410" s="162">
        <v>2622</v>
      </c>
      <c r="R3410" s="164">
        <v>1</v>
      </c>
      <c r="S3410" s="164" t="s">
        <v>644</v>
      </c>
      <c r="T3410" s="164"/>
      <c r="U3410" s="164" t="s">
        <v>644</v>
      </c>
      <c r="V3410" s="164" t="s">
        <v>644</v>
      </c>
      <c r="W3410" s="162">
        <f t="shared" si="191"/>
        <v>1</v>
      </c>
      <c r="X3410" s="162">
        <v>1</v>
      </c>
      <c r="Y3410" t="str">
        <f t="shared" si="192"/>
        <v>Public Elementary</v>
      </c>
      <c r="AA3410" t="str">
        <f t="shared" si="193"/>
        <v>1</v>
      </c>
    </row>
    <row r="3411" spans="1:27" ht="15.75" hidden="1" customHeight="1" x14ac:dyDescent="0.25">
      <c r="A3411" s="162">
        <v>3280</v>
      </c>
      <c r="B3411" s="162">
        <v>124146</v>
      </c>
      <c r="C3411" s="163" t="s">
        <v>3928</v>
      </c>
      <c r="D3411" s="163" t="s">
        <v>638</v>
      </c>
      <c r="E3411" s="163" t="s">
        <v>639</v>
      </c>
      <c r="F3411" s="163" t="s">
        <v>3923</v>
      </c>
      <c r="G3411" s="163" t="s">
        <v>3923</v>
      </c>
      <c r="H3411" s="163" t="s">
        <v>5472</v>
      </c>
      <c r="I3411" s="163" t="s">
        <v>643</v>
      </c>
      <c r="J3411" s="162">
        <v>11.089846400000001</v>
      </c>
      <c r="K3411" s="162">
        <v>124.6819565</v>
      </c>
      <c r="L3411" s="163" t="s">
        <v>644</v>
      </c>
      <c r="M3411" s="162">
        <v>14</v>
      </c>
      <c r="N3411" s="162">
        <v>45</v>
      </c>
      <c r="O3411" s="162">
        <v>195</v>
      </c>
      <c r="P3411" s="162">
        <v>1415</v>
      </c>
      <c r="Q3411" s="162">
        <v>2622</v>
      </c>
      <c r="R3411" s="164">
        <v>1</v>
      </c>
      <c r="S3411" s="164" t="s">
        <v>644</v>
      </c>
      <c r="T3411" s="164"/>
      <c r="U3411" s="164" t="s">
        <v>644</v>
      </c>
      <c r="V3411" s="164" t="s">
        <v>644</v>
      </c>
      <c r="W3411" s="162">
        <f t="shared" si="191"/>
        <v>1</v>
      </c>
      <c r="X3411" s="162">
        <v>1</v>
      </c>
      <c r="Y3411" t="str">
        <f t="shared" si="192"/>
        <v>Public Elementary</v>
      </c>
      <c r="AA3411" t="str">
        <f t="shared" si="193"/>
        <v>1</v>
      </c>
    </row>
    <row r="3412" spans="1:27" ht="15.75" hidden="1" customHeight="1" x14ac:dyDescent="0.25">
      <c r="A3412" s="162">
        <v>3284</v>
      </c>
      <c r="B3412" s="162">
        <v>124150</v>
      </c>
      <c r="C3412" s="163" t="s">
        <v>3933</v>
      </c>
      <c r="D3412" s="163" t="s">
        <v>638</v>
      </c>
      <c r="E3412" s="163" t="s">
        <v>639</v>
      </c>
      <c r="F3412" s="163" t="s">
        <v>3923</v>
      </c>
      <c r="G3412" s="163" t="s">
        <v>3923</v>
      </c>
      <c r="H3412" s="163" t="s">
        <v>5472</v>
      </c>
      <c r="I3412" s="163" t="s">
        <v>643</v>
      </c>
      <c r="J3412" s="162">
        <v>11.073309</v>
      </c>
      <c r="K3412" s="162">
        <v>124.62464900000001</v>
      </c>
      <c r="L3412" s="163" t="s">
        <v>644</v>
      </c>
      <c r="M3412" s="162">
        <v>14</v>
      </c>
      <c r="N3412" s="162">
        <v>45</v>
      </c>
      <c r="O3412" s="162">
        <v>195</v>
      </c>
      <c r="P3412" s="162">
        <v>1415</v>
      </c>
      <c r="Q3412" s="162">
        <v>2622</v>
      </c>
      <c r="R3412" s="164">
        <v>1</v>
      </c>
      <c r="S3412" s="164" t="s">
        <v>644</v>
      </c>
      <c r="T3412" s="164"/>
      <c r="U3412" s="164" t="s">
        <v>644</v>
      </c>
      <c r="V3412" s="164" t="s">
        <v>644</v>
      </c>
      <c r="W3412" s="162">
        <f t="shared" si="191"/>
        <v>1</v>
      </c>
      <c r="X3412" s="162">
        <v>1</v>
      </c>
      <c r="Y3412" t="str">
        <f t="shared" si="192"/>
        <v>Public Elementary</v>
      </c>
      <c r="AA3412" t="str">
        <f t="shared" si="193"/>
        <v>1</v>
      </c>
    </row>
    <row r="3413" spans="1:27" ht="15.75" hidden="1" customHeight="1" x14ac:dyDescent="0.25">
      <c r="A3413" s="162">
        <v>3287</v>
      </c>
      <c r="B3413" s="162">
        <v>124153</v>
      </c>
      <c r="C3413" s="163" t="s">
        <v>3936</v>
      </c>
      <c r="D3413" s="163" t="s">
        <v>638</v>
      </c>
      <c r="E3413" s="163" t="s">
        <v>639</v>
      </c>
      <c r="F3413" s="163" t="s">
        <v>3923</v>
      </c>
      <c r="G3413" s="163" t="s">
        <v>3923</v>
      </c>
      <c r="H3413" s="163" t="s">
        <v>5472</v>
      </c>
      <c r="I3413" s="163" t="s">
        <v>643</v>
      </c>
      <c r="J3413" s="162">
        <v>11.033113999999999</v>
      </c>
      <c r="K3413" s="162">
        <v>124.71045700000001</v>
      </c>
      <c r="L3413" s="163" t="s">
        <v>644</v>
      </c>
      <c r="M3413" s="162">
        <v>14</v>
      </c>
      <c r="N3413" s="162">
        <v>45</v>
      </c>
      <c r="O3413" s="162">
        <v>195</v>
      </c>
      <c r="P3413" s="162">
        <v>1415</v>
      </c>
      <c r="Q3413" s="162">
        <v>2622</v>
      </c>
      <c r="R3413" s="164">
        <v>1</v>
      </c>
      <c r="S3413" s="164" t="s">
        <v>644</v>
      </c>
      <c r="T3413" s="164"/>
      <c r="U3413" s="164" t="s">
        <v>644</v>
      </c>
      <c r="V3413" s="164" t="s">
        <v>644</v>
      </c>
      <c r="W3413" s="162">
        <f t="shared" si="191"/>
        <v>1</v>
      </c>
      <c r="X3413" s="162">
        <v>1</v>
      </c>
      <c r="Y3413" t="str">
        <f t="shared" si="192"/>
        <v>Public Elementary</v>
      </c>
      <c r="AA3413" t="str">
        <f t="shared" si="193"/>
        <v>1</v>
      </c>
    </row>
    <row r="3414" spans="1:27" ht="15.75" hidden="1" customHeight="1" x14ac:dyDescent="0.25">
      <c r="A3414" s="162">
        <v>3291</v>
      </c>
      <c r="B3414" s="162">
        <v>124157</v>
      </c>
      <c r="C3414" s="163" t="s">
        <v>3939</v>
      </c>
      <c r="D3414" s="163" t="s">
        <v>638</v>
      </c>
      <c r="E3414" s="163" t="s">
        <v>639</v>
      </c>
      <c r="F3414" s="163" t="s">
        <v>3923</v>
      </c>
      <c r="G3414" s="163" t="s">
        <v>3923</v>
      </c>
      <c r="H3414" s="163" t="s">
        <v>5472</v>
      </c>
      <c r="I3414" s="163" t="s">
        <v>643</v>
      </c>
      <c r="J3414" s="162">
        <v>11.07129722</v>
      </c>
      <c r="K3414" s="162">
        <v>124.7016333</v>
      </c>
      <c r="L3414" s="163" t="s">
        <v>644</v>
      </c>
      <c r="M3414" s="162">
        <v>14</v>
      </c>
      <c r="N3414" s="162">
        <v>45</v>
      </c>
      <c r="O3414" s="162">
        <v>195</v>
      </c>
      <c r="P3414" s="162">
        <v>1415</v>
      </c>
      <c r="Q3414" s="162">
        <v>2622</v>
      </c>
      <c r="R3414" s="164">
        <v>1</v>
      </c>
      <c r="S3414" s="164" t="s">
        <v>644</v>
      </c>
      <c r="T3414" s="164"/>
      <c r="U3414" s="164" t="s">
        <v>644</v>
      </c>
      <c r="V3414" s="164" t="s">
        <v>644</v>
      </c>
      <c r="W3414" s="162">
        <f t="shared" si="191"/>
        <v>1</v>
      </c>
      <c r="X3414" s="162">
        <v>1</v>
      </c>
      <c r="Y3414" t="str">
        <f t="shared" si="192"/>
        <v>Public Elementary</v>
      </c>
      <c r="AA3414" t="str">
        <f t="shared" si="193"/>
        <v>1</v>
      </c>
    </row>
    <row r="3415" spans="1:27" ht="15.75" hidden="1" customHeight="1" x14ac:dyDescent="0.25">
      <c r="A3415" s="162">
        <v>3292</v>
      </c>
      <c r="B3415" s="162">
        <v>124158</v>
      </c>
      <c r="C3415" s="163" t="s">
        <v>1957</v>
      </c>
      <c r="D3415" s="163" t="s">
        <v>638</v>
      </c>
      <c r="E3415" s="163" t="s">
        <v>639</v>
      </c>
      <c r="F3415" s="163" t="s">
        <v>3923</v>
      </c>
      <c r="G3415" s="163" t="s">
        <v>3923</v>
      </c>
      <c r="H3415" s="163" t="s">
        <v>5472</v>
      </c>
      <c r="I3415" s="163" t="s">
        <v>643</v>
      </c>
      <c r="J3415" s="162">
        <v>10.942539999999999</v>
      </c>
      <c r="K3415" s="162">
        <v>124.83215300000001</v>
      </c>
      <c r="L3415" s="163" t="s">
        <v>644</v>
      </c>
      <c r="M3415" s="162">
        <v>14</v>
      </c>
      <c r="N3415" s="162">
        <v>45</v>
      </c>
      <c r="O3415" s="162">
        <v>195</v>
      </c>
      <c r="P3415" s="162">
        <v>1415</v>
      </c>
      <c r="Q3415" s="162">
        <v>2622</v>
      </c>
      <c r="R3415" s="164">
        <v>1</v>
      </c>
      <c r="S3415" s="164" t="s">
        <v>644</v>
      </c>
      <c r="T3415" s="164"/>
      <c r="U3415" s="164" t="s">
        <v>644</v>
      </c>
      <c r="V3415" s="164" t="s">
        <v>644</v>
      </c>
      <c r="W3415" s="162">
        <f t="shared" si="191"/>
        <v>1</v>
      </c>
      <c r="X3415" s="162">
        <v>1</v>
      </c>
      <c r="Y3415" t="str">
        <f t="shared" si="192"/>
        <v>Public Elementary</v>
      </c>
      <c r="AA3415" t="str">
        <f t="shared" si="193"/>
        <v>1</v>
      </c>
    </row>
    <row r="3416" spans="1:27" ht="15.75" hidden="1" customHeight="1" x14ac:dyDescent="0.25">
      <c r="A3416" s="162">
        <v>3293</v>
      </c>
      <c r="B3416" s="162">
        <v>124159</v>
      </c>
      <c r="C3416" s="163" t="s">
        <v>3940</v>
      </c>
      <c r="D3416" s="163" t="s">
        <v>638</v>
      </c>
      <c r="E3416" s="163" t="s">
        <v>639</v>
      </c>
      <c r="F3416" s="163" t="s">
        <v>3923</v>
      </c>
      <c r="G3416" s="163" t="s">
        <v>3923</v>
      </c>
      <c r="H3416" s="163" t="s">
        <v>5472</v>
      </c>
      <c r="I3416" s="163" t="s">
        <v>643</v>
      </c>
      <c r="J3416" s="162">
        <v>11.060568</v>
      </c>
      <c r="K3416" s="162">
        <v>124.61443300000001</v>
      </c>
      <c r="L3416" s="163" t="s">
        <v>644</v>
      </c>
      <c r="M3416" s="162">
        <v>14</v>
      </c>
      <c r="N3416" s="162">
        <v>45</v>
      </c>
      <c r="O3416" s="162">
        <v>195</v>
      </c>
      <c r="P3416" s="162">
        <v>1415</v>
      </c>
      <c r="Q3416" s="162">
        <v>2622</v>
      </c>
      <c r="R3416" s="164">
        <v>1</v>
      </c>
      <c r="S3416" s="164" t="s">
        <v>644</v>
      </c>
      <c r="T3416" s="164"/>
      <c r="U3416" s="164" t="s">
        <v>644</v>
      </c>
      <c r="V3416" s="164" t="s">
        <v>644</v>
      </c>
      <c r="W3416" s="162">
        <f t="shared" si="191"/>
        <v>1</v>
      </c>
      <c r="X3416" s="162">
        <v>1</v>
      </c>
      <c r="Y3416" t="str">
        <f t="shared" si="192"/>
        <v>Public Elementary</v>
      </c>
      <c r="AA3416" t="str">
        <f t="shared" si="193"/>
        <v>1</v>
      </c>
    </row>
    <row r="3417" spans="1:27" ht="15.75" hidden="1" customHeight="1" x14ac:dyDescent="0.25">
      <c r="A3417" s="162">
        <v>3296</v>
      </c>
      <c r="B3417" s="162">
        <v>124162</v>
      </c>
      <c r="C3417" s="163" t="s">
        <v>3942</v>
      </c>
      <c r="D3417" s="163" t="s">
        <v>638</v>
      </c>
      <c r="E3417" s="163" t="s">
        <v>639</v>
      </c>
      <c r="F3417" s="163" t="s">
        <v>3923</v>
      </c>
      <c r="G3417" s="163" t="s">
        <v>3923</v>
      </c>
      <c r="H3417" s="163" t="s">
        <v>5472</v>
      </c>
      <c r="I3417" s="163" t="s">
        <v>643</v>
      </c>
      <c r="J3417" s="162">
        <v>11.054672</v>
      </c>
      <c r="K3417" s="162">
        <v>124.625237</v>
      </c>
      <c r="L3417" s="163" t="s">
        <v>644</v>
      </c>
      <c r="M3417" s="162">
        <v>14</v>
      </c>
      <c r="N3417" s="162">
        <v>45</v>
      </c>
      <c r="O3417" s="162">
        <v>195</v>
      </c>
      <c r="P3417" s="162">
        <v>1415</v>
      </c>
      <c r="Q3417" s="162">
        <v>2622</v>
      </c>
      <c r="R3417" s="164">
        <v>1</v>
      </c>
      <c r="S3417" s="164" t="s">
        <v>644</v>
      </c>
      <c r="T3417" s="164"/>
      <c r="U3417" s="164" t="s">
        <v>644</v>
      </c>
      <c r="V3417" s="164" t="s">
        <v>644</v>
      </c>
      <c r="W3417" s="162">
        <f t="shared" si="191"/>
        <v>1</v>
      </c>
      <c r="X3417" s="162">
        <v>1</v>
      </c>
      <c r="Y3417" t="str">
        <f t="shared" si="192"/>
        <v>Public Elementary</v>
      </c>
      <c r="AA3417" t="str">
        <f t="shared" si="193"/>
        <v>1</v>
      </c>
    </row>
    <row r="3418" spans="1:27" ht="15.75" hidden="1" customHeight="1" x14ac:dyDescent="0.25">
      <c r="A3418" s="162">
        <v>3300</v>
      </c>
      <c r="B3418" s="162">
        <v>124166</v>
      </c>
      <c r="C3418" s="163" t="s">
        <v>3944</v>
      </c>
      <c r="D3418" s="163" t="s">
        <v>638</v>
      </c>
      <c r="E3418" s="163" t="s">
        <v>639</v>
      </c>
      <c r="F3418" s="163" t="s">
        <v>3923</v>
      </c>
      <c r="G3418" s="163" t="s">
        <v>3923</v>
      </c>
      <c r="H3418" s="163" t="s">
        <v>5472</v>
      </c>
      <c r="I3418" s="163" t="s">
        <v>643</v>
      </c>
      <c r="J3418" s="162">
        <v>11.0890694</v>
      </c>
      <c r="K3418" s="162">
        <v>124.64669739999999</v>
      </c>
      <c r="L3418" s="163" t="s">
        <v>644</v>
      </c>
      <c r="M3418" s="162">
        <v>14</v>
      </c>
      <c r="N3418" s="162">
        <v>45</v>
      </c>
      <c r="O3418" s="162">
        <v>195</v>
      </c>
      <c r="P3418" s="162">
        <v>1415</v>
      </c>
      <c r="Q3418" s="162">
        <v>2622</v>
      </c>
      <c r="R3418" s="164">
        <v>1</v>
      </c>
      <c r="S3418" s="164" t="s">
        <v>644</v>
      </c>
      <c r="T3418" s="164"/>
      <c r="U3418" s="164" t="s">
        <v>644</v>
      </c>
      <c r="V3418" s="164" t="s">
        <v>644</v>
      </c>
      <c r="W3418" s="162">
        <f t="shared" si="191"/>
        <v>1</v>
      </c>
      <c r="X3418" s="162">
        <v>1</v>
      </c>
      <c r="Y3418" t="str">
        <f t="shared" si="192"/>
        <v>Public Elementary</v>
      </c>
      <c r="AA3418" t="str">
        <f t="shared" si="193"/>
        <v>1</v>
      </c>
    </row>
    <row r="3419" spans="1:27" ht="15.75" hidden="1" customHeight="1" x14ac:dyDescent="0.25">
      <c r="A3419" s="162">
        <v>3307</v>
      </c>
      <c r="B3419" s="162">
        <v>124173</v>
      </c>
      <c r="C3419" s="163" t="s">
        <v>3951</v>
      </c>
      <c r="D3419" s="163" t="s">
        <v>638</v>
      </c>
      <c r="E3419" s="163" t="s">
        <v>639</v>
      </c>
      <c r="F3419" s="163" t="s">
        <v>3923</v>
      </c>
      <c r="G3419" s="163" t="s">
        <v>3923</v>
      </c>
      <c r="H3419" s="163" t="s">
        <v>5472</v>
      </c>
      <c r="I3419" s="163" t="s">
        <v>643</v>
      </c>
      <c r="J3419" s="162">
        <v>11.109489999999999</v>
      </c>
      <c r="K3419" s="162">
        <v>124.639877</v>
      </c>
      <c r="L3419" s="163" t="s">
        <v>644</v>
      </c>
      <c r="M3419" s="162">
        <v>14</v>
      </c>
      <c r="N3419" s="162">
        <v>45</v>
      </c>
      <c r="O3419" s="162">
        <v>195</v>
      </c>
      <c r="P3419" s="162">
        <v>1415</v>
      </c>
      <c r="Q3419" s="162">
        <v>2622</v>
      </c>
      <c r="R3419" s="164">
        <v>1</v>
      </c>
      <c r="S3419" s="164" t="s">
        <v>644</v>
      </c>
      <c r="T3419" s="164"/>
      <c r="U3419" s="164" t="s">
        <v>644</v>
      </c>
      <c r="V3419" s="164" t="s">
        <v>644</v>
      </c>
      <c r="W3419" s="162">
        <f t="shared" si="191"/>
        <v>1</v>
      </c>
      <c r="X3419" s="162">
        <v>1</v>
      </c>
      <c r="Y3419" t="str">
        <f t="shared" si="192"/>
        <v>Public Elementary</v>
      </c>
      <c r="AA3419" t="str">
        <f t="shared" si="193"/>
        <v>1</v>
      </c>
    </row>
    <row r="3420" spans="1:27" ht="15.75" hidden="1" customHeight="1" x14ac:dyDescent="0.25">
      <c r="A3420" s="162">
        <v>3321</v>
      </c>
      <c r="B3420" s="162">
        <v>124187</v>
      </c>
      <c r="C3420" s="163" t="s">
        <v>3965</v>
      </c>
      <c r="D3420" s="163" t="s">
        <v>638</v>
      </c>
      <c r="E3420" s="163" t="s">
        <v>639</v>
      </c>
      <c r="F3420" s="163" t="s">
        <v>3923</v>
      </c>
      <c r="G3420" s="163" t="s">
        <v>3923</v>
      </c>
      <c r="H3420" s="163" t="s">
        <v>5472</v>
      </c>
      <c r="I3420" s="163" t="s">
        <v>643</v>
      </c>
      <c r="J3420" s="162">
        <v>11.1135</v>
      </c>
      <c r="K3420" s="162">
        <v>124.639</v>
      </c>
      <c r="L3420" s="163" t="s">
        <v>644</v>
      </c>
      <c r="M3420" s="162">
        <v>14</v>
      </c>
      <c r="N3420" s="162">
        <v>45</v>
      </c>
      <c r="O3420" s="162">
        <v>195</v>
      </c>
      <c r="P3420" s="162">
        <v>1415</v>
      </c>
      <c r="Q3420" s="162">
        <v>2622</v>
      </c>
      <c r="R3420" s="164">
        <v>1</v>
      </c>
      <c r="S3420" s="164" t="s">
        <v>644</v>
      </c>
      <c r="T3420" s="164"/>
      <c r="U3420" s="164" t="s">
        <v>644</v>
      </c>
      <c r="V3420" s="164" t="s">
        <v>644</v>
      </c>
      <c r="W3420" s="162">
        <f t="shared" si="191"/>
        <v>1</v>
      </c>
      <c r="X3420" s="162">
        <v>1</v>
      </c>
      <c r="Y3420" t="str">
        <f t="shared" si="192"/>
        <v>Public Elementary</v>
      </c>
      <c r="AA3420" t="str">
        <f t="shared" si="193"/>
        <v>1</v>
      </c>
    </row>
    <row r="3421" spans="1:27" ht="15.75" hidden="1" customHeight="1" x14ac:dyDescent="0.25">
      <c r="A3421" s="162">
        <v>3360</v>
      </c>
      <c r="B3421" s="162">
        <v>303654</v>
      </c>
      <c r="C3421" s="163" t="s">
        <v>3996</v>
      </c>
      <c r="D3421" s="163" t="s">
        <v>638</v>
      </c>
      <c r="E3421" s="163" t="s">
        <v>639</v>
      </c>
      <c r="F3421" s="163" t="s">
        <v>3923</v>
      </c>
      <c r="G3421" s="163" t="s">
        <v>3923</v>
      </c>
      <c r="H3421" s="163" t="s">
        <v>5472</v>
      </c>
      <c r="I3421" s="163" t="s">
        <v>716</v>
      </c>
      <c r="J3421" s="162">
        <v>12.039293000000001</v>
      </c>
      <c r="K3421" s="162">
        <v>125.48101699999999</v>
      </c>
      <c r="L3421" s="163" t="s">
        <v>644</v>
      </c>
      <c r="M3421" s="162">
        <v>14</v>
      </c>
      <c r="N3421" s="162">
        <v>45</v>
      </c>
      <c r="O3421" s="162">
        <v>195</v>
      </c>
      <c r="P3421" s="162">
        <v>1415</v>
      </c>
      <c r="Q3421" s="162">
        <v>2622</v>
      </c>
      <c r="R3421" s="164" t="s">
        <v>644</v>
      </c>
      <c r="S3421" s="164">
        <v>1</v>
      </c>
      <c r="T3421" s="164">
        <v>1</v>
      </c>
      <c r="U3421" s="164" t="s">
        <v>644</v>
      </c>
      <c r="V3421" s="164" t="s">
        <v>644</v>
      </c>
      <c r="W3421" s="162">
        <f t="shared" si="191"/>
        <v>5</v>
      </c>
      <c r="X3421" s="162">
        <v>1</v>
      </c>
      <c r="Y3421" t="str">
        <f t="shared" si="192"/>
        <v>Public Secondary</v>
      </c>
      <c r="AA3421" t="str">
        <f t="shared" si="193"/>
        <v>23</v>
      </c>
    </row>
    <row r="3422" spans="1:27" ht="15.75" hidden="1" customHeight="1" x14ac:dyDescent="0.25">
      <c r="A3422" s="162">
        <v>3398</v>
      </c>
      <c r="B3422" s="162">
        <v>454507</v>
      </c>
      <c r="C3422" s="169" t="s">
        <v>4043</v>
      </c>
      <c r="D3422" s="163" t="s">
        <v>638</v>
      </c>
      <c r="E3422" s="163" t="s">
        <v>639</v>
      </c>
      <c r="F3422" s="163" t="s">
        <v>3923</v>
      </c>
      <c r="G3422" s="163" t="s">
        <v>3923</v>
      </c>
      <c r="H3422" s="163" t="s">
        <v>5472</v>
      </c>
      <c r="I3422" s="163" t="s">
        <v>643</v>
      </c>
      <c r="J3422" s="170"/>
      <c r="K3422" s="170"/>
      <c r="L3422" s="163" t="s">
        <v>4044</v>
      </c>
      <c r="M3422" s="162">
        <v>14</v>
      </c>
      <c r="N3422" s="162">
        <v>45</v>
      </c>
      <c r="O3422" s="162">
        <v>195</v>
      </c>
      <c r="P3422" s="162">
        <v>1415</v>
      </c>
      <c r="Q3422" s="162">
        <v>2622</v>
      </c>
      <c r="R3422" s="164">
        <v>1</v>
      </c>
      <c r="S3422" s="164" t="s">
        <v>644</v>
      </c>
      <c r="T3422" s="164"/>
      <c r="U3422" s="164" t="s">
        <v>644</v>
      </c>
      <c r="V3422" s="164" t="s">
        <v>644</v>
      </c>
      <c r="W3422" s="162">
        <f t="shared" si="191"/>
        <v>1</v>
      </c>
      <c r="X3422" s="162">
        <v>2</v>
      </c>
      <c r="Y3422" t="str">
        <f t="shared" si="192"/>
        <v>Private Elementary</v>
      </c>
      <c r="AA3422" t="str">
        <f t="shared" si="193"/>
        <v>1</v>
      </c>
    </row>
    <row r="3423" spans="1:27" ht="15.75" hidden="1" customHeight="1" x14ac:dyDescent="0.25">
      <c r="A3423" s="162"/>
      <c r="B3423" s="183" t="s">
        <v>5468</v>
      </c>
      <c r="C3423" s="183" t="s">
        <v>5483</v>
      </c>
      <c r="D3423" s="163" t="s">
        <v>638</v>
      </c>
      <c r="E3423" s="163" t="s">
        <v>639</v>
      </c>
      <c r="F3423" s="163" t="s">
        <v>3923</v>
      </c>
      <c r="G3423" s="163" t="s">
        <v>3923</v>
      </c>
      <c r="H3423" s="183" t="s">
        <v>5468</v>
      </c>
      <c r="I3423" s="163" t="s">
        <v>758</v>
      </c>
      <c r="J3423" s="168"/>
      <c r="K3423" s="168" t="s">
        <v>5479</v>
      </c>
      <c r="L3423" s="168"/>
      <c r="M3423" s="168">
        <v>1</v>
      </c>
      <c r="N3423" s="164"/>
      <c r="O3423" s="162"/>
      <c r="P3423" s="162"/>
      <c r="Q3423" s="168"/>
      <c r="R3423" s="168"/>
      <c r="S3423" s="168"/>
      <c r="T3423" s="168"/>
      <c r="U3423" s="164">
        <v>1</v>
      </c>
      <c r="V3423" s="168"/>
      <c r="W3423" s="162">
        <f t="shared" ref="W3423:W3430" si="194">IF(AA3423="1",1,IF(AA3423="2",2,IF(AA3423="12",4,IF(AA3423="123",6,IF(AA3423="23",5,IF(AA3423="3",3,IF(AA3423="4",7,IF(AA3423="35",8,""))))))))</f>
        <v>7</v>
      </c>
      <c r="X3423" s="162">
        <v>1</v>
      </c>
      <c r="Y3423" t="str">
        <f t="shared" ref="Y3423:Y3430" si="195">IF(X3423=1,"Public","Private")&amp;" "&amp;IF(W3423=1,"Elementary",IF(W3423=2,"JHS",IF(W3423=3,"SHS (Stand-alone)",IF(W3423=4,"Integrated",IF(W3423=5,"Secondary",IF(W3423=6,"Complete K to 12",IF(W3423=7,"ALS",IF(W3423=8,"SHS SUC",""))))))))</f>
        <v>Public ALS</v>
      </c>
      <c r="AA3423" t="str">
        <f t="shared" ref="AA3423:AA3430" si="196">IF(R3423=1,1,"")&amp;IF(S3423=1,2,"")&amp;IF(T3423=1,3,"")&amp;IF(U3423=1,4,"")&amp;IF(V3423=1,5,"")</f>
        <v>4</v>
      </c>
    </row>
    <row r="3424" spans="1:27" ht="15.75" hidden="1" customHeight="1" x14ac:dyDescent="0.25">
      <c r="A3424" s="162">
        <v>3364</v>
      </c>
      <c r="B3424" s="162">
        <v>303658</v>
      </c>
      <c r="C3424" s="163" t="s">
        <v>4000</v>
      </c>
      <c r="D3424" s="163" t="s">
        <v>638</v>
      </c>
      <c r="E3424" s="163" t="s">
        <v>639</v>
      </c>
      <c r="F3424" s="163" t="s">
        <v>3923</v>
      </c>
      <c r="G3424" s="163" t="s">
        <v>3923</v>
      </c>
      <c r="H3424" s="163" t="s">
        <v>5468</v>
      </c>
      <c r="I3424" s="163" t="s">
        <v>716</v>
      </c>
      <c r="J3424" s="162">
        <v>11.012031</v>
      </c>
      <c r="K3424" s="162">
        <v>124.604752</v>
      </c>
      <c r="L3424" s="163" t="s">
        <v>644</v>
      </c>
      <c r="M3424" s="162">
        <v>14</v>
      </c>
      <c r="N3424" s="162">
        <v>45</v>
      </c>
      <c r="O3424" s="162">
        <v>195</v>
      </c>
      <c r="P3424" s="162">
        <v>1415</v>
      </c>
      <c r="Q3424" s="162">
        <v>2619</v>
      </c>
      <c r="R3424" s="164" t="s">
        <v>644</v>
      </c>
      <c r="S3424" s="164">
        <v>1</v>
      </c>
      <c r="T3424" s="164"/>
      <c r="U3424" s="164" t="s">
        <v>644</v>
      </c>
      <c r="V3424" s="164" t="s">
        <v>644</v>
      </c>
      <c r="W3424" s="162">
        <f t="shared" si="194"/>
        <v>2</v>
      </c>
      <c r="X3424" s="162">
        <v>1</v>
      </c>
      <c r="Y3424" t="str">
        <f t="shared" si="195"/>
        <v>Public JHS</v>
      </c>
      <c r="AA3424" t="str">
        <f t="shared" si="196"/>
        <v>2</v>
      </c>
    </row>
    <row r="3425" spans="1:27" ht="15.75" hidden="1" customHeight="1" x14ac:dyDescent="0.25">
      <c r="A3425" s="162">
        <v>3375</v>
      </c>
      <c r="B3425" s="162">
        <v>344795</v>
      </c>
      <c r="C3425" s="163" t="s">
        <v>4012</v>
      </c>
      <c r="D3425" s="163" t="s">
        <v>638</v>
      </c>
      <c r="E3425" s="163" t="s">
        <v>639</v>
      </c>
      <c r="F3425" s="163" t="s">
        <v>3923</v>
      </c>
      <c r="G3425" s="163" t="s">
        <v>3923</v>
      </c>
      <c r="H3425" s="163" t="s">
        <v>5468</v>
      </c>
      <c r="I3425" s="168" t="s">
        <v>5</v>
      </c>
      <c r="J3425" s="168"/>
      <c r="K3425" s="168"/>
      <c r="L3425" s="168"/>
      <c r="M3425" s="168"/>
      <c r="N3425" s="168"/>
      <c r="O3425" s="168"/>
      <c r="P3425" s="168"/>
      <c r="Q3425" s="168"/>
      <c r="R3425" s="168"/>
      <c r="S3425" s="168"/>
      <c r="T3425" s="168">
        <v>1</v>
      </c>
      <c r="U3425" s="168"/>
      <c r="V3425" s="168"/>
      <c r="W3425" s="162">
        <f t="shared" si="194"/>
        <v>3</v>
      </c>
      <c r="X3425" s="162">
        <v>1</v>
      </c>
      <c r="Y3425" t="str">
        <f t="shared" si="195"/>
        <v>Public SHS (Stand-alone)</v>
      </c>
      <c r="AA3425" t="str">
        <f t="shared" si="196"/>
        <v>3</v>
      </c>
    </row>
    <row r="3426" spans="1:27" ht="15.75" hidden="1" customHeight="1" x14ac:dyDescent="0.25">
      <c r="A3426" s="162">
        <v>3335</v>
      </c>
      <c r="B3426" s="162">
        <v>124201</v>
      </c>
      <c r="C3426" s="163" t="s">
        <v>3978</v>
      </c>
      <c r="D3426" s="163" t="s">
        <v>638</v>
      </c>
      <c r="E3426" s="163" t="s">
        <v>639</v>
      </c>
      <c r="F3426" s="163" t="s">
        <v>3923</v>
      </c>
      <c r="G3426" s="163" t="s">
        <v>3923</v>
      </c>
      <c r="H3426" s="163" t="s">
        <v>5468</v>
      </c>
      <c r="I3426" s="163" t="s">
        <v>643</v>
      </c>
      <c r="J3426" s="162">
        <v>11.030173</v>
      </c>
      <c r="K3426" s="162">
        <v>124.592628</v>
      </c>
      <c r="L3426" s="163" t="s">
        <v>644</v>
      </c>
      <c r="M3426" s="162">
        <v>14</v>
      </c>
      <c r="N3426" s="162">
        <v>45</v>
      </c>
      <c r="O3426" s="162">
        <v>195</v>
      </c>
      <c r="P3426" s="162">
        <v>1415</v>
      </c>
      <c r="Q3426" s="162">
        <v>2621</v>
      </c>
      <c r="R3426" s="164">
        <v>1</v>
      </c>
      <c r="S3426" s="164" t="s">
        <v>644</v>
      </c>
      <c r="T3426" s="164"/>
      <c r="U3426" s="164" t="s">
        <v>644</v>
      </c>
      <c r="V3426" s="164" t="s">
        <v>644</v>
      </c>
      <c r="W3426" s="162">
        <f t="shared" si="194"/>
        <v>1</v>
      </c>
      <c r="X3426" s="162">
        <v>1</v>
      </c>
      <c r="Y3426" t="str">
        <f t="shared" si="195"/>
        <v>Public Elementary</v>
      </c>
      <c r="AA3426" t="str">
        <f t="shared" si="196"/>
        <v>1</v>
      </c>
    </row>
    <row r="3427" spans="1:27" s="1751" customFormat="1" ht="15.75" hidden="1" customHeight="1" x14ac:dyDescent="0.25">
      <c r="A3427" s="162">
        <v>3341</v>
      </c>
      <c r="B3427" s="162">
        <v>124207</v>
      </c>
      <c r="C3427" s="163" t="s">
        <v>3984</v>
      </c>
      <c r="D3427" s="163" t="s">
        <v>638</v>
      </c>
      <c r="E3427" s="163" t="s">
        <v>639</v>
      </c>
      <c r="F3427" s="163" t="s">
        <v>3923</v>
      </c>
      <c r="G3427" s="163" t="s">
        <v>3923</v>
      </c>
      <c r="H3427" s="163" t="s">
        <v>5468</v>
      </c>
      <c r="I3427" s="163" t="s">
        <v>643</v>
      </c>
      <c r="J3427" s="162">
        <v>11.021922</v>
      </c>
      <c r="K3427" s="162">
        <v>124.59876300000001</v>
      </c>
      <c r="L3427" s="163" t="s">
        <v>644</v>
      </c>
      <c r="M3427" s="162">
        <v>14</v>
      </c>
      <c r="N3427" s="162">
        <v>45</v>
      </c>
      <c r="O3427" s="162">
        <v>195</v>
      </c>
      <c r="P3427" s="162">
        <v>1415</v>
      </c>
      <c r="Q3427" s="162">
        <v>2621</v>
      </c>
      <c r="R3427" s="164">
        <v>1</v>
      </c>
      <c r="S3427" s="164" t="s">
        <v>644</v>
      </c>
      <c r="T3427" s="164"/>
      <c r="U3427" s="164" t="s">
        <v>644</v>
      </c>
      <c r="V3427" s="164" t="s">
        <v>644</v>
      </c>
      <c r="W3427" s="162">
        <f t="shared" si="194"/>
        <v>1</v>
      </c>
      <c r="X3427" s="162">
        <v>1</v>
      </c>
      <c r="Y3427" s="1751" t="str">
        <f t="shared" si="195"/>
        <v>Public Elementary</v>
      </c>
      <c r="AA3427" s="1751" t="str">
        <f t="shared" si="196"/>
        <v>1</v>
      </c>
    </row>
    <row r="3428" spans="1:27" ht="15.75" hidden="1" customHeight="1" x14ac:dyDescent="0.25">
      <c r="A3428" s="162">
        <v>3353</v>
      </c>
      <c r="B3428" s="162">
        <v>124219</v>
      </c>
      <c r="C3428" s="163" t="s">
        <v>1126</v>
      </c>
      <c r="D3428" s="163" t="s">
        <v>638</v>
      </c>
      <c r="E3428" s="163" t="s">
        <v>639</v>
      </c>
      <c r="F3428" s="163" t="s">
        <v>3923</v>
      </c>
      <c r="G3428" s="163" t="s">
        <v>3923</v>
      </c>
      <c r="H3428" s="163" t="s">
        <v>5468</v>
      </c>
      <c r="I3428" s="163" t="s">
        <v>643</v>
      </c>
      <c r="J3428" s="162">
        <v>11.026946000000001</v>
      </c>
      <c r="K3428" s="162">
        <v>124.594475</v>
      </c>
      <c r="L3428" s="163" t="s">
        <v>644</v>
      </c>
      <c r="M3428" s="162">
        <v>14</v>
      </c>
      <c r="N3428" s="162">
        <v>45</v>
      </c>
      <c r="O3428" s="162">
        <v>195</v>
      </c>
      <c r="P3428" s="162">
        <v>1415</v>
      </c>
      <c r="Q3428" s="162">
        <v>2621</v>
      </c>
      <c r="R3428" s="164">
        <v>1</v>
      </c>
      <c r="S3428" s="164" t="s">
        <v>644</v>
      </c>
      <c r="T3428" s="164"/>
      <c r="U3428" s="164" t="s">
        <v>644</v>
      </c>
      <c r="V3428" s="164" t="s">
        <v>644</v>
      </c>
      <c r="W3428" s="162">
        <f t="shared" si="194"/>
        <v>1</v>
      </c>
      <c r="X3428" s="162">
        <v>1</v>
      </c>
      <c r="Y3428" t="str">
        <f t="shared" si="195"/>
        <v>Public Elementary</v>
      </c>
      <c r="AA3428" t="str">
        <f t="shared" si="196"/>
        <v>1</v>
      </c>
    </row>
    <row r="3429" spans="1:27" ht="15.75" hidden="1" customHeight="1" x14ac:dyDescent="0.25">
      <c r="A3429" s="162">
        <v>3379</v>
      </c>
      <c r="B3429" s="162">
        <v>404783</v>
      </c>
      <c r="C3429" s="163" t="s">
        <v>5470</v>
      </c>
      <c r="D3429" s="163" t="s">
        <v>638</v>
      </c>
      <c r="E3429" s="163" t="s">
        <v>639</v>
      </c>
      <c r="F3429" s="163" t="s">
        <v>3923</v>
      </c>
      <c r="G3429" s="163" t="s">
        <v>3923</v>
      </c>
      <c r="H3429" s="163" t="s">
        <v>5468</v>
      </c>
      <c r="I3429" s="163" t="s">
        <v>643</v>
      </c>
      <c r="J3429" s="162">
        <v>11.016828</v>
      </c>
      <c r="K3429" s="162">
        <v>124.60135699999999</v>
      </c>
      <c r="L3429" s="163" t="s">
        <v>4016</v>
      </c>
      <c r="M3429" s="162">
        <v>14</v>
      </c>
      <c r="N3429" s="162">
        <v>45</v>
      </c>
      <c r="O3429" s="162">
        <v>195</v>
      </c>
      <c r="P3429" s="162">
        <v>1415</v>
      </c>
      <c r="Q3429" s="162">
        <v>2621</v>
      </c>
      <c r="R3429" s="164">
        <v>1</v>
      </c>
      <c r="S3429" s="164">
        <v>1</v>
      </c>
      <c r="T3429" s="164"/>
      <c r="U3429" s="164" t="s">
        <v>644</v>
      </c>
      <c r="V3429" s="164" t="s">
        <v>644</v>
      </c>
      <c r="W3429" s="162">
        <f t="shared" si="194"/>
        <v>4</v>
      </c>
      <c r="X3429" s="162">
        <v>2</v>
      </c>
      <c r="Y3429" t="str">
        <f t="shared" si="195"/>
        <v>Private Integrated</v>
      </c>
      <c r="AA3429" t="str">
        <f t="shared" si="196"/>
        <v>12</v>
      </c>
    </row>
    <row r="3430" spans="1:27" ht="15.75" hidden="1" customHeight="1" x14ac:dyDescent="0.25">
      <c r="A3430" s="162">
        <v>3389</v>
      </c>
      <c r="B3430" s="162">
        <v>404794</v>
      </c>
      <c r="C3430" s="163" t="s">
        <v>5469</v>
      </c>
      <c r="D3430" s="163" t="s">
        <v>638</v>
      </c>
      <c r="E3430" s="163" t="s">
        <v>639</v>
      </c>
      <c r="F3430" s="163" t="s">
        <v>3923</v>
      </c>
      <c r="G3430" s="163" t="s">
        <v>3923</v>
      </c>
      <c r="H3430" s="163" t="s">
        <v>5468</v>
      </c>
      <c r="I3430" s="163" t="s">
        <v>716</v>
      </c>
      <c r="J3430" s="162">
        <v>11.021516999999999</v>
      </c>
      <c r="K3430" s="162">
        <v>124.600143</v>
      </c>
      <c r="L3430" s="163" t="s">
        <v>4016</v>
      </c>
      <c r="M3430" s="162">
        <v>14</v>
      </c>
      <c r="N3430" s="162">
        <v>45</v>
      </c>
      <c r="O3430" s="162">
        <v>195</v>
      </c>
      <c r="P3430" s="162">
        <v>1415</v>
      </c>
      <c r="Q3430" s="162">
        <v>2621</v>
      </c>
      <c r="R3430" s="164">
        <v>1</v>
      </c>
      <c r="S3430" s="164">
        <v>1</v>
      </c>
      <c r="T3430" s="164">
        <v>1</v>
      </c>
      <c r="U3430" s="164" t="s">
        <v>644</v>
      </c>
      <c r="V3430" s="164" t="s">
        <v>644</v>
      </c>
      <c r="W3430" s="162">
        <f t="shared" si="194"/>
        <v>6</v>
      </c>
      <c r="X3430" s="162">
        <v>2</v>
      </c>
      <c r="Y3430" t="str">
        <f t="shared" si="195"/>
        <v>Private Complete K to 12</v>
      </c>
      <c r="AA3430" t="str">
        <f t="shared" si="196"/>
        <v>123</v>
      </c>
    </row>
    <row r="3431" spans="1:27" ht="15.75" hidden="1" customHeight="1" x14ac:dyDescent="0.25">
      <c r="A3431" s="162">
        <v>3406</v>
      </c>
      <c r="B3431" s="162">
        <v>123285</v>
      </c>
      <c r="C3431" s="163" t="s">
        <v>4052</v>
      </c>
      <c r="D3431" s="163" t="s">
        <v>638</v>
      </c>
      <c r="E3431" s="163" t="s">
        <v>1000</v>
      </c>
      <c r="F3431" s="163" t="s">
        <v>4053</v>
      </c>
      <c r="G3431" s="163" t="s">
        <v>4054</v>
      </c>
      <c r="H3431" s="163" t="s">
        <v>4054</v>
      </c>
      <c r="I3431" s="163" t="s">
        <v>643</v>
      </c>
      <c r="J3431" s="170"/>
      <c r="K3431" s="170"/>
      <c r="L3431" s="163" t="s">
        <v>644</v>
      </c>
      <c r="M3431" s="162">
        <v>14</v>
      </c>
      <c r="N3431" s="162">
        <v>86</v>
      </c>
      <c r="O3431" s="162">
        <v>202</v>
      </c>
      <c r="P3431" s="162">
        <v>1462</v>
      </c>
      <c r="Q3431" s="162">
        <v>2711</v>
      </c>
      <c r="R3431" s="164">
        <v>1</v>
      </c>
      <c r="S3431" s="164" t="s">
        <v>644</v>
      </c>
      <c r="T3431" s="164"/>
      <c r="U3431" s="164" t="s">
        <v>644</v>
      </c>
      <c r="V3431" s="164" t="s">
        <v>644</v>
      </c>
      <c r="W3431" s="162">
        <f t="shared" ref="W3431:W3436" si="197">IF(AA3431="1",1,IF(AA3431="2",2,IF(AA3431="12",4,IF(AA3431="123",6,IF(AA3431="23",5,IF(AA3431="3",3,IF(AA3431="4",7,IF(AA3431="35",8,""))))))))</f>
        <v>1</v>
      </c>
      <c r="X3431" s="162">
        <v>1</v>
      </c>
      <c r="Y3431" t="str">
        <f t="shared" ref="Y3431:Y3484" si="198">IF(X3431=1,"Public","Private")&amp;" "&amp;IF(W3431=1,"Elementary",IF(W3431=2,"JHS",IF(W3431=3,"SHS (Stand-alone)",IF(W3431=4,"Integrated",IF(W3431=5,"Secondary",IF(W3431=6,"Complete K to 12",IF(W3431=7,"ALS",IF(W3431=8,"SHS SUC",""))))))))</f>
        <v>Public Elementary</v>
      </c>
      <c r="AA3431" t="str">
        <f t="shared" ref="AA3431:AA3484" si="199">IF(R3431=1,1,"")&amp;IF(S3431=1,2,"")&amp;IF(T3431=1,3,"")&amp;IF(U3431=1,4,"")&amp;IF(V3431=1,5,"")</f>
        <v>1</v>
      </c>
    </row>
    <row r="3432" spans="1:27" ht="15.75" hidden="1" customHeight="1" x14ac:dyDescent="0.25">
      <c r="A3432" s="162">
        <v>3407</v>
      </c>
      <c r="B3432" s="162">
        <v>123286</v>
      </c>
      <c r="C3432" s="163" t="s">
        <v>1313</v>
      </c>
      <c r="D3432" s="163" t="s">
        <v>638</v>
      </c>
      <c r="E3432" s="163" t="s">
        <v>1000</v>
      </c>
      <c r="F3432" s="163" t="s">
        <v>4053</v>
      </c>
      <c r="G3432" s="163" t="s">
        <v>4054</v>
      </c>
      <c r="H3432" s="163" t="s">
        <v>4054</v>
      </c>
      <c r="I3432" s="163" t="s">
        <v>643</v>
      </c>
      <c r="J3432" s="162">
        <v>11.949752780000001</v>
      </c>
      <c r="K3432" s="162">
        <v>124.31808890000001</v>
      </c>
      <c r="L3432" s="163" t="s">
        <v>644</v>
      </c>
      <c r="M3432" s="162">
        <v>14</v>
      </c>
      <c r="N3432" s="162">
        <v>86</v>
      </c>
      <c r="O3432" s="162">
        <v>202</v>
      </c>
      <c r="P3432" s="162">
        <v>1462</v>
      </c>
      <c r="Q3432" s="162">
        <v>2711</v>
      </c>
      <c r="R3432" s="164">
        <v>1</v>
      </c>
      <c r="S3432" s="164" t="s">
        <v>644</v>
      </c>
      <c r="T3432" s="164"/>
      <c r="U3432" s="164" t="s">
        <v>644</v>
      </c>
      <c r="V3432" s="164" t="s">
        <v>644</v>
      </c>
      <c r="W3432" s="162">
        <f t="shared" si="197"/>
        <v>1</v>
      </c>
      <c r="X3432" s="162">
        <v>1</v>
      </c>
      <c r="Y3432" t="str">
        <f t="shared" si="198"/>
        <v>Public Elementary</v>
      </c>
      <c r="AA3432" t="str">
        <f t="shared" si="199"/>
        <v>1</v>
      </c>
    </row>
    <row r="3433" spans="1:27" ht="15.75" hidden="1" customHeight="1" x14ac:dyDescent="0.25">
      <c r="A3433" s="162">
        <v>3408</v>
      </c>
      <c r="B3433" s="162">
        <v>123287</v>
      </c>
      <c r="C3433" s="163" t="s">
        <v>662</v>
      </c>
      <c r="D3433" s="163" t="s">
        <v>638</v>
      </c>
      <c r="E3433" s="163" t="s">
        <v>1000</v>
      </c>
      <c r="F3433" s="163" t="s">
        <v>4053</v>
      </c>
      <c r="G3433" s="163" t="s">
        <v>4054</v>
      </c>
      <c r="H3433" s="163" t="s">
        <v>4054</v>
      </c>
      <c r="I3433" s="163" t="s">
        <v>643</v>
      </c>
      <c r="J3433" s="170"/>
      <c r="K3433" s="170"/>
      <c r="L3433" s="163" t="s">
        <v>644</v>
      </c>
      <c r="M3433" s="162">
        <v>14</v>
      </c>
      <c r="N3433" s="162">
        <v>86</v>
      </c>
      <c r="O3433" s="162">
        <v>202</v>
      </c>
      <c r="P3433" s="162">
        <v>1462</v>
      </c>
      <c r="Q3433" s="162">
        <v>2711</v>
      </c>
      <c r="R3433" s="164">
        <v>1</v>
      </c>
      <c r="S3433" s="164" t="s">
        <v>644</v>
      </c>
      <c r="T3433" s="164"/>
      <c r="U3433" s="164" t="s">
        <v>644</v>
      </c>
      <c r="V3433" s="164" t="s">
        <v>644</v>
      </c>
      <c r="W3433" s="162">
        <f t="shared" si="197"/>
        <v>1</v>
      </c>
      <c r="X3433" s="162">
        <v>1</v>
      </c>
      <c r="Y3433" t="str">
        <f t="shared" si="198"/>
        <v>Public Elementary</v>
      </c>
      <c r="AA3433" t="str">
        <f t="shared" si="199"/>
        <v>1</v>
      </c>
    </row>
    <row r="3434" spans="1:27" ht="15.75" hidden="1" customHeight="1" x14ac:dyDescent="0.25">
      <c r="A3434" s="162">
        <v>3409</v>
      </c>
      <c r="B3434" s="162">
        <v>123288</v>
      </c>
      <c r="C3434" s="163" t="s">
        <v>4055</v>
      </c>
      <c r="D3434" s="163" t="s">
        <v>638</v>
      </c>
      <c r="E3434" s="163" t="s">
        <v>1000</v>
      </c>
      <c r="F3434" s="163" t="s">
        <v>4053</v>
      </c>
      <c r="G3434" s="163" t="s">
        <v>4054</v>
      </c>
      <c r="H3434" s="163" t="s">
        <v>4054</v>
      </c>
      <c r="I3434" s="163" t="s">
        <v>643</v>
      </c>
      <c r="J3434" s="170"/>
      <c r="K3434" s="170"/>
      <c r="L3434" s="163" t="s">
        <v>644</v>
      </c>
      <c r="M3434" s="162">
        <v>14</v>
      </c>
      <c r="N3434" s="162">
        <v>86</v>
      </c>
      <c r="O3434" s="162">
        <v>202</v>
      </c>
      <c r="P3434" s="162">
        <v>1462</v>
      </c>
      <c r="Q3434" s="162">
        <v>2711</v>
      </c>
      <c r="R3434" s="164">
        <v>1</v>
      </c>
      <c r="S3434" s="164" t="s">
        <v>644</v>
      </c>
      <c r="T3434" s="164"/>
      <c r="U3434" s="164" t="s">
        <v>644</v>
      </c>
      <c r="V3434" s="164" t="s">
        <v>644</v>
      </c>
      <c r="W3434" s="162">
        <f t="shared" si="197"/>
        <v>1</v>
      </c>
      <c r="X3434" s="162">
        <v>1</v>
      </c>
      <c r="Y3434" t="str">
        <f t="shared" si="198"/>
        <v>Public Elementary</v>
      </c>
      <c r="AA3434" t="str">
        <f t="shared" si="199"/>
        <v>1</v>
      </c>
    </row>
    <row r="3435" spans="1:27" ht="15.75" hidden="1" customHeight="1" x14ac:dyDescent="0.25">
      <c r="A3435" s="162">
        <v>3410</v>
      </c>
      <c r="B3435" s="162">
        <v>123289</v>
      </c>
      <c r="C3435" s="163" t="s">
        <v>4056</v>
      </c>
      <c r="D3435" s="163" t="s">
        <v>638</v>
      </c>
      <c r="E3435" s="163" t="s">
        <v>1000</v>
      </c>
      <c r="F3435" s="163" t="s">
        <v>4053</v>
      </c>
      <c r="G3435" s="163" t="s">
        <v>4054</v>
      </c>
      <c r="H3435" s="163" t="s">
        <v>4054</v>
      </c>
      <c r="I3435" s="163" t="s">
        <v>643</v>
      </c>
      <c r="J3435" s="170"/>
      <c r="K3435" s="170"/>
      <c r="L3435" s="163" t="s">
        <v>644</v>
      </c>
      <c r="M3435" s="162">
        <v>14</v>
      </c>
      <c r="N3435" s="162">
        <v>86</v>
      </c>
      <c r="O3435" s="162">
        <v>202</v>
      </c>
      <c r="P3435" s="162">
        <v>1462</v>
      </c>
      <c r="Q3435" s="162">
        <v>2711</v>
      </c>
      <c r="R3435" s="164">
        <v>1</v>
      </c>
      <c r="S3435" s="164" t="s">
        <v>644</v>
      </c>
      <c r="T3435" s="164"/>
      <c r="U3435" s="164" t="s">
        <v>644</v>
      </c>
      <c r="V3435" s="164" t="s">
        <v>644</v>
      </c>
      <c r="W3435" s="162">
        <f t="shared" si="197"/>
        <v>1</v>
      </c>
      <c r="X3435" s="162">
        <v>1</v>
      </c>
      <c r="Y3435" t="str">
        <f t="shared" si="198"/>
        <v>Public Elementary</v>
      </c>
      <c r="AA3435" t="str">
        <f t="shared" si="199"/>
        <v>1</v>
      </c>
    </row>
    <row r="3436" spans="1:27" ht="15.75" hidden="1" customHeight="1" x14ac:dyDescent="0.25">
      <c r="A3436" s="162">
        <v>3411</v>
      </c>
      <c r="B3436" s="162">
        <v>123290</v>
      </c>
      <c r="C3436" s="163" t="s">
        <v>651</v>
      </c>
      <c r="D3436" s="163" t="s">
        <v>638</v>
      </c>
      <c r="E3436" s="163" t="s">
        <v>1000</v>
      </c>
      <c r="F3436" s="163" t="s">
        <v>4053</v>
      </c>
      <c r="G3436" s="163" t="s">
        <v>4054</v>
      </c>
      <c r="H3436" s="163" t="s">
        <v>4054</v>
      </c>
      <c r="I3436" s="163" t="s">
        <v>643</v>
      </c>
      <c r="J3436" s="170"/>
      <c r="K3436" s="170"/>
      <c r="L3436" s="163" t="s">
        <v>644</v>
      </c>
      <c r="M3436" s="162">
        <v>14</v>
      </c>
      <c r="N3436" s="162">
        <v>86</v>
      </c>
      <c r="O3436" s="162">
        <v>202</v>
      </c>
      <c r="P3436" s="162">
        <v>1462</v>
      </c>
      <c r="Q3436" s="162">
        <v>2711</v>
      </c>
      <c r="R3436" s="164">
        <v>1</v>
      </c>
      <c r="S3436" s="164" t="s">
        <v>644</v>
      </c>
      <c r="T3436" s="164"/>
      <c r="U3436" s="164" t="s">
        <v>644</v>
      </c>
      <c r="V3436" s="164" t="s">
        <v>644</v>
      </c>
      <c r="W3436" s="162">
        <f t="shared" si="197"/>
        <v>1</v>
      </c>
      <c r="X3436" s="162">
        <v>1</v>
      </c>
      <c r="Y3436" t="str">
        <f t="shared" si="198"/>
        <v>Public Elementary</v>
      </c>
      <c r="AA3436" t="str">
        <f t="shared" si="199"/>
        <v>1</v>
      </c>
    </row>
    <row r="3437" spans="1:27" ht="15.75" hidden="1" customHeight="1" x14ac:dyDescent="0.25">
      <c r="A3437" s="162">
        <v>3412</v>
      </c>
      <c r="B3437" s="162">
        <v>123291</v>
      </c>
      <c r="C3437" s="163" t="s">
        <v>4057</v>
      </c>
      <c r="D3437" s="163" t="s">
        <v>638</v>
      </c>
      <c r="E3437" s="163" t="s">
        <v>1000</v>
      </c>
      <c r="F3437" s="163" t="s">
        <v>4053</v>
      </c>
      <c r="G3437" s="163" t="s">
        <v>4054</v>
      </c>
      <c r="H3437" s="163" t="s">
        <v>4054</v>
      </c>
      <c r="I3437" s="163" t="s">
        <v>643</v>
      </c>
      <c r="J3437" s="162">
        <v>11.948713890000001</v>
      </c>
      <c r="K3437" s="162">
        <v>124.3681194</v>
      </c>
      <c r="L3437" s="163" t="s">
        <v>644</v>
      </c>
      <c r="M3437" s="162">
        <v>14</v>
      </c>
      <c r="N3437" s="162">
        <v>86</v>
      </c>
      <c r="O3437" s="162">
        <v>202</v>
      </c>
      <c r="P3437" s="162">
        <v>1462</v>
      </c>
      <c r="Q3437" s="162">
        <v>2711</v>
      </c>
      <c r="R3437" s="164">
        <v>1</v>
      </c>
      <c r="S3437" s="164" t="s">
        <v>644</v>
      </c>
      <c r="T3437" s="164"/>
      <c r="U3437" s="164" t="s">
        <v>644</v>
      </c>
      <c r="V3437" s="164" t="s">
        <v>644</v>
      </c>
      <c r="W3437" s="162">
        <f t="shared" ref="W3437:W3500" si="200">IF(AA3437="1",1,IF(AA3437="2",2,IF(AA3437="12",4,IF(AA3437="123",6,IF(AA3437="23",5,IF(AA3437="3",3,IF(AA3437="4",7,IF(AA3437="35",8,""))))))))</f>
        <v>1</v>
      </c>
      <c r="X3437" s="162">
        <v>1</v>
      </c>
      <c r="Y3437" t="str">
        <f t="shared" si="198"/>
        <v>Public Elementary</v>
      </c>
      <c r="AA3437" t="str">
        <f t="shared" si="199"/>
        <v>1</v>
      </c>
    </row>
    <row r="3438" spans="1:27" ht="15.75" hidden="1" customHeight="1" x14ac:dyDescent="0.25">
      <c r="A3438" s="162">
        <v>3413</v>
      </c>
      <c r="B3438" s="162">
        <v>123292</v>
      </c>
      <c r="C3438" s="163" t="s">
        <v>4058</v>
      </c>
      <c r="D3438" s="163" t="s">
        <v>638</v>
      </c>
      <c r="E3438" s="163" t="s">
        <v>1000</v>
      </c>
      <c r="F3438" s="163" t="s">
        <v>4053</v>
      </c>
      <c r="G3438" s="163" t="s">
        <v>4054</v>
      </c>
      <c r="H3438" s="163" t="s">
        <v>4054</v>
      </c>
      <c r="I3438" s="163" t="s">
        <v>643</v>
      </c>
      <c r="J3438" s="177"/>
      <c r="K3438" s="177"/>
      <c r="L3438" s="163" t="s">
        <v>644</v>
      </c>
      <c r="M3438" s="162">
        <v>14</v>
      </c>
      <c r="N3438" s="162">
        <v>86</v>
      </c>
      <c r="O3438" s="162">
        <v>202</v>
      </c>
      <c r="P3438" s="162">
        <v>1462</v>
      </c>
      <c r="Q3438" s="162">
        <v>2711</v>
      </c>
      <c r="R3438" s="164">
        <v>1</v>
      </c>
      <c r="S3438" s="164" t="s">
        <v>644</v>
      </c>
      <c r="T3438" s="164"/>
      <c r="U3438" s="164" t="s">
        <v>644</v>
      </c>
      <c r="V3438" s="164" t="s">
        <v>644</v>
      </c>
      <c r="W3438" s="162">
        <f t="shared" si="200"/>
        <v>1</v>
      </c>
      <c r="X3438" s="162">
        <v>1</v>
      </c>
      <c r="Y3438" t="str">
        <f t="shared" si="198"/>
        <v>Public Elementary</v>
      </c>
      <c r="AA3438" t="str">
        <f t="shared" si="199"/>
        <v>1</v>
      </c>
    </row>
    <row r="3439" spans="1:27" ht="15.75" hidden="1" customHeight="1" x14ac:dyDescent="0.25">
      <c r="A3439" s="162">
        <v>3414</v>
      </c>
      <c r="B3439" s="162">
        <v>123293</v>
      </c>
      <c r="C3439" s="163" t="s">
        <v>4059</v>
      </c>
      <c r="D3439" s="163" t="s">
        <v>638</v>
      </c>
      <c r="E3439" s="163" t="s">
        <v>1000</v>
      </c>
      <c r="F3439" s="163" t="s">
        <v>4053</v>
      </c>
      <c r="G3439" s="163" t="s">
        <v>4054</v>
      </c>
      <c r="H3439" s="163" t="s">
        <v>4054</v>
      </c>
      <c r="I3439" s="163" t="s">
        <v>643</v>
      </c>
      <c r="J3439" s="170"/>
      <c r="K3439" s="170"/>
      <c r="L3439" s="163" t="s">
        <v>644</v>
      </c>
      <c r="M3439" s="162">
        <v>14</v>
      </c>
      <c r="N3439" s="162">
        <v>86</v>
      </c>
      <c r="O3439" s="162">
        <v>202</v>
      </c>
      <c r="P3439" s="162">
        <v>1462</v>
      </c>
      <c r="Q3439" s="162">
        <v>2711</v>
      </c>
      <c r="R3439" s="164">
        <v>1</v>
      </c>
      <c r="S3439" s="164" t="s">
        <v>644</v>
      </c>
      <c r="T3439" s="164"/>
      <c r="U3439" s="164" t="s">
        <v>644</v>
      </c>
      <c r="V3439" s="164" t="s">
        <v>644</v>
      </c>
      <c r="W3439" s="162">
        <f t="shared" si="200"/>
        <v>1</v>
      </c>
      <c r="X3439" s="162">
        <v>1</v>
      </c>
      <c r="Y3439" t="str">
        <f t="shared" si="198"/>
        <v>Public Elementary</v>
      </c>
      <c r="AA3439" t="str">
        <f t="shared" si="199"/>
        <v>1</v>
      </c>
    </row>
    <row r="3440" spans="1:27" ht="15.75" hidden="1" customHeight="1" x14ac:dyDescent="0.25">
      <c r="A3440" s="162">
        <v>3415</v>
      </c>
      <c r="B3440" s="162">
        <v>123294</v>
      </c>
      <c r="C3440" s="163" t="s">
        <v>1335</v>
      </c>
      <c r="D3440" s="163" t="s">
        <v>638</v>
      </c>
      <c r="E3440" s="163" t="s">
        <v>1000</v>
      </c>
      <c r="F3440" s="163" t="s">
        <v>4053</v>
      </c>
      <c r="G3440" s="163" t="s">
        <v>4054</v>
      </c>
      <c r="H3440" s="163" t="s">
        <v>4054</v>
      </c>
      <c r="I3440" s="163" t="s">
        <v>643</v>
      </c>
      <c r="J3440" s="170"/>
      <c r="K3440" s="170"/>
      <c r="L3440" s="163" t="s">
        <v>644</v>
      </c>
      <c r="M3440" s="162">
        <v>14</v>
      </c>
      <c r="N3440" s="162">
        <v>86</v>
      </c>
      <c r="O3440" s="162">
        <v>202</v>
      </c>
      <c r="P3440" s="162">
        <v>1462</v>
      </c>
      <c r="Q3440" s="162">
        <v>2711</v>
      </c>
      <c r="R3440" s="164">
        <v>1</v>
      </c>
      <c r="S3440" s="164" t="s">
        <v>644</v>
      </c>
      <c r="T3440" s="164"/>
      <c r="U3440" s="164" t="s">
        <v>644</v>
      </c>
      <c r="V3440" s="164" t="s">
        <v>644</v>
      </c>
      <c r="W3440" s="162">
        <f t="shared" si="200"/>
        <v>1</v>
      </c>
      <c r="X3440" s="162">
        <v>1</v>
      </c>
      <c r="Y3440" t="str">
        <f t="shared" si="198"/>
        <v>Public Elementary</v>
      </c>
      <c r="AA3440" t="str">
        <f t="shared" si="199"/>
        <v>1</v>
      </c>
    </row>
    <row r="3441" spans="1:27" ht="15.75" hidden="1" customHeight="1" x14ac:dyDescent="0.25">
      <c r="A3441" s="162">
        <v>3416</v>
      </c>
      <c r="B3441" s="162">
        <v>123295</v>
      </c>
      <c r="C3441" s="163" t="s">
        <v>1396</v>
      </c>
      <c r="D3441" s="163" t="s">
        <v>638</v>
      </c>
      <c r="E3441" s="163" t="s">
        <v>1000</v>
      </c>
      <c r="F3441" s="163" t="s">
        <v>4053</v>
      </c>
      <c r="G3441" s="163" t="s">
        <v>4054</v>
      </c>
      <c r="H3441" s="163" t="s">
        <v>4054</v>
      </c>
      <c r="I3441" s="163" t="s">
        <v>643</v>
      </c>
      <c r="J3441" s="170"/>
      <c r="K3441" s="170"/>
      <c r="L3441" s="163" t="s">
        <v>644</v>
      </c>
      <c r="M3441" s="162">
        <v>14</v>
      </c>
      <c r="N3441" s="162">
        <v>86</v>
      </c>
      <c r="O3441" s="162">
        <v>202</v>
      </c>
      <c r="P3441" s="162">
        <v>1462</v>
      </c>
      <c r="Q3441" s="162">
        <v>2711</v>
      </c>
      <c r="R3441" s="164">
        <v>1</v>
      </c>
      <c r="S3441" s="164" t="s">
        <v>644</v>
      </c>
      <c r="T3441" s="164"/>
      <c r="U3441" s="164" t="s">
        <v>644</v>
      </c>
      <c r="V3441" s="164" t="s">
        <v>644</v>
      </c>
      <c r="W3441" s="162">
        <f t="shared" si="200"/>
        <v>1</v>
      </c>
      <c r="X3441" s="162">
        <v>1</v>
      </c>
      <c r="Y3441" t="str">
        <f t="shared" si="198"/>
        <v>Public Elementary</v>
      </c>
      <c r="AA3441" t="str">
        <f t="shared" si="199"/>
        <v>1</v>
      </c>
    </row>
    <row r="3442" spans="1:27" ht="15.75" hidden="1" customHeight="1" x14ac:dyDescent="0.25">
      <c r="A3442" s="162">
        <v>3417</v>
      </c>
      <c r="B3442" s="162">
        <v>123296</v>
      </c>
      <c r="C3442" s="163" t="s">
        <v>4060</v>
      </c>
      <c r="D3442" s="163" t="s">
        <v>638</v>
      </c>
      <c r="E3442" s="163" t="s">
        <v>1000</v>
      </c>
      <c r="F3442" s="163" t="s">
        <v>4053</v>
      </c>
      <c r="G3442" s="163" t="s">
        <v>4054</v>
      </c>
      <c r="H3442" s="163" t="s">
        <v>4054</v>
      </c>
      <c r="I3442" s="163" t="s">
        <v>643</v>
      </c>
      <c r="J3442" s="170"/>
      <c r="K3442" s="170"/>
      <c r="L3442" s="163" t="s">
        <v>644</v>
      </c>
      <c r="M3442" s="162">
        <v>14</v>
      </c>
      <c r="N3442" s="162">
        <v>86</v>
      </c>
      <c r="O3442" s="162">
        <v>202</v>
      </c>
      <c r="P3442" s="162">
        <v>1462</v>
      </c>
      <c r="Q3442" s="162">
        <v>2711</v>
      </c>
      <c r="R3442" s="164">
        <v>1</v>
      </c>
      <c r="S3442" s="164" t="s">
        <v>644</v>
      </c>
      <c r="T3442" s="164"/>
      <c r="U3442" s="164" t="s">
        <v>644</v>
      </c>
      <c r="V3442" s="164" t="s">
        <v>644</v>
      </c>
      <c r="W3442" s="162">
        <f t="shared" si="200"/>
        <v>1</v>
      </c>
      <c r="X3442" s="162">
        <v>1</v>
      </c>
      <c r="Y3442" t="str">
        <f t="shared" si="198"/>
        <v>Public Elementary</v>
      </c>
      <c r="AA3442" t="str">
        <f t="shared" si="199"/>
        <v>1</v>
      </c>
    </row>
    <row r="3443" spans="1:27" ht="15.75" hidden="1" customHeight="1" x14ac:dyDescent="0.25">
      <c r="A3443" s="162">
        <v>3418</v>
      </c>
      <c r="B3443" s="162">
        <v>123297</v>
      </c>
      <c r="C3443" s="163" t="s">
        <v>1541</v>
      </c>
      <c r="D3443" s="163" t="s">
        <v>638</v>
      </c>
      <c r="E3443" s="163" t="s">
        <v>1000</v>
      </c>
      <c r="F3443" s="163" t="s">
        <v>4053</v>
      </c>
      <c r="G3443" s="163" t="s">
        <v>4054</v>
      </c>
      <c r="H3443" s="163" t="s">
        <v>4054</v>
      </c>
      <c r="I3443" s="163" t="s">
        <v>643</v>
      </c>
      <c r="J3443" s="170"/>
      <c r="K3443" s="170"/>
      <c r="L3443" s="163" t="s">
        <v>644</v>
      </c>
      <c r="M3443" s="162">
        <v>14</v>
      </c>
      <c r="N3443" s="162">
        <v>86</v>
      </c>
      <c r="O3443" s="162">
        <v>202</v>
      </c>
      <c r="P3443" s="162">
        <v>1462</v>
      </c>
      <c r="Q3443" s="162">
        <v>2711</v>
      </c>
      <c r="R3443" s="164">
        <v>1</v>
      </c>
      <c r="S3443" s="164" t="s">
        <v>644</v>
      </c>
      <c r="T3443" s="164"/>
      <c r="U3443" s="164" t="s">
        <v>644</v>
      </c>
      <c r="V3443" s="164" t="s">
        <v>644</v>
      </c>
      <c r="W3443" s="162">
        <f t="shared" si="200"/>
        <v>1</v>
      </c>
      <c r="X3443" s="162">
        <v>1</v>
      </c>
      <c r="Y3443" t="str">
        <f t="shared" si="198"/>
        <v>Public Elementary</v>
      </c>
      <c r="AA3443" t="str">
        <f t="shared" si="199"/>
        <v>1</v>
      </c>
    </row>
    <row r="3444" spans="1:27" ht="15.75" hidden="1" customHeight="1" x14ac:dyDescent="0.25">
      <c r="A3444" s="162">
        <v>3419</v>
      </c>
      <c r="B3444" s="162">
        <v>123298</v>
      </c>
      <c r="C3444" s="163" t="s">
        <v>780</v>
      </c>
      <c r="D3444" s="163" t="s">
        <v>638</v>
      </c>
      <c r="E3444" s="163" t="s">
        <v>1000</v>
      </c>
      <c r="F3444" s="163" t="s">
        <v>4053</v>
      </c>
      <c r="G3444" s="163" t="s">
        <v>4054</v>
      </c>
      <c r="H3444" s="163" t="s">
        <v>4054</v>
      </c>
      <c r="I3444" s="163" t="s">
        <v>643</v>
      </c>
      <c r="J3444" s="170"/>
      <c r="K3444" s="170"/>
      <c r="L3444" s="163" t="s">
        <v>644</v>
      </c>
      <c r="M3444" s="162">
        <v>14</v>
      </c>
      <c r="N3444" s="162">
        <v>86</v>
      </c>
      <c r="O3444" s="162">
        <v>202</v>
      </c>
      <c r="P3444" s="162">
        <v>1462</v>
      </c>
      <c r="Q3444" s="162">
        <v>2711</v>
      </c>
      <c r="R3444" s="164">
        <v>1</v>
      </c>
      <c r="S3444" s="164" t="s">
        <v>644</v>
      </c>
      <c r="T3444" s="164"/>
      <c r="U3444" s="164" t="s">
        <v>644</v>
      </c>
      <c r="V3444" s="164" t="s">
        <v>644</v>
      </c>
      <c r="W3444" s="162">
        <f t="shared" si="200"/>
        <v>1</v>
      </c>
      <c r="X3444" s="162">
        <v>1</v>
      </c>
      <c r="Y3444" t="str">
        <f t="shared" si="198"/>
        <v>Public Elementary</v>
      </c>
      <c r="AA3444" t="str">
        <f t="shared" si="199"/>
        <v>1</v>
      </c>
    </row>
    <row r="3445" spans="1:27" ht="15.75" hidden="1" customHeight="1" x14ac:dyDescent="0.25">
      <c r="A3445" s="162">
        <v>3420</v>
      </c>
      <c r="B3445" s="162">
        <v>123299</v>
      </c>
      <c r="C3445" s="163" t="s">
        <v>4061</v>
      </c>
      <c r="D3445" s="163" t="s">
        <v>638</v>
      </c>
      <c r="E3445" s="163" t="s">
        <v>1000</v>
      </c>
      <c r="F3445" s="163" t="s">
        <v>4053</v>
      </c>
      <c r="G3445" s="163" t="s">
        <v>4054</v>
      </c>
      <c r="H3445" s="163" t="s">
        <v>4054</v>
      </c>
      <c r="I3445" s="163" t="s">
        <v>643</v>
      </c>
      <c r="J3445" s="170"/>
      <c r="K3445" s="170"/>
      <c r="L3445" s="163" t="s">
        <v>644</v>
      </c>
      <c r="M3445" s="162">
        <v>14</v>
      </c>
      <c r="N3445" s="162">
        <v>86</v>
      </c>
      <c r="O3445" s="162">
        <v>202</v>
      </c>
      <c r="P3445" s="162">
        <v>1462</v>
      </c>
      <c r="Q3445" s="162">
        <v>2711</v>
      </c>
      <c r="R3445" s="164">
        <v>1</v>
      </c>
      <c r="S3445" s="164" t="s">
        <v>644</v>
      </c>
      <c r="T3445" s="164"/>
      <c r="U3445" s="164" t="s">
        <v>644</v>
      </c>
      <c r="V3445" s="164" t="s">
        <v>644</v>
      </c>
      <c r="W3445" s="162">
        <f t="shared" si="200"/>
        <v>1</v>
      </c>
      <c r="X3445" s="162">
        <v>1</v>
      </c>
      <c r="Y3445" t="str">
        <f t="shared" si="198"/>
        <v>Public Elementary</v>
      </c>
      <c r="AA3445" t="str">
        <f t="shared" si="199"/>
        <v>1</v>
      </c>
    </row>
    <row r="3446" spans="1:27" ht="15.75" hidden="1" customHeight="1" x14ac:dyDescent="0.25">
      <c r="A3446" s="162">
        <v>3421</v>
      </c>
      <c r="B3446" s="162">
        <v>123300</v>
      </c>
      <c r="C3446" s="163" t="s">
        <v>4062</v>
      </c>
      <c r="D3446" s="163" t="s">
        <v>638</v>
      </c>
      <c r="E3446" s="163" t="s">
        <v>1000</v>
      </c>
      <c r="F3446" s="163" t="s">
        <v>4053</v>
      </c>
      <c r="G3446" s="163" t="s">
        <v>4063</v>
      </c>
      <c r="H3446" s="163" t="s">
        <v>4064</v>
      </c>
      <c r="I3446" s="163" t="s">
        <v>643</v>
      </c>
      <c r="J3446" s="162">
        <v>11.347936000000001</v>
      </c>
      <c r="K3446" s="162">
        <v>125.168581</v>
      </c>
      <c r="L3446" s="163" t="s">
        <v>644</v>
      </c>
      <c r="M3446" s="162">
        <v>14</v>
      </c>
      <c r="N3446" s="162">
        <v>86</v>
      </c>
      <c r="O3446" s="162">
        <v>202</v>
      </c>
      <c r="P3446" s="162">
        <v>1463</v>
      </c>
      <c r="Q3446" s="162">
        <v>2712</v>
      </c>
      <c r="R3446" s="164">
        <v>1</v>
      </c>
      <c r="S3446" s="164" t="s">
        <v>644</v>
      </c>
      <c r="T3446" s="164"/>
      <c r="U3446" s="164" t="s">
        <v>644</v>
      </c>
      <c r="V3446" s="164" t="s">
        <v>644</v>
      </c>
      <c r="W3446" s="162">
        <f t="shared" si="200"/>
        <v>1</v>
      </c>
      <c r="X3446" s="162">
        <v>1</v>
      </c>
      <c r="Y3446" t="str">
        <f t="shared" si="198"/>
        <v>Public Elementary</v>
      </c>
      <c r="AA3446" t="str">
        <f t="shared" si="199"/>
        <v>1</v>
      </c>
    </row>
    <row r="3447" spans="1:27" ht="15.75" hidden="1" customHeight="1" x14ac:dyDescent="0.25">
      <c r="A3447" s="162">
        <v>3422</v>
      </c>
      <c r="B3447" s="162">
        <v>123301</v>
      </c>
      <c r="C3447" s="163" t="s">
        <v>1900</v>
      </c>
      <c r="D3447" s="163" t="s">
        <v>638</v>
      </c>
      <c r="E3447" s="163" t="s">
        <v>1000</v>
      </c>
      <c r="F3447" s="163" t="s">
        <v>4053</v>
      </c>
      <c r="G3447" s="163" t="s">
        <v>4063</v>
      </c>
      <c r="H3447" s="163" t="s">
        <v>4064</v>
      </c>
      <c r="I3447" s="163" t="s">
        <v>643</v>
      </c>
      <c r="J3447" s="162">
        <v>11.410118000000001</v>
      </c>
      <c r="K3447" s="162">
        <v>125.344291</v>
      </c>
      <c r="L3447" s="163" t="s">
        <v>644</v>
      </c>
      <c r="M3447" s="162">
        <v>14</v>
      </c>
      <c r="N3447" s="162">
        <v>86</v>
      </c>
      <c r="O3447" s="162">
        <v>202</v>
      </c>
      <c r="P3447" s="162">
        <v>1463</v>
      </c>
      <c r="Q3447" s="162">
        <v>2712</v>
      </c>
      <c r="R3447" s="164">
        <v>1</v>
      </c>
      <c r="S3447" s="164" t="s">
        <v>644</v>
      </c>
      <c r="T3447" s="164"/>
      <c r="U3447" s="164" t="s">
        <v>644</v>
      </c>
      <c r="V3447" s="164" t="s">
        <v>644</v>
      </c>
      <c r="W3447" s="162">
        <f t="shared" si="200"/>
        <v>1</v>
      </c>
      <c r="X3447" s="162">
        <v>1</v>
      </c>
      <c r="Y3447" t="str">
        <f t="shared" si="198"/>
        <v>Public Elementary</v>
      </c>
      <c r="AA3447" t="str">
        <f t="shared" si="199"/>
        <v>1</v>
      </c>
    </row>
    <row r="3448" spans="1:27" ht="15.75" hidden="1" customHeight="1" x14ac:dyDescent="0.25">
      <c r="A3448" s="162">
        <v>3423</v>
      </c>
      <c r="B3448" s="162">
        <v>123302</v>
      </c>
      <c r="C3448" s="163" t="s">
        <v>4065</v>
      </c>
      <c r="D3448" s="163" t="s">
        <v>638</v>
      </c>
      <c r="E3448" s="163" t="s">
        <v>1000</v>
      </c>
      <c r="F3448" s="163" t="s">
        <v>4053</v>
      </c>
      <c r="G3448" s="163" t="s">
        <v>4063</v>
      </c>
      <c r="H3448" s="163" t="s">
        <v>4064</v>
      </c>
      <c r="I3448" s="163" t="s">
        <v>643</v>
      </c>
      <c r="J3448" s="162">
        <v>11.521236999999999</v>
      </c>
      <c r="K3448" s="162">
        <v>125.25424</v>
      </c>
      <c r="L3448" s="163" t="s">
        <v>644</v>
      </c>
      <c r="M3448" s="162">
        <v>14</v>
      </c>
      <c r="N3448" s="162">
        <v>86</v>
      </c>
      <c r="O3448" s="162">
        <v>202</v>
      </c>
      <c r="P3448" s="162">
        <v>1463</v>
      </c>
      <c r="Q3448" s="162">
        <v>2712</v>
      </c>
      <c r="R3448" s="164">
        <v>1</v>
      </c>
      <c r="S3448" s="164" t="s">
        <v>644</v>
      </c>
      <c r="T3448" s="164"/>
      <c r="U3448" s="164" t="s">
        <v>644</v>
      </c>
      <c r="V3448" s="164" t="s">
        <v>644</v>
      </c>
      <c r="W3448" s="162">
        <f t="shared" si="200"/>
        <v>1</v>
      </c>
      <c r="X3448" s="162">
        <v>1</v>
      </c>
      <c r="Y3448" t="str">
        <f t="shared" si="198"/>
        <v>Public Elementary</v>
      </c>
      <c r="AA3448" t="str">
        <f t="shared" si="199"/>
        <v>1</v>
      </c>
    </row>
    <row r="3449" spans="1:27" ht="15.75" hidden="1" customHeight="1" x14ac:dyDescent="0.25">
      <c r="A3449" s="162">
        <v>3424</v>
      </c>
      <c r="B3449" s="162">
        <v>123303</v>
      </c>
      <c r="C3449" s="163" t="s">
        <v>4066</v>
      </c>
      <c r="D3449" s="163" t="s">
        <v>638</v>
      </c>
      <c r="E3449" s="163" t="s">
        <v>1000</v>
      </c>
      <c r="F3449" s="163" t="s">
        <v>4053</v>
      </c>
      <c r="G3449" s="163" t="s">
        <v>4063</v>
      </c>
      <c r="H3449" s="163" t="s">
        <v>4064</v>
      </c>
      <c r="I3449" s="163" t="s">
        <v>643</v>
      </c>
      <c r="J3449" s="162">
        <v>11.339436109999999</v>
      </c>
      <c r="K3449" s="162">
        <v>125.0437222</v>
      </c>
      <c r="L3449" s="163" t="s">
        <v>644</v>
      </c>
      <c r="M3449" s="162">
        <v>14</v>
      </c>
      <c r="N3449" s="162">
        <v>86</v>
      </c>
      <c r="O3449" s="162">
        <v>202</v>
      </c>
      <c r="P3449" s="162">
        <v>1463</v>
      </c>
      <c r="Q3449" s="162">
        <v>2712</v>
      </c>
      <c r="R3449" s="164">
        <v>1</v>
      </c>
      <c r="S3449" s="164" t="s">
        <v>644</v>
      </c>
      <c r="T3449" s="164"/>
      <c r="U3449" s="164" t="s">
        <v>644</v>
      </c>
      <c r="V3449" s="164" t="s">
        <v>644</v>
      </c>
      <c r="W3449" s="162">
        <f t="shared" si="200"/>
        <v>1</v>
      </c>
      <c r="X3449" s="162">
        <v>1</v>
      </c>
      <c r="Y3449" t="str">
        <f t="shared" si="198"/>
        <v>Public Elementary</v>
      </c>
      <c r="AA3449" t="str">
        <f t="shared" si="199"/>
        <v>1</v>
      </c>
    </row>
    <row r="3450" spans="1:27" ht="15.75" hidden="1" customHeight="1" x14ac:dyDescent="0.25">
      <c r="A3450" s="162">
        <v>3425</v>
      </c>
      <c r="B3450" s="162">
        <v>123304</v>
      </c>
      <c r="C3450" s="163" t="s">
        <v>4067</v>
      </c>
      <c r="D3450" s="163" t="s">
        <v>638</v>
      </c>
      <c r="E3450" s="163" t="s">
        <v>1000</v>
      </c>
      <c r="F3450" s="163" t="s">
        <v>4053</v>
      </c>
      <c r="G3450" s="163" t="s">
        <v>4063</v>
      </c>
      <c r="H3450" s="163" t="s">
        <v>4064</v>
      </c>
      <c r="I3450" s="163" t="s">
        <v>643</v>
      </c>
      <c r="J3450" s="162">
        <v>11.345034999999999</v>
      </c>
      <c r="K3450" s="162">
        <v>125.118971</v>
      </c>
      <c r="L3450" s="163" t="s">
        <v>644</v>
      </c>
      <c r="M3450" s="162">
        <v>14</v>
      </c>
      <c r="N3450" s="162">
        <v>86</v>
      </c>
      <c r="O3450" s="162">
        <v>202</v>
      </c>
      <c r="P3450" s="162">
        <v>1463</v>
      </c>
      <c r="Q3450" s="162">
        <v>2712</v>
      </c>
      <c r="R3450" s="164">
        <v>1</v>
      </c>
      <c r="S3450" s="164" t="s">
        <v>644</v>
      </c>
      <c r="T3450" s="164"/>
      <c r="U3450" s="164" t="s">
        <v>644</v>
      </c>
      <c r="V3450" s="164" t="s">
        <v>644</v>
      </c>
      <c r="W3450" s="162">
        <f t="shared" si="200"/>
        <v>1</v>
      </c>
      <c r="X3450" s="162">
        <v>1</v>
      </c>
      <c r="Y3450" t="str">
        <f t="shared" si="198"/>
        <v>Public Elementary</v>
      </c>
      <c r="AA3450" t="str">
        <f t="shared" si="199"/>
        <v>1</v>
      </c>
    </row>
    <row r="3451" spans="1:27" ht="15.75" hidden="1" customHeight="1" x14ac:dyDescent="0.25">
      <c r="A3451" s="162">
        <v>3426</v>
      </c>
      <c r="B3451" s="162">
        <v>123305</v>
      </c>
      <c r="C3451" s="163" t="s">
        <v>4068</v>
      </c>
      <c r="D3451" s="163" t="s">
        <v>638</v>
      </c>
      <c r="E3451" s="163" t="s">
        <v>1000</v>
      </c>
      <c r="F3451" s="163" t="s">
        <v>4053</v>
      </c>
      <c r="G3451" s="163" t="s">
        <v>4063</v>
      </c>
      <c r="H3451" s="163" t="s">
        <v>4064</v>
      </c>
      <c r="I3451" s="163" t="s">
        <v>643</v>
      </c>
      <c r="J3451" s="162">
        <v>11.268653</v>
      </c>
      <c r="K3451" s="162">
        <v>125.167208</v>
      </c>
      <c r="L3451" s="163" t="s">
        <v>644</v>
      </c>
      <c r="M3451" s="162">
        <v>14</v>
      </c>
      <c r="N3451" s="162">
        <v>86</v>
      </c>
      <c r="O3451" s="162">
        <v>202</v>
      </c>
      <c r="P3451" s="162">
        <v>1463</v>
      </c>
      <c r="Q3451" s="162">
        <v>2712</v>
      </c>
      <c r="R3451" s="164">
        <v>1</v>
      </c>
      <c r="S3451" s="164" t="s">
        <v>644</v>
      </c>
      <c r="T3451" s="164"/>
      <c r="U3451" s="164" t="s">
        <v>644</v>
      </c>
      <c r="V3451" s="164" t="s">
        <v>644</v>
      </c>
      <c r="W3451" s="162">
        <f t="shared" si="200"/>
        <v>1</v>
      </c>
      <c r="X3451" s="162">
        <v>1</v>
      </c>
      <c r="Y3451" t="str">
        <f t="shared" si="198"/>
        <v>Public Elementary</v>
      </c>
      <c r="AA3451" t="str">
        <f t="shared" si="199"/>
        <v>1</v>
      </c>
    </row>
    <row r="3452" spans="1:27" ht="15.75" hidden="1" customHeight="1" x14ac:dyDescent="0.25">
      <c r="A3452" s="162">
        <v>3427</v>
      </c>
      <c r="B3452" s="162">
        <v>123306</v>
      </c>
      <c r="C3452" s="163" t="s">
        <v>1214</v>
      </c>
      <c r="D3452" s="163" t="s">
        <v>638</v>
      </c>
      <c r="E3452" s="163" t="s">
        <v>1000</v>
      </c>
      <c r="F3452" s="163" t="s">
        <v>4053</v>
      </c>
      <c r="G3452" s="163" t="s">
        <v>4063</v>
      </c>
      <c r="H3452" s="163" t="s">
        <v>4064</v>
      </c>
      <c r="I3452" s="163" t="s">
        <v>643</v>
      </c>
      <c r="J3452" s="170"/>
      <c r="K3452" s="170"/>
      <c r="L3452" s="163" t="s">
        <v>644</v>
      </c>
      <c r="M3452" s="162">
        <v>14</v>
      </c>
      <c r="N3452" s="162">
        <v>86</v>
      </c>
      <c r="O3452" s="162">
        <v>202</v>
      </c>
      <c r="P3452" s="162">
        <v>1463</v>
      </c>
      <c r="Q3452" s="162">
        <v>2712</v>
      </c>
      <c r="R3452" s="164">
        <v>1</v>
      </c>
      <c r="S3452" s="164" t="s">
        <v>644</v>
      </c>
      <c r="T3452" s="164"/>
      <c r="U3452" s="164" t="s">
        <v>644</v>
      </c>
      <c r="V3452" s="164" t="s">
        <v>644</v>
      </c>
      <c r="W3452" s="162">
        <f t="shared" si="200"/>
        <v>1</v>
      </c>
      <c r="X3452" s="162">
        <v>1</v>
      </c>
      <c r="Y3452" t="str">
        <f t="shared" si="198"/>
        <v>Public Elementary</v>
      </c>
      <c r="AA3452" t="str">
        <f t="shared" si="199"/>
        <v>1</v>
      </c>
    </row>
    <row r="3453" spans="1:27" ht="15.75" hidden="1" customHeight="1" x14ac:dyDescent="0.25">
      <c r="A3453" s="162">
        <v>3428</v>
      </c>
      <c r="B3453" s="162">
        <v>123307</v>
      </c>
      <c r="C3453" s="163" t="s">
        <v>4069</v>
      </c>
      <c r="D3453" s="163" t="s">
        <v>638</v>
      </c>
      <c r="E3453" s="163" t="s">
        <v>1000</v>
      </c>
      <c r="F3453" s="163" t="s">
        <v>4053</v>
      </c>
      <c r="G3453" s="163" t="s">
        <v>4063</v>
      </c>
      <c r="H3453" s="163" t="s">
        <v>4064</v>
      </c>
      <c r="I3453" s="163" t="s">
        <v>643</v>
      </c>
      <c r="J3453" s="162">
        <v>11.28193611</v>
      </c>
      <c r="K3453" s="162">
        <v>125.06815279999999</v>
      </c>
      <c r="L3453" s="163" t="s">
        <v>644</v>
      </c>
      <c r="M3453" s="162">
        <v>14</v>
      </c>
      <c r="N3453" s="162">
        <v>86</v>
      </c>
      <c r="O3453" s="162">
        <v>202</v>
      </c>
      <c r="P3453" s="162">
        <v>1463</v>
      </c>
      <c r="Q3453" s="162">
        <v>2712</v>
      </c>
      <c r="R3453" s="164">
        <v>1</v>
      </c>
      <c r="S3453" s="164" t="s">
        <v>644</v>
      </c>
      <c r="T3453" s="164"/>
      <c r="U3453" s="164" t="s">
        <v>644</v>
      </c>
      <c r="V3453" s="164" t="s">
        <v>644</v>
      </c>
      <c r="W3453" s="162">
        <f t="shared" si="200"/>
        <v>1</v>
      </c>
      <c r="X3453" s="162">
        <v>1</v>
      </c>
      <c r="Y3453" t="str">
        <f t="shared" si="198"/>
        <v>Public Elementary</v>
      </c>
      <c r="AA3453" t="str">
        <f t="shared" si="199"/>
        <v>1</v>
      </c>
    </row>
    <row r="3454" spans="1:27" ht="15.75" hidden="1" customHeight="1" x14ac:dyDescent="0.25">
      <c r="A3454" s="162">
        <v>3429</v>
      </c>
      <c r="B3454" s="162">
        <v>123308</v>
      </c>
      <c r="C3454" s="163" t="s">
        <v>1230</v>
      </c>
      <c r="D3454" s="163" t="s">
        <v>638</v>
      </c>
      <c r="E3454" s="163" t="s">
        <v>1000</v>
      </c>
      <c r="F3454" s="163" t="s">
        <v>4053</v>
      </c>
      <c r="G3454" s="163" t="s">
        <v>4063</v>
      </c>
      <c r="H3454" s="163" t="s">
        <v>4064</v>
      </c>
      <c r="I3454" s="163" t="s">
        <v>643</v>
      </c>
      <c r="J3454" s="162">
        <v>11.322099</v>
      </c>
      <c r="K3454" s="162">
        <v>125.31450700000001</v>
      </c>
      <c r="L3454" s="163" t="s">
        <v>644</v>
      </c>
      <c r="M3454" s="162">
        <v>14</v>
      </c>
      <c r="N3454" s="162">
        <v>86</v>
      </c>
      <c r="O3454" s="162">
        <v>202</v>
      </c>
      <c r="P3454" s="162">
        <v>1463</v>
      </c>
      <c r="Q3454" s="162">
        <v>2712</v>
      </c>
      <c r="R3454" s="164">
        <v>1</v>
      </c>
      <c r="S3454" s="164" t="s">
        <v>644</v>
      </c>
      <c r="T3454" s="164"/>
      <c r="U3454" s="164" t="s">
        <v>644</v>
      </c>
      <c r="V3454" s="164" t="s">
        <v>644</v>
      </c>
      <c r="W3454" s="162">
        <f t="shared" si="200"/>
        <v>1</v>
      </c>
      <c r="X3454" s="162">
        <v>1</v>
      </c>
      <c r="Y3454" t="str">
        <f t="shared" si="198"/>
        <v>Public Elementary</v>
      </c>
      <c r="AA3454" t="str">
        <f t="shared" si="199"/>
        <v>1</v>
      </c>
    </row>
    <row r="3455" spans="1:27" ht="15.75" hidden="1" customHeight="1" x14ac:dyDescent="0.25">
      <c r="A3455" s="162">
        <v>3430</v>
      </c>
      <c r="B3455" s="162">
        <v>123309</v>
      </c>
      <c r="C3455" s="163" t="s">
        <v>1437</v>
      </c>
      <c r="D3455" s="163" t="s">
        <v>638</v>
      </c>
      <c r="E3455" s="163" t="s">
        <v>1000</v>
      </c>
      <c r="F3455" s="163" t="s">
        <v>4053</v>
      </c>
      <c r="G3455" s="163" t="s">
        <v>4063</v>
      </c>
      <c r="H3455" s="163" t="s">
        <v>4064</v>
      </c>
      <c r="I3455" s="163" t="s">
        <v>643</v>
      </c>
      <c r="J3455" s="162">
        <v>11.484062</v>
      </c>
      <c r="K3455" s="162">
        <v>125.228634</v>
      </c>
      <c r="L3455" s="163" t="s">
        <v>644</v>
      </c>
      <c r="M3455" s="162">
        <v>14</v>
      </c>
      <c r="N3455" s="162">
        <v>86</v>
      </c>
      <c r="O3455" s="162">
        <v>202</v>
      </c>
      <c r="P3455" s="162">
        <v>1463</v>
      </c>
      <c r="Q3455" s="162">
        <v>2712</v>
      </c>
      <c r="R3455" s="164">
        <v>1</v>
      </c>
      <c r="S3455" s="164" t="s">
        <v>644</v>
      </c>
      <c r="T3455" s="164"/>
      <c r="U3455" s="164" t="s">
        <v>644</v>
      </c>
      <c r="V3455" s="164" t="s">
        <v>644</v>
      </c>
      <c r="W3455" s="162">
        <f t="shared" si="200"/>
        <v>1</v>
      </c>
      <c r="X3455" s="162">
        <v>1</v>
      </c>
      <c r="Y3455" t="str">
        <f t="shared" si="198"/>
        <v>Public Elementary</v>
      </c>
      <c r="AA3455" t="str">
        <f t="shared" si="199"/>
        <v>1</v>
      </c>
    </row>
    <row r="3456" spans="1:27" ht="15.75" hidden="1" customHeight="1" x14ac:dyDescent="0.25">
      <c r="A3456" s="162">
        <v>3431</v>
      </c>
      <c r="B3456" s="162">
        <v>123310</v>
      </c>
      <c r="C3456" s="163" t="s">
        <v>4070</v>
      </c>
      <c r="D3456" s="163" t="s">
        <v>638</v>
      </c>
      <c r="E3456" s="163" t="s">
        <v>1000</v>
      </c>
      <c r="F3456" s="163" t="s">
        <v>4053</v>
      </c>
      <c r="G3456" s="163" t="s">
        <v>4063</v>
      </c>
      <c r="H3456" s="163" t="s">
        <v>4064</v>
      </c>
      <c r="I3456" s="163" t="s">
        <v>643</v>
      </c>
      <c r="J3456" s="162">
        <v>11.52847</v>
      </c>
      <c r="K3456" s="162">
        <v>125.276556</v>
      </c>
      <c r="L3456" s="163" t="s">
        <v>644</v>
      </c>
      <c r="M3456" s="162">
        <v>14</v>
      </c>
      <c r="N3456" s="162">
        <v>86</v>
      </c>
      <c r="O3456" s="162">
        <v>202</v>
      </c>
      <c r="P3456" s="162">
        <v>1463</v>
      </c>
      <c r="Q3456" s="162">
        <v>2712</v>
      </c>
      <c r="R3456" s="164">
        <v>1</v>
      </c>
      <c r="S3456" s="164" t="s">
        <v>644</v>
      </c>
      <c r="T3456" s="164"/>
      <c r="U3456" s="164" t="s">
        <v>644</v>
      </c>
      <c r="V3456" s="164" t="s">
        <v>644</v>
      </c>
      <c r="W3456" s="162">
        <f t="shared" si="200"/>
        <v>1</v>
      </c>
      <c r="X3456" s="162">
        <v>1</v>
      </c>
      <c r="Y3456" t="str">
        <f t="shared" si="198"/>
        <v>Public Elementary</v>
      </c>
      <c r="AA3456" t="str">
        <f t="shared" si="199"/>
        <v>1</v>
      </c>
    </row>
    <row r="3457" spans="1:27" ht="15.75" hidden="1" customHeight="1" x14ac:dyDescent="0.25">
      <c r="A3457" s="162">
        <v>3432</v>
      </c>
      <c r="B3457" s="162">
        <v>123311</v>
      </c>
      <c r="C3457" s="163" t="s">
        <v>784</v>
      </c>
      <c r="D3457" s="163" t="s">
        <v>638</v>
      </c>
      <c r="E3457" s="163" t="s">
        <v>1000</v>
      </c>
      <c r="F3457" s="163" t="s">
        <v>4053</v>
      </c>
      <c r="G3457" s="163" t="s">
        <v>4063</v>
      </c>
      <c r="H3457" s="163" t="s">
        <v>4064</v>
      </c>
      <c r="I3457" s="163" t="s">
        <v>643</v>
      </c>
      <c r="J3457" s="162">
        <v>11.487427</v>
      </c>
      <c r="K3457" s="162">
        <v>125.283422</v>
      </c>
      <c r="L3457" s="163" t="s">
        <v>644</v>
      </c>
      <c r="M3457" s="162">
        <v>14</v>
      </c>
      <c r="N3457" s="162">
        <v>86</v>
      </c>
      <c r="O3457" s="162">
        <v>202</v>
      </c>
      <c r="P3457" s="162">
        <v>1463</v>
      </c>
      <c r="Q3457" s="162">
        <v>2712</v>
      </c>
      <c r="R3457" s="164">
        <v>1</v>
      </c>
      <c r="S3457" s="164" t="s">
        <v>644</v>
      </c>
      <c r="T3457" s="164"/>
      <c r="U3457" s="164" t="s">
        <v>644</v>
      </c>
      <c r="V3457" s="164" t="s">
        <v>644</v>
      </c>
      <c r="W3457" s="162">
        <f t="shared" si="200"/>
        <v>1</v>
      </c>
      <c r="X3457" s="162">
        <v>1</v>
      </c>
      <c r="Y3457" t="str">
        <f t="shared" si="198"/>
        <v>Public Elementary</v>
      </c>
      <c r="AA3457" t="str">
        <f t="shared" si="199"/>
        <v>1</v>
      </c>
    </row>
    <row r="3458" spans="1:27" ht="15.75" hidden="1" customHeight="1" x14ac:dyDescent="0.25">
      <c r="A3458" s="162">
        <v>3433</v>
      </c>
      <c r="B3458" s="162">
        <v>123312</v>
      </c>
      <c r="C3458" s="163" t="s">
        <v>2485</v>
      </c>
      <c r="D3458" s="163" t="s">
        <v>638</v>
      </c>
      <c r="E3458" s="163" t="s">
        <v>1000</v>
      </c>
      <c r="F3458" s="163" t="s">
        <v>4053</v>
      </c>
      <c r="G3458" s="163" t="s">
        <v>4063</v>
      </c>
      <c r="H3458" s="163" t="s">
        <v>4064</v>
      </c>
      <c r="I3458" s="163" t="s">
        <v>643</v>
      </c>
      <c r="J3458" s="162">
        <v>11.313431</v>
      </c>
      <c r="K3458" s="162">
        <v>125.15136</v>
      </c>
      <c r="L3458" s="163" t="s">
        <v>644</v>
      </c>
      <c r="M3458" s="162">
        <v>14</v>
      </c>
      <c r="N3458" s="162">
        <v>86</v>
      </c>
      <c r="O3458" s="162">
        <v>202</v>
      </c>
      <c r="P3458" s="162">
        <v>1463</v>
      </c>
      <c r="Q3458" s="162">
        <v>2712</v>
      </c>
      <c r="R3458" s="164">
        <v>1</v>
      </c>
      <c r="S3458" s="164" t="s">
        <v>644</v>
      </c>
      <c r="T3458" s="164"/>
      <c r="U3458" s="164" t="s">
        <v>644</v>
      </c>
      <c r="V3458" s="164" t="s">
        <v>644</v>
      </c>
      <c r="W3458" s="162">
        <f t="shared" si="200"/>
        <v>1</v>
      </c>
      <c r="X3458" s="162">
        <v>1</v>
      </c>
      <c r="Y3458" t="str">
        <f t="shared" si="198"/>
        <v>Public Elementary</v>
      </c>
      <c r="AA3458" t="str">
        <f t="shared" si="199"/>
        <v>1</v>
      </c>
    </row>
    <row r="3459" spans="1:27" ht="15.75" hidden="1" customHeight="1" x14ac:dyDescent="0.25">
      <c r="A3459" s="162">
        <v>3434</v>
      </c>
      <c r="B3459" s="162">
        <v>123313</v>
      </c>
      <c r="C3459" s="163" t="s">
        <v>4071</v>
      </c>
      <c r="D3459" s="163" t="s">
        <v>638</v>
      </c>
      <c r="E3459" s="163" t="s">
        <v>1000</v>
      </c>
      <c r="F3459" s="163" t="s">
        <v>4053</v>
      </c>
      <c r="G3459" s="163" t="s">
        <v>4063</v>
      </c>
      <c r="H3459" s="163" t="s">
        <v>4064</v>
      </c>
      <c r="I3459" s="163" t="s">
        <v>643</v>
      </c>
      <c r="J3459" s="162">
        <v>11.314776999999999</v>
      </c>
      <c r="K3459" s="162">
        <v>125.308313</v>
      </c>
      <c r="L3459" s="163" t="s">
        <v>644</v>
      </c>
      <c r="M3459" s="162">
        <v>14</v>
      </c>
      <c r="N3459" s="162">
        <v>86</v>
      </c>
      <c r="O3459" s="162">
        <v>202</v>
      </c>
      <c r="P3459" s="162">
        <v>1463</v>
      </c>
      <c r="Q3459" s="162">
        <v>2712</v>
      </c>
      <c r="R3459" s="164">
        <v>1</v>
      </c>
      <c r="S3459" s="164" t="s">
        <v>644</v>
      </c>
      <c r="T3459" s="164"/>
      <c r="U3459" s="164" t="s">
        <v>644</v>
      </c>
      <c r="V3459" s="164" t="s">
        <v>644</v>
      </c>
      <c r="W3459" s="162">
        <f t="shared" si="200"/>
        <v>1</v>
      </c>
      <c r="X3459" s="162">
        <v>1</v>
      </c>
      <c r="Y3459" t="str">
        <f t="shared" si="198"/>
        <v>Public Elementary</v>
      </c>
      <c r="AA3459" t="str">
        <f t="shared" si="199"/>
        <v>1</v>
      </c>
    </row>
    <row r="3460" spans="1:27" ht="15.75" hidden="1" customHeight="1" x14ac:dyDescent="0.25">
      <c r="A3460" s="162">
        <v>3435</v>
      </c>
      <c r="B3460" s="162">
        <v>123314</v>
      </c>
      <c r="C3460" s="163" t="s">
        <v>1368</v>
      </c>
      <c r="D3460" s="163" t="s">
        <v>638</v>
      </c>
      <c r="E3460" s="163" t="s">
        <v>1000</v>
      </c>
      <c r="F3460" s="163" t="s">
        <v>4053</v>
      </c>
      <c r="G3460" s="163" t="s">
        <v>4063</v>
      </c>
      <c r="H3460" s="163" t="s">
        <v>4064</v>
      </c>
      <c r="I3460" s="163" t="s">
        <v>643</v>
      </c>
      <c r="J3460" s="162">
        <v>11.378902</v>
      </c>
      <c r="K3460" s="162">
        <v>125.208421</v>
      </c>
      <c r="L3460" s="163" t="s">
        <v>644</v>
      </c>
      <c r="M3460" s="162">
        <v>14</v>
      </c>
      <c r="N3460" s="162">
        <v>86</v>
      </c>
      <c r="O3460" s="162">
        <v>202</v>
      </c>
      <c r="P3460" s="162">
        <v>1463</v>
      </c>
      <c r="Q3460" s="162">
        <v>2712</v>
      </c>
      <c r="R3460" s="164">
        <v>1</v>
      </c>
      <c r="S3460" s="164" t="s">
        <v>644</v>
      </c>
      <c r="T3460" s="164"/>
      <c r="U3460" s="164" t="s">
        <v>644</v>
      </c>
      <c r="V3460" s="164" t="s">
        <v>644</v>
      </c>
      <c r="W3460" s="162">
        <f t="shared" si="200"/>
        <v>1</v>
      </c>
      <c r="X3460" s="162">
        <v>1</v>
      </c>
      <c r="Y3460" t="str">
        <f t="shared" si="198"/>
        <v>Public Elementary</v>
      </c>
      <c r="AA3460" t="str">
        <f t="shared" si="199"/>
        <v>1</v>
      </c>
    </row>
    <row r="3461" spans="1:27" ht="15.75" hidden="1" customHeight="1" x14ac:dyDescent="0.25">
      <c r="A3461" s="162">
        <v>3436</v>
      </c>
      <c r="B3461" s="162">
        <v>123315</v>
      </c>
      <c r="C3461" s="163" t="s">
        <v>4072</v>
      </c>
      <c r="D3461" s="163" t="s">
        <v>638</v>
      </c>
      <c r="E3461" s="163" t="s">
        <v>1000</v>
      </c>
      <c r="F3461" s="163" t="s">
        <v>4053</v>
      </c>
      <c r="G3461" s="163" t="s">
        <v>4063</v>
      </c>
      <c r="H3461" s="163" t="s">
        <v>4064</v>
      </c>
      <c r="I3461" s="163" t="s">
        <v>643</v>
      </c>
      <c r="J3461" s="162">
        <v>11.403976</v>
      </c>
      <c r="K3461" s="162">
        <v>125.239305</v>
      </c>
      <c r="L3461" s="163" t="s">
        <v>644</v>
      </c>
      <c r="M3461" s="162">
        <v>14</v>
      </c>
      <c r="N3461" s="162">
        <v>86</v>
      </c>
      <c r="O3461" s="162">
        <v>202</v>
      </c>
      <c r="P3461" s="162">
        <v>1463</v>
      </c>
      <c r="Q3461" s="162">
        <v>2712</v>
      </c>
      <c r="R3461" s="164">
        <v>1</v>
      </c>
      <c r="S3461" s="164" t="s">
        <v>644</v>
      </c>
      <c r="T3461" s="164"/>
      <c r="U3461" s="164" t="s">
        <v>644</v>
      </c>
      <c r="V3461" s="164" t="s">
        <v>644</v>
      </c>
      <c r="W3461" s="162">
        <f t="shared" si="200"/>
        <v>1</v>
      </c>
      <c r="X3461" s="162">
        <v>1</v>
      </c>
      <c r="Y3461" t="str">
        <f t="shared" si="198"/>
        <v>Public Elementary</v>
      </c>
      <c r="AA3461" t="str">
        <f t="shared" si="199"/>
        <v>1</v>
      </c>
    </row>
    <row r="3462" spans="1:27" ht="15.75" hidden="1" customHeight="1" x14ac:dyDescent="0.25">
      <c r="A3462" s="162">
        <v>3437</v>
      </c>
      <c r="B3462" s="162">
        <v>123316</v>
      </c>
      <c r="C3462" s="163" t="s">
        <v>4073</v>
      </c>
      <c r="D3462" s="163" t="s">
        <v>638</v>
      </c>
      <c r="E3462" s="163" t="s">
        <v>1000</v>
      </c>
      <c r="F3462" s="163" t="s">
        <v>4053</v>
      </c>
      <c r="G3462" s="163" t="s">
        <v>4063</v>
      </c>
      <c r="H3462" s="163" t="s">
        <v>4064</v>
      </c>
      <c r="I3462" s="163" t="s">
        <v>643</v>
      </c>
      <c r="J3462" s="162">
        <v>11.458491</v>
      </c>
      <c r="K3462" s="162">
        <v>125.20172599999999</v>
      </c>
      <c r="L3462" s="163" t="s">
        <v>644</v>
      </c>
      <c r="M3462" s="162">
        <v>14</v>
      </c>
      <c r="N3462" s="162">
        <v>86</v>
      </c>
      <c r="O3462" s="162">
        <v>202</v>
      </c>
      <c r="P3462" s="162">
        <v>1463</v>
      </c>
      <c r="Q3462" s="162">
        <v>2712</v>
      </c>
      <c r="R3462" s="164">
        <v>1</v>
      </c>
      <c r="S3462" s="164" t="s">
        <v>644</v>
      </c>
      <c r="T3462" s="164"/>
      <c r="U3462" s="164" t="s">
        <v>644</v>
      </c>
      <c r="V3462" s="164" t="s">
        <v>644</v>
      </c>
      <c r="W3462" s="162">
        <f t="shared" si="200"/>
        <v>1</v>
      </c>
      <c r="X3462" s="162">
        <v>1</v>
      </c>
      <c r="Y3462" t="str">
        <f t="shared" si="198"/>
        <v>Public Elementary</v>
      </c>
      <c r="AA3462" t="str">
        <f t="shared" si="199"/>
        <v>1</v>
      </c>
    </row>
    <row r="3463" spans="1:27" ht="15.75" hidden="1" customHeight="1" x14ac:dyDescent="0.25">
      <c r="A3463" s="162">
        <v>3438</v>
      </c>
      <c r="B3463" s="162">
        <v>123317</v>
      </c>
      <c r="C3463" s="163" t="s">
        <v>4074</v>
      </c>
      <c r="D3463" s="163" t="s">
        <v>638</v>
      </c>
      <c r="E3463" s="163" t="s">
        <v>1000</v>
      </c>
      <c r="F3463" s="163" t="s">
        <v>4053</v>
      </c>
      <c r="G3463" s="163" t="s">
        <v>4063</v>
      </c>
      <c r="H3463" s="163" t="s">
        <v>4064</v>
      </c>
      <c r="I3463" s="163" t="s">
        <v>643</v>
      </c>
      <c r="J3463" s="162">
        <v>11.371328999999999</v>
      </c>
      <c r="K3463" s="162">
        <v>125.28290699999999</v>
      </c>
      <c r="L3463" s="163" t="s">
        <v>644</v>
      </c>
      <c r="M3463" s="162">
        <v>14</v>
      </c>
      <c r="N3463" s="162">
        <v>86</v>
      </c>
      <c r="O3463" s="162">
        <v>202</v>
      </c>
      <c r="P3463" s="162">
        <v>1463</v>
      </c>
      <c r="Q3463" s="162">
        <v>2712</v>
      </c>
      <c r="R3463" s="164">
        <v>1</v>
      </c>
      <c r="S3463" s="164" t="s">
        <v>644</v>
      </c>
      <c r="T3463" s="164"/>
      <c r="U3463" s="164" t="s">
        <v>644</v>
      </c>
      <c r="V3463" s="164" t="s">
        <v>644</v>
      </c>
      <c r="W3463" s="162">
        <f t="shared" si="200"/>
        <v>1</v>
      </c>
      <c r="X3463" s="162">
        <v>1</v>
      </c>
      <c r="Y3463" t="str">
        <f t="shared" si="198"/>
        <v>Public Elementary</v>
      </c>
      <c r="AA3463" t="str">
        <f t="shared" si="199"/>
        <v>1</v>
      </c>
    </row>
    <row r="3464" spans="1:27" ht="15.75" hidden="1" customHeight="1" x14ac:dyDescent="0.25">
      <c r="A3464" s="162">
        <v>3439</v>
      </c>
      <c r="B3464" s="162">
        <v>123318</v>
      </c>
      <c r="C3464" s="163" t="s">
        <v>1750</v>
      </c>
      <c r="D3464" s="163" t="s">
        <v>638</v>
      </c>
      <c r="E3464" s="163" t="s">
        <v>1000</v>
      </c>
      <c r="F3464" s="163" t="s">
        <v>4053</v>
      </c>
      <c r="G3464" s="163" t="s">
        <v>4063</v>
      </c>
      <c r="H3464" s="163" t="s">
        <v>4064</v>
      </c>
      <c r="I3464" s="163" t="s">
        <v>643</v>
      </c>
      <c r="J3464" s="162">
        <v>11.441246</v>
      </c>
      <c r="K3464" s="162">
        <v>125.28867200000001</v>
      </c>
      <c r="L3464" s="163" t="s">
        <v>644</v>
      </c>
      <c r="M3464" s="162">
        <v>14</v>
      </c>
      <c r="N3464" s="162">
        <v>86</v>
      </c>
      <c r="O3464" s="162">
        <v>202</v>
      </c>
      <c r="P3464" s="162">
        <v>1463</v>
      </c>
      <c r="Q3464" s="162">
        <v>2712</v>
      </c>
      <c r="R3464" s="164">
        <v>1</v>
      </c>
      <c r="S3464" s="164" t="s">
        <v>644</v>
      </c>
      <c r="T3464" s="164"/>
      <c r="U3464" s="164" t="s">
        <v>644</v>
      </c>
      <c r="V3464" s="164" t="s">
        <v>644</v>
      </c>
      <c r="W3464" s="162">
        <f t="shared" si="200"/>
        <v>1</v>
      </c>
      <c r="X3464" s="162">
        <v>1</v>
      </c>
      <c r="Y3464" t="str">
        <f t="shared" si="198"/>
        <v>Public Elementary</v>
      </c>
      <c r="AA3464" t="str">
        <f t="shared" si="199"/>
        <v>1</v>
      </c>
    </row>
    <row r="3465" spans="1:27" ht="15.75" hidden="1" customHeight="1" x14ac:dyDescent="0.25">
      <c r="A3465" s="162">
        <v>3440</v>
      </c>
      <c r="B3465" s="162">
        <v>123319</v>
      </c>
      <c r="C3465" s="163" t="s">
        <v>4075</v>
      </c>
      <c r="D3465" s="163" t="s">
        <v>638</v>
      </c>
      <c r="E3465" s="163" t="s">
        <v>1000</v>
      </c>
      <c r="F3465" s="163" t="s">
        <v>4053</v>
      </c>
      <c r="G3465" s="163" t="s">
        <v>4063</v>
      </c>
      <c r="H3465" s="163" t="s">
        <v>4064</v>
      </c>
      <c r="I3465" s="163" t="s">
        <v>643</v>
      </c>
      <c r="J3465" s="162">
        <v>11.544869</v>
      </c>
      <c r="K3465" s="162">
        <v>125.301805</v>
      </c>
      <c r="L3465" s="163" t="s">
        <v>644</v>
      </c>
      <c r="M3465" s="162">
        <v>14</v>
      </c>
      <c r="N3465" s="162">
        <v>86</v>
      </c>
      <c r="O3465" s="162">
        <v>202</v>
      </c>
      <c r="P3465" s="162">
        <v>1463</v>
      </c>
      <c r="Q3465" s="162">
        <v>2712</v>
      </c>
      <c r="R3465" s="164">
        <v>1</v>
      </c>
      <c r="S3465" s="164" t="s">
        <v>644</v>
      </c>
      <c r="T3465" s="164"/>
      <c r="U3465" s="164" t="s">
        <v>644</v>
      </c>
      <c r="V3465" s="164" t="s">
        <v>644</v>
      </c>
      <c r="W3465" s="162">
        <f t="shared" si="200"/>
        <v>1</v>
      </c>
      <c r="X3465" s="162">
        <v>1</v>
      </c>
      <c r="Y3465" t="str">
        <f t="shared" si="198"/>
        <v>Public Elementary</v>
      </c>
      <c r="AA3465" t="str">
        <f t="shared" si="199"/>
        <v>1</v>
      </c>
    </row>
    <row r="3466" spans="1:27" ht="15.75" hidden="1" customHeight="1" x14ac:dyDescent="0.25">
      <c r="A3466" s="162">
        <v>3441</v>
      </c>
      <c r="B3466" s="162">
        <v>123320</v>
      </c>
      <c r="C3466" s="163" t="s">
        <v>4076</v>
      </c>
      <c r="D3466" s="163" t="s">
        <v>638</v>
      </c>
      <c r="E3466" s="163" t="s">
        <v>1000</v>
      </c>
      <c r="F3466" s="163" t="s">
        <v>4053</v>
      </c>
      <c r="G3466" s="163" t="s">
        <v>4063</v>
      </c>
      <c r="H3466" s="163" t="s">
        <v>4064</v>
      </c>
      <c r="I3466" s="163" t="s">
        <v>643</v>
      </c>
      <c r="J3466" s="162">
        <v>11.311999999999999</v>
      </c>
      <c r="K3466" s="162">
        <v>125.197091</v>
      </c>
      <c r="L3466" s="163" t="s">
        <v>644</v>
      </c>
      <c r="M3466" s="162">
        <v>14</v>
      </c>
      <c r="N3466" s="162">
        <v>86</v>
      </c>
      <c r="O3466" s="162">
        <v>202</v>
      </c>
      <c r="P3466" s="162">
        <v>1463</v>
      </c>
      <c r="Q3466" s="162">
        <v>2712</v>
      </c>
      <c r="R3466" s="164">
        <v>1</v>
      </c>
      <c r="S3466" s="164" t="s">
        <v>644</v>
      </c>
      <c r="T3466" s="164"/>
      <c r="U3466" s="164" t="s">
        <v>644</v>
      </c>
      <c r="V3466" s="164" t="s">
        <v>644</v>
      </c>
      <c r="W3466" s="162">
        <f t="shared" si="200"/>
        <v>1</v>
      </c>
      <c r="X3466" s="162">
        <v>1</v>
      </c>
      <c r="Y3466" t="str">
        <f t="shared" si="198"/>
        <v>Public Elementary</v>
      </c>
      <c r="AA3466" t="str">
        <f t="shared" si="199"/>
        <v>1</v>
      </c>
    </row>
    <row r="3467" spans="1:27" ht="15.75" hidden="1" customHeight="1" x14ac:dyDescent="0.25">
      <c r="A3467" s="162">
        <v>3442</v>
      </c>
      <c r="B3467" s="162">
        <v>123321</v>
      </c>
      <c r="C3467" s="163" t="s">
        <v>4077</v>
      </c>
      <c r="D3467" s="163" t="s">
        <v>638</v>
      </c>
      <c r="E3467" s="163" t="s">
        <v>1000</v>
      </c>
      <c r="F3467" s="163" t="s">
        <v>4053</v>
      </c>
      <c r="G3467" s="163" t="s">
        <v>4063</v>
      </c>
      <c r="H3467" s="163" t="s">
        <v>4064</v>
      </c>
      <c r="I3467" s="163" t="s">
        <v>643</v>
      </c>
      <c r="J3467" s="162">
        <v>11.472286</v>
      </c>
      <c r="K3467" s="162">
        <v>125.25678600000001</v>
      </c>
      <c r="L3467" s="163" t="s">
        <v>644</v>
      </c>
      <c r="M3467" s="162">
        <v>14</v>
      </c>
      <c r="N3467" s="162">
        <v>86</v>
      </c>
      <c r="O3467" s="162">
        <v>202</v>
      </c>
      <c r="P3467" s="162">
        <v>1463</v>
      </c>
      <c r="Q3467" s="162">
        <v>2712</v>
      </c>
      <c r="R3467" s="164">
        <v>1</v>
      </c>
      <c r="S3467" s="164" t="s">
        <v>644</v>
      </c>
      <c r="T3467" s="164"/>
      <c r="U3467" s="164" t="s">
        <v>644</v>
      </c>
      <c r="V3467" s="164" t="s">
        <v>644</v>
      </c>
      <c r="W3467" s="162">
        <f t="shared" si="200"/>
        <v>1</v>
      </c>
      <c r="X3467" s="162">
        <v>1</v>
      </c>
      <c r="Y3467" t="str">
        <f t="shared" si="198"/>
        <v>Public Elementary</v>
      </c>
      <c r="AA3467" t="str">
        <f t="shared" si="199"/>
        <v>1</v>
      </c>
    </row>
    <row r="3468" spans="1:27" ht="15.75" hidden="1" customHeight="1" x14ac:dyDescent="0.25">
      <c r="A3468" s="162">
        <v>3443</v>
      </c>
      <c r="B3468" s="162">
        <v>123322</v>
      </c>
      <c r="C3468" s="163" t="s">
        <v>1358</v>
      </c>
      <c r="D3468" s="163" t="s">
        <v>638</v>
      </c>
      <c r="E3468" s="163" t="s">
        <v>1000</v>
      </c>
      <c r="F3468" s="163" t="s">
        <v>4053</v>
      </c>
      <c r="G3468" s="163" t="s">
        <v>4063</v>
      </c>
      <c r="H3468" s="163" t="s">
        <v>4064</v>
      </c>
      <c r="I3468" s="163" t="s">
        <v>643</v>
      </c>
      <c r="J3468" s="162">
        <v>11.355509</v>
      </c>
      <c r="K3468" s="162">
        <v>125.243397</v>
      </c>
      <c r="L3468" s="163" t="s">
        <v>644</v>
      </c>
      <c r="M3468" s="162">
        <v>14</v>
      </c>
      <c r="N3468" s="162">
        <v>86</v>
      </c>
      <c r="O3468" s="162">
        <v>202</v>
      </c>
      <c r="P3468" s="162">
        <v>1463</v>
      </c>
      <c r="Q3468" s="162">
        <v>2712</v>
      </c>
      <c r="R3468" s="164">
        <v>1</v>
      </c>
      <c r="S3468" s="164" t="s">
        <v>644</v>
      </c>
      <c r="T3468" s="164"/>
      <c r="U3468" s="164" t="s">
        <v>644</v>
      </c>
      <c r="V3468" s="164" t="s">
        <v>644</v>
      </c>
      <c r="W3468" s="162">
        <f t="shared" si="200"/>
        <v>1</v>
      </c>
      <c r="X3468" s="162">
        <v>1</v>
      </c>
      <c r="Y3468" t="str">
        <f t="shared" si="198"/>
        <v>Public Elementary</v>
      </c>
      <c r="AA3468" t="str">
        <f t="shared" si="199"/>
        <v>1</v>
      </c>
    </row>
    <row r="3469" spans="1:27" ht="15.75" hidden="1" customHeight="1" x14ac:dyDescent="0.25">
      <c r="A3469" s="162">
        <v>3444</v>
      </c>
      <c r="B3469" s="162">
        <v>123323</v>
      </c>
      <c r="C3469" s="163" t="s">
        <v>830</v>
      </c>
      <c r="D3469" s="163" t="s">
        <v>638</v>
      </c>
      <c r="E3469" s="163" t="s">
        <v>1000</v>
      </c>
      <c r="F3469" s="163" t="s">
        <v>4053</v>
      </c>
      <c r="G3469" s="163" t="s">
        <v>4063</v>
      </c>
      <c r="H3469" s="163" t="s">
        <v>4064</v>
      </c>
      <c r="I3469" s="163" t="s">
        <v>643</v>
      </c>
      <c r="J3469" s="162">
        <v>11.26675833</v>
      </c>
      <c r="K3469" s="162">
        <v>125.07555000000001</v>
      </c>
      <c r="L3469" s="163" t="s">
        <v>644</v>
      </c>
      <c r="M3469" s="162">
        <v>14</v>
      </c>
      <c r="N3469" s="162">
        <v>86</v>
      </c>
      <c r="O3469" s="162">
        <v>202</v>
      </c>
      <c r="P3469" s="162">
        <v>1463</v>
      </c>
      <c r="Q3469" s="162">
        <v>2712</v>
      </c>
      <c r="R3469" s="164">
        <v>1</v>
      </c>
      <c r="S3469" s="164" t="s">
        <v>644</v>
      </c>
      <c r="T3469" s="164"/>
      <c r="U3469" s="164" t="s">
        <v>644</v>
      </c>
      <c r="V3469" s="164" t="s">
        <v>644</v>
      </c>
      <c r="W3469" s="162">
        <f t="shared" si="200"/>
        <v>1</v>
      </c>
      <c r="X3469" s="162">
        <v>1</v>
      </c>
      <c r="Y3469" t="str">
        <f t="shared" si="198"/>
        <v>Public Elementary</v>
      </c>
      <c r="AA3469" t="str">
        <f t="shared" si="199"/>
        <v>1</v>
      </c>
    </row>
    <row r="3470" spans="1:27" ht="15.75" hidden="1" customHeight="1" x14ac:dyDescent="0.25">
      <c r="A3470" s="162">
        <v>3445</v>
      </c>
      <c r="B3470" s="162">
        <v>123324</v>
      </c>
      <c r="C3470" s="163" t="s">
        <v>3485</v>
      </c>
      <c r="D3470" s="163" t="s">
        <v>638</v>
      </c>
      <c r="E3470" s="163" t="s">
        <v>1000</v>
      </c>
      <c r="F3470" s="163" t="s">
        <v>4053</v>
      </c>
      <c r="G3470" s="163" t="s">
        <v>4063</v>
      </c>
      <c r="H3470" s="163" t="s">
        <v>4064</v>
      </c>
      <c r="I3470" s="163" t="s">
        <v>643</v>
      </c>
      <c r="J3470" s="162">
        <v>11.303584000000001</v>
      </c>
      <c r="K3470" s="162">
        <v>125.303607</v>
      </c>
      <c r="L3470" s="163" t="s">
        <v>644</v>
      </c>
      <c r="M3470" s="162">
        <v>14</v>
      </c>
      <c r="N3470" s="162">
        <v>86</v>
      </c>
      <c r="O3470" s="162">
        <v>202</v>
      </c>
      <c r="P3470" s="162">
        <v>1463</v>
      </c>
      <c r="Q3470" s="162">
        <v>2712</v>
      </c>
      <c r="R3470" s="164">
        <v>1</v>
      </c>
      <c r="S3470" s="164" t="s">
        <v>644</v>
      </c>
      <c r="T3470" s="164"/>
      <c r="U3470" s="164" t="s">
        <v>644</v>
      </c>
      <c r="V3470" s="164" t="s">
        <v>644</v>
      </c>
      <c r="W3470" s="162">
        <f t="shared" si="200"/>
        <v>1</v>
      </c>
      <c r="X3470" s="162">
        <v>1</v>
      </c>
      <c r="Y3470" t="str">
        <f t="shared" si="198"/>
        <v>Public Elementary</v>
      </c>
      <c r="AA3470" t="str">
        <f t="shared" si="199"/>
        <v>1</v>
      </c>
    </row>
    <row r="3471" spans="1:27" ht="15.75" hidden="1" customHeight="1" x14ac:dyDescent="0.25">
      <c r="A3471" s="162">
        <v>3446</v>
      </c>
      <c r="B3471" s="162">
        <v>123325</v>
      </c>
      <c r="C3471" s="163" t="s">
        <v>4078</v>
      </c>
      <c r="D3471" s="163" t="s">
        <v>638</v>
      </c>
      <c r="E3471" s="163" t="s">
        <v>1000</v>
      </c>
      <c r="F3471" s="163" t="s">
        <v>4053</v>
      </c>
      <c r="G3471" s="163" t="s">
        <v>4063</v>
      </c>
      <c r="H3471" s="163" t="s">
        <v>4064</v>
      </c>
      <c r="I3471" s="163" t="s">
        <v>643</v>
      </c>
      <c r="J3471" s="162">
        <v>11.312421000000001</v>
      </c>
      <c r="K3471" s="162">
        <v>125.15158700000001</v>
      </c>
      <c r="L3471" s="163" t="s">
        <v>644</v>
      </c>
      <c r="M3471" s="162">
        <v>14</v>
      </c>
      <c r="N3471" s="162">
        <v>86</v>
      </c>
      <c r="O3471" s="162">
        <v>202</v>
      </c>
      <c r="P3471" s="162">
        <v>1463</v>
      </c>
      <c r="Q3471" s="162">
        <v>2712</v>
      </c>
      <c r="R3471" s="164">
        <v>1</v>
      </c>
      <c r="S3471" s="164" t="s">
        <v>644</v>
      </c>
      <c r="T3471" s="164"/>
      <c r="U3471" s="164" t="s">
        <v>644</v>
      </c>
      <c r="V3471" s="164" t="s">
        <v>644</v>
      </c>
      <c r="W3471" s="162">
        <f t="shared" si="200"/>
        <v>1</v>
      </c>
      <c r="X3471" s="162">
        <v>1</v>
      </c>
      <c r="Y3471" t="str">
        <f t="shared" si="198"/>
        <v>Public Elementary</v>
      </c>
      <c r="AA3471" t="str">
        <f t="shared" si="199"/>
        <v>1</v>
      </c>
    </row>
    <row r="3472" spans="1:27" ht="15.75" hidden="1" customHeight="1" x14ac:dyDescent="0.25">
      <c r="A3472" s="162">
        <v>3447</v>
      </c>
      <c r="B3472" s="162">
        <v>123326</v>
      </c>
      <c r="C3472" s="163" t="s">
        <v>4079</v>
      </c>
      <c r="D3472" s="163" t="s">
        <v>638</v>
      </c>
      <c r="E3472" s="163" t="s">
        <v>1000</v>
      </c>
      <c r="F3472" s="163" t="s">
        <v>4053</v>
      </c>
      <c r="G3472" s="163" t="s">
        <v>4063</v>
      </c>
      <c r="H3472" s="163" t="s">
        <v>4064</v>
      </c>
      <c r="I3472" s="163" t="s">
        <v>643</v>
      </c>
      <c r="J3472" s="170"/>
      <c r="K3472" s="170"/>
      <c r="L3472" s="163" t="s">
        <v>644</v>
      </c>
      <c r="M3472" s="162">
        <v>14</v>
      </c>
      <c r="N3472" s="162">
        <v>86</v>
      </c>
      <c r="O3472" s="162">
        <v>202</v>
      </c>
      <c r="P3472" s="162">
        <v>1463</v>
      </c>
      <c r="Q3472" s="162">
        <v>2712</v>
      </c>
      <c r="R3472" s="164">
        <v>1</v>
      </c>
      <c r="S3472" s="164" t="s">
        <v>644</v>
      </c>
      <c r="T3472" s="164"/>
      <c r="U3472" s="164" t="s">
        <v>644</v>
      </c>
      <c r="V3472" s="164" t="s">
        <v>644</v>
      </c>
      <c r="W3472" s="162">
        <f t="shared" si="200"/>
        <v>1</v>
      </c>
      <c r="X3472" s="162">
        <v>1</v>
      </c>
      <c r="Y3472" t="str">
        <f t="shared" si="198"/>
        <v>Public Elementary</v>
      </c>
      <c r="AA3472" t="str">
        <f t="shared" si="199"/>
        <v>1</v>
      </c>
    </row>
    <row r="3473" spans="1:27" ht="15.75" hidden="1" customHeight="1" x14ac:dyDescent="0.25">
      <c r="A3473" s="162">
        <v>3448</v>
      </c>
      <c r="B3473" s="162">
        <v>123327</v>
      </c>
      <c r="C3473" s="163" t="s">
        <v>2018</v>
      </c>
      <c r="D3473" s="163" t="s">
        <v>638</v>
      </c>
      <c r="E3473" s="163" t="s">
        <v>1000</v>
      </c>
      <c r="F3473" s="163" t="s">
        <v>4053</v>
      </c>
      <c r="G3473" s="163" t="s">
        <v>4063</v>
      </c>
      <c r="H3473" s="163" t="s">
        <v>4064</v>
      </c>
      <c r="I3473" s="163" t="s">
        <v>643</v>
      </c>
      <c r="J3473" s="162">
        <v>11.337561109999999</v>
      </c>
      <c r="K3473" s="162">
        <v>125.0654</v>
      </c>
      <c r="L3473" s="163" t="s">
        <v>644</v>
      </c>
      <c r="M3473" s="162">
        <v>14</v>
      </c>
      <c r="N3473" s="162">
        <v>86</v>
      </c>
      <c r="O3473" s="162">
        <v>202</v>
      </c>
      <c r="P3473" s="162">
        <v>1463</v>
      </c>
      <c r="Q3473" s="162">
        <v>2712</v>
      </c>
      <c r="R3473" s="164">
        <v>1</v>
      </c>
      <c r="S3473" s="164" t="s">
        <v>644</v>
      </c>
      <c r="T3473" s="164"/>
      <c r="U3473" s="164" t="s">
        <v>644</v>
      </c>
      <c r="V3473" s="164" t="s">
        <v>644</v>
      </c>
      <c r="W3473" s="162">
        <f t="shared" si="200"/>
        <v>1</v>
      </c>
      <c r="X3473" s="162">
        <v>1</v>
      </c>
      <c r="Y3473" t="str">
        <f t="shared" si="198"/>
        <v>Public Elementary</v>
      </c>
      <c r="AA3473" t="str">
        <f t="shared" si="199"/>
        <v>1</v>
      </c>
    </row>
    <row r="3474" spans="1:27" ht="15.75" hidden="1" customHeight="1" x14ac:dyDescent="0.25">
      <c r="A3474" s="162">
        <v>3449</v>
      </c>
      <c r="B3474" s="162">
        <v>123328</v>
      </c>
      <c r="C3474" s="163" t="s">
        <v>4080</v>
      </c>
      <c r="D3474" s="163" t="s">
        <v>638</v>
      </c>
      <c r="E3474" s="163" t="s">
        <v>1000</v>
      </c>
      <c r="F3474" s="163" t="s">
        <v>4053</v>
      </c>
      <c r="G3474" s="163" t="s">
        <v>4063</v>
      </c>
      <c r="H3474" s="163" t="s">
        <v>4081</v>
      </c>
      <c r="I3474" s="163" t="s">
        <v>643</v>
      </c>
      <c r="J3474" s="170"/>
      <c r="K3474" s="170"/>
      <c r="L3474" s="163" t="s">
        <v>644</v>
      </c>
      <c r="M3474" s="162">
        <v>14</v>
      </c>
      <c r="N3474" s="162">
        <v>86</v>
      </c>
      <c r="O3474" s="162">
        <v>202</v>
      </c>
      <c r="P3474" s="162">
        <v>1463</v>
      </c>
      <c r="Q3474" s="162">
        <v>2713</v>
      </c>
      <c r="R3474" s="164">
        <v>1</v>
      </c>
      <c r="S3474" s="164" t="s">
        <v>644</v>
      </c>
      <c r="T3474" s="164"/>
      <c r="U3474" s="164" t="s">
        <v>644</v>
      </c>
      <c r="V3474" s="164" t="s">
        <v>644</v>
      </c>
      <c r="W3474" s="162">
        <f t="shared" si="200"/>
        <v>1</v>
      </c>
      <c r="X3474" s="162">
        <v>1</v>
      </c>
      <c r="Y3474" t="str">
        <f t="shared" si="198"/>
        <v>Public Elementary</v>
      </c>
      <c r="AA3474" t="str">
        <f t="shared" si="199"/>
        <v>1</v>
      </c>
    </row>
    <row r="3475" spans="1:27" ht="15.75" hidden="1" customHeight="1" x14ac:dyDescent="0.25">
      <c r="A3475" s="162">
        <v>3450</v>
      </c>
      <c r="B3475" s="162">
        <v>123329</v>
      </c>
      <c r="C3475" s="163" t="s">
        <v>4082</v>
      </c>
      <c r="D3475" s="163" t="s">
        <v>638</v>
      </c>
      <c r="E3475" s="163" t="s">
        <v>1000</v>
      </c>
      <c r="F3475" s="163" t="s">
        <v>4053</v>
      </c>
      <c r="G3475" s="163" t="s">
        <v>4063</v>
      </c>
      <c r="H3475" s="163" t="s">
        <v>4081</v>
      </c>
      <c r="I3475" s="163" t="s">
        <v>643</v>
      </c>
      <c r="J3475" s="162">
        <v>11.300971000000001</v>
      </c>
      <c r="K3475" s="162">
        <v>125.079639</v>
      </c>
      <c r="L3475" s="163" t="s">
        <v>644</v>
      </c>
      <c r="M3475" s="162">
        <v>14</v>
      </c>
      <c r="N3475" s="162">
        <v>86</v>
      </c>
      <c r="O3475" s="162">
        <v>202</v>
      </c>
      <c r="P3475" s="162">
        <v>1463</v>
      </c>
      <c r="Q3475" s="162">
        <v>2713</v>
      </c>
      <c r="R3475" s="164">
        <v>1</v>
      </c>
      <c r="S3475" s="164" t="s">
        <v>644</v>
      </c>
      <c r="T3475" s="164"/>
      <c r="U3475" s="164" t="s">
        <v>644</v>
      </c>
      <c r="V3475" s="164" t="s">
        <v>644</v>
      </c>
      <c r="W3475" s="162">
        <f t="shared" si="200"/>
        <v>1</v>
      </c>
      <c r="X3475" s="162">
        <v>1</v>
      </c>
      <c r="Y3475" t="str">
        <f t="shared" si="198"/>
        <v>Public Elementary</v>
      </c>
      <c r="AA3475" t="str">
        <f t="shared" si="199"/>
        <v>1</v>
      </c>
    </row>
    <row r="3476" spans="1:27" ht="15.75" hidden="1" customHeight="1" x14ac:dyDescent="0.25">
      <c r="A3476" s="162">
        <v>3451</v>
      </c>
      <c r="B3476" s="162">
        <v>123330</v>
      </c>
      <c r="C3476" s="163" t="s">
        <v>4083</v>
      </c>
      <c r="D3476" s="163" t="s">
        <v>638</v>
      </c>
      <c r="E3476" s="163" t="s">
        <v>1000</v>
      </c>
      <c r="F3476" s="163" t="s">
        <v>4053</v>
      </c>
      <c r="G3476" s="163" t="s">
        <v>4063</v>
      </c>
      <c r="H3476" s="163" t="s">
        <v>4081</v>
      </c>
      <c r="I3476" s="163" t="s">
        <v>643</v>
      </c>
      <c r="J3476" s="162">
        <v>11.365270000000001</v>
      </c>
      <c r="K3476" s="162">
        <v>125.087214</v>
      </c>
      <c r="L3476" s="163" t="s">
        <v>644</v>
      </c>
      <c r="M3476" s="162">
        <v>14</v>
      </c>
      <c r="N3476" s="162">
        <v>86</v>
      </c>
      <c r="O3476" s="162">
        <v>202</v>
      </c>
      <c r="P3476" s="162">
        <v>1463</v>
      </c>
      <c r="Q3476" s="162">
        <v>2713</v>
      </c>
      <c r="R3476" s="164">
        <v>1</v>
      </c>
      <c r="S3476" s="164" t="s">
        <v>644</v>
      </c>
      <c r="T3476" s="164"/>
      <c r="U3476" s="164" t="s">
        <v>644</v>
      </c>
      <c r="V3476" s="164" t="s">
        <v>644</v>
      </c>
      <c r="W3476" s="162">
        <f t="shared" si="200"/>
        <v>1</v>
      </c>
      <c r="X3476" s="162">
        <v>1</v>
      </c>
      <c r="Y3476" t="str">
        <f t="shared" si="198"/>
        <v>Public Elementary</v>
      </c>
      <c r="AA3476" t="str">
        <f t="shared" si="199"/>
        <v>1</v>
      </c>
    </row>
    <row r="3477" spans="1:27" ht="15.75" hidden="1" customHeight="1" x14ac:dyDescent="0.25">
      <c r="A3477" s="162">
        <v>3452</v>
      </c>
      <c r="B3477" s="162">
        <v>123331</v>
      </c>
      <c r="C3477" s="163" t="s">
        <v>4084</v>
      </c>
      <c r="D3477" s="163" t="s">
        <v>638</v>
      </c>
      <c r="E3477" s="163" t="s">
        <v>1000</v>
      </c>
      <c r="F3477" s="163" t="s">
        <v>4053</v>
      </c>
      <c r="G3477" s="163" t="s">
        <v>4063</v>
      </c>
      <c r="H3477" s="163" t="s">
        <v>4081</v>
      </c>
      <c r="I3477" s="163" t="s">
        <v>643</v>
      </c>
      <c r="J3477" s="162">
        <v>11.284988889999999</v>
      </c>
      <c r="K3477" s="162">
        <v>125.0690111</v>
      </c>
      <c r="L3477" s="163" t="s">
        <v>644</v>
      </c>
      <c r="M3477" s="162">
        <v>14</v>
      </c>
      <c r="N3477" s="162">
        <v>86</v>
      </c>
      <c r="O3477" s="162">
        <v>202</v>
      </c>
      <c r="P3477" s="162">
        <v>1463</v>
      </c>
      <c r="Q3477" s="162">
        <v>2713</v>
      </c>
      <c r="R3477" s="164">
        <v>1</v>
      </c>
      <c r="S3477" s="164" t="s">
        <v>644</v>
      </c>
      <c r="T3477" s="164"/>
      <c r="U3477" s="164" t="s">
        <v>644</v>
      </c>
      <c r="V3477" s="164" t="s">
        <v>644</v>
      </c>
      <c r="W3477" s="162">
        <f t="shared" si="200"/>
        <v>1</v>
      </c>
      <c r="X3477" s="162">
        <v>1</v>
      </c>
      <c r="Y3477" t="str">
        <f t="shared" si="198"/>
        <v>Public Elementary</v>
      </c>
      <c r="AA3477" t="str">
        <f t="shared" si="199"/>
        <v>1</v>
      </c>
    </row>
    <row r="3478" spans="1:27" ht="15.75" hidden="1" customHeight="1" x14ac:dyDescent="0.25">
      <c r="A3478" s="162">
        <v>3453</v>
      </c>
      <c r="B3478" s="162">
        <v>123332</v>
      </c>
      <c r="C3478" s="163" t="s">
        <v>645</v>
      </c>
      <c r="D3478" s="163" t="s">
        <v>638</v>
      </c>
      <c r="E3478" s="163" t="s">
        <v>1000</v>
      </c>
      <c r="F3478" s="163" t="s">
        <v>4053</v>
      </c>
      <c r="G3478" s="163" t="s">
        <v>4063</v>
      </c>
      <c r="H3478" s="163" t="s">
        <v>4081</v>
      </c>
      <c r="I3478" s="163" t="s">
        <v>643</v>
      </c>
      <c r="J3478" s="162">
        <v>11.322727779999999</v>
      </c>
      <c r="K3478" s="162">
        <v>125.0645389</v>
      </c>
      <c r="L3478" s="163" t="s">
        <v>644</v>
      </c>
      <c r="M3478" s="162">
        <v>14</v>
      </c>
      <c r="N3478" s="162">
        <v>86</v>
      </c>
      <c r="O3478" s="162">
        <v>202</v>
      </c>
      <c r="P3478" s="162">
        <v>1463</v>
      </c>
      <c r="Q3478" s="162">
        <v>2713</v>
      </c>
      <c r="R3478" s="164">
        <v>1</v>
      </c>
      <c r="S3478" s="164" t="s">
        <v>644</v>
      </c>
      <c r="T3478" s="164"/>
      <c r="U3478" s="164" t="s">
        <v>644</v>
      </c>
      <c r="V3478" s="164" t="s">
        <v>644</v>
      </c>
      <c r="W3478" s="162">
        <f t="shared" si="200"/>
        <v>1</v>
      </c>
      <c r="X3478" s="162">
        <v>1</v>
      </c>
      <c r="Y3478" t="str">
        <f t="shared" si="198"/>
        <v>Public Elementary</v>
      </c>
      <c r="AA3478" t="str">
        <f t="shared" si="199"/>
        <v>1</v>
      </c>
    </row>
    <row r="3479" spans="1:27" ht="15.75" hidden="1" customHeight="1" x14ac:dyDescent="0.25">
      <c r="A3479" s="162">
        <v>3454</v>
      </c>
      <c r="B3479" s="162">
        <v>123333</v>
      </c>
      <c r="C3479" s="163" t="s">
        <v>3459</v>
      </c>
      <c r="D3479" s="163" t="s">
        <v>638</v>
      </c>
      <c r="E3479" s="163" t="s">
        <v>1000</v>
      </c>
      <c r="F3479" s="163" t="s">
        <v>4053</v>
      </c>
      <c r="G3479" s="163" t="s">
        <v>4063</v>
      </c>
      <c r="H3479" s="163" t="s">
        <v>4081</v>
      </c>
      <c r="I3479" s="163" t="s">
        <v>643</v>
      </c>
      <c r="J3479" s="162">
        <v>11.485576</v>
      </c>
      <c r="K3479" s="162">
        <v>125.17853700000001</v>
      </c>
      <c r="L3479" s="163" t="s">
        <v>644</v>
      </c>
      <c r="M3479" s="162">
        <v>14</v>
      </c>
      <c r="N3479" s="162">
        <v>86</v>
      </c>
      <c r="O3479" s="162">
        <v>202</v>
      </c>
      <c r="P3479" s="162">
        <v>1463</v>
      </c>
      <c r="Q3479" s="162">
        <v>2713</v>
      </c>
      <c r="R3479" s="164">
        <v>1</v>
      </c>
      <c r="S3479" s="164" t="s">
        <v>644</v>
      </c>
      <c r="T3479" s="164"/>
      <c r="U3479" s="164" t="s">
        <v>644</v>
      </c>
      <c r="V3479" s="164" t="s">
        <v>644</v>
      </c>
      <c r="W3479" s="162">
        <f t="shared" si="200"/>
        <v>1</v>
      </c>
      <c r="X3479" s="162">
        <v>1</v>
      </c>
      <c r="Y3479" t="str">
        <f t="shared" si="198"/>
        <v>Public Elementary</v>
      </c>
      <c r="AA3479" t="str">
        <f t="shared" si="199"/>
        <v>1</v>
      </c>
    </row>
    <row r="3480" spans="1:27" ht="15.75" hidden="1" customHeight="1" x14ac:dyDescent="0.25">
      <c r="A3480" s="162">
        <v>3455</v>
      </c>
      <c r="B3480" s="162">
        <v>123334</v>
      </c>
      <c r="C3480" s="163" t="s">
        <v>4085</v>
      </c>
      <c r="D3480" s="163" t="s">
        <v>638</v>
      </c>
      <c r="E3480" s="163" t="s">
        <v>1000</v>
      </c>
      <c r="F3480" s="163" t="s">
        <v>4053</v>
      </c>
      <c r="G3480" s="163" t="s">
        <v>4063</v>
      </c>
      <c r="H3480" s="163" t="s">
        <v>4081</v>
      </c>
      <c r="I3480" s="163" t="s">
        <v>643</v>
      </c>
      <c r="J3480" s="162">
        <v>11.356856000000001</v>
      </c>
      <c r="K3480" s="162">
        <v>125.040021</v>
      </c>
      <c r="L3480" s="163" t="s">
        <v>644</v>
      </c>
      <c r="M3480" s="162">
        <v>14</v>
      </c>
      <c r="N3480" s="162">
        <v>86</v>
      </c>
      <c r="O3480" s="162">
        <v>202</v>
      </c>
      <c r="P3480" s="162">
        <v>1463</v>
      </c>
      <c r="Q3480" s="162">
        <v>2713</v>
      </c>
      <c r="R3480" s="164">
        <v>1</v>
      </c>
      <c r="S3480" s="164" t="s">
        <v>644</v>
      </c>
      <c r="T3480" s="164"/>
      <c r="U3480" s="164" t="s">
        <v>644</v>
      </c>
      <c r="V3480" s="164" t="s">
        <v>644</v>
      </c>
      <c r="W3480" s="162">
        <f t="shared" si="200"/>
        <v>1</v>
      </c>
      <c r="X3480" s="162">
        <v>1</v>
      </c>
      <c r="Y3480" t="str">
        <f t="shared" si="198"/>
        <v>Public Elementary</v>
      </c>
      <c r="AA3480" t="str">
        <f t="shared" si="199"/>
        <v>1</v>
      </c>
    </row>
    <row r="3481" spans="1:27" ht="15.75" hidden="1" customHeight="1" x14ac:dyDescent="0.25">
      <c r="A3481" s="162">
        <v>3456</v>
      </c>
      <c r="B3481" s="162">
        <v>123335</v>
      </c>
      <c r="C3481" s="163" t="s">
        <v>4086</v>
      </c>
      <c r="D3481" s="163" t="s">
        <v>638</v>
      </c>
      <c r="E3481" s="163" t="s">
        <v>1000</v>
      </c>
      <c r="F3481" s="163" t="s">
        <v>4053</v>
      </c>
      <c r="G3481" s="163" t="s">
        <v>4063</v>
      </c>
      <c r="H3481" s="163" t="s">
        <v>4081</v>
      </c>
      <c r="I3481" s="163" t="s">
        <v>643</v>
      </c>
      <c r="J3481" s="162">
        <v>11.389841000000001</v>
      </c>
      <c r="K3481" s="162">
        <v>125.062151</v>
      </c>
      <c r="L3481" s="163" t="s">
        <v>644</v>
      </c>
      <c r="M3481" s="162">
        <v>14</v>
      </c>
      <c r="N3481" s="162">
        <v>86</v>
      </c>
      <c r="O3481" s="162">
        <v>202</v>
      </c>
      <c r="P3481" s="162">
        <v>1463</v>
      </c>
      <c r="Q3481" s="162">
        <v>2713</v>
      </c>
      <c r="R3481" s="164">
        <v>1</v>
      </c>
      <c r="S3481" s="164" t="s">
        <v>644</v>
      </c>
      <c r="T3481" s="164"/>
      <c r="U3481" s="164" t="s">
        <v>644</v>
      </c>
      <c r="V3481" s="164" t="s">
        <v>644</v>
      </c>
      <c r="W3481" s="162">
        <f t="shared" si="200"/>
        <v>1</v>
      </c>
      <c r="X3481" s="162">
        <v>1</v>
      </c>
      <c r="Y3481" t="str">
        <f t="shared" si="198"/>
        <v>Public Elementary</v>
      </c>
      <c r="AA3481" t="str">
        <f t="shared" si="199"/>
        <v>1</v>
      </c>
    </row>
    <row r="3482" spans="1:27" ht="15.75" hidden="1" customHeight="1" x14ac:dyDescent="0.25">
      <c r="A3482" s="162">
        <v>3457</v>
      </c>
      <c r="B3482" s="162">
        <v>123336</v>
      </c>
      <c r="C3482" s="163" t="s">
        <v>4087</v>
      </c>
      <c r="D3482" s="163" t="s">
        <v>638</v>
      </c>
      <c r="E3482" s="163" t="s">
        <v>1000</v>
      </c>
      <c r="F3482" s="163" t="s">
        <v>4053</v>
      </c>
      <c r="G3482" s="163" t="s">
        <v>4063</v>
      </c>
      <c r="H3482" s="163" t="s">
        <v>4081</v>
      </c>
      <c r="I3482" s="163" t="s">
        <v>643</v>
      </c>
      <c r="J3482" s="166">
        <v>11.299796000000001</v>
      </c>
      <c r="K3482" s="166">
        <v>125.001554</v>
      </c>
      <c r="L3482" s="163" t="s">
        <v>644</v>
      </c>
      <c r="M3482" s="162">
        <v>14</v>
      </c>
      <c r="N3482" s="162">
        <v>86</v>
      </c>
      <c r="O3482" s="162">
        <v>202</v>
      </c>
      <c r="P3482" s="162">
        <v>1463</v>
      </c>
      <c r="Q3482" s="162">
        <v>2713</v>
      </c>
      <c r="R3482" s="164">
        <v>1</v>
      </c>
      <c r="S3482" s="164" t="s">
        <v>644</v>
      </c>
      <c r="T3482" s="164"/>
      <c r="U3482" s="164" t="s">
        <v>644</v>
      </c>
      <c r="V3482" s="164" t="s">
        <v>644</v>
      </c>
      <c r="W3482" s="162">
        <f t="shared" si="200"/>
        <v>1</v>
      </c>
      <c r="X3482" s="162">
        <v>1</v>
      </c>
      <c r="Y3482" t="str">
        <f t="shared" si="198"/>
        <v>Public Elementary</v>
      </c>
      <c r="AA3482" t="str">
        <f t="shared" si="199"/>
        <v>1</v>
      </c>
    </row>
    <row r="3483" spans="1:27" ht="15.75" hidden="1" customHeight="1" x14ac:dyDescent="0.25">
      <c r="A3483" s="162">
        <v>3458</v>
      </c>
      <c r="B3483" s="162">
        <v>123337</v>
      </c>
      <c r="C3483" s="163" t="s">
        <v>4088</v>
      </c>
      <c r="D3483" s="163" t="s">
        <v>638</v>
      </c>
      <c r="E3483" s="163" t="s">
        <v>1000</v>
      </c>
      <c r="F3483" s="163" t="s">
        <v>4053</v>
      </c>
      <c r="G3483" s="163" t="s">
        <v>4063</v>
      </c>
      <c r="H3483" s="163" t="s">
        <v>4081</v>
      </c>
      <c r="I3483" s="163" t="s">
        <v>643</v>
      </c>
      <c r="J3483" s="162">
        <v>11.506435</v>
      </c>
      <c r="K3483" s="162">
        <v>125.194159</v>
      </c>
      <c r="L3483" s="163" t="s">
        <v>644</v>
      </c>
      <c r="M3483" s="162">
        <v>14</v>
      </c>
      <c r="N3483" s="162">
        <v>86</v>
      </c>
      <c r="O3483" s="162">
        <v>202</v>
      </c>
      <c r="P3483" s="162">
        <v>1463</v>
      </c>
      <c r="Q3483" s="162">
        <v>2713</v>
      </c>
      <c r="R3483" s="164">
        <v>1</v>
      </c>
      <c r="S3483" s="164" t="s">
        <v>644</v>
      </c>
      <c r="T3483" s="164"/>
      <c r="U3483" s="164" t="s">
        <v>644</v>
      </c>
      <c r="V3483" s="164" t="s">
        <v>644</v>
      </c>
      <c r="W3483" s="162">
        <f t="shared" si="200"/>
        <v>1</v>
      </c>
      <c r="X3483" s="162">
        <v>1</v>
      </c>
      <c r="Y3483" t="str">
        <f t="shared" si="198"/>
        <v>Public Elementary</v>
      </c>
      <c r="AA3483" t="str">
        <f t="shared" si="199"/>
        <v>1</v>
      </c>
    </row>
    <row r="3484" spans="1:27" ht="15.75" hidden="1" customHeight="1" x14ac:dyDescent="0.25">
      <c r="A3484" s="162">
        <v>3459</v>
      </c>
      <c r="B3484" s="162">
        <v>123338</v>
      </c>
      <c r="C3484" s="163" t="s">
        <v>1478</v>
      </c>
      <c r="D3484" s="163" t="s">
        <v>638</v>
      </c>
      <c r="E3484" s="163" t="s">
        <v>1000</v>
      </c>
      <c r="F3484" s="163" t="s">
        <v>4053</v>
      </c>
      <c r="G3484" s="163" t="s">
        <v>4063</v>
      </c>
      <c r="H3484" s="163" t="s">
        <v>4081</v>
      </c>
      <c r="I3484" s="163" t="s">
        <v>643</v>
      </c>
      <c r="J3484" s="162">
        <v>11.432748999999999</v>
      </c>
      <c r="K3484" s="162">
        <v>125.169096</v>
      </c>
      <c r="L3484" s="163" t="s">
        <v>644</v>
      </c>
      <c r="M3484" s="162">
        <v>14</v>
      </c>
      <c r="N3484" s="162">
        <v>86</v>
      </c>
      <c r="O3484" s="162">
        <v>202</v>
      </c>
      <c r="P3484" s="162">
        <v>1463</v>
      </c>
      <c r="Q3484" s="162">
        <v>2713</v>
      </c>
      <c r="R3484" s="164">
        <v>1</v>
      </c>
      <c r="S3484" s="164" t="s">
        <v>644</v>
      </c>
      <c r="T3484" s="164"/>
      <c r="U3484" s="164" t="s">
        <v>644</v>
      </c>
      <c r="V3484" s="164" t="s">
        <v>644</v>
      </c>
      <c r="W3484" s="162">
        <f t="shared" si="200"/>
        <v>1</v>
      </c>
      <c r="X3484" s="162">
        <v>1</v>
      </c>
      <c r="Y3484" t="str">
        <f t="shared" si="198"/>
        <v>Public Elementary</v>
      </c>
      <c r="AA3484" t="str">
        <f t="shared" si="199"/>
        <v>1</v>
      </c>
    </row>
    <row r="3485" spans="1:27" ht="15.75" hidden="1" customHeight="1" x14ac:dyDescent="0.25">
      <c r="A3485" s="162">
        <v>3460</v>
      </c>
      <c r="B3485" s="162">
        <v>123339</v>
      </c>
      <c r="C3485" s="163" t="s">
        <v>4089</v>
      </c>
      <c r="D3485" s="163" t="s">
        <v>638</v>
      </c>
      <c r="E3485" s="163" t="s">
        <v>1000</v>
      </c>
      <c r="F3485" s="163" t="s">
        <v>4053</v>
      </c>
      <c r="G3485" s="163" t="s">
        <v>4063</v>
      </c>
      <c r="H3485" s="163" t="s">
        <v>4081</v>
      </c>
      <c r="I3485" s="163" t="s">
        <v>643</v>
      </c>
      <c r="J3485" s="162">
        <v>11.3361</v>
      </c>
      <c r="K3485" s="162">
        <v>125.02800000000001</v>
      </c>
      <c r="L3485" s="163" t="s">
        <v>644</v>
      </c>
      <c r="M3485" s="162">
        <v>14</v>
      </c>
      <c r="N3485" s="162">
        <v>86</v>
      </c>
      <c r="O3485" s="162">
        <v>202</v>
      </c>
      <c r="P3485" s="162">
        <v>1463</v>
      </c>
      <c r="Q3485" s="162">
        <v>2713</v>
      </c>
      <c r="R3485" s="164">
        <v>1</v>
      </c>
      <c r="S3485" s="164" t="s">
        <v>644</v>
      </c>
      <c r="T3485" s="164"/>
      <c r="U3485" s="164" t="s">
        <v>644</v>
      </c>
      <c r="V3485" s="164" t="s">
        <v>644</v>
      </c>
      <c r="W3485" s="162">
        <f t="shared" si="200"/>
        <v>1</v>
      </c>
      <c r="X3485" s="162">
        <v>1</v>
      </c>
      <c r="Y3485" t="str">
        <f t="shared" ref="Y3485:Y3548" si="201">IF(X3485=1,"Public","Private")&amp;" "&amp;IF(W3485=1,"Elementary",IF(W3485=2,"JHS",IF(W3485=3,"SHS (Stand-alone)",IF(W3485=4,"Integrated",IF(W3485=5,"Secondary",IF(W3485=6,"Complete K to 12",IF(W3485=7,"ALS",IF(W3485=8,"SHS SUC",""))))))))</f>
        <v>Public Elementary</v>
      </c>
      <c r="AA3485" t="str">
        <f t="shared" ref="AA3485:AA3548" si="202">IF(R3485=1,1,"")&amp;IF(S3485=1,2,"")&amp;IF(T3485=1,3,"")&amp;IF(U3485=1,4,"")&amp;IF(V3485=1,5,"")</f>
        <v>1</v>
      </c>
    </row>
    <row r="3486" spans="1:27" ht="15.75" hidden="1" customHeight="1" x14ac:dyDescent="0.25">
      <c r="A3486" s="162">
        <v>3461</v>
      </c>
      <c r="B3486" s="162">
        <v>123340</v>
      </c>
      <c r="C3486" s="163" t="s">
        <v>4090</v>
      </c>
      <c r="D3486" s="163" t="s">
        <v>638</v>
      </c>
      <c r="E3486" s="163" t="s">
        <v>1000</v>
      </c>
      <c r="F3486" s="163" t="s">
        <v>4053</v>
      </c>
      <c r="G3486" s="163" t="s">
        <v>4063</v>
      </c>
      <c r="H3486" s="163" t="s">
        <v>4081</v>
      </c>
      <c r="I3486" s="163" t="s">
        <v>643</v>
      </c>
      <c r="J3486" s="162">
        <v>11.437628</v>
      </c>
      <c r="K3486" s="162">
        <v>125.132017</v>
      </c>
      <c r="L3486" s="163" t="s">
        <v>644</v>
      </c>
      <c r="M3486" s="162">
        <v>14</v>
      </c>
      <c r="N3486" s="162">
        <v>86</v>
      </c>
      <c r="O3486" s="162">
        <v>202</v>
      </c>
      <c r="P3486" s="162">
        <v>1463</v>
      </c>
      <c r="Q3486" s="162">
        <v>2713</v>
      </c>
      <c r="R3486" s="164">
        <v>1</v>
      </c>
      <c r="S3486" s="164" t="s">
        <v>644</v>
      </c>
      <c r="T3486" s="164"/>
      <c r="U3486" s="164" t="s">
        <v>644</v>
      </c>
      <c r="V3486" s="164" t="s">
        <v>644</v>
      </c>
      <c r="W3486" s="162">
        <f t="shared" si="200"/>
        <v>1</v>
      </c>
      <c r="X3486" s="162">
        <v>1</v>
      </c>
      <c r="Y3486" t="str">
        <f t="shared" si="201"/>
        <v>Public Elementary</v>
      </c>
      <c r="AA3486" t="str">
        <f t="shared" si="202"/>
        <v>1</v>
      </c>
    </row>
    <row r="3487" spans="1:27" ht="15.75" hidden="1" customHeight="1" x14ac:dyDescent="0.25">
      <c r="A3487" s="162">
        <v>3462</v>
      </c>
      <c r="B3487" s="162">
        <v>123341</v>
      </c>
      <c r="C3487" s="163" t="s">
        <v>4091</v>
      </c>
      <c r="D3487" s="163" t="s">
        <v>638</v>
      </c>
      <c r="E3487" s="163" t="s">
        <v>1000</v>
      </c>
      <c r="F3487" s="163" t="s">
        <v>4053</v>
      </c>
      <c r="G3487" s="163" t="s">
        <v>4063</v>
      </c>
      <c r="H3487" s="163" t="s">
        <v>4081</v>
      </c>
      <c r="I3487" s="163" t="s">
        <v>643</v>
      </c>
      <c r="J3487" s="162">
        <v>11.427868999999999</v>
      </c>
      <c r="K3487" s="162">
        <v>125.089788</v>
      </c>
      <c r="L3487" s="163" t="s">
        <v>644</v>
      </c>
      <c r="M3487" s="162">
        <v>14</v>
      </c>
      <c r="N3487" s="162">
        <v>86</v>
      </c>
      <c r="O3487" s="162">
        <v>202</v>
      </c>
      <c r="P3487" s="162">
        <v>1463</v>
      </c>
      <c r="Q3487" s="162">
        <v>2713</v>
      </c>
      <c r="R3487" s="164">
        <v>1</v>
      </c>
      <c r="S3487" s="164" t="s">
        <v>644</v>
      </c>
      <c r="T3487" s="164"/>
      <c r="U3487" s="164" t="s">
        <v>644</v>
      </c>
      <c r="V3487" s="164" t="s">
        <v>644</v>
      </c>
      <c r="W3487" s="162">
        <f t="shared" si="200"/>
        <v>1</v>
      </c>
      <c r="X3487" s="162">
        <v>1</v>
      </c>
      <c r="Y3487" t="str">
        <f t="shared" si="201"/>
        <v>Public Elementary</v>
      </c>
      <c r="AA3487" t="str">
        <f t="shared" si="202"/>
        <v>1</v>
      </c>
    </row>
    <row r="3488" spans="1:27" ht="15.75" hidden="1" customHeight="1" x14ac:dyDescent="0.25">
      <c r="A3488" s="162">
        <v>3463</v>
      </c>
      <c r="B3488" s="162">
        <v>123342</v>
      </c>
      <c r="C3488" s="163" t="s">
        <v>4092</v>
      </c>
      <c r="D3488" s="163" t="s">
        <v>638</v>
      </c>
      <c r="E3488" s="163" t="s">
        <v>1000</v>
      </c>
      <c r="F3488" s="163" t="s">
        <v>4053</v>
      </c>
      <c r="G3488" s="163" t="s">
        <v>4063</v>
      </c>
      <c r="H3488" s="163" t="s">
        <v>4081</v>
      </c>
      <c r="I3488" s="163" t="s">
        <v>643</v>
      </c>
      <c r="J3488" s="162">
        <v>11.404648999999999</v>
      </c>
      <c r="K3488" s="162">
        <v>125.075812</v>
      </c>
      <c r="L3488" s="163" t="s">
        <v>644</v>
      </c>
      <c r="M3488" s="162">
        <v>14</v>
      </c>
      <c r="N3488" s="162">
        <v>86</v>
      </c>
      <c r="O3488" s="162">
        <v>202</v>
      </c>
      <c r="P3488" s="162">
        <v>1463</v>
      </c>
      <c r="Q3488" s="162">
        <v>2713</v>
      </c>
      <c r="R3488" s="164">
        <v>1</v>
      </c>
      <c r="S3488" s="164" t="s">
        <v>644</v>
      </c>
      <c r="T3488" s="164"/>
      <c r="U3488" s="164" t="s">
        <v>644</v>
      </c>
      <c r="V3488" s="164" t="s">
        <v>644</v>
      </c>
      <c r="W3488" s="162">
        <f t="shared" si="200"/>
        <v>1</v>
      </c>
      <c r="X3488" s="162">
        <v>1</v>
      </c>
      <c r="Y3488" t="str">
        <f t="shared" si="201"/>
        <v>Public Elementary</v>
      </c>
      <c r="AA3488" t="str">
        <f t="shared" si="202"/>
        <v>1</v>
      </c>
    </row>
    <row r="3489" spans="1:27" ht="15.75" hidden="1" customHeight="1" x14ac:dyDescent="0.25">
      <c r="A3489" s="162">
        <v>3464</v>
      </c>
      <c r="B3489" s="162">
        <v>123343</v>
      </c>
      <c r="C3489" s="163" t="s">
        <v>4093</v>
      </c>
      <c r="D3489" s="163" t="s">
        <v>638</v>
      </c>
      <c r="E3489" s="163" t="s">
        <v>1000</v>
      </c>
      <c r="F3489" s="163" t="s">
        <v>4053</v>
      </c>
      <c r="G3489" s="163" t="s">
        <v>4063</v>
      </c>
      <c r="H3489" s="163" t="s">
        <v>4081</v>
      </c>
      <c r="I3489" s="163" t="s">
        <v>643</v>
      </c>
      <c r="J3489" s="162">
        <v>11.481286000000001</v>
      </c>
      <c r="K3489" s="162">
        <v>125.11332</v>
      </c>
      <c r="L3489" s="163" t="s">
        <v>644</v>
      </c>
      <c r="M3489" s="162">
        <v>14</v>
      </c>
      <c r="N3489" s="162">
        <v>86</v>
      </c>
      <c r="O3489" s="162">
        <v>202</v>
      </c>
      <c r="P3489" s="162">
        <v>1463</v>
      </c>
      <c r="Q3489" s="162">
        <v>2713</v>
      </c>
      <c r="R3489" s="164">
        <v>1</v>
      </c>
      <c r="S3489" s="164" t="s">
        <v>644</v>
      </c>
      <c r="T3489" s="164"/>
      <c r="U3489" s="164" t="s">
        <v>644</v>
      </c>
      <c r="V3489" s="164" t="s">
        <v>644</v>
      </c>
      <c r="W3489" s="162">
        <f t="shared" si="200"/>
        <v>1</v>
      </c>
      <c r="X3489" s="162">
        <v>1</v>
      </c>
      <c r="Y3489" t="str">
        <f t="shared" si="201"/>
        <v>Public Elementary</v>
      </c>
      <c r="AA3489" t="str">
        <f t="shared" si="202"/>
        <v>1</v>
      </c>
    </row>
    <row r="3490" spans="1:27" ht="15.75" hidden="1" customHeight="1" x14ac:dyDescent="0.25">
      <c r="A3490" s="162">
        <v>3465</v>
      </c>
      <c r="B3490" s="162">
        <v>123344</v>
      </c>
      <c r="C3490" s="163" t="s">
        <v>4094</v>
      </c>
      <c r="D3490" s="163" t="s">
        <v>638</v>
      </c>
      <c r="E3490" s="163" t="s">
        <v>1000</v>
      </c>
      <c r="F3490" s="163" t="s">
        <v>4053</v>
      </c>
      <c r="G3490" s="163" t="s">
        <v>4063</v>
      </c>
      <c r="H3490" s="163" t="s">
        <v>4081</v>
      </c>
      <c r="I3490" s="163" t="s">
        <v>643</v>
      </c>
      <c r="J3490" s="162">
        <v>11.45378</v>
      </c>
      <c r="K3490" s="162">
        <v>125.126796</v>
      </c>
      <c r="L3490" s="163" t="s">
        <v>644</v>
      </c>
      <c r="M3490" s="162">
        <v>14</v>
      </c>
      <c r="N3490" s="162">
        <v>86</v>
      </c>
      <c r="O3490" s="162">
        <v>202</v>
      </c>
      <c r="P3490" s="162">
        <v>1463</v>
      </c>
      <c r="Q3490" s="162">
        <v>2713</v>
      </c>
      <c r="R3490" s="164">
        <v>1</v>
      </c>
      <c r="S3490" s="164" t="s">
        <v>644</v>
      </c>
      <c r="T3490" s="164"/>
      <c r="U3490" s="164" t="s">
        <v>644</v>
      </c>
      <c r="V3490" s="164" t="s">
        <v>644</v>
      </c>
      <c r="W3490" s="162">
        <f t="shared" si="200"/>
        <v>1</v>
      </c>
      <c r="X3490" s="162">
        <v>1</v>
      </c>
      <c r="Y3490" t="str">
        <f t="shared" si="201"/>
        <v>Public Elementary</v>
      </c>
      <c r="AA3490" t="str">
        <f t="shared" si="202"/>
        <v>1</v>
      </c>
    </row>
    <row r="3491" spans="1:27" ht="15.75" hidden="1" customHeight="1" x14ac:dyDescent="0.25">
      <c r="A3491" s="162">
        <v>3466</v>
      </c>
      <c r="B3491" s="162">
        <v>123345</v>
      </c>
      <c r="C3491" s="163" t="s">
        <v>4095</v>
      </c>
      <c r="D3491" s="163" t="s">
        <v>638</v>
      </c>
      <c r="E3491" s="163" t="s">
        <v>1000</v>
      </c>
      <c r="F3491" s="163" t="s">
        <v>4053</v>
      </c>
      <c r="G3491" s="163" t="s">
        <v>4063</v>
      </c>
      <c r="H3491" s="163" t="s">
        <v>4081</v>
      </c>
      <c r="I3491" s="163" t="s">
        <v>643</v>
      </c>
      <c r="J3491" s="162">
        <v>11.344738</v>
      </c>
      <c r="K3491" s="162">
        <v>125.069361</v>
      </c>
      <c r="L3491" s="163" t="s">
        <v>644</v>
      </c>
      <c r="M3491" s="162">
        <v>14</v>
      </c>
      <c r="N3491" s="162">
        <v>86</v>
      </c>
      <c r="O3491" s="162">
        <v>202</v>
      </c>
      <c r="P3491" s="162">
        <v>1463</v>
      </c>
      <c r="Q3491" s="162">
        <v>2713</v>
      </c>
      <c r="R3491" s="164">
        <v>1</v>
      </c>
      <c r="S3491" s="164" t="s">
        <v>644</v>
      </c>
      <c r="T3491" s="164"/>
      <c r="U3491" s="164" t="s">
        <v>644</v>
      </c>
      <c r="V3491" s="164" t="s">
        <v>644</v>
      </c>
      <c r="W3491" s="162">
        <f t="shared" si="200"/>
        <v>1</v>
      </c>
      <c r="X3491" s="162">
        <v>1</v>
      </c>
      <c r="Y3491" t="str">
        <f t="shared" si="201"/>
        <v>Public Elementary</v>
      </c>
      <c r="AA3491" t="str">
        <f t="shared" si="202"/>
        <v>1</v>
      </c>
    </row>
    <row r="3492" spans="1:27" ht="15.75" hidden="1" customHeight="1" x14ac:dyDescent="0.25">
      <c r="A3492" s="162">
        <v>3467</v>
      </c>
      <c r="B3492" s="162">
        <v>123346</v>
      </c>
      <c r="C3492" s="163" t="s">
        <v>4096</v>
      </c>
      <c r="D3492" s="163" t="s">
        <v>638</v>
      </c>
      <c r="E3492" s="163" t="s">
        <v>1000</v>
      </c>
      <c r="F3492" s="163" t="s">
        <v>4053</v>
      </c>
      <c r="G3492" s="163" t="s">
        <v>4063</v>
      </c>
      <c r="H3492" s="163" t="s">
        <v>4081</v>
      </c>
      <c r="I3492" s="163" t="s">
        <v>643</v>
      </c>
      <c r="J3492" s="162">
        <v>11.474978</v>
      </c>
      <c r="K3492" s="162">
        <v>125.174589</v>
      </c>
      <c r="L3492" s="163" t="s">
        <v>644</v>
      </c>
      <c r="M3492" s="162">
        <v>14</v>
      </c>
      <c r="N3492" s="162">
        <v>86</v>
      </c>
      <c r="O3492" s="162">
        <v>202</v>
      </c>
      <c r="P3492" s="162">
        <v>1463</v>
      </c>
      <c r="Q3492" s="162">
        <v>2713</v>
      </c>
      <c r="R3492" s="164">
        <v>1</v>
      </c>
      <c r="S3492" s="164" t="s">
        <v>644</v>
      </c>
      <c r="T3492" s="164"/>
      <c r="U3492" s="164" t="s">
        <v>644</v>
      </c>
      <c r="V3492" s="164" t="s">
        <v>644</v>
      </c>
      <c r="W3492" s="162">
        <f t="shared" si="200"/>
        <v>1</v>
      </c>
      <c r="X3492" s="162">
        <v>1</v>
      </c>
      <c r="Y3492" t="str">
        <f t="shared" si="201"/>
        <v>Public Elementary</v>
      </c>
      <c r="AA3492" t="str">
        <f t="shared" si="202"/>
        <v>1</v>
      </c>
    </row>
    <row r="3493" spans="1:27" ht="15.75" hidden="1" customHeight="1" x14ac:dyDescent="0.25">
      <c r="A3493" s="162">
        <v>3468</v>
      </c>
      <c r="B3493" s="162">
        <v>123347</v>
      </c>
      <c r="C3493" s="163" t="s">
        <v>4097</v>
      </c>
      <c r="D3493" s="163" t="s">
        <v>638</v>
      </c>
      <c r="E3493" s="163" t="s">
        <v>1000</v>
      </c>
      <c r="F3493" s="163" t="s">
        <v>4053</v>
      </c>
      <c r="G3493" s="163" t="s">
        <v>4063</v>
      </c>
      <c r="H3493" s="163" t="s">
        <v>4081</v>
      </c>
      <c r="I3493" s="163" t="s">
        <v>643</v>
      </c>
      <c r="J3493" s="162">
        <v>11.428205999999999</v>
      </c>
      <c r="K3493" s="162">
        <v>125.14730900000001</v>
      </c>
      <c r="L3493" s="163" t="s">
        <v>644</v>
      </c>
      <c r="M3493" s="162">
        <v>14</v>
      </c>
      <c r="N3493" s="162">
        <v>86</v>
      </c>
      <c r="O3493" s="162">
        <v>202</v>
      </c>
      <c r="P3493" s="162">
        <v>1463</v>
      </c>
      <c r="Q3493" s="162">
        <v>2713</v>
      </c>
      <c r="R3493" s="164">
        <v>1</v>
      </c>
      <c r="S3493" s="164" t="s">
        <v>644</v>
      </c>
      <c r="T3493" s="164"/>
      <c r="U3493" s="164" t="s">
        <v>644</v>
      </c>
      <c r="V3493" s="164" t="s">
        <v>644</v>
      </c>
      <c r="W3493" s="162">
        <f t="shared" si="200"/>
        <v>1</v>
      </c>
      <c r="X3493" s="162">
        <v>1</v>
      </c>
      <c r="Y3493" t="str">
        <f t="shared" si="201"/>
        <v>Public Elementary</v>
      </c>
      <c r="AA3493" t="str">
        <f t="shared" si="202"/>
        <v>1</v>
      </c>
    </row>
    <row r="3494" spans="1:27" ht="15.75" hidden="1" customHeight="1" x14ac:dyDescent="0.25">
      <c r="A3494" s="162">
        <v>3469</v>
      </c>
      <c r="B3494" s="162">
        <v>123348</v>
      </c>
      <c r="C3494" s="163" t="s">
        <v>4098</v>
      </c>
      <c r="D3494" s="163" t="s">
        <v>638</v>
      </c>
      <c r="E3494" s="163" t="s">
        <v>1000</v>
      </c>
      <c r="F3494" s="163" t="s">
        <v>4053</v>
      </c>
      <c r="G3494" s="163" t="s">
        <v>4063</v>
      </c>
      <c r="H3494" s="163" t="s">
        <v>4081</v>
      </c>
      <c r="I3494" s="163" t="s">
        <v>643</v>
      </c>
      <c r="J3494" s="162">
        <v>11.322900000000001</v>
      </c>
      <c r="K3494" s="162">
        <v>125.10599999999999</v>
      </c>
      <c r="L3494" s="163" t="s">
        <v>644</v>
      </c>
      <c r="M3494" s="162">
        <v>14</v>
      </c>
      <c r="N3494" s="162">
        <v>86</v>
      </c>
      <c r="O3494" s="162">
        <v>202</v>
      </c>
      <c r="P3494" s="162">
        <v>1463</v>
      </c>
      <c r="Q3494" s="162">
        <v>2713</v>
      </c>
      <c r="R3494" s="164">
        <v>1</v>
      </c>
      <c r="S3494" s="164" t="s">
        <v>644</v>
      </c>
      <c r="T3494" s="164"/>
      <c r="U3494" s="164" t="s">
        <v>644</v>
      </c>
      <c r="V3494" s="164" t="s">
        <v>644</v>
      </c>
      <c r="W3494" s="162">
        <f t="shared" si="200"/>
        <v>1</v>
      </c>
      <c r="X3494" s="162">
        <v>1</v>
      </c>
      <c r="Y3494" t="str">
        <f t="shared" si="201"/>
        <v>Public Elementary</v>
      </c>
      <c r="AA3494" t="str">
        <f t="shared" si="202"/>
        <v>1</v>
      </c>
    </row>
    <row r="3495" spans="1:27" ht="15.75" hidden="1" customHeight="1" x14ac:dyDescent="0.25">
      <c r="A3495" s="162">
        <v>3470</v>
      </c>
      <c r="B3495" s="162">
        <v>123349</v>
      </c>
      <c r="C3495" s="163" t="s">
        <v>1373</v>
      </c>
      <c r="D3495" s="163" t="s">
        <v>638</v>
      </c>
      <c r="E3495" s="163" t="s">
        <v>1000</v>
      </c>
      <c r="F3495" s="163" t="s">
        <v>4053</v>
      </c>
      <c r="G3495" s="163" t="s">
        <v>4063</v>
      </c>
      <c r="H3495" s="163" t="s">
        <v>4081</v>
      </c>
      <c r="I3495" s="163" t="s">
        <v>643</v>
      </c>
      <c r="J3495" s="162">
        <v>11.483726000000001</v>
      </c>
      <c r="K3495" s="162">
        <v>125.14181600000001</v>
      </c>
      <c r="L3495" s="163" t="s">
        <v>644</v>
      </c>
      <c r="M3495" s="162">
        <v>14</v>
      </c>
      <c r="N3495" s="162">
        <v>86</v>
      </c>
      <c r="O3495" s="162">
        <v>202</v>
      </c>
      <c r="P3495" s="162">
        <v>1463</v>
      </c>
      <c r="Q3495" s="162">
        <v>2713</v>
      </c>
      <c r="R3495" s="164">
        <v>1</v>
      </c>
      <c r="S3495" s="164" t="s">
        <v>644</v>
      </c>
      <c r="T3495" s="164"/>
      <c r="U3495" s="164" t="s">
        <v>644</v>
      </c>
      <c r="V3495" s="164" t="s">
        <v>644</v>
      </c>
      <c r="W3495" s="162">
        <f t="shared" si="200"/>
        <v>1</v>
      </c>
      <c r="X3495" s="162">
        <v>1</v>
      </c>
      <c r="Y3495" t="str">
        <f t="shared" si="201"/>
        <v>Public Elementary</v>
      </c>
      <c r="AA3495" t="str">
        <f t="shared" si="202"/>
        <v>1</v>
      </c>
    </row>
    <row r="3496" spans="1:27" ht="15.75" hidden="1" customHeight="1" x14ac:dyDescent="0.25">
      <c r="A3496" s="162">
        <v>3471</v>
      </c>
      <c r="B3496" s="162">
        <v>123350</v>
      </c>
      <c r="C3496" s="163" t="s">
        <v>1532</v>
      </c>
      <c r="D3496" s="163" t="s">
        <v>638</v>
      </c>
      <c r="E3496" s="163" t="s">
        <v>1000</v>
      </c>
      <c r="F3496" s="163" t="s">
        <v>4053</v>
      </c>
      <c r="G3496" s="163" t="s">
        <v>4063</v>
      </c>
      <c r="H3496" s="163" t="s">
        <v>4081</v>
      </c>
      <c r="I3496" s="163" t="s">
        <v>643</v>
      </c>
      <c r="J3496" s="162">
        <v>11.307876</v>
      </c>
      <c r="K3496" s="162">
        <v>125.050821</v>
      </c>
      <c r="L3496" s="163" t="s">
        <v>644</v>
      </c>
      <c r="M3496" s="162">
        <v>14</v>
      </c>
      <c r="N3496" s="162">
        <v>86</v>
      </c>
      <c r="O3496" s="162">
        <v>202</v>
      </c>
      <c r="P3496" s="162">
        <v>1463</v>
      </c>
      <c r="Q3496" s="162">
        <v>2713</v>
      </c>
      <c r="R3496" s="164">
        <v>1</v>
      </c>
      <c r="S3496" s="164" t="s">
        <v>644</v>
      </c>
      <c r="T3496" s="164"/>
      <c r="U3496" s="164" t="s">
        <v>644</v>
      </c>
      <c r="V3496" s="164" t="s">
        <v>644</v>
      </c>
      <c r="W3496" s="162">
        <f t="shared" si="200"/>
        <v>1</v>
      </c>
      <c r="X3496" s="162">
        <v>1</v>
      </c>
      <c r="Y3496" t="str">
        <f t="shared" si="201"/>
        <v>Public Elementary</v>
      </c>
      <c r="AA3496" t="str">
        <f t="shared" si="202"/>
        <v>1</v>
      </c>
    </row>
    <row r="3497" spans="1:27" ht="15.75" hidden="1" customHeight="1" x14ac:dyDescent="0.25">
      <c r="A3497" s="162">
        <v>3472</v>
      </c>
      <c r="B3497" s="162">
        <v>123351</v>
      </c>
      <c r="C3497" s="163" t="s">
        <v>2174</v>
      </c>
      <c r="D3497" s="163" t="s">
        <v>638</v>
      </c>
      <c r="E3497" s="163" t="s">
        <v>1000</v>
      </c>
      <c r="F3497" s="163" t="s">
        <v>4053</v>
      </c>
      <c r="G3497" s="163" t="s">
        <v>4063</v>
      </c>
      <c r="H3497" s="163" t="s">
        <v>4081</v>
      </c>
      <c r="I3497" s="163" t="s">
        <v>643</v>
      </c>
      <c r="J3497" s="162">
        <v>11.284477000000001</v>
      </c>
      <c r="K3497" s="162">
        <v>125.013328</v>
      </c>
      <c r="L3497" s="163" t="s">
        <v>644</v>
      </c>
      <c r="M3497" s="162">
        <v>14</v>
      </c>
      <c r="N3497" s="162">
        <v>86</v>
      </c>
      <c r="O3497" s="162">
        <v>202</v>
      </c>
      <c r="P3497" s="162">
        <v>1463</v>
      </c>
      <c r="Q3497" s="162">
        <v>2713</v>
      </c>
      <c r="R3497" s="164">
        <v>1</v>
      </c>
      <c r="S3497" s="164" t="s">
        <v>644</v>
      </c>
      <c r="T3497" s="164"/>
      <c r="U3497" s="164" t="s">
        <v>644</v>
      </c>
      <c r="V3497" s="164" t="s">
        <v>644</v>
      </c>
      <c r="W3497" s="162">
        <f t="shared" si="200"/>
        <v>1</v>
      </c>
      <c r="X3497" s="162">
        <v>1</v>
      </c>
      <c r="Y3497" t="str">
        <f t="shared" si="201"/>
        <v>Public Elementary</v>
      </c>
      <c r="AA3497" t="str">
        <f t="shared" si="202"/>
        <v>1</v>
      </c>
    </row>
    <row r="3498" spans="1:27" ht="15.75" hidden="1" customHeight="1" x14ac:dyDescent="0.25">
      <c r="A3498" s="162">
        <v>3473</v>
      </c>
      <c r="B3498" s="162">
        <v>123352</v>
      </c>
      <c r="C3498" s="163" t="s">
        <v>4099</v>
      </c>
      <c r="D3498" s="163" t="s">
        <v>638</v>
      </c>
      <c r="E3498" s="163" t="s">
        <v>1000</v>
      </c>
      <c r="F3498" s="163" t="s">
        <v>4053</v>
      </c>
      <c r="G3498" s="163" t="s">
        <v>4063</v>
      </c>
      <c r="H3498" s="163" t="s">
        <v>4081</v>
      </c>
      <c r="I3498" s="163" t="s">
        <v>643</v>
      </c>
      <c r="J3498" s="162">
        <v>11.379407</v>
      </c>
      <c r="K3498" s="162">
        <v>125.115981</v>
      </c>
      <c r="L3498" s="163" t="s">
        <v>644</v>
      </c>
      <c r="M3498" s="162">
        <v>14</v>
      </c>
      <c r="N3498" s="162">
        <v>86</v>
      </c>
      <c r="O3498" s="162">
        <v>202</v>
      </c>
      <c r="P3498" s="162">
        <v>1463</v>
      </c>
      <c r="Q3498" s="162">
        <v>2713</v>
      </c>
      <c r="R3498" s="164">
        <v>1</v>
      </c>
      <c r="S3498" s="164" t="s">
        <v>644</v>
      </c>
      <c r="T3498" s="164"/>
      <c r="U3498" s="164" t="s">
        <v>644</v>
      </c>
      <c r="V3498" s="164" t="s">
        <v>644</v>
      </c>
      <c r="W3498" s="162">
        <f t="shared" si="200"/>
        <v>1</v>
      </c>
      <c r="X3498" s="162">
        <v>1</v>
      </c>
      <c r="Y3498" t="str">
        <f t="shared" si="201"/>
        <v>Public Elementary</v>
      </c>
      <c r="AA3498" t="str">
        <f t="shared" si="202"/>
        <v>1</v>
      </c>
    </row>
    <row r="3499" spans="1:27" ht="15.75" hidden="1" customHeight="1" x14ac:dyDescent="0.25">
      <c r="A3499" s="162">
        <v>3474</v>
      </c>
      <c r="B3499" s="162">
        <v>123353</v>
      </c>
      <c r="C3499" s="163" t="s">
        <v>4100</v>
      </c>
      <c r="D3499" s="163" t="s">
        <v>638</v>
      </c>
      <c r="E3499" s="163" t="s">
        <v>1000</v>
      </c>
      <c r="F3499" s="163" t="s">
        <v>4053</v>
      </c>
      <c r="G3499" s="163" t="s">
        <v>4063</v>
      </c>
      <c r="H3499" s="163" t="s">
        <v>4081</v>
      </c>
      <c r="I3499" s="163" t="s">
        <v>643</v>
      </c>
      <c r="J3499" s="162">
        <v>11.451509</v>
      </c>
      <c r="K3499" s="162">
        <v>125.100714</v>
      </c>
      <c r="L3499" s="163" t="s">
        <v>644</v>
      </c>
      <c r="M3499" s="162">
        <v>14</v>
      </c>
      <c r="N3499" s="162">
        <v>86</v>
      </c>
      <c r="O3499" s="162">
        <v>202</v>
      </c>
      <c r="P3499" s="162">
        <v>1463</v>
      </c>
      <c r="Q3499" s="162">
        <v>2713</v>
      </c>
      <c r="R3499" s="164">
        <v>1</v>
      </c>
      <c r="S3499" s="164" t="s">
        <v>644</v>
      </c>
      <c r="T3499" s="164"/>
      <c r="U3499" s="164" t="s">
        <v>644</v>
      </c>
      <c r="V3499" s="164" t="s">
        <v>644</v>
      </c>
      <c r="W3499" s="162">
        <f t="shared" si="200"/>
        <v>1</v>
      </c>
      <c r="X3499" s="162">
        <v>1</v>
      </c>
      <c r="Y3499" t="str">
        <f t="shared" si="201"/>
        <v>Public Elementary</v>
      </c>
      <c r="AA3499" t="str">
        <f t="shared" si="202"/>
        <v>1</v>
      </c>
    </row>
    <row r="3500" spans="1:27" ht="15.75" hidden="1" customHeight="1" x14ac:dyDescent="0.25">
      <c r="A3500" s="162">
        <v>3475</v>
      </c>
      <c r="B3500" s="162">
        <v>123354</v>
      </c>
      <c r="C3500" s="163" t="s">
        <v>4101</v>
      </c>
      <c r="D3500" s="163" t="s">
        <v>638</v>
      </c>
      <c r="E3500" s="163" t="s">
        <v>1000</v>
      </c>
      <c r="F3500" s="163" t="s">
        <v>4053</v>
      </c>
      <c r="G3500" s="163" t="s">
        <v>4063</v>
      </c>
      <c r="H3500" s="163" t="s">
        <v>4081</v>
      </c>
      <c r="I3500" s="163" t="s">
        <v>643</v>
      </c>
      <c r="J3500" s="162">
        <v>11.289358999999999</v>
      </c>
      <c r="K3500" s="162">
        <v>124.98011099999999</v>
      </c>
      <c r="L3500" s="163" t="s">
        <v>644</v>
      </c>
      <c r="M3500" s="162">
        <v>14</v>
      </c>
      <c r="N3500" s="162">
        <v>86</v>
      </c>
      <c r="O3500" s="162">
        <v>202</v>
      </c>
      <c r="P3500" s="162">
        <v>1463</v>
      </c>
      <c r="Q3500" s="162">
        <v>2713</v>
      </c>
      <c r="R3500" s="164">
        <v>1</v>
      </c>
      <c r="S3500" s="164" t="s">
        <v>644</v>
      </c>
      <c r="T3500" s="164"/>
      <c r="U3500" s="164" t="s">
        <v>644</v>
      </c>
      <c r="V3500" s="164" t="s">
        <v>644</v>
      </c>
      <c r="W3500" s="162">
        <f t="shared" si="200"/>
        <v>1</v>
      </c>
      <c r="X3500" s="162">
        <v>1</v>
      </c>
      <c r="Y3500" t="str">
        <f t="shared" si="201"/>
        <v>Public Elementary</v>
      </c>
      <c r="AA3500" t="str">
        <f t="shared" si="202"/>
        <v>1</v>
      </c>
    </row>
    <row r="3501" spans="1:27" ht="15.75" hidden="1" customHeight="1" x14ac:dyDescent="0.25">
      <c r="A3501" s="162">
        <v>3476</v>
      </c>
      <c r="B3501" s="162">
        <v>123355</v>
      </c>
      <c r="C3501" s="163" t="s">
        <v>2588</v>
      </c>
      <c r="D3501" s="163" t="s">
        <v>638</v>
      </c>
      <c r="E3501" s="163" t="s">
        <v>1000</v>
      </c>
      <c r="F3501" s="163" t="s">
        <v>4053</v>
      </c>
      <c r="G3501" s="163" t="s">
        <v>4063</v>
      </c>
      <c r="H3501" s="163" t="s">
        <v>4081</v>
      </c>
      <c r="I3501" s="163" t="s">
        <v>643</v>
      </c>
      <c r="J3501" s="162">
        <v>11.27931111</v>
      </c>
      <c r="K3501" s="162">
        <v>125.032707</v>
      </c>
      <c r="L3501" s="163" t="s">
        <v>644</v>
      </c>
      <c r="M3501" s="162">
        <v>14</v>
      </c>
      <c r="N3501" s="162">
        <v>86</v>
      </c>
      <c r="O3501" s="162">
        <v>202</v>
      </c>
      <c r="P3501" s="162">
        <v>1463</v>
      </c>
      <c r="Q3501" s="162">
        <v>2713</v>
      </c>
      <c r="R3501" s="164">
        <v>1</v>
      </c>
      <c r="S3501" s="164" t="s">
        <v>644</v>
      </c>
      <c r="T3501" s="164"/>
      <c r="U3501" s="164" t="s">
        <v>644</v>
      </c>
      <c r="V3501" s="164" t="s">
        <v>644</v>
      </c>
      <c r="W3501" s="162">
        <f t="shared" ref="W3501:W3564" si="203">IF(AA3501="1",1,IF(AA3501="2",2,IF(AA3501="12",4,IF(AA3501="123",6,IF(AA3501="23",5,IF(AA3501="3",3,IF(AA3501="4",7,IF(AA3501="35",8,""))))))))</f>
        <v>1</v>
      </c>
      <c r="X3501" s="162">
        <v>1</v>
      </c>
      <c r="Y3501" t="str">
        <f t="shared" si="201"/>
        <v>Public Elementary</v>
      </c>
      <c r="AA3501" t="str">
        <f t="shared" si="202"/>
        <v>1</v>
      </c>
    </row>
    <row r="3502" spans="1:27" ht="15.75" hidden="1" customHeight="1" x14ac:dyDescent="0.25">
      <c r="A3502" s="162">
        <v>3477</v>
      </c>
      <c r="B3502" s="162">
        <v>123356</v>
      </c>
      <c r="C3502" s="163" t="s">
        <v>4102</v>
      </c>
      <c r="D3502" s="163" t="s">
        <v>638</v>
      </c>
      <c r="E3502" s="163" t="s">
        <v>1000</v>
      </c>
      <c r="F3502" s="163" t="s">
        <v>4053</v>
      </c>
      <c r="G3502" s="163" t="s">
        <v>4103</v>
      </c>
      <c r="H3502" s="163" t="s">
        <v>4103</v>
      </c>
      <c r="I3502" s="163" t="s">
        <v>643</v>
      </c>
      <c r="J3502" s="162">
        <v>11.626469999999999</v>
      </c>
      <c r="K3502" s="162">
        <v>125.071614</v>
      </c>
      <c r="L3502" s="163" t="s">
        <v>644</v>
      </c>
      <c r="M3502" s="162">
        <v>14</v>
      </c>
      <c r="N3502" s="162">
        <v>86</v>
      </c>
      <c r="O3502" s="162">
        <v>202</v>
      </c>
      <c r="P3502" s="162">
        <v>1464</v>
      </c>
      <c r="Q3502" s="162">
        <v>2714</v>
      </c>
      <c r="R3502" s="164">
        <v>1</v>
      </c>
      <c r="S3502" s="164" t="s">
        <v>644</v>
      </c>
      <c r="T3502" s="164"/>
      <c r="U3502" s="164" t="s">
        <v>644</v>
      </c>
      <c r="V3502" s="164" t="s">
        <v>644</v>
      </c>
      <c r="W3502" s="162">
        <f t="shared" si="203"/>
        <v>1</v>
      </c>
      <c r="X3502" s="162">
        <v>1</v>
      </c>
      <c r="Y3502" t="str">
        <f t="shared" si="201"/>
        <v>Public Elementary</v>
      </c>
      <c r="AA3502" t="str">
        <f t="shared" si="202"/>
        <v>1</v>
      </c>
    </row>
    <row r="3503" spans="1:27" ht="15.75" hidden="1" customHeight="1" x14ac:dyDescent="0.25">
      <c r="A3503" s="162">
        <v>3478</v>
      </c>
      <c r="B3503" s="162">
        <v>123357</v>
      </c>
      <c r="C3503" s="163" t="s">
        <v>4104</v>
      </c>
      <c r="D3503" s="163" t="s">
        <v>638</v>
      </c>
      <c r="E3503" s="163" t="s">
        <v>1000</v>
      </c>
      <c r="F3503" s="163" t="s">
        <v>4053</v>
      </c>
      <c r="G3503" s="163" t="s">
        <v>4103</v>
      </c>
      <c r="H3503" s="163" t="s">
        <v>4103</v>
      </c>
      <c r="I3503" s="163" t="s">
        <v>643</v>
      </c>
      <c r="J3503" s="162">
        <v>11.618188999999999</v>
      </c>
      <c r="K3503" s="162">
        <v>125.017878</v>
      </c>
      <c r="L3503" s="163" t="s">
        <v>644</v>
      </c>
      <c r="M3503" s="162">
        <v>14</v>
      </c>
      <c r="N3503" s="162">
        <v>86</v>
      </c>
      <c r="O3503" s="162">
        <v>202</v>
      </c>
      <c r="P3503" s="162">
        <v>1464</v>
      </c>
      <c r="Q3503" s="162">
        <v>2714</v>
      </c>
      <c r="R3503" s="164">
        <v>1</v>
      </c>
      <c r="S3503" s="164" t="s">
        <v>644</v>
      </c>
      <c r="T3503" s="164"/>
      <c r="U3503" s="164" t="s">
        <v>644</v>
      </c>
      <c r="V3503" s="164" t="s">
        <v>644</v>
      </c>
      <c r="W3503" s="162">
        <f t="shared" si="203"/>
        <v>1</v>
      </c>
      <c r="X3503" s="162">
        <v>1</v>
      </c>
      <c r="Y3503" t="str">
        <f t="shared" si="201"/>
        <v>Public Elementary</v>
      </c>
      <c r="AA3503" t="str">
        <f t="shared" si="202"/>
        <v>1</v>
      </c>
    </row>
    <row r="3504" spans="1:27" ht="15.75" hidden="1" customHeight="1" x14ac:dyDescent="0.25">
      <c r="A3504" s="162">
        <v>3479</v>
      </c>
      <c r="B3504" s="162">
        <v>123358</v>
      </c>
      <c r="C3504" s="163" t="s">
        <v>4105</v>
      </c>
      <c r="D3504" s="163" t="s">
        <v>638</v>
      </c>
      <c r="E3504" s="163" t="s">
        <v>1000</v>
      </c>
      <c r="F3504" s="163" t="s">
        <v>4053</v>
      </c>
      <c r="G3504" s="163" t="s">
        <v>4103</v>
      </c>
      <c r="H3504" s="163" t="s">
        <v>4103</v>
      </c>
      <c r="I3504" s="163" t="s">
        <v>643</v>
      </c>
      <c r="J3504" s="162">
        <v>11.661315</v>
      </c>
      <c r="K3504" s="162">
        <v>124.988165</v>
      </c>
      <c r="L3504" s="163" t="s">
        <v>644</v>
      </c>
      <c r="M3504" s="162">
        <v>14</v>
      </c>
      <c r="N3504" s="162">
        <v>86</v>
      </c>
      <c r="O3504" s="162">
        <v>202</v>
      </c>
      <c r="P3504" s="162">
        <v>1464</v>
      </c>
      <c r="Q3504" s="162">
        <v>2714</v>
      </c>
      <c r="R3504" s="164">
        <v>1</v>
      </c>
      <c r="S3504" s="164" t="s">
        <v>644</v>
      </c>
      <c r="T3504" s="164"/>
      <c r="U3504" s="164" t="s">
        <v>644</v>
      </c>
      <c r="V3504" s="164" t="s">
        <v>644</v>
      </c>
      <c r="W3504" s="162">
        <f t="shared" si="203"/>
        <v>1</v>
      </c>
      <c r="X3504" s="162">
        <v>1</v>
      </c>
      <c r="Y3504" t="str">
        <f t="shared" si="201"/>
        <v>Public Elementary</v>
      </c>
      <c r="AA3504" t="str">
        <f t="shared" si="202"/>
        <v>1</v>
      </c>
    </row>
    <row r="3505" spans="1:27" ht="15.75" hidden="1" customHeight="1" x14ac:dyDescent="0.25">
      <c r="A3505" s="162">
        <v>3480</v>
      </c>
      <c r="B3505" s="162">
        <v>123359</v>
      </c>
      <c r="C3505" s="163" t="s">
        <v>1294</v>
      </c>
      <c r="D3505" s="163" t="s">
        <v>638</v>
      </c>
      <c r="E3505" s="163" t="s">
        <v>1000</v>
      </c>
      <c r="F3505" s="163" t="s">
        <v>4053</v>
      </c>
      <c r="G3505" s="163" t="s">
        <v>4103</v>
      </c>
      <c r="H3505" s="163" t="s">
        <v>4103</v>
      </c>
      <c r="I3505" s="163" t="s">
        <v>643</v>
      </c>
      <c r="J3505" s="162">
        <v>11.632649000000001</v>
      </c>
      <c r="K3505" s="162">
        <v>125.079761</v>
      </c>
      <c r="L3505" s="163" t="s">
        <v>644</v>
      </c>
      <c r="M3505" s="162">
        <v>14</v>
      </c>
      <c r="N3505" s="162">
        <v>86</v>
      </c>
      <c r="O3505" s="162">
        <v>202</v>
      </c>
      <c r="P3505" s="162">
        <v>1464</v>
      </c>
      <c r="Q3505" s="162">
        <v>2714</v>
      </c>
      <c r="R3505" s="164">
        <v>1</v>
      </c>
      <c r="S3505" s="164" t="s">
        <v>644</v>
      </c>
      <c r="T3505" s="164"/>
      <c r="U3505" s="164" t="s">
        <v>644</v>
      </c>
      <c r="V3505" s="164" t="s">
        <v>644</v>
      </c>
      <c r="W3505" s="162">
        <f t="shared" si="203"/>
        <v>1</v>
      </c>
      <c r="X3505" s="162">
        <v>1</v>
      </c>
      <c r="Y3505" t="str">
        <f t="shared" si="201"/>
        <v>Public Elementary</v>
      </c>
      <c r="AA3505" t="str">
        <f t="shared" si="202"/>
        <v>1</v>
      </c>
    </row>
    <row r="3506" spans="1:27" ht="15.75" hidden="1" customHeight="1" x14ac:dyDescent="0.25">
      <c r="A3506" s="162">
        <v>3481</v>
      </c>
      <c r="B3506" s="162">
        <v>123360</v>
      </c>
      <c r="C3506" s="163" t="s">
        <v>4106</v>
      </c>
      <c r="D3506" s="163" t="s">
        <v>638</v>
      </c>
      <c r="E3506" s="163" t="s">
        <v>1000</v>
      </c>
      <c r="F3506" s="163" t="s">
        <v>4053</v>
      </c>
      <c r="G3506" s="163" t="s">
        <v>4103</v>
      </c>
      <c r="H3506" s="163" t="s">
        <v>4103</v>
      </c>
      <c r="I3506" s="163" t="s">
        <v>643</v>
      </c>
      <c r="J3506" s="162">
        <v>11.620407</v>
      </c>
      <c r="K3506" s="162">
        <v>125.087391</v>
      </c>
      <c r="L3506" s="163" t="s">
        <v>644</v>
      </c>
      <c r="M3506" s="162">
        <v>14</v>
      </c>
      <c r="N3506" s="162">
        <v>86</v>
      </c>
      <c r="O3506" s="162">
        <v>202</v>
      </c>
      <c r="P3506" s="162">
        <v>1464</v>
      </c>
      <c r="Q3506" s="162">
        <v>2714</v>
      </c>
      <c r="R3506" s="164">
        <v>1</v>
      </c>
      <c r="S3506" s="164" t="s">
        <v>644</v>
      </c>
      <c r="T3506" s="164"/>
      <c r="U3506" s="164" t="s">
        <v>644</v>
      </c>
      <c r="V3506" s="164" t="s">
        <v>644</v>
      </c>
      <c r="W3506" s="162">
        <f t="shared" si="203"/>
        <v>1</v>
      </c>
      <c r="X3506" s="162">
        <v>1</v>
      </c>
      <c r="Y3506" t="str">
        <f t="shared" si="201"/>
        <v>Public Elementary</v>
      </c>
      <c r="AA3506" t="str">
        <f t="shared" si="202"/>
        <v>1</v>
      </c>
    </row>
    <row r="3507" spans="1:27" ht="15.75" hidden="1" customHeight="1" x14ac:dyDescent="0.25">
      <c r="A3507" s="162">
        <v>3482</v>
      </c>
      <c r="B3507" s="162">
        <v>123361</v>
      </c>
      <c r="C3507" s="163" t="s">
        <v>4107</v>
      </c>
      <c r="D3507" s="163" t="s">
        <v>638</v>
      </c>
      <c r="E3507" s="163" t="s">
        <v>1000</v>
      </c>
      <c r="F3507" s="163" t="s">
        <v>4053</v>
      </c>
      <c r="G3507" s="163" t="s">
        <v>4103</v>
      </c>
      <c r="H3507" s="163" t="s">
        <v>4103</v>
      </c>
      <c r="I3507" s="163" t="s">
        <v>643</v>
      </c>
      <c r="J3507" s="162">
        <v>11.612724999999999</v>
      </c>
      <c r="K3507" s="162">
        <v>125.056844</v>
      </c>
      <c r="L3507" s="163" t="s">
        <v>644</v>
      </c>
      <c r="M3507" s="162">
        <v>14</v>
      </c>
      <c r="N3507" s="162">
        <v>86</v>
      </c>
      <c r="O3507" s="162">
        <v>202</v>
      </c>
      <c r="P3507" s="162">
        <v>1464</v>
      </c>
      <c r="Q3507" s="162">
        <v>2714</v>
      </c>
      <c r="R3507" s="164">
        <v>1</v>
      </c>
      <c r="S3507" s="164" t="s">
        <v>644</v>
      </c>
      <c r="T3507" s="164"/>
      <c r="U3507" s="164" t="s">
        <v>644</v>
      </c>
      <c r="V3507" s="164" t="s">
        <v>644</v>
      </c>
      <c r="W3507" s="162">
        <f t="shared" si="203"/>
        <v>1</v>
      </c>
      <c r="X3507" s="162">
        <v>1</v>
      </c>
      <c r="Y3507" t="str">
        <f t="shared" si="201"/>
        <v>Public Elementary</v>
      </c>
      <c r="AA3507" t="str">
        <f t="shared" si="202"/>
        <v>1</v>
      </c>
    </row>
    <row r="3508" spans="1:27" ht="15.75" hidden="1" customHeight="1" x14ac:dyDescent="0.25">
      <c r="A3508" s="162">
        <v>3483</v>
      </c>
      <c r="B3508" s="162">
        <v>123362</v>
      </c>
      <c r="C3508" s="163" t="s">
        <v>4108</v>
      </c>
      <c r="D3508" s="163" t="s">
        <v>638</v>
      </c>
      <c r="E3508" s="163" t="s">
        <v>1000</v>
      </c>
      <c r="F3508" s="163" t="s">
        <v>4053</v>
      </c>
      <c r="G3508" s="163" t="s">
        <v>4103</v>
      </c>
      <c r="H3508" s="163" t="s">
        <v>4103</v>
      </c>
      <c r="I3508" s="163" t="s">
        <v>643</v>
      </c>
      <c r="J3508" s="162">
        <v>11.590612</v>
      </c>
      <c r="K3508" s="162">
        <v>125.05315299999999</v>
      </c>
      <c r="L3508" s="163" t="s">
        <v>644</v>
      </c>
      <c r="M3508" s="162">
        <v>14</v>
      </c>
      <c r="N3508" s="162">
        <v>86</v>
      </c>
      <c r="O3508" s="162">
        <v>202</v>
      </c>
      <c r="P3508" s="162">
        <v>1464</v>
      </c>
      <c r="Q3508" s="162">
        <v>2714</v>
      </c>
      <c r="R3508" s="164">
        <v>1</v>
      </c>
      <c r="S3508" s="164" t="s">
        <v>644</v>
      </c>
      <c r="T3508" s="164"/>
      <c r="U3508" s="164" t="s">
        <v>644</v>
      </c>
      <c r="V3508" s="164" t="s">
        <v>644</v>
      </c>
      <c r="W3508" s="162">
        <f t="shared" si="203"/>
        <v>1</v>
      </c>
      <c r="X3508" s="162">
        <v>1</v>
      </c>
      <c r="Y3508" t="str">
        <f t="shared" si="201"/>
        <v>Public Elementary</v>
      </c>
      <c r="AA3508" t="str">
        <f t="shared" si="202"/>
        <v>1</v>
      </c>
    </row>
    <row r="3509" spans="1:27" ht="15.75" hidden="1" customHeight="1" x14ac:dyDescent="0.25">
      <c r="A3509" s="162">
        <v>3484</v>
      </c>
      <c r="B3509" s="162">
        <v>123363</v>
      </c>
      <c r="C3509" s="163" t="s">
        <v>1245</v>
      </c>
      <c r="D3509" s="163" t="s">
        <v>638</v>
      </c>
      <c r="E3509" s="163" t="s">
        <v>1000</v>
      </c>
      <c r="F3509" s="163" t="s">
        <v>4053</v>
      </c>
      <c r="G3509" s="163" t="s">
        <v>4103</v>
      </c>
      <c r="H3509" s="163" t="s">
        <v>4103</v>
      </c>
      <c r="I3509" s="163" t="s">
        <v>643</v>
      </c>
      <c r="J3509" s="162">
        <v>11.645049</v>
      </c>
      <c r="K3509" s="162">
        <v>125.08152699999999</v>
      </c>
      <c r="L3509" s="163" t="s">
        <v>644</v>
      </c>
      <c r="M3509" s="162">
        <v>14</v>
      </c>
      <c r="N3509" s="162">
        <v>86</v>
      </c>
      <c r="O3509" s="162">
        <v>202</v>
      </c>
      <c r="P3509" s="162">
        <v>1464</v>
      </c>
      <c r="Q3509" s="162">
        <v>2714</v>
      </c>
      <c r="R3509" s="164">
        <v>1</v>
      </c>
      <c r="S3509" s="164" t="s">
        <v>644</v>
      </c>
      <c r="T3509" s="164"/>
      <c r="U3509" s="164" t="s">
        <v>644</v>
      </c>
      <c r="V3509" s="164" t="s">
        <v>644</v>
      </c>
      <c r="W3509" s="162">
        <f t="shared" si="203"/>
        <v>1</v>
      </c>
      <c r="X3509" s="162">
        <v>1</v>
      </c>
      <c r="Y3509" t="str">
        <f t="shared" si="201"/>
        <v>Public Elementary</v>
      </c>
      <c r="AA3509" t="str">
        <f t="shared" si="202"/>
        <v>1</v>
      </c>
    </row>
    <row r="3510" spans="1:27" ht="15.75" hidden="1" customHeight="1" x14ac:dyDescent="0.25">
      <c r="A3510" s="162">
        <v>3485</v>
      </c>
      <c r="B3510" s="162">
        <v>123364</v>
      </c>
      <c r="C3510" s="163" t="s">
        <v>4109</v>
      </c>
      <c r="D3510" s="163" t="s">
        <v>638</v>
      </c>
      <c r="E3510" s="163" t="s">
        <v>1000</v>
      </c>
      <c r="F3510" s="163" t="s">
        <v>4053</v>
      </c>
      <c r="G3510" s="163" t="s">
        <v>4103</v>
      </c>
      <c r="H3510" s="163" t="s">
        <v>4103</v>
      </c>
      <c r="I3510" s="163" t="s">
        <v>643</v>
      </c>
      <c r="J3510" s="162">
        <v>11.658877</v>
      </c>
      <c r="K3510" s="162">
        <v>125.004402</v>
      </c>
      <c r="L3510" s="163" t="s">
        <v>644</v>
      </c>
      <c r="M3510" s="162">
        <v>14</v>
      </c>
      <c r="N3510" s="162">
        <v>86</v>
      </c>
      <c r="O3510" s="162">
        <v>202</v>
      </c>
      <c r="P3510" s="162">
        <v>1464</v>
      </c>
      <c r="Q3510" s="162">
        <v>2714</v>
      </c>
      <c r="R3510" s="164">
        <v>1</v>
      </c>
      <c r="S3510" s="164" t="s">
        <v>644</v>
      </c>
      <c r="T3510" s="164"/>
      <c r="U3510" s="164" t="s">
        <v>644</v>
      </c>
      <c r="V3510" s="164" t="s">
        <v>644</v>
      </c>
      <c r="W3510" s="162">
        <f t="shared" si="203"/>
        <v>1</v>
      </c>
      <c r="X3510" s="162">
        <v>1</v>
      </c>
      <c r="Y3510" t="str">
        <f t="shared" si="201"/>
        <v>Public Elementary</v>
      </c>
      <c r="AA3510" t="str">
        <f t="shared" si="202"/>
        <v>1</v>
      </c>
    </row>
    <row r="3511" spans="1:27" ht="15.75" hidden="1" customHeight="1" x14ac:dyDescent="0.25">
      <c r="A3511" s="162">
        <v>3486</v>
      </c>
      <c r="B3511" s="162">
        <v>123365</v>
      </c>
      <c r="C3511" s="163" t="s">
        <v>4110</v>
      </c>
      <c r="D3511" s="163" t="s">
        <v>638</v>
      </c>
      <c r="E3511" s="163" t="s">
        <v>1000</v>
      </c>
      <c r="F3511" s="163" t="s">
        <v>4053</v>
      </c>
      <c r="G3511" s="163" t="s">
        <v>4103</v>
      </c>
      <c r="H3511" s="163" t="s">
        <v>4103</v>
      </c>
      <c r="I3511" s="163" t="s">
        <v>643</v>
      </c>
      <c r="J3511" s="162">
        <v>11.62539722</v>
      </c>
      <c r="K3511" s="162">
        <v>125.01782780000001</v>
      </c>
      <c r="L3511" s="163" t="s">
        <v>644</v>
      </c>
      <c r="M3511" s="162">
        <v>14</v>
      </c>
      <c r="N3511" s="162">
        <v>86</v>
      </c>
      <c r="O3511" s="162">
        <v>202</v>
      </c>
      <c r="P3511" s="162">
        <v>1464</v>
      </c>
      <c r="Q3511" s="162">
        <v>2714</v>
      </c>
      <c r="R3511" s="164">
        <v>1</v>
      </c>
      <c r="S3511" s="164" t="s">
        <v>644</v>
      </c>
      <c r="T3511" s="164"/>
      <c r="U3511" s="164" t="s">
        <v>644</v>
      </c>
      <c r="V3511" s="164" t="s">
        <v>644</v>
      </c>
      <c r="W3511" s="162">
        <f t="shared" si="203"/>
        <v>1</v>
      </c>
      <c r="X3511" s="162">
        <v>1</v>
      </c>
      <c r="Y3511" t="str">
        <f t="shared" si="201"/>
        <v>Public Elementary</v>
      </c>
      <c r="AA3511" t="str">
        <f t="shared" si="202"/>
        <v>1</v>
      </c>
    </row>
    <row r="3512" spans="1:27" ht="15.75" hidden="1" customHeight="1" x14ac:dyDescent="0.25">
      <c r="A3512" s="162">
        <v>3487</v>
      </c>
      <c r="B3512" s="162">
        <v>123366</v>
      </c>
      <c r="C3512" s="163" t="s">
        <v>4111</v>
      </c>
      <c r="D3512" s="163" t="s">
        <v>638</v>
      </c>
      <c r="E3512" s="163" t="s">
        <v>1000</v>
      </c>
      <c r="F3512" s="163" t="s">
        <v>4053</v>
      </c>
      <c r="G3512" s="163" t="s">
        <v>4103</v>
      </c>
      <c r="H3512" s="163" t="s">
        <v>4103</v>
      </c>
      <c r="I3512" s="163" t="s">
        <v>643</v>
      </c>
      <c r="J3512" s="162">
        <v>11.676444999999999</v>
      </c>
      <c r="K3512" s="162">
        <v>124.997364</v>
      </c>
      <c r="L3512" s="163" t="s">
        <v>644</v>
      </c>
      <c r="M3512" s="162">
        <v>14</v>
      </c>
      <c r="N3512" s="162">
        <v>86</v>
      </c>
      <c r="O3512" s="162">
        <v>202</v>
      </c>
      <c r="P3512" s="162">
        <v>1464</v>
      </c>
      <c r="Q3512" s="162">
        <v>2714</v>
      </c>
      <c r="R3512" s="164">
        <v>1</v>
      </c>
      <c r="S3512" s="164" t="s">
        <v>644</v>
      </c>
      <c r="T3512" s="164"/>
      <c r="U3512" s="164" t="s">
        <v>644</v>
      </c>
      <c r="V3512" s="164" t="s">
        <v>644</v>
      </c>
      <c r="W3512" s="162">
        <f t="shared" si="203"/>
        <v>1</v>
      </c>
      <c r="X3512" s="162">
        <v>1</v>
      </c>
      <c r="Y3512" t="str">
        <f t="shared" si="201"/>
        <v>Public Elementary</v>
      </c>
      <c r="AA3512" t="str">
        <f t="shared" si="202"/>
        <v>1</v>
      </c>
    </row>
    <row r="3513" spans="1:27" ht="15.75" hidden="1" customHeight="1" x14ac:dyDescent="0.25">
      <c r="A3513" s="162">
        <v>3488</v>
      </c>
      <c r="B3513" s="162">
        <v>123367</v>
      </c>
      <c r="C3513" s="163" t="s">
        <v>4112</v>
      </c>
      <c r="D3513" s="163" t="s">
        <v>638</v>
      </c>
      <c r="E3513" s="163" t="s">
        <v>1000</v>
      </c>
      <c r="F3513" s="163" t="s">
        <v>4053</v>
      </c>
      <c r="G3513" s="163" t="s">
        <v>4103</v>
      </c>
      <c r="H3513" s="163" t="s">
        <v>4103</v>
      </c>
      <c r="I3513" s="163" t="s">
        <v>643</v>
      </c>
      <c r="J3513" s="162">
        <v>11.602971999999999</v>
      </c>
      <c r="K3513" s="162">
        <v>125.09005999999999</v>
      </c>
      <c r="L3513" s="163" t="s">
        <v>644</v>
      </c>
      <c r="M3513" s="162">
        <v>14</v>
      </c>
      <c r="N3513" s="162">
        <v>86</v>
      </c>
      <c r="O3513" s="162">
        <v>202</v>
      </c>
      <c r="P3513" s="162">
        <v>1464</v>
      </c>
      <c r="Q3513" s="162">
        <v>2714</v>
      </c>
      <c r="R3513" s="164">
        <v>1</v>
      </c>
      <c r="S3513" s="164" t="s">
        <v>644</v>
      </c>
      <c r="T3513" s="164"/>
      <c r="U3513" s="164" t="s">
        <v>644</v>
      </c>
      <c r="V3513" s="164" t="s">
        <v>644</v>
      </c>
      <c r="W3513" s="162">
        <f t="shared" si="203"/>
        <v>1</v>
      </c>
      <c r="X3513" s="162">
        <v>1</v>
      </c>
      <c r="Y3513" t="str">
        <f t="shared" si="201"/>
        <v>Public Elementary</v>
      </c>
      <c r="AA3513" t="str">
        <f t="shared" si="202"/>
        <v>1</v>
      </c>
    </row>
    <row r="3514" spans="1:27" ht="15.75" hidden="1" customHeight="1" x14ac:dyDescent="0.25">
      <c r="A3514" s="162">
        <v>3489</v>
      </c>
      <c r="B3514" s="162">
        <v>123368</v>
      </c>
      <c r="C3514" s="163" t="s">
        <v>4113</v>
      </c>
      <c r="D3514" s="163" t="s">
        <v>638</v>
      </c>
      <c r="E3514" s="163" t="s">
        <v>1000</v>
      </c>
      <c r="F3514" s="163" t="s">
        <v>4053</v>
      </c>
      <c r="G3514" s="163" t="s">
        <v>4103</v>
      </c>
      <c r="H3514" s="163" t="s">
        <v>4103</v>
      </c>
      <c r="I3514" s="163" t="s">
        <v>643</v>
      </c>
      <c r="J3514" s="162">
        <v>11.573459</v>
      </c>
      <c r="K3514" s="162">
        <v>125.07298</v>
      </c>
      <c r="L3514" s="163" t="s">
        <v>644</v>
      </c>
      <c r="M3514" s="162">
        <v>14</v>
      </c>
      <c r="N3514" s="162">
        <v>86</v>
      </c>
      <c r="O3514" s="162">
        <v>202</v>
      </c>
      <c r="P3514" s="162">
        <v>1464</v>
      </c>
      <c r="Q3514" s="162">
        <v>2714</v>
      </c>
      <c r="R3514" s="164">
        <v>1</v>
      </c>
      <c r="S3514" s="164" t="s">
        <v>644</v>
      </c>
      <c r="T3514" s="164"/>
      <c r="U3514" s="164" t="s">
        <v>644</v>
      </c>
      <c r="V3514" s="164" t="s">
        <v>644</v>
      </c>
      <c r="W3514" s="162">
        <f t="shared" si="203"/>
        <v>1</v>
      </c>
      <c r="X3514" s="162">
        <v>1</v>
      </c>
      <c r="Y3514" t="str">
        <f t="shared" si="201"/>
        <v>Public Elementary</v>
      </c>
      <c r="AA3514" t="str">
        <f t="shared" si="202"/>
        <v>1</v>
      </c>
    </row>
    <row r="3515" spans="1:27" ht="15.75" hidden="1" customHeight="1" x14ac:dyDescent="0.25">
      <c r="A3515" s="162">
        <v>3490</v>
      </c>
      <c r="B3515" s="162">
        <v>123369</v>
      </c>
      <c r="C3515" s="163" t="s">
        <v>4114</v>
      </c>
      <c r="D3515" s="163" t="s">
        <v>638</v>
      </c>
      <c r="E3515" s="163" t="s">
        <v>1000</v>
      </c>
      <c r="F3515" s="163" t="s">
        <v>4053</v>
      </c>
      <c r="G3515" s="163" t="s">
        <v>4103</v>
      </c>
      <c r="H3515" s="163" t="s">
        <v>4103</v>
      </c>
      <c r="I3515" s="163" t="s">
        <v>643</v>
      </c>
      <c r="J3515" s="162">
        <v>11.633573999999999</v>
      </c>
      <c r="K3515" s="162">
        <v>125.020717</v>
      </c>
      <c r="L3515" s="163" t="s">
        <v>644</v>
      </c>
      <c r="M3515" s="162">
        <v>14</v>
      </c>
      <c r="N3515" s="162">
        <v>86</v>
      </c>
      <c r="O3515" s="162">
        <v>202</v>
      </c>
      <c r="P3515" s="162">
        <v>1464</v>
      </c>
      <c r="Q3515" s="162">
        <v>2714</v>
      </c>
      <c r="R3515" s="164">
        <v>1</v>
      </c>
      <c r="S3515" s="164" t="s">
        <v>644</v>
      </c>
      <c r="T3515" s="164"/>
      <c r="U3515" s="164" t="s">
        <v>644</v>
      </c>
      <c r="V3515" s="164" t="s">
        <v>644</v>
      </c>
      <c r="W3515" s="162">
        <f t="shared" si="203"/>
        <v>1</v>
      </c>
      <c r="X3515" s="162">
        <v>1</v>
      </c>
      <c r="Y3515" t="str">
        <f t="shared" si="201"/>
        <v>Public Elementary</v>
      </c>
      <c r="AA3515" t="str">
        <f t="shared" si="202"/>
        <v>1</v>
      </c>
    </row>
    <row r="3516" spans="1:27" ht="15.75" hidden="1" customHeight="1" x14ac:dyDescent="0.25">
      <c r="A3516" s="162">
        <v>3491</v>
      </c>
      <c r="B3516" s="162">
        <v>123370</v>
      </c>
      <c r="C3516" s="163" t="s">
        <v>4115</v>
      </c>
      <c r="D3516" s="163" t="s">
        <v>638</v>
      </c>
      <c r="E3516" s="163" t="s">
        <v>1000</v>
      </c>
      <c r="F3516" s="163" t="s">
        <v>4053</v>
      </c>
      <c r="G3516" s="163" t="s">
        <v>4103</v>
      </c>
      <c r="H3516" s="163" t="s">
        <v>4103</v>
      </c>
      <c r="I3516" s="163" t="s">
        <v>643</v>
      </c>
      <c r="J3516" s="162">
        <v>11.630716</v>
      </c>
      <c r="K3516" s="162">
        <v>125.091176</v>
      </c>
      <c r="L3516" s="163" t="s">
        <v>644</v>
      </c>
      <c r="M3516" s="162">
        <v>14</v>
      </c>
      <c r="N3516" s="162">
        <v>86</v>
      </c>
      <c r="O3516" s="162">
        <v>202</v>
      </c>
      <c r="P3516" s="162">
        <v>1464</v>
      </c>
      <c r="Q3516" s="162">
        <v>2714</v>
      </c>
      <c r="R3516" s="164">
        <v>1</v>
      </c>
      <c r="S3516" s="164" t="s">
        <v>644</v>
      </c>
      <c r="T3516" s="164"/>
      <c r="U3516" s="164" t="s">
        <v>644</v>
      </c>
      <c r="V3516" s="164" t="s">
        <v>644</v>
      </c>
      <c r="W3516" s="162">
        <f t="shared" si="203"/>
        <v>1</v>
      </c>
      <c r="X3516" s="162">
        <v>1</v>
      </c>
      <c r="Y3516" t="str">
        <f t="shared" si="201"/>
        <v>Public Elementary</v>
      </c>
      <c r="AA3516" t="str">
        <f t="shared" si="202"/>
        <v>1</v>
      </c>
    </row>
    <row r="3517" spans="1:27" ht="15.75" hidden="1" customHeight="1" x14ac:dyDescent="0.25">
      <c r="A3517" s="162">
        <v>3492</v>
      </c>
      <c r="B3517" s="162">
        <v>123371</v>
      </c>
      <c r="C3517" s="163" t="s">
        <v>4116</v>
      </c>
      <c r="D3517" s="163" t="s">
        <v>638</v>
      </c>
      <c r="E3517" s="163" t="s">
        <v>1000</v>
      </c>
      <c r="F3517" s="163" t="s">
        <v>4053</v>
      </c>
      <c r="G3517" s="163" t="s">
        <v>4103</v>
      </c>
      <c r="H3517" s="163" t="s">
        <v>4103</v>
      </c>
      <c r="I3517" s="163" t="s">
        <v>643</v>
      </c>
      <c r="J3517" s="166">
        <v>11.620922</v>
      </c>
      <c r="K3517" s="166">
        <v>125.10071000000001</v>
      </c>
      <c r="L3517" s="163" t="s">
        <v>644</v>
      </c>
      <c r="M3517" s="162">
        <v>14</v>
      </c>
      <c r="N3517" s="162">
        <v>86</v>
      </c>
      <c r="O3517" s="162">
        <v>202</v>
      </c>
      <c r="P3517" s="162">
        <v>1464</v>
      </c>
      <c r="Q3517" s="162">
        <v>2714</v>
      </c>
      <c r="R3517" s="164">
        <v>1</v>
      </c>
      <c r="S3517" s="164" t="s">
        <v>644</v>
      </c>
      <c r="T3517" s="164"/>
      <c r="U3517" s="164" t="s">
        <v>644</v>
      </c>
      <c r="V3517" s="164" t="s">
        <v>644</v>
      </c>
      <c r="W3517" s="162">
        <f t="shared" si="203"/>
        <v>1</v>
      </c>
      <c r="X3517" s="162">
        <v>1</v>
      </c>
      <c r="Y3517" t="str">
        <f t="shared" si="201"/>
        <v>Public Elementary</v>
      </c>
      <c r="AA3517" t="str">
        <f t="shared" si="202"/>
        <v>1</v>
      </c>
    </row>
    <row r="3518" spans="1:27" ht="15.75" hidden="1" customHeight="1" x14ac:dyDescent="0.25">
      <c r="A3518" s="162">
        <v>3493</v>
      </c>
      <c r="B3518" s="162">
        <v>123372</v>
      </c>
      <c r="C3518" s="163" t="s">
        <v>4117</v>
      </c>
      <c r="D3518" s="163" t="s">
        <v>638</v>
      </c>
      <c r="E3518" s="163" t="s">
        <v>1000</v>
      </c>
      <c r="F3518" s="163" t="s">
        <v>4053</v>
      </c>
      <c r="G3518" s="163" t="s">
        <v>4103</v>
      </c>
      <c r="H3518" s="163" t="s">
        <v>4103</v>
      </c>
      <c r="I3518" s="163" t="s">
        <v>643</v>
      </c>
      <c r="J3518" s="162">
        <v>11.620753000000001</v>
      </c>
      <c r="K3518" s="162">
        <v>125.078248</v>
      </c>
      <c r="L3518" s="163" t="s">
        <v>644</v>
      </c>
      <c r="M3518" s="162">
        <v>14</v>
      </c>
      <c r="N3518" s="162">
        <v>86</v>
      </c>
      <c r="O3518" s="162">
        <v>202</v>
      </c>
      <c r="P3518" s="162">
        <v>1464</v>
      </c>
      <c r="Q3518" s="162">
        <v>2714</v>
      </c>
      <c r="R3518" s="164">
        <v>1</v>
      </c>
      <c r="S3518" s="164" t="s">
        <v>644</v>
      </c>
      <c r="T3518" s="164"/>
      <c r="U3518" s="164" t="s">
        <v>644</v>
      </c>
      <c r="V3518" s="164" t="s">
        <v>644</v>
      </c>
      <c r="W3518" s="162">
        <f t="shared" si="203"/>
        <v>1</v>
      </c>
      <c r="X3518" s="162">
        <v>1</v>
      </c>
      <c r="Y3518" t="str">
        <f t="shared" si="201"/>
        <v>Public Elementary</v>
      </c>
      <c r="AA3518" t="str">
        <f t="shared" si="202"/>
        <v>1</v>
      </c>
    </row>
    <row r="3519" spans="1:27" ht="15.75" hidden="1" customHeight="1" x14ac:dyDescent="0.25">
      <c r="A3519" s="162">
        <v>3494</v>
      </c>
      <c r="B3519" s="162">
        <v>123373</v>
      </c>
      <c r="C3519" s="163" t="s">
        <v>4118</v>
      </c>
      <c r="D3519" s="163" t="s">
        <v>638</v>
      </c>
      <c r="E3519" s="163" t="s">
        <v>1000</v>
      </c>
      <c r="F3519" s="163" t="s">
        <v>4053</v>
      </c>
      <c r="G3519" s="163" t="s">
        <v>4103</v>
      </c>
      <c r="H3519" s="163" t="s">
        <v>4103</v>
      </c>
      <c r="I3519" s="163" t="s">
        <v>643</v>
      </c>
      <c r="J3519" s="162">
        <v>11.613902</v>
      </c>
      <c r="K3519" s="162">
        <v>125.09272799999999</v>
      </c>
      <c r="L3519" s="163" t="s">
        <v>644</v>
      </c>
      <c r="M3519" s="162">
        <v>14</v>
      </c>
      <c r="N3519" s="162">
        <v>86</v>
      </c>
      <c r="O3519" s="162">
        <v>202</v>
      </c>
      <c r="P3519" s="162">
        <v>1464</v>
      </c>
      <c r="Q3519" s="162">
        <v>2714</v>
      </c>
      <c r="R3519" s="164">
        <v>1</v>
      </c>
      <c r="S3519" s="164" t="s">
        <v>644</v>
      </c>
      <c r="T3519" s="164"/>
      <c r="U3519" s="164" t="s">
        <v>644</v>
      </c>
      <c r="V3519" s="164" t="s">
        <v>644</v>
      </c>
      <c r="W3519" s="162">
        <f t="shared" si="203"/>
        <v>1</v>
      </c>
      <c r="X3519" s="162">
        <v>1</v>
      </c>
      <c r="Y3519" t="str">
        <f t="shared" si="201"/>
        <v>Public Elementary</v>
      </c>
      <c r="AA3519" t="str">
        <f t="shared" si="202"/>
        <v>1</v>
      </c>
    </row>
    <row r="3520" spans="1:27" ht="15.75" hidden="1" customHeight="1" x14ac:dyDescent="0.25">
      <c r="A3520" s="162">
        <v>3495</v>
      </c>
      <c r="B3520" s="162">
        <v>123374</v>
      </c>
      <c r="C3520" s="163" t="s">
        <v>4119</v>
      </c>
      <c r="D3520" s="163" t="s">
        <v>638</v>
      </c>
      <c r="E3520" s="163" t="s">
        <v>1000</v>
      </c>
      <c r="F3520" s="163" t="s">
        <v>4053</v>
      </c>
      <c r="G3520" s="163" t="s">
        <v>4103</v>
      </c>
      <c r="H3520" s="163" t="s">
        <v>4103</v>
      </c>
      <c r="I3520" s="163" t="s">
        <v>643</v>
      </c>
      <c r="J3520" s="166">
        <v>11.593975</v>
      </c>
      <c r="K3520" s="166">
        <v>125.08902999999999</v>
      </c>
      <c r="L3520" s="163" t="s">
        <v>644</v>
      </c>
      <c r="M3520" s="162">
        <v>14</v>
      </c>
      <c r="N3520" s="162">
        <v>86</v>
      </c>
      <c r="O3520" s="162">
        <v>202</v>
      </c>
      <c r="P3520" s="162">
        <v>1464</v>
      </c>
      <c r="Q3520" s="162">
        <v>2714</v>
      </c>
      <c r="R3520" s="164">
        <v>1</v>
      </c>
      <c r="S3520" s="164" t="s">
        <v>644</v>
      </c>
      <c r="T3520" s="164"/>
      <c r="U3520" s="164" t="s">
        <v>644</v>
      </c>
      <c r="V3520" s="164" t="s">
        <v>644</v>
      </c>
      <c r="W3520" s="162">
        <f t="shared" si="203"/>
        <v>1</v>
      </c>
      <c r="X3520" s="162">
        <v>1</v>
      </c>
      <c r="Y3520" t="str">
        <f t="shared" si="201"/>
        <v>Public Elementary</v>
      </c>
      <c r="AA3520" t="str">
        <f t="shared" si="202"/>
        <v>1</v>
      </c>
    </row>
    <row r="3521" spans="1:27" ht="15.75" hidden="1" customHeight="1" x14ac:dyDescent="0.25">
      <c r="A3521" s="162">
        <v>3496</v>
      </c>
      <c r="B3521" s="162">
        <v>123375</v>
      </c>
      <c r="C3521" s="163" t="s">
        <v>4120</v>
      </c>
      <c r="D3521" s="163" t="s">
        <v>638</v>
      </c>
      <c r="E3521" s="163" t="s">
        <v>1000</v>
      </c>
      <c r="F3521" s="163" t="s">
        <v>4053</v>
      </c>
      <c r="G3521" s="163" t="s">
        <v>4103</v>
      </c>
      <c r="H3521" s="163" t="s">
        <v>4103</v>
      </c>
      <c r="I3521" s="163" t="s">
        <v>643</v>
      </c>
      <c r="J3521" s="162">
        <v>11.580354</v>
      </c>
      <c r="K3521" s="162">
        <v>125.089545</v>
      </c>
      <c r="L3521" s="163" t="s">
        <v>644</v>
      </c>
      <c r="M3521" s="162">
        <v>14</v>
      </c>
      <c r="N3521" s="162">
        <v>86</v>
      </c>
      <c r="O3521" s="162">
        <v>202</v>
      </c>
      <c r="P3521" s="162">
        <v>1464</v>
      </c>
      <c r="Q3521" s="162">
        <v>2714</v>
      </c>
      <c r="R3521" s="164">
        <v>1</v>
      </c>
      <c r="S3521" s="164" t="s">
        <v>644</v>
      </c>
      <c r="T3521" s="164"/>
      <c r="U3521" s="164" t="s">
        <v>644</v>
      </c>
      <c r="V3521" s="164" t="s">
        <v>644</v>
      </c>
      <c r="W3521" s="162">
        <f t="shared" si="203"/>
        <v>1</v>
      </c>
      <c r="X3521" s="162">
        <v>1</v>
      </c>
      <c r="Y3521" t="str">
        <f t="shared" si="201"/>
        <v>Public Elementary</v>
      </c>
      <c r="AA3521" t="str">
        <f t="shared" si="202"/>
        <v>1</v>
      </c>
    </row>
    <row r="3522" spans="1:27" ht="15.75" hidden="1" customHeight="1" x14ac:dyDescent="0.25">
      <c r="A3522" s="162">
        <v>3497</v>
      </c>
      <c r="B3522" s="162">
        <v>123376</v>
      </c>
      <c r="C3522" s="163" t="s">
        <v>4121</v>
      </c>
      <c r="D3522" s="163" t="s">
        <v>638</v>
      </c>
      <c r="E3522" s="163" t="s">
        <v>1000</v>
      </c>
      <c r="F3522" s="163" t="s">
        <v>4053</v>
      </c>
      <c r="G3522" s="163" t="s">
        <v>4103</v>
      </c>
      <c r="H3522" s="163" t="s">
        <v>4103</v>
      </c>
      <c r="I3522" s="163" t="s">
        <v>643</v>
      </c>
      <c r="J3522" s="162">
        <v>11.616172000000001</v>
      </c>
      <c r="K3522" s="162">
        <v>125.040193</v>
      </c>
      <c r="L3522" s="163" t="s">
        <v>644</v>
      </c>
      <c r="M3522" s="162">
        <v>14</v>
      </c>
      <c r="N3522" s="162">
        <v>86</v>
      </c>
      <c r="O3522" s="162">
        <v>202</v>
      </c>
      <c r="P3522" s="162">
        <v>1464</v>
      </c>
      <c r="Q3522" s="162">
        <v>2714</v>
      </c>
      <c r="R3522" s="164">
        <v>1</v>
      </c>
      <c r="S3522" s="164" t="s">
        <v>644</v>
      </c>
      <c r="T3522" s="164"/>
      <c r="U3522" s="164" t="s">
        <v>644</v>
      </c>
      <c r="V3522" s="164" t="s">
        <v>644</v>
      </c>
      <c r="W3522" s="162">
        <f t="shared" si="203"/>
        <v>1</v>
      </c>
      <c r="X3522" s="162">
        <v>1</v>
      </c>
      <c r="Y3522" t="str">
        <f t="shared" si="201"/>
        <v>Public Elementary</v>
      </c>
      <c r="AA3522" t="str">
        <f t="shared" si="202"/>
        <v>1</v>
      </c>
    </row>
    <row r="3523" spans="1:27" ht="15.75" hidden="1" customHeight="1" x14ac:dyDescent="0.25">
      <c r="A3523" s="162">
        <v>3498</v>
      </c>
      <c r="B3523" s="162">
        <v>123377</v>
      </c>
      <c r="C3523" s="163" t="s">
        <v>4122</v>
      </c>
      <c r="D3523" s="163" t="s">
        <v>638</v>
      </c>
      <c r="E3523" s="163" t="s">
        <v>1000</v>
      </c>
      <c r="F3523" s="163" t="s">
        <v>4053</v>
      </c>
      <c r="G3523" s="163" t="s">
        <v>4103</v>
      </c>
      <c r="H3523" s="163" t="s">
        <v>4103</v>
      </c>
      <c r="I3523" s="163" t="s">
        <v>643</v>
      </c>
      <c r="J3523" s="162">
        <v>11.626595999999999</v>
      </c>
      <c r="K3523" s="162">
        <v>125.050235</v>
      </c>
      <c r="L3523" s="163" t="s">
        <v>644</v>
      </c>
      <c r="M3523" s="162">
        <v>14</v>
      </c>
      <c r="N3523" s="162">
        <v>86</v>
      </c>
      <c r="O3523" s="162">
        <v>202</v>
      </c>
      <c r="P3523" s="162">
        <v>1464</v>
      </c>
      <c r="Q3523" s="162">
        <v>2714</v>
      </c>
      <c r="R3523" s="164">
        <v>1</v>
      </c>
      <c r="S3523" s="164" t="s">
        <v>644</v>
      </c>
      <c r="T3523" s="164"/>
      <c r="U3523" s="164" t="s">
        <v>644</v>
      </c>
      <c r="V3523" s="164" t="s">
        <v>644</v>
      </c>
      <c r="W3523" s="162">
        <f t="shared" si="203"/>
        <v>1</v>
      </c>
      <c r="X3523" s="162">
        <v>1</v>
      </c>
      <c r="Y3523" t="str">
        <f t="shared" si="201"/>
        <v>Public Elementary</v>
      </c>
      <c r="AA3523" t="str">
        <f t="shared" si="202"/>
        <v>1</v>
      </c>
    </row>
    <row r="3524" spans="1:27" ht="15.75" hidden="1" customHeight="1" x14ac:dyDescent="0.25">
      <c r="A3524" s="162">
        <v>3499</v>
      </c>
      <c r="B3524" s="162">
        <v>123378</v>
      </c>
      <c r="C3524" s="163" t="s">
        <v>4123</v>
      </c>
      <c r="D3524" s="163" t="s">
        <v>638</v>
      </c>
      <c r="E3524" s="163" t="s">
        <v>1000</v>
      </c>
      <c r="F3524" s="163" t="s">
        <v>4053</v>
      </c>
      <c r="G3524" s="163" t="s">
        <v>4103</v>
      </c>
      <c r="H3524" s="163" t="s">
        <v>4103</v>
      </c>
      <c r="I3524" s="163" t="s">
        <v>643</v>
      </c>
      <c r="J3524" s="162">
        <v>11.646856</v>
      </c>
      <c r="K3524" s="162">
        <v>125.00903599999999</v>
      </c>
      <c r="L3524" s="163" t="s">
        <v>644</v>
      </c>
      <c r="M3524" s="162">
        <v>14</v>
      </c>
      <c r="N3524" s="162">
        <v>86</v>
      </c>
      <c r="O3524" s="162">
        <v>202</v>
      </c>
      <c r="P3524" s="162">
        <v>1464</v>
      </c>
      <c r="Q3524" s="162">
        <v>2714</v>
      </c>
      <c r="R3524" s="164">
        <v>1</v>
      </c>
      <c r="S3524" s="164" t="s">
        <v>644</v>
      </c>
      <c r="T3524" s="164"/>
      <c r="U3524" s="164" t="s">
        <v>644</v>
      </c>
      <c r="V3524" s="164" t="s">
        <v>644</v>
      </c>
      <c r="W3524" s="162">
        <f t="shared" si="203"/>
        <v>1</v>
      </c>
      <c r="X3524" s="162">
        <v>1</v>
      </c>
      <c r="Y3524" t="str">
        <f t="shared" si="201"/>
        <v>Public Elementary</v>
      </c>
      <c r="AA3524" t="str">
        <f t="shared" si="202"/>
        <v>1</v>
      </c>
    </row>
    <row r="3525" spans="1:27" ht="15.75" hidden="1" customHeight="1" x14ac:dyDescent="0.25">
      <c r="A3525" s="162">
        <v>3500</v>
      </c>
      <c r="B3525" s="162">
        <v>123379</v>
      </c>
      <c r="C3525" s="163" t="s">
        <v>4124</v>
      </c>
      <c r="D3525" s="163" t="s">
        <v>638</v>
      </c>
      <c r="E3525" s="163" t="s">
        <v>1000</v>
      </c>
      <c r="F3525" s="163" t="s">
        <v>4053</v>
      </c>
      <c r="G3525" s="163" t="s">
        <v>4103</v>
      </c>
      <c r="H3525" s="163" t="s">
        <v>4103</v>
      </c>
      <c r="I3525" s="163" t="s">
        <v>643</v>
      </c>
      <c r="J3525" s="170"/>
      <c r="K3525" s="170"/>
      <c r="L3525" s="163" t="s">
        <v>644</v>
      </c>
      <c r="M3525" s="162">
        <v>14</v>
      </c>
      <c r="N3525" s="162">
        <v>86</v>
      </c>
      <c r="O3525" s="162">
        <v>202</v>
      </c>
      <c r="P3525" s="162">
        <v>1464</v>
      </c>
      <c r="Q3525" s="162">
        <v>2714</v>
      </c>
      <c r="R3525" s="164">
        <v>1</v>
      </c>
      <c r="S3525" s="164" t="s">
        <v>644</v>
      </c>
      <c r="T3525" s="164"/>
      <c r="U3525" s="164" t="s">
        <v>644</v>
      </c>
      <c r="V3525" s="164" t="s">
        <v>644</v>
      </c>
      <c r="W3525" s="162">
        <f t="shared" si="203"/>
        <v>1</v>
      </c>
      <c r="X3525" s="162">
        <v>1</v>
      </c>
      <c r="Y3525" t="str">
        <f t="shared" si="201"/>
        <v>Public Elementary</v>
      </c>
      <c r="AA3525" t="str">
        <f t="shared" si="202"/>
        <v>1</v>
      </c>
    </row>
    <row r="3526" spans="1:27" ht="15.75" hidden="1" customHeight="1" x14ac:dyDescent="0.25">
      <c r="A3526" s="162">
        <v>3501</v>
      </c>
      <c r="B3526" s="162">
        <v>123380</v>
      </c>
      <c r="C3526" s="163" t="s">
        <v>4125</v>
      </c>
      <c r="D3526" s="163" t="s">
        <v>638</v>
      </c>
      <c r="E3526" s="163" t="s">
        <v>1000</v>
      </c>
      <c r="F3526" s="163" t="s">
        <v>4053</v>
      </c>
      <c r="G3526" s="163" t="s">
        <v>4103</v>
      </c>
      <c r="H3526" s="163" t="s">
        <v>4103</v>
      </c>
      <c r="I3526" s="163" t="s">
        <v>643</v>
      </c>
      <c r="J3526" s="162">
        <v>11.602131</v>
      </c>
      <c r="K3526" s="162">
        <v>125.029256</v>
      </c>
      <c r="L3526" s="163" t="s">
        <v>644</v>
      </c>
      <c r="M3526" s="162">
        <v>14</v>
      </c>
      <c r="N3526" s="162">
        <v>86</v>
      </c>
      <c r="O3526" s="162">
        <v>202</v>
      </c>
      <c r="P3526" s="162">
        <v>1464</v>
      </c>
      <c r="Q3526" s="162">
        <v>2714</v>
      </c>
      <c r="R3526" s="164">
        <v>1</v>
      </c>
      <c r="S3526" s="164" t="s">
        <v>644</v>
      </c>
      <c r="T3526" s="164"/>
      <c r="U3526" s="164" t="s">
        <v>644</v>
      </c>
      <c r="V3526" s="164" t="s">
        <v>644</v>
      </c>
      <c r="W3526" s="162">
        <f t="shared" si="203"/>
        <v>1</v>
      </c>
      <c r="X3526" s="162">
        <v>1</v>
      </c>
      <c r="Y3526" t="str">
        <f t="shared" si="201"/>
        <v>Public Elementary</v>
      </c>
      <c r="AA3526" t="str">
        <f t="shared" si="202"/>
        <v>1</v>
      </c>
    </row>
    <row r="3527" spans="1:27" ht="15.75" hidden="1" customHeight="1" x14ac:dyDescent="0.25">
      <c r="A3527" s="162">
        <v>3502</v>
      </c>
      <c r="B3527" s="162">
        <v>123381</v>
      </c>
      <c r="C3527" s="163" t="s">
        <v>4126</v>
      </c>
      <c r="D3527" s="163" t="s">
        <v>638</v>
      </c>
      <c r="E3527" s="163" t="s">
        <v>1000</v>
      </c>
      <c r="F3527" s="163" t="s">
        <v>4053</v>
      </c>
      <c r="G3527" s="163" t="s">
        <v>4103</v>
      </c>
      <c r="H3527" s="163" t="s">
        <v>4103</v>
      </c>
      <c r="I3527" s="163" t="s">
        <v>643</v>
      </c>
      <c r="J3527" s="162">
        <v>11.643063890000001</v>
      </c>
      <c r="K3527" s="162">
        <v>124.9906417</v>
      </c>
      <c r="L3527" s="163" t="s">
        <v>644</v>
      </c>
      <c r="M3527" s="162">
        <v>14</v>
      </c>
      <c r="N3527" s="162">
        <v>86</v>
      </c>
      <c r="O3527" s="162">
        <v>202</v>
      </c>
      <c r="P3527" s="162">
        <v>1464</v>
      </c>
      <c r="Q3527" s="162">
        <v>2714</v>
      </c>
      <c r="R3527" s="164">
        <v>1</v>
      </c>
      <c r="S3527" s="164" t="s">
        <v>644</v>
      </c>
      <c r="T3527" s="164"/>
      <c r="U3527" s="164" t="s">
        <v>644</v>
      </c>
      <c r="V3527" s="164" t="s">
        <v>644</v>
      </c>
      <c r="W3527" s="162">
        <f t="shared" si="203"/>
        <v>1</v>
      </c>
      <c r="X3527" s="162">
        <v>1</v>
      </c>
      <c r="Y3527" t="str">
        <f t="shared" si="201"/>
        <v>Public Elementary</v>
      </c>
      <c r="AA3527" t="str">
        <f t="shared" si="202"/>
        <v>1</v>
      </c>
    </row>
    <row r="3528" spans="1:27" ht="15.75" hidden="1" customHeight="1" x14ac:dyDescent="0.25">
      <c r="A3528" s="162">
        <v>3503</v>
      </c>
      <c r="B3528" s="162">
        <v>123382</v>
      </c>
      <c r="C3528" s="163" t="s">
        <v>2618</v>
      </c>
      <c r="D3528" s="163" t="s">
        <v>638</v>
      </c>
      <c r="E3528" s="163" t="s">
        <v>1000</v>
      </c>
      <c r="F3528" s="163" t="s">
        <v>4053</v>
      </c>
      <c r="G3528" s="163" t="s">
        <v>4103</v>
      </c>
      <c r="H3528" s="163" t="s">
        <v>4103</v>
      </c>
      <c r="I3528" s="163" t="s">
        <v>643</v>
      </c>
      <c r="J3528" s="162">
        <v>11.651059999999999</v>
      </c>
      <c r="K3528" s="162">
        <v>125.0038</v>
      </c>
      <c r="L3528" s="163" t="s">
        <v>644</v>
      </c>
      <c r="M3528" s="162">
        <v>14</v>
      </c>
      <c r="N3528" s="162">
        <v>86</v>
      </c>
      <c r="O3528" s="162">
        <v>202</v>
      </c>
      <c r="P3528" s="162">
        <v>1464</v>
      </c>
      <c r="Q3528" s="162">
        <v>2714</v>
      </c>
      <c r="R3528" s="164">
        <v>1</v>
      </c>
      <c r="S3528" s="164" t="s">
        <v>644</v>
      </c>
      <c r="T3528" s="164"/>
      <c r="U3528" s="164" t="s">
        <v>644</v>
      </c>
      <c r="V3528" s="164" t="s">
        <v>644</v>
      </c>
      <c r="W3528" s="162">
        <f t="shared" si="203"/>
        <v>1</v>
      </c>
      <c r="X3528" s="162">
        <v>1</v>
      </c>
      <c r="Y3528" t="str">
        <f t="shared" si="201"/>
        <v>Public Elementary</v>
      </c>
      <c r="AA3528" t="str">
        <f t="shared" si="202"/>
        <v>1</v>
      </c>
    </row>
    <row r="3529" spans="1:27" ht="15.75" hidden="1" customHeight="1" x14ac:dyDescent="0.25">
      <c r="A3529" s="162">
        <v>3504</v>
      </c>
      <c r="B3529" s="162">
        <v>123383</v>
      </c>
      <c r="C3529" s="163" t="s">
        <v>4127</v>
      </c>
      <c r="D3529" s="163" t="s">
        <v>638</v>
      </c>
      <c r="E3529" s="163" t="s">
        <v>1000</v>
      </c>
      <c r="F3529" s="163" t="s">
        <v>4053</v>
      </c>
      <c r="G3529" s="163" t="s">
        <v>4103</v>
      </c>
      <c r="H3529" s="163" t="s">
        <v>4103</v>
      </c>
      <c r="I3529" s="163" t="s">
        <v>643</v>
      </c>
      <c r="J3529" s="162">
        <v>11.632396999999999</v>
      </c>
      <c r="K3529" s="162">
        <v>125.042939</v>
      </c>
      <c r="L3529" s="163" t="s">
        <v>644</v>
      </c>
      <c r="M3529" s="162">
        <v>14</v>
      </c>
      <c r="N3529" s="162">
        <v>86</v>
      </c>
      <c r="O3529" s="162">
        <v>202</v>
      </c>
      <c r="P3529" s="162">
        <v>1464</v>
      </c>
      <c r="Q3529" s="162">
        <v>2714</v>
      </c>
      <c r="R3529" s="164">
        <v>1</v>
      </c>
      <c r="S3529" s="164" t="s">
        <v>644</v>
      </c>
      <c r="T3529" s="164"/>
      <c r="U3529" s="164" t="s">
        <v>644</v>
      </c>
      <c r="V3529" s="164" t="s">
        <v>644</v>
      </c>
      <c r="W3529" s="162">
        <f t="shared" si="203"/>
        <v>1</v>
      </c>
      <c r="X3529" s="162">
        <v>1</v>
      </c>
      <c r="Y3529" t="str">
        <f t="shared" si="201"/>
        <v>Public Elementary</v>
      </c>
      <c r="AA3529" t="str">
        <f t="shared" si="202"/>
        <v>1</v>
      </c>
    </row>
    <row r="3530" spans="1:27" ht="15.75" hidden="1" customHeight="1" x14ac:dyDescent="0.25">
      <c r="A3530" s="162">
        <v>3505</v>
      </c>
      <c r="B3530" s="162">
        <v>123384</v>
      </c>
      <c r="C3530" s="163" t="s">
        <v>4128</v>
      </c>
      <c r="D3530" s="163" t="s">
        <v>638</v>
      </c>
      <c r="E3530" s="163" t="s">
        <v>1000</v>
      </c>
      <c r="F3530" s="163" t="s">
        <v>4053</v>
      </c>
      <c r="G3530" s="163" t="s">
        <v>4103</v>
      </c>
      <c r="H3530" s="163" t="s">
        <v>4103</v>
      </c>
      <c r="I3530" s="163" t="s">
        <v>643</v>
      </c>
      <c r="J3530" s="162">
        <v>11.632986000000001</v>
      </c>
      <c r="K3530" s="162">
        <v>125.01857</v>
      </c>
      <c r="L3530" s="163" t="s">
        <v>644</v>
      </c>
      <c r="M3530" s="162">
        <v>14</v>
      </c>
      <c r="N3530" s="162">
        <v>86</v>
      </c>
      <c r="O3530" s="162">
        <v>202</v>
      </c>
      <c r="P3530" s="162">
        <v>1464</v>
      </c>
      <c r="Q3530" s="162">
        <v>2714</v>
      </c>
      <c r="R3530" s="164">
        <v>1</v>
      </c>
      <c r="S3530" s="164" t="s">
        <v>644</v>
      </c>
      <c r="T3530" s="164"/>
      <c r="U3530" s="164" t="s">
        <v>644</v>
      </c>
      <c r="V3530" s="164" t="s">
        <v>644</v>
      </c>
      <c r="W3530" s="162">
        <f t="shared" si="203"/>
        <v>1</v>
      </c>
      <c r="X3530" s="162">
        <v>1</v>
      </c>
      <c r="Y3530" t="str">
        <f t="shared" si="201"/>
        <v>Public Elementary</v>
      </c>
      <c r="AA3530" t="str">
        <f t="shared" si="202"/>
        <v>1</v>
      </c>
    </row>
    <row r="3531" spans="1:27" ht="15.75" hidden="1" customHeight="1" x14ac:dyDescent="0.25">
      <c r="A3531" s="162">
        <v>3506</v>
      </c>
      <c r="B3531" s="162">
        <v>123385</v>
      </c>
      <c r="C3531" s="163" t="s">
        <v>2340</v>
      </c>
      <c r="D3531" s="163" t="s">
        <v>638</v>
      </c>
      <c r="E3531" s="163" t="s">
        <v>1000</v>
      </c>
      <c r="F3531" s="163" t="s">
        <v>4053</v>
      </c>
      <c r="G3531" s="163" t="s">
        <v>4103</v>
      </c>
      <c r="H3531" s="163" t="s">
        <v>4103</v>
      </c>
      <c r="I3531" s="163" t="s">
        <v>643</v>
      </c>
      <c r="J3531" s="162">
        <v>11.668208</v>
      </c>
      <c r="K3531" s="162">
        <v>125.012384</v>
      </c>
      <c r="L3531" s="163" t="s">
        <v>644</v>
      </c>
      <c r="M3531" s="162">
        <v>14</v>
      </c>
      <c r="N3531" s="162">
        <v>86</v>
      </c>
      <c r="O3531" s="162">
        <v>202</v>
      </c>
      <c r="P3531" s="162">
        <v>1464</v>
      </c>
      <c r="Q3531" s="162">
        <v>2714</v>
      </c>
      <c r="R3531" s="164">
        <v>1</v>
      </c>
      <c r="S3531" s="164" t="s">
        <v>644</v>
      </c>
      <c r="T3531" s="164"/>
      <c r="U3531" s="164" t="s">
        <v>644</v>
      </c>
      <c r="V3531" s="164" t="s">
        <v>644</v>
      </c>
      <c r="W3531" s="162">
        <f t="shared" si="203"/>
        <v>1</v>
      </c>
      <c r="X3531" s="162">
        <v>1</v>
      </c>
      <c r="Y3531" t="str">
        <f t="shared" si="201"/>
        <v>Public Elementary</v>
      </c>
      <c r="AA3531" t="str">
        <f t="shared" si="202"/>
        <v>1</v>
      </c>
    </row>
    <row r="3532" spans="1:27" ht="15.75" hidden="1" customHeight="1" x14ac:dyDescent="0.25">
      <c r="A3532" s="162">
        <v>3507</v>
      </c>
      <c r="B3532" s="162">
        <v>123386</v>
      </c>
      <c r="C3532" s="163" t="s">
        <v>4129</v>
      </c>
      <c r="D3532" s="163" t="s">
        <v>638</v>
      </c>
      <c r="E3532" s="163" t="s">
        <v>1000</v>
      </c>
      <c r="F3532" s="163" t="s">
        <v>4053</v>
      </c>
      <c r="G3532" s="163" t="s">
        <v>4103</v>
      </c>
      <c r="H3532" s="163" t="s">
        <v>4103</v>
      </c>
      <c r="I3532" s="163" t="s">
        <v>643</v>
      </c>
      <c r="J3532" s="162">
        <v>11.581363</v>
      </c>
      <c r="K3532" s="162">
        <v>125.075126</v>
      </c>
      <c r="L3532" s="163" t="s">
        <v>644</v>
      </c>
      <c r="M3532" s="162">
        <v>14</v>
      </c>
      <c r="N3532" s="162">
        <v>86</v>
      </c>
      <c r="O3532" s="162">
        <v>202</v>
      </c>
      <c r="P3532" s="162">
        <v>1464</v>
      </c>
      <c r="Q3532" s="162">
        <v>2714</v>
      </c>
      <c r="R3532" s="164">
        <v>1</v>
      </c>
      <c r="S3532" s="164" t="s">
        <v>644</v>
      </c>
      <c r="T3532" s="164"/>
      <c r="U3532" s="164" t="s">
        <v>644</v>
      </c>
      <c r="V3532" s="164" t="s">
        <v>644</v>
      </c>
      <c r="W3532" s="162">
        <f t="shared" si="203"/>
        <v>1</v>
      </c>
      <c r="X3532" s="162">
        <v>1</v>
      </c>
      <c r="Y3532" t="str">
        <f t="shared" si="201"/>
        <v>Public Elementary</v>
      </c>
      <c r="AA3532" t="str">
        <f t="shared" si="202"/>
        <v>1</v>
      </c>
    </row>
    <row r="3533" spans="1:27" ht="15.75" hidden="1" customHeight="1" x14ac:dyDescent="0.25">
      <c r="A3533" s="162">
        <v>3508</v>
      </c>
      <c r="B3533" s="162">
        <v>123387</v>
      </c>
      <c r="C3533" s="163" t="s">
        <v>4130</v>
      </c>
      <c r="D3533" s="163" t="s">
        <v>638</v>
      </c>
      <c r="E3533" s="163" t="s">
        <v>1000</v>
      </c>
      <c r="F3533" s="163" t="s">
        <v>4053</v>
      </c>
      <c r="G3533" s="163" t="s">
        <v>4103</v>
      </c>
      <c r="H3533" s="163" t="s">
        <v>4103</v>
      </c>
      <c r="I3533" s="163" t="s">
        <v>643</v>
      </c>
      <c r="J3533" s="162">
        <v>11.577327</v>
      </c>
      <c r="K3533" s="162">
        <v>125.102677</v>
      </c>
      <c r="L3533" s="163" t="s">
        <v>644</v>
      </c>
      <c r="M3533" s="162">
        <v>14</v>
      </c>
      <c r="N3533" s="162">
        <v>86</v>
      </c>
      <c r="O3533" s="162">
        <v>202</v>
      </c>
      <c r="P3533" s="162">
        <v>1464</v>
      </c>
      <c r="Q3533" s="162">
        <v>2714</v>
      </c>
      <c r="R3533" s="164">
        <v>1</v>
      </c>
      <c r="S3533" s="164" t="s">
        <v>644</v>
      </c>
      <c r="T3533" s="164"/>
      <c r="U3533" s="164" t="s">
        <v>644</v>
      </c>
      <c r="V3533" s="164" t="s">
        <v>644</v>
      </c>
      <c r="W3533" s="162">
        <f t="shared" si="203"/>
        <v>1</v>
      </c>
      <c r="X3533" s="162">
        <v>1</v>
      </c>
      <c r="Y3533" t="str">
        <f t="shared" si="201"/>
        <v>Public Elementary</v>
      </c>
      <c r="AA3533" t="str">
        <f t="shared" si="202"/>
        <v>1</v>
      </c>
    </row>
    <row r="3534" spans="1:27" ht="15.75" hidden="1" customHeight="1" x14ac:dyDescent="0.25">
      <c r="A3534" s="162">
        <v>3509</v>
      </c>
      <c r="B3534" s="162">
        <v>123388</v>
      </c>
      <c r="C3534" s="163" t="s">
        <v>1566</v>
      </c>
      <c r="D3534" s="163" t="s">
        <v>638</v>
      </c>
      <c r="E3534" s="163" t="s">
        <v>1000</v>
      </c>
      <c r="F3534" s="163" t="s">
        <v>4053</v>
      </c>
      <c r="G3534" s="163" t="s">
        <v>4103</v>
      </c>
      <c r="H3534" s="163" t="s">
        <v>4103</v>
      </c>
      <c r="I3534" s="163" t="s">
        <v>643</v>
      </c>
      <c r="J3534" s="162">
        <v>11.629623</v>
      </c>
      <c r="K3534" s="162">
        <v>125.018742</v>
      </c>
      <c r="L3534" s="163" t="s">
        <v>644</v>
      </c>
      <c r="M3534" s="162">
        <v>14</v>
      </c>
      <c r="N3534" s="162">
        <v>86</v>
      </c>
      <c r="O3534" s="162">
        <v>202</v>
      </c>
      <c r="P3534" s="162">
        <v>1464</v>
      </c>
      <c r="Q3534" s="162">
        <v>2714</v>
      </c>
      <c r="R3534" s="164">
        <v>1</v>
      </c>
      <c r="S3534" s="164" t="s">
        <v>644</v>
      </c>
      <c r="T3534" s="164"/>
      <c r="U3534" s="164" t="s">
        <v>644</v>
      </c>
      <c r="V3534" s="164" t="s">
        <v>644</v>
      </c>
      <c r="W3534" s="162">
        <f t="shared" si="203"/>
        <v>1</v>
      </c>
      <c r="X3534" s="162">
        <v>1</v>
      </c>
      <c r="Y3534" t="str">
        <f t="shared" si="201"/>
        <v>Public Elementary</v>
      </c>
      <c r="AA3534" t="str">
        <f t="shared" si="202"/>
        <v>1</v>
      </c>
    </row>
    <row r="3535" spans="1:27" ht="15.75" hidden="1" customHeight="1" x14ac:dyDescent="0.25">
      <c r="A3535" s="162">
        <v>3510</v>
      </c>
      <c r="B3535" s="162">
        <v>123389</v>
      </c>
      <c r="C3535" s="163" t="s">
        <v>4131</v>
      </c>
      <c r="D3535" s="163" t="s">
        <v>638</v>
      </c>
      <c r="E3535" s="163" t="s">
        <v>1000</v>
      </c>
      <c r="F3535" s="163" t="s">
        <v>4053</v>
      </c>
      <c r="G3535" s="163" t="s">
        <v>4103</v>
      </c>
      <c r="H3535" s="163" t="s">
        <v>4103</v>
      </c>
      <c r="I3535" s="163" t="s">
        <v>643</v>
      </c>
      <c r="J3535" s="162">
        <v>11.661398999999999</v>
      </c>
      <c r="K3535" s="162">
        <v>125.02337</v>
      </c>
      <c r="L3535" s="163" t="s">
        <v>644</v>
      </c>
      <c r="M3535" s="162">
        <v>14</v>
      </c>
      <c r="N3535" s="162">
        <v>86</v>
      </c>
      <c r="O3535" s="162">
        <v>202</v>
      </c>
      <c r="P3535" s="162">
        <v>1464</v>
      </c>
      <c r="Q3535" s="162">
        <v>2714</v>
      </c>
      <c r="R3535" s="164">
        <v>1</v>
      </c>
      <c r="S3535" s="164" t="s">
        <v>644</v>
      </c>
      <c r="T3535" s="164"/>
      <c r="U3535" s="164" t="s">
        <v>644</v>
      </c>
      <c r="V3535" s="164" t="s">
        <v>644</v>
      </c>
      <c r="W3535" s="162">
        <f t="shared" si="203"/>
        <v>1</v>
      </c>
      <c r="X3535" s="162">
        <v>1</v>
      </c>
      <c r="Y3535" t="str">
        <f t="shared" si="201"/>
        <v>Public Elementary</v>
      </c>
      <c r="AA3535" t="str">
        <f t="shared" si="202"/>
        <v>1</v>
      </c>
    </row>
    <row r="3536" spans="1:27" ht="15.75" hidden="1" customHeight="1" x14ac:dyDescent="0.25">
      <c r="A3536" s="162">
        <v>3511</v>
      </c>
      <c r="B3536" s="162">
        <v>123390</v>
      </c>
      <c r="C3536" s="163" t="s">
        <v>2605</v>
      </c>
      <c r="D3536" s="163" t="s">
        <v>638</v>
      </c>
      <c r="E3536" s="163" t="s">
        <v>1000</v>
      </c>
      <c r="F3536" s="163" t="s">
        <v>4053</v>
      </c>
      <c r="G3536" s="163" t="s">
        <v>4103</v>
      </c>
      <c r="H3536" s="163" t="s">
        <v>4103</v>
      </c>
      <c r="I3536" s="163" t="s">
        <v>643</v>
      </c>
      <c r="J3536" s="162">
        <v>11.638450000000001</v>
      </c>
      <c r="K3536" s="162">
        <v>125.00721900000001</v>
      </c>
      <c r="L3536" s="163" t="s">
        <v>644</v>
      </c>
      <c r="M3536" s="162">
        <v>14</v>
      </c>
      <c r="N3536" s="162">
        <v>86</v>
      </c>
      <c r="O3536" s="162">
        <v>202</v>
      </c>
      <c r="P3536" s="162">
        <v>1464</v>
      </c>
      <c r="Q3536" s="162">
        <v>2714</v>
      </c>
      <c r="R3536" s="164">
        <v>1</v>
      </c>
      <c r="S3536" s="164" t="s">
        <v>644</v>
      </c>
      <c r="T3536" s="164"/>
      <c r="U3536" s="164" t="s">
        <v>644</v>
      </c>
      <c r="V3536" s="164" t="s">
        <v>644</v>
      </c>
      <c r="W3536" s="162">
        <f t="shared" si="203"/>
        <v>1</v>
      </c>
      <c r="X3536" s="162">
        <v>1</v>
      </c>
      <c r="Y3536" t="str">
        <f t="shared" si="201"/>
        <v>Public Elementary</v>
      </c>
      <c r="AA3536" t="str">
        <f t="shared" si="202"/>
        <v>1</v>
      </c>
    </row>
    <row r="3537" spans="1:27" ht="15.75" hidden="1" customHeight="1" x14ac:dyDescent="0.25">
      <c r="A3537" s="162">
        <v>3512</v>
      </c>
      <c r="B3537" s="162">
        <v>123440</v>
      </c>
      <c r="C3537" s="163" t="s">
        <v>4132</v>
      </c>
      <c r="D3537" s="163" t="s">
        <v>638</v>
      </c>
      <c r="E3537" s="163" t="s">
        <v>1000</v>
      </c>
      <c r="F3537" s="163" t="s">
        <v>4053</v>
      </c>
      <c r="G3537" s="163" t="s">
        <v>4133</v>
      </c>
      <c r="H3537" s="163" t="s">
        <v>4134</v>
      </c>
      <c r="I3537" s="163" t="s">
        <v>643</v>
      </c>
      <c r="J3537" s="162">
        <v>11.685499999999999</v>
      </c>
      <c r="K3537" s="162">
        <v>124.76900000000001</v>
      </c>
      <c r="L3537" s="163" t="s">
        <v>644</v>
      </c>
      <c r="M3537" s="162">
        <v>14</v>
      </c>
      <c r="N3537" s="162">
        <v>86</v>
      </c>
      <c r="O3537" s="162">
        <v>202</v>
      </c>
      <c r="P3537" s="162">
        <v>1465</v>
      </c>
      <c r="Q3537" s="162">
        <v>2715</v>
      </c>
      <c r="R3537" s="164">
        <v>1</v>
      </c>
      <c r="S3537" s="164" t="s">
        <v>644</v>
      </c>
      <c r="T3537" s="164"/>
      <c r="U3537" s="164" t="s">
        <v>644</v>
      </c>
      <c r="V3537" s="164" t="s">
        <v>644</v>
      </c>
      <c r="W3537" s="162">
        <f t="shared" si="203"/>
        <v>1</v>
      </c>
      <c r="X3537" s="162">
        <v>1</v>
      </c>
      <c r="Y3537" t="str">
        <f t="shared" si="201"/>
        <v>Public Elementary</v>
      </c>
      <c r="AA3537" t="str">
        <f t="shared" si="202"/>
        <v>1</v>
      </c>
    </row>
    <row r="3538" spans="1:27" ht="15.75" hidden="1" customHeight="1" x14ac:dyDescent="0.25">
      <c r="A3538" s="162">
        <v>3513</v>
      </c>
      <c r="B3538" s="162">
        <v>123441</v>
      </c>
      <c r="C3538" s="163" t="s">
        <v>1857</v>
      </c>
      <c r="D3538" s="163" t="s">
        <v>638</v>
      </c>
      <c r="E3538" s="163" t="s">
        <v>1000</v>
      </c>
      <c r="F3538" s="163" t="s">
        <v>4053</v>
      </c>
      <c r="G3538" s="163" t="s">
        <v>4133</v>
      </c>
      <c r="H3538" s="163" t="s">
        <v>4134</v>
      </c>
      <c r="I3538" s="163" t="s">
        <v>643</v>
      </c>
      <c r="J3538" s="162">
        <v>11.668124000000001</v>
      </c>
      <c r="K3538" s="162">
        <v>124.77025500000001</v>
      </c>
      <c r="L3538" s="163" t="s">
        <v>644</v>
      </c>
      <c r="M3538" s="162">
        <v>14</v>
      </c>
      <c r="N3538" s="162">
        <v>86</v>
      </c>
      <c r="O3538" s="162">
        <v>202</v>
      </c>
      <c r="P3538" s="162">
        <v>1465</v>
      </c>
      <c r="Q3538" s="162">
        <v>2715</v>
      </c>
      <c r="R3538" s="164">
        <v>1</v>
      </c>
      <c r="S3538" s="164" t="s">
        <v>644</v>
      </c>
      <c r="T3538" s="164"/>
      <c r="U3538" s="164" t="s">
        <v>644</v>
      </c>
      <c r="V3538" s="164" t="s">
        <v>644</v>
      </c>
      <c r="W3538" s="162">
        <f t="shared" si="203"/>
        <v>1</v>
      </c>
      <c r="X3538" s="162">
        <v>1</v>
      </c>
      <c r="Y3538" t="str">
        <f t="shared" si="201"/>
        <v>Public Elementary</v>
      </c>
      <c r="AA3538" t="str">
        <f t="shared" si="202"/>
        <v>1</v>
      </c>
    </row>
    <row r="3539" spans="1:27" ht="15.75" hidden="1" customHeight="1" x14ac:dyDescent="0.25">
      <c r="A3539" s="162">
        <v>3514</v>
      </c>
      <c r="B3539" s="162">
        <v>123442</v>
      </c>
      <c r="C3539" s="163" t="s">
        <v>4135</v>
      </c>
      <c r="D3539" s="163" t="s">
        <v>638</v>
      </c>
      <c r="E3539" s="163" t="s">
        <v>1000</v>
      </c>
      <c r="F3539" s="163" t="s">
        <v>4053</v>
      </c>
      <c r="G3539" s="163" t="s">
        <v>4133</v>
      </c>
      <c r="H3539" s="163" t="s">
        <v>4134</v>
      </c>
      <c r="I3539" s="163" t="s">
        <v>643</v>
      </c>
      <c r="J3539" s="162">
        <v>11.597422999999999</v>
      </c>
      <c r="K3539" s="162">
        <v>124.843812</v>
      </c>
      <c r="L3539" s="163" t="s">
        <v>644</v>
      </c>
      <c r="M3539" s="162">
        <v>14</v>
      </c>
      <c r="N3539" s="162">
        <v>86</v>
      </c>
      <c r="O3539" s="162">
        <v>202</v>
      </c>
      <c r="P3539" s="162">
        <v>1465</v>
      </c>
      <c r="Q3539" s="162">
        <v>2715</v>
      </c>
      <c r="R3539" s="164">
        <v>1</v>
      </c>
      <c r="S3539" s="164" t="s">
        <v>644</v>
      </c>
      <c r="T3539" s="164"/>
      <c r="U3539" s="164" t="s">
        <v>644</v>
      </c>
      <c r="V3539" s="164" t="s">
        <v>644</v>
      </c>
      <c r="W3539" s="162">
        <f t="shared" si="203"/>
        <v>1</v>
      </c>
      <c r="X3539" s="162">
        <v>1</v>
      </c>
      <c r="Y3539" t="str">
        <f t="shared" si="201"/>
        <v>Public Elementary</v>
      </c>
      <c r="AA3539" t="str">
        <f t="shared" si="202"/>
        <v>1</v>
      </c>
    </row>
    <row r="3540" spans="1:27" ht="15.75" hidden="1" customHeight="1" x14ac:dyDescent="0.25">
      <c r="A3540" s="162">
        <v>3515</v>
      </c>
      <c r="B3540" s="162">
        <v>123443</v>
      </c>
      <c r="C3540" s="163" t="s">
        <v>1613</v>
      </c>
      <c r="D3540" s="163" t="s">
        <v>638</v>
      </c>
      <c r="E3540" s="163" t="s">
        <v>1000</v>
      </c>
      <c r="F3540" s="163" t="s">
        <v>4053</v>
      </c>
      <c r="G3540" s="163" t="s">
        <v>4133</v>
      </c>
      <c r="H3540" s="163" t="s">
        <v>4134</v>
      </c>
      <c r="I3540" s="163" t="s">
        <v>643</v>
      </c>
      <c r="J3540" s="162">
        <v>11.603476000000001</v>
      </c>
      <c r="K3540" s="162">
        <v>124.812212</v>
      </c>
      <c r="L3540" s="163" t="s">
        <v>644</v>
      </c>
      <c r="M3540" s="162">
        <v>14</v>
      </c>
      <c r="N3540" s="162">
        <v>86</v>
      </c>
      <c r="O3540" s="162">
        <v>202</v>
      </c>
      <c r="P3540" s="162">
        <v>1465</v>
      </c>
      <c r="Q3540" s="162">
        <v>2715</v>
      </c>
      <c r="R3540" s="164">
        <v>1</v>
      </c>
      <c r="S3540" s="164" t="s">
        <v>644</v>
      </c>
      <c r="T3540" s="164"/>
      <c r="U3540" s="164" t="s">
        <v>644</v>
      </c>
      <c r="V3540" s="164" t="s">
        <v>644</v>
      </c>
      <c r="W3540" s="162">
        <f t="shared" si="203"/>
        <v>1</v>
      </c>
      <c r="X3540" s="162">
        <v>1</v>
      </c>
      <c r="Y3540" t="str">
        <f t="shared" si="201"/>
        <v>Public Elementary</v>
      </c>
      <c r="AA3540" t="str">
        <f t="shared" si="202"/>
        <v>1</v>
      </c>
    </row>
    <row r="3541" spans="1:27" ht="15.75" hidden="1" customHeight="1" x14ac:dyDescent="0.25">
      <c r="A3541" s="162">
        <v>3516</v>
      </c>
      <c r="B3541" s="162">
        <v>123444</v>
      </c>
      <c r="C3541" s="163" t="s">
        <v>3425</v>
      </c>
      <c r="D3541" s="163" t="s">
        <v>638</v>
      </c>
      <c r="E3541" s="163" t="s">
        <v>1000</v>
      </c>
      <c r="F3541" s="163" t="s">
        <v>4053</v>
      </c>
      <c r="G3541" s="163" t="s">
        <v>4133</v>
      </c>
      <c r="H3541" s="163" t="s">
        <v>4134</v>
      </c>
      <c r="I3541" s="163" t="s">
        <v>643</v>
      </c>
      <c r="J3541" s="162">
        <v>11.610286</v>
      </c>
      <c r="K3541" s="162">
        <v>124.790175</v>
      </c>
      <c r="L3541" s="163" t="s">
        <v>644</v>
      </c>
      <c r="M3541" s="162">
        <v>14</v>
      </c>
      <c r="N3541" s="162">
        <v>86</v>
      </c>
      <c r="O3541" s="162">
        <v>202</v>
      </c>
      <c r="P3541" s="162">
        <v>1465</v>
      </c>
      <c r="Q3541" s="162">
        <v>2715</v>
      </c>
      <c r="R3541" s="164">
        <v>1</v>
      </c>
      <c r="S3541" s="164" t="s">
        <v>644</v>
      </c>
      <c r="T3541" s="164"/>
      <c r="U3541" s="164" t="s">
        <v>644</v>
      </c>
      <c r="V3541" s="164" t="s">
        <v>644</v>
      </c>
      <c r="W3541" s="162">
        <f t="shared" si="203"/>
        <v>1</v>
      </c>
      <c r="X3541" s="162">
        <v>1</v>
      </c>
      <c r="Y3541" t="str">
        <f t="shared" si="201"/>
        <v>Public Elementary</v>
      </c>
      <c r="AA3541" t="str">
        <f t="shared" si="202"/>
        <v>1</v>
      </c>
    </row>
    <row r="3542" spans="1:27" ht="15.75" hidden="1" customHeight="1" x14ac:dyDescent="0.25">
      <c r="A3542" s="162">
        <v>3517</v>
      </c>
      <c r="B3542" s="162">
        <v>123445</v>
      </c>
      <c r="C3542" s="163" t="s">
        <v>4136</v>
      </c>
      <c r="D3542" s="163" t="s">
        <v>638</v>
      </c>
      <c r="E3542" s="163" t="s">
        <v>1000</v>
      </c>
      <c r="F3542" s="163" t="s">
        <v>4053</v>
      </c>
      <c r="G3542" s="163" t="s">
        <v>4133</v>
      </c>
      <c r="H3542" s="163" t="s">
        <v>4134</v>
      </c>
      <c r="I3542" s="163" t="s">
        <v>643</v>
      </c>
      <c r="J3542" s="162">
        <v>11.654506</v>
      </c>
      <c r="K3542" s="162">
        <v>124.788623</v>
      </c>
      <c r="L3542" s="163" t="s">
        <v>644</v>
      </c>
      <c r="M3542" s="162">
        <v>14</v>
      </c>
      <c r="N3542" s="162">
        <v>86</v>
      </c>
      <c r="O3542" s="162">
        <v>202</v>
      </c>
      <c r="P3542" s="162">
        <v>1465</v>
      </c>
      <c r="Q3542" s="162">
        <v>2715</v>
      </c>
      <c r="R3542" s="164">
        <v>1</v>
      </c>
      <c r="S3542" s="164" t="s">
        <v>644</v>
      </c>
      <c r="T3542" s="164"/>
      <c r="U3542" s="164" t="s">
        <v>644</v>
      </c>
      <c r="V3542" s="164" t="s">
        <v>644</v>
      </c>
      <c r="W3542" s="162">
        <f t="shared" si="203"/>
        <v>1</v>
      </c>
      <c r="X3542" s="162">
        <v>1</v>
      </c>
      <c r="Y3542" t="str">
        <f t="shared" si="201"/>
        <v>Public Elementary</v>
      </c>
      <c r="AA3542" t="str">
        <f t="shared" si="202"/>
        <v>1</v>
      </c>
    </row>
    <row r="3543" spans="1:27" ht="15.75" hidden="1" customHeight="1" x14ac:dyDescent="0.25">
      <c r="A3543" s="162">
        <v>3518</v>
      </c>
      <c r="B3543" s="162">
        <v>123446</v>
      </c>
      <c r="C3543" s="163" t="s">
        <v>645</v>
      </c>
      <c r="D3543" s="163" t="s">
        <v>638</v>
      </c>
      <c r="E3543" s="163" t="s">
        <v>1000</v>
      </c>
      <c r="F3543" s="163" t="s">
        <v>4053</v>
      </c>
      <c r="G3543" s="163" t="s">
        <v>4133</v>
      </c>
      <c r="H3543" s="163" t="s">
        <v>4134</v>
      </c>
      <c r="I3543" s="163" t="s">
        <v>643</v>
      </c>
      <c r="J3543" s="162">
        <v>11.658205000000001</v>
      </c>
      <c r="K3543" s="162">
        <v>124.783216</v>
      </c>
      <c r="L3543" s="163" t="s">
        <v>644</v>
      </c>
      <c r="M3543" s="162">
        <v>14</v>
      </c>
      <c r="N3543" s="162">
        <v>86</v>
      </c>
      <c r="O3543" s="162">
        <v>202</v>
      </c>
      <c r="P3543" s="162">
        <v>1465</v>
      </c>
      <c r="Q3543" s="162">
        <v>2715</v>
      </c>
      <c r="R3543" s="164">
        <v>1</v>
      </c>
      <c r="S3543" s="164" t="s">
        <v>644</v>
      </c>
      <c r="T3543" s="164"/>
      <c r="U3543" s="164" t="s">
        <v>644</v>
      </c>
      <c r="V3543" s="164" t="s">
        <v>644</v>
      </c>
      <c r="W3543" s="162">
        <f t="shared" si="203"/>
        <v>1</v>
      </c>
      <c r="X3543" s="162">
        <v>1</v>
      </c>
      <c r="Y3543" t="str">
        <f t="shared" si="201"/>
        <v>Public Elementary</v>
      </c>
      <c r="AA3543" t="str">
        <f t="shared" si="202"/>
        <v>1</v>
      </c>
    </row>
    <row r="3544" spans="1:27" ht="15.75" hidden="1" customHeight="1" x14ac:dyDescent="0.25">
      <c r="A3544" s="162">
        <v>3519</v>
      </c>
      <c r="B3544" s="162">
        <v>123447</v>
      </c>
      <c r="C3544" s="163" t="s">
        <v>4137</v>
      </c>
      <c r="D3544" s="163" t="s">
        <v>638</v>
      </c>
      <c r="E3544" s="163" t="s">
        <v>1000</v>
      </c>
      <c r="F3544" s="163" t="s">
        <v>4053</v>
      </c>
      <c r="G3544" s="163" t="s">
        <v>4133</v>
      </c>
      <c r="H3544" s="163" t="s">
        <v>4134</v>
      </c>
      <c r="I3544" s="163" t="s">
        <v>643</v>
      </c>
      <c r="J3544" s="162">
        <v>11.692399999999999</v>
      </c>
      <c r="K3544" s="162">
        <v>124.75</v>
      </c>
      <c r="L3544" s="163" t="s">
        <v>644</v>
      </c>
      <c r="M3544" s="162">
        <v>14</v>
      </c>
      <c r="N3544" s="162">
        <v>86</v>
      </c>
      <c r="O3544" s="162">
        <v>202</v>
      </c>
      <c r="P3544" s="162">
        <v>1465</v>
      </c>
      <c r="Q3544" s="162">
        <v>2715</v>
      </c>
      <c r="R3544" s="164">
        <v>1</v>
      </c>
      <c r="S3544" s="164" t="s">
        <v>644</v>
      </c>
      <c r="T3544" s="164"/>
      <c r="U3544" s="164" t="s">
        <v>644</v>
      </c>
      <c r="V3544" s="164" t="s">
        <v>644</v>
      </c>
      <c r="W3544" s="162">
        <f t="shared" si="203"/>
        <v>1</v>
      </c>
      <c r="X3544" s="162">
        <v>1</v>
      </c>
      <c r="Y3544" t="str">
        <f t="shared" si="201"/>
        <v>Public Elementary</v>
      </c>
      <c r="AA3544" t="str">
        <f t="shared" si="202"/>
        <v>1</v>
      </c>
    </row>
    <row r="3545" spans="1:27" ht="15.75" hidden="1" customHeight="1" x14ac:dyDescent="0.25">
      <c r="A3545" s="162">
        <v>3520</v>
      </c>
      <c r="B3545" s="162">
        <v>123448</v>
      </c>
      <c r="C3545" s="163" t="s">
        <v>4138</v>
      </c>
      <c r="D3545" s="163" t="s">
        <v>638</v>
      </c>
      <c r="E3545" s="163" t="s">
        <v>1000</v>
      </c>
      <c r="F3545" s="163" t="s">
        <v>4053</v>
      </c>
      <c r="G3545" s="163" t="s">
        <v>4133</v>
      </c>
      <c r="H3545" s="163" t="s">
        <v>4134</v>
      </c>
      <c r="I3545" s="163" t="s">
        <v>643</v>
      </c>
      <c r="J3545" s="162">
        <v>11.596666000000001</v>
      </c>
      <c r="K3545" s="162">
        <v>124.83028299999999</v>
      </c>
      <c r="L3545" s="163" t="s">
        <v>644</v>
      </c>
      <c r="M3545" s="162">
        <v>14</v>
      </c>
      <c r="N3545" s="162">
        <v>86</v>
      </c>
      <c r="O3545" s="162">
        <v>202</v>
      </c>
      <c r="P3545" s="162">
        <v>1465</v>
      </c>
      <c r="Q3545" s="162">
        <v>2715</v>
      </c>
      <c r="R3545" s="164">
        <v>1</v>
      </c>
      <c r="S3545" s="164" t="s">
        <v>644</v>
      </c>
      <c r="T3545" s="164"/>
      <c r="U3545" s="164" t="s">
        <v>644</v>
      </c>
      <c r="V3545" s="164" t="s">
        <v>644</v>
      </c>
      <c r="W3545" s="162">
        <f t="shared" si="203"/>
        <v>1</v>
      </c>
      <c r="X3545" s="162">
        <v>1</v>
      </c>
      <c r="Y3545" t="str">
        <f t="shared" si="201"/>
        <v>Public Elementary</v>
      </c>
      <c r="AA3545" t="str">
        <f t="shared" si="202"/>
        <v>1</v>
      </c>
    </row>
    <row r="3546" spans="1:27" ht="15.75" hidden="1" customHeight="1" x14ac:dyDescent="0.25">
      <c r="A3546" s="162">
        <v>3521</v>
      </c>
      <c r="B3546" s="162">
        <v>123449</v>
      </c>
      <c r="C3546" s="163" t="s">
        <v>4139</v>
      </c>
      <c r="D3546" s="163" t="s">
        <v>638</v>
      </c>
      <c r="E3546" s="163" t="s">
        <v>1000</v>
      </c>
      <c r="F3546" s="163" t="s">
        <v>4053</v>
      </c>
      <c r="G3546" s="163" t="s">
        <v>4133</v>
      </c>
      <c r="H3546" s="163" t="s">
        <v>4134</v>
      </c>
      <c r="I3546" s="163" t="s">
        <v>643</v>
      </c>
      <c r="J3546" s="170"/>
      <c r="K3546" s="170"/>
      <c r="L3546" s="163" t="s">
        <v>644</v>
      </c>
      <c r="M3546" s="162">
        <v>14</v>
      </c>
      <c r="N3546" s="162">
        <v>86</v>
      </c>
      <c r="O3546" s="162">
        <v>202</v>
      </c>
      <c r="P3546" s="162">
        <v>1465</v>
      </c>
      <c r="Q3546" s="162">
        <v>2715</v>
      </c>
      <c r="R3546" s="164">
        <v>1</v>
      </c>
      <c r="S3546" s="164" t="s">
        <v>644</v>
      </c>
      <c r="T3546" s="164"/>
      <c r="U3546" s="164" t="s">
        <v>644</v>
      </c>
      <c r="V3546" s="164" t="s">
        <v>644</v>
      </c>
      <c r="W3546" s="162">
        <f t="shared" si="203"/>
        <v>1</v>
      </c>
      <c r="X3546" s="162">
        <v>1</v>
      </c>
      <c r="Y3546" t="str">
        <f t="shared" si="201"/>
        <v>Public Elementary</v>
      </c>
      <c r="AA3546" t="str">
        <f t="shared" si="202"/>
        <v>1</v>
      </c>
    </row>
    <row r="3547" spans="1:27" ht="15.75" hidden="1" customHeight="1" x14ac:dyDescent="0.25">
      <c r="A3547" s="162">
        <v>3522</v>
      </c>
      <c r="B3547" s="162">
        <v>123450</v>
      </c>
      <c r="C3547" s="163" t="s">
        <v>4140</v>
      </c>
      <c r="D3547" s="163" t="s">
        <v>638</v>
      </c>
      <c r="E3547" s="163" t="s">
        <v>1000</v>
      </c>
      <c r="F3547" s="163" t="s">
        <v>4053</v>
      </c>
      <c r="G3547" s="163" t="s">
        <v>4133</v>
      </c>
      <c r="H3547" s="163" t="s">
        <v>4134</v>
      </c>
      <c r="I3547" s="163" t="s">
        <v>643</v>
      </c>
      <c r="J3547" s="162">
        <v>11.70166</v>
      </c>
      <c r="K3547" s="162">
        <v>124.76510500000001</v>
      </c>
      <c r="L3547" s="163" t="s">
        <v>644</v>
      </c>
      <c r="M3547" s="162">
        <v>14</v>
      </c>
      <c r="N3547" s="162">
        <v>86</v>
      </c>
      <c r="O3547" s="162">
        <v>202</v>
      </c>
      <c r="P3547" s="162">
        <v>1465</v>
      </c>
      <c r="Q3547" s="162">
        <v>2715</v>
      </c>
      <c r="R3547" s="164">
        <v>1</v>
      </c>
      <c r="S3547" s="164" t="s">
        <v>644</v>
      </c>
      <c r="T3547" s="164"/>
      <c r="U3547" s="164" t="s">
        <v>644</v>
      </c>
      <c r="V3547" s="164" t="s">
        <v>644</v>
      </c>
      <c r="W3547" s="162">
        <f t="shared" si="203"/>
        <v>1</v>
      </c>
      <c r="X3547" s="162">
        <v>1</v>
      </c>
      <c r="Y3547" t="str">
        <f t="shared" si="201"/>
        <v>Public Elementary</v>
      </c>
      <c r="AA3547" t="str">
        <f t="shared" si="202"/>
        <v>1</v>
      </c>
    </row>
    <row r="3548" spans="1:27" ht="15.75" hidden="1" customHeight="1" x14ac:dyDescent="0.25">
      <c r="A3548" s="162">
        <v>3523</v>
      </c>
      <c r="B3548" s="162">
        <v>123451</v>
      </c>
      <c r="C3548" s="163" t="s">
        <v>4141</v>
      </c>
      <c r="D3548" s="163" t="s">
        <v>638</v>
      </c>
      <c r="E3548" s="163" t="s">
        <v>1000</v>
      </c>
      <c r="F3548" s="163" t="s">
        <v>4053</v>
      </c>
      <c r="G3548" s="163" t="s">
        <v>4133</v>
      </c>
      <c r="H3548" s="163" t="s">
        <v>4134</v>
      </c>
      <c r="I3548" s="163" t="s">
        <v>643</v>
      </c>
      <c r="J3548" s="166">
        <v>11.580564000000001</v>
      </c>
      <c r="K3548" s="166">
        <v>124.83</v>
      </c>
      <c r="L3548" s="163" t="s">
        <v>644</v>
      </c>
      <c r="M3548" s="162">
        <v>14</v>
      </c>
      <c r="N3548" s="162">
        <v>86</v>
      </c>
      <c r="O3548" s="162">
        <v>202</v>
      </c>
      <c r="P3548" s="162">
        <v>1465</v>
      </c>
      <c r="Q3548" s="162">
        <v>2715</v>
      </c>
      <c r="R3548" s="164">
        <v>1</v>
      </c>
      <c r="S3548" s="164" t="s">
        <v>644</v>
      </c>
      <c r="T3548" s="164"/>
      <c r="U3548" s="164" t="s">
        <v>644</v>
      </c>
      <c r="V3548" s="164" t="s">
        <v>644</v>
      </c>
      <c r="W3548" s="162">
        <f t="shared" si="203"/>
        <v>1</v>
      </c>
      <c r="X3548" s="162">
        <v>1</v>
      </c>
      <c r="Y3548" t="str">
        <f t="shared" si="201"/>
        <v>Public Elementary</v>
      </c>
      <c r="AA3548" t="str">
        <f t="shared" si="202"/>
        <v>1</v>
      </c>
    </row>
    <row r="3549" spans="1:27" ht="15.75" hidden="1" customHeight="1" x14ac:dyDescent="0.25">
      <c r="A3549" s="162">
        <v>3524</v>
      </c>
      <c r="B3549" s="162">
        <v>123452</v>
      </c>
      <c r="C3549" s="163" t="s">
        <v>4142</v>
      </c>
      <c r="D3549" s="163" t="s">
        <v>638</v>
      </c>
      <c r="E3549" s="163" t="s">
        <v>1000</v>
      </c>
      <c r="F3549" s="163" t="s">
        <v>4053</v>
      </c>
      <c r="G3549" s="163" t="s">
        <v>4133</v>
      </c>
      <c r="H3549" s="163" t="s">
        <v>4134</v>
      </c>
      <c r="I3549" s="163" t="s">
        <v>643</v>
      </c>
      <c r="J3549" s="162">
        <v>11.593975</v>
      </c>
      <c r="K3549" s="162">
        <v>124.837976</v>
      </c>
      <c r="L3549" s="163" t="s">
        <v>644</v>
      </c>
      <c r="M3549" s="162">
        <v>14</v>
      </c>
      <c r="N3549" s="162">
        <v>86</v>
      </c>
      <c r="O3549" s="162">
        <v>202</v>
      </c>
      <c r="P3549" s="162">
        <v>1465</v>
      </c>
      <c r="Q3549" s="162">
        <v>2715</v>
      </c>
      <c r="R3549" s="164">
        <v>1</v>
      </c>
      <c r="S3549" s="164" t="s">
        <v>644</v>
      </c>
      <c r="T3549" s="164"/>
      <c r="U3549" s="164" t="s">
        <v>644</v>
      </c>
      <c r="V3549" s="164" t="s">
        <v>644</v>
      </c>
      <c r="W3549" s="162">
        <f t="shared" si="203"/>
        <v>1</v>
      </c>
      <c r="X3549" s="162">
        <v>1</v>
      </c>
      <c r="Y3549" t="str">
        <f t="shared" ref="Y3549:Y3612" si="204">IF(X3549=1,"Public","Private")&amp;" "&amp;IF(W3549=1,"Elementary",IF(W3549=2,"JHS",IF(W3549=3,"SHS (Stand-alone)",IF(W3549=4,"Integrated",IF(W3549=5,"Secondary",IF(W3549=6,"Complete K to 12",IF(W3549=7,"ALS",IF(W3549=8,"SHS SUC",""))))))))</f>
        <v>Public Elementary</v>
      </c>
      <c r="AA3549" t="str">
        <f t="shared" ref="AA3549:AA3612" si="205">IF(R3549=1,1,"")&amp;IF(S3549=1,2,"")&amp;IF(T3549=1,3,"")&amp;IF(U3549=1,4,"")&amp;IF(V3549=1,5,"")</f>
        <v>1</v>
      </c>
    </row>
    <row r="3550" spans="1:27" ht="15.75" hidden="1" customHeight="1" x14ac:dyDescent="0.25">
      <c r="A3550" s="162">
        <v>3525</v>
      </c>
      <c r="B3550" s="162">
        <v>123453</v>
      </c>
      <c r="C3550" s="163" t="s">
        <v>4143</v>
      </c>
      <c r="D3550" s="163" t="s">
        <v>638</v>
      </c>
      <c r="E3550" s="163" t="s">
        <v>1000</v>
      </c>
      <c r="F3550" s="163" t="s">
        <v>4053</v>
      </c>
      <c r="G3550" s="163" t="s">
        <v>4133</v>
      </c>
      <c r="H3550" s="163" t="s">
        <v>4134</v>
      </c>
      <c r="I3550" s="163" t="s">
        <v>643</v>
      </c>
      <c r="J3550" s="162">
        <v>11.635047999999999</v>
      </c>
      <c r="K3550" s="162">
        <v>124.795095</v>
      </c>
      <c r="L3550" s="163" t="s">
        <v>644</v>
      </c>
      <c r="M3550" s="162">
        <v>14</v>
      </c>
      <c r="N3550" s="162">
        <v>86</v>
      </c>
      <c r="O3550" s="162">
        <v>202</v>
      </c>
      <c r="P3550" s="162">
        <v>1465</v>
      </c>
      <c r="Q3550" s="162">
        <v>2715</v>
      </c>
      <c r="R3550" s="164">
        <v>1</v>
      </c>
      <c r="S3550" s="164" t="s">
        <v>644</v>
      </c>
      <c r="T3550" s="164"/>
      <c r="U3550" s="164" t="s">
        <v>644</v>
      </c>
      <c r="V3550" s="164" t="s">
        <v>644</v>
      </c>
      <c r="W3550" s="162">
        <f t="shared" si="203"/>
        <v>1</v>
      </c>
      <c r="X3550" s="162">
        <v>1</v>
      </c>
      <c r="Y3550" t="str">
        <f t="shared" si="204"/>
        <v>Public Elementary</v>
      </c>
      <c r="AA3550" t="str">
        <f t="shared" si="205"/>
        <v>1</v>
      </c>
    </row>
    <row r="3551" spans="1:27" ht="15.75" hidden="1" customHeight="1" x14ac:dyDescent="0.25">
      <c r="A3551" s="162">
        <v>3526</v>
      </c>
      <c r="B3551" s="162">
        <v>123454</v>
      </c>
      <c r="C3551" s="163" t="s">
        <v>4144</v>
      </c>
      <c r="D3551" s="163" t="s">
        <v>638</v>
      </c>
      <c r="E3551" s="163" t="s">
        <v>1000</v>
      </c>
      <c r="F3551" s="163" t="s">
        <v>4053</v>
      </c>
      <c r="G3551" s="163" t="s">
        <v>4133</v>
      </c>
      <c r="H3551" s="163" t="s">
        <v>4134</v>
      </c>
      <c r="I3551" s="163" t="s">
        <v>643</v>
      </c>
      <c r="J3551" s="162">
        <v>11.573627</v>
      </c>
      <c r="K3551" s="162">
        <v>124.836259</v>
      </c>
      <c r="L3551" s="163" t="s">
        <v>644</v>
      </c>
      <c r="M3551" s="162">
        <v>14</v>
      </c>
      <c r="N3551" s="162">
        <v>86</v>
      </c>
      <c r="O3551" s="162">
        <v>202</v>
      </c>
      <c r="P3551" s="162">
        <v>1465</v>
      </c>
      <c r="Q3551" s="162">
        <v>2715</v>
      </c>
      <c r="R3551" s="164">
        <v>1</v>
      </c>
      <c r="S3551" s="164" t="s">
        <v>644</v>
      </c>
      <c r="T3551" s="164"/>
      <c r="U3551" s="164" t="s">
        <v>644</v>
      </c>
      <c r="V3551" s="164" t="s">
        <v>644</v>
      </c>
      <c r="W3551" s="162">
        <f t="shared" si="203"/>
        <v>1</v>
      </c>
      <c r="X3551" s="162">
        <v>1</v>
      </c>
      <c r="Y3551" t="str">
        <f t="shared" si="204"/>
        <v>Public Elementary</v>
      </c>
      <c r="AA3551" t="str">
        <f t="shared" si="205"/>
        <v>1</v>
      </c>
    </row>
    <row r="3552" spans="1:27" ht="15.75" hidden="1" customHeight="1" x14ac:dyDescent="0.25">
      <c r="A3552" s="162">
        <v>3527</v>
      </c>
      <c r="B3552" s="162">
        <v>123455</v>
      </c>
      <c r="C3552" s="163" t="s">
        <v>4145</v>
      </c>
      <c r="D3552" s="163" t="s">
        <v>638</v>
      </c>
      <c r="E3552" s="163" t="s">
        <v>1000</v>
      </c>
      <c r="F3552" s="163" t="s">
        <v>4053</v>
      </c>
      <c r="G3552" s="163" t="s">
        <v>4133</v>
      </c>
      <c r="H3552" s="163" t="s">
        <v>4134</v>
      </c>
      <c r="I3552" s="163" t="s">
        <v>643</v>
      </c>
      <c r="J3552" s="162">
        <v>11.540832</v>
      </c>
      <c r="K3552" s="162">
        <v>124.83325499999999</v>
      </c>
      <c r="L3552" s="163" t="s">
        <v>644</v>
      </c>
      <c r="M3552" s="162">
        <v>14</v>
      </c>
      <c r="N3552" s="162">
        <v>86</v>
      </c>
      <c r="O3552" s="162">
        <v>202</v>
      </c>
      <c r="P3552" s="162">
        <v>1465</v>
      </c>
      <c r="Q3552" s="162">
        <v>2715</v>
      </c>
      <c r="R3552" s="164">
        <v>1</v>
      </c>
      <c r="S3552" s="164" t="s">
        <v>644</v>
      </c>
      <c r="T3552" s="164"/>
      <c r="U3552" s="164" t="s">
        <v>644</v>
      </c>
      <c r="V3552" s="164" t="s">
        <v>644</v>
      </c>
      <c r="W3552" s="162">
        <f t="shared" si="203"/>
        <v>1</v>
      </c>
      <c r="X3552" s="162">
        <v>1</v>
      </c>
      <c r="Y3552" t="str">
        <f t="shared" si="204"/>
        <v>Public Elementary</v>
      </c>
      <c r="AA3552" t="str">
        <f t="shared" si="205"/>
        <v>1</v>
      </c>
    </row>
    <row r="3553" spans="1:27" ht="15.75" hidden="1" customHeight="1" x14ac:dyDescent="0.25">
      <c r="A3553" s="162">
        <v>3528</v>
      </c>
      <c r="B3553" s="162">
        <v>123456</v>
      </c>
      <c r="C3553" s="163" t="s">
        <v>4146</v>
      </c>
      <c r="D3553" s="163" t="s">
        <v>638</v>
      </c>
      <c r="E3553" s="163" t="s">
        <v>1000</v>
      </c>
      <c r="F3553" s="163" t="s">
        <v>4053</v>
      </c>
      <c r="G3553" s="163" t="s">
        <v>4133</v>
      </c>
      <c r="H3553" s="163" t="s">
        <v>4134</v>
      </c>
      <c r="I3553" s="163" t="s">
        <v>643</v>
      </c>
      <c r="J3553" s="162">
        <v>11.676361</v>
      </c>
      <c r="K3553" s="162">
        <v>124.756401</v>
      </c>
      <c r="L3553" s="163" t="s">
        <v>644</v>
      </c>
      <c r="M3553" s="162">
        <v>14</v>
      </c>
      <c r="N3553" s="162">
        <v>86</v>
      </c>
      <c r="O3553" s="162">
        <v>202</v>
      </c>
      <c r="P3553" s="162">
        <v>1465</v>
      </c>
      <c r="Q3553" s="162">
        <v>2715</v>
      </c>
      <c r="R3553" s="164">
        <v>1</v>
      </c>
      <c r="S3553" s="164" t="s">
        <v>644</v>
      </c>
      <c r="T3553" s="164"/>
      <c r="U3553" s="164" t="s">
        <v>644</v>
      </c>
      <c r="V3553" s="164" t="s">
        <v>644</v>
      </c>
      <c r="W3553" s="162">
        <f t="shared" si="203"/>
        <v>1</v>
      </c>
      <c r="X3553" s="162">
        <v>1</v>
      </c>
      <c r="Y3553" t="str">
        <f t="shared" si="204"/>
        <v>Public Elementary</v>
      </c>
      <c r="AA3553" t="str">
        <f t="shared" si="205"/>
        <v>1</v>
      </c>
    </row>
    <row r="3554" spans="1:27" ht="15.75" hidden="1" customHeight="1" x14ac:dyDescent="0.25">
      <c r="A3554" s="162">
        <v>3529</v>
      </c>
      <c r="B3554" s="162">
        <v>123457</v>
      </c>
      <c r="C3554" s="163" t="s">
        <v>4147</v>
      </c>
      <c r="D3554" s="163" t="s">
        <v>638</v>
      </c>
      <c r="E3554" s="163" t="s">
        <v>1000</v>
      </c>
      <c r="F3554" s="163" t="s">
        <v>4053</v>
      </c>
      <c r="G3554" s="163" t="s">
        <v>4133</v>
      </c>
      <c r="H3554" s="163" t="s">
        <v>4134</v>
      </c>
      <c r="I3554" s="163" t="s">
        <v>643</v>
      </c>
      <c r="J3554" s="162">
        <v>11.67489</v>
      </c>
      <c r="K3554" s="162">
        <v>124.76906099999999</v>
      </c>
      <c r="L3554" s="163" t="s">
        <v>644</v>
      </c>
      <c r="M3554" s="162">
        <v>14</v>
      </c>
      <c r="N3554" s="162">
        <v>86</v>
      </c>
      <c r="O3554" s="162">
        <v>202</v>
      </c>
      <c r="P3554" s="162">
        <v>1465</v>
      </c>
      <c r="Q3554" s="162">
        <v>2715</v>
      </c>
      <c r="R3554" s="164">
        <v>1</v>
      </c>
      <c r="S3554" s="164" t="s">
        <v>644</v>
      </c>
      <c r="T3554" s="164"/>
      <c r="U3554" s="164" t="s">
        <v>644</v>
      </c>
      <c r="V3554" s="164" t="s">
        <v>644</v>
      </c>
      <c r="W3554" s="162">
        <f t="shared" si="203"/>
        <v>1</v>
      </c>
      <c r="X3554" s="162">
        <v>1</v>
      </c>
      <c r="Y3554" t="str">
        <f t="shared" si="204"/>
        <v>Public Elementary</v>
      </c>
      <c r="AA3554" t="str">
        <f t="shared" si="205"/>
        <v>1</v>
      </c>
    </row>
    <row r="3555" spans="1:27" ht="15.75" hidden="1" customHeight="1" x14ac:dyDescent="0.25">
      <c r="A3555" s="162">
        <v>3530</v>
      </c>
      <c r="B3555" s="162">
        <v>123458</v>
      </c>
      <c r="C3555" s="163" t="s">
        <v>2393</v>
      </c>
      <c r="D3555" s="163" t="s">
        <v>638</v>
      </c>
      <c r="E3555" s="163" t="s">
        <v>1000</v>
      </c>
      <c r="F3555" s="163" t="s">
        <v>4053</v>
      </c>
      <c r="G3555" s="163" t="s">
        <v>4133</v>
      </c>
      <c r="H3555" s="163" t="s">
        <v>4134</v>
      </c>
      <c r="I3555" s="163" t="s">
        <v>643</v>
      </c>
      <c r="J3555" s="162">
        <v>11.705069440000001</v>
      </c>
      <c r="K3555" s="162">
        <v>124.7547167</v>
      </c>
      <c r="L3555" s="163" t="s">
        <v>644</v>
      </c>
      <c r="M3555" s="162">
        <v>14</v>
      </c>
      <c r="N3555" s="162">
        <v>86</v>
      </c>
      <c r="O3555" s="162">
        <v>202</v>
      </c>
      <c r="P3555" s="162">
        <v>1465</v>
      </c>
      <c r="Q3555" s="162">
        <v>2715</v>
      </c>
      <c r="R3555" s="164">
        <v>1</v>
      </c>
      <c r="S3555" s="164" t="s">
        <v>644</v>
      </c>
      <c r="T3555" s="164"/>
      <c r="U3555" s="164" t="s">
        <v>644</v>
      </c>
      <c r="V3555" s="164" t="s">
        <v>644</v>
      </c>
      <c r="W3555" s="162">
        <f t="shared" si="203"/>
        <v>1</v>
      </c>
      <c r="X3555" s="162">
        <v>1</v>
      </c>
      <c r="Y3555" t="str">
        <f t="shared" si="204"/>
        <v>Public Elementary</v>
      </c>
      <c r="AA3555" t="str">
        <f t="shared" si="205"/>
        <v>1</v>
      </c>
    </row>
    <row r="3556" spans="1:27" ht="15.75" hidden="1" customHeight="1" x14ac:dyDescent="0.25">
      <c r="A3556" s="162">
        <v>3531</v>
      </c>
      <c r="B3556" s="162">
        <v>123459</v>
      </c>
      <c r="C3556" s="163" t="s">
        <v>4148</v>
      </c>
      <c r="D3556" s="163" t="s">
        <v>638</v>
      </c>
      <c r="E3556" s="163" t="s">
        <v>1000</v>
      </c>
      <c r="F3556" s="163" t="s">
        <v>4053</v>
      </c>
      <c r="G3556" s="163" t="s">
        <v>4133</v>
      </c>
      <c r="H3556" s="163" t="s">
        <v>4134</v>
      </c>
      <c r="I3556" s="163" t="s">
        <v>643</v>
      </c>
      <c r="J3556" s="162">
        <v>11.57409</v>
      </c>
      <c r="K3556" s="162">
        <v>124.825451</v>
      </c>
      <c r="L3556" s="163" t="s">
        <v>644</v>
      </c>
      <c r="M3556" s="162">
        <v>14</v>
      </c>
      <c r="N3556" s="162">
        <v>86</v>
      </c>
      <c r="O3556" s="162">
        <v>202</v>
      </c>
      <c r="P3556" s="162">
        <v>1465</v>
      </c>
      <c r="Q3556" s="162">
        <v>2715</v>
      </c>
      <c r="R3556" s="164">
        <v>1</v>
      </c>
      <c r="S3556" s="164" t="s">
        <v>644</v>
      </c>
      <c r="T3556" s="164"/>
      <c r="U3556" s="164" t="s">
        <v>644</v>
      </c>
      <c r="V3556" s="164" t="s">
        <v>644</v>
      </c>
      <c r="W3556" s="162">
        <f t="shared" si="203"/>
        <v>1</v>
      </c>
      <c r="X3556" s="162">
        <v>1</v>
      </c>
      <c r="Y3556" t="str">
        <f t="shared" si="204"/>
        <v>Public Elementary</v>
      </c>
      <c r="AA3556" t="str">
        <f t="shared" si="205"/>
        <v>1</v>
      </c>
    </row>
    <row r="3557" spans="1:27" ht="15.75" hidden="1" customHeight="1" x14ac:dyDescent="0.25">
      <c r="A3557" s="162">
        <v>3532</v>
      </c>
      <c r="B3557" s="162">
        <v>123460</v>
      </c>
      <c r="C3557" s="163" t="s">
        <v>4149</v>
      </c>
      <c r="D3557" s="163" t="s">
        <v>638</v>
      </c>
      <c r="E3557" s="163" t="s">
        <v>1000</v>
      </c>
      <c r="F3557" s="163" t="s">
        <v>4053</v>
      </c>
      <c r="G3557" s="163" t="s">
        <v>4133</v>
      </c>
      <c r="H3557" s="163" t="s">
        <v>4134</v>
      </c>
      <c r="I3557" s="163" t="s">
        <v>643</v>
      </c>
      <c r="J3557" s="166">
        <v>11.550376999999999</v>
      </c>
      <c r="K3557" s="166">
        <v>124.835579</v>
      </c>
      <c r="L3557" s="163" t="s">
        <v>644</v>
      </c>
      <c r="M3557" s="162">
        <v>14</v>
      </c>
      <c r="N3557" s="162">
        <v>86</v>
      </c>
      <c r="O3557" s="162">
        <v>202</v>
      </c>
      <c r="P3557" s="162">
        <v>1465</v>
      </c>
      <c r="Q3557" s="162">
        <v>2715</v>
      </c>
      <c r="R3557" s="164">
        <v>1</v>
      </c>
      <c r="S3557" s="164" t="s">
        <v>644</v>
      </c>
      <c r="T3557" s="164"/>
      <c r="U3557" s="164" t="s">
        <v>644</v>
      </c>
      <c r="V3557" s="164" t="s">
        <v>644</v>
      </c>
      <c r="W3557" s="162">
        <f t="shared" si="203"/>
        <v>1</v>
      </c>
      <c r="X3557" s="162">
        <v>1</v>
      </c>
      <c r="Y3557" t="str">
        <f t="shared" si="204"/>
        <v>Public Elementary</v>
      </c>
      <c r="AA3557" t="str">
        <f t="shared" si="205"/>
        <v>1</v>
      </c>
    </row>
    <row r="3558" spans="1:27" ht="15.75" hidden="1" customHeight="1" x14ac:dyDescent="0.25">
      <c r="A3558" s="162">
        <v>3533</v>
      </c>
      <c r="B3558" s="162">
        <v>123461</v>
      </c>
      <c r="C3558" s="163" t="s">
        <v>4150</v>
      </c>
      <c r="D3558" s="163" t="s">
        <v>638</v>
      </c>
      <c r="E3558" s="163" t="s">
        <v>1000</v>
      </c>
      <c r="F3558" s="163" t="s">
        <v>4053</v>
      </c>
      <c r="G3558" s="163" t="s">
        <v>4133</v>
      </c>
      <c r="H3558" s="163" t="s">
        <v>4134</v>
      </c>
      <c r="I3558" s="163" t="s">
        <v>643</v>
      </c>
      <c r="J3558" s="162">
        <v>11.600785999999999</v>
      </c>
      <c r="K3558" s="162">
        <v>124.794631</v>
      </c>
      <c r="L3558" s="163" t="s">
        <v>644</v>
      </c>
      <c r="M3558" s="162">
        <v>14</v>
      </c>
      <c r="N3558" s="162">
        <v>86</v>
      </c>
      <c r="O3558" s="162">
        <v>202</v>
      </c>
      <c r="P3558" s="162">
        <v>1465</v>
      </c>
      <c r="Q3558" s="162">
        <v>2715</v>
      </c>
      <c r="R3558" s="164">
        <v>1</v>
      </c>
      <c r="S3558" s="164" t="s">
        <v>644</v>
      </c>
      <c r="T3558" s="164"/>
      <c r="U3558" s="164" t="s">
        <v>644</v>
      </c>
      <c r="V3558" s="164" t="s">
        <v>644</v>
      </c>
      <c r="W3558" s="162">
        <f t="shared" si="203"/>
        <v>1</v>
      </c>
      <c r="X3558" s="162">
        <v>1</v>
      </c>
      <c r="Y3558" t="str">
        <f t="shared" si="204"/>
        <v>Public Elementary</v>
      </c>
      <c r="AA3558" t="str">
        <f t="shared" si="205"/>
        <v>1</v>
      </c>
    </row>
    <row r="3559" spans="1:27" ht="15.75" hidden="1" customHeight="1" x14ac:dyDescent="0.25">
      <c r="A3559" s="162">
        <v>3534</v>
      </c>
      <c r="B3559" s="162">
        <v>123462</v>
      </c>
      <c r="C3559" s="163" t="s">
        <v>1373</v>
      </c>
      <c r="D3559" s="163" t="s">
        <v>638</v>
      </c>
      <c r="E3559" s="163" t="s">
        <v>1000</v>
      </c>
      <c r="F3559" s="163" t="s">
        <v>4053</v>
      </c>
      <c r="G3559" s="163" t="s">
        <v>4133</v>
      </c>
      <c r="H3559" s="163" t="s">
        <v>4134</v>
      </c>
      <c r="I3559" s="163" t="s">
        <v>643</v>
      </c>
      <c r="J3559" s="162">
        <v>11.72552222</v>
      </c>
      <c r="K3559" s="162">
        <v>124.76898610000001</v>
      </c>
      <c r="L3559" s="163" t="s">
        <v>644</v>
      </c>
      <c r="M3559" s="162">
        <v>14</v>
      </c>
      <c r="N3559" s="162">
        <v>86</v>
      </c>
      <c r="O3559" s="162">
        <v>202</v>
      </c>
      <c r="P3559" s="162">
        <v>1465</v>
      </c>
      <c r="Q3559" s="162">
        <v>2715</v>
      </c>
      <c r="R3559" s="164">
        <v>1</v>
      </c>
      <c r="S3559" s="164" t="s">
        <v>644</v>
      </c>
      <c r="T3559" s="164"/>
      <c r="U3559" s="164" t="s">
        <v>644</v>
      </c>
      <c r="V3559" s="164" t="s">
        <v>644</v>
      </c>
      <c r="W3559" s="162">
        <f t="shared" si="203"/>
        <v>1</v>
      </c>
      <c r="X3559" s="162">
        <v>1</v>
      </c>
      <c r="Y3559" t="str">
        <f t="shared" si="204"/>
        <v>Public Elementary</v>
      </c>
      <c r="AA3559" t="str">
        <f t="shared" si="205"/>
        <v>1</v>
      </c>
    </row>
    <row r="3560" spans="1:27" ht="15.75" hidden="1" customHeight="1" x14ac:dyDescent="0.25">
      <c r="A3560" s="162">
        <v>3535</v>
      </c>
      <c r="B3560" s="162">
        <v>123463</v>
      </c>
      <c r="C3560" s="163" t="s">
        <v>1481</v>
      </c>
      <c r="D3560" s="163" t="s">
        <v>638</v>
      </c>
      <c r="E3560" s="163" t="s">
        <v>1000</v>
      </c>
      <c r="F3560" s="163" t="s">
        <v>4053</v>
      </c>
      <c r="G3560" s="163" t="s">
        <v>4133</v>
      </c>
      <c r="H3560" s="163" t="s">
        <v>4134</v>
      </c>
      <c r="I3560" s="163" t="s">
        <v>643</v>
      </c>
      <c r="J3560" s="162">
        <v>11.565303</v>
      </c>
      <c r="K3560" s="162">
        <v>124.83377</v>
      </c>
      <c r="L3560" s="163" t="s">
        <v>644</v>
      </c>
      <c r="M3560" s="162">
        <v>14</v>
      </c>
      <c r="N3560" s="162">
        <v>86</v>
      </c>
      <c r="O3560" s="162">
        <v>202</v>
      </c>
      <c r="P3560" s="162">
        <v>1465</v>
      </c>
      <c r="Q3560" s="162">
        <v>2715</v>
      </c>
      <c r="R3560" s="164">
        <v>1</v>
      </c>
      <c r="S3560" s="164" t="s">
        <v>644</v>
      </c>
      <c r="T3560" s="164"/>
      <c r="U3560" s="164" t="s">
        <v>644</v>
      </c>
      <c r="V3560" s="164" t="s">
        <v>644</v>
      </c>
      <c r="W3560" s="162">
        <f t="shared" si="203"/>
        <v>1</v>
      </c>
      <c r="X3560" s="162">
        <v>1</v>
      </c>
      <c r="Y3560" t="str">
        <f t="shared" si="204"/>
        <v>Public Elementary</v>
      </c>
      <c r="AA3560" t="str">
        <f t="shared" si="205"/>
        <v>1</v>
      </c>
    </row>
    <row r="3561" spans="1:27" ht="15.75" hidden="1" customHeight="1" x14ac:dyDescent="0.25">
      <c r="A3561" s="162">
        <v>3536</v>
      </c>
      <c r="B3561" s="162">
        <v>123464</v>
      </c>
      <c r="C3561" s="163" t="s">
        <v>831</v>
      </c>
      <c r="D3561" s="163" t="s">
        <v>638</v>
      </c>
      <c r="E3561" s="163" t="s">
        <v>1000</v>
      </c>
      <c r="F3561" s="163" t="s">
        <v>4053</v>
      </c>
      <c r="G3561" s="163" t="s">
        <v>4133</v>
      </c>
      <c r="H3561" s="163" t="s">
        <v>4134</v>
      </c>
      <c r="I3561" s="163" t="s">
        <v>643</v>
      </c>
      <c r="J3561" s="162">
        <v>11.621048</v>
      </c>
      <c r="K3561" s="162">
        <v>124.786563</v>
      </c>
      <c r="L3561" s="163" t="s">
        <v>644</v>
      </c>
      <c r="M3561" s="162">
        <v>14</v>
      </c>
      <c r="N3561" s="162">
        <v>86</v>
      </c>
      <c r="O3561" s="162">
        <v>202</v>
      </c>
      <c r="P3561" s="162">
        <v>1465</v>
      </c>
      <c r="Q3561" s="162">
        <v>2715</v>
      </c>
      <c r="R3561" s="164">
        <v>1</v>
      </c>
      <c r="S3561" s="164" t="s">
        <v>644</v>
      </c>
      <c r="T3561" s="164"/>
      <c r="U3561" s="164" t="s">
        <v>644</v>
      </c>
      <c r="V3561" s="164" t="s">
        <v>644</v>
      </c>
      <c r="W3561" s="162">
        <f t="shared" si="203"/>
        <v>1</v>
      </c>
      <c r="X3561" s="162">
        <v>1</v>
      </c>
      <c r="Y3561" t="str">
        <f t="shared" si="204"/>
        <v>Public Elementary</v>
      </c>
      <c r="AA3561" t="str">
        <f t="shared" si="205"/>
        <v>1</v>
      </c>
    </row>
    <row r="3562" spans="1:27" ht="15.75" hidden="1" customHeight="1" x14ac:dyDescent="0.25">
      <c r="A3562" s="162">
        <v>3537</v>
      </c>
      <c r="B3562" s="162">
        <v>123465</v>
      </c>
      <c r="C3562" s="163" t="s">
        <v>1263</v>
      </c>
      <c r="D3562" s="163" t="s">
        <v>638</v>
      </c>
      <c r="E3562" s="163" t="s">
        <v>1000</v>
      </c>
      <c r="F3562" s="163" t="s">
        <v>4053</v>
      </c>
      <c r="G3562" s="163" t="s">
        <v>4133</v>
      </c>
      <c r="H3562" s="163" t="s">
        <v>4134</v>
      </c>
      <c r="I3562" s="163" t="s">
        <v>643</v>
      </c>
      <c r="J3562" s="166">
        <v>11.68160278</v>
      </c>
      <c r="K3562" s="166">
        <v>124.7510667</v>
      </c>
      <c r="L3562" s="163" t="s">
        <v>644</v>
      </c>
      <c r="M3562" s="162">
        <v>14</v>
      </c>
      <c r="N3562" s="162">
        <v>86</v>
      </c>
      <c r="O3562" s="162">
        <v>202</v>
      </c>
      <c r="P3562" s="162">
        <v>1465</v>
      </c>
      <c r="Q3562" s="162">
        <v>2715</v>
      </c>
      <c r="R3562" s="164">
        <v>1</v>
      </c>
      <c r="S3562" s="164" t="s">
        <v>644</v>
      </c>
      <c r="T3562" s="164"/>
      <c r="U3562" s="164" t="s">
        <v>644</v>
      </c>
      <c r="V3562" s="164" t="s">
        <v>644</v>
      </c>
      <c r="W3562" s="162">
        <f t="shared" si="203"/>
        <v>1</v>
      </c>
      <c r="X3562" s="162">
        <v>1</v>
      </c>
      <c r="Y3562" t="str">
        <f t="shared" si="204"/>
        <v>Public Elementary</v>
      </c>
      <c r="AA3562" t="str">
        <f t="shared" si="205"/>
        <v>1</v>
      </c>
    </row>
    <row r="3563" spans="1:27" ht="15.75" hidden="1" customHeight="1" x14ac:dyDescent="0.25">
      <c r="A3563" s="162">
        <v>3538</v>
      </c>
      <c r="B3563" s="162">
        <v>123466</v>
      </c>
      <c r="C3563" s="163" t="s">
        <v>4151</v>
      </c>
      <c r="D3563" s="163" t="s">
        <v>638</v>
      </c>
      <c r="E3563" s="163" t="s">
        <v>1000</v>
      </c>
      <c r="F3563" s="163" t="s">
        <v>4053</v>
      </c>
      <c r="G3563" s="163" t="s">
        <v>4133</v>
      </c>
      <c r="H3563" s="163" t="s">
        <v>4134</v>
      </c>
      <c r="I3563" s="163" t="s">
        <v>643</v>
      </c>
      <c r="J3563" s="170"/>
      <c r="K3563" s="170"/>
      <c r="L3563" s="163" t="s">
        <v>644</v>
      </c>
      <c r="M3563" s="162">
        <v>14</v>
      </c>
      <c r="N3563" s="162">
        <v>86</v>
      </c>
      <c r="O3563" s="162">
        <v>202</v>
      </c>
      <c r="P3563" s="162">
        <v>1465</v>
      </c>
      <c r="Q3563" s="162">
        <v>2715</v>
      </c>
      <c r="R3563" s="164">
        <v>1</v>
      </c>
      <c r="S3563" s="164" t="s">
        <v>644</v>
      </c>
      <c r="T3563" s="164"/>
      <c r="U3563" s="164" t="s">
        <v>644</v>
      </c>
      <c r="V3563" s="164" t="s">
        <v>644</v>
      </c>
      <c r="W3563" s="162">
        <f t="shared" si="203"/>
        <v>1</v>
      </c>
      <c r="X3563" s="162">
        <v>1</v>
      </c>
      <c r="Y3563" t="str">
        <f t="shared" si="204"/>
        <v>Public Elementary</v>
      </c>
      <c r="AA3563" t="str">
        <f t="shared" si="205"/>
        <v>1</v>
      </c>
    </row>
    <row r="3564" spans="1:27" ht="15.75" hidden="1" customHeight="1" x14ac:dyDescent="0.25">
      <c r="A3564" s="162">
        <v>3539</v>
      </c>
      <c r="B3564" s="162">
        <v>123467</v>
      </c>
      <c r="C3564" s="163" t="s">
        <v>1337</v>
      </c>
      <c r="D3564" s="163" t="s">
        <v>638</v>
      </c>
      <c r="E3564" s="163" t="s">
        <v>1000</v>
      </c>
      <c r="F3564" s="163" t="s">
        <v>4053</v>
      </c>
      <c r="G3564" s="163" t="s">
        <v>4133</v>
      </c>
      <c r="H3564" s="163" t="s">
        <v>4134</v>
      </c>
      <c r="I3564" s="163" t="s">
        <v>643</v>
      </c>
      <c r="J3564" s="162">
        <v>11.671398</v>
      </c>
      <c r="K3564" s="162">
        <v>124.759319</v>
      </c>
      <c r="L3564" s="163" t="s">
        <v>644</v>
      </c>
      <c r="M3564" s="162">
        <v>14</v>
      </c>
      <c r="N3564" s="162">
        <v>86</v>
      </c>
      <c r="O3564" s="162">
        <v>202</v>
      </c>
      <c r="P3564" s="162">
        <v>1465</v>
      </c>
      <c r="Q3564" s="162">
        <v>2715</v>
      </c>
      <c r="R3564" s="164">
        <v>1</v>
      </c>
      <c r="S3564" s="164" t="s">
        <v>644</v>
      </c>
      <c r="T3564" s="164"/>
      <c r="U3564" s="164" t="s">
        <v>644</v>
      </c>
      <c r="V3564" s="164" t="s">
        <v>644</v>
      </c>
      <c r="W3564" s="162">
        <f t="shared" si="203"/>
        <v>1</v>
      </c>
      <c r="X3564" s="162">
        <v>1</v>
      </c>
      <c r="Y3564" t="str">
        <f t="shared" si="204"/>
        <v>Public Elementary</v>
      </c>
      <c r="AA3564" t="str">
        <f t="shared" si="205"/>
        <v>1</v>
      </c>
    </row>
    <row r="3565" spans="1:27" ht="15.75" hidden="1" customHeight="1" x14ac:dyDescent="0.25">
      <c r="A3565" s="162">
        <v>3540</v>
      </c>
      <c r="B3565" s="162">
        <v>123468</v>
      </c>
      <c r="C3565" s="163" t="s">
        <v>4152</v>
      </c>
      <c r="D3565" s="163" t="s">
        <v>638</v>
      </c>
      <c r="E3565" s="163" t="s">
        <v>1000</v>
      </c>
      <c r="F3565" s="163" t="s">
        <v>4053</v>
      </c>
      <c r="G3565" s="163" t="s">
        <v>4133</v>
      </c>
      <c r="H3565" s="163" t="s">
        <v>4134</v>
      </c>
      <c r="I3565" s="163" t="s">
        <v>643</v>
      </c>
      <c r="J3565" s="162">
        <v>11.699299999999999</v>
      </c>
      <c r="K3565" s="162">
        <v>124.742</v>
      </c>
      <c r="L3565" s="163" t="s">
        <v>644</v>
      </c>
      <c r="M3565" s="162">
        <v>14</v>
      </c>
      <c r="N3565" s="162">
        <v>86</v>
      </c>
      <c r="O3565" s="162">
        <v>202</v>
      </c>
      <c r="P3565" s="162">
        <v>1465</v>
      </c>
      <c r="Q3565" s="162">
        <v>2715</v>
      </c>
      <c r="R3565" s="164">
        <v>1</v>
      </c>
      <c r="S3565" s="164" t="s">
        <v>644</v>
      </c>
      <c r="T3565" s="164"/>
      <c r="U3565" s="164" t="s">
        <v>644</v>
      </c>
      <c r="V3565" s="164" t="s">
        <v>644</v>
      </c>
      <c r="W3565" s="162">
        <f t="shared" ref="W3565:W3628" si="206">IF(AA3565="1",1,IF(AA3565="2",2,IF(AA3565="12",4,IF(AA3565="123",6,IF(AA3565="23",5,IF(AA3565="3",3,IF(AA3565="4",7,IF(AA3565="35",8,""))))))))</f>
        <v>1</v>
      </c>
      <c r="X3565" s="162">
        <v>1</v>
      </c>
      <c r="Y3565" t="str">
        <f t="shared" si="204"/>
        <v>Public Elementary</v>
      </c>
      <c r="AA3565" t="str">
        <f t="shared" si="205"/>
        <v>1</v>
      </c>
    </row>
    <row r="3566" spans="1:27" ht="15.75" hidden="1" customHeight="1" x14ac:dyDescent="0.25">
      <c r="A3566" s="162">
        <v>3541</v>
      </c>
      <c r="B3566" s="162">
        <v>123469</v>
      </c>
      <c r="C3566" s="163" t="s">
        <v>4153</v>
      </c>
      <c r="D3566" s="163" t="s">
        <v>638</v>
      </c>
      <c r="E3566" s="163" t="s">
        <v>1000</v>
      </c>
      <c r="F3566" s="163" t="s">
        <v>4053</v>
      </c>
      <c r="G3566" s="163" t="s">
        <v>4133</v>
      </c>
      <c r="H3566" s="163" t="s">
        <v>4134</v>
      </c>
      <c r="I3566" s="163" t="s">
        <v>643</v>
      </c>
      <c r="J3566" s="162">
        <v>11.602634999999999</v>
      </c>
      <c r="K3566" s="162">
        <v>124.83635200000001</v>
      </c>
      <c r="L3566" s="163" t="s">
        <v>644</v>
      </c>
      <c r="M3566" s="162">
        <v>14</v>
      </c>
      <c r="N3566" s="162">
        <v>86</v>
      </c>
      <c r="O3566" s="162">
        <v>202</v>
      </c>
      <c r="P3566" s="162">
        <v>1465</v>
      </c>
      <c r="Q3566" s="162">
        <v>2715</v>
      </c>
      <c r="R3566" s="164">
        <v>1</v>
      </c>
      <c r="S3566" s="164" t="s">
        <v>644</v>
      </c>
      <c r="T3566" s="164"/>
      <c r="U3566" s="164" t="s">
        <v>644</v>
      </c>
      <c r="V3566" s="164" t="s">
        <v>644</v>
      </c>
      <c r="W3566" s="162">
        <f t="shared" si="206"/>
        <v>1</v>
      </c>
      <c r="X3566" s="162">
        <v>1</v>
      </c>
      <c r="Y3566" t="str">
        <f t="shared" si="204"/>
        <v>Public Elementary</v>
      </c>
      <c r="AA3566" t="str">
        <f t="shared" si="205"/>
        <v>1</v>
      </c>
    </row>
    <row r="3567" spans="1:27" ht="15.75" hidden="1" customHeight="1" x14ac:dyDescent="0.25">
      <c r="A3567" s="162">
        <v>3542</v>
      </c>
      <c r="B3567" s="162">
        <v>123470</v>
      </c>
      <c r="C3567" s="163" t="s">
        <v>4154</v>
      </c>
      <c r="D3567" s="163" t="s">
        <v>638</v>
      </c>
      <c r="E3567" s="163" t="s">
        <v>1000</v>
      </c>
      <c r="F3567" s="163" t="s">
        <v>4053</v>
      </c>
      <c r="G3567" s="163" t="s">
        <v>4133</v>
      </c>
      <c r="H3567" s="163" t="s">
        <v>4155</v>
      </c>
      <c r="I3567" s="163" t="s">
        <v>643</v>
      </c>
      <c r="J3567" s="162">
        <v>11.591873</v>
      </c>
      <c r="K3567" s="162">
        <v>124.765878</v>
      </c>
      <c r="L3567" s="163" t="s">
        <v>644</v>
      </c>
      <c r="M3567" s="162">
        <v>14</v>
      </c>
      <c r="N3567" s="162">
        <v>86</v>
      </c>
      <c r="O3567" s="162">
        <v>202</v>
      </c>
      <c r="P3567" s="162">
        <v>1465</v>
      </c>
      <c r="Q3567" s="162">
        <v>2716</v>
      </c>
      <c r="R3567" s="164">
        <v>1</v>
      </c>
      <c r="S3567" s="164" t="s">
        <v>644</v>
      </c>
      <c r="T3567" s="164"/>
      <c r="U3567" s="164" t="s">
        <v>644</v>
      </c>
      <c r="V3567" s="164" t="s">
        <v>644</v>
      </c>
      <c r="W3567" s="162">
        <f t="shared" si="206"/>
        <v>1</v>
      </c>
      <c r="X3567" s="162">
        <v>1</v>
      </c>
      <c r="Y3567" t="str">
        <f t="shared" si="204"/>
        <v>Public Elementary</v>
      </c>
      <c r="AA3567" t="str">
        <f t="shared" si="205"/>
        <v>1</v>
      </c>
    </row>
    <row r="3568" spans="1:27" ht="15.75" hidden="1" customHeight="1" x14ac:dyDescent="0.25">
      <c r="A3568" s="162">
        <v>3543</v>
      </c>
      <c r="B3568" s="162">
        <v>123471</v>
      </c>
      <c r="C3568" s="163" t="s">
        <v>2485</v>
      </c>
      <c r="D3568" s="163" t="s">
        <v>638</v>
      </c>
      <c r="E3568" s="163" t="s">
        <v>1000</v>
      </c>
      <c r="F3568" s="163" t="s">
        <v>4053</v>
      </c>
      <c r="G3568" s="163" t="s">
        <v>4133</v>
      </c>
      <c r="H3568" s="163" t="s">
        <v>4155</v>
      </c>
      <c r="I3568" s="163" t="s">
        <v>643</v>
      </c>
      <c r="J3568" s="162">
        <v>11.540412</v>
      </c>
      <c r="K3568" s="162">
        <v>124.80202</v>
      </c>
      <c r="L3568" s="163" t="s">
        <v>644</v>
      </c>
      <c r="M3568" s="162">
        <v>14</v>
      </c>
      <c r="N3568" s="162">
        <v>86</v>
      </c>
      <c r="O3568" s="162">
        <v>202</v>
      </c>
      <c r="P3568" s="162">
        <v>1465</v>
      </c>
      <c r="Q3568" s="162">
        <v>2716</v>
      </c>
      <c r="R3568" s="164">
        <v>1</v>
      </c>
      <c r="S3568" s="164" t="s">
        <v>644</v>
      </c>
      <c r="T3568" s="164"/>
      <c r="U3568" s="164" t="s">
        <v>644</v>
      </c>
      <c r="V3568" s="164" t="s">
        <v>644</v>
      </c>
      <c r="W3568" s="162">
        <f t="shared" si="206"/>
        <v>1</v>
      </c>
      <c r="X3568" s="162">
        <v>1</v>
      </c>
      <c r="Y3568" t="str">
        <f t="shared" si="204"/>
        <v>Public Elementary</v>
      </c>
      <c r="AA3568" t="str">
        <f t="shared" si="205"/>
        <v>1</v>
      </c>
    </row>
    <row r="3569" spans="1:27" ht="15.75" hidden="1" customHeight="1" x14ac:dyDescent="0.25">
      <c r="A3569" s="162">
        <v>3544</v>
      </c>
      <c r="B3569" s="162">
        <v>123472</v>
      </c>
      <c r="C3569" s="163" t="s">
        <v>4156</v>
      </c>
      <c r="D3569" s="163" t="s">
        <v>638</v>
      </c>
      <c r="E3569" s="163" t="s">
        <v>1000</v>
      </c>
      <c r="F3569" s="163" t="s">
        <v>4053</v>
      </c>
      <c r="G3569" s="163" t="s">
        <v>4133</v>
      </c>
      <c r="H3569" s="163" t="s">
        <v>4155</v>
      </c>
      <c r="I3569" s="163" t="s">
        <v>643</v>
      </c>
      <c r="J3569" s="162">
        <v>11.557314</v>
      </c>
      <c r="K3569" s="162">
        <v>124.801068</v>
      </c>
      <c r="L3569" s="163" t="s">
        <v>644</v>
      </c>
      <c r="M3569" s="162">
        <v>14</v>
      </c>
      <c r="N3569" s="162">
        <v>86</v>
      </c>
      <c r="O3569" s="162">
        <v>202</v>
      </c>
      <c r="P3569" s="162">
        <v>1465</v>
      </c>
      <c r="Q3569" s="162">
        <v>2716</v>
      </c>
      <c r="R3569" s="164">
        <v>1</v>
      </c>
      <c r="S3569" s="164" t="s">
        <v>644</v>
      </c>
      <c r="T3569" s="164"/>
      <c r="U3569" s="164" t="s">
        <v>644</v>
      </c>
      <c r="V3569" s="164" t="s">
        <v>644</v>
      </c>
      <c r="W3569" s="162">
        <f t="shared" si="206"/>
        <v>1</v>
      </c>
      <c r="X3569" s="162">
        <v>1</v>
      </c>
      <c r="Y3569" t="str">
        <f t="shared" si="204"/>
        <v>Public Elementary</v>
      </c>
      <c r="AA3569" t="str">
        <f t="shared" si="205"/>
        <v>1</v>
      </c>
    </row>
    <row r="3570" spans="1:27" ht="15.75" hidden="1" customHeight="1" x14ac:dyDescent="0.25">
      <c r="A3570" s="162">
        <v>3545</v>
      </c>
      <c r="B3570" s="162">
        <v>123473</v>
      </c>
      <c r="C3570" s="163" t="s">
        <v>4157</v>
      </c>
      <c r="D3570" s="163" t="s">
        <v>638</v>
      </c>
      <c r="E3570" s="163" t="s">
        <v>1000</v>
      </c>
      <c r="F3570" s="163" t="s">
        <v>4053</v>
      </c>
      <c r="G3570" s="163" t="s">
        <v>4133</v>
      </c>
      <c r="H3570" s="163" t="s">
        <v>4155</v>
      </c>
      <c r="I3570" s="163" t="s">
        <v>643</v>
      </c>
      <c r="J3570" s="162">
        <v>11.725474999999999</v>
      </c>
      <c r="K3570" s="162">
        <v>124.72514169999999</v>
      </c>
      <c r="L3570" s="163" t="s">
        <v>644</v>
      </c>
      <c r="M3570" s="162">
        <v>14</v>
      </c>
      <c r="N3570" s="162">
        <v>86</v>
      </c>
      <c r="O3570" s="162">
        <v>202</v>
      </c>
      <c r="P3570" s="162">
        <v>1465</v>
      </c>
      <c r="Q3570" s="162">
        <v>2716</v>
      </c>
      <c r="R3570" s="164">
        <v>1</v>
      </c>
      <c r="S3570" s="164" t="s">
        <v>644</v>
      </c>
      <c r="T3570" s="164"/>
      <c r="U3570" s="164" t="s">
        <v>644</v>
      </c>
      <c r="V3570" s="164" t="s">
        <v>644</v>
      </c>
      <c r="W3570" s="162">
        <f t="shared" si="206"/>
        <v>1</v>
      </c>
      <c r="X3570" s="162">
        <v>1</v>
      </c>
      <c r="Y3570" t="str">
        <f t="shared" si="204"/>
        <v>Public Elementary</v>
      </c>
      <c r="AA3570" t="str">
        <f t="shared" si="205"/>
        <v>1</v>
      </c>
    </row>
    <row r="3571" spans="1:27" ht="15.75" hidden="1" customHeight="1" x14ac:dyDescent="0.25">
      <c r="A3571" s="162">
        <v>3546</v>
      </c>
      <c r="B3571" s="162">
        <v>123474</v>
      </c>
      <c r="C3571" s="163" t="s">
        <v>4158</v>
      </c>
      <c r="D3571" s="163" t="s">
        <v>638</v>
      </c>
      <c r="E3571" s="163" t="s">
        <v>1000</v>
      </c>
      <c r="F3571" s="163" t="s">
        <v>4053</v>
      </c>
      <c r="G3571" s="163" t="s">
        <v>4133</v>
      </c>
      <c r="H3571" s="163" t="s">
        <v>4155</v>
      </c>
      <c r="I3571" s="163" t="s">
        <v>643</v>
      </c>
      <c r="J3571" s="162">
        <v>11.700862000000001</v>
      </c>
      <c r="K3571" s="162">
        <v>124.713142</v>
      </c>
      <c r="L3571" s="163" t="s">
        <v>644</v>
      </c>
      <c r="M3571" s="162">
        <v>14</v>
      </c>
      <c r="N3571" s="162">
        <v>86</v>
      </c>
      <c r="O3571" s="162">
        <v>202</v>
      </c>
      <c r="P3571" s="162">
        <v>1465</v>
      </c>
      <c r="Q3571" s="162">
        <v>2716</v>
      </c>
      <c r="R3571" s="164">
        <v>1</v>
      </c>
      <c r="S3571" s="164" t="s">
        <v>644</v>
      </c>
      <c r="T3571" s="164"/>
      <c r="U3571" s="164" t="s">
        <v>644</v>
      </c>
      <c r="V3571" s="164" t="s">
        <v>644</v>
      </c>
      <c r="W3571" s="162">
        <f t="shared" si="206"/>
        <v>1</v>
      </c>
      <c r="X3571" s="162">
        <v>1</v>
      </c>
      <c r="Y3571" t="str">
        <f t="shared" si="204"/>
        <v>Public Elementary</v>
      </c>
      <c r="AA3571" t="str">
        <f t="shared" si="205"/>
        <v>1</v>
      </c>
    </row>
    <row r="3572" spans="1:27" ht="15.75" hidden="1" customHeight="1" x14ac:dyDescent="0.25">
      <c r="A3572" s="162">
        <v>3547</v>
      </c>
      <c r="B3572" s="162">
        <v>123475</v>
      </c>
      <c r="C3572" s="163" t="s">
        <v>4159</v>
      </c>
      <c r="D3572" s="163" t="s">
        <v>638</v>
      </c>
      <c r="E3572" s="163" t="s">
        <v>1000</v>
      </c>
      <c r="F3572" s="163" t="s">
        <v>4053</v>
      </c>
      <c r="G3572" s="163" t="s">
        <v>4133</v>
      </c>
      <c r="H3572" s="163" t="s">
        <v>4155</v>
      </c>
      <c r="I3572" s="163" t="s">
        <v>643</v>
      </c>
      <c r="J3572" s="162">
        <v>11.575393</v>
      </c>
      <c r="K3572" s="162">
        <v>124.777536</v>
      </c>
      <c r="L3572" s="163" t="s">
        <v>644</v>
      </c>
      <c r="M3572" s="162">
        <v>14</v>
      </c>
      <c r="N3572" s="162">
        <v>86</v>
      </c>
      <c r="O3572" s="162">
        <v>202</v>
      </c>
      <c r="P3572" s="162">
        <v>1465</v>
      </c>
      <c r="Q3572" s="162">
        <v>2716</v>
      </c>
      <c r="R3572" s="164">
        <v>1</v>
      </c>
      <c r="S3572" s="164" t="s">
        <v>644</v>
      </c>
      <c r="T3572" s="164"/>
      <c r="U3572" s="164" t="s">
        <v>644</v>
      </c>
      <c r="V3572" s="164" t="s">
        <v>644</v>
      </c>
      <c r="W3572" s="162">
        <f t="shared" si="206"/>
        <v>1</v>
      </c>
      <c r="X3572" s="162">
        <v>1</v>
      </c>
      <c r="Y3572" t="str">
        <f t="shared" si="204"/>
        <v>Public Elementary</v>
      </c>
      <c r="AA3572" t="str">
        <f t="shared" si="205"/>
        <v>1</v>
      </c>
    </row>
    <row r="3573" spans="1:27" ht="15.75" hidden="1" customHeight="1" x14ac:dyDescent="0.25">
      <c r="A3573" s="162">
        <v>3548</v>
      </c>
      <c r="B3573" s="162">
        <v>123476</v>
      </c>
      <c r="C3573" s="163" t="s">
        <v>4160</v>
      </c>
      <c r="D3573" s="163" t="s">
        <v>638</v>
      </c>
      <c r="E3573" s="163" t="s">
        <v>1000</v>
      </c>
      <c r="F3573" s="163" t="s">
        <v>4053</v>
      </c>
      <c r="G3573" s="163" t="s">
        <v>4133</v>
      </c>
      <c r="H3573" s="163" t="s">
        <v>4155</v>
      </c>
      <c r="I3573" s="163" t="s">
        <v>643</v>
      </c>
      <c r="J3573" s="162">
        <v>11.570095999999999</v>
      </c>
      <c r="K3573" s="162">
        <v>124.792485</v>
      </c>
      <c r="L3573" s="163" t="s">
        <v>644</v>
      </c>
      <c r="M3573" s="162">
        <v>14</v>
      </c>
      <c r="N3573" s="162">
        <v>86</v>
      </c>
      <c r="O3573" s="162">
        <v>202</v>
      </c>
      <c r="P3573" s="162">
        <v>1465</v>
      </c>
      <c r="Q3573" s="162">
        <v>2716</v>
      </c>
      <c r="R3573" s="164">
        <v>1</v>
      </c>
      <c r="S3573" s="164" t="s">
        <v>644</v>
      </c>
      <c r="T3573" s="164"/>
      <c r="U3573" s="164" t="s">
        <v>644</v>
      </c>
      <c r="V3573" s="164" t="s">
        <v>644</v>
      </c>
      <c r="W3573" s="162">
        <f t="shared" si="206"/>
        <v>1</v>
      </c>
      <c r="X3573" s="162">
        <v>1</v>
      </c>
      <c r="Y3573" t="str">
        <f t="shared" si="204"/>
        <v>Public Elementary</v>
      </c>
      <c r="AA3573" t="str">
        <f t="shared" si="205"/>
        <v>1</v>
      </c>
    </row>
    <row r="3574" spans="1:27" ht="15.75" hidden="1" customHeight="1" x14ac:dyDescent="0.25">
      <c r="A3574" s="162">
        <v>3549</v>
      </c>
      <c r="B3574" s="162">
        <v>123477</v>
      </c>
      <c r="C3574" s="163" t="s">
        <v>4161</v>
      </c>
      <c r="D3574" s="163" t="s">
        <v>638</v>
      </c>
      <c r="E3574" s="163" t="s">
        <v>1000</v>
      </c>
      <c r="F3574" s="163" t="s">
        <v>4053</v>
      </c>
      <c r="G3574" s="163" t="s">
        <v>4133</v>
      </c>
      <c r="H3574" s="163" t="s">
        <v>4155</v>
      </c>
      <c r="I3574" s="163" t="s">
        <v>643</v>
      </c>
      <c r="J3574" s="162">
        <v>11.554792000000001</v>
      </c>
      <c r="K3574" s="162">
        <v>124.79506000000001</v>
      </c>
      <c r="L3574" s="163" t="s">
        <v>644</v>
      </c>
      <c r="M3574" s="162">
        <v>14</v>
      </c>
      <c r="N3574" s="162">
        <v>86</v>
      </c>
      <c r="O3574" s="162">
        <v>202</v>
      </c>
      <c r="P3574" s="162">
        <v>1465</v>
      </c>
      <c r="Q3574" s="162">
        <v>2716</v>
      </c>
      <c r="R3574" s="164">
        <v>1</v>
      </c>
      <c r="S3574" s="164" t="s">
        <v>644</v>
      </c>
      <c r="T3574" s="164"/>
      <c r="U3574" s="164" t="s">
        <v>644</v>
      </c>
      <c r="V3574" s="164" t="s">
        <v>644</v>
      </c>
      <c r="W3574" s="162">
        <f t="shared" si="206"/>
        <v>1</v>
      </c>
      <c r="X3574" s="162">
        <v>1</v>
      </c>
      <c r="Y3574" t="str">
        <f t="shared" si="204"/>
        <v>Public Elementary</v>
      </c>
      <c r="AA3574" t="str">
        <f t="shared" si="205"/>
        <v>1</v>
      </c>
    </row>
    <row r="3575" spans="1:27" ht="15.75" hidden="1" customHeight="1" x14ac:dyDescent="0.25">
      <c r="A3575" s="162">
        <v>3550</v>
      </c>
      <c r="B3575" s="162">
        <v>123478</v>
      </c>
      <c r="C3575" s="163" t="s">
        <v>4162</v>
      </c>
      <c r="D3575" s="163" t="s">
        <v>638</v>
      </c>
      <c r="E3575" s="163" t="s">
        <v>1000</v>
      </c>
      <c r="F3575" s="163" t="s">
        <v>4053</v>
      </c>
      <c r="G3575" s="163" t="s">
        <v>4133</v>
      </c>
      <c r="H3575" s="163" t="s">
        <v>4155</v>
      </c>
      <c r="I3575" s="163" t="s">
        <v>643</v>
      </c>
      <c r="J3575" s="162">
        <v>11.542892999999999</v>
      </c>
      <c r="K3575" s="162">
        <v>124.803135</v>
      </c>
      <c r="L3575" s="163" t="s">
        <v>644</v>
      </c>
      <c r="M3575" s="162">
        <v>14</v>
      </c>
      <c r="N3575" s="162">
        <v>86</v>
      </c>
      <c r="O3575" s="162">
        <v>202</v>
      </c>
      <c r="P3575" s="162">
        <v>1465</v>
      </c>
      <c r="Q3575" s="162">
        <v>2716</v>
      </c>
      <c r="R3575" s="164">
        <v>1</v>
      </c>
      <c r="S3575" s="164" t="s">
        <v>644</v>
      </c>
      <c r="T3575" s="164"/>
      <c r="U3575" s="164" t="s">
        <v>644</v>
      </c>
      <c r="V3575" s="164" t="s">
        <v>644</v>
      </c>
      <c r="W3575" s="162">
        <f t="shared" si="206"/>
        <v>1</v>
      </c>
      <c r="X3575" s="162">
        <v>1</v>
      </c>
      <c r="Y3575" t="str">
        <f t="shared" si="204"/>
        <v>Public Elementary</v>
      </c>
      <c r="AA3575" t="str">
        <f t="shared" si="205"/>
        <v>1</v>
      </c>
    </row>
    <row r="3576" spans="1:27" ht="15.75" hidden="1" customHeight="1" x14ac:dyDescent="0.25">
      <c r="A3576" s="162">
        <v>3551</v>
      </c>
      <c r="B3576" s="162">
        <v>123479</v>
      </c>
      <c r="C3576" s="163" t="s">
        <v>4163</v>
      </c>
      <c r="D3576" s="163" t="s">
        <v>638</v>
      </c>
      <c r="E3576" s="163" t="s">
        <v>1000</v>
      </c>
      <c r="F3576" s="163" t="s">
        <v>4053</v>
      </c>
      <c r="G3576" s="163" t="s">
        <v>4133</v>
      </c>
      <c r="H3576" s="163" t="s">
        <v>4155</v>
      </c>
      <c r="I3576" s="163" t="s">
        <v>643</v>
      </c>
      <c r="J3576" s="162">
        <v>11.73715</v>
      </c>
      <c r="K3576" s="162">
        <v>124.75392220000001</v>
      </c>
      <c r="L3576" s="163" t="s">
        <v>644</v>
      </c>
      <c r="M3576" s="162">
        <v>14</v>
      </c>
      <c r="N3576" s="162">
        <v>86</v>
      </c>
      <c r="O3576" s="162">
        <v>202</v>
      </c>
      <c r="P3576" s="162">
        <v>1465</v>
      </c>
      <c r="Q3576" s="162">
        <v>2716</v>
      </c>
      <c r="R3576" s="164">
        <v>1</v>
      </c>
      <c r="S3576" s="164" t="s">
        <v>644</v>
      </c>
      <c r="T3576" s="164"/>
      <c r="U3576" s="164" t="s">
        <v>644</v>
      </c>
      <c r="V3576" s="164" t="s">
        <v>644</v>
      </c>
      <c r="W3576" s="162">
        <f t="shared" si="206"/>
        <v>1</v>
      </c>
      <c r="X3576" s="162">
        <v>1</v>
      </c>
      <c r="Y3576" t="str">
        <f t="shared" si="204"/>
        <v>Public Elementary</v>
      </c>
      <c r="AA3576" t="str">
        <f t="shared" si="205"/>
        <v>1</v>
      </c>
    </row>
    <row r="3577" spans="1:27" ht="15.75" hidden="1" customHeight="1" x14ac:dyDescent="0.25">
      <c r="A3577" s="162">
        <v>3552</v>
      </c>
      <c r="B3577" s="162">
        <v>123480</v>
      </c>
      <c r="C3577" s="163" t="s">
        <v>4164</v>
      </c>
      <c r="D3577" s="163" t="s">
        <v>638</v>
      </c>
      <c r="E3577" s="163" t="s">
        <v>1000</v>
      </c>
      <c r="F3577" s="163" t="s">
        <v>4053</v>
      </c>
      <c r="G3577" s="163" t="s">
        <v>4133</v>
      </c>
      <c r="H3577" s="163" t="s">
        <v>4155</v>
      </c>
      <c r="I3577" s="163" t="s">
        <v>643</v>
      </c>
      <c r="J3577" s="162">
        <v>11.654086</v>
      </c>
      <c r="K3577" s="162">
        <v>124.75041400000001</v>
      </c>
      <c r="L3577" s="163" t="s">
        <v>644</v>
      </c>
      <c r="M3577" s="162">
        <v>14</v>
      </c>
      <c r="N3577" s="162">
        <v>86</v>
      </c>
      <c r="O3577" s="162">
        <v>202</v>
      </c>
      <c r="P3577" s="162">
        <v>1465</v>
      </c>
      <c r="Q3577" s="162">
        <v>2716</v>
      </c>
      <c r="R3577" s="164">
        <v>1</v>
      </c>
      <c r="S3577" s="164" t="s">
        <v>644</v>
      </c>
      <c r="T3577" s="164"/>
      <c r="U3577" s="164" t="s">
        <v>644</v>
      </c>
      <c r="V3577" s="164" t="s">
        <v>644</v>
      </c>
      <c r="W3577" s="162">
        <f t="shared" si="206"/>
        <v>1</v>
      </c>
      <c r="X3577" s="162">
        <v>1</v>
      </c>
      <c r="Y3577" t="str">
        <f t="shared" si="204"/>
        <v>Public Elementary</v>
      </c>
      <c r="AA3577" t="str">
        <f t="shared" si="205"/>
        <v>1</v>
      </c>
    </row>
    <row r="3578" spans="1:27" ht="15.75" hidden="1" customHeight="1" x14ac:dyDescent="0.25">
      <c r="A3578" s="162">
        <v>3553</v>
      </c>
      <c r="B3578" s="162">
        <v>123481</v>
      </c>
      <c r="C3578" s="163" t="s">
        <v>4165</v>
      </c>
      <c r="D3578" s="163" t="s">
        <v>638</v>
      </c>
      <c r="E3578" s="163" t="s">
        <v>1000</v>
      </c>
      <c r="F3578" s="163" t="s">
        <v>4053</v>
      </c>
      <c r="G3578" s="163" t="s">
        <v>4133</v>
      </c>
      <c r="H3578" s="163" t="s">
        <v>4155</v>
      </c>
      <c r="I3578" s="163" t="s">
        <v>643</v>
      </c>
      <c r="J3578" s="170"/>
      <c r="K3578" s="170"/>
      <c r="L3578" s="163" t="s">
        <v>644</v>
      </c>
      <c r="M3578" s="162">
        <v>14</v>
      </c>
      <c r="N3578" s="162">
        <v>86</v>
      </c>
      <c r="O3578" s="162">
        <v>202</v>
      </c>
      <c r="P3578" s="162">
        <v>1465</v>
      </c>
      <c r="Q3578" s="162">
        <v>2716</v>
      </c>
      <c r="R3578" s="164">
        <v>1</v>
      </c>
      <c r="S3578" s="164" t="s">
        <v>644</v>
      </c>
      <c r="T3578" s="164"/>
      <c r="U3578" s="164" t="s">
        <v>644</v>
      </c>
      <c r="V3578" s="164" t="s">
        <v>644</v>
      </c>
      <c r="W3578" s="162">
        <f t="shared" si="206"/>
        <v>1</v>
      </c>
      <c r="X3578" s="162">
        <v>1</v>
      </c>
      <c r="Y3578" t="str">
        <f t="shared" si="204"/>
        <v>Public Elementary</v>
      </c>
      <c r="AA3578" t="str">
        <f t="shared" si="205"/>
        <v>1</v>
      </c>
    </row>
    <row r="3579" spans="1:27" ht="15.75" hidden="1" customHeight="1" x14ac:dyDescent="0.25">
      <c r="A3579" s="162">
        <v>3554</v>
      </c>
      <c r="B3579" s="162">
        <v>123482</v>
      </c>
      <c r="C3579" s="163" t="s">
        <v>4166</v>
      </c>
      <c r="D3579" s="163" t="s">
        <v>638</v>
      </c>
      <c r="E3579" s="163" t="s">
        <v>1000</v>
      </c>
      <c r="F3579" s="163" t="s">
        <v>4053</v>
      </c>
      <c r="G3579" s="163" t="s">
        <v>4133</v>
      </c>
      <c r="H3579" s="163" t="s">
        <v>4155</v>
      </c>
      <c r="I3579" s="163" t="s">
        <v>643</v>
      </c>
      <c r="J3579" s="162">
        <v>11.537763</v>
      </c>
      <c r="K3579" s="162">
        <v>124.817083</v>
      </c>
      <c r="L3579" s="163" t="s">
        <v>644</v>
      </c>
      <c r="M3579" s="162">
        <v>14</v>
      </c>
      <c r="N3579" s="162">
        <v>86</v>
      </c>
      <c r="O3579" s="162">
        <v>202</v>
      </c>
      <c r="P3579" s="162">
        <v>1465</v>
      </c>
      <c r="Q3579" s="162">
        <v>2716</v>
      </c>
      <c r="R3579" s="164">
        <v>1</v>
      </c>
      <c r="S3579" s="164" t="s">
        <v>644</v>
      </c>
      <c r="T3579" s="164"/>
      <c r="U3579" s="164" t="s">
        <v>644</v>
      </c>
      <c r="V3579" s="164" t="s">
        <v>644</v>
      </c>
      <c r="W3579" s="162">
        <f t="shared" si="206"/>
        <v>1</v>
      </c>
      <c r="X3579" s="162">
        <v>1</v>
      </c>
      <c r="Y3579" t="str">
        <f t="shared" si="204"/>
        <v>Public Elementary</v>
      </c>
      <c r="AA3579" t="str">
        <f t="shared" si="205"/>
        <v>1</v>
      </c>
    </row>
    <row r="3580" spans="1:27" ht="15.75" hidden="1" customHeight="1" x14ac:dyDescent="0.25">
      <c r="A3580" s="162">
        <v>3555</v>
      </c>
      <c r="B3580" s="162">
        <v>123483</v>
      </c>
      <c r="C3580" s="163" t="s">
        <v>4167</v>
      </c>
      <c r="D3580" s="163" t="s">
        <v>638</v>
      </c>
      <c r="E3580" s="163" t="s">
        <v>1000</v>
      </c>
      <c r="F3580" s="163" t="s">
        <v>4053</v>
      </c>
      <c r="G3580" s="163" t="s">
        <v>4133</v>
      </c>
      <c r="H3580" s="163" t="s">
        <v>4155</v>
      </c>
      <c r="I3580" s="163" t="s">
        <v>643</v>
      </c>
      <c r="J3580" s="162">
        <v>11.647382</v>
      </c>
      <c r="K3580" s="162">
        <v>124.73814400000001</v>
      </c>
      <c r="L3580" s="163" t="s">
        <v>644</v>
      </c>
      <c r="M3580" s="162">
        <v>14</v>
      </c>
      <c r="N3580" s="162">
        <v>86</v>
      </c>
      <c r="O3580" s="162">
        <v>202</v>
      </c>
      <c r="P3580" s="162">
        <v>1465</v>
      </c>
      <c r="Q3580" s="162">
        <v>2716</v>
      </c>
      <c r="R3580" s="164">
        <v>1</v>
      </c>
      <c r="S3580" s="164" t="s">
        <v>644</v>
      </c>
      <c r="T3580" s="164"/>
      <c r="U3580" s="164" t="s">
        <v>644</v>
      </c>
      <c r="V3580" s="164" t="s">
        <v>644</v>
      </c>
      <c r="W3580" s="162">
        <f t="shared" si="206"/>
        <v>1</v>
      </c>
      <c r="X3580" s="162">
        <v>1</v>
      </c>
      <c r="Y3580" t="str">
        <f t="shared" si="204"/>
        <v>Public Elementary</v>
      </c>
      <c r="AA3580" t="str">
        <f t="shared" si="205"/>
        <v>1</v>
      </c>
    </row>
    <row r="3581" spans="1:27" ht="15.75" hidden="1" customHeight="1" x14ac:dyDescent="0.25">
      <c r="A3581" s="162">
        <v>3556</v>
      </c>
      <c r="B3581" s="162">
        <v>123484</v>
      </c>
      <c r="C3581" s="163" t="s">
        <v>4168</v>
      </c>
      <c r="D3581" s="163" t="s">
        <v>638</v>
      </c>
      <c r="E3581" s="163" t="s">
        <v>1000</v>
      </c>
      <c r="F3581" s="163" t="s">
        <v>4053</v>
      </c>
      <c r="G3581" s="163" t="s">
        <v>4133</v>
      </c>
      <c r="H3581" s="163" t="s">
        <v>4155</v>
      </c>
      <c r="I3581" s="163" t="s">
        <v>643</v>
      </c>
      <c r="J3581" s="162">
        <v>11.531454999999999</v>
      </c>
      <c r="K3581" s="162">
        <v>124.821718</v>
      </c>
      <c r="L3581" s="163" t="s">
        <v>644</v>
      </c>
      <c r="M3581" s="162">
        <v>14</v>
      </c>
      <c r="N3581" s="162">
        <v>86</v>
      </c>
      <c r="O3581" s="162">
        <v>202</v>
      </c>
      <c r="P3581" s="162">
        <v>1465</v>
      </c>
      <c r="Q3581" s="162">
        <v>2716</v>
      </c>
      <c r="R3581" s="164">
        <v>1</v>
      </c>
      <c r="S3581" s="164" t="s">
        <v>644</v>
      </c>
      <c r="T3581" s="164"/>
      <c r="U3581" s="164" t="s">
        <v>644</v>
      </c>
      <c r="V3581" s="164" t="s">
        <v>644</v>
      </c>
      <c r="W3581" s="162">
        <f t="shared" si="206"/>
        <v>1</v>
      </c>
      <c r="X3581" s="162">
        <v>1</v>
      </c>
      <c r="Y3581" t="str">
        <f t="shared" si="204"/>
        <v>Public Elementary</v>
      </c>
      <c r="AA3581" t="str">
        <f t="shared" si="205"/>
        <v>1</v>
      </c>
    </row>
    <row r="3582" spans="1:27" ht="15.75" hidden="1" customHeight="1" x14ac:dyDescent="0.25">
      <c r="A3582" s="162">
        <v>3557</v>
      </c>
      <c r="B3582" s="162">
        <v>123485</v>
      </c>
      <c r="C3582" s="163" t="s">
        <v>4169</v>
      </c>
      <c r="D3582" s="163" t="s">
        <v>638</v>
      </c>
      <c r="E3582" s="163" t="s">
        <v>1000</v>
      </c>
      <c r="F3582" s="163" t="s">
        <v>4053</v>
      </c>
      <c r="G3582" s="163" t="s">
        <v>4133</v>
      </c>
      <c r="H3582" s="163" t="s">
        <v>4155</v>
      </c>
      <c r="I3582" s="163" t="s">
        <v>643</v>
      </c>
      <c r="J3582" s="162">
        <v>11.675058</v>
      </c>
      <c r="K3582" s="162">
        <v>124.732068</v>
      </c>
      <c r="L3582" s="163" t="s">
        <v>644</v>
      </c>
      <c r="M3582" s="162">
        <v>14</v>
      </c>
      <c r="N3582" s="162">
        <v>86</v>
      </c>
      <c r="O3582" s="162">
        <v>202</v>
      </c>
      <c r="P3582" s="162">
        <v>1465</v>
      </c>
      <c r="Q3582" s="162">
        <v>2716</v>
      </c>
      <c r="R3582" s="164">
        <v>1</v>
      </c>
      <c r="S3582" s="164" t="s">
        <v>644</v>
      </c>
      <c r="T3582" s="164"/>
      <c r="U3582" s="164" t="s">
        <v>644</v>
      </c>
      <c r="V3582" s="164" t="s">
        <v>644</v>
      </c>
      <c r="W3582" s="162">
        <f t="shared" si="206"/>
        <v>1</v>
      </c>
      <c r="X3582" s="162">
        <v>1</v>
      </c>
      <c r="Y3582" t="str">
        <f t="shared" si="204"/>
        <v>Public Elementary</v>
      </c>
      <c r="AA3582" t="str">
        <f t="shared" si="205"/>
        <v>1</v>
      </c>
    </row>
    <row r="3583" spans="1:27" ht="15.75" hidden="1" customHeight="1" x14ac:dyDescent="0.25">
      <c r="A3583" s="162">
        <v>3558</v>
      </c>
      <c r="B3583" s="162">
        <v>123486</v>
      </c>
      <c r="C3583" s="163" t="s">
        <v>4170</v>
      </c>
      <c r="D3583" s="163" t="s">
        <v>638</v>
      </c>
      <c r="E3583" s="163" t="s">
        <v>1000</v>
      </c>
      <c r="F3583" s="163" t="s">
        <v>4053</v>
      </c>
      <c r="G3583" s="163" t="s">
        <v>4133</v>
      </c>
      <c r="H3583" s="163" t="s">
        <v>4155</v>
      </c>
      <c r="I3583" s="163" t="s">
        <v>643</v>
      </c>
      <c r="J3583" s="162">
        <v>11.635424</v>
      </c>
      <c r="K3583" s="162">
        <v>124.760542</v>
      </c>
      <c r="L3583" s="163" t="s">
        <v>644</v>
      </c>
      <c r="M3583" s="162">
        <v>14</v>
      </c>
      <c r="N3583" s="162">
        <v>86</v>
      </c>
      <c r="O3583" s="162">
        <v>202</v>
      </c>
      <c r="P3583" s="162">
        <v>1465</v>
      </c>
      <c r="Q3583" s="162">
        <v>2716</v>
      </c>
      <c r="R3583" s="164">
        <v>1</v>
      </c>
      <c r="S3583" s="164" t="s">
        <v>644</v>
      </c>
      <c r="T3583" s="164"/>
      <c r="U3583" s="164" t="s">
        <v>644</v>
      </c>
      <c r="V3583" s="164" t="s">
        <v>644</v>
      </c>
      <c r="W3583" s="162">
        <f t="shared" si="206"/>
        <v>1</v>
      </c>
      <c r="X3583" s="162">
        <v>1</v>
      </c>
      <c r="Y3583" t="str">
        <f t="shared" si="204"/>
        <v>Public Elementary</v>
      </c>
      <c r="AA3583" t="str">
        <f t="shared" si="205"/>
        <v>1</v>
      </c>
    </row>
    <row r="3584" spans="1:27" ht="15.75" hidden="1" customHeight="1" x14ac:dyDescent="0.25">
      <c r="A3584" s="162">
        <v>3559</v>
      </c>
      <c r="B3584" s="162">
        <v>123487</v>
      </c>
      <c r="C3584" s="163" t="s">
        <v>4171</v>
      </c>
      <c r="D3584" s="163" t="s">
        <v>638</v>
      </c>
      <c r="E3584" s="163" t="s">
        <v>1000</v>
      </c>
      <c r="F3584" s="163" t="s">
        <v>4053</v>
      </c>
      <c r="G3584" s="163" t="s">
        <v>4133</v>
      </c>
      <c r="H3584" s="163" t="s">
        <v>4155</v>
      </c>
      <c r="I3584" s="163" t="s">
        <v>643</v>
      </c>
      <c r="J3584" s="162">
        <v>11.608689</v>
      </c>
      <c r="K3584" s="162">
        <v>124.762602</v>
      </c>
      <c r="L3584" s="163" t="s">
        <v>644</v>
      </c>
      <c r="M3584" s="162">
        <v>14</v>
      </c>
      <c r="N3584" s="162">
        <v>86</v>
      </c>
      <c r="O3584" s="162">
        <v>202</v>
      </c>
      <c r="P3584" s="162">
        <v>1465</v>
      </c>
      <c r="Q3584" s="162">
        <v>2716</v>
      </c>
      <c r="R3584" s="164">
        <v>1</v>
      </c>
      <c r="S3584" s="164" t="s">
        <v>644</v>
      </c>
      <c r="T3584" s="164"/>
      <c r="U3584" s="164" t="s">
        <v>644</v>
      </c>
      <c r="V3584" s="164" t="s">
        <v>644</v>
      </c>
      <c r="W3584" s="162">
        <f t="shared" si="206"/>
        <v>1</v>
      </c>
      <c r="X3584" s="162">
        <v>1</v>
      </c>
      <c r="Y3584" t="str">
        <f t="shared" si="204"/>
        <v>Public Elementary</v>
      </c>
      <c r="AA3584" t="str">
        <f t="shared" si="205"/>
        <v>1</v>
      </c>
    </row>
    <row r="3585" spans="1:27" ht="15.75" hidden="1" customHeight="1" x14ac:dyDescent="0.25">
      <c r="A3585" s="162">
        <v>3560</v>
      </c>
      <c r="B3585" s="162">
        <v>123488</v>
      </c>
      <c r="C3585" s="163" t="s">
        <v>4172</v>
      </c>
      <c r="D3585" s="163" t="s">
        <v>638</v>
      </c>
      <c r="E3585" s="163" t="s">
        <v>1000</v>
      </c>
      <c r="F3585" s="163" t="s">
        <v>4053</v>
      </c>
      <c r="G3585" s="163" t="s">
        <v>4133</v>
      </c>
      <c r="H3585" s="163" t="s">
        <v>4155</v>
      </c>
      <c r="I3585" s="163" t="s">
        <v>643</v>
      </c>
      <c r="J3585" s="162">
        <v>11.62668</v>
      </c>
      <c r="K3585" s="162">
        <v>124.77094200000001</v>
      </c>
      <c r="L3585" s="163" t="s">
        <v>644</v>
      </c>
      <c r="M3585" s="162">
        <v>14</v>
      </c>
      <c r="N3585" s="162">
        <v>86</v>
      </c>
      <c r="O3585" s="162">
        <v>202</v>
      </c>
      <c r="P3585" s="162">
        <v>1465</v>
      </c>
      <c r="Q3585" s="162">
        <v>2716</v>
      </c>
      <c r="R3585" s="164">
        <v>1</v>
      </c>
      <c r="S3585" s="164" t="s">
        <v>644</v>
      </c>
      <c r="T3585" s="164"/>
      <c r="U3585" s="164" t="s">
        <v>644</v>
      </c>
      <c r="V3585" s="164" t="s">
        <v>644</v>
      </c>
      <c r="W3585" s="162">
        <f t="shared" si="206"/>
        <v>1</v>
      </c>
      <c r="X3585" s="162">
        <v>1</v>
      </c>
      <c r="Y3585" t="str">
        <f t="shared" si="204"/>
        <v>Public Elementary</v>
      </c>
      <c r="AA3585" t="str">
        <f t="shared" si="205"/>
        <v>1</v>
      </c>
    </row>
    <row r="3586" spans="1:27" ht="15.75" hidden="1" customHeight="1" x14ac:dyDescent="0.25">
      <c r="A3586" s="162">
        <v>3561</v>
      </c>
      <c r="B3586" s="162">
        <v>123489</v>
      </c>
      <c r="C3586" s="163" t="s">
        <v>4173</v>
      </c>
      <c r="D3586" s="163" t="s">
        <v>638</v>
      </c>
      <c r="E3586" s="163" t="s">
        <v>1000</v>
      </c>
      <c r="F3586" s="163" t="s">
        <v>4053</v>
      </c>
      <c r="G3586" s="163" t="s">
        <v>4133</v>
      </c>
      <c r="H3586" s="163" t="s">
        <v>4155</v>
      </c>
      <c r="I3586" s="163" t="s">
        <v>643</v>
      </c>
      <c r="J3586" s="170"/>
      <c r="K3586" s="170"/>
      <c r="L3586" s="163" t="s">
        <v>644</v>
      </c>
      <c r="M3586" s="162">
        <v>14</v>
      </c>
      <c r="N3586" s="162">
        <v>86</v>
      </c>
      <c r="O3586" s="162">
        <v>202</v>
      </c>
      <c r="P3586" s="162">
        <v>1465</v>
      </c>
      <c r="Q3586" s="162">
        <v>2716</v>
      </c>
      <c r="R3586" s="164">
        <v>1</v>
      </c>
      <c r="S3586" s="164" t="s">
        <v>644</v>
      </c>
      <c r="T3586" s="164"/>
      <c r="U3586" s="164" t="s">
        <v>644</v>
      </c>
      <c r="V3586" s="164" t="s">
        <v>644</v>
      </c>
      <c r="W3586" s="162">
        <f t="shared" si="206"/>
        <v>1</v>
      </c>
      <c r="X3586" s="162">
        <v>1</v>
      </c>
      <c r="Y3586" t="str">
        <f t="shared" si="204"/>
        <v>Public Elementary</v>
      </c>
      <c r="AA3586" t="str">
        <f t="shared" si="205"/>
        <v>1</v>
      </c>
    </row>
    <row r="3587" spans="1:27" ht="15.75" hidden="1" customHeight="1" x14ac:dyDescent="0.25">
      <c r="A3587" s="162">
        <v>3562</v>
      </c>
      <c r="B3587" s="162">
        <v>123490</v>
      </c>
      <c r="C3587" s="163" t="s">
        <v>4174</v>
      </c>
      <c r="D3587" s="163" t="s">
        <v>638</v>
      </c>
      <c r="E3587" s="163" t="s">
        <v>1000</v>
      </c>
      <c r="F3587" s="163" t="s">
        <v>4053</v>
      </c>
      <c r="G3587" s="163" t="s">
        <v>4133</v>
      </c>
      <c r="H3587" s="163" t="s">
        <v>4155</v>
      </c>
      <c r="I3587" s="163" t="s">
        <v>643</v>
      </c>
      <c r="J3587" s="166">
        <v>11.707544</v>
      </c>
      <c r="K3587" s="166">
        <v>124.70904299999999</v>
      </c>
      <c r="L3587" s="163" t="s">
        <v>644</v>
      </c>
      <c r="M3587" s="162">
        <v>14</v>
      </c>
      <c r="N3587" s="162">
        <v>86</v>
      </c>
      <c r="O3587" s="162">
        <v>202</v>
      </c>
      <c r="P3587" s="162">
        <v>1465</v>
      </c>
      <c r="Q3587" s="162">
        <v>2716</v>
      </c>
      <c r="R3587" s="164">
        <v>1</v>
      </c>
      <c r="S3587" s="164" t="s">
        <v>644</v>
      </c>
      <c r="T3587" s="164"/>
      <c r="U3587" s="164" t="s">
        <v>644</v>
      </c>
      <c r="V3587" s="164" t="s">
        <v>644</v>
      </c>
      <c r="W3587" s="162">
        <f t="shared" si="206"/>
        <v>1</v>
      </c>
      <c r="X3587" s="162">
        <v>1</v>
      </c>
      <c r="Y3587" t="str">
        <f t="shared" si="204"/>
        <v>Public Elementary</v>
      </c>
      <c r="AA3587" t="str">
        <f t="shared" si="205"/>
        <v>1</v>
      </c>
    </row>
    <row r="3588" spans="1:27" ht="15.75" hidden="1" customHeight="1" x14ac:dyDescent="0.25">
      <c r="A3588" s="162">
        <v>3563</v>
      </c>
      <c r="B3588" s="162">
        <v>123491</v>
      </c>
      <c r="C3588" s="163" t="s">
        <v>928</v>
      </c>
      <c r="D3588" s="163" t="s">
        <v>638</v>
      </c>
      <c r="E3588" s="163" t="s">
        <v>1000</v>
      </c>
      <c r="F3588" s="163" t="s">
        <v>4053</v>
      </c>
      <c r="G3588" s="163" t="s">
        <v>4133</v>
      </c>
      <c r="H3588" s="163" t="s">
        <v>4155</v>
      </c>
      <c r="I3588" s="163" t="s">
        <v>643</v>
      </c>
      <c r="J3588" s="170"/>
      <c r="K3588" s="170"/>
      <c r="L3588" s="163" t="s">
        <v>644</v>
      </c>
      <c r="M3588" s="162">
        <v>14</v>
      </c>
      <c r="N3588" s="162">
        <v>86</v>
      </c>
      <c r="O3588" s="162">
        <v>202</v>
      </c>
      <c r="P3588" s="162">
        <v>1465</v>
      </c>
      <c r="Q3588" s="162">
        <v>2716</v>
      </c>
      <c r="R3588" s="164">
        <v>1</v>
      </c>
      <c r="S3588" s="164" t="s">
        <v>644</v>
      </c>
      <c r="T3588" s="164"/>
      <c r="U3588" s="164" t="s">
        <v>644</v>
      </c>
      <c r="V3588" s="164" t="s">
        <v>644</v>
      </c>
      <c r="W3588" s="162">
        <f t="shared" si="206"/>
        <v>1</v>
      </c>
      <c r="X3588" s="162">
        <v>1</v>
      </c>
      <c r="Y3588" t="str">
        <f t="shared" si="204"/>
        <v>Public Elementary</v>
      </c>
      <c r="AA3588" t="str">
        <f t="shared" si="205"/>
        <v>1</v>
      </c>
    </row>
    <row r="3589" spans="1:27" ht="15.75" hidden="1" customHeight="1" x14ac:dyDescent="0.25">
      <c r="A3589" s="162">
        <v>3564</v>
      </c>
      <c r="B3589" s="162">
        <v>123492</v>
      </c>
      <c r="C3589" s="163" t="s">
        <v>4175</v>
      </c>
      <c r="D3589" s="163" t="s">
        <v>638</v>
      </c>
      <c r="E3589" s="163" t="s">
        <v>1000</v>
      </c>
      <c r="F3589" s="163" t="s">
        <v>4053</v>
      </c>
      <c r="G3589" s="163" t="s">
        <v>4133</v>
      </c>
      <c r="H3589" s="163" t="s">
        <v>4155</v>
      </c>
      <c r="I3589" s="163" t="s">
        <v>643</v>
      </c>
      <c r="J3589" s="162">
        <v>11.713800000000001</v>
      </c>
      <c r="K3589" s="162">
        <v>124.7376972</v>
      </c>
      <c r="L3589" s="163" t="s">
        <v>644</v>
      </c>
      <c r="M3589" s="162">
        <v>14</v>
      </c>
      <c r="N3589" s="162">
        <v>86</v>
      </c>
      <c r="O3589" s="162">
        <v>202</v>
      </c>
      <c r="P3589" s="162">
        <v>1465</v>
      </c>
      <c r="Q3589" s="162">
        <v>2716</v>
      </c>
      <c r="R3589" s="164">
        <v>1</v>
      </c>
      <c r="S3589" s="164" t="s">
        <v>644</v>
      </c>
      <c r="T3589" s="164"/>
      <c r="U3589" s="164" t="s">
        <v>644</v>
      </c>
      <c r="V3589" s="164" t="s">
        <v>644</v>
      </c>
      <c r="W3589" s="162">
        <f t="shared" si="206"/>
        <v>1</v>
      </c>
      <c r="X3589" s="162">
        <v>1</v>
      </c>
      <c r="Y3589" t="str">
        <f t="shared" si="204"/>
        <v>Public Elementary</v>
      </c>
      <c r="AA3589" t="str">
        <f t="shared" si="205"/>
        <v>1</v>
      </c>
    </row>
    <row r="3590" spans="1:27" ht="15.75" hidden="1" customHeight="1" x14ac:dyDescent="0.25">
      <c r="A3590" s="162">
        <v>3565</v>
      </c>
      <c r="B3590" s="162">
        <v>123493</v>
      </c>
      <c r="C3590" s="163" t="s">
        <v>1629</v>
      </c>
      <c r="D3590" s="163" t="s">
        <v>638</v>
      </c>
      <c r="E3590" s="163" t="s">
        <v>1000</v>
      </c>
      <c r="F3590" s="163" t="s">
        <v>4053</v>
      </c>
      <c r="G3590" s="163" t="s">
        <v>4133</v>
      </c>
      <c r="H3590" s="163" t="s">
        <v>4155</v>
      </c>
      <c r="I3590" s="163" t="s">
        <v>643</v>
      </c>
      <c r="J3590" s="170"/>
      <c r="K3590" s="170"/>
      <c r="L3590" s="163" t="s">
        <v>644</v>
      </c>
      <c r="M3590" s="162">
        <v>14</v>
      </c>
      <c r="N3590" s="162">
        <v>86</v>
      </c>
      <c r="O3590" s="162">
        <v>202</v>
      </c>
      <c r="P3590" s="162">
        <v>1465</v>
      </c>
      <c r="Q3590" s="162">
        <v>2716</v>
      </c>
      <c r="R3590" s="164">
        <v>1</v>
      </c>
      <c r="S3590" s="164" t="s">
        <v>644</v>
      </c>
      <c r="T3590" s="164"/>
      <c r="U3590" s="164" t="s">
        <v>644</v>
      </c>
      <c r="V3590" s="164" t="s">
        <v>644</v>
      </c>
      <c r="W3590" s="162">
        <f t="shared" si="206"/>
        <v>1</v>
      </c>
      <c r="X3590" s="162">
        <v>1</v>
      </c>
      <c r="Y3590" t="str">
        <f t="shared" si="204"/>
        <v>Public Elementary</v>
      </c>
      <c r="AA3590" t="str">
        <f t="shared" si="205"/>
        <v>1</v>
      </c>
    </row>
    <row r="3591" spans="1:27" ht="15.75" hidden="1" customHeight="1" x14ac:dyDescent="0.25">
      <c r="A3591" s="162">
        <v>3566</v>
      </c>
      <c r="B3591" s="162">
        <v>123494</v>
      </c>
      <c r="C3591" s="163" t="s">
        <v>4176</v>
      </c>
      <c r="D3591" s="163" t="s">
        <v>638</v>
      </c>
      <c r="E3591" s="163" t="s">
        <v>1000</v>
      </c>
      <c r="F3591" s="163" t="s">
        <v>4053</v>
      </c>
      <c r="G3591" s="163" t="s">
        <v>4133</v>
      </c>
      <c r="H3591" s="163" t="s">
        <v>4155</v>
      </c>
      <c r="I3591" s="163" t="s">
        <v>643</v>
      </c>
      <c r="J3591" s="162">
        <v>11.567405000000001</v>
      </c>
      <c r="K3591" s="162">
        <v>124.80329999999999</v>
      </c>
      <c r="L3591" s="163" t="s">
        <v>644</v>
      </c>
      <c r="M3591" s="162">
        <v>14</v>
      </c>
      <c r="N3591" s="162">
        <v>86</v>
      </c>
      <c r="O3591" s="162">
        <v>202</v>
      </c>
      <c r="P3591" s="162">
        <v>1465</v>
      </c>
      <c r="Q3591" s="162">
        <v>2716</v>
      </c>
      <c r="R3591" s="164">
        <v>1</v>
      </c>
      <c r="S3591" s="164" t="s">
        <v>644</v>
      </c>
      <c r="T3591" s="164"/>
      <c r="U3591" s="164" t="s">
        <v>644</v>
      </c>
      <c r="V3591" s="164" t="s">
        <v>644</v>
      </c>
      <c r="W3591" s="162">
        <f t="shared" si="206"/>
        <v>1</v>
      </c>
      <c r="X3591" s="162">
        <v>1</v>
      </c>
      <c r="Y3591" t="str">
        <f t="shared" si="204"/>
        <v>Public Elementary</v>
      </c>
      <c r="AA3591" t="str">
        <f t="shared" si="205"/>
        <v>1</v>
      </c>
    </row>
    <row r="3592" spans="1:27" ht="15.75" hidden="1" customHeight="1" x14ac:dyDescent="0.25">
      <c r="A3592" s="162">
        <v>3567</v>
      </c>
      <c r="B3592" s="162">
        <v>123495</v>
      </c>
      <c r="C3592" s="163" t="s">
        <v>1579</v>
      </c>
      <c r="D3592" s="163" t="s">
        <v>638</v>
      </c>
      <c r="E3592" s="163" t="s">
        <v>1000</v>
      </c>
      <c r="F3592" s="163" t="s">
        <v>4053</v>
      </c>
      <c r="G3592" s="163" t="s">
        <v>4133</v>
      </c>
      <c r="H3592" s="163" t="s">
        <v>4155</v>
      </c>
      <c r="I3592" s="163" t="s">
        <v>643</v>
      </c>
      <c r="J3592" s="162">
        <v>11.547055</v>
      </c>
      <c r="K3592" s="162">
        <v>124.796262</v>
      </c>
      <c r="L3592" s="163" t="s">
        <v>644</v>
      </c>
      <c r="M3592" s="162">
        <v>14</v>
      </c>
      <c r="N3592" s="162">
        <v>86</v>
      </c>
      <c r="O3592" s="162">
        <v>202</v>
      </c>
      <c r="P3592" s="162">
        <v>1465</v>
      </c>
      <c r="Q3592" s="162">
        <v>2716</v>
      </c>
      <c r="R3592" s="164">
        <v>1</v>
      </c>
      <c r="S3592" s="164" t="s">
        <v>644</v>
      </c>
      <c r="T3592" s="164"/>
      <c r="U3592" s="164" t="s">
        <v>644</v>
      </c>
      <c r="V3592" s="164" t="s">
        <v>644</v>
      </c>
      <c r="W3592" s="162">
        <f t="shared" si="206"/>
        <v>1</v>
      </c>
      <c r="X3592" s="162">
        <v>1</v>
      </c>
      <c r="Y3592" t="str">
        <f t="shared" si="204"/>
        <v>Public Elementary</v>
      </c>
      <c r="AA3592" t="str">
        <f t="shared" si="205"/>
        <v>1</v>
      </c>
    </row>
    <row r="3593" spans="1:27" ht="15.75" hidden="1" customHeight="1" x14ac:dyDescent="0.25">
      <c r="A3593" s="162">
        <v>3568</v>
      </c>
      <c r="B3593" s="162">
        <v>123496</v>
      </c>
      <c r="C3593" s="163" t="s">
        <v>4177</v>
      </c>
      <c r="D3593" s="163" t="s">
        <v>638</v>
      </c>
      <c r="E3593" s="163" t="s">
        <v>1000</v>
      </c>
      <c r="F3593" s="163" t="s">
        <v>4053</v>
      </c>
      <c r="G3593" s="163" t="s">
        <v>4133</v>
      </c>
      <c r="H3593" s="163" t="s">
        <v>4155</v>
      </c>
      <c r="I3593" s="163" t="s">
        <v>643</v>
      </c>
      <c r="J3593" s="162">
        <v>11.645511000000001</v>
      </c>
      <c r="K3593" s="162">
        <v>124.756422</v>
      </c>
      <c r="L3593" s="163" t="s">
        <v>644</v>
      </c>
      <c r="M3593" s="162">
        <v>14</v>
      </c>
      <c r="N3593" s="162">
        <v>86</v>
      </c>
      <c r="O3593" s="162">
        <v>202</v>
      </c>
      <c r="P3593" s="162">
        <v>1465</v>
      </c>
      <c r="Q3593" s="162">
        <v>2716</v>
      </c>
      <c r="R3593" s="164">
        <v>1</v>
      </c>
      <c r="S3593" s="164" t="s">
        <v>644</v>
      </c>
      <c r="T3593" s="164"/>
      <c r="U3593" s="164" t="s">
        <v>644</v>
      </c>
      <c r="V3593" s="164" t="s">
        <v>644</v>
      </c>
      <c r="W3593" s="162">
        <f t="shared" si="206"/>
        <v>1</v>
      </c>
      <c r="X3593" s="162">
        <v>1</v>
      </c>
      <c r="Y3593" t="str">
        <f t="shared" si="204"/>
        <v>Public Elementary</v>
      </c>
      <c r="AA3593" t="str">
        <f t="shared" si="205"/>
        <v>1</v>
      </c>
    </row>
    <row r="3594" spans="1:27" ht="15.75" hidden="1" customHeight="1" x14ac:dyDescent="0.25">
      <c r="A3594" s="162">
        <v>3569</v>
      </c>
      <c r="B3594" s="162">
        <v>123497</v>
      </c>
      <c r="C3594" s="163" t="s">
        <v>4178</v>
      </c>
      <c r="D3594" s="163" t="s">
        <v>638</v>
      </c>
      <c r="E3594" s="163" t="s">
        <v>1000</v>
      </c>
      <c r="F3594" s="163" t="s">
        <v>4053</v>
      </c>
      <c r="G3594" s="163" t="s">
        <v>4179</v>
      </c>
      <c r="H3594" s="163" t="s">
        <v>4180</v>
      </c>
      <c r="I3594" s="163" t="s">
        <v>643</v>
      </c>
      <c r="J3594" s="162">
        <v>12.307802000000001</v>
      </c>
      <c r="K3594" s="162">
        <v>124.848204</v>
      </c>
      <c r="L3594" s="163" t="s">
        <v>644</v>
      </c>
      <c r="M3594" s="162">
        <v>14</v>
      </c>
      <c r="N3594" s="162">
        <v>86</v>
      </c>
      <c r="O3594" s="162">
        <v>202</v>
      </c>
      <c r="P3594" s="162">
        <v>1466</v>
      </c>
      <c r="Q3594" s="162">
        <v>2717</v>
      </c>
      <c r="R3594" s="164">
        <v>1</v>
      </c>
      <c r="S3594" s="164" t="s">
        <v>644</v>
      </c>
      <c r="T3594" s="164"/>
      <c r="U3594" s="164" t="s">
        <v>644</v>
      </c>
      <c r="V3594" s="164" t="s">
        <v>644</v>
      </c>
      <c r="W3594" s="162">
        <f t="shared" si="206"/>
        <v>1</v>
      </c>
      <c r="X3594" s="162">
        <v>1</v>
      </c>
      <c r="Y3594" t="str">
        <f t="shared" si="204"/>
        <v>Public Elementary</v>
      </c>
      <c r="AA3594" t="str">
        <f t="shared" si="205"/>
        <v>1</v>
      </c>
    </row>
    <row r="3595" spans="1:27" ht="15.75" hidden="1" customHeight="1" x14ac:dyDescent="0.25">
      <c r="A3595" s="162">
        <v>3570</v>
      </c>
      <c r="B3595" s="162">
        <v>123498</v>
      </c>
      <c r="C3595" s="163" t="s">
        <v>4181</v>
      </c>
      <c r="D3595" s="163" t="s">
        <v>638</v>
      </c>
      <c r="E3595" s="163" t="s">
        <v>1000</v>
      </c>
      <c r="F3595" s="163" t="s">
        <v>4053</v>
      </c>
      <c r="G3595" s="163" t="s">
        <v>4179</v>
      </c>
      <c r="H3595" s="163" t="s">
        <v>4180</v>
      </c>
      <c r="I3595" s="163" t="s">
        <v>643</v>
      </c>
      <c r="J3595" s="162">
        <v>12.240707</v>
      </c>
      <c r="K3595" s="162">
        <v>124.796019</v>
      </c>
      <c r="L3595" s="163" t="s">
        <v>644</v>
      </c>
      <c r="M3595" s="162">
        <v>14</v>
      </c>
      <c r="N3595" s="162">
        <v>86</v>
      </c>
      <c r="O3595" s="162">
        <v>202</v>
      </c>
      <c r="P3595" s="162">
        <v>1466</v>
      </c>
      <c r="Q3595" s="162">
        <v>2717</v>
      </c>
      <c r="R3595" s="164">
        <v>1</v>
      </c>
      <c r="S3595" s="164" t="s">
        <v>644</v>
      </c>
      <c r="T3595" s="164"/>
      <c r="U3595" s="164" t="s">
        <v>644</v>
      </c>
      <c r="V3595" s="164" t="s">
        <v>644</v>
      </c>
      <c r="W3595" s="162">
        <f t="shared" si="206"/>
        <v>1</v>
      </c>
      <c r="X3595" s="162">
        <v>1</v>
      </c>
      <c r="Y3595" t="str">
        <f t="shared" si="204"/>
        <v>Public Elementary</v>
      </c>
      <c r="AA3595" t="str">
        <f t="shared" si="205"/>
        <v>1</v>
      </c>
    </row>
    <row r="3596" spans="1:27" ht="15.75" hidden="1" customHeight="1" x14ac:dyDescent="0.25">
      <c r="A3596" s="162">
        <v>3571</v>
      </c>
      <c r="B3596" s="162">
        <v>123499</v>
      </c>
      <c r="C3596" s="163" t="s">
        <v>4182</v>
      </c>
      <c r="D3596" s="163" t="s">
        <v>638</v>
      </c>
      <c r="E3596" s="163" t="s">
        <v>1000</v>
      </c>
      <c r="F3596" s="163" t="s">
        <v>4053</v>
      </c>
      <c r="G3596" s="163" t="s">
        <v>4179</v>
      </c>
      <c r="H3596" s="163" t="s">
        <v>4180</v>
      </c>
      <c r="I3596" s="163" t="s">
        <v>643</v>
      </c>
      <c r="J3596" s="162">
        <v>12.280965999999999</v>
      </c>
      <c r="K3596" s="162">
        <v>124.856443</v>
      </c>
      <c r="L3596" s="163" t="s">
        <v>644</v>
      </c>
      <c r="M3596" s="162">
        <v>14</v>
      </c>
      <c r="N3596" s="162">
        <v>86</v>
      </c>
      <c r="O3596" s="162">
        <v>202</v>
      </c>
      <c r="P3596" s="162">
        <v>1466</v>
      </c>
      <c r="Q3596" s="162">
        <v>2717</v>
      </c>
      <c r="R3596" s="164">
        <v>1</v>
      </c>
      <c r="S3596" s="164" t="s">
        <v>644</v>
      </c>
      <c r="T3596" s="164"/>
      <c r="U3596" s="164" t="s">
        <v>644</v>
      </c>
      <c r="V3596" s="164" t="s">
        <v>644</v>
      </c>
      <c r="W3596" s="162">
        <f t="shared" si="206"/>
        <v>1</v>
      </c>
      <c r="X3596" s="162">
        <v>1</v>
      </c>
      <c r="Y3596" t="str">
        <f t="shared" si="204"/>
        <v>Public Elementary</v>
      </c>
      <c r="AA3596" t="str">
        <f t="shared" si="205"/>
        <v>1</v>
      </c>
    </row>
    <row r="3597" spans="1:27" ht="15.75" hidden="1" customHeight="1" x14ac:dyDescent="0.25">
      <c r="A3597" s="162">
        <v>3572</v>
      </c>
      <c r="B3597" s="162">
        <v>123500</v>
      </c>
      <c r="C3597" s="163" t="s">
        <v>4183</v>
      </c>
      <c r="D3597" s="163" t="s">
        <v>638</v>
      </c>
      <c r="E3597" s="163" t="s">
        <v>1000</v>
      </c>
      <c r="F3597" s="163" t="s">
        <v>4053</v>
      </c>
      <c r="G3597" s="163" t="s">
        <v>4179</v>
      </c>
      <c r="H3597" s="163" t="s">
        <v>4180</v>
      </c>
      <c r="I3597" s="163" t="s">
        <v>643</v>
      </c>
      <c r="J3597" s="162">
        <v>12.144061000000001</v>
      </c>
      <c r="K3597" s="162">
        <v>124.83996399999999</v>
      </c>
      <c r="L3597" s="163" t="s">
        <v>644</v>
      </c>
      <c r="M3597" s="162">
        <v>14</v>
      </c>
      <c r="N3597" s="162">
        <v>86</v>
      </c>
      <c r="O3597" s="162">
        <v>202</v>
      </c>
      <c r="P3597" s="162">
        <v>1466</v>
      </c>
      <c r="Q3597" s="162">
        <v>2717</v>
      </c>
      <c r="R3597" s="164">
        <v>1</v>
      </c>
      <c r="S3597" s="164" t="s">
        <v>644</v>
      </c>
      <c r="T3597" s="164"/>
      <c r="U3597" s="164" t="s">
        <v>644</v>
      </c>
      <c r="V3597" s="164" t="s">
        <v>644</v>
      </c>
      <c r="W3597" s="162">
        <f t="shared" si="206"/>
        <v>1</v>
      </c>
      <c r="X3597" s="162">
        <v>1</v>
      </c>
      <c r="Y3597" t="str">
        <f t="shared" si="204"/>
        <v>Public Elementary</v>
      </c>
      <c r="AA3597" t="str">
        <f t="shared" si="205"/>
        <v>1</v>
      </c>
    </row>
    <row r="3598" spans="1:27" ht="15.75" hidden="1" customHeight="1" x14ac:dyDescent="0.25">
      <c r="A3598" s="162">
        <v>3573</v>
      </c>
      <c r="B3598" s="162">
        <v>123502</v>
      </c>
      <c r="C3598" s="163" t="s">
        <v>4184</v>
      </c>
      <c r="D3598" s="163" t="s">
        <v>638</v>
      </c>
      <c r="E3598" s="163" t="s">
        <v>1000</v>
      </c>
      <c r="F3598" s="163" t="s">
        <v>4053</v>
      </c>
      <c r="G3598" s="163" t="s">
        <v>4179</v>
      </c>
      <c r="H3598" s="163" t="s">
        <v>4180</v>
      </c>
      <c r="I3598" s="163" t="s">
        <v>643</v>
      </c>
      <c r="J3598" s="162">
        <v>11.983577</v>
      </c>
      <c r="K3598" s="162">
        <v>124.70708399999999</v>
      </c>
      <c r="L3598" s="163" t="s">
        <v>644</v>
      </c>
      <c r="M3598" s="162">
        <v>14</v>
      </c>
      <c r="N3598" s="162">
        <v>86</v>
      </c>
      <c r="O3598" s="162">
        <v>202</v>
      </c>
      <c r="P3598" s="162">
        <v>1466</v>
      </c>
      <c r="Q3598" s="162">
        <v>2717</v>
      </c>
      <c r="R3598" s="164">
        <v>1</v>
      </c>
      <c r="S3598" s="164" t="s">
        <v>644</v>
      </c>
      <c r="T3598" s="164"/>
      <c r="U3598" s="164" t="s">
        <v>644</v>
      </c>
      <c r="V3598" s="164" t="s">
        <v>644</v>
      </c>
      <c r="W3598" s="162">
        <f t="shared" si="206"/>
        <v>1</v>
      </c>
      <c r="X3598" s="162">
        <v>1</v>
      </c>
      <c r="Y3598" t="str">
        <f t="shared" si="204"/>
        <v>Public Elementary</v>
      </c>
      <c r="AA3598" t="str">
        <f t="shared" si="205"/>
        <v>1</v>
      </c>
    </row>
    <row r="3599" spans="1:27" ht="15.75" hidden="1" customHeight="1" x14ac:dyDescent="0.25">
      <c r="A3599" s="162">
        <v>3574</v>
      </c>
      <c r="B3599" s="162">
        <v>123504</v>
      </c>
      <c r="C3599" s="163" t="s">
        <v>4185</v>
      </c>
      <c r="D3599" s="163" t="s">
        <v>638</v>
      </c>
      <c r="E3599" s="163" t="s">
        <v>1000</v>
      </c>
      <c r="F3599" s="163" t="s">
        <v>4053</v>
      </c>
      <c r="G3599" s="163" t="s">
        <v>4179</v>
      </c>
      <c r="H3599" s="163" t="s">
        <v>4180</v>
      </c>
      <c r="I3599" s="163" t="s">
        <v>643</v>
      </c>
      <c r="J3599" s="162">
        <v>12.103781</v>
      </c>
      <c r="K3599" s="162">
        <v>124.776481</v>
      </c>
      <c r="L3599" s="163" t="s">
        <v>644</v>
      </c>
      <c r="M3599" s="162">
        <v>14</v>
      </c>
      <c r="N3599" s="162">
        <v>86</v>
      </c>
      <c r="O3599" s="162">
        <v>202</v>
      </c>
      <c r="P3599" s="162">
        <v>1466</v>
      </c>
      <c r="Q3599" s="162">
        <v>2717</v>
      </c>
      <c r="R3599" s="164">
        <v>1</v>
      </c>
      <c r="S3599" s="164" t="s">
        <v>644</v>
      </c>
      <c r="T3599" s="164"/>
      <c r="U3599" s="164" t="s">
        <v>644</v>
      </c>
      <c r="V3599" s="164" t="s">
        <v>644</v>
      </c>
      <c r="W3599" s="162">
        <f t="shared" si="206"/>
        <v>1</v>
      </c>
      <c r="X3599" s="162">
        <v>1</v>
      </c>
      <c r="Y3599" t="str">
        <f t="shared" si="204"/>
        <v>Public Elementary</v>
      </c>
      <c r="AA3599" t="str">
        <f t="shared" si="205"/>
        <v>1</v>
      </c>
    </row>
    <row r="3600" spans="1:27" ht="15.75" hidden="1" customHeight="1" x14ac:dyDescent="0.25">
      <c r="A3600" s="162">
        <v>3575</v>
      </c>
      <c r="B3600" s="162">
        <v>123505</v>
      </c>
      <c r="C3600" s="163" t="s">
        <v>4163</v>
      </c>
      <c r="D3600" s="163" t="s">
        <v>638</v>
      </c>
      <c r="E3600" s="163" t="s">
        <v>1000</v>
      </c>
      <c r="F3600" s="163" t="s">
        <v>4053</v>
      </c>
      <c r="G3600" s="163" t="s">
        <v>4179</v>
      </c>
      <c r="H3600" s="163" t="s">
        <v>4180</v>
      </c>
      <c r="I3600" s="163" t="s">
        <v>643</v>
      </c>
      <c r="J3600" s="162">
        <v>12.0033844</v>
      </c>
      <c r="K3600" s="162">
        <v>124.78495529999999</v>
      </c>
      <c r="L3600" s="163" t="s">
        <v>644</v>
      </c>
      <c r="M3600" s="162">
        <v>14</v>
      </c>
      <c r="N3600" s="162">
        <v>86</v>
      </c>
      <c r="O3600" s="162">
        <v>202</v>
      </c>
      <c r="P3600" s="162">
        <v>1466</v>
      </c>
      <c r="Q3600" s="162">
        <v>2717</v>
      </c>
      <c r="R3600" s="164">
        <v>1</v>
      </c>
      <c r="S3600" s="164" t="s">
        <v>644</v>
      </c>
      <c r="T3600" s="164"/>
      <c r="U3600" s="164" t="s">
        <v>644</v>
      </c>
      <c r="V3600" s="164" t="s">
        <v>644</v>
      </c>
      <c r="W3600" s="162">
        <f t="shared" si="206"/>
        <v>1</v>
      </c>
      <c r="X3600" s="162">
        <v>1</v>
      </c>
      <c r="Y3600" t="str">
        <f t="shared" si="204"/>
        <v>Public Elementary</v>
      </c>
      <c r="AA3600" t="str">
        <f t="shared" si="205"/>
        <v>1</v>
      </c>
    </row>
    <row r="3601" spans="1:27" ht="15.75" hidden="1" customHeight="1" x14ac:dyDescent="0.25">
      <c r="A3601" s="162">
        <v>3576</v>
      </c>
      <c r="B3601" s="162">
        <v>123506</v>
      </c>
      <c r="C3601" s="163" t="s">
        <v>4186</v>
      </c>
      <c r="D3601" s="163" t="s">
        <v>638</v>
      </c>
      <c r="E3601" s="163" t="s">
        <v>1000</v>
      </c>
      <c r="F3601" s="163" t="s">
        <v>4053</v>
      </c>
      <c r="G3601" s="163" t="s">
        <v>4179</v>
      </c>
      <c r="H3601" s="163" t="s">
        <v>4180</v>
      </c>
      <c r="I3601" s="163" t="s">
        <v>643</v>
      </c>
      <c r="J3601" s="162">
        <v>12.158156999999999</v>
      </c>
      <c r="K3601" s="162">
        <v>124.792221</v>
      </c>
      <c r="L3601" s="163" t="s">
        <v>644</v>
      </c>
      <c r="M3601" s="162">
        <v>14</v>
      </c>
      <c r="N3601" s="162">
        <v>86</v>
      </c>
      <c r="O3601" s="162">
        <v>202</v>
      </c>
      <c r="P3601" s="162">
        <v>1466</v>
      </c>
      <c r="Q3601" s="162">
        <v>2717</v>
      </c>
      <c r="R3601" s="164">
        <v>1</v>
      </c>
      <c r="S3601" s="164" t="s">
        <v>644</v>
      </c>
      <c r="T3601" s="164"/>
      <c r="U3601" s="164" t="s">
        <v>644</v>
      </c>
      <c r="V3601" s="164" t="s">
        <v>644</v>
      </c>
      <c r="W3601" s="162">
        <f t="shared" si="206"/>
        <v>1</v>
      </c>
      <c r="X3601" s="162">
        <v>1</v>
      </c>
      <c r="Y3601" t="str">
        <f t="shared" si="204"/>
        <v>Public Elementary</v>
      </c>
      <c r="AA3601" t="str">
        <f t="shared" si="205"/>
        <v>1</v>
      </c>
    </row>
    <row r="3602" spans="1:27" ht="15.75" hidden="1" customHeight="1" x14ac:dyDescent="0.25">
      <c r="A3602" s="162">
        <v>3577</v>
      </c>
      <c r="B3602" s="162">
        <v>123507</v>
      </c>
      <c r="C3602" s="163" t="s">
        <v>1301</v>
      </c>
      <c r="D3602" s="163" t="s">
        <v>638</v>
      </c>
      <c r="E3602" s="163" t="s">
        <v>1000</v>
      </c>
      <c r="F3602" s="163" t="s">
        <v>4053</v>
      </c>
      <c r="G3602" s="163" t="s">
        <v>4179</v>
      </c>
      <c r="H3602" s="163" t="s">
        <v>4180</v>
      </c>
      <c r="I3602" s="163" t="s">
        <v>643</v>
      </c>
      <c r="J3602" s="162">
        <v>11.985382299999999</v>
      </c>
      <c r="K3602" s="162">
        <v>124.7601633</v>
      </c>
      <c r="L3602" s="163" t="s">
        <v>644</v>
      </c>
      <c r="M3602" s="162">
        <v>14</v>
      </c>
      <c r="N3602" s="162">
        <v>86</v>
      </c>
      <c r="O3602" s="162">
        <v>202</v>
      </c>
      <c r="P3602" s="162">
        <v>1466</v>
      </c>
      <c r="Q3602" s="162">
        <v>2717</v>
      </c>
      <c r="R3602" s="164">
        <v>1</v>
      </c>
      <c r="S3602" s="164" t="s">
        <v>644</v>
      </c>
      <c r="T3602" s="164"/>
      <c r="U3602" s="164" t="s">
        <v>644</v>
      </c>
      <c r="V3602" s="164" t="s">
        <v>644</v>
      </c>
      <c r="W3602" s="162">
        <f t="shared" si="206"/>
        <v>1</v>
      </c>
      <c r="X3602" s="162">
        <v>1</v>
      </c>
      <c r="Y3602" t="str">
        <f t="shared" si="204"/>
        <v>Public Elementary</v>
      </c>
      <c r="AA3602" t="str">
        <f t="shared" si="205"/>
        <v>1</v>
      </c>
    </row>
    <row r="3603" spans="1:27" ht="15.75" hidden="1" customHeight="1" x14ac:dyDescent="0.25">
      <c r="A3603" s="162">
        <v>3578</v>
      </c>
      <c r="B3603" s="162">
        <v>123508</v>
      </c>
      <c r="C3603" s="163" t="s">
        <v>4187</v>
      </c>
      <c r="D3603" s="163" t="s">
        <v>638</v>
      </c>
      <c r="E3603" s="163" t="s">
        <v>1000</v>
      </c>
      <c r="F3603" s="163" t="s">
        <v>4053</v>
      </c>
      <c r="G3603" s="163" t="s">
        <v>4179</v>
      </c>
      <c r="H3603" s="163" t="s">
        <v>4180</v>
      </c>
      <c r="I3603" s="163" t="s">
        <v>643</v>
      </c>
      <c r="J3603" s="162">
        <v>12.115278</v>
      </c>
      <c r="K3603" s="162">
        <v>124.781671</v>
      </c>
      <c r="L3603" s="163" t="s">
        <v>644</v>
      </c>
      <c r="M3603" s="162">
        <v>14</v>
      </c>
      <c r="N3603" s="162">
        <v>86</v>
      </c>
      <c r="O3603" s="162">
        <v>202</v>
      </c>
      <c r="P3603" s="162">
        <v>1466</v>
      </c>
      <c r="Q3603" s="162">
        <v>2717</v>
      </c>
      <c r="R3603" s="164">
        <v>1</v>
      </c>
      <c r="S3603" s="164" t="s">
        <v>644</v>
      </c>
      <c r="T3603" s="164"/>
      <c r="U3603" s="164" t="s">
        <v>644</v>
      </c>
      <c r="V3603" s="164" t="s">
        <v>644</v>
      </c>
      <c r="W3603" s="162">
        <f t="shared" si="206"/>
        <v>1</v>
      </c>
      <c r="X3603" s="162">
        <v>1</v>
      </c>
      <c r="Y3603" t="str">
        <f t="shared" si="204"/>
        <v>Public Elementary</v>
      </c>
      <c r="AA3603" t="str">
        <f t="shared" si="205"/>
        <v>1</v>
      </c>
    </row>
    <row r="3604" spans="1:27" ht="15.75" hidden="1" customHeight="1" x14ac:dyDescent="0.25">
      <c r="A3604" s="162">
        <v>3579</v>
      </c>
      <c r="B3604" s="162">
        <v>123509</v>
      </c>
      <c r="C3604" s="163" t="s">
        <v>4188</v>
      </c>
      <c r="D3604" s="163" t="s">
        <v>638</v>
      </c>
      <c r="E3604" s="163" t="s">
        <v>1000</v>
      </c>
      <c r="F3604" s="163" t="s">
        <v>4053</v>
      </c>
      <c r="G3604" s="163" t="s">
        <v>4179</v>
      </c>
      <c r="H3604" s="163" t="s">
        <v>4180</v>
      </c>
      <c r="I3604" s="163" t="s">
        <v>643</v>
      </c>
      <c r="J3604" s="162">
        <v>12.013669999999999</v>
      </c>
      <c r="K3604" s="162">
        <v>124.8106169</v>
      </c>
      <c r="L3604" s="163" t="s">
        <v>644</v>
      </c>
      <c r="M3604" s="162">
        <v>14</v>
      </c>
      <c r="N3604" s="162">
        <v>86</v>
      </c>
      <c r="O3604" s="162">
        <v>202</v>
      </c>
      <c r="P3604" s="162">
        <v>1466</v>
      </c>
      <c r="Q3604" s="162">
        <v>2717</v>
      </c>
      <c r="R3604" s="164">
        <v>1</v>
      </c>
      <c r="S3604" s="164" t="s">
        <v>644</v>
      </c>
      <c r="T3604" s="164"/>
      <c r="U3604" s="164" t="s">
        <v>644</v>
      </c>
      <c r="V3604" s="164" t="s">
        <v>644</v>
      </c>
      <c r="W3604" s="162">
        <f t="shared" si="206"/>
        <v>1</v>
      </c>
      <c r="X3604" s="162">
        <v>1</v>
      </c>
      <c r="Y3604" t="str">
        <f t="shared" si="204"/>
        <v>Public Elementary</v>
      </c>
      <c r="AA3604" t="str">
        <f t="shared" si="205"/>
        <v>1</v>
      </c>
    </row>
    <row r="3605" spans="1:27" ht="15.75" hidden="1" customHeight="1" x14ac:dyDescent="0.25">
      <c r="A3605" s="162">
        <v>3580</v>
      </c>
      <c r="B3605" s="162">
        <v>123510</v>
      </c>
      <c r="C3605" s="163" t="s">
        <v>4189</v>
      </c>
      <c r="D3605" s="163" t="s">
        <v>638</v>
      </c>
      <c r="E3605" s="163" t="s">
        <v>1000</v>
      </c>
      <c r="F3605" s="163" t="s">
        <v>4053</v>
      </c>
      <c r="G3605" s="163" t="s">
        <v>4179</v>
      </c>
      <c r="H3605" s="163" t="s">
        <v>4180</v>
      </c>
      <c r="I3605" s="163" t="s">
        <v>643</v>
      </c>
      <c r="J3605" s="162">
        <v>12.153458000000001</v>
      </c>
      <c r="K3605" s="162">
        <v>124.789474</v>
      </c>
      <c r="L3605" s="163" t="s">
        <v>644</v>
      </c>
      <c r="M3605" s="162">
        <v>14</v>
      </c>
      <c r="N3605" s="162">
        <v>86</v>
      </c>
      <c r="O3605" s="162">
        <v>202</v>
      </c>
      <c r="P3605" s="162">
        <v>1466</v>
      </c>
      <c r="Q3605" s="162">
        <v>2717</v>
      </c>
      <c r="R3605" s="164">
        <v>1</v>
      </c>
      <c r="S3605" s="164" t="s">
        <v>644</v>
      </c>
      <c r="T3605" s="164"/>
      <c r="U3605" s="164" t="s">
        <v>644</v>
      </c>
      <c r="V3605" s="164" t="s">
        <v>644</v>
      </c>
      <c r="W3605" s="162">
        <f t="shared" si="206"/>
        <v>1</v>
      </c>
      <c r="X3605" s="162">
        <v>1</v>
      </c>
      <c r="Y3605" t="str">
        <f t="shared" si="204"/>
        <v>Public Elementary</v>
      </c>
      <c r="AA3605" t="str">
        <f t="shared" si="205"/>
        <v>1</v>
      </c>
    </row>
    <row r="3606" spans="1:27" ht="15.75" hidden="1" customHeight="1" x14ac:dyDescent="0.25">
      <c r="A3606" s="162">
        <v>3581</v>
      </c>
      <c r="B3606" s="162">
        <v>123512</v>
      </c>
      <c r="C3606" s="163" t="s">
        <v>4190</v>
      </c>
      <c r="D3606" s="163" t="s">
        <v>638</v>
      </c>
      <c r="E3606" s="163" t="s">
        <v>1000</v>
      </c>
      <c r="F3606" s="163" t="s">
        <v>4053</v>
      </c>
      <c r="G3606" s="163" t="s">
        <v>4179</v>
      </c>
      <c r="H3606" s="163" t="s">
        <v>4180</v>
      </c>
      <c r="I3606" s="163" t="s">
        <v>643</v>
      </c>
      <c r="J3606" s="162">
        <v>12.131306</v>
      </c>
      <c r="K3606" s="162">
        <v>124.781486</v>
      </c>
      <c r="L3606" s="163" t="s">
        <v>644</v>
      </c>
      <c r="M3606" s="162">
        <v>14</v>
      </c>
      <c r="N3606" s="162">
        <v>86</v>
      </c>
      <c r="O3606" s="162">
        <v>202</v>
      </c>
      <c r="P3606" s="162">
        <v>1466</v>
      </c>
      <c r="Q3606" s="162">
        <v>2717</v>
      </c>
      <c r="R3606" s="164">
        <v>1</v>
      </c>
      <c r="S3606" s="164" t="s">
        <v>644</v>
      </c>
      <c r="T3606" s="164"/>
      <c r="U3606" s="164" t="s">
        <v>644</v>
      </c>
      <c r="V3606" s="164" t="s">
        <v>644</v>
      </c>
      <c r="W3606" s="162">
        <f t="shared" si="206"/>
        <v>1</v>
      </c>
      <c r="X3606" s="162">
        <v>1</v>
      </c>
      <c r="Y3606" t="str">
        <f t="shared" si="204"/>
        <v>Public Elementary</v>
      </c>
      <c r="AA3606" t="str">
        <f t="shared" si="205"/>
        <v>1</v>
      </c>
    </row>
    <row r="3607" spans="1:27" ht="15.75" hidden="1" customHeight="1" x14ac:dyDescent="0.25">
      <c r="A3607" s="162">
        <v>3582</v>
      </c>
      <c r="B3607" s="162">
        <v>123513</v>
      </c>
      <c r="C3607" s="163" t="s">
        <v>4191</v>
      </c>
      <c r="D3607" s="163" t="s">
        <v>638</v>
      </c>
      <c r="E3607" s="163" t="s">
        <v>1000</v>
      </c>
      <c r="F3607" s="163" t="s">
        <v>4053</v>
      </c>
      <c r="G3607" s="163" t="s">
        <v>4179</v>
      </c>
      <c r="H3607" s="163" t="s">
        <v>4180</v>
      </c>
      <c r="I3607" s="163" t="s">
        <v>643</v>
      </c>
      <c r="J3607" s="162">
        <v>12.046372</v>
      </c>
      <c r="K3607" s="162">
        <v>124.79399100000001</v>
      </c>
      <c r="L3607" s="163" t="s">
        <v>644</v>
      </c>
      <c r="M3607" s="162">
        <v>14</v>
      </c>
      <c r="N3607" s="162">
        <v>86</v>
      </c>
      <c r="O3607" s="162">
        <v>202</v>
      </c>
      <c r="P3607" s="162">
        <v>1466</v>
      </c>
      <c r="Q3607" s="162">
        <v>2717</v>
      </c>
      <c r="R3607" s="164">
        <v>1</v>
      </c>
      <c r="S3607" s="164" t="s">
        <v>644</v>
      </c>
      <c r="T3607" s="164"/>
      <c r="U3607" s="164" t="s">
        <v>644</v>
      </c>
      <c r="V3607" s="164" t="s">
        <v>644</v>
      </c>
      <c r="W3607" s="162">
        <f t="shared" si="206"/>
        <v>1</v>
      </c>
      <c r="X3607" s="162">
        <v>1</v>
      </c>
      <c r="Y3607" t="str">
        <f t="shared" si="204"/>
        <v>Public Elementary</v>
      </c>
      <c r="AA3607" t="str">
        <f t="shared" si="205"/>
        <v>1</v>
      </c>
    </row>
    <row r="3608" spans="1:27" ht="15.75" hidden="1" customHeight="1" x14ac:dyDescent="0.25">
      <c r="A3608" s="162">
        <v>3583</v>
      </c>
      <c r="B3608" s="162">
        <v>123514</v>
      </c>
      <c r="C3608" s="163" t="s">
        <v>4192</v>
      </c>
      <c r="D3608" s="163" t="s">
        <v>638</v>
      </c>
      <c r="E3608" s="163" t="s">
        <v>1000</v>
      </c>
      <c r="F3608" s="163" t="s">
        <v>4053</v>
      </c>
      <c r="G3608" s="163" t="s">
        <v>4179</v>
      </c>
      <c r="H3608" s="163" t="s">
        <v>4180</v>
      </c>
      <c r="I3608" s="163" t="s">
        <v>643</v>
      </c>
      <c r="J3608" s="162">
        <v>11.999025</v>
      </c>
      <c r="K3608" s="162">
        <v>124.726195</v>
      </c>
      <c r="L3608" s="163" t="s">
        <v>644</v>
      </c>
      <c r="M3608" s="162">
        <v>14</v>
      </c>
      <c r="N3608" s="162">
        <v>86</v>
      </c>
      <c r="O3608" s="162">
        <v>202</v>
      </c>
      <c r="P3608" s="162">
        <v>1466</v>
      </c>
      <c r="Q3608" s="162">
        <v>2717</v>
      </c>
      <c r="R3608" s="164">
        <v>1</v>
      </c>
      <c r="S3608" s="164" t="s">
        <v>644</v>
      </c>
      <c r="T3608" s="164"/>
      <c r="U3608" s="164" t="s">
        <v>644</v>
      </c>
      <c r="V3608" s="164" t="s">
        <v>644</v>
      </c>
      <c r="W3608" s="162">
        <f t="shared" si="206"/>
        <v>1</v>
      </c>
      <c r="X3608" s="162">
        <v>1</v>
      </c>
      <c r="Y3608" t="str">
        <f t="shared" si="204"/>
        <v>Public Elementary</v>
      </c>
      <c r="AA3608" t="str">
        <f t="shared" si="205"/>
        <v>1</v>
      </c>
    </row>
    <row r="3609" spans="1:27" ht="15.75" hidden="1" customHeight="1" x14ac:dyDescent="0.25">
      <c r="A3609" s="162">
        <v>3584</v>
      </c>
      <c r="B3609" s="162">
        <v>123515</v>
      </c>
      <c r="C3609" s="163" t="s">
        <v>4193</v>
      </c>
      <c r="D3609" s="163" t="s">
        <v>638</v>
      </c>
      <c r="E3609" s="163" t="s">
        <v>1000</v>
      </c>
      <c r="F3609" s="163" t="s">
        <v>4053</v>
      </c>
      <c r="G3609" s="163" t="s">
        <v>4179</v>
      </c>
      <c r="H3609" s="163" t="s">
        <v>4180</v>
      </c>
      <c r="I3609" s="163" t="s">
        <v>643</v>
      </c>
      <c r="J3609" s="162">
        <v>12.068194999999999</v>
      </c>
      <c r="K3609" s="162">
        <v>124.799774</v>
      </c>
      <c r="L3609" s="163" t="s">
        <v>644</v>
      </c>
      <c r="M3609" s="162">
        <v>14</v>
      </c>
      <c r="N3609" s="162">
        <v>86</v>
      </c>
      <c r="O3609" s="162">
        <v>202</v>
      </c>
      <c r="P3609" s="162">
        <v>1466</v>
      </c>
      <c r="Q3609" s="162">
        <v>2717</v>
      </c>
      <c r="R3609" s="164">
        <v>1</v>
      </c>
      <c r="S3609" s="164" t="s">
        <v>644</v>
      </c>
      <c r="T3609" s="164"/>
      <c r="U3609" s="164" t="s">
        <v>644</v>
      </c>
      <c r="V3609" s="164" t="s">
        <v>644</v>
      </c>
      <c r="W3609" s="162">
        <f t="shared" si="206"/>
        <v>1</v>
      </c>
      <c r="X3609" s="162">
        <v>1</v>
      </c>
      <c r="Y3609" t="str">
        <f t="shared" si="204"/>
        <v>Public Elementary</v>
      </c>
      <c r="AA3609" t="str">
        <f t="shared" si="205"/>
        <v>1</v>
      </c>
    </row>
    <row r="3610" spans="1:27" ht="15.75" hidden="1" customHeight="1" x14ac:dyDescent="0.25">
      <c r="A3610" s="162">
        <v>3585</v>
      </c>
      <c r="B3610" s="162">
        <v>123516</v>
      </c>
      <c r="C3610" s="163" t="s">
        <v>4194</v>
      </c>
      <c r="D3610" s="163" t="s">
        <v>638</v>
      </c>
      <c r="E3610" s="163" t="s">
        <v>1000</v>
      </c>
      <c r="F3610" s="163" t="s">
        <v>4053</v>
      </c>
      <c r="G3610" s="163" t="s">
        <v>4179</v>
      </c>
      <c r="H3610" s="163" t="s">
        <v>4180</v>
      </c>
      <c r="I3610" s="163" t="s">
        <v>643</v>
      </c>
      <c r="J3610" s="162">
        <v>12.149431</v>
      </c>
      <c r="K3610" s="162">
        <v>124.853697</v>
      </c>
      <c r="L3610" s="163" t="s">
        <v>644</v>
      </c>
      <c r="M3610" s="162">
        <v>14</v>
      </c>
      <c r="N3610" s="162">
        <v>86</v>
      </c>
      <c r="O3610" s="162">
        <v>202</v>
      </c>
      <c r="P3610" s="162">
        <v>1466</v>
      </c>
      <c r="Q3610" s="162">
        <v>2717</v>
      </c>
      <c r="R3610" s="164">
        <v>1</v>
      </c>
      <c r="S3610" s="164" t="s">
        <v>644</v>
      </c>
      <c r="T3610" s="164"/>
      <c r="U3610" s="164" t="s">
        <v>644</v>
      </c>
      <c r="V3610" s="164" t="s">
        <v>644</v>
      </c>
      <c r="W3610" s="162">
        <f t="shared" si="206"/>
        <v>1</v>
      </c>
      <c r="X3610" s="162">
        <v>1</v>
      </c>
      <c r="Y3610" t="str">
        <f t="shared" si="204"/>
        <v>Public Elementary</v>
      </c>
      <c r="AA3610" t="str">
        <f t="shared" si="205"/>
        <v>1</v>
      </c>
    </row>
    <row r="3611" spans="1:27" ht="15.75" hidden="1" customHeight="1" x14ac:dyDescent="0.25">
      <c r="A3611" s="162">
        <v>3586</v>
      </c>
      <c r="B3611" s="162">
        <v>123517</v>
      </c>
      <c r="C3611" s="163" t="s">
        <v>4195</v>
      </c>
      <c r="D3611" s="163" t="s">
        <v>638</v>
      </c>
      <c r="E3611" s="163" t="s">
        <v>1000</v>
      </c>
      <c r="F3611" s="163" t="s">
        <v>4053</v>
      </c>
      <c r="G3611" s="163" t="s">
        <v>4179</v>
      </c>
      <c r="H3611" s="163" t="s">
        <v>4180</v>
      </c>
      <c r="I3611" s="163" t="s">
        <v>643</v>
      </c>
      <c r="J3611" s="166">
        <v>12.141375999999999</v>
      </c>
      <c r="K3611" s="166">
        <v>124.82073800000001</v>
      </c>
      <c r="L3611" s="163" t="s">
        <v>644</v>
      </c>
      <c r="M3611" s="162">
        <v>14</v>
      </c>
      <c r="N3611" s="162">
        <v>86</v>
      </c>
      <c r="O3611" s="162">
        <v>202</v>
      </c>
      <c r="P3611" s="162">
        <v>1466</v>
      </c>
      <c r="Q3611" s="162">
        <v>2717</v>
      </c>
      <c r="R3611" s="164">
        <v>1</v>
      </c>
      <c r="S3611" s="164" t="s">
        <v>644</v>
      </c>
      <c r="T3611" s="164"/>
      <c r="U3611" s="164" t="s">
        <v>644</v>
      </c>
      <c r="V3611" s="164" t="s">
        <v>644</v>
      </c>
      <c r="W3611" s="162">
        <f t="shared" si="206"/>
        <v>1</v>
      </c>
      <c r="X3611" s="162">
        <v>1</v>
      </c>
      <c r="Y3611" t="str">
        <f t="shared" si="204"/>
        <v>Public Elementary</v>
      </c>
      <c r="AA3611" t="str">
        <f t="shared" si="205"/>
        <v>1</v>
      </c>
    </row>
    <row r="3612" spans="1:27" ht="15.75" hidden="1" customHeight="1" x14ac:dyDescent="0.25">
      <c r="A3612" s="162">
        <v>3587</v>
      </c>
      <c r="B3612" s="162">
        <v>123518</v>
      </c>
      <c r="C3612" s="163" t="s">
        <v>4196</v>
      </c>
      <c r="D3612" s="163" t="s">
        <v>638</v>
      </c>
      <c r="E3612" s="163" t="s">
        <v>1000</v>
      </c>
      <c r="F3612" s="163" t="s">
        <v>4053</v>
      </c>
      <c r="G3612" s="163" t="s">
        <v>4179</v>
      </c>
      <c r="H3612" s="163" t="s">
        <v>4180</v>
      </c>
      <c r="I3612" s="163" t="s">
        <v>643</v>
      </c>
      <c r="J3612" s="170"/>
      <c r="K3612" s="170"/>
      <c r="L3612" s="163" t="s">
        <v>644</v>
      </c>
      <c r="M3612" s="162">
        <v>14</v>
      </c>
      <c r="N3612" s="162">
        <v>86</v>
      </c>
      <c r="O3612" s="162">
        <v>202</v>
      </c>
      <c r="P3612" s="162">
        <v>1466</v>
      </c>
      <c r="Q3612" s="162">
        <v>2717</v>
      </c>
      <c r="R3612" s="164">
        <v>1</v>
      </c>
      <c r="S3612" s="164" t="s">
        <v>644</v>
      </c>
      <c r="T3612" s="164"/>
      <c r="U3612" s="164" t="s">
        <v>644</v>
      </c>
      <c r="V3612" s="164" t="s">
        <v>644</v>
      </c>
      <c r="W3612" s="162">
        <f t="shared" si="206"/>
        <v>1</v>
      </c>
      <c r="X3612" s="162">
        <v>1</v>
      </c>
      <c r="Y3612" t="str">
        <f t="shared" si="204"/>
        <v>Public Elementary</v>
      </c>
      <c r="AA3612" t="str">
        <f t="shared" si="205"/>
        <v>1</v>
      </c>
    </row>
    <row r="3613" spans="1:27" ht="15.75" hidden="1" customHeight="1" x14ac:dyDescent="0.25">
      <c r="A3613" s="162">
        <v>3588</v>
      </c>
      <c r="B3613" s="162">
        <v>123519</v>
      </c>
      <c r="C3613" s="163" t="s">
        <v>4197</v>
      </c>
      <c r="D3613" s="163" t="s">
        <v>638</v>
      </c>
      <c r="E3613" s="163" t="s">
        <v>1000</v>
      </c>
      <c r="F3613" s="163" t="s">
        <v>4053</v>
      </c>
      <c r="G3613" s="163" t="s">
        <v>4179</v>
      </c>
      <c r="H3613" s="163" t="s">
        <v>4180</v>
      </c>
      <c r="I3613" s="163" t="s">
        <v>643</v>
      </c>
      <c r="J3613" s="162">
        <v>12.036130999999999</v>
      </c>
      <c r="K3613" s="162">
        <v>124.81084</v>
      </c>
      <c r="L3613" s="163" t="s">
        <v>644</v>
      </c>
      <c r="M3613" s="162">
        <v>14</v>
      </c>
      <c r="N3613" s="162">
        <v>86</v>
      </c>
      <c r="O3613" s="162">
        <v>202</v>
      </c>
      <c r="P3613" s="162">
        <v>1466</v>
      </c>
      <c r="Q3613" s="162">
        <v>2717</v>
      </c>
      <c r="R3613" s="164">
        <v>1</v>
      </c>
      <c r="S3613" s="164" t="s">
        <v>644</v>
      </c>
      <c r="T3613" s="164"/>
      <c r="U3613" s="164" t="s">
        <v>644</v>
      </c>
      <c r="V3613" s="164" t="s">
        <v>644</v>
      </c>
      <c r="W3613" s="162">
        <f t="shared" si="206"/>
        <v>1</v>
      </c>
      <c r="X3613" s="162">
        <v>1</v>
      </c>
      <c r="Y3613" t="str">
        <f t="shared" ref="Y3613:Y3676" si="207">IF(X3613=1,"Public","Private")&amp;" "&amp;IF(W3613=1,"Elementary",IF(W3613=2,"JHS",IF(W3613=3,"SHS (Stand-alone)",IF(W3613=4,"Integrated",IF(W3613=5,"Secondary",IF(W3613=6,"Complete K to 12",IF(W3613=7,"ALS",IF(W3613=8,"SHS SUC",""))))))))</f>
        <v>Public Elementary</v>
      </c>
      <c r="AA3613" t="str">
        <f t="shared" ref="AA3613:AA3676" si="208">IF(R3613=1,1,"")&amp;IF(S3613=1,2,"")&amp;IF(T3613=1,3,"")&amp;IF(U3613=1,4,"")&amp;IF(V3613=1,5,"")</f>
        <v>1</v>
      </c>
    </row>
    <row r="3614" spans="1:27" ht="15.75" hidden="1" customHeight="1" x14ac:dyDescent="0.25">
      <c r="A3614" s="162">
        <v>3589</v>
      </c>
      <c r="B3614" s="162">
        <v>123520</v>
      </c>
      <c r="C3614" s="163" t="s">
        <v>1682</v>
      </c>
      <c r="D3614" s="163" t="s">
        <v>638</v>
      </c>
      <c r="E3614" s="163" t="s">
        <v>1000</v>
      </c>
      <c r="F3614" s="163" t="s">
        <v>4053</v>
      </c>
      <c r="G3614" s="163" t="s">
        <v>4179</v>
      </c>
      <c r="H3614" s="163" t="s">
        <v>4180</v>
      </c>
      <c r="I3614" s="163" t="s">
        <v>643</v>
      </c>
      <c r="J3614" s="162">
        <v>11.997681999999999</v>
      </c>
      <c r="K3614" s="162">
        <v>124.76475499999999</v>
      </c>
      <c r="L3614" s="163" t="s">
        <v>644</v>
      </c>
      <c r="M3614" s="162">
        <v>14</v>
      </c>
      <c r="N3614" s="162">
        <v>86</v>
      </c>
      <c r="O3614" s="162">
        <v>202</v>
      </c>
      <c r="P3614" s="162">
        <v>1466</v>
      </c>
      <c r="Q3614" s="162">
        <v>2717</v>
      </c>
      <c r="R3614" s="164">
        <v>1</v>
      </c>
      <c r="S3614" s="164" t="s">
        <v>644</v>
      </c>
      <c r="T3614" s="164"/>
      <c r="U3614" s="164" t="s">
        <v>644</v>
      </c>
      <c r="V3614" s="164" t="s">
        <v>644</v>
      </c>
      <c r="W3614" s="162">
        <f t="shared" si="206"/>
        <v>1</v>
      </c>
      <c r="X3614" s="162">
        <v>1</v>
      </c>
      <c r="Y3614" t="str">
        <f t="shared" si="207"/>
        <v>Public Elementary</v>
      </c>
      <c r="AA3614" t="str">
        <f t="shared" si="208"/>
        <v>1</v>
      </c>
    </row>
    <row r="3615" spans="1:27" ht="15.75" hidden="1" customHeight="1" x14ac:dyDescent="0.25">
      <c r="A3615" s="162">
        <v>3590</v>
      </c>
      <c r="B3615" s="162">
        <v>123521</v>
      </c>
      <c r="C3615" s="163" t="s">
        <v>4198</v>
      </c>
      <c r="D3615" s="163" t="s">
        <v>638</v>
      </c>
      <c r="E3615" s="163" t="s">
        <v>1000</v>
      </c>
      <c r="F3615" s="163" t="s">
        <v>4053</v>
      </c>
      <c r="G3615" s="163" t="s">
        <v>4179</v>
      </c>
      <c r="H3615" s="163" t="s">
        <v>4180</v>
      </c>
      <c r="I3615" s="163" t="s">
        <v>643</v>
      </c>
      <c r="J3615" s="162">
        <v>12.147417000000001</v>
      </c>
      <c r="K3615" s="162">
        <v>124.777855</v>
      </c>
      <c r="L3615" s="163" t="s">
        <v>644</v>
      </c>
      <c r="M3615" s="162">
        <v>14</v>
      </c>
      <c r="N3615" s="162">
        <v>86</v>
      </c>
      <c r="O3615" s="162">
        <v>202</v>
      </c>
      <c r="P3615" s="162">
        <v>1466</v>
      </c>
      <c r="Q3615" s="162">
        <v>2717</v>
      </c>
      <c r="R3615" s="164">
        <v>1</v>
      </c>
      <c r="S3615" s="164" t="s">
        <v>644</v>
      </c>
      <c r="T3615" s="164"/>
      <c r="U3615" s="164" t="s">
        <v>644</v>
      </c>
      <c r="V3615" s="164" t="s">
        <v>644</v>
      </c>
      <c r="W3615" s="162">
        <f t="shared" si="206"/>
        <v>1</v>
      </c>
      <c r="X3615" s="162">
        <v>1</v>
      </c>
      <c r="Y3615" t="str">
        <f t="shared" si="207"/>
        <v>Public Elementary</v>
      </c>
      <c r="AA3615" t="str">
        <f t="shared" si="208"/>
        <v>1</v>
      </c>
    </row>
    <row r="3616" spans="1:27" ht="15.75" hidden="1" customHeight="1" x14ac:dyDescent="0.25">
      <c r="A3616" s="162">
        <v>3591</v>
      </c>
      <c r="B3616" s="162">
        <v>123522</v>
      </c>
      <c r="C3616" s="163" t="s">
        <v>1358</v>
      </c>
      <c r="D3616" s="163" t="s">
        <v>638</v>
      </c>
      <c r="E3616" s="163" t="s">
        <v>1000</v>
      </c>
      <c r="F3616" s="163" t="s">
        <v>4053</v>
      </c>
      <c r="G3616" s="163" t="s">
        <v>4179</v>
      </c>
      <c r="H3616" s="163" t="s">
        <v>4180</v>
      </c>
      <c r="I3616" s="163" t="s">
        <v>643</v>
      </c>
      <c r="J3616" s="162">
        <v>12.103445000000001</v>
      </c>
      <c r="K3616" s="162">
        <v>124.81871</v>
      </c>
      <c r="L3616" s="163" t="s">
        <v>644</v>
      </c>
      <c r="M3616" s="162">
        <v>14</v>
      </c>
      <c r="N3616" s="162">
        <v>86</v>
      </c>
      <c r="O3616" s="162">
        <v>202</v>
      </c>
      <c r="P3616" s="162">
        <v>1466</v>
      </c>
      <c r="Q3616" s="162">
        <v>2717</v>
      </c>
      <c r="R3616" s="164">
        <v>1</v>
      </c>
      <c r="S3616" s="164" t="s">
        <v>644</v>
      </c>
      <c r="T3616" s="164"/>
      <c r="U3616" s="164" t="s">
        <v>644</v>
      </c>
      <c r="V3616" s="164" t="s">
        <v>644</v>
      </c>
      <c r="W3616" s="162">
        <f t="shared" si="206"/>
        <v>1</v>
      </c>
      <c r="X3616" s="162">
        <v>1</v>
      </c>
      <c r="Y3616" t="str">
        <f t="shared" si="207"/>
        <v>Public Elementary</v>
      </c>
      <c r="AA3616" t="str">
        <f t="shared" si="208"/>
        <v>1</v>
      </c>
    </row>
    <row r="3617" spans="1:27" ht="15.75" hidden="1" customHeight="1" x14ac:dyDescent="0.25">
      <c r="A3617" s="162">
        <v>3592</v>
      </c>
      <c r="B3617" s="162">
        <v>123523</v>
      </c>
      <c r="C3617" s="163" t="s">
        <v>4199</v>
      </c>
      <c r="D3617" s="163" t="s">
        <v>638</v>
      </c>
      <c r="E3617" s="163" t="s">
        <v>1000</v>
      </c>
      <c r="F3617" s="163" t="s">
        <v>4053</v>
      </c>
      <c r="G3617" s="163" t="s">
        <v>4179</v>
      </c>
      <c r="H3617" s="163" t="s">
        <v>4180</v>
      </c>
      <c r="I3617" s="163" t="s">
        <v>643</v>
      </c>
      <c r="J3617" s="162">
        <v>12.041670999999999</v>
      </c>
      <c r="K3617" s="162">
        <v>124.79914100000001</v>
      </c>
      <c r="L3617" s="163" t="s">
        <v>644</v>
      </c>
      <c r="M3617" s="162">
        <v>14</v>
      </c>
      <c r="N3617" s="162">
        <v>86</v>
      </c>
      <c r="O3617" s="162">
        <v>202</v>
      </c>
      <c r="P3617" s="162">
        <v>1466</v>
      </c>
      <c r="Q3617" s="162">
        <v>2717</v>
      </c>
      <c r="R3617" s="164">
        <v>1</v>
      </c>
      <c r="S3617" s="164" t="s">
        <v>644</v>
      </c>
      <c r="T3617" s="164"/>
      <c r="U3617" s="164" t="s">
        <v>644</v>
      </c>
      <c r="V3617" s="164" t="s">
        <v>644</v>
      </c>
      <c r="W3617" s="162">
        <f t="shared" si="206"/>
        <v>1</v>
      </c>
      <c r="X3617" s="162">
        <v>1</v>
      </c>
      <c r="Y3617" t="str">
        <f t="shared" si="207"/>
        <v>Public Elementary</v>
      </c>
      <c r="AA3617" t="str">
        <f t="shared" si="208"/>
        <v>1</v>
      </c>
    </row>
    <row r="3618" spans="1:27" ht="15.75" hidden="1" customHeight="1" x14ac:dyDescent="0.25">
      <c r="A3618" s="162">
        <v>3593</v>
      </c>
      <c r="B3618" s="162">
        <v>123524</v>
      </c>
      <c r="C3618" s="163" t="s">
        <v>2174</v>
      </c>
      <c r="D3618" s="163" t="s">
        <v>638</v>
      </c>
      <c r="E3618" s="163" t="s">
        <v>1000</v>
      </c>
      <c r="F3618" s="163" t="s">
        <v>4053</v>
      </c>
      <c r="G3618" s="163" t="s">
        <v>4179</v>
      </c>
      <c r="H3618" s="163" t="s">
        <v>4180</v>
      </c>
      <c r="I3618" s="163" t="s">
        <v>643</v>
      </c>
      <c r="J3618" s="166">
        <v>12.147417000000001</v>
      </c>
      <c r="K3618" s="166">
        <v>124.781921</v>
      </c>
      <c r="L3618" s="163" t="s">
        <v>644</v>
      </c>
      <c r="M3618" s="162">
        <v>14</v>
      </c>
      <c r="N3618" s="162">
        <v>86</v>
      </c>
      <c r="O3618" s="162">
        <v>202</v>
      </c>
      <c r="P3618" s="162">
        <v>1466</v>
      </c>
      <c r="Q3618" s="162">
        <v>2717</v>
      </c>
      <c r="R3618" s="164">
        <v>1</v>
      </c>
      <c r="S3618" s="164" t="s">
        <v>644</v>
      </c>
      <c r="T3618" s="164"/>
      <c r="U3618" s="164" t="s">
        <v>644</v>
      </c>
      <c r="V3618" s="164" t="s">
        <v>644</v>
      </c>
      <c r="W3618" s="162">
        <f t="shared" si="206"/>
        <v>1</v>
      </c>
      <c r="X3618" s="162">
        <v>1</v>
      </c>
      <c r="Y3618" t="str">
        <f t="shared" si="207"/>
        <v>Public Elementary</v>
      </c>
      <c r="AA3618" t="str">
        <f t="shared" si="208"/>
        <v>1</v>
      </c>
    </row>
    <row r="3619" spans="1:27" ht="15.75" hidden="1" customHeight="1" x14ac:dyDescent="0.25">
      <c r="A3619" s="162">
        <v>3594</v>
      </c>
      <c r="B3619" s="162">
        <v>123525</v>
      </c>
      <c r="C3619" s="163" t="s">
        <v>4200</v>
      </c>
      <c r="D3619" s="163" t="s">
        <v>638</v>
      </c>
      <c r="E3619" s="163" t="s">
        <v>1000</v>
      </c>
      <c r="F3619" s="163" t="s">
        <v>4053</v>
      </c>
      <c r="G3619" s="163" t="s">
        <v>4179</v>
      </c>
      <c r="H3619" s="163" t="s">
        <v>4180</v>
      </c>
      <c r="I3619" s="163" t="s">
        <v>643</v>
      </c>
      <c r="J3619" s="166">
        <v>12.144463</v>
      </c>
      <c r="K3619" s="166">
        <v>124.75376799999999</v>
      </c>
      <c r="L3619" s="163" t="s">
        <v>644</v>
      </c>
      <c r="M3619" s="162">
        <v>14</v>
      </c>
      <c r="N3619" s="162">
        <v>86</v>
      </c>
      <c r="O3619" s="162">
        <v>202</v>
      </c>
      <c r="P3619" s="162">
        <v>1466</v>
      </c>
      <c r="Q3619" s="162">
        <v>2717</v>
      </c>
      <c r="R3619" s="164">
        <v>1</v>
      </c>
      <c r="S3619" s="164" t="s">
        <v>644</v>
      </c>
      <c r="T3619" s="164"/>
      <c r="U3619" s="164" t="s">
        <v>644</v>
      </c>
      <c r="V3619" s="164" t="s">
        <v>644</v>
      </c>
      <c r="W3619" s="162">
        <f t="shared" si="206"/>
        <v>1</v>
      </c>
      <c r="X3619" s="162">
        <v>1</v>
      </c>
      <c r="Y3619" t="str">
        <f t="shared" si="207"/>
        <v>Public Elementary</v>
      </c>
      <c r="AA3619" t="str">
        <f t="shared" si="208"/>
        <v>1</v>
      </c>
    </row>
    <row r="3620" spans="1:27" ht="15.75" hidden="1" customHeight="1" x14ac:dyDescent="0.25">
      <c r="A3620" s="162">
        <v>3595</v>
      </c>
      <c r="B3620" s="162">
        <v>123526</v>
      </c>
      <c r="C3620" s="163" t="s">
        <v>3525</v>
      </c>
      <c r="D3620" s="163" t="s">
        <v>638</v>
      </c>
      <c r="E3620" s="163" t="s">
        <v>1000</v>
      </c>
      <c r="F3620" s="163" t="s">
        <v>4053</v>
      </c>
      <c r="G3620" s="163" t="s">
        <v>4179</v>
      </c>
      <c r="H3620" s="163" t="s">
        <v>4180</v>
      </c>
      <c r="I3620" s="163" t="s">
        <v>643</v>
      </c>
      <c r="J3620" s="166">
        <v>12.113516000000001</v>
      </c>
      <c r="K3620" s="166">
        <v>124.80703699999999</v>
      </c>
      <c r="L3620" s="163" t="s">
        <v>644</v>
      </c>
      <c r="M3620" s="162">
        <v>14</v>
      </c>
      <c r="N3620" s="162">
        <v>86</v>
      </c>
      <c r="O3620" s="162">
        <v>202</v>
      </c>
      <c r="P3620" s="162">
        <v>1466</v>
      </c>
      <c r="Q3620" s="162">
        <v>2717</v>
      </c>
      <c r="R3620" s="164">
        <v>1</v>
      </c>
      <c r="S3620" s="164" t="s">
        <v>644</v>
      </c>
      <c r="T3620" s="164"/>
      <c r="U3620" s="164" t="s">
        <v>644</v>
      </c>
      <c r="V3620" s="164" t="s">
        <v>644</v>
      </c>
      <c r="W3620" s="162">
        <f t="shared" si="206"/>
        <v>1</v>
      </c>
      <c r="X3620" s="162">
        <v>1</v>
      </c>
      <c r="Y3620" t="str">
        <f t="shared" si="207"/>
        <v>Public Elementary</v>
      </c>
      <c r="AA3620" t="str">
        <f t="shared" si="208"/>
        <v>1</v>
      </c>
    </row>
    <row r="3621" spans="1:27" ht="15.75" hidden="1" customHeight="1" x14ac:dyDescent="0.25">
      <c r="A3621" s="162">
        <v>3596</v>
      </c>
      <c r="B3621" s="162">
        <v>123527</v>
      </c>
      <c r="C3621" s="163" t="s">
        <v>1541</v>
      </c>
      <c r="D3621" s="163" t="s">
        <v>638</v>
      </c>
      <c r="E3621" s="163" t="s">
        <v>1000</v>
      </c>
      <c r="F3621" s="163" t="s">
        <v>4053</v>
      </c>
      <c r="G3621" s="163" t="s">
        <v>4179</v>
      </c>
      <c r="H3621" s="163" t="s">
        <v>4180</v>
      </c>
      <c r="I3621" s="163" t="s">
        <v>643</v>
      </c>
      <c r="J3621" s="162">
        <v>12.147081</v>
      </c>
      <c r="K3621" s="162">
        <v>124.766525</v>
      </c>
      <c r="L3621" s="163" t="s">
        <v>644</v>
      </c>
      <c r="M3621" s="162">
        <v>14</v>
      </c>
      <c r="N3621" s="162">
        <v>86</v>
      </c>
      <c r="O3621" s="162">
        <v>202</v>
      </c>
      <c r="P3621" s="162">
        <v>1466</v>
      </c>
      <c r="Q3621" s="162">
        <v>2717</v>
      </c>
      <c r="R3621" s="164">
        <v>1</v>
      </c>
      <c r="S3621" s="164" t="s">
        <v>644</v>
      </c>
      <c r="T3621" s="164"/>
      <c r="U3621" s="164" t="s">
        <v>644</v>
      </c>
      <c r="V3621" s="164" t="s">
        <v>644</v>
      </c>
      <c r="W3621" s="162">
        <f t="shared" si="206"/>
        <v>1</v>
      </c>
      <c r="X3621" s="162">
        <v>1</v>
      </c>
      <c r="Y3621" t="str">
        <f t="shared" si="207"/>
        <v>Public Elementary</v>
      </c>
      <c r="AA3621" t="str">
        <f t="shared" si="208"/>
        <v>1</v>
      </c>
    </row>
    <row r="3622" spans="1:27" ht="15.75" hidden="1" customHeight="1" x14ac:dyDescent="0.25">
      <c r="A3622" s="162">
        <v>3597</v>
      </c>
      <c r="B3622" s="162">
        <v>123528</v>
      </c>
      <c r="C3622" s="163" t="s">
        <v>4201</v>
      </c>
      <c r="D3622" s="163" t="s">
        <v>638</v>
      </c>
      <c r="E3622" s="163" t="s">
        <v>1000</v>
      </c>
      <c r="F3622" s="163" t="s">
        <v>4053</v>
      </c>
      <c r="G3622" s="163" t="s">
        <v>4179</v>
      </c>
      <c r="H3622" s="163" t="s">
        <v>4180</v>
      </c>
      <c r="I3622" s="163" t="s">
        <v>643</v>
      </c>
      <c r="J3622" s="162">
        <v>12.068194999999999</v>
      </c>
      <c r="K3622" s="162">
        <v>124.77712200000001</v>
      </c>
      <c r="L3622" s="163" t="s">
        <v>644</v>
      </c>
      <c r="M3622" s="162">
        <v>14</v>
      </c>
      <c r="N3622" s="162">
        <v>86</v>
      </c>
      <c r="O3622" s="162">
        <v>202</v>
      </c>
      <c r="P3622" s="162">
        <v>1466</v>
      </c>
      <c r="Q3622" s="162">
        <v>2717</v>
      </c>
      <c r="R3622" s="164">
        <v>1</v>
      </c>
      <c r="S3622" s="164" t="s">
        <v>644</v>
      </c>
      <c r="T3622" s="164"/>
      <c r="U3622" s="164" t="s">
        <v>644</v>
      </c>
      <c r="V3622" s="164" t="s">
        <v>644</v>
      </c>
      <c r="W3622" s="162">
        <f t="shared" si="206"/>
        <v>1</v>
      </c>
      <c r="X3622" s="162">
        <v>1</v>
      </c>
      <c r="Y3622" t="str">
        <f t="shared" si="207"/>
        <v>Public Elementary</v>
      </c>
      <c r="AA3622" t="str">
        <f t="shared" si="208"/>
        <v>1</v>
      </c>
    </row>
    <row r="3623" spans="1:27" ht="15.75" hidden="1" customHeight="1" x14ac:dyDescent="0.25">
      <c r="A3623" s="162">
        <v>3598</v>
      </c>
      <c r="B3623" s="162">
        <v>123529</v>
      </c>
      <c r="C3623" s="163" t="s">
        <v>4202</v>
      </c>
      <c r="D3623" s="163" t="s">
        <v>638</v>
      </c>
      <c r="E3623" s="163" t="s">
        <v>1000</v>
      </c>
      <c r="F3623" s="163" t="s">
        <v>4053</v>
      </c>
      <c r="G3623" s="163" t="s">
        <v>4179</v>
      </c>
      <c r="H3623" s="163" t="s">
        <v>4180</v>
      </c>
      <c r="I3623" s="163" t="s">
        <v>643</v>
      </c>
      <c r="J3623" s="162">
        <v>12.102437999999999</v>
      </c>
      <c r="K3623" s="162">
        <v>124.81356</v>
      </c>
      <c r="L3623" s="163" t="s">
        <v>644</v>
      </c>
      <c r="M3623" s="162">
        <v>14</v>
      </c>
      <c r="N3623" s="162">
        <v>86</v>
      </c>
      <c r="O3623" s="162">
        <v>202</v>
      </c>
      <c r="P3623" s="162">
        <v>1466</v>
      </c>
      <c r="Q3623" s="162">
        <v>2717</v>
      </c>
      <c r="R3623" s="164">
        <v>1</v>
      </c>
      <c r="S3623" s="164" t="s">
        <v>644</v>
      </c>
      <c r="T3623" s="164"/>
      <c r="U3623" s="164" t="s">
        <v>644</v>
      </c>
      <c r="V3623" s="164" t="s">
        <v>644</v>
      </c>
      <c r="W3623" s="162">
        <f t="shared" si="206"/>
        <v>1</v>
      </c>
      <c r="X3623" s="162">
        <v>1</v>
      </c>
      <c r="Y3623" t="str">
        <f t="shared" si="207"/>
        <v>Public Elementary</v>
      </c>
      <c r="AA3623" t="str">
        <f t="shared" si="208"/>
        <v>1</v>
      </c>
    </row>
    <row r="3624" spans="1:27" ht="15.75" hidden="1" customHeight="1" x14ac:dyDescent="0.25">
      <c r="A3624" s="162">
        <v>3599</v>
      </c>
      <c r="B3624" s="162">
        <v>123530</v>
      </c>
      <c r="C3624" s="163" t="s">
        <v>4203</v>
      </c>
      <c r="D3624" s="163" t="s">
        <v>638</v>
      </c>
      <c r="E3624" s="163" t="s">
        <v>1000</v>
      </c>
      <c r="F3624" s="163" t="s">
        <v>4053</v>
      </c>
      <c r="G3624" s="163" t="s">
        <v>4179</v>
      </c>
      <c r="H3624" s="163" t="s">
        <v>4180</v>
      </c>
      <c r="I3624" s="163" t="s">
        <v>643</v>
      </c>
      <c r="J3624" s="162">
        <v>12.046036000000001</v>
      </c>
      <c r="K3624" s="162">
        <v>124.797606</v>
      </c>
      <c r="L3624" s="163" t="s">
        <v>644</v>
      </c>
      <c r="M3624" s="162">
        <v>14</v>
      </c>
      <c r="N3624" s="162">
        <v>86</v>
      </c>
      <c r="O3624" s="162">
        <v>202</v>
      </c>
      <c r="P3624" s="162">
        <v>1466</v>
      </c>
      <c r="Q3624" s="162">
        <v>2717</v>
      </c>
      <c r="R3624" s="164">
        <v>1</v>
      </c>
      <c r="S3624" s="164" t="s">
        <v>644</v>
      </c>
      <c r="T3624" s="164"/>
      <c r="U3624" s="164" t="s">
        <v>644</v>
      </c>
      <c r="V3624" s="164" t="s">
        <v>644</v>
      </c>
      <c r="W3624" s="162">
        <f t="shared" si="206"/>
        <v>1</v>
      </c>
      <c r="X3624" s="162">
        <v>1</v>
      </c>
      <c r="Y3624" t="str">
        <f t="shared" si="207"/>
        <v>Public Elementary</v>
      </c>
      <c r="AA3624" t="str">
        <f t="shared" si="208"/>
        <v>1</v>
      </c>
    </row>
    <row r="3625" spans="1:27" ht="15.75" hidden="1" customHeight="1" x14ac:dyDescent="0.25">
      <c r="A3625" s="162">
        <v>3600</v>
      </c>
      <c r="B3625" s="162">
        <v>123531</v>
      </c>
      <c r="C3625" s="163" t="s">
        <v>4204</v>
      </c>
      <c r="D3625" s="163" t="s">
        <v>638</v>
      </c>
      <c r="E3625" s="163" t="s">
        <v>1000</v>
      </c>
      <c r="F3625" s="163" t="s">
        <v>4053</v>
      </c>
      <c r="G3625" s="163" t="s">
        <v>4179</v>
      </c>
      <c r="H3625" s="163" t="s">
        <v>4180</v>
      </c>
      <c r="I3625" s="163" t="s">
        <v>643</v>
      </c>
      <c r="J3625" s="162">
        <v>11.9838393</v>
      </c>
      <c r="K3625" s="162">
        <v>124.74736919999999</v>
      </c>
      <c r="L3625" s="163" t="s">
        <v>644</v>
      </c>
      <c r="M3625" s="162">
        <v>14</v>
      </c>
      <c r="N3625" s="162">
        <v>86</v>
      </c>
      <c r="O3625" s="162">
        <v>202</v>
      </c>
      <c r="P3625" s="162">
        <v>1466</v>
      </c>
      <c r="Q3625" s="162">
        <v>2717</v>
      </c>
      <c r="R3625" s="164">
        <v>1</v>
      </c>
      <c r="S3625" s="164" t="s">
        <v>644</v>
      </c>
      <c r="T3625" s="164"/>
      <c r="U3625" s="164" t="s">
        <v>644</v>
      </c>
      <c r="V3625" s="164" t="s">
        <v>644</v>
      </c>
      <c r="W3625" s="162">
        <f t="shared" si="206"/>
        <v>1</v>
      </c>
      <c r="X3625" s="162">
        <v>1</v>
      </c>
      <c r="Y3625" t="str">
        <f t="shared" si="207"/>
        <v>Public Elementary</v>
      </c>
      <c r="AA3625" t="str">
        <f t="shared" si="208"/>
        <v>1</v>
      </c>
    </row>
    <row r="3626" spans="1:27" ht="15.75" hidden="1" customHeight="1" x14ac:dyDescent="0.25">
      <c r="A3626" s="162">
        <v>3601</v>
      </c>
      <c r="B3626" s="162">
        <v>123534</v>
      </c>
      <c r="C3626" s="163" t="s">
        <v>4205</v>
      </c>
      <c r="D3626" s="163" t="s">
        <v>638</v>
      </c>
      <c r="E3626" s="163" t="s">
        <v>1000</v>
      </c>
      <c r="F3626" s="163" t="s">
        <v>4053</v>
      </c>
      <c r="G3626" s="163" t="s">
        <v>4179</v>
      </c>
      <c r="H3626" s="163" t="s">
        <v>4206</v>
      </c>
      <c r="I3626" s="163" t="s">
        <v>643</v>
      </c>
      <c r="J3626" s="162">
        <v>12.060641</v>
      </c>
      <c r="K3626" s="162">
        <v>124.813</v>
      </c>
      <c r="L3626" s="163" t="s">
        <v>644</v>
      </c>
      <c r="M3626" s="162">
        <v>14</v>
      </c>
      <c r="N3626" s="162">
        <v>86</v>
      </c>
      <c r="O3626" s="162">
        <v>202</v>
      </c>
      <c r="P3626" s="162">
        <v>1466</v>
      </c>
      <c r="Q3626" s="162">
        <v>2718</v>
      </c>
      <c r="R3626" s="164">
        <v>1</v>
      </c>
      <c r="S3626" s="164" t="s">
        <v>644</v>
      </c>
      <c r="T3626" s="164"/>
      <c r="U3626" s="164" t="s">
        <v>644</v>
      </c>
      <c r="V3626" s="164" t="s">
        <v>644</v>
      </c>
      <c r="W3626" s="162">
        <f t="shared" si="206"/>
        <v>1</v>
      </c>
      <c r="X3626" s="162">
        <v>1</v>
      </c>
      <c r="Y3626" t="str">
        <f t="shared" si="207"/>
        <v>Public Elementary</v>
      </c>
      <c r="AA3626" t="str">
        <f t="shared" si="208"/>
        <v>1</v>
      </c>
    </row>
    <row r="3627" spans="1:27" ht="15.75" hidden="1" customHeight="1" x14ac:dyDescent="0.25">
      <c r="A3627" s="162">
        <v>3602</v>
      </c>
      <c r="B3627" s="162">
        <v>123535</v>
      </c>
      <c r="C3627" s="163" t="s">
        <v>4207</v>
      </c>
      <c r="D3627" s="163" t="s">
        <v>638</v>
      </c>
      <c r="E3627" s="163" t="s">
        <v>1000</v>
      </c>
      <c r="F3627" s="163" t="s">
        <v>4053</v>
      </c>
      <c r="G3627" s="163" t="s">
        <v>4208</v>
      </c>
      <c r="H3627" s="163" t="s">
        <v>4206</v>
      </c>
      <c r="I3627" s="163" t="s">
        <v>643</v>
      </c>
      <c r="J3627" s="162">
        <v>12.128453</v>
      </c>
      <c r="K3627" s="162">
        <v>124.889118</v>
      </c>
      <c r="L3627" s="163" t="s">
        <v>644</v>
      </c>
      <c r="M3627" s="162">
        <v>14</v>
      </c>
      <c r="N3627" s="162">
        <v>86</v>
      </c>
      <c r="O3627" s="162">
        <v>202</v>
      </c>
      <c r="P3627" s="162">
        <v>1470</v>
      </c>
      <c r="Q3627" s="162">
        <v>2722</v>
      </c>
      <c r="R3627" s="164">
        <v>1</v>
      </c>
      <c r="S3627" s="164" t="s">
        <v>644</v>
      </c>
      <c r="T3627" s="164"/>
      <c r="U3627" s="164" t="s">
        <v>644</v>
      </c>
      <c r="V3627" s="164" t="s">
        <v>644</v>
      </c>
      <c r="W3627" s="162">
        <f t="shared" si="206"/>
        <v>1</v>
      </c>
      <c r="X3627" s="162">
        <v>1</v>
      </c>
      <c r="Y3627" t="str">
        <f t="shared" si="207"/>
        <v>Public Elementary</v>
      </c>
      <c r="AA3627" t="str">
        <f t="shared" si="208"/>
        <v>1</v>
      </c>
    </row>
    <row r="3628" spans="1:27" ht="15.75" hidden="1" customHeight="1" x14ac:dyDescent="0.25">
      <c r="A3628" s="162">
        <v>3603</v>
      </c>
      <c r="B3628" s="162">
        <v>123536</v>
      </c>
      <c r="C3628" s="163" t="s">
        <v>4209</v>
      </c>
      <c r="D3628" s="163" t="s">
        <v>638</v>
      </c>
      <c r="E3628" s="163" t="s">
        <v>1000</v>
      </c>
      <c r="F3628" s="163" t="s">
        <v>4053</v>
      </c>
      <c r="G3628" s="163" t="s">
        <v>4179</v>
      </c>
      <c r="H3628" s="163" t="s">
        <v>4206</v>
      </c>
      <c r="I3628" s="163" t="s">
        <v>643</v>
      </c>
      <c r="J3628" s="162">
        <v>12.051156000000001</v>
      </c>
      <c r="K3628" s="162">
        <v>124.809051</v>
      </c>
      <c r="L3628" s="163" t="s">
        <v>644</v>
      </c>
      <c r="M3628" s="162">
        <v>14</v>
      </c>
      <c r="N3628" s="162">
        <v>86</v>
      </c>
      <c r="O3628" s="162">
        <v>202</v>
      </c>
      <c r="P3628" s="162">
        <v>1466</v>
      </c>
      <c r="Q3628" s="162">
        <v>2718</v>
      </c>
      <c r="R3628" s="164">
        <v>1</v>
      </c>
      <c r="S3628" s="164" t="s">
        <v>644</v>
      </c>
      <c r="T3628" s="164"/>
      <c r="U3628" s="164" t="s">
        <v>644</v>
      </c>
      <c r="V3628" s="164" t="s">
        <v>644</v>
      </c>
      <c r="W3628" s="162">
        <f t="shared" si="206"/>
        <v>1</v>
      </c>
      <c r="X3628" s="162">
        <v>1</v>
      </c>
      <c r="Y3628" t="str">
        <f t="shared" si="207"/>
        <v>Public Elementary</v>
      </c>
      <c r="AA3628" t="str">
        <f t="shared" si="208"/>
        <v>1</v>
      </c>
    </row>
    <row r="3629" spans="1:27" ht="15.75" hidden="1" customHeight="1" x14ac:dyDescent="0.25">
      <c r="A3629" s="162">
        <v>3604</v>
      </c>
      <c r="B3629" s="162">
        <v>123537</v>
      </c>
      <c r="C3629" s="163" t="s">
        <v>4210</v>
      </c>
      <c r="D3629" s="163" t="s">
        <v>638</v>
      </c>
      <c r="E3629" s="163" t="s">
        <v>1000</v>
      </c>
      <c r="F3629" s="163" t="s">
        <v>4053</v>
      </c>
      <c r="G3629" s="163" t="s">
        <v>4179</v>
      </c>
      <c r="H3629" s="163" t="s">
        <v>4206</v>
      </c>
      <c r="I3629" s="163" t="s">
        <v>643</v>
      </c>
      <c r="J3629" s="162">
        <v>12.088087</v>
      </c>
      <c r="K3629" s="162">
        <v>124.840208</v>
      </c>
      <c r="L3629" s="163" t="s">
        <v>644</v>
      </c>
      <c r="M3629" s="162">
        <v>14</v>
      </c>
      <c r="N3629" s="162">
        <v>86</v>
      </c>
      <c r="O3629" s="162">
        <v>202</v>
      </c>
      <c r="P3629" s="162">
        <v>1466</v>
      </c>
      <c r="Q3629" s="162">
        <v>2718</v>
      </c>
      <c r="R3629" s="164">
        <v>1</v>
      </c>
      <c r="S3629" s="164" t="s">
        <v>644</v>
      </c>
      <c r="T3629" s="164"/>
      <c r="U3629" s="164" t="s">
        <v>644</v>
      </c>
      <c r="V3629" s="164" t="s">
        <v>644</v>
      </c>
      <c r="W3629" s="162">
        <f t="shared" ref="W3629:W3692" si="209">IF(AA3629="1",1,IF(AA3629="2",2,IF(AA3629="12",4,IF(AA3629="123",6,IF(AA3629="23",5,IF(AA3629="3",3,IF(AA3629="4",7,IF(AA3629="35",8,""))))))))</f>
        <v>1</v>
      </c>
      <c r="X3629" s="162">
        <v>1</v>
      </c>
      <c r="Y3629" t="str">
        <f t="shared" si="207"/>
        <v>Public Elementary</v>
      </c>
      <c r="AA3629" t="str">
        <f t="shared" si="208"/>
        <v>1</v>
      </c>
    </row>
    <row r="3630" spans="1:27" ht="15.75" hidden="1" customHeight="1" x14ac:dyDescent="0.25">
      <c r="A3630" s="162">
        <v>3605</v>
      </c>
      <c r="B3630" s="162">
        <v>123538</v>
      </c>
      <c r="C3630" s="163" t="s">
        <v>4211</v>
      </c>
      <c r="D3630" s="163" t="s">
        <v>638</v>
      </c>
      <c r="E3630" s="163" t="s">
        <v>1000</v>
      </c>
      <c r="F3630" s="163" t="s">
        <v>4053</v>
      </c>
      <c r="G3630" s="163" t="s">
        <v>4179</v>
      </c>
      <c r="H3630" s="163" t="s">
        <v>4206</v>
      </c>
      <c r="I3630" s="163" t="s">
        <v>643</v>
      </c>
      <c r="J3630" s="162">
        <v>12.06786</v>
      </c>
      <c r="K3630" s="162">
        <v>124.82077</v>
      </c>
      <c r="L3630" s="163" t="s">
        <v>644</v>
      </c>
      <c r="M3630" s="162">
        <v>14</v>
      </c>
      <c r="N3630" s="162">
        <v>86</v>
      </c>
      <c r="O3630" s="162">
        <v>202</v>
      </c>
      <c r="P3630" s="162">
        <v>1466</v>
      </c>
      <c r="Q3630" s="162">
        <v>2718</v>
      </c>
      <c r="R3630" s="164">
        <v>1</v>
      </c>
      <c r="S3630" s="164" t="s">
        <v>644</v>
      </c>
      <c r="T3630" s="164"/>
      <c r="U3630" s="164" t="s">
        <v>644</v>
      </c>
      <c r="V3630" s="164" t="s">
        <v>644</v>
      </c>
      <c r="W3630" s="162">
        <f t="shared" si="209"/>
        <v>1</v>
      </c>
      <c r="X3630" s="162">
        <v>1</v>
      </c>
      <c r="Y3630" t="str">
        <f t="shared" si="207"/>
        <v>Public Elementary</v>
      </c>
      <c r="AA3630" t="str">
        <f t="shared" si="208"/>
        <v>1</v>
      </c>
    </row>
    <row r="3631" spans="1:27" ht="15.75" hidden="1" customHeight="1" x14ac:dyDescent="0.25">
      <c r="A3631" s="162">
        <v>3606</v>
      </c>
      <c r="B3631" s="162">
        <v>123539</v>
      </c>
      <c r="C3631" s="163" t="s">
        <v>4212</v>
      </c>
      <c r="D3631" s="163" t="s">
        <v>638</v>
      </c>
      <c r="E3631" s="163" t="s">
        <v>1000</v>
      </c>
      <c r="F3631" s="163" t="s">
        <v>4053</v>
      </c>
      <c r="G3631" s="163" t="s">
        <v>4179</v>
      </c>
      <c r="H3631" s="163" t="s">
        <v>4206</v>
      </c>
      <c r="I3631" s="163" t="s">
        <v>643</v>
      </c>
      <c r="J3631" s="162">
        <v>12.025554</v>
      </c>
      <c r="K3631" s="162">
        <v>124.825233</v>
      </c>
      <c r="L3631" s="163" t="s">
        <v>644</v>
      </c>
      <c r="M3631" s="162">
        <v>14</v>
      </c>
      <c r="N3631" s="162">
        <v>86</v>
      </c>
      <c r="O3631" s="162">
        <v>202</v>
      </c>
      <c r="P3631" s="162">
        <v>1466</v>
      </c>
      <c r="Q3631" s="162">
        <v>2718</v>
      </c>
      <c r="R3631" s="164">
        <v>1</v>
      </c>
      <c r="S3631" s="164" t="s">
        <v>644</v>
      </c>
      <c r="T3631" s="164"/>
      <c r="U3631" s="164" t="s">
        <v>644</v>
      </c>
      <c r="V3631" s="164" t="s">
        <v>644</v>
      </c>
      <c r="W3631" s="162">
        <f t="shared" si="209"/>
        <v>1</v>
      </c>
      <c r="X3631" s="162">
        <v>1</v>
      </c>
      <c r="Y3631" t="str">
        <f t="shared" si="207"/>
        <v>Public Elementary</v>
      </c>
      <c r="AA3631" t="str">
        <f t="shared" si="208"/>
        <v>1</v>
      </c>
    </row>
    <row r="3632" spans="1:27" ht="15.75" hidden="1" customHeight="1" x14ac:dyDescent="0.25">
      <c r="A3632" s="162">
        <v>3607</v>
      </c>
      <c r="B3632" s="162">
        <v>123540</v>
      </c>
      <c r="C3632" s="163" t="s">
        <v>4213</v>
      </c>
      <c r="D3632" s="163" t="s">
        <v>638</v>
      </c>
      <c r="E3632" s="163" t="s">
        <v>1000</v>
      </c>
      <c r="F3632" s="163" t="s">
        <v>4053</v>
      </c>
      <c r="G3632" s="163" t="s">
        <v>4208</v>
      </c>
      <c r="H3632" s="163" t="s">
        <v>4206</v>
      </c>
      <c r="I3632" s="163" t="s">
        <v>643</v>
      </c>
      <c r="J3632" s="162">
        <v>12.180979000000001</v>
      </c>
      <c r="K3632" s="162">
        <v>124.80120100000001</v>
      </c>
      <c r="L3632" s="163" t="s">
        <v>644</v>
      </c>
      <c r="M3632" s="162">
        <v>14</v>
      </c>
      <c r="N3632" s="162">
        <v>86</v>
      </c>
      <c r="O3632" s="162">
        <v>202</v>
      </c>
      <c r="P3632" s="162">
        <v>1470</v>
      </c>
      <c r="Q3632" s="162">
        <v>2722</v>
      </c>
      <c r="R3632" s="164">
        <v>1</v>
      </c>
      <c r="S3632" s="164" t="s">
        <v>644</v>
      </c>
      <c r="T3632" s="164"/>
      <c r="U3632" s="164" t="s">
        <v>644</v>
      </c>
      <c r="V3632" s="164" t="s">
        <v>644</v>
      </c>
      <c r="W3632" s="162">
        <f t="shared" si="209"/>
        <v>1</v>
      </c>
      <c r="X3632" s="162">
        <v>1</v>
      </c>
      <c r="Y3632" t="str">
        <f t="shared" si="207"/>
        <v>Public Elementary</v>
      </c>
      <c r="AA3632" t="str">
        <f t="shared" si="208"/>
        <v>1</v>
      </c>
    </row>
    <row r="3633" spans="1:27" ht="15.75" hidden="1" customHeight="1" x14ac:dyDescent="0.25">
      <c r="A3633" s="162">
        <v>3608</v>
      </c>
      <c r="B3633" s="162">
        <v>123541</v>
      </c>
      <c r="C3633" s="163" t="s">
        <v>4214</v>
      </c>
      <c r="D3633" s="163" t="s">
        <v>638</v>
      </c>
      <c r="E3633" s="163" t="s">
        <v>1000</v>
      </c>
      <c r="F3633" s="163" t="s">
        <v>4053</v>
      </c>
      <c r="G3633" s="163" t="s">
        <v>4179</v>
      </c>
      <c r="H3633" s="163" t="s">
        <v>4206</v>
      </c>
      <c r="I3633" s="163" t="s">
        <v>643</v>
      </c>
      <c r="J3633" s="162">
        <v>12.114523</v>
      </c>
      <c r="K3633" s="162">
        <v>124.845457</v>
      </c>
      <c r="L3633" s="163" t="s">
        <v>644</v>
      </c>
      <c r="M3633" s="162">
        <v>14</v>
      </c>
      <c r="N3633" s="162">
        <v>86</v>
      </c>
      <c r="O3633" s="162">
        <v>202</v>
      </c>
      <c r="P3633" s="162">
        <v>1466</v>
      </c>
      <c r="Q3633" s="162">
        <v>2718</v>
      </c>
      <c r="R3633" s="164">
        <v>1</v>
      </c>
      <c r="S3633" s="164" t="s">
        <v>644</v>
      </c>
      <c r="T3633" s="164"/>
      <c r="U3633" s="164" t="s">
        <v>644</v>
      </c>
      <c r="V3633" s="164" t="s">
        <v>644</v>
      </c>
      <c r="W3633" s="162">
        <f t="shared" si="209"/>
        <v>1</v>
      </c>
      <c r="X3633" s="162">
        <v>1</v>
      </c>
      <c r="Y3633" t="str">
        <f t="shared" si="207"/>
        <v>Public Elementary</v>
      </c>
      <c r="AA3633" t="str">
        <f t="shared" si="208"/>
        <v>1</v>
      </c>
    </row>
    <row r="3634" spans="1:27" ht="15.75" hidden="1" customHeight="1" x14ac:dyDescent="0.25">
      <c r="A3634" s="162">
        <v>3609</v>
      </c>
      <c r="B3634" s="162">
        <v>123542</v>
      </c>
      <c r="C3634" s="163" t="s">
        <v>4215</v>
      </c>
      <c r="D3634" s="163" t="s">
        <v>638</v>
      </c>
      <c r="E3634" s="163" t="s">
        <v>1000</v>
      </c>
      <c r="F3634" s="163" t="s">
        <v>4053</v>
      </c>
      <c r="G3634" s="163" t="s">
        <v>4179</v>
      </c>
      <c r="H3634" s="163" t="s">
        <v>4206</v>
      </c>
      <c r="I3634" s="163" t="s">
        <v>643</v>
      </c>
      <c r="J3634" s="162">
        <v>12.012473699999999</v>
      </c>
      <c r="K3634" s="162">
        <v>124.8097801</v>
      </c>
      <c r="L3634" s="163" t="s">
        <v>644</v>
      </c>
      <c r="M3634" s="162">
        <v>14</v>
      </c>
      <c r="N3634" s="162">
        <v>86</v>
      </c>
      <c r="O3634" s="162">
        <v>202</v>
      </c>
      <c r="P3634" s="162">
        <v>1466</v>
      </c>
      <c r="Q3634" s="162">
        <v>2718</v>
      </c>
      <c r="R3634" s="164">
        <v>1</v>
      </c>
      <c r="S3634" s="164" t="s">
        <v>644</v>
      </c>
      <c r="T3634" s="164"/>
      <c r="U3634" s="164" t="s">
        <v>644</v>
      </c>
      <c r="V3634" s="164" t="s">
        <v>644</v>
      </c>
      <c r="W3634" s="162">
        <f t="shared" si="209"/>
        <v>1</v>
      </c>
      <c r="X3634" s="162">
        <v>1</v>
      </c>
      <c r="Y3634" t="str">
        <f t="shared" si="207"/>
        <v>Public Elementary</v>
      </c>
      <c r="AA3634" t="str">
        <f t="shared" si="208"/>
        <v>1</v>
      </c>
    </row>
    <row r="3635" spans="1:27" ht="15.75" hidden="1" customHeight="1" x14ac:dyDescent="0.25">
      <c r="A3635" s="162">
        <v>3610</v>
      </c>
      <c r="B3635" s="162">
        <v>123543</v>
      </c>
      <c r="C3635" s="163" t="s">
        <v>4216</v>
      </c>
      <c r="D3635" s="163" t="s">
        <v>638</v>
      </c>
      <c r="E3635" s="163" t="s">
        <v>1000</v>
      </c>
      <c r="F3635" s="163" t="s">
        <v>4053</v>
      </c>
      <c r="G3635" s="163" t="s">
        <v>4179</v>
      </c>
      <c r="H3635" s="163" t="s">
        <v>4206</v>
      </c>
      <c r="I3635" s="163" t="s">
        <v>643</v>
      </c>
      <c r="J3635" s="162">
        <v>12.052415</v>
      </c>
      <c r="K3635" s="162">
        <v>124.81424699999999</v>
      </c>
      <c r="L3635" s="163" t="s">
        <v>644</v>
      </c>
      <c r="M3635" s="162">
        <v>14</v>
      </c>
      <c r="N3635" s="162">
        <v>86</v>
      </c>
      <c r="O3635" s="162">
        <v>202</v>
      </c>
      <c r="P3635" s="162">
        <v>1466</v>
      </c>
      <c r="Q3635" s="162">
        <v>2718</v>
      </c>
      <c r="R3635" s="164">
        <v>1</v>
      </c>
      <c r="S3635" s="164" t="s">
        <v>644</v>
      </c>
      <c r="T3635" s="164"/>
      <c r="U3635" s="164" t="s">
        <v>644</v>
      </c>
      <c r="V3635" s="164" t="s">
        <v>644</v>
      </c>
      <c r="W3635" s="162">
        <f t="shared" si="209"/>
        <v>1</v>
      </c>
      <c r="X3635" s="162">
        <v>1</v>
      </c>
      <c r="Y3635" t="str">
        <f t="shared" si="207"/>
        <v>Public Elementary</v>
      </c>
      <c r="AA3635" t="str">
        <f t="shared" si="208"/>
        <v>1</v>
      </c>
    </row>
    <row r="3636" spans="1:27" ht="15.75" hidden="1" customHeight="1" x14ac:dyDescent="0.25">
      <c r="A3636" s="162">
        <v>3611</v>
      </c>
      <c r="B3636" s="162">
        <v>123544</v>
      </c>
      <c r="C3636" s="163" t="s">
        <v>4217</v>
      </c>
      <c r="D3636" s="163" t="s">
        <v>638</v>
      </c>
      <c r="E3636" s="163" t="s">
        <v>1000</v>
      </c>
      <c r="F3636" s="163" t="s">
        <v>4053</v>
      </c>
      <c r="G3636" s="163" t="s">
        <v>4179</v>
      </c>
      <c r="H3636" s="163" t="s">
        <v>4206</v>
      </c>
      <c r="I3636" s="163" t="s">
        <v>643</v>
      </c>
      <c r="J3636" s="162">
        <v>12.093038999999999</v>
      </c>
      <c r="K3636" s="162">
        <v>124.836946</v>
      </c>
      <c r="L3636" s="163" t="s">
        <v>644</v>
      </c>
      <c r="M3636" s="162">
        <v>14</v>
      </c>
      <c r="N3636" s="162">
        <v>86</v>
      </c>
      <c r="O3636" s="162">
        <v>202</v>
      </c>
      <c r="P3636" s="162">
        <v>1466</v>
      </c>
      <c r="Q3636" s="162">
        <v>2718</v>
      </c>
      <c r="R3636" s="164">
        <v>1</v>
      </c>
      <c r="S3636" s="164" t="s">
        <v>644</v>
      </c>
      <c r="T3636" s="164"/>
      <c r="U3636" s="164" t="s">
        <v>644</v>
      </c>
      <c r="V3636" s="164" t="s">
        <v>644</v>
      </c>
      <c r="W3636" s="162">
        <f t="shared" si="209"/>
        <v>1</v>
      </c>
      <c r="X3636" s="162">
        <v>1</v>
      </c>
      <c r="Y3636" t="str">
        <f t="shared" si="207"/>
        <v>Public Elementary</v>
      </c>
      <c r="AA3636" t="str">
        <f t="shared" si="208"/>
        <v>1</v>
      </c>
    </row>
    <row r="3637" spans="1:27" ht="15.75" hidden="1" customHeight="1" x14ac:dyDescent="0.25">
      <c r="A3637" s="162">
        <v>3612</v>
      </c>
      <c r="B3637" s="162">
        <v>123545</v>
      </c>
      <c r="C3637" s="163" t="s">
        <v>4218</v>
      </c>
      <c r="D3637" s="163" t="s">
        <v>638</v>
      </c>
      <c r="E3637" s="163" t="s">
        <v>1000</v>
      </c>
      <c r="F3637" s="163" t="s">
        <v>4053</v>
      </c>
      <c r="G3637" s="163" t="s">
        <v>4179</v>
      </c>
      <c r="H3637" s="163" t="s">
        <v>4206</v>
      </c>
      <c r="I3637" s="163" t="s">
        <v>643</v>
      </c>
      <c r="J3637" s="162">
        <v>12.031598000000001</v>
      </c>
      <c r="K3637" s="162">
        <v>124.81562</v>
      </c>
      <c r="L3637" s="163" t="s">
        <v>644</v>
      </c>
      <c r="M3637" s="162">
        <v>14</v>
      </c>
      <c r="N3637" s="162">
        <v>86</v>
      </c>
      <c r="O3637" s="162">
        <v>202</v>
      </c>
      <c r="P3637" s="162">
        <v>1466</v>
      </c>
      <c r="Q3637" s="162">
        <v>2718</v>
      </c>
      <c r="R3637" s="164">
        <v>1</v>
      </c>
      <c r="S3637" s="164" t="s">
        <v>644</v>
      </c>
      <c r="T3637" s="164"/>
      <c r="U3637" s="164" t="s">
        <v>644</v>
      </c>
      <c r="V3637" s="164" t="s">
        <v>644</v>
      </c>
      <c r="W3637" s="162">
        <f t="shared" si="209"/>
        <v>1</v>
      </c>
      <c r="X3637" s="162">
        <v>1</v>
      </c>
      <c r="Y3637" t="str">
        <f t="shared" si="207"/>
        <v>Public Elementary</v>
      </c>
      <c r="AA3637" t="str">
        <f t="shared" si="208"/>
        <v>1</v>
      </c>
    </row>
    <row r="3638" spans="1:27" ht="15.75" hidden="1" customHeight="1" x14ac:dyDescent="0.25">
      <c r="A3638" s="162">
        <v>3613</v>
      </c>
      <c r="B3638" s="162">
        <v>123546</v>
      </c>
      <c r="C3638" s="163" t="s">
        <v>4219</v>
      </c>
      <c r="D3638" s="163" t="s">
        <v>638</v>
      </c>
      <c r="E3638" s="163" t="s">
        <v>1000</v>
      </c>
      <c r="F3638" s="163" t="s">
        <v>4053</v>
      </c>
      <c r="G3638" s="163" t="s">
        <v>4179</v>
      </c>
      <c r="H3638" s="163" t="s">
        <v>4206</v>
      </c>
      <c r="I3638" s="163" t="s">
        <v>643</v>
      </c>
      <c r="J3638" s="162">
        <v>12.076589</v>
      </c>
      <c r="K3638" s="162">
        <v>124.836603</v>
      </c>
      <c r="L3638" s="163" t="s">
        <v>644</v>
      </c>
      <c r="M3638" s="162">
        <v>14</v>
      </c>
      <c r="N3638" s="162">
        <v>86</v>
      </c>
      <c r="O3638" s="162">
        <v>202</v>
      </c>
      <c r="P3638" s="162">
        <v>1466</v>
      </c>
      <c r="Q3638" s="162">
        <v>2718</v>
      </c>
      <c r="R3638" s="164">
        <v>1</v>
      </c>
      <c r="S3638" s="164" t="s">
        <v>644</v>
      </c>
      <c r="T3638" s="164"/>
      <c r="U3638" s="164" t="s">
        <v>644</v>
      </c>
      <c r="V3638" s="164" t="s">
        <v>644</v>
      </c>
      <c r="W3638" s="162">
        <f t="shared" si="209"/>
        <v>1</v>
      </c>
      <c r="X3638" s="162">
        <v>1</v>
      </c>
      <c r="Y3638" t="str">
        <f t="shared" si="207"/>
        <v>Public Elementary</v>
      </c>
      <c r="AA3638" t="str">
        <f t="shared" si="208"/>
        <v>1</v>
      </c>
    </row>
    <row r="3639" spans="1:27" ht="15.75" hidden="1" customHeight="1" x14ac:dyDescent="0.25">
      <c r="A3639" s="162">
        <v>3614</v>
      </c>
      <c r="B3639" s="162">
        <v>123547</v>
      </c>
      <c r="C3639" s="163" t="s">
        <v>4220</v>
      </c>
      <c r="D3639" s="163" t="s">
        <v>638</v>
      </c>
      <c r="E3639" s="163" t="s">
        <v>1000</v>
      </c>
      <c r="F3639" s="163" t="s">
        <v>4053</v>
      </c>
      <c r="G3639" s="163" t="s">
        <v>4208</v>
      </c>
      <c r="H3639" s="163" t="s">
        <v>4206</v>
      </c>
      <c r="I3639" s="163" t="s">
        <v>643</v>
      </c>
      <c r="J3639" s="162">
        <v>12.155472</v>
      </c>
      <c r="K3639" s="162">
        <v>124.865692</v>
      </c>
      <c r="L3639" s="163" t="s">
        <v>644</v>
      </c>
      <c r="M3639" s="162">
        <v>14</v>
      </c>
      <c r="N3639" s="162">
        <v>86</v>
      </c>
      <c r="O3639" s="162">
        <v>202</v>
      </c>
      <c r="P3639" s="162">
        <v>1470</v>
      </c>
      <c r="Q3639" s="162">
        <v>2722</v>
      </c>
      <c r="R3639" s="164">
        <v>1</v>
      </c>
      <c r="S3639" s="164" t="s">
        <v>644</v>
      </c>
      <c r="T3639" s="164"/>
      <c r="U3639" s="164" t="s">
        <v>644</v>
      </c>
      <c r="V3639" s="164" t="s">
        <v>644</v>
      </c>
      <c r="W3639" s="162">
        <f t="shared" si="209"/>
        <v>1</v>
      </c>
      <c r="X3639" s="162">
        <v>1</v>
      </c>
      <c r="Y3639" t="str">
        <f t="shared" si="207"/>
        <v>Public Elementary</v>
      </c>
      <c r="AA3639" t="str">
        <f t="shared" si="208"/>
        <v>1</v>
      </c>
    </row>
    <row r="3640" spans="1:27" ht="15.75" hidden="1" customHeight="1" x14ac:dyDescent="0.25">
      <c r="A3640" s="162">
        <v>3615</v>
      </c>
      <c r="B3640" s="162">
        <v>123548</v>
      </c>
      <c r="C3640" s="163" t="s">
        <v>710</v>
      </c>
      <c r="D3640" s="163" t="s">
        <v>638</v>
      </c>
      <c r="E3640" s="163" t="s">
        <v>1000</v>
      </c>
      <c r="F3640" s="163" t="s">
        <v>4053</v>
      </c>
      <c r="G3640" s="163" t="s">
        <v>4179</v>
      </c>
      <c r="H3640" s="163" t="s">
        <v>4206</v>
      </c>
      <c r="I3640" s="163" t="s">
        <v>643</v>
      </c>
      <c r="J3640" s="166">
        <v>12.045363999999999</v>
      </c>
      <c r="K3640" s="166">
        <v>124.821457</v>
      </c>
      <c r="L3640" s="163" t="s">
        <v>644</v>
      </c>
      <c r="M3640" s="162">
        <v>14</v>
      </c>
      <c r="N3640" s="162">
        <v>86</v>
      </c>
      <c r="O3640" s="162">
        <v>202</v>
      </c>
      <c r="P3640" s="162">
        <v>1466</v>
      </c>
      <c r="Q3640" s="162">
        <v>2718</v>
      </c>
      <c r="R3640" s="164">
        <v>1</v>
      </c>
      <c r="S3640" s="164" t="s">
        <v>644</v>
      </c>
      <c r="T3640" s="164"/>
      <c r="U3640" s="164" t="s">
        <v>644</v>
      </c>
      <c r="V3640" s="164" t="s">
        <v>644</v>
      </c>
      <c r="W3640" s="162">
        <f t="shared" si="209"/>
        <v>1</v>
      </c>
      <c r="X3640" s="162">
        <v>1</v>
      </c>
      <c r="Y3640" t="str">
        <f t="shared" si="207"/>
        <v>Public Elementary</v>
      </c>
      <c r="AA3640" t="str">
        <f t="shared" si="208"/>
        <v>1</v>
      </c>
    </row>
    <row r="3641" spans="1:27" ht="15.75" hidden="1" customHeight="1" x14ac:dyDescent="0.25">
      <c r="A3641" s="162">
        <v>3616</v>
      </c>
      <c r="B3641" s="162">
        <v>123549</v>
      </c>
      <c r="C3641" s="163" t="s">
        <v>4221</v>
      </c>
      <c r="D3641" s="163" t="s">
        <v>638</v>
      </c>
      <c r="E3641" s="163" t="s">
        <v>1000</v>
      </c>
      <c r="F3641" s="163" t="s">
        <v>4053</v>
      </c>
      <c r="G3641" s="163" t="s">
        <v>4208</v>
      </c>
      <c r="H3641" s="163" t="s">
        <v>4206</v>
      </c>
      <c r="I3641" s="163" t="s">
        <v>643</v>
      </c>
      <c r="J3641" s="162">
        <v>12.140033000000001</v>
      </c>
      <c r="K3641" s="162">
        <v>124.888351</v>
      </c>
      <c r="L3641" s="163" t="s">
        <v>644</v>
      </c>
      <c r="M3641" s="162">
        <v>14</v>
      </c>
      <c r="N3641" s="162">
        <v>86</v>
      </c>
      <c r="O3641" s="162">
        <v>202</v>
      </c>
      <c r="P3641" s="162">
        <v>1470</v>
      </c>
      <c r="Q3641" s="162">
        <v>2722</v>
      </c>
      <c r="R3641" s="164">
        <v>1</v>
      </c>
      <c r="S3641" s="164" t="s">
        <v>644</v>
      </c>
      <c r="T3641" s="164"/>
      <c r="U3641" s="164" t="s">
        <v>644</v>
      </c>
      <c r="V3641" s="164" t="s">
        <v>644</v>
      </c>
      <c r="W3641" s="162">
        <f t="shared" si="209"/>
        <v>1</v>
      </c>
      <c r="X3641" s="162">
        <v>1</v>
      </c>
      <c r="Y3641" t="str">
        <f t="shared" si="207"/>
        <v>Public Elementary</v>
      </c>
      <c r="AA3641" t="str">
        <f t="shared" si="208"/>
        <v>1</v>
      </c>
    </row>
    <row r="3642" spans="1:27" ht="15.75" hidden="1" customHeight="1" x14ac:dyDescent="0.25">
      <c r="A3642" s="162">
        <v>3617</v>
      </c>
      <c r="B3642" s="162">
        <v>123550</v>
      </c>
      <c r="C3642" s="163" t="s">
        <v>4222</v>
      </c>
      <c r="D3642" s="163" t="s">
        <v>638</v>
      </c>
      <c r="E3642" s="163" t="s">
        <v>1000</v>
      </c>
      <c r="F3642" s="163" t="s">
        <v>4053</v>
      </c>
      <c r="G3642" s="163" t="s">
        <v>4208</v>
      </c>
      <c r="H3642" s="163" t="s">
        <v>4206</v>
      </c>
      <c r="I3642" s="163" t="s">
        <v>643</v>
      </c>
      <c r="J3642" s="162">
        <v>12.207992000000001</v>
      </c>
      <c r="K3642" s="162">
        <v>124.851181</v>
      </c>
      <c r="L3642" s="163" t="s">
        <v>644</v>
      </c>
      <c r="M3642" s="162">
        <v>14</v>
      </c>
      <c r="N3642" s="162">
        <v>86</v>
      </c>
      <c r="O3642" s="162">
        <v>202</v>
      </c>
      <c r="P3642" s="162">
        <v>1470</v>
      </c>
      <c r="Q3642" s="162">
        <v>2722</v>
      </c>
      <c r="R3642" s="164">
        <v>1</v>
      </c>
      <c r="S3642" s="164" t="s">
        <v>644</v>
      </c>
      <c r="T3642" s="164"/>
      <c r="U3642" s="164" t="s">
        <v>644</v>
      </c>
      <c r="V3642" s="164" t="s">
        <v>644</v>
      </c>
      <c r="W3642" s="162">
        <f t="shared" si="209"/>
        <v>1</v>
      </c>
      <c r="X3642" s="162">
        <v>1</v>
      </c>
      <c r="Y3642" t="str">
        <f t="shared" si="207"/>
        <v>Public Elementary</v>
      </c>
      <c r="AA3642" t="str">
        <f t="shared" si="208"/>
        <v>1</v>
      </c>
    </row>
    <row r="3643" spans="1:27" ht="15.75" hidden="1" customHeight="1" x14ac:dyDescent="0.25">
      <c r="A3643" s="162">
        <v>3618</v>
      </c>
      <c r="B3643" s="162">
        <v>123551</v>
      </c>
      <c r="C3643" s="163" t="s">
        <v>4223</v>
      </c>
      <c r="D3643" s="163" t="s">
        <v>638</v>
      </c>
      <c r="E3643" s="163" t="s">
        <v>1000</v>
      </c>
      <c r="F3643" s="163" t="s">
        <v>4053</v>
      </c>
      <c r="G3643" s="163" t="s">
        <v>4179</v>
      </c>
      <c r="H3643" s="163" t="s">
        <v>4206</v>
      </c>
      <c r="I3643" s="163" t="s">
        <v>643</v>
      </c>
      <c r="J3643" s="162">
        <v>12.071384999999999</v>
      </c>
      <c r="K3643" s="162">
        <v>124.825947</v>
      </c>
      <c r="L3643" s="163" t="s">
        <v>644</v>
      </c>
      <c r="M3643" s="162">
        <v>14</v>
      </c>
      <c r="N3643" s="162">
        <v>86</v>
      </c>
      <c r="O3643" s="162">
        <v>202</v>
      </c>
      <c r="P3643" s="162">
        <v>1466</v>
      </c>
      <c r="Q3643" s="162">
        <v>2718</v>
      </c>
      <c r="R3643" s="164">
        <v>1</v>
      </c>
      <c r="S3643" s="164" t="s">
        <v>644</v>
      </c>
      <c r="T3643" s="164"/>
      <c r="U3643" s="164" t="s">
        <v>644</v>
      </c>
      <c r="V3643" s="164" t="s">
        <v>644</v>
      </c>
      <c r="W3643" s="162">
        <f t="shared" si="209"/>
        <v>1</v>
      </c>
      <c r="X3643" s="162">
        <v>1</v>
      </c>
      <c r="Y3643" t="str">
        <f t="shared" si="207"/>
        <v>Public Elementary</v>
      </c>
      <c r="AA3643" t="str">
        <f t="shared" si="208"/>
        <v>1</v>
      </c>
    </row>
    <row r="3644" spans="1:27" ht="15.75" hidden="1" customHeight="1" x14ac:dyDescent="0.25">
      <c r="A3644" s="162">
        <v>3619</v>
      </c>
      <c r="B3644" s="162">
        <v>123552</v>
      </c>
      <c r="C3644" s="163" t="s">
        <v>4224</v>
      </c>
      <c r="D3644" s="163" t="s">
        <v>638</v>
      </c>
      <c r="E3644" s="163" t="s">
        <v>1000</v>
      </c>
      <c r="F3644" s="163" t="s">
        <v>4053</v>
      </c>
      <c r="G3644" s="163" t="s">
        <v>4179</v>
      </c>
      <c r="H3644" s="163" t="s">
        <v>4206</v>
      </c>
      <c r="I3644" s="163" t="s">
        <v>643</v>
      </c>
      <c r="J3644" s="162">
        <v>12.07342</v>
      </c>
      <c r="K3644" s="162">
        <v>124.82975</v>
      </c>
      <c r="L3644" s="163" t="s">
        <v>644</v>
      </c>
      <c r="M3644" s="162">
        <v>14</v>
      </c>
      <c r="N3644" s="162">
        <v>86</v>
      </c>
      <c r="O3644" s="162">
        <v>202</v>
      </c>
      <c r="P3644" s="162">
        <v>1466</v>
      </c>
      <c r="Q3644" s="162">
        <v>2718</v>
      </c>
      <c r="R3644" s="164">
        <v>1</v>
      </c>
      <c r="S3644" s="164" t="s">
        <v>644</v>
      </c>
      <c r="T3644" s="164"/>
      <c r="U3644" s="164" t="s">
        <v>644</v>
      </c>
      <c r="V3644" s="164" t="s">
        <v>644</v>
      </c>
      <c r="W3644" s="162">
        <f t="shared" si="209"/>
        <v>1</v>
      </c>
      <c r="X3644" s="162">
        <v>1</v>
      </c>
      <c r="Y3644" t="str">
        <f t="shared" si="207"/>
        <v>Public Elementary</v>
      </c>
      <c r="AA3644" t="str">
        <f t="shared" si="208"/>
        <v>1</v>
      </c>
    </row>
    <row r="3645" spans="1:27" ht="15.75" hidden="1" customHeight="1" x14ac:dyDescent="0.25">
      <c r="A3645" s="162">
        <v>3620</v>
      </c>
      <c r="B3645" s="162">
        <v>123553</v>
      </c>
      <c r="C3645" s="163" t="s">
        <v>4225</v>
      </c>
      <c r="D3645" s="163" t="s">
        <v>638</v>
      </c>
      <c r="E3645" s="163" t="s">
        <v>1000</v>
      </c>
      <c r="F3645" s="163" t="s">
        <v>4053</v>
      </c>
      <c r="G3645" s="163" t="s">
        <v>4179</v>
      </c>
      <c r="H3645" s="163" t="s">
        <v>4206</v>
      </c>
      <c r="I3645" s="163" t="s">
        <v>643</v>
      </c>
      <c r="J3645" s="162">
        <v>12.081457</v>
      </c>
      <c r="K3645" s="162">
        <v>124.82955200000001</v>
      </c>
      <c r="L3645" s="163" t="s">
        <v>644</v>
      </c>
      <c r="M3645" s="162">
        <v>14</v>
      </c>
      <c r="N3645" s="162">
        <v>86</v>
      </c>
      <c r="O3645" s="162">
        <v>202</v>
      </c>
      <c r="P3645" s="162">
        <v>1466</v>
      </c>
      <c r="Q3645" s="162">
        <v>2718</v>
      </c>
      <c r="R3645" s="164">
        <v>1</v>
      </c>
      <c r="S3645" s="164" t="s">
        <v>644</v>
      </c>
      <c r="T3645" s="164"/>
      <c r="U3645" s="164" t="s">
        <v>644</v>
      </c>
      <c r="V3645" s="164" t="s">
        <v>644</v>
      </c>
      <c r="W3645" s="162">
        <f t="shared" si="209"/>
        <v>1</v>
      </c>
      <c r="X3645" s="162">
        <v>1</v>
      </c>
      <c r="Y3645" t="str">
        <f t="shared" si="207"/>
        <v>Public Elementary</v>
      </c>
      <c r="AA3645" t="str">
        <f t="shared" si="208"/>
        <v>1</v>
      </c>
    </row>
    <row r="3646" spans="1:27" ht="15.75" hidden="1" customHeight="1" x14ac:dyDescent="0.25">
      <c r="A3646" s="162">
        <v>3621</v>
      </c>
      <c r="B3646" s="162">
        <v>123554</v>
      </c>
      <c r="C3646" s="163" t="s">
        <v>4226</v>
      </c>
      <c r="D3646" s="163" t="s">
        <v>638</v>
      </c>
      <c r="E3646" s="163" t="s">
        <v>1000</v>
      </c>
      <c r="F3646" s="163" t="s">
        <v>4053</v>
      </c>
      <c r="G3646" s="163" t="s">
        <v>4179</v>
      </c>
      <c r="H3646" s="163" t="s">
        <v>4206</v>
      </c>
      <c r="I3646" s="163" t="s">
        <v>643</v>
      </c>
      <c r="J3646" s="162">
        <v>12.021692</v>
      </c>
      <c r="K3646" s="162">
        <v>124.81393</v>
      </c>
      <c r="L3646" s="163" t="s">
        <v>644</v>
      </c>
      <c r="M3646" s="162">
        <v>14</v>
      </c>
      <c r="N3646" s="162">
        <v>86</v>
      </c>
      <c r="O3646" s="162">
        <v>202</v>
      </c>
      <c r="P3646" s="162">
        <v>1466</v>
      </c>
      <c r="Q3646" s="162">
        <v>2718</v>
      </c>
      <c r="R3646" s="164">
        <v>1</v>
      </c>
      <c r="S3646" s="164" t="s">
        <v>644</v>
      </c>
      <c r="T3646" s="164"/>
      <c r="U3646" s="164" t="s">
        <v>644</v>
      </c>
      <c r="V3646" s="164" t="s">
        <v>644</v>
      </c>
      <c r="W3646" s="162">
        <f t="shared" si="209"/>
        <v>1</v>
      </c>
      <c r="X3646" s="162">
        <v>1</v>
      </c>
      <c r="Y3646" t="str">
        <f t="shared" si="207"/>
        <v>Public Elementary</v>
      </c>
      <c r="AA3646" t="str">
        <f t="shared" si="208"/>
        <v>1</v>
      </c>
    </row>
    <row r="3647" spans="1:27" ht="15.75" hidden="1" customHeight="1" x14ac:dyDescent="0.25">
      <c r="A3647" s="162">
        <v>3622</v>
      </c>
      <c r="B3647" s="162">
        <v>123555</v>
      </c>
      <c r="C3647" s="163" t="s">
        <v>1373</v>
      </c>
      <c r="D3647" s="163" t="s">
        <v>638</v>
      </c>
      <c r="E3647" s="163" t="s">
        <v>1000</v>
      </c>
      <c r="F3647" s="163" t="s">
        <v>4053</v>
      </c>
      <c r="G3647" s="163" t="s">
        <v>4179</v>
      </c>
      <c r="H3647" s="163" t="s">
        <v>4206</v>
      </c>
      <c r="I3647" s="163" t="s">
        <v>643</v>
      </c>
      <c r="J3647" s="162">
        <v>12.089346000000001</v>
      </c>
      <c r="K3647" s="162">
        <v>124.833084</v>
      </c>
      <c r="L3647" s="163" t="s">
        <v>644</v>
      </c>
      <c r="M3647" s="162">
        <v>14</v>
      </c>
      <c r="N3647" s="162">
        <v>86</v>
      </c>
      <c r="O3647" s="162">
        <v>202</v>
      </c>
      <c r="P3647" s="162">
        <v>1466</v>
      </c>
      <c r="Q3647" s="162">
        <v>2718</v>
      </c>
      <c r="R3647" s="164">
        <v>1</v>
      </c>
      <c r="S3647" s="164" t="s">
        <v>644</v>
      </c>
      <c r="T3647" s="164"/>
      <c r="U3647" s="164" t="s">
        <v>644</v>
      </c>
      <c r="V3647" s="164" t="s">
        <v>644</v>
      </c>
      <c r="W3647" s="162">
        <f t="shared" si="209"/>
        <v>1</v>
      </c>
      <c r="X3647" s="162">
        <v>1</v>
      </c>
      <c r="Y3647" t="str">
        <f t="shared" si="207"/>
        <v>Public Elementary</v>
      </c>
      <c r="AA3647" t="str">
        <f t="shared" si="208"/>
        <v>1</v>
      </c>
    </row>
    <row r="3648" spans="1:27" ht="15.75" hidden="1" customHeight="1" x14ac:dyDescent="0.25">
      <c r="A3648" s="162">
        <v>3623</v>
      </c>
      <c r="B3648" s="162">
        <v>123556</v>
      </c>
      <c r="C3648" s="163" t="s">
        <v>714</v>
      </c>
      <c r="D3648" s="163" t="s">
        <v>638</v>
      </c>
      <c r="E3648" s="163" t="s">
        <v>1000</v>
      </c>
      <c r="F3648" s="163" t="s">
        <v>4053</v>
      </c>
      <c r="G3648" s="163" t="s">
        <v>4179</v>
      </c>
      <c r="H3648" s="163" t="s">
        <v>4206</v>
      </c>
      <c r="I3648" s="163" t="s">
        <v>643</v>
      </c>
      <c r="J3648" s="162">
        <v>11.986019499999999</v>
      </c>
      <c r="K3648" s="162">
        <v>124.8112775</v>
      </c>
      <c r="L3648" s="163" t="s">
        <v>644</v>
      </c>
      <c r="M3648" s="162">
        <v>14</v>
      </c>
      <c r="N3648" s="162">
        <v>86</v>
      </c>
      <c r="O3648" s="162">
        <v>202</v>
      </c>
      <c r="P3648" s="162">
        <v>1466</v>
      </c>
      <c r="Q3648" s="162">
        <v>2718</v>
      </c>
      <c r="R3648" s="164">
        <v>1</v>
      </c>
      <c r="S3648" s="164" t="s">
        <v>644</v>
      </c>
      <c r="T3648" s="164"/>
      <c r="U3648" s="164" t="s">
        <v>644</v>
      </c>
      <c r="V3648" s="164" t="s">
        <v>644</v>
      </c>
      <c r="W3648" s="162">
        <f t="shared" si="209"/>
        <v>1</v>
      </c>
      <c r="X3648" s="162">
        <v>1</v>
      </c>
      <c r="Y3648" t="str">
        <f t="shared" si="207"/>
        <v>Public Elementary</v>
      </c>
      <c r="AA3648" t="str">
        <f t="shared" si="208"/>
        <v>1</v>
      </c>
    </row>
    <row r="3649" spans="1:27" ht="15.75" hidden="1" customHeight="1" x14ac:dyDescent="0.25">
      <c r="A3649" s="162">
        <v>3624</v>
      </c>
      <c r="B3649" s="162">
        <v>123557</v>
      </c>
      <c r="C3649" s="163" t="s">
        <v>1541</v>
      </c>
      <c r="D3649" s="163" t="s">
        <v>638</v>
      </c>
      <c r="E3649" s="163" t="s">
        <v>1000</v>
      </c>
      <c r="F3649" s="163" t="s">
        <v>4053</v>
      </c>
      <c r="G3649" s="163" t="s">
        <v>4208</v>
      </c>
      <c r="H3649" s="163" t="s">
        <v>4206</v>
      </c>
      <c r="I3649" s="163" t="s">
        <v>643</v>
      </c>
      <c r="J3649" s="162">
        <v>12.189871999999999</v>
      </c>
      <c r="K3649" s="162">
        <v>124.90748600000001</v>
      </c>
      <c r="L3649" s="163" t="s">
        <v>644</v>
      </c>
      <c r="M3649" s="162">
        <v>14</v>
      </c>
      <c r="N3649" s="162">
        <v>86</v>
      </c>
      <c r="O3649" s="162">
        <v>202</v>
      </c>
      <c r="P3649" s="162">
        <v>1470</v>
      </c>
      <c r="Q3649" s="162">
        <v>2722</v>
      </c>
      <c r="R3649" s="164">
        <v>1</v>
      </c>
      <c r="S3649" s="164" t="s">
        <v>644</v>
      </c>
      <c r="T3649" s="164"/>
      <c r="U3649" s="164" t="s">
        <v>644</v>
      </c>
      <c r="V3649" s="164" t="s">
        <v>644</v>
      </c>
      <c r="W3649" s="162">
        <f t="shared" si="209"/>
        <v>1</v>
      </c>
      <c r="X3649" s="162">
        <v>1</v>
      </c>
      <c r="Y3649" t="str">
        <f t="shared" si="207"/>
        <v>Public Elementary</v>
      </c>
      <c r="AA3649" t="str">
        <f t="shared" si="208"/>
        <v>1</v>
      </c>
    </row>
    <row r="3650" spans="1:27" ht="15.75" hidden="1" customHeight="1" x14ac:dyDescent="0.25">
      <c r="A3650" s="162">
        <v>3625</v>
      </c>
      <c r="B3650" s="162">
        <v>123558</v>
      </c>
      <c r="C3650" s="163" t="s">
        <v>928</v>
      </c>
      <c r="D3650" s="163" t="s">
        <v>638</v>
      </c>
      <c r="E3650" s="163" t="s">
        <v>1000</v>
      </c>
      <c r="F3650" s="163" t="s">
        <v>4053</v>
      </c>
      <c r="G3650" s="163" t="s">
        <v>4179</v>
      </c>
      <c r="H3650" s="163" t="s">
        <v>4206</v>
      </c>
      <c r="I3650" s="163" t="s">
        <v>643</v>
      </c>
      <c r="J3650" s="162">
        <v>12.095388</v>
      </c>
      <c r="K3650" s="162">
        <v>124.841911</v>
      </c>
      <c r="L3650" s="163" t="s">
        <v>644</v>
      </c>
      <c r="M3650" s="162">
        <v>14</v>
      </c>
      <c r="N3650" s="162">
        <v>86</v>
      </c>
      <c r="O3650" s="162">
        <v>202</v>
      </c>
      <c r="P3650" s="162">
        <v>1466</v>
      </c>
      <c r="Q3650" s="162">
        <v>2718</v>
      </c>
      <c r="R3650" s="164">
        <v>1</v>
      </c>
      <c r="S3650" s="164" t="s">
        <v>644</v>
      </c>
      <c r="T3650" s="164"/>
      <c r="U3650" s="164" t="s">
        <v>644</v>
      </c>
      <c r="V3650" s="164" t="s">
        <v>644</v>
      </c>
      <c r="W3650" s="162">
        <f t="shared" si="209"/>
        <v>1</v>
      </c>
      <c r="X3650" s="162">
        <v>1</v>
      </c>
      <c r="Y3650" t="str">
        <f t="shared" si="207"/>
        <v>Public Elementary</v>
      </c>
      <c r="AA3650" t="str">
        <f t="shared" si="208"/>
        <v>1</v>
      </c>
    </row>
    <row r="3651" spans="1:27" ht="15.75" hidden="1" customHeight="1" x14ac:dyDescent="0.25">
      <c r="A3651" s="162">
        <v>3626</v>
      </c>
      <c r="B3651" s="162">
        <v>123559</v>
      </c>
      <c r="C3651" s="163" t="s">
        <v>1320</v>
      </c>
      <c r="D3651" s="163" t="s">
        <v>638</v>
      </c>
      <c r="E3651" s="163" t="s">
        <v>1000</v>
      </c>
      <c r="F3651" s="163" t="s">
        <v>4053</v>
      </c>
      <c r="G3651" s="163" t="s">
        <v>4179</v>
      </c>
      <c r="H3651" s="163" t="s">
        <v>4206</v>
      </c>
      <c r="I3651" s="163" t="s">
        <v>643</v>
      </c>
      <c r="J3651" s="162">
        <v>12.029750999999999</v>
      </c>
      <c r="K3651" s="162">
        <v>124.82817799999999</v>
      </c>
      <c r="L3651" s="163" t="s">
        <v>644</v>
      </c>
      <c r="M3651" s="162">
        <v>14</v>
      </c>
      <c r="N3651" s="162">
        <v>86</v>
      </c>
      <c r="O3651" s="162">
        <v>202</v>
      </c>
      <c r="P3651" s="162">
        <v>1466</v>
      </c>
      <c r="Q3651" s="162">
        <v>2718</v>
      </c>
      <c r="R3651" s="164">
        <v>1</v>
      </c>
      <c r="S3651" s="164" t="s">
        <v>644</v>
      </c>
      <c r="T3651" s="164"/>
      <c r="U3651" s="164" t="s">
        <v>644</v>
      </c>
      <c r="V3651" s="164" t="s">
        <v>644</v>
      </c>
      <c r="W3651" s="162">
        <f t="shared" si="209"/>
        <v>1</v>
      </c>
      <c r="X3651" s="162">
        <v>1</v>
      </c>
      <c r="Y3651" t="str">
        <f t="shared" si="207"/>
        <v>Public Elementary</v>
      </c>
      <c r="AA3651" t="str">
        <f t="shared" si="208"/>
        <v>1</v>
      </c>
    </row>
    <row r="3652" spans="1:27" ht="15.75" hidden="1" customHeight="1" x14ac:dyDescent="0.25">
      <c r="A3652" s="162">
        <v>3627</v>
      </c>
      <c r="B3652" s="162">
        <v>123560</v>
      </c>
      <c r="C3652" s="163" t="s">
        <v>4227</v>
      </c>
      <c r="D3652" s="163" t="s">
        <v>638</v>
      </c>
      <c r="E3652" s="163" t="s">
        <v>1000</v>
      </c>
      <c r="F3652" s="163" t="s">
        <v>4053</v>
      </c>
      <c r="G3652" s="163" t="s">
        <v>4179</v>
      </c>
      <c r="H3652" s="163" t="s">
        <v>4206</v>
      </c>
      <c r="I3652" s="163" t="s">
        <v>643</v>
      </c>
      <c r="J3652" s="162">
        <v>12.023370999999999</v>
      </c>
      <c r="K3652" s="162">
        <v>124.79127099999999</v>
      </c>
      <c r="L3652" s="163" t="s">
        <v>644</v>
      </c>
      <c r="M3652" s="162">
        <v>14</v>
      </c>
      <c r="N3652" s="162">
        <v>86</v>
      </c>
      <c r="O3652" s="162">
        <v>202</v>
      </c>
      <c r="P3652" s="162">
        <v>1466</v>
      </c>
      <c r="Q3652" s="162">
        <v>2718</v>
      </c>
      <c r="R3652" s="164">
        <v>1</v>
      </c>
      <c r="S3652" s="164" t="s">
        <v>644</v>
      </c>
      <c r="T3652" s="164"/>
      <c r="U3652" s="164" t="s">
        <v>644</v>
      </c>
      <c r="V3652" s="164" t="s">
        <v>644</v>
      </c>
      <c r="W3652" s="162">
        <f t="shared" si="209"/>
        <v>1</v>
      </c>
      <c r="X3652" s="162">
        <v>1</v>
      </c>
      <c r="Y3652" t="str">
        <f t="shared" si="207"/>
        <v>Public Elementary</v>
      </c>
      <c r="AA3652" t="str">
        <f t="shared" si="208"/>
        <v>1</v>
      </c>
    </row>
    <row r="3653" spans="1:27" ht="15.75" hidden="1" customHeight="1" x14ac:dyDescent="0.25">
      <c r="A3653" s="162">
        <v>3628</v>
      </c>
      <c r="B3653" s="162">
        <v>123562</v>
      </c>
      <c r="C3653" s="163" t="s">
        <v>2279</v>
      </c>
      <c r="D3653" s="163" t="s">
        <v>638</v>
      </c>
      <c r="E3653" s="163" t="s">
        <v>1000</v>
      </c>
      <c r="F3653" s="163" t="s">
        <v>4053</v>
      </c>
      <c r="G3653" s="163" t="s">
        <v>4179</v>
      </c>
      <c r="H3653" s="163" t="s">
        <v>4206</v>
      </c>
      <c r="I3653" s="163" t="s">
        <v>643</v>
      </c>
      <c r="J3653" s="162">
        <v>12.079274</v>
      </c>
      <c r="K3653" s="162">
        <v>124.81974</v>
      </c>
      <c r="L3653" s="163" t="s">
        <v>644</v>
      </c>
      <c r="M3653" s="162">
        <v>14</v>
      </c>
      <c r="N3653" s="162">
        <v>86</v>
      </c>
      <c r="O3653" s="162">
        <v>202</v>
      </c>
      <c r="P3653" s="162">
        <v>1466</v>
      </c>
      <c r="Q3653" s="162">
        <v>2718</v>
      </c>
      <c r="R3653" s="164">
        <v>1</v>
      </c>
      <c r="S3653" s="164" t="s">
        <v>644</v>
      </c>
      <c r="T3653" s="164"/>
      <c r="U3653" s="164" t="s">
        <v>644</v>
      </c>
      <c r="V3653" s="164" t="s">
        <v>644</v>
      </c>
      <c r="W3653" s="162">
        <f t="shared" si="209"/>
        <v>1</v>
      </c>
      <c r="X3653" s="162">
        <v>1</v>
      </c>
      <c r="Y3653" t="str">
        <f t="shared" si="207"/>
        <v>Public Elementary</v>
      </c>
      <c r="AA3653" t="str">
        <f t="shared" si="208"/>
        <v>1</v>
      </c>
    </row>
    <row r="3654" spans="1:27" ht="15.75" hidden="1" customHeight="1" x14ac:dyDescent="0.25">
      <c r="A3654" s="162">
        <v>3629</v>
      </c>
      <c r="B3654" s="162">
        <v>123563</v>
      </c>
      <c r="C3654" s="163" t="s">
        <v>4228</v>
      </c>
      <c r="D3654" s="163" t="s">
        <v>638</v>
      </c>
      <c r="E3654" s="163" t="s">
        <v>1000</v>
      </c>
      <c r="F3654" s="163" t="s">
        <v>4053</v>
      </c>
      <c r="G3654" s="163" t="s">
        <v>4179</v>
      </c>
      <c r="H3654" s="163" t="s">
        <v>4206</v>
      </c>
      <c r="I3654" s="163" t="s">
        <v>643</v>
      </c>
      <c r="J3654" s="162">
        <v>12.082967</v>
      </c>
      <c r="K3654" s="162">
        <v>124.83359900000001</v>
      </c>
      <c r="L3654" s="163" t="s">
        <v>644</v>
      </c>
      <c r="M3654" s="162">
        <v>14</v>
      </c>
      <c r="N3654" s="162">
        <v>86</v>
      </c>
      <c r="O3654" s="162">
        <v>202</v>
      </c>
      <c r="P3654" s="162">
        <v>1466</v>
      </c>
      <c r="Q3654" s="162">
        <v>2718</v>
      </c>
      <c r="R3654" s="164">
        <v>1</v>
      </c>
      <c r="S3654" s="164" t="s">
        <v>644</v>
      </c>
      <c r="T3654" s="164"/>
      <c r="U3654" s="164" t="s">
        <v>644</v>
      </c>
      <c r="V3654" s="164" t="s">
        <v>644</v>
      </c>
      <c r="W3654" s="162">
        <f t="shared" si="209"/>
        <v>1</v>
      </c>
      <c r="X3654" s="162">
        <v>1</v>
      </c>
      <c r="Y3654" t="str">
        <f t="shared" si="207"/>
        <v>Public Elementary</v>
      </c>
      <c r="AA3654" t="str">
        <f t="shared" si="208"/>
        <v>1</v>
      </c>
    </row>
    <row r="3655" spans="1:27" ht="15.75" hidden="1" customHeight="1" x14ac:dyDescent="0.25">
      <c r="A3655" s="162">
        <v>3630</v>
      </c>
      <c r="B3655" s="162">
        <v>123564</v>
      </c>
      <c r="C3655" s="163" t="s">
        <v>4229</v>
      </c>
      <c r="D3655" s="163" t="s">
        <v>638</v>
      </c>
      <c r="E3655" s="163" t="s">
        <v>1000</v>
      </c>
      <c r="F3655" s="163" t="s">
        <v>4053</v>
      </c>
      <c r="G3655" s="163" t="s">
        <v>4179</v>
      </c>
      <c r="H3655" s="163" t="s">
        <v>4206</v>
      </c>
      <c r="I3655" s="163" t="s">
        <v>643</v>
      </c>
      <c r="J3655" s="166">
        <v>12.036633999999999</v>
      </c>
      <c r="K3655" s="166">
        <v>124.82989499999999</v>
      </c>
      <c r="L3655" s="163" t="s">
        <v>644</v>
      </c>
      <c r="M3655" s="162">
        <v>14</v>
      </c>
      <c r="N3655" s="162">
        <v>86</v>
      </c>
      <c r="O3655" s="162">
        <v>202</v>
      </c>
      <c r="P3655" s="162">
        <v>1466</v>
      </c>
      <c r="Q3655" s="162">
        <v>2718</v>
      </c>
      <c r="R3655" s="164">
        <v>1</v>
      </c>
      <c r="S3655" s="164" t="s">
        <v>644</v>
      </c>
      <c r="T3655" s="164"/>
      <c r="U3655" s="164" t="s">
        <v>644</v>
      </c>
      <c r="V3655" s="164" t="s">
        <v>644</v>
      </c>
      <c r="W3655" s="162">
        <f t="shared" si="209"/>
        <v>1</v>
      </c>
      <c r="X3655" s="162">
        <v>1</v>
      </c>
      <c r="Y3655" t="str">
        <f t="shared" si="207"/>
        <v>Public Elementary</v>
      </c>
      <c r="AA3655" t="str">
        <f t="shared" si="208"/>
        <v>1</v>
      </c>
    </row>
    <row r="3656" spans="1:27" ht="15.75" hidden="1" customHeight="1" x14ac:dyDescent="0.25">
      <c r="A3656" s="162">
        <v>3631</v>
      </c>
      <c r="B3656" s="162">
        <v>123565</v>
      </c>
      <c r="C3656" s="163" t="s">
        <v>1613</v>
      </c>
      <c r="D3656" s="163" t="s">
        <v>638</v>
      </c>
      <c r="E3656" s="163" t="s">
        <v>1000</v>
      </c>
      <c r="F3656" s="163" t="s">
        <v>4053</v>
      </c>
      <c r="G3656" s="163" t="s">
        <v>4230</v>
      </c>
      <c r="H3656" s="163" t="s">
        <v>4230</v>
      </c>
      <c r="I3656" s="163" t="s">
        <v>643</v>
      </c>
      <c r="J3656" s="162">
        <v>11.818293000000001</v>
      </c>
      <c r="K3656" s="162">
        <v>125.2424</v>
      </c>
      <c r="L3656" s="163" t="s">
        <v>644</v>
      </c>
      <c r="M3656" s="162">
        <v>14</v>
      </c>
      <c r="N3656" s="162">
        <v>86</v>
      </c>
      <c r="O3656" s="162">
        <v>202</v>
      </c>
      <c r="P3656" s="162">
        <v>1467</v>
      </c>
      <c r="Q3656" s="162">
        <v>2719</v>
      </c>
      <c r="R3656" s="164">
        <v>1</v>
      </c>
      <c r="S3656" s="164" t="s">
        <v>644</v>
      </c>
      <c r="T3656" s="164"/>
      <c r="U3656" s="164" t="s">
        <v>644</v>
      </c>
      <c r="V3656" s="164" t="s">
        <v>644</v>
      </c>
      <c r="W3656" s="162">
        <f t="shared" si="209"/>
        <v>1</v>
      </c>
      <c r="X3656" s="162">
        <v>1</v>
      </c>
      <c r="Y3656" t="str">
        <f t="shared" si="207"/>
        <v>Public Elementary</v>
      </c>
      <c r="AA3656" t="str">
        <f t="shared" si="208"/>
        <v>1</v>
      </c>
    </row>
    <row r="3657" spans="1:27" ht="15.75" hidden="1" customHeight="1" x14ac:dyDescent="0.25">
      <c r="A3657" s="162">
        <v>3632</v>
      </c>
      <c r="B3657" s="162">
        <v>123566</v>
      </c>
      <c r="C3657" s="163" t="s">
        <v>4231</v>
      </c>
      <c r="D3657" s="163" t="s">
        <v>638</v>
      </c>
      <c r="E3657" s="163" t="s">
        <v>1000</v>
      </c>
      <c r="F3657" s="163" t="s">
        <v>4053</v>
      </c>
      <c r="G3657" s="163" t="s">
        <v>4230</v>
      </c>
      <c r="H3657" s="163" t="s">
        <v>4230</v>
      </c>
      <c r="I3657" s="163" t="s">
        <v>643</v>
      </c>
      <c r="J3657" s="162">
        <v>11.681488</v>
      </c>
      <c r="K3657" s="162">
        <v>125.0958</v>
      </c>
      <c r="L3657" s="163" t="s">
        <v>644</v>
      </c>
      <c r="M3657" s="162">
        <v>14</v>
      </c>
      <c r="N3657" s="162">
        <v>86</v>
      </c>
      <c r="O3657" s="162">
        <v>202</v>
      </c>
      <c r="P3657" s="162">
        <v>1467</v>
      </c>
      <c r="Q3657" s="162">
        <v>2719</v>
      </c>
      <c r="R3657" s="164">
        <v>1</v>
      </c>
      <c r="S3657" s="164" t="s">
        <v>644</v>
      </c>
      <c r="T3657" s="164"/>
      <c r="U3657" s="164" t="s">
        <v>644</v>
      </c>
      <c r="V3657" s="164" t="s">
        <v>644</v>
      </c>
      <c r="W3657" s="162">
        <f t="shared" si="209"/>
        <v>1</v>
      </c>
      <c r="X3657" s="162">
        <v>1</v>
      </c>
      <c r="Y3657" t="str">
        <f t="shared" si="207"/>
        <v>Public Elementary</v>
      </c>
      <c r="AA3657" t="str">
        <f t="shared" si="208"/>
        <v>1</v>
      </c>
    </row>
    <row r="3658" spans="1:27" ht="15.75" hidden="1" customHeight="1" x14ac:dyDescent="0.25">
      <c r="A3658" s="162">
        <v>3633</v>
      </c>
      <c r="B3658" s="162">
        <v>123567</v>
      </c>
      <c r="C3658" s="163" t="s">
        <v>4232</v>
      </c>
      <c r="D3658" s="163" t="s">
        <v>638</v>
      </c>
      <c r="E3658" s="163" t="s">
        <v>1000</v>
      </c>
      <c r="F3658" s="163" t="s">
        <v>4053</v>
      </c>
      <c r="G3658" s="163" t="s">
        <v>4230</v>
      </c>
      <c r="H3658" s="163" t="s">
        <v>4230</v>
      </c>
      <c r="I3658" s="163" t="s">
        <v>643</v>
      </c>
      <c r="J3658" s="162">
        <v>11.692919</v>
      </c>
      <c r="K3658" s="162">
        <v>125.08032</v>
      </c>
      <c r="L3658" s="163" t="s">
        <v>644</v>
      </c>
      <c r="M3658" s="162">
        <v>14</v>
      </c>
      <c r="N3658" s="162">
        <v>86</v>
      </c>
      <c r="O3658" s="162">
        <v>202</v>
      </c>
      <c r="P3658" s="162">
        <v>1467</v>
      </c>
      <c r="Q3658" s="162">
        <v>2719</v>
      </c>
      <c r="R3658" s="164">
        <v>1</v>
      </c>
      <c r="S3658" s="164" t="s">
        <v>644</v>
      </c>
      <c r="T3658" s="164"/>
      <c r="U3658" s="164" t="s">
        <v>644</v>
      </c>
      <c r="V3658" s="164" t="s">
        <v>644</v>
      </c>
      <c r="W3658" s="162">
        <f t="shared" si="209"/>
        <v>1</v>
      </c>
      <c r="X3658" s="162">
        <v>1</v>
      </c>
      <c r="Y3658" t="str">
        <f t="shared" si="207"/>
        <v>Public Elementary</v>
      </c>
      <c r="AA3658" t="str">
        <f t="shared" si="208"/>
        <v>1</v>
      </c>
    </row>
    <row r="3659" spans="1:27" ht="15.75" hidden="1" customHeight="1" x14ac:dyDescent="0.25">
      <c r="A3659" s="162">
        <v>3634</v>
      </c>
      <c r="B3659" s="162">
        <v>123568</v>
      </c>
      <c r="C3659" s="163" t="s">
        <v>961</v>
      </c>
      <c r="D3659" s="163" t="s">
        <v>638</v>
      </c>
      <c r="E3659" s="163" t="s">
        <v>1000</v>
      </c>
      <c r="F3659" s="163" t="s">
        <v>4053</v>
      </c>
      <c r="G3659" s="163" t="s">
        <v>4230</v>
      </c>
      <c r="H3659" s="163" t="s">
        <v>4230</v>
      </c>
      <c r="I3659" s="163" t="s">
        <v>643</v>
      </c>
      <c r="J3659" s="162">
        <v>11.749731000000001</v>
      </c>
      <c r="K3659" s="162">
        <v>125.08753</v>
      </c>
      <c r="L3659" s="163" t="s">
        <v>644</v>
      </c>
      <c r="M3659" s="162">
        <v>14</v>
      </c>
      <c r="N3659" s="162">
        <v>86</v>
      </c>
      <c r="O3659" s="162">
        <v>202</v>
      </c>
      <c r="P3659" s="162">
        <v>1467</v>
      </c>
      <c r="Q3659" s="162">
        <v>2719</v>
      </c>
      <c r="R3659" s="164">
        <v>1</v>
      </c>
      <c r="S3659" s="164" t="s">
        <v>644</v>
      </c>
      <c r="T3659" s="164"/>
      <c r="U3659" s="164" t="s">
        <v>644</v>
      </c>
      <c r="V3659" s="164" t="s">
        <v>644</v>
      </c>
      <c r="W3659" s="162">
        <f t="shared" si="209"/>
        <v>1</v>
      </c>
      <c r="X3659" s="162">
        <v>1</v>
      </c>
      <c r="Y3659" t="str">
        <f t="shared" si="207"/>
        <v>Public Elementary</v>
      </c>
      <c r="AA3659" t="str">
        <f t="shared" si="208"/>
        <v>1</v>
      </c>
    </row>
    <row r="3660" spans="1:27" ht="15.75" hidden="1" customHeight="1" x14ac:dyDescent="0.25">
      <c r="A3660" s="162">
        <v>3635</v>
      </c>
      <c r="B3660" s="162">
        <v>123569</v>
      </c>
      <c r="C3660" s="163" t="s">
        <v>4233</v>
      </c>
      <c r="D3660" s="163" t="s">
        <v>638</v>
      </c>
      <c r="E3660" s="163" t="s">
        <v>1000</v>
      </c>
      <c r="F3660" s="163" t="s">
        <v>4053</v>
      </c>
      <c r="G3660" s="163" t="s">
        <v>4230</v>
      </c>
      <c r="H3660" s="163" t="s">
        <v>4230</v>
      </c>
      <c r="I3660" s="163" t="s">
        <v>643</v>
      </c>
      <c r="J3660" s="162">
        <v>11.700862000000001</v>
      </c>
      <c r="K3660" s="162">
        <v>125.066729</v>
      </c>
      <c r="L3660" s="163" t="s">
        <v>644</v>
      </c>
      <c r="M3660" s="162">
        <v>14</v>
      </c>
      <c r="N3660" s="162">
        <v>86</v>
      </c>
      <c r="O3660" s="162">
        <v>202</v>
      </c>
      <c r="P3660" s="162">
        <v>1467</v>
      </c>
      <c r="Q3660" s="162">
        <v>2719</v>
      </c>
      <c r="R3660" s="164">
        <v>1</v>
      </c>
      <c r="S3660" s="164" t="s">
        <v>644</v>
      </c>
      <c r="T3660" s="164"/>
      <c r="U3660" s="164" t="s">
        <v>644</v>
      </c>
      <c r="V3660" s="164" t="s">
        <v>644</v>
      </c>
      <c r="W3660" s="162">
        <f t="shared" si="209"/>
        <v>1</v>
      </c>
      <c r="X3660" s="162">
        <v>1</v>
      </c>
      <c r="Y3660" t="str">
        <f t="shared" si="207"/>
        <v>Public Elementary</v>
      </c>
      <c r="AA3660" t="str">
        <f t="shared" si="208"/>
        <v>1</v>
      </c>
    </row>
    <row r="3661" spans="1:27" ht="15.75" hidden="1" customHeight="1" x14ac:dyDescent="0.25">
      <c r="A3661" s="162">
        <v>3636</v>
      </c>
      <c r="B3661" s="162">
        <v>123570</v>
      </c>
      <c r="C3661" s="163" t="s">
        <v>4234</v>
      </c>
      <c r="D3661" s="163" t="s">
        <v>638</v>
      </c>
      <c r="E3661" s="163" t="s">
        <v>1000</v>
      </c>
      <c r="F3661" s="163" t="s">
        <v>4053</v>
      </c>
      <c r="G3661" s="163" t="s">
        <v>4230</v>
      </c>
      <c r="H3661" s="163" t="s">
        <v>4230</v>
      </c>
      <c r="I3661" s="163" t="s">
        <v>643</v>
      </c>
      <c r="J3661" s="162">
        <v>11.723176</v>
      </c>
      <c r="K3661" s="162">
        <v>125.10057999999999</v>
      </c>
      <c r="L3661" s="163" t="s">
        <v>644</v>
      </c>
      <c r="M3661" s="162">
        <v>14</v>
      </c>
      <c r="N3661" s="162">
        <v>86</v>
      </c>
      <c r="O3661" s="162">
        <v>202</v>
      </c>
      <c r="P3661" s="162">
        <v>1467</v>
      </c>
      <c r="Q3661" s="162">
        <v>2719</v>
      </c>
      <c r="R3661" s="164">
        <v>1</v>
      </c>
      <c r="S3661" s="164" t="s">
        <v>644</v>
      </c>
      <c r="T3661" s="164"/>
      <c r="U3661" s="164" t="s">
        <v>644</v>
      </c>
      <c r="V3661" s="164" t="s">
        <v>644</v>
      </c>
      <c r="W3661" s="162">
        <f t="shared" si="209"/>
        <v>1</v>
      </c>
      <c r="X3661" s="162">
        <v>1</v>
      </c>
      <c r="Y3661" t="str">
        <f t="shared" si="207"/>
        <v>Public Elementary</v>
      </c>
      <c r="AA3661" t="str">
        <f t="shared" si="208"/>
        <v>1</v>
      </c>
    </row>
    <row r="3662" spans="1:27" ht="15.75" hidden="1" customHeight="1" x14ac:dyDescent="0.25">
      <c r="A3662" s="162">
        <v>3637</v>
      </c>
      <c r="B3662" s="162">
        <v>123571</v>
      </c>
      <c r="C3662" s="163" t="s">
        <v>4235</v>
      </c>
      <c r="D3662" s="163" t="s">
        <v>638</v>
      </c>
      <c r="E3662" s="163" t="s">
        <v>1000</v>
      </c>
      <c r="F3662" s="163" t="s">
        <v>4053</v>
      </c>
      <c r="G3662" s="163" t="s">
        <v>4230</v>
      </c>
      <c r="H3662" s="163" t="s">
        <v>4230</v>
      </c>
      <c r="I3662" s="163" t="s">
        <v>643</v>
      </c>
      <c r="J3662" s="162">
        <v>11.780989</v>
      </c>
      <c r="K3662" s="162">
        <v>125.2561</v>
      </c>
      <c r="L3662" s="163" t="s">
        <v>644</v>
      </c>
      <c r="M3662" s="162">
        <v>14</v>
      </c>
      <c r="N3662" s="162">
        <v>86</v>
      </c>
      <c r="O3662" s="162">
        <v>202</v>
      </c>
      <c r="P3662" s="162">
        <v>1467</v>
      </c>
      <c r="Q3662" s="162">
        <v>2719</v>
      </c>
      <c r="R3662" s="164">
        <v>1</v>
      </c>
      <c r="S3662" s="164" t="s">
        <v>644</v>
      </c>
      <c r="T3662" s="164"/>
      <c r="U3662" s="164" t="s">
        <v>644</v>
      </c>
      <c r="V3662" s="164" t="s">
        <v>644</v>
      </c>
      <c r="W3662" s="162">
        <f t="shared" si="209"/>
        <v>1</v>
      </c>
      <c r="X3662" s="162">
        <v>1</v>
      </c>
      <c r="Y3662" t="str">
        <f t="shared" si="207"/>
        <v>Public Elementary</v>
      </c>
      <c r="AA3662" t="str">
        <f t="shared" si="208"/>
        <v>1</v>
      </c>
    </row>
    <row r="3663" spans="1:27" ht="15.75" hidden="1" customHeight="1" x14ac:dyDescent="0.25">
      <c r="A3663" s="162">
        <v>3638</v>
      </c>
      <c r="B3663" s="162">
        <v>123572</v>
      </c>
      <c r="C3663" s="163" t="s">
        <v>4236</v>
      </c>
      <c r="D3663" s="163" t="s">
        <v>638</v>
      </c>
      <c r="E3663" s="163" t="s">
        <v>1000</v>
      </c>
      <c r="F3663" s="163" t="s">
        <v>4053</v>
      </c>
      <c r="G3663" s="163" t="s">
        <v>4230</v>
      </c>
      <c r="H3663" s="163" t="s">
        <v>4230</v>
      </c>
      <c r="I3663" s="163" t="s">
        <v>643</v>
      </c>
      <c r="J3663" s="162">
        <v>11.830054000000001</v>
      </c>
      <c r="K3663" s="162">
        <v>125.20838000000001</v>
      </c>
      <c r="L3663" s="163" t="s">
        <v>644</v>
      </c>
      <c r="M3663" s="162">
        <v>14</v>
      </c>
      <c r="N3663" s="162">
        <v>86</v>
      </c>
      <c r="O3663" s="162">
        <v>202</v>
      </c>
      <c r="P3663" s="162">
        <v>1467</v>
      </c>
      <c r="Q3663" s="162">
        <v>2719</v>
      </c>
      <c r="R3663" s="164">
        <v>1</v>
      </c>
      <c r="S3663" s="164" t="s">
        <v>644</v>
      </c>
      <c r="T3663" s="164"/>
      <c r="U3663" s="164" t="s">
        <v>644</v>
      </c>
      <c r="V3663" s="164" t="s">
        <v>644</v>
      </c>
      <c r="W3663" s="162">
        <f t="shared" si="209"/>
        <v>1</v>
      </c>
      <c r="X3663" s="162">
        <v>1</v>
      </c>
      <c r="Y3663" t="str">
        <f t="shared" si="207"/>
        <v>Public Elementary</v>
      </c>
      <c r="AA3663" t="str">
        <f t="shared" si="208"/>
        <v>1</v>
      </c>
    </row>
    <row r="3664" spans="1:27" ht="15.75" hidden="1" customHeight="1" x14ac:dyDescent="0.25">
      <c r="A3664" s="162">
        <v>3639</v>
      </c>
      <c r="B3664" s="162">
        <v>123573</v>
      </c>
      <c r="C3664" s="163" t="s">
        <v>4237</v>
      </c>
      <c r="D3664" s="163" t="s">
        <v>638</v>
      </c>
      <c r="E3664" s="163" t="s">
        <v>1000</v>
      </c>
      <c r="F3664" s="163" t="s">
        <v>4053</v>
      </c>
      <c r="G3664" s="163" t="s">
        <v>4230</v>
      </c>
      <c r="H3664" s="163" t="s">
        <v>4230</v>
      </c>
      <c r="I3664" s="163" t="s">
        <v>643</v>
      </c>
      <c r="J3664" s="162">
        <v>11.70872</v>
      </c>
      <c r="K3664" s="162">
        <v>125.11087999999999</v>
      </c>
      <c r="L3664" s="163" t="s">
        <v>644</v>
      </c>
      <c r="M3664" s="162">
        <v>14</v>
      </c>
      <c r="N3664" s="162">
        <v>86</v>
      </c>
      <c r="O3664" s="162">
        <v>202</v>
      </c>
      <c r="P3664" s="162">
        <v>1467</v>
      </c>
      <c r="Q3664" s="162">
        <v>2719</v>
      </c>
      <c r="R3664" s="164">
        <v>1</v>
      </c>
      <c r="S3664" s="164" t="s">
        <v>644</v>
      </c>
      <c r="T3664" s="164"/>
      <c r="U3664" s="164" t="s">
        <v>644</v>
      </c>
      <c r="V3664" s="164" t="s">
        <v>644</v>
      </c>
      <c r="W3664" s="162">
        <f t="shared" si="209"/>
        <v>1</v>
      </c>
      <c r="X3664" s="162">
        <v>1</v>
      </c>
      <c r="Y3664" t="str">
        <f t="shared" si="207"/>
        <v>Public Elementary</v>
      </c>
      <c r="AA3664" t="str">
        <f t="shared" si="208"/>
        <v>1</v>
      </c>
    </row>
    <row r="3665" spans="1:27" ht="15.75" hidden="1" customHeight="1" x14ac:dyDescent="0.25">
      <c r="A3665" s="162">
        <v>3640</v>
      </c>
      <c r="B3665" s="162">
        <v>123574</v>
      </c>
      <c r="C3665" s="163" t="s">
        <v>4238</v>
      </c>
      <c r="D3665" s="163" t="s">
        <v>638</v>
      </c>
      <c r="E3665" s="163" t="s">
        <v>1000</v>
      </c>
      <c r="F3665" s="163" t="s">
        <v>4053</v>
      </c>
      <c r="G3665" s="163" t="s">
        <v>4230</v>
      </c>
      <c r="H3665" s="163" t="s">
        <v>4230</v>
      </c>
      <c r="I3665" s="163" t="s">
        <v>643</v>
      </c>
      <c r="J3665" s="162">
        <v>11.83207</v>
      </c>
      <c r="K3665" s="162">
        <v>125.27052</v>
      </c>
      <c r="L3665" s="163" t="s">
        <v>644</v>
      </c>
      <c r="M3665" s="162">
        <v>14</v>
      </c>
      <c r="N3665" s="162">
        <v>86</v>
      </c>
      <c r="O3665" s="162">
        <v>202</v>
      </c>
      <c r="P3665" s="162">
        <v>1467</v>
      </c>
      <c r="Q3665" s="162">
        <v>2719</v>
      </c>
      <c r="R3665" s="164">
        <v>1</v>
      </c>
      <c r="S3665" s="164" t="s">
        <v>644</v>
      </c>
      <c r="T3665" s="164"/>
      <c r="U3665" s="164" t="s">
        <v>644</v>
      </c>
      <c r="V3665" s="164" t="s">
        <v>644</v>
      </c>
      <c r="W3665" s="162">
        <f t="shared" si="209"/>
        <v>1</v>
      </c>
      <c r="X3665" s="162">
        <v>1</v>
      </c>
      <c r="Y3665" t="str">
        <f t="shared" si="207"/>
        <v>Public Elementary</v>
      </c>
      <c r="AA3665" t="str">
        <f t="shared" si="208"/>
        <v>1</v>
      </c>
    </row>
    <row r="3666" spans="1:27" ht="15.75" hidden="1" customHeight="1" x14ac:dyDescent="0.25">
      <c r="A3666" s="162">
        <v>3641</v>
      </c>
      <c r="B3666" s="162">
        <v>123575</v>
      </c>
      <c r="C3666" s="163" t="s">
        <v>4239</v>
      </c>
      <c r="D3666" s="163" t="s">
        <v>638</v>
      </c>
      <c r="E3666" s="163" t="s">
        <v>1000</v>
      </c>
      <c r="F3666" s="163" t="s">
        <v>4053</v>
      </c>
      <c r="G3666" s="163" t="s">
        <v>4230</v>
      </c>
      <c r="H3666" s="163" t="s">
        <v>4230</v>
      </c>
      <c r="I3666" s="163" t="s">
        <v>643</v>
      </c>
      <c r="J3666" s="162">
        <v>11.704014000000001</v>
      </c>
      <c r="K3666" s="162">
        <v>125.06765</v>
      </c>
      <c r="L3666" s="163" t="s">
        <v>644</v>
      </c>
      <c r="M3666" s="162">
        <v>14</v>
      </c>
      <c r="N3666" s="162">
        <v>86</v>
      </c>
      <c r="O3666" s="162">
        <v>202</v>
      </c>
      <c r="P3666" s="162">
        <v>1467</v>
      </c>
      <c r="Q3666" s="162">
        <v>2719</v>
      </c>
      <c r="R3666" s="164">
        <v>1</v>
      </c>
      <c r="S3666" s="164" t="s">
        <v>644</v>
      </c>
      <c r="T3666" s="164"/>
      <c r="U3666" s="164" t="s">
        <v>644</v>
      </c>
      <c r="V3666" s="164" t="s">
        <v>644</v>
      </c>
      <c r="W3666" s="162">
        <f t="shared" si="209"/>
        <v>1</v>
      </c>
      <c r="X3666" s="162">
        <v>1</v>
      </c>
      <c r="Y3666" t="str">
        <f t="shared" si="207"/>
        <v>Public Elementary</v>
      </c>
      <c r="AA3666" t="str">
        <f t="shared" si="208"/>
        <v>1</v>
      </c>
    </row>
    <row r="3667" spans="1:27" ht="15.75" hidden="1" customHeight="1" x14ac:dyDescent="0.25">
      <c r="A3667" s="162">
        <v>3642</v>
      </c>
      <c r="B3667" s="162">
        <v>123576</v>
      </c>
      <c r="C3667" s="163" t="s">
        <v>4240</v>
      </c>
      <c r="D3667" s="163" t="s">
        <v>638</v>
      </c>
      <c r="E3667" s="163" t="s">
        <v>1000</v>
      </c>
      <c r="F3667" s="163" t="s">
        <v>4053</v>
      </c>
      <c r="G3667" s="163" t="s">
        <v>4230</v>
      </c>
      <c r="H3667" s="163" t="s">
        <v>4230</v>
      </c>
      <c r="I3667" s="163" t="s">
        <v>643</v>
      </c>
      <c r="J3667" s="166">
        <v>11.732588</v>
      </c>
      <c r="K3667" s="166">
        <v>125.07517</v>
      </c>
      <c r="L3667" s="163" t="s">
        <v>644</v>
      </c>
      <c r="M3667" s="162">
        <v>14</v>
      </c>
      <c r="N3667" s="162">
        <v>86</v>
      </c>
      <c r="O3667" s="162">
        <v>202</v>
      </c>
      <c r="P3667" s="162">
        <v>1467</v>
      </c>
      <c r="Q3667" s="162">
        <v>2719</v>
      </c>
      <c r="R3667" s="164">
        <v>1</v>
      </c>
      <c r="S3667" s="164" t="s">
        <v>644</v>
      </c>
      <c r="T3667" s="164"/>
      <c r="U3667" s="164" t="s">
        <v>644</v>
      </c>
      <c r="V3667" s="164" t="s">
        <v>644</v>
      </c>
      <c r="W3667" s="162">
        <f t="shared" si="209"/>
        <v>1</v>
      </c>
      <c r="X3667" s="162">
        <v>1</v>
      </c>
      <c r="Y3667" t="str">
        <f t="shared" si="207"/>
        <v>Public Elementary</v>
      </c>
      <c r="AA3667" t="str">
        <f t="shared" si="208"/>
        <v>1</v>
      </c>
    </row>
    <row r="3668" spans="1:27" ht="15.75" hidden="1" customHeight="1" x14ac:dyDescent="0.25">
      <c r="A3668" s="162">
        <v>3643</v>
      </c>
      <c r="B3668" s="162">
        <v>123577</v>
      </c>
      <c r="C3668" s="163" t="s">
        <v>4241</v>
      </c>
      <c r="D3668" s="163" t="s">
        <v>638</v>
      </c>
      <c r="E3668" s="163" t="s">
        <v>1000</v>
      </c>
      <c r="F3668" s="163" t="s">
        <v>4053</v>
      </c>
      <c r="G3668" s="163" t="s">
        <v>4230</v>
      </c>
      <c r="H3668" s="163" t="s">
        <v>4230</v>
      </c>
      <c r="I3668" s="163" t="s">
        <v>643</v>
      </c>
      <c r="J3668" s="162">
        <v>11.719478000000001</v>
      </c>
      <c r="K3668" s="162">
        <v>125.06541</v>
      </c>
      <c r="L3668" s="163" t="s">
        <v>644</v>
      </c>
      <c r="M3668" s="162">
        <v>14</v>
      </c>
      <c r="N3668" s="162">
        <v>86</v>
      </c>
      <c r="O3668" s="162">
        <v>202</v>
      </c>
      <c r="P3668" s="162">
        <v>1467</v>
      </c>
      <c r="Q3668" s="162">
        <v>2719</v>
      </c>
      <c r="R3668" s="164">
        <v>1</v>
      </c>
      <c r="S3668" s="164" t="s">
        <v>644</v>
      </c>
      <c r="T3668" s="164"/>
      <c r="U3668" s="164" t="s">
        <v>644</v>
      </c>
      <c r="V3668" s="164" t="s">
        <v>644</v>
      </c>
      <c r="W3668" s="162">
        <f t="shared" si="209"/>
        <v>1</v>
      </c>
      <c r="X3668" s="162">
        <v>1</v>
      </c>
      <c r="Y3668" t="str">
        <f t="shared" si="207"/>
        <v>Public Elementary</v>
      </c>
      <c r="AA3668" t="str">
        <f t="shared" si="208"/>
        <v>1</v>
      </c>
    </row>
    <row r="3669" spans="1:27" ht="15.75" hidden="1" customHeight="1" x14ac:dyDescent="0.25">
      <c r="A3669" s="162">
        <v>3644</v>
      </c>
      <c r="B3669" s="162">
        <v>123578</v>
      </c>
      <c r="C3669" s="163" t="s">
        <v>1397</v>
      </c>
      <c r="D3669" s="163" t="s">
        <v>638</v>
      </c>
      <c r="E3669" s="163" t="s">
        <v>1000</v>
      </c>
      <c r="F3669" s="163" t="s">
        <v>4053</v>
      </c>
      <c r="G3669" s="163" t="s">
        <v>4230</v>
      </c>
      <c r="H3669" s="163" t="s">
        <v>4230</v>
      </c>
      <c r="I3669" s="163" t="s">
        <v>643</v>
      </c>
      <c r="J3669" s="162">
        <v>11.70435</v>
      </c>
      <c r="K3669" s="162">
        <v>125.05972</v>
      </c>
      <c r="L3669" s="163" t="s">
        <v>644</v>
      </c>
      <c r="M3669" s="162">
        <v>14</v>
      </c>
      <c r="N3669" s="162">
        <v>86</v>
      </c>
      <c r="O3669" s="162">
        <v>202</v>
      </c>
      <c r="P3669" s="162">
        <v>1467</v>
      </c>
      <c r="Q3669" s="162">
        <v>2719</v>
      </c>
      <c r="R3669" s="164">
        <v>1</v>
      </c>
      <c r="S3669" s="164" t="s">
        <v>644</v>
      </c>
      <c r="T3669" s="164"/>
      <c r="U3669" s="164" t="s">
        <v>644</v>
      </c>
      <c r="V3669" s="164" t="s">
        <v>644</v>
      </c>
      <c r="W3669" s="162">
        <f t="shared" si="209"/>
        <v>1</v>
      </c>
      <c r="X3669" s="162">
        <v>1</v>
      </c>
      <c r="Y3669" t="str">
        <f t="shared" si="207"/>
        <v>Public Elementary</v>
      </c>
      <c r="AA3669" t="str">
        <f t="shared" si="208"/>
        <v>1</v>
      </c>
    </row>
    <row r="3670" spans="1:27" ht="15.75" hidden="1" customHeight="1" x14ac:dyDescent="0.25">
      <c r="A3670" s="162">
        <v>3645</v>
      </c>
      <c r="B3670" s="162">
        <v>123579</v>
      </c>
      <c r="C3670" s="163" t="s">
        <v>3213</v>
      </c>
      <c r="D3670" s="163" t="s">
        <v>638</v>
      </c>
      <c r="E3670" s="163" t="s">
        <v>1000</v>
      </c>
      <c r="F3670" s="163" t="s">
        <v>4053</v>
      </c>
      <c r="G3670" s="163" t="s">
        <v>4230</v>
      </c>
      <c r="H3670" s="163" t="s">
        <v>4230</v>
      </c>
      <c r="I3670" s="163" t="s">
        <v>643</v>
      </c>
      <c r="J3670" s="162">
        <v>11.829046</v>
      </c>
      <c r="K3670" s="162">
        <v>125.31962</v>
      </c>
      <c r="L3670" s="163" t="s">
        <v>644</v>
      </c>
      <c r="M3670" s="162">
        <v>14</v>
      </c>
      <c r="N3670" s="162">
        <v>86</v>
      </c>
      <c r="O3670" s="162">
        <v>202</v>
      </c>
      <c r="P3670" s="162">
        <v>1467</v>
      </c>
      <c r="Q3670" s="162">
        <v>2719</v>
      </c>
      <c r="R3670" s="164">
        <v>1</v>
      </c>
      <c r="S3670" s="164" t="s">
        <v>644</v>
      </c>
      <c r="T3670" s="164"/>
      <c r="U3670" s="164" t="s">
        <v>644</v>
      </c>
      <c r="V3670" s="164" t="s">
        <v>644</v>
      </c>
      <c r="W3670" s="162">
        <f t="shared" si="209"/>
        <v>1</v>
      </c>
      <c r="X3670" s="162">
        <v>1</v>
      </c>
      <c r="Y3670" t="str">
        <f t="shared" si="207"/>
        <v>Public Elementary</v>
      </c>
      <c r="AA3670" t="str">
        <f t="shared" si="208"/>
        <v>1</v>
      </c>
    </row>
    <row r="3671" spans="1:27" ht="15.75" hidden="1" customHeight="1" x14ac:dyDescent="0.25">
      <c r="A3671" s="162">
        <v>3646</v>
      </c>
      <c r="B3671" s="162">
        <v>123580</v>
      </c>
      <c r="C3671" s="163" t="s">
        <v>4242</v>
      </c>
      <c r="D3671" s="163" t="s">
        <v>638</v>
      </c>
      <c r="E3671" s="163" t="s">
        <v>1000</v>
      </c>
      <c r="F3671" s="163" t="s">
        <v>4053</v>
      </c>
      <c r="G3671" s="163" t="s">
        <v>4230</v>
      </c>
      <c r="H3671" s="163" t="s">
        <v>4230</v>
      </c>
      <c r="I3671" s="163" t="s">
        <v>643</v>
      </c>
      <c r="J3671" s="162">
        <v>11.700421</v>
      </c>
      <c r="K3671" s="162">
        <v>125.066686</v>
      </c>
      <c r="L3671" s="163" t="s">
        <v>644</v>
      </c>
      <c r="M3671" s="162">
        <v>14</v>
      </c>
      <c r="N3671" s="162">
        <v>86</v>
      </c>
      <c r="O3671" s="162">
        <v>202</v>
      </c>
      <c r="P3671" s="162">
        <v>1467</v>
      </c>
      <c r="Q3671" s="162">
        <v>2719</v>
      </c>
      <c r="R3671" s="164">
        <v>1</v>
      </c>
      <c r="S3671" s="164" t="s">
        <v>644</v>
      </c>
      <c r="T3671" s="164"/>
      <c r="U3671" s="164" t="s">
        <v>644</v>
      </c>
      <c r="V3671" s="164" t="s">
        <v>644</v>
      </c>
      <c r="W3671" s="162">
        <f t="shared" si="209"/>
        <v>1</v>
      </c>
      <c r="X3671" s="162">
        <v>1</v>
      </c>
      <c r="Y3671" t="str">
        <f t="shared" si="207"/>
        <v>Public Elementary</v>
      </c>
      <c r="AA3671" t="str">
        <f t="shared" si="208"/>
        <v>1</v>
      </c>
    </row>
    <row r="3672" spans="1:27" ht="15.75" hidden="1" customHeight="1" x14ac:dyDescent="0.25">
      <c r="A3672" s="162">
        <v>3647</v>
      </c>
      <c r="B3672" s="162">
        <v>123581</v>
      </c>
      <c r="C3672" s="163" t="s">
        <v>4243</v>
      </c>
      <c r="D3672" s="163" t="s">
        <v>638</v>
      </c>
      <c r="E3672" s="163" t="s">
        <v>1000</v>
      </c>
      <c r="F3672" s="163" t="s">
        <v>4053</v>
      </c>
      <c r="G3672" s="163" t="s">
        <v>4230</v>
      </c>
      <c r="H3672" s="163" t="s">
        <v>4230</v>
      </c>
      <c r="I3672" s="163" t="s">
        <v>643</v>
      </c>
      <c r="J3672" s="162">
        <v>11.744688999999999</v>
      </c>
      <c r="K3672" s="162">
        <v>125.14006000000001</v>
      </c>
      <c r="L3672" s="163" t="s">
        <v>644</v>
      </c>
      <c r="M3672" s="162">
        <v>14</v>
      </c>
      <c r="N3672" s="162">
        <v>86</v>
      </c>
      <c r="O3672" s="162">
        <v>202</v>
      </c>
      <c r="P3672" s="162">
        <v>1467</v>
      </c>
      <c r="Q3672" s="162">
        <v>2719</v>
      </c>
      <c r="R3672" s="164">
        <v>1</v>
      </c>
      <c r="S3672" s="164" t="s">
        <v>644</v>
      </c>
      <c r="T3672" s="164"/>
      <c r="U3672" s="164" t="s">
        <v>644</v>
      </c>
      <c r="V3672" s="164" t="s">
        <v>644</v>
      </c>
      <c r="W3672" s="162">
        <f t="shared" si="209"/>
        <v>1</v>
      </c>
      <c r="X3672" s="162">
        <v>1</v>
      </c>
      <c r="Y3672" t="str">
        <f t="shared" si="207"/>
        <v>Public Elementary</v>
      </c>
      <c r="AA3672" t="str">
        <f t="shared" si="208"/>
        <v>1</v>
      </c>
    </row>
    <row r="3673" spans="1:27" ht="15.75" hidden="1" customHeight="1" x14ac:dyDescent="0.25">
      <c r="A3673" s="162">
        <v>3648</v>
      </c>
      <c r="B3673" s="162">
        <v>123582</v>
      </c>
      <c r="C3673" s="163" t="s">
        <v>3396</v>
      </c>
      <c r="D3673" s="163" t="s">
        <v>638</v>
      </c>
      <c r="E3673" s="163" t="s">
        <v>1000</v>
      </c>
      <c r="F3673" s="163" t="s">
        <v>4053</v>
      </c>
      <c r="G3673" s="163" t="s">
        <v>4244</v>
      </c>
      <c r="H3673" s="163" t="s">
        <v>4244</v>
      </c>
      <c r="I3673" s="163" t="s">
        <v>643</v>
      </c>
      <c r="J3673" s="162">
        <v>11.807035000000001</v>
      </c>
      <c r="K3673" s="162">
        <v>124.909558</v>
      </c>
      <c r="L3673" s="163" t="s">
        <v>644</v>
      </c>
      <c r="M3673" s="162">
        <v>14</v>
      </c>
      <c r="N3673" s="162">
        <v>86</v>
      </c>
      <c r="O3673" s="162">
        <v>202</v>
      </c>
      <c r="P3673" s="162">
        <v>1468</v>
      </c>
      <c r="Q3673" s="162">
        <v>2720</v>
      </c>
      <c r="R3673" s="164">
        <v>1</v>
      </c>
      <c r="S3673" s="164" t="s">
        <v>644</v>
      </c>
      <c r="T3673" s="164"/>
      <c r="U3673" s="164" t="s">
        <v>644</v>
      </c>
      <c r="V3673" s="164" t="s">
        <v>644</v>
      </c>
      <c r="W3673" s="162">
        <f t="shared" si="209"/>
        <v>1</v>
      </c>
      <c r="X3673" s="162">
        <v>1</v>
      </c>
      <c r="Y3673" t="str">
        <f t="shared" si="207"/>
        <v>Public Elementary</v>
      </c>
      <c r="AA3673" t="str">
        <f t="shared" si="208"/>
        <v>1</v>
      </c>
    </row>
    <row r="3674" spans="1:27" ht="15.75" hidden="1" customHeight="1" x14ac:dyDescent="0.25">
      <c r="A3674" s="162">
        <v>3649</v>
      </c>
      <c r="B3674" s="162">
        <v>123583</v>
      </c>
      <c r="C3674" s="163" t="s">
        <v>1860</v>
      </c>
      <c r="D3674" s="163" t="s">
        <v>638</v>
      </c>
      <c r="E3674" s="163" t="s">
        <v>1000</v>
      </c>
      <c r="F3674" s="163" t="s">
        <v>4053</v>
      </c>
      <c r="G3674" s="163" t="s">
        <v>4244</v>
      </c>
      <c r="H3674" s="163" t="s">
        <v>4244</v>
      </c>
      <c r="I3674" s="163" t="s">
        <v>643</v>
      </c>
      <c r="J3674" s="162">
        <v>11.80317</v>
      </c>
      <c r="K3674" s="162">
        <v>124.966722</v>
      </c>
      <c r="L3674" s="163" t="s">
        <v>644</v>
      </c>
      <c r="M3674" s="162">
        <v>14</v>
      </c>
      <c r="N3674" s="162">
        <v>86</v>
      </c>
      <c r="O3674" s="162">
        <v>202</v>
      </c>
      <c r="P3674" s="162">
        <v>1468</v>
      </c>
      <c r="Q3674" s="162">
        <v>2720</v>
      </c>
      <c r="R3674" s="164">
        <v>1</v>
      </c>
      <c r="S3674" s="164" t="s">
        <v>644</v>
      </c>
      <c r="T3674" s="164"/>
      <c r="U3674" s="164" t="s">
        <v>644</v>
      </c>
      <c r="V3674" s="164" t="s">
        <v>644</v>
      </c>
      <c r="W3674" s="162">
        <f t="shared" si="209"/>
        <v>1</v>
      </c>
      <c r="X3674" s="162">
        <v>1</v>
      </c>
      <c r="Y3674" t="str">
        <f t="shared" si="207"/>
        <v>Public Elementary</v>
      </c>
      <c r="AA3674" t="str">
        <f t="shared" si="208"/>
        <v>1</v>
      </c>
    </row>
    <row r="3675" spans="1:27" ht="15.75" hidden="1" customHeight="1" x14ac:dyDescent="0.25">
      <c r="A3675" s="162">
        <v>3650</v>
      </c>
      <c r="B3675" s="162">
        <v>123584</v>
      </c>
      <c r="C3675" s="163" t="s">
        <v>4245</v>
      </c>
      <c r="D3675" s="163" t="s">
        <v>638</v>
      </c>
      <c r="E3675" s="163" t="s">
        <v>1000</v>
      </c>
      <c r="F3675" s="163" t="s">
        <v>4053</v>
      </c>
      <c r="G3675" s="163" t="s">
        <v>4244</v>
      </c>
      <c r="H3675" s="163" t="s">
        <v>4244</v>
      </c>
      <c r="I3675" s="163" t="s">
        <v>643</v>
      </c>
      <c r="J3675" s="166">
        <v>11.76994</v>
      </c>
      <c r="K3675" s="166">
        <v>124.947503</v>
      </c>
      <c r="L3675" s="163" t="s">
        <v>644</v>
      </c>
      <c r="M3675" s="162">
        <v>14</v>
      </c>
      <c r="N3675" s="162">
        <v>86</v>
      </c>
      <c r="O3675" s="162">
        <v>202</v>
      </c>
      <c r="P3675" s="162">
        <v>1468</v>
      </c>
      <c r="Q3675" s="162">
        <v>2720</v>
      </c>
      <c r="R3675" s="164">
        <v>1</v>
      </c>
      <c r="S3675" s="164" t="s">
        <v>644</v>
      </c>
      <c r="T3675" s="164"/>
      <c r="U3675" s="164" t="s">
        <v>644</v>
      </c>
      <c r="V3675" s="164" t="s">
        <v>644</v>
      </c>
      <c r="W3675" s="162">
        <f t="shared" si="209"/>
        <v>1</v>
      </c>
      <c r="X3675" s="162">
        <v>1</v>
      </c>
      <c r="Y3675" t="str">
        <f t="shared" si="207"/>
        <v>Public Elementary</v>
      </c>
      <c r="AA3675" t="str">
        <f t="shared" si="208"/>
        <v>1</v>
      </c>
    </row>
    <row r="3676" spans="1:27" ht="15.75" hidden="1" customHeight="1" x14ac:dyDescent="0.25">
      <c r="A3676" s="162">
        <v>3651</v>
      </c>
      <c r="B3676" s="162">
        <v>123585</v>
      </c>
      <c r="C3676" s="163" t="s">
        <v>4246</v>
      </c>
      <c r="D3676" s="163" t="s">
        <v>638</v>
      </c>
      <c r="E3676" s="163" t="s">
        <v>1000</v>
      </c>
      <c r="F3676" s="163" t="s">
        <v>4053</v>
      </c>
      <c r="G3676" s="163" t="s">
        <v>4244</v>
      </c>
      <c r="H3676" s="163" t="s">
        <v>4244</v>
      </c>
      <c r="I3676" s="163" t="s">
        <v>643</v>
      </c>
      <c r="J3676" s="162">
        <v>11.774015</v>
      </c>
      <c r="K3676" s="162">
        <v>124.94883299999999</v>
      </c>
      <c r="L3676" s="163" t="s">
        <v>644</v>
      </c>
      <c r="M3676" s="162">
        <v>14</v>
      </c>
      <c r="N3676" s="162">
        <v>86</v>
      </c>
      <c r="O3676" s="162">
        <v>202</v>
      </c>
      <c r="P3676" s="162">
        <v>1468</v>
      </c>
      <c r="Q3676" s="162">
        <v>2720</v>
      </c>
      <c r="R3676" s="164">
        <v>1</v>
      </c>
      <c r="S3676" s="164" t="s">
        <v>644</v>
      </c>
      <c r="T3676" s="164"/>
      <c r="U3676" s="164" t="s">
        <v>644</v>
      </c>
      <c r="V3676" s="164" t="s">
        <v>644</v>
      </c>
      <c r="W3676" s="162">
        <f t="shared" si="209"/>
        <v>1</v>
      </c>
      <c r="X3676" s="162">
        <v>1</v>
      </c>
      <c r="Y3676" t="str">
        <f t="shared" si="207"/>
        <v>Public Elementary</v>
      </c>
      <c r="AA3676" t="str">
        <f t="shared" si="208"/>
        <v>1</v>
      </c>
    </row>
    <row r="3677" spans="1:27" ht="15.75" hidden="1" customHeight="1" x14ac:dyDescent="0.25">
      <c r="A3677" s="162">
        <v>3652</v>
      </c>
      <c r="B3677" s="162">
        <v>123586</v>
      </c>
      <c r="C3677" s="163" t="s">
        <v>4247</v>
      </c>
      <c r="D3677" s="163" t="s">
        <v>638</v>
      </c>
      <c r="E3677" s="163" t="s">
        <v>1000</v>
      </c>
      <c r="F3677" s="163" t="s">
        <v>4053</v>
      </c>
      <c r="G3677" s="163" t="s">
        <v>4244</v>
      </c>
      <c r="H3677" s="163" t="s">
        <v>4244</v>
      </c>
      <c r="I3677" s="163" t="s">
        <v>643</v>
      </c>
      <c r="J3677" s="162">
        <v>11.789054999999999</v>
      </c>
      <c r="K3677" s="162">
        <v>124.92774</v>
      </c>
      <c r="L3677" s="163" t="s">
        <v>644</v>
      </c>
      <c r="M3677" s="162">
        <v>14</v>
      </c>
      <c r="N3677" s="162">
        <v>86</v>
      </c>
      <c r="O3677" s="162">
        <v>202</v>
      </c>
      <c r="P3677" s="162">
        <v>1468</v>
      </c>
      <c r="Q3677" s="162">
        <v>2720</v>
      </c>
      <c r="R3677" s="164">
        <v>1</v>
      </c>
      <c r="S3677" s="164" t="s">
        <v>644</v>
      </c>
      <c r="T3677" s="164"/>
      <c r="U3677" s="164" t="s">
        <v>644</v>
      </c>
      <c r="V3677" s="164" t="s">
        <v>644</v>
      </c>
      <c r="W3677" s="162">
        <f t="shared" si="209"/>
        <v>1</v>
      </c>
      <c r="X3677" s="162">
        <v>1</v>
      </c>
      <c r="Y3677" t="str">
        <f t="shared" ref="Y3677:Y3740" si="210">IF(X3677=1,"Public","Private")&amp;" "&amp;IF(W3677=1,"Elementary",IF(W3677=2,"JHS",IF(W3677=3,"SHS (Stand-alone)",IF(W3677=4,"Integrated",IF(W3677=5,"Secondary",IF(W3677=6,"Complete K to 12",IF(W3677=7,"ALS",IF(W3677=8,"SHS SUC",""))))))))</f>
        <v>Public Elementary</v>
      </c>
      <c r="AA3677" t="str">
        <f t="shared" ref="AA3677:AA3740" si="211">IF(R3677=1,1,"")&amp;IF(S3677=1,2,"")&amp;IF(T3677=1,3,"")&amp;IF(U3677=1,4,"")&amp;IF(V3677=1,5,"")</f>
        <v>1</v>
      </c>
    </row>
    <row r="3678" spans="1:27" ht="15.75" hidden="1" customHeight="1" x14ac:dyDescent="0.25">
      <c r="A3678" s="162">
        <v>3653</v>
      </c>
      <c r="B3678" s="162">
        <v>123587</v>
      </c>
      <c r="C3678" s="163" t="s">
        <v>4248</v>
      </c>
      <c r="D3678" s="163" t="s">
        <v>638</v>
      </c>
      <c r="E3678" s="163" t="s">
        <v>1000</v>
      </c>
      <c r="F3678" s="163" t="s">
        <v>4053</v>
      </c>
      <c r="G3678" s="163" t="s">
        <v>4244</v>
      </c>
      <c r="H3678" s="163" t="s">
        <v>4244</v>
      </c>
      <c r="I3678" s="163" t="s">
        <v>643</v>
      </c>
      <c r="J3678" s="162">
        <v>11.828457999999999</v>
      </c>
      <c r="K3678" s="162">
        <v>124.920545</v>
      </c>
      <c r="L3678" s="163" t="s">
        <v>644</v>
      </c>
      <c r="M3678" s="162">
        <v>14</v>
      </c>
      <c r="N3678" s="162">
        <v>86</v>
      </c>
      <c r="O3678" s="162">
        <v>202</v>
      </c>
      <c r="P3678" s="162">
        <v>1468</v>
      </c>
      <c r="Q3678" s="162">
        <v>2720</v>
      </c>
      <c r="R3678" s="164">
        <v>1</v>
      </c>
      <c r="S3678" s="164" t="s">
        <v>644</v>
      </c>
      <c r="T3678" s="164"/>
      <c r="U3678" s="164" t="s">
        <v>644</v>
      </c>
      <c r="V3678" s="164" t="s">
        <v>644</v>
      </c>
      <c r="W3678" s="162">
        <f t="shared" si="209"/>
        <v>1</v>
      </c>
      <c r="X3678" s="162">
        <v>1</v>
      </c>
      <c r="Y3678" t="str">
        <f t="shared" si="210"/>
        <v>Public Elementary</v>
      </c>
      <c r="AA3678" t="str">
        <f t="shared" si="211"/>
        <v>1</v>
      </c>
    </row>
    <row r="3679" spans="1:27" ht="15.75" hidden="1" customHeight="1" x14ac:dyDescent="0.25">
      <c r="A3679" s="162">
        <v>3654</v>
      </c>
      <c r="B3679" s="162">
        <v>123588</v>
      </c>
      <c r="C3679" s="163" t="s">
        <v>4249</v>
      </c>
      <c r="D3679" s="163" t="s">
        <v>638</v>
      </c>
      <c r="E3679" s="163" t="s">
        <v>1000</v>
      </c>
      <c r="F3679" s="163" t="s">
        <v>4053</v>
      </c>
      <c r="G3679" s="163" t="s">
        <v>4244</v>
      </c>
      <c r="H3679" s="163" t="s">
        <v>4244</v>
      </c>
      <c r="I3679" s="163" t="s">
        <v>643</v>
      </c>
      <c r="J3679" s="162">
        <v>11.775107999999999</v>
      </c>
      <c r="K3679" s="162">
        <v>124.956422</v>
      </c>
      <c r="L3679" s="163" t="s">
        <v>644</v>
      </c>
      <c r="M3679" s="162">
        <v>14</v>
      </c>
      <c r="N3679" s="162">
        <v>86</v>
      </c>
      <c r="O3679" s="162">
        <v>202</v>
      </c>
      <c r="P3679" s="162">
        <v>1468</v>
      </c>
      <c r="Q3679" s="162">
        <v>2720</v>
      </c>
      <c r="R3679" s="164">
        <v>1</v>
      </c>
      <c r="S3679" s="164" t="s">
        <v>644</v>
      </c>
      <c r="T3679" s="164"/>
      <c r="U3679" s="164" t="s">
        <v>644</v>
      </c>
      <c r="V3679" s="164" t="s">
        <v>644</v>
      </c>
      <c r="W3679" s="162">
        <f t="shared" si="209"/>
        <v>1</v>
      </c>
      <c r="X3679" s="162">
        <v>1</v>
      </c>
      <c r="Y3679" t="str">
        <f t="shared" si="210"/>
        <v>Public Elementary</v>
      </c>
      <c r="AA3679" t="str">
        <f t="shared" si="211"/>
        <v>1</v>
      </c>
    </row>
    <row r="3680" spans="1:27" ht="15.75" hidden="1" customHeight="1" x14ac:dyDescent="0.25">
      <c r="A3680" s="162">
        <v>3655</v>
      </c>
      <c r="B3680" s="162">
        <v>123589</v>
      </c>
      <c r="C3680" s="163" t="s">
        <v>4250</v>
      </c>
      <c r="D3680" s="163" t="s">
        <v>638</v>
      </c>
      <c r="E3680" s="163" t="s">
        <v>1000</v>
      </c>
      <c r="F3680" s="163" t="s">
        <v>4053</v>
      </c>
      <c r="G3680" s="163" t="s">
        <v>4244</v>
      </c>
      <c r="H3680" s="163" t="s">
        <v>4244</v>
      </c>
      <c r="I3680" s="163" t="s">
        <v>643</v>
      </c>
      <c r="J3680" s="162">
        <v>11.799642</v>
      </c>
      <c r="K3680" s="162">
        <v>124.92123100000001</v>
      </c>
      <c r="L3680" s="163" t="s">
        <v>644</v>
      </c>
      <c r="M3680" s="162">
        <v>14</v>
      </c>
      <c r="N3680" s="162">
        <v>86</v>
      </c>
      <c r="O3680" s="162">
        <v>202</v>
      </c>
      <c r="P3680" s="162">
        <v>1468</v>
      </c>
      <c r="Q3680" s="162">
        <v>2720</v>
      </c>
      <c r="R3680" s="164">
        <v>1</v>
      </c>
      <c r="S3680" s="164" t="s">
        <v>644</v>
      </c>
      <c r="T3680" s="164"/>
      <c r="U3680" s="164" t="s">
        <v>644</v>
      </c>
      <c r="V3680" s="164" t="s">
        <v>644</v>
      </c>
      <c r="W3680" s="162">
        <f t="shared" si="209"/>
        <v>1</v>
      </c>
      <c r="X3680" s="162">
        <v>1</v>
      </c>
      <c r="Y3680" t="str">
        <f t="shared" si="210"/>
        <v>Public Elementary</v>
      </c>
      <c r="AA3680" t="str">
        <f t="shared" si="211"/>
        <v>1</v>
      </c>
    </row>
    <row r="3681" spans="1:27" ht="15.75" hidden="1" customHeight="1" x14ac:dyDescent="0.25">
      <c r="A3681" s="162">
        <v>3656</v>
      </c>
      <c r="B3681" s="162">
        <v>123590</v>
      </c>
      <c r="C3681" s="163" t="s">
        <v>4251</v>
      </c>
      <c r="D3681" s="163" t="s">
        <v>638</v>
      </c>
      <c r="E3681" s="163" t="s">
        <v>1000</v>
      </c>
      <c r="F3681" s="163" t="s">
        <v>4053</v>
      </c>
      <c r="G3681" s="163" t="s">
        <v>4244</v>
      </c>
      <c r="H3681" s="163" t="s">
        <v>4244</v>
      </c>
      <c r="I3681" s="163" t="s">
        <v>643</v>
      </c>
      <c r="J3681" s="162">
        <v>11.840911999999999</v>
      </c>
      <c r="K3681" s="162">
        <v>124.945446</v>
      </c>
      <c r="L3681" s="163" t="s">
        <v>644</v>
      </c>
      <c r="M3681" s="162">
        <v>14</v>
      </c>
      <c r="N3681" s="162">
        <v>86</v>
      </c>
      <c r="O3681" s="162">
        <v>202</v>
      </c>
      <c r="P3681" s="162">
        <v>1468</v>
      </c>
      <c r="Q3681" s="162">
        <v>2720</v>
      </c>
      <c r="R3681" s="164">
        <v>1</v>
      </c>
      <c r="S3681" s="164" t="s">
        <v>644</v>
      </c>
      <c r="T3681" s="164"/>
      <c r="U3681" s="164" t="s">
        <v>644</v>
      </c>
      <c r="V3681" s="164" t="s">
        <v>644</v>
      </c>
      <c r="W3681" s="162">
        <f t="shared" si="209"/>
        <v>1</v>
      </c>
      <c r="X3681" s="162">
        <v>1</v>
      </c>
      <c r="Y3681" t="str">
        <f t="shared" si="210"/>
        <v>Public Elementary</v>
      </c>
      <c r="AA3681" t="str">
        <f t="shared" si="211"/>
        <v>1</v>
      </c>
    </row>
    <row r="3682" spans="1:27" ht="15.75" hidden="1" customHeight="1" x14ac:dyDescent="0.25">
      <c r="A3682" s="162">
        <v>3657</v>
      </c>
      <c r="B3682" s="162">
        <v>123591</v>
      </c>
      <c r="C3682" s="163" t="s">
        <v>4252</v>
      </c>
      <c r="D3682" s="163" t="s">
        <v>638</v>
      </c>
      <c r="E3682" s="163" t="s">
        <v>1000</v>
      </c>
      <c r="F3682" s="163" t="s">
        <v>4053</v>
      </c>
      <c r="G3682" s="163" t="s">
        <v>4244</v>
      </c>
      <c r="H3682" s="163" t="s">
        <v>4244</v>
      </c>
      <c r="I3682" s="163" t="s">
        <v>643</v>
      </c>
      <c r="J3682" s="162">
        <v>11.824562</v>
      </c>
      <c r="K3682" s="162">
        <v>124.935148</v>
      </c>
      <c r="L3682" s="163" t="s">
        <v>644</v>
      </c>
      <c r="M3682" s="162">
        <v>14</v>
      </c>
      <c r="N3682" s="162">
        <v>86</v>
      </c>
      <c r="O3682" s="162">
        <v>202</v>
      </c>
      <c r="P3682" s="162">
        <v>1468</v>
      </c>
      <c r="Q3682" s="162">
        <v>2720</v>
      </c>
      <c r="R3682" s="164">
        <v>1</v>
      </c>
      <c r="S3682" s="164" t="s">
        <v>644</v>
      </c>
      <c r="T3682" s="164"/>
      <c r="U3682" s="164" t="s">
        <v>644</v>
      </c>
      <c r="V3682" s="164" t="s">
        <v>644</v>
      </c>
      <c r="W3682" s="162">
        <f t="shared" si="209"/>
        <v>1</v>
      </c>
      <c r="X3682" s="162">
        <v>1</v>
      </c>
      <c r="Y3682" t="str">
        <f t="shared" si="210"/>
        <v>Public Elementary</v>
      </c>
      <c r="AA3682" t="str">
        <f t="shared" si="211"/>
        <v>1</v>
      </c>
    </row>
    <row r="3683" spans="1:27" ht="15.75" hidden="1" customHeight="1" x14ac:dyDescent="0.25">
      <c r="A3683" s="162">
        <v>3658</v>
      </c>
      <c r="B3683" s="162">
        <v>123592</v>
      </c>
      <c r="C3683" s="163" t="s">
        <v>4253</v>
      </c>
      <c r="D3683" s="163" t="s">
        <v>638</v>
      </c>
      <c r="E3683" s="163" t="s">
        <v>1000</v>
      </c>
      <c r="F3683" s="163" t="s">
        <v>4053</v>
      </c>
      <c r="G3683" s="163" t="s">
        <v>4244</v>
      </c>
      <c r="H3683" s="163" t="s">
        <v>4244</v>
      </c>
      <c r="I3683" s="163" t="s">
        <v>643</v>
      </c>
      <c r="J3683" s="162">
        <v>11.758050000000001</v>
      </c>
      <c r="K3683" s="162">
        <v>124.935737</v>
      </c>
      <c r="L3683" s="163" t="s">
        <v>644</v>
      </c>
      <c r="M3683" s="162">
        <v>14</v>
      </c>
      <c r="N3683" s="162">
        <v>86</v>
      </c>
      <c r="O3683" s="162">
        <v>202</v>
      </c>
      <c r="P3683" s="162">
        <v>1468</v>
      </c>
      <c r="Q3683" s="162">
        <v>2720</v>
      </c>
      <c r="R3683" s="164">
        <v>1</v>
      </c>
      <c r="S3683" s="164" t="s">
        <v>644</v>
      </c>
      <c r="T3683" s="164"/>
      <c r="U3683" s="164" t="s">
        <v>644</v>
      </c>
      <c r="V3683" s="164" t="s">
        <v>644</v>
      </c>
      <c r="W3683" s="162">
        <f t="shared" si="209"/>
        <v>1</v>
      </c>
      <c r="X3683" s="162">
        <v>1</v>
      </c>
      <c r="Y3683" t="str">
        <f t="shared" si="210"/>
        <v>Public Elementary</v>
      </c>
      <c r="AA3683" t="str">
        <f t="shared" si="211"/>
        <v>1</v>
      </c>
    </row>
    <row r="3684" spans="1:27" ht="15.75" hidden="1" customHeight="1" x14ac:dyDescent="0.25">
      <c r="A3684" s="162">
        <v>3659</v>
      </c>
      <c r="B3684" s="162">
        <v>123593</v>
      </c>
      <c r="C3684" s="163" t="s">
        <v>4254</v>
      </c>
      <c r="D3684" s="163" t="s">
        <v>638</v>
      </c>
      <c r="E3684" s="163" t="s">
        <v>1000</v>
      </c>
      <c r="F3684" s="163" t="s">
        <v>4053</v>
      </c>
      <c r="G3684" s="163" t="s">
        <v>4244</v>
      </c>
      <c r="H3684" s="163" t="s">
        <v>4244</v>
      </c>
      <c r="I3684" s="163" t="s">
        <v>643</v>
      </c>
      <c r="J3684" s="162">
        <v>11.765696999999999</v>
      </c>
      <c r="K3684" s="162">
        <v>124.951358</v>
      </c>
      <c r="L3684" s="163" t="s">
        <v>644</v>
      </c>
      <c r="M3684" s="162">
        <v>14</v>
      </c>
      <c r="N3684" s="162">
        <v>86</v>
      </c>
      <c r="O3684" s="162">
        <v>202</v>
      </c>
      <c r="P3684" s="162">
        <v>1468</v>
      </c>
      <c r="Q3684" s="162">
        <v>2720</v>
      </c>
      <c r="R3684" s="164">
        <v>1</v>
      </c>
      <c r="S3684" s="164" t="s">
        <v>644</v>
      </c>
      <c r="T3684" s="164"/>
      <c r="U3684" s="164" t="s">
        <v>644</v>
      </c>
      <c r="V3684" s="164" t="s">
        <v>644</v>
      </c>
      <c r="W3684" s="162">
        <f t="shared" si="209"/>
        <v>1</v>
      </c>
      <c r="X3684" s="162">
        <v>1</v>
      </c>
      <c r="Y3684" t="str">
        <f t="shared" si="210"/>
        <v>Public Elementary</v>
      </c>
      <c r="AA3684" t="str">
        <f t="shared" si="211"/>
        <v>1</v>
      </c>
    </row>
    <row r="3685" spans="1:27" ht="15.75" hidden="1" customHeight="1" x14ac:dyDescent="0.25">
      <c r="A3685" s="162">
        <v>3660</v>
      </c>
      <c r="B3685" s="162">
        <v>123594</v>
      </c>
      <c r="C3685" s="163" t="s">
        <v>4255</v>
      </c>
      <c r="D3685" s="163" t="s">
        <v>638</v>
      </c>
      <c r="E3685" s="163" t="s">
        <v>1000</v>
      </c>
      <c r="F3685" s="163" t="s">
        <v>4053</v>
      </c>
      <c r="G3685" s="163" t="s">
        <v>4244</v>
      </c>
      <c r="H3685" s="163" t="s">
        <v>4244</v>
      </c>
      <c r="I3685" s="163" t="s">
        <v>643</v>
      </c>
      <c r="J3685" s="162">
        <v>11.776662</v>
      </c>
      <c r="K3685" s="162">
        <v>124.948447</v>
      </c>
      <c r="L3685" s="163" t="s">
        <v>644</v>
      </c>
      <c r="M3685" s="162">
        <v>14</v>
      </c>
      <c r="N3685" s="162">
        <v>86</v>
      </c>
      <c r="O3685" s="162">
        <v>202</v>
      </c>
      <c r="P3685" s="162">
        <v>1468</v>
      </c>
      <c r="Q3685" s="162">
        <v>2720</v>
      </c>
      <c r="R3685" s="164">
        <v>1</v>
      </c>
      <c r="S3685" s="164" t="s">
        <v>644</v>
      </c>
      <c r="T3685" s="164"/>
      <c r="U3685" s="164" t="s">
        <v>644</v>
      </c>
      <c r="V3685" s="164" t="s">
        <v>644</v>
      </c>
      <c r="W3685" s="162">
        <f t="shared" si="209"/>
        <v>1</v>
      </c>
      <c r="X3685" s="162">
        <v>1</v>
      </c>
      <c r="Y3685" t="str">
        <f t="shared" si="210"/>
        <v>Public Elementary</v>
      </c>
      <c r="AA3685" t="str">
        <f t="shared" si="211"/>
        <v>1</v>
      </c>
    </row>
    <row r="3686" spans="1:27" ht="15.75" hidden="1" customHeight="1" x14ac:dyDescent="0.25">
      <c r="A3686" s="162">
        <v>3661</v>
      </c>
      <c r="B3686" s="162">
        <v>123595</v>
      </c>
      <c r="C3686" s="163" t="s">
        <v>4256</v>
      </c>
      <c r="D3686" s="163" t="s">
        <v>638</v>
      </c>
      <c r="E3686" s="163" t="s">
        <v>1000</v>
      </c>
      <c r="F3686" s="163" t="s">
        <v>4053</v>
      </c>
      <c r="G3686" s="163" t="s">
        <v>4244</v>
      </c>
      <c r="H3686" s="163" t="s">
        <v>4244</v>
      </c>
      <c r="I3686" s="163" t="s">
        <v>643</v>
      </c>
      <c r="J3686" s="162">
        <v>11.77036</v>
      </c>
      <c r="K3686" s="162">
        <v>124.945657</v>
      </c>
      <c r="L3686" s="163" t="s">
        <v>644</v>
      </c>
      <c r="M3686" s="162">
        <v>14</v>
      </c>
      <c r="N3686" s="162">
        <v>86</v>
      </c>
      <c r="O3686" s="162">
        <v>202</v>
      </c>
      <c r="P3686" s="162">
        <v>1468</v>
      </c>
      <c r="Q3686" s="162">
        <v>2720</v>
      </c>
      <c r="R3686" s="164">
        <v>1</v>
      </c>
      <c r="S3686" s="164" t="s">
        <v>644</v>
      </c>
      <c r="T3686" s="164"/>
      <c r="U3686" s="164" t="s">
        <v>644</v>
      </c>
      <c r="V3686" s="164" t="s">
        <v>644</v>
      </c>
      <c r="W3686" s="162">
        <f t="shared" si="209"/>
        <v>1</v>
      </c>
      <c r="X3686" s="162">
        <v>1</v>
      </c>
      <c r="Y3686" t="str">
        <f t="shared" si="210"/>
        <v>Public Elementary</v>
      </c>
      <c r="AA3686" t="str">
        <f t="shared" si="211"/>
        <v>1</v>
      </c>
    </row>
    <row r="3687" spans="1:27" ht="15.75" hidden="1" customHeight="1" x14ac:dyDescent="0.25">
      <c r="A3687" s="162">
        <v>3662</v>
      </c>
      <c r="B3687" s="162">
        <v>123596</v>
      </c>
      <c r="C3687" s="163" t="s">
        <v>4257</v>
      </c>
      <c r="D3687" s="163" t="s">
        <v>638</v>
      </c>
      <c r="E3687" s="163" t="s">
        <v>1000</v>
      </c>
      <c r="F3687" s="163" t="s">
        <v>4053</v>
      </c>
      <c r="G3687" s="163" t="s">
        <v>4244</v>
      </c>
      <c r="H3687" s="163" t="s">
        <v>4244</v>
      </c>
      <c r="I3687" s="163" t="s">
        <v>643</v>
      </c>
      <c r="J3687" s="162">
        <v>11.844495999999999</v>
      </c>
      <c r="K3687" s="162">
        <v>124.997534</v>
      </c>
      <c r="L3687" s="163" t="s">
        <v>644</v>
      </c>
      <c r="M3687" s="162">
        <v>14</v>
      </c>
      <c r="N3687" s="162">
        <v>86</v>
      </c>
      <c r="O3687" s="162">
        <v>202</v>
      </c>
      <c r="P3687" s="162">
        <v>1468</v>
      </c>
      <c r="Q3687" s="162">
        <v>2720</v>
      </c>
      <c r="R3687" s="164">
        <v>1</v>
      </c>
      <c r="S3687" s="164" t="s">
        <v>644</v>
      </c>
      <c r="T3687" s="164"/>
      <c r="U3687" s="164" t="s">
        <v>644</v>
      </c>
      <c r="V3687" s="164" t="s">
        <v>644</v>
      </c>
      <c r="W3687" s="162">
        <f t="shared" si="209"/>
        <v>1</v>
      </c>
      <c r="X3687" s="162">
        <v>1</v>
      </c>
      <c r="Y3687" t="str">
        <f t="shared" si="210"/>
        <v>Public Elementary</v>
      </c>
      <c r="AA3687" t="str">
        <f t="shared" si="211"/>
        <v>1</v>
      </c>
    </row>
    <row r="3688" spans="1:27" ht="15.75" hidden="1" customHeight="1" x14ac:dyDescent="0.25">
      <c r="A3688" s="162">
        <v>3663</v>
      </c>
      <c r="B3688" s="162">
        <v>123597</v>
      </c>
      <c r="C3688" s="163" t="s">
        <v>4258</v>
      </c>
      <c r="D3688" s="163" t="s">
        <v>638</v>
      </c>
      <c r="E3688" s="163" t="s">
        <v>1000</v>
      </c>
      <c r="F3688" s="163" t="s">
        <v>4053</v>
      </c>
      <c r="G3688" s="163" t="s">
        <v>4244</v>
      </c>
      <c r="H3688" s="163" t="s">
        <v>4244</v>
      </c>
      <c r="I3688" s="163" t="s">
        <v>643</v>
      </c>
      <c r="J3688" s="162">
        <v>11.778278999999999</v>
      </c>
      <c r="K3688" s="162">
        <v>124.94963</v>
      </c>
      <c r="L3688" s="163" t="s">
        <v>644</v>
      </c>
      <c r="M3688" s="162">
        <v>14</v>
      </c>
      <c r="N3688" s="162">
        <v>86</v>
      </c>
      <c r="O3688" s="162">
        <v>202</v>
      </c>
      <c r="P3688" s="162">
        <v>1468</v>
      </c>
      <c r="Q3688" s="162">
        <v>2720</v>
      </c>
      <c r="R3688" s="164">
        <v>1</v>
      </c>
      <c r="S3688" s="164" t="s">
        <v>644</v>
      </c>
      <c r="T3688" s="164"/>
      <c r="U3688" s="164" t="s">
        <v>644</v>
      </c>
      <c r="V3688" s="164" t="s">
        <v>644</v>
      </c>
      <c r="W3688" s="162">
        <f t="shared" si="209"/>
        <v>1</v>
      </c>
      <c r="X3688" s="162">
        <v>1</v>
      </c>
      <c r="Y3688" t="str">
        <f t="shared" si="210"/>
        <v>Public Elementary</v>
      </c>
      <c r="AA3688" t="str">
        <f t="shared" si="211"/>
        <v>1</v>
      </c>
    </row>
    <row r="3689" spans="1:27" ht="15.75" hidden="1" customHeight="1" x14ac:dyDescent="0.25">
      <c r="A3689" s="162">
        <v>3664</v>
      </c>
      <c r="B3689" s="162">
        <v>123598</v>
      </c>
      <c r="C3689" s="163" t="s">
        <v>1396</v>
      </c>
      <c r="D3689" s="163" t="s">
        <v>638</v>
      </c>
      <c r="E3689" s="163" t="s">
        <v>1000</v>
      </c>
      <c r="F3689" s="163" t="s">
        <v>4053</v>
      </c>
      <c r="G3689" s="163" t="s">
        <v>4244</v>
      </c>
      <c r="H3689" s="163" t="s">
        <v>4244</v>
      </c>
      <c r="I3689" s="163" t="s">
        <v>643</v>
      </c>
      <c r="J3689" s="162">
        <v>11.764688</v>
      </c>
      <c r="K3689" s="162">
        <v>124.93427800000001</v>
      </c>
      <c r="L3689" s="163" t="s">
        <v>644</v>
      </c>
      <c r="M3689" s="162">
        <v>14</v>
      </c>
      <c r="N3689" s="162">
        <v>86</v>
      </c>
      <c r="O3689" s="162">
        <v>202</v>
      </c>
      <c r="P3689" s="162">
        <v>1468</v>
      </c>
      <c r="Q3689" s="162">
        <v>2720</v>
      </c>
      <c r="R3689" s="164">
        <v>1</v>
      </c>
      <c r="S3689" s="164" t="s">
        <v>644</v>
      </c>
      <c r="T3689" s="164"/>
      <c r="U3689" s="164" t="s">
        <v>644</v>
      </c>
      <c r="V3689" s="164" t="s">
        <v>644</v>
      </c>
      <c r="W3689" s="162">
        <f t="shared" si="209"/>
        <v>1</v>
      </c>
      <c r="X3689" s="162">
        <v>1</v>
      </c>
      <c r="Y3689" t="str">
        <f t="shared" si="210"/>
        <v>Public Elementary</v>
      </c>
      <c r="AA3689" t="str">
        <f t="shared" si="211"/>
        <v>1</v>
      </c>
    </row>
    <row r="3690" spans="1:27" ht="15.75" hidden="1" customHeight="1" x14ac:dyDescent="0.25">
      <c r="A3690" s="162">
        <v>3665</v>
      </c>
      <c r="B3690" s="162">
        <v>123599</v>
      </c>
      <c r="C3690" s="163" t="s">
        <v>4259</v>
      </c>
      <c r="D3690" s="163" t="s">
        <v>638</v>
      </c>
      <c r="E3690" s="163" t="s">
        <v>1000</v>
      </c>
      <c r="F3690" s="163" t="s">
        <v>4053</v>
      </c>
      <c r="G3690" s="163" t="s">
        <v>4244</v>
      </c>
      <c r="H3690" s="163" t="s">
        <v>4244</v>
      </c>
      <c r="I3690" s="163" t="s">
        <v>643</v>
      </c>
      <c r="J3690" s="162">
        <v>11.777544000000001</v>
      </c>
      <c r="K3690" s="162">
        <v>124.916425</v>
      </c>
      <c r="L3690" s="163" t="s">
        <v>644</v>
      </c>
      <c r="M3690" s="162">
        <v>14</v>
      </c>
      <c r="N3690" s="162">
        <v>86</v>
      </c>
      <c r="O3690" s="162">
        <v>202</v>
      </c>
      <c r="P3690" s="162">
        <v>1468</v>
      </c>
      <c r="Q3690" s="162">
        <v>2720</v>
      </c>
      <c r="R3690" s="164">
        <v>1</v>
      </c>
      <c r="S3690" s="164" t="s">
        <v>644</v>
      </c>
      <c r="T3690" s="164"/>
      <c r="U3690" s="164" t="s">
        <v>644</v>
      </c>
      <c r="V3690" s="164" t="s">
        <v>644</v>
      </c>
      <c r="W3690" s="162">
        <f t="shared" si="209"/>
        <v>1</v>
      </c>
      <c r="X3690" s="162">
        <v>1</v>
      </c>
      <c r="Y3690" t="str">
        <f t="shared" si="210"/>
        <v>Public Elementary</v>
      </c>
      <c r="AA3690" t="str">
        <f t="shared" si="211"/>
        <v>1</v>
      </c>
    </row>
    <row r="3691" spans="1:27" ht="15.75" hidden="1" customHeight="1" x14ac:dyDescent="0.25">
      <c r="A3691" s="162">
        <v>3666</v>
      </c>
      <c r="B3691" s="162">
        <v>123600</v>
      </c>
      <c r="C3691" s="163" t="s">
        <v>4260</v>
      </c>
      <c r="D3691" s="163" t="s">
        <v>638</v>
      </c>
      <c r="E3691" s="163" t="s">
        <v>1000</v>
      </c>
      <c r="F3691" s="163" t="s">
        <v>4053</v>
      </c>
      <c r="G3691" s="163" t="s">
        <v>4244</v>
      </c>
      <c r="H3691" s="163" t="s">
        <v>4244</v>
      </c>
      <c r="I3691" s="163" t="s">
        <v>643</v>
      </c>
      <c r="J3691" s="162">
        <v>11.783594000000001</v>
      </c>
      <c r="K3691" s="162">
        <v>124.962087</v>
      </c>
      <c r="L3691" s="163" t="s">
        <v>644</v>
      </c>
      <c r="M3691" s="162">
        <v>14</v>
      </c>
      <c r="N3691" s="162">
        <v>86</v>
      </c>
      <c r="O3691" s="162">
        <v>202</v>
      </c>
      <c r="P3691" s="162">
        <v>1468</v>
      </c>
      <c r="Q3691" s="162">
        <v>2720</v>
      </c>
      <c r="R3691" s="164">
        <v>1</v>
      </c>
      <c r="S3691" s="164" t="s">
        <v>644</v>
      </c>
      <c r="T3691" s="164"/>
      <c r="U3691" s="164" t="s">
        <v>644</v>
      </c>
      <c r="V3691" s="164" t="s">
        <v>644</v>
      </c>
      <c r="W3691" s="162">
        <f t="shared" si="209"/>
        <v>1</v>
      </c>
      <c r="X3691" s="162">
        <v>1</v>
      </c>
      <c r="Y3691" t="str">
        <f t="shared" si="210"/>
        <v>Public Elementary</v>
      </c>
      <c r="AA3691" t="str">
        <f t="shared" si="211"/>
        <v>1</v>
      </c>
    </row>
    <row r="3692" spans="1:27" ht="15.75" hidden="1" customHeight="1" x14ac:dyDescent="0.25">
      <c r="A3692" s="162">
        <v>3667</v>
      </c>
      <c r="B3692" s="162">
        <v>123601</v>
      </c>
      <c r="C3692" s="163" t="s">
        <v>4261</v>
      </c>
      <c r="D3692" s="163" t="s">
        <v>638</v>
      </c>
      <c r="E3692" s="163" t="s">
        <v>1000</v>
      </c>
      <c r="F3692" s="163" t="s">
        <v>4053</v>
      </c>
      <c r="G3692" s="163" t="s">
        <v>4244</v>
      </c>
      <c r="H3692" s="163" t="s">
        <v>4244</v>
      </c>
      <c r="I3692" s="163" t="s">
        <v>643</v>
      </c>
      <c r="J3692" s="162">
        <v>11.768470000000001</v>
      </c>
      <c r="K3692" s="162">
        <v>124.946637</v>
      </c>
      <c r="L3692" s="163" t="s">
        <v>644</v>
      </c>
      <c r="M3692" s="162">
        <v>14</v>
      </c>
      <c r="N3692" s="162">
        <v>86</v>
      </c>
      <c r="O3692" s="162">
        <v>202</v>
      </c>
      <c r="P3692" s="162">
        <v>1468</v>
      </c>
      <c r="Q3692" s="162">
        <v>2720</v>
      </c>
      <c r="R3692" s="164">
        <v>1</v>
      </c>
      <c r="S3692" s="164" t="s">
        <v>644</v>
      </c>
      <c r="T3692" s="164"/>
      <c r="U3692" s="164" t="s">
        <v>644</v>
      </c>
      <c r="V3692" s="164" t="s">
        <v>644</v>
      </c>
      <c r="W3692" s="162">
        <f t="shared" si="209"/>
        <v>1</v>
      </c>
      <c r="X3692" s="162">
        <v>1</v>
      </c>
      <c r="Y3692" t="str">
        <f t="shared" si="210"/>
        <v>Public Elementary</v>
      </c>
      <c r="AA3692" t="str">
        <f t="shared" si="211"/>
        <v>1</v>
      </c>
    </row>
    <row r="3693" spans="1:27" ht="15.75" hidden="1" customHeight="1" x14ac:dyDescent="0.25">
      <c r="A3693" s="162">
        <v>3668</v>
      </c>
      <c r="B3693" s="162">
        <v>123602</v>
      </c>
      <c r="C3693" s="163" t="s">
        <v>1448</v>
      </c>
      <c r="D3693" s="163" t="s">
        <v>638</v>
      </c>
      <c r="E3693" s="163" t="s">
        <v>1000</v>
      </c>
      <c r="F3693" s="163" t="s">
        <v>4053</v>
      </c>
      <c r="G3693" s="163" t="s">
        <v>4244</v>
      </c>
      <c r="H3693" s="163" t="s">
        <v>4244</v>
      </c>
      <c r="I3693" s="163" t="s">
        <v>643</v>
      </c>
      <c r="J3693" s="166">
        <v>11.81174</v>
      </c>
      <c r="K3693" s="166">
        <v>124.92672399999999</v>
      </c>
      <c r="L3693" s="163" t="s">
        <v>644</v>
      </c>
      <c r="M3693" s="162">
        <v>14</v>
      </c>
      <c r="N3693" s="162">
        <v>86</v>
      </c>
      <c r="O3693" s="162">
        <v>202</v>
      </c>
      <c r="P3693" s="162">
        <v>1468</v>
      </c>
      <c r="Q3693" s="162">
        <v>2720</v>
      </c>
      <c r="R3693" s="164">
        <v>1</v>
      </c>
      <c r="S3693" s="164" t="s">
        <v>644</v>
      </c>
      <c r="T3693" s="164"/>
      <c r="U3693" s="164" t="s">
        <v>644</v>
      </c>
      <c r="V3693" s="164" t="s">
        <v>644</v>
      </c>
      <c r="W3693" s="162">
        <f t="shared" ref="W3693:W3756" si="212">IF(AA3693="1",1,IF(AA3693="2",2,IF(AA3693="12",4,IF(AA3693="123",6,IF(AA3693="23",5,IF(AA3693="3",3,IF(AA3693="4",7,IF(AA3693="35",8,""))))))))</f>
        <v>1</v>
      </c>
      <c r="X3693" s="162">
        <v>1</v>
      </c>
      <c r="Y3693" t="str">
        <f t="shared" si="210"/>
        <v>Public Elementary</v>
      </c>
      <c r="AA3693" t="str">
        <f t="shared" si="211"/>
        <v>1</v>
      </c>
    </row>
    <row r="3694" spans="1:27" ht="15.75" hidden="1" customHeight="1" x14ac:dyDescent="0.25">
      <c r="A3694" s="162">
        <v>3669</v>
      </c>
      <c r="B3694" s="162">
        <v>123603</v>
      </c>
      <c r="C3694" s="163" t="s">
        <v>1228</v>
      </c>
      <c r="D3694" s="163" t="s">
        <v>638</v>
      </c>
      <c r="E3694" s="163" t="s">
        <v>1000</v>
      </c>
      <c r="F3694" s="163" t="s">
        <v>4053</v>
      </c>
      <c r="G3694" s="163" t="s">
        <v>4244</v>
      </c>
      <c r="H3694" s="163" t="s">
        <v>4244</v>
      </c>
      <c r="I3694" s="163" t="s">
        <v>643</v>
      </c>
      <c r="J3694" s="162">
        <v>11.828878</v>
      </c>
      <c r="K3694" s="162">
        <v>124.94698</v>
      </c>
      <c r="L3694" s="163" t="s">
        <v>644</v>
      </c>
      <c r="M3694" s="162">
        <v>14</v>
      </c>
      <c r="N3694" s="162">
        <v>86</v>
      </c>
      <c r="O3694" s="162">
        <v>202</v>
      </c>
      <c r="P3694" s="162">
        <v>1468</v>
      </c>
      <c r="Q3694" s="162">
        <v>2720</v>
      </c>
      <c r="R3694" s="164">
        <v>1</v>
      </c>
      <c r="S3694" s="164" t="s">
        <v>644</v>
      </c>
      <c r="T3694" s="164"/>
      <c r="U3694" s="164" t="s">
        <v>644</v>
      </c>
      <c r="V3694" s="164" t="s">
        <v>644</v>
      </c>
      <c r="W3694" s="162">
        <f t="shared" si="212"/>
        <v>1</v>
      </c>
      <c r="X3694" s="162">
        <v>1</v>
      </c>
      <c r="Y3694" t="str">
        <f t="shared" si="210"/>
        <v>Public Elementary</v>
      </c>
      <c r="AA3694" t="str">
        <f t="shared" si="211"/>
        <v>1</v>
      </c>
    </row>
    <row r="3695" spans="1:27" ht="15.75" hidden="1" customHeight="1" x14ac:dyDescent="0.25">
      <c r="A3695" s="162">
        <v>3670</v>
      </c>
      <c r="B3695" s="162">
        <v>123604</v>
      </c>
      <c r="C3695" s="163" t="s">
        <v>3485</v>
      </c>
      <c r="D3695" s="163" t="s">
        <v>638</v>
      </c>
      <c r="E3695" s="163" t="s">
        <v>1000</v>
      </c>
      <c r="F3695" s="163" t="s">
        <v>4053</v>
      </c>
      <c r="G3695" s="163" t="s">
        <v>4244</v>
      </c>
      <c r="H3695" s="163" t="s">
        <v>4244</v>
      </c>
      <c r="I3695" s="163" t="s">
        <v>643</v>
      </c>
      <c r="J3695" s="166">
        <v>11.806531</v>
      </c>
      <c r="K3695" s="166">
        <v>124.95089299999999</v>
      </c>
      <c r="L3695" s="163" t="s">
        <v>644</v>
      </c>
      <c r="M3695" s="162">
        <v>14</v>
      </c>
      <c r="N3695" s="162">
        <v>86</v>
      </c>
      <c r="O3695" s="162">
        <v>202</v>
      </c>
      <c r="P3695" s="162">
        <v>1468</v>
      </c>
      <c r="Q3695" s="162">
        <v>2720</v>
      </c>
      <c r="R3695" s="164">
        <v>1</v>
      </c>
      <c r="S3695" s="164" t="s">
        <v>644</v>
      </c>
      <c r="T3695" s="164"/>
      <c r="U3695" s="164" t="s">
        <v>644</v>
      </c>
      <c r="V3695" s="164" t="s">
        <v>644</v>
      </c>
      <c r="W3695" s="162">
        <f t="shared" si="212"/>
        <v>1</v>
      </c>
      <c r="X3695" s="162">
        <v>1</v>
      </c>
      <c r="Y3695" t="str">
        <f t="shared" si="210"/>
        <v>Public Elementary</v>
      </c>
      <c r="AA3695" t="str">
        <f t="shared" si="211"/>
        <v>1</v>
      </c>
    </row>
    <row r="3696" spans="1:27" ht="15.75" hidden="1" customHeight="1" x14ac:dyDescent="0.25">
      <c r="A3696" s="162">
        <v>3671</v>
      </c>
      <c r="B3696" s="162">
        <v>123605</v>
      </c>
      <c r="C3696" s="163" t="s">
        <v>4175</v>
      </c>
      <c r="D3696" s="163" t="s">
        <v>638</v>
      </c>
      <c r="E3696" s="163" t="s">
        <v>1000</v>
      </c>
      <c r="F3696" s="163" t="s">
        <v>4053</v>
      </c>
      <c r="G3696" s="163" t="s">
        <v>4244</v>
      </c>
      <c r="H3696" s="163" t="s">
        <v>4244</v>
      </c>
      <c r="I3696" s="163" t="s">
        <v>643</v>
      </c>
      <c r="J3696" s="166">
        <v>11.850992</v>
      </c>
      <c r="K3696" s="166">
        <v>124.943515</v>
      </c>
      <c r="L3696" s="163" t="s">
        <v>644</v>
      </c>
      <c r="M3696" s="162">
        <v>14</v>
      </c>
      <c r="N3696" s="162">
        <v>86</v>
      </c>
      <c r="O3696" s="162">
        <v>202</v>
      </c>
      <c r="P3696" s="162">
        <v>1468</v>
      </c>
      <c r="Q3696" s="162">
        <v>2720</v>
      </c>
      <c r="R3696" s="164">
        <v>1</v>
      </c>
      <c r="S3696" s="164" t="s">
        <v>644</v>
      </c>
      <c r="T3696" s="164"/>
      <c r="U3696" s="164" t="s">
        <v>644</v>
      </c>
      <c r="V3696" s="164" t="s">
        <v>644</v>
      </c>
      <c r="W3696" s="162">
        <f t="shared" si="212"/>
        <v>1</v>
      </c>
      <c r="X3696" s="162">
        <v>1</v>
      </c>
      <c r="Y3696" t="str">
        <f t="shared" si="210"/>
        <v>Public Elementary</v>
      </c>
      <c r="AA3696" t="str">
        <f t="shared" si="211"/>
        <v>1</v>
      </c>
    </row>
    <row r="3697" spans="1:27" ht="15.75" hidden="1" customHeight="1" x14ac:dyDescent="0.25">
      <c r="A3697" s="162">
        <v>3672</v>
      </c>
      <c r="B3697" s="162">
        <v>123606</v>
      </c>
      <c r="C3697" s="163" t="s">
        <v>4262</v>
      </c>
      <c r="D3697" s="163" t="s">
        <v>638</v>
      </c>
      <c r="E3697" s="163" t="s">
        <v>1000</v>
      </c>
      <c r="F3697" s="163" t="s">
        <v>4053</v>
      </c>
      <c r="G3697" s="163" t="s">
        <v>4244</v>
      </c>
      <c r="H3697" s="163" t="s">
        <v>4244</v>
      </c>
      <c r="I3697" s="163" t="s">
        <v>643</v>
      </c>
      <c r="J3697" s="162">
        <v>11.767797</v>
      </c>
      <c r="K3697" s="162">
        <v>124.92981399999999</v>
      </c>
      <c r="L3697" s="163" t="s">
        <v>644</v>
      </c>
      <c r="M3697" s="162">
        <v>14</v>
      </c>
      <c r="N3697" s="162">
        <v>86</v>
      </c>
      <c r="O3697" s="162">
        <v>202</v>
      </c>
      <c r="P3697" s="162">
        <v>1468</v>
      </c>
      <c r="Q3697" s="162">
        <v>2720</v>
      </c>
      <c r="R3697" s="164">
        <v>1</v>
      </c>
      <c r="S3697" s="164" t="s">
        <v>644</v>
      </c>
      <c r="T3697" s="164"/>
      <c r="U3697" s="164" t="s">
        <v>644</v>
      </c>
      <c r="V3697" s="164" t="s">
        <v>644</v>
      </c>
      <c r="W3697" s="162">
        <f t="shared" si="212"/>
        <v>1</v>
      </c>
      <c r="X3697" s="162">
        <v>1</v>
      </c>
      <c r="Y3697" t="str">
        <f t="shared" si="210"/>
        <v>Public Elementary</v>
      </c>
      <c r="AA3697" t="str">
        <f t="shared" si="211"/>
        <v>1</v>
      </c>
    </row>
    <row r="3698" spans="1:27" ht="15.75" hidden="1" customHeight="1" x14ac:dyDescent="0.25">
      <c r="A3698" s="162">
        <v>3673</v>
      </c>
      <c r="B3698" s="162">
        <v>123607</v>
      </c>
      <c r="C3698" s="163" t="s">
        <v>1463</v>
      </c>
      <c r="D3698" s="163" t="s">
        <v>638</v>
      </c>
      <c r="E3698" s="163" t="s">
        <v>1000</v>
      </c>
      <c r="F3698" s="163" t="s">
        <v>4053</v>
      </c>
      <c r="G3698" s="163" t="s">
        <v>4244</v>
      </c>
      <c r="H3698" s="163" t="s">
        <v>4244</v>
      </c>
      <c r="I3698" s="163" t="s">
        <v>643</v>
      </c>
      <c r="J3698" s="162">
        <v>11.771494000000001</v>
      </c>
      <c r="K3698" s="162">
        <v>124.94960500000001</v>
      </c>
      <c r="L3698" s="163" t="s">
        <v>644</v>
      </c>
      <c r="M3698" s="162">
        <v>14</v>
      </c>
      <c r="N3698" s="162">
        <v>86</v>
      </c>
      <c r="O3698" s="162">
        <v>202</v>
      </c>
      <c r="P3698" s="162">
        <v>1468</v>
      </c>
      <c r="Q3698" s="162">
        <v>2720</v>
      </c>
      <c r="R3698" s="164">
        <v>1</v>
      </c>
      <c r="S3698" s="164" t="s">
        <v>644</v>
      </c>
      <c r="T3698" s="164"/>
      <c r="U3698" s="164" t="s">
        <v>644</v>
      </c>
      <c r="V3698" s="164" t="s">
        <v>644</v>
      </c>
      <c r="W3698" s="162">
        <f t="shared" si="212"/>
        <v>1</v>
      </c>
      <c r="X3698" s="162">
        <v>1</v>
      </c>
      <c r="Y3698" t="str">
        <f t="shared" si="210"/>
        <v>Public Elementary</v>
      </c>
      <c r="AA3698" t="str">
        <f t="shared" si="211"/>
        <v>1</v>
      </c>
    </row>
    <row r="3699" spans="1:27" ht="15.75" hidden="1" customHeight="1" x14ac:dyDescent="0.25">
      <c r="A3699" s="162">
        <v>3674</v>
      </c>
      <c r="B3699" s="162">
        <v>123608</v>
      </c>
      <c r="C3699" s="163" t="s">
        <v>4263</v>
      </c>
      <c r="D3699" s="163" t="s">
        <v>638</v>
      </c>
      <c r="E3699" s="163" t="s">
        <v>1000</v>
      </c>
      <c r="F3699" s="163" t="s">
        <v>4053</v>
      </c>
      <c r="G3699" s="163" t="s">
        <v>4264</v>
      </c>
      <c r="H3699" s="163" t="s">
        <v>4264</v>
      </c>
      <c r="I3699" s="163" t="s">
        <v>643</v>
      </c>
      <c r="J3699" s="162">
        <v>11.105473999999999</v>
      </c>
      <c r="K3699" s="162">
        <v>125.219736</v>
      </c>
      <c r="L3699" s="163" t="s">
        <v>644</v>
      </c>
      <c r="M3699" s="162">
        <v>14</v>
      </c>
      <c r="N3699" s="162">
        <v>86</v>
      </c>
      <c r="O3699" s="162">
        <v>202</v>
      </c>
      <c r="P3699" s="162">
        <v>1469</v>
      </c>
      <c r="Q3699" s="162">
        <v>2721</v>
      </c>
      <c r="R3699" s="164">
        <v>1</v>
      </c>
      <c r="S3699" s="164" t="s">
        <v>644</v>
      </c>
      <c r="T3699" s="164"/>
      <c r="U3699" s="164" t="s">
        <v>644</v>
      </c>
      <c r="V3699" s="164" t="s">
        <v>644</v>
      </c>
      <c r="W3699" s="162">
        <f t="shared" si="212"/>
        <v>1</v>
      </c>
      <c r="X3699" s="162">
        <v>1</v>
      </c>
      <c r="Y3699" t="str">
        <f t="shared" si="210"/>
        <v>Public Elementary</v>
      </c>
      <c r="AA3699" t="str">
        <f t="shared" si="211"/>
        <v>1</v>
      </c>
    </row>
    <row r="3700" spans="1:27" ht="15.75" hidden="1" customHeight="1" x14ac:dyDescent="0.25">
      <c r="A3700" s="162">
        <v>3675</v>
      </c>
      <c r="B3700" s="162">
        <v>123609</v>
      </c>
      <c r="C3700" s="163" t="s">
        <v>4265</v>
      </c>
      <c r="D3700" s="163" t="s">
        <v>638</v>
      </c>
      <c r="E3700" s="163" t="s">
        <v>1000</v>
      </c>
      <c r="F3700" s="163" t="s">
        <v>4053</v>
      </c>
      <c r="G3700" s="163" t="s">
        <v>4264</v>
      </c>
      <c r="H3700" s="163" t="s">
        <v>4264</v>
      </c>
      <c r="I3700" s="163" t="s">
        <v>643</v>
      </c>
      <c r="J3700" s="162">
        <v>11.763176</v>
      </c>
      <c r="K3700" s="162">
        <v>124.94956999999999</v>
      </c>
      <c r="L3700" s="163" t="s">
        <v>644</v>
      </c>
      <c r="M3700" s="162">
        <v>14</v>
      </c>
      <c r="N3700" s="162">
        <v>86</v>
      </c>
      <c r="O3700" s="162">
        <v>202</v>
      </c>
      <c r="P3700" s="162">
        <v>1469</v>
      </c>
      <c r="Q3700" s="162">
        <v>2721</v>
      </c>
      <c r="R3700" s="164">
        <v>1</v>
      </c>
      <c r="S3700" s="164" t="s">
        <v>644</v>
      </c>
      <c r="T3700" s="164"/>
      <c r="U3700" s="164" t="s">
        <v>644</v>
      </c>
      <c r="V3700" s="164" t="s">
        <v>644</v>
      </c>
      <c r="W3700" s="162">
        <f t="shared" si="212"/>
        <v>1</v>
      </c>
      <c r="X3700" s="162">
        <v>1</v>
      </c>
      <c r="Y3700" t="str">
        <f t="shared" si="210"/>
        <v>Public Elementary</v>
      </c>
      <c r="AA3700" t="str">
        <f t="shared" si="211"/>
        <v>1</v>
      </c>
    </row>
    <row r="3701" spans="1:27" ht="15.75" hidden="1" customHeight="1" x14ac:dyDescent="0.25">
      <c r="A3701" s="162">
        <v>3676</v>
      </c>
      <c r="B3701" s="162">
        <v>123610</v>
      </c>
      <c r="C3701" s="163" t="s">
        <v>4266</v>
      </c>
      <c r="D3701" s="163" t="s">
        <v>638</v>
      </c>
      <c r="E3701" s="163" t="s">
        <v>1000</v>
      </c>
      <c r="F3701" s="163" t="s">
        <v>4053</v>
      </c>
      <c r="G3701" s="163" t="s">
        <v>4264</v>
      </c>
      <c r="H3701" s="163" t="s">
        <v>4264</v>
      </c>
      <c r="I3701" s="163" t="s">
        <v>643</v>
      </c>
      <c r="J3701" s="162">
        <v>11.158866</v>
      </c>
      <c r="K3701" s="162">
        <v>125.208406</v>
      </c>
      <c r="L3701" s="163" t="s">
        <v>644</v>
      </c>
      <c r="M3701" s="162">
        <v>14</v>
      </c>
      <c r="N3701" s="162">
        <v>86</v>
      </c>
      <c r="O3701" s="162">
        <v>202</v>
      </c>
      <c r="P3701" s="162">
        <v>1469</v>
      </c>
      <c r="Q3701" s="162">
        <v>2721</v>
      </c>
      <c r="R3701" s="164">
        <v>1</v>
      </c>
      <c r="S3701" s="164" t="s">
        <v>644</v>
      </c>
      <c r="T3701" s="164"/>
      <c r="U3701" s="164" t="s">
        <v>644</v>
      </c>
      <c r="V3701" s="164" t="s">
        <v>644</v>
      </c>
      <c r="W3701" s="162">
        <f t="shared" si="212"/>
        <v>1</v>
      </c>
      <c r="X3701" s="162">
        <v>1</v>
      </c>
      <c r="Y3701" t="str">
        <f t="shared" si="210"/>
        <v>Public Elementary</v>
      </c>
      <c r="AA3701" t="str">
        <f t="shared" si="211"/>
        <v>1</v>
      </c>
    </row>
    <row r="3702" spans="1:27" ht="15.75" hidden="1" customHeight="1" x14ac:dyDescent="0.25">
      <c r="A3702" s="162">
        <v>3677</v>
      </c>
      <c r="B3702" s="162">
        <v>123611</v>
      </c>
      <c r="C3702" s="163" t="s">
        <v>4267</v>
      </c>
      <c r="D3702" s="163" t="s">
        <v>638</v>
      </c>
      <c r="E3702" s="163" t="s">
        <v>1000</v>
      </c>
      <c r="F3702" s="163" t="s">
        <v>4053</v>
      </c>
      <c r="G3702" s="163" t="s">
        <v>4264</v>
      </c>
      <c r="H3702" s="163" t="s">
        <v>4264</v>
      </c>
      <c r="I3702" s="163" t="s">
        <v>643</v>
      </c>
      <c r="J3702" s="162">
        <v>11.27042</v>
      </c>
      <c r="K3702" s="162">
        <v>125.28206299999999</v>
      </c>
      <c r="L3702" s="163" t="s">
        <v>644</v>
      </c>
      <c r="M3702" s="162">
        <v>14</v>
      </c>
      <c r="N3702" s="162">
        <v>86</v>
      </c>
      <c r="O3702" s="162">
        <v>202</v>
      </c>
      <c r="P3702" s="162">
        <v>1469</v>
      </c>
      <c r="Q3702" s="162">
        <v>2721</v>
      </c>
      <c r="R3702" s="164">
        <v>1</v>
      </c>
      <c r="S3702" s="164" t="s">
        <v>644</v>
      </c>
      <c r="T3702" s="164"/>
      <c r="U3702" s="164" t="s">
        <v>644</v>
      </c>
      <c r="V3702" s="164" t="s">
        <v>644</v>
      </c>
      <c r="W3702" s="162">
        <f t="shared" si="212"/>
        <v>1</v>
      </c>
      <c r="X3702" s="162">
        <v>1</v>
      </c>
      <c r="Y3702" t="str">
        <f t="shared" si="210"/>
        <v>Public Elementary</v>
      </c>
      <c r="AA3702" t="str">
        <f t="shared" si="211"/>
        <v>1</v>
      </c>
    </row>
    <row r="3703" spans="1:27" ht="15.75" hidden="1" customHeight="1" x14ac:dyDescent="0.25">
      <c r="A3703" s="162">
        <v>3678</v>
      </c>
      <c r="B3703" s="162">
        <v>123612</v>
      </c>
      <c r="C3703" s="163" t="s">
        <v>4268</v>
      </c>
      <c r="D3703" s="163" t="s">
        <v>638</v>
      </c>
      <c r="E3703" s="163" t="s">
        <v>1000</v>
      </c>
      <c r="F3703" s="163" t="s">
        <v>4053</v>
      </c>
      <c r="G3703" s="163" t="s">
        <v>4264</v>
      </c>
      <c r="H3703" s="163" t="s">
        <v>4264</v>
      </c>
      <c r="I3703" s="163" t="s">
        <v>643</v>
      </c>
      <c r="J3703" s="162">
        <v>11.285655999999999</v>
      </c>
      <c r="K3703" s="162">
        <v>125.291662</v>
      </c>
      <c r="L3703" s="163" t="s">
        <v>644</v>
      </c>
      <c r="M3703" s="162">
        <v>14</v>
      </c>
      <c r="N3703" s="162">
        <v>86</v>
      </c>
      <c r="O3703" s="162">
        <v>202</v>
      </c>
      <c r="P3703" s="162">
        <v>1469</v>
      </c>
      <c r="Q3703" s="162">
        <v>2721</v>
      </c>
      <c r="R3703" s="164">
        <v>1</v>
      </c>
      <c r="S3703" s="164" t="s">
        <v>644</v>
      </c>
      <c r="T3703" s="164"/>
      <c r="U3703" s="164" t="s">
        <v>644</v>
      </c>
      <c r="V3703" s="164" t="s">
        <v>644</v>
      </c>
      <c r="W3703" s="162">
        <f t="shared" si="212"/>
        <v>1</v>
      </c>
      <c r="X3703" s="162">
        <v>1</v>
      </c>
      <c r="Y3703" t="str">
        <f t="shared" si="210"/>
        <v>Public Elementary</v>
      </c>
      <c r="AA3703" t="str">
        <f t="shared" si="211"/>
        <v>1</v>
      </c>
    </row>
    <row r="3704" spans="1:27" ht="15.75" hidden="1" customHeight="1" x14ac:dyDescent="0.25">
      <c r="A3704" s="162">
        <v>3679</v>
      </c>
      <c r="B3704" s="162">
        <v>123613</v>
      </c>
      <c r="C3704" s="163" t="s">
        <v>4269</v>
      </c>
      <c r="D3704" s="163" t="s">
        <v>638</v>
      </c>
      <c r="E3704" s="163" t="s">
        <v>1000</v>
      </c>
      <c r="F3704" s="163" t="s">
        <v>4053</v>
      </c>
      <c r="G3704" s="163" t="s">
        <v>4264</v>
      </c>
      <c r="H3704" s="163" t="s">
        <v>4264</v>
      </c>
      <c r="I3704" s="163" t="s">
        <v>643</v>
      </c>
      <c r="J3704" s="162">
        <v>11.175371</v>
      </c>
      <c r="K3704" s="162">
        <v>125.201883</v>
      </c>
      <c r="L3704" s="163" t="s">
        <v>644</v>
      </c>
      <c r="M3704" s="162">
        <v>14</v>
      </c>
      <c r="N3704" s="162">
        <v>86</v>
      </c>
      <c r="O3704" s="162">
        <v>202</v>
      </c>
      <c r="P3704" s="162">
        <v>1469</v>
      </c>
      <c r="Q3704" s="162">
        <v>2721</v>
      </c>
      <c r="R3704" s="164">
        <v>1</v>
      </c>
      <c r="S3704" s="164" t="s">
        <v>644</v>
      </c>
      <c r="T3704" s="164"/>
      <c r="U3704" s="164" t="s">
        <v>644</v>
      </c>
      <c r="V3704" s="164" t="s">
        <v>644</v>
      </c>
      <c r="W3704" s="162">
        <f t="shared" si="212"/>
        <v>1</v>
      </c>
      <c r="X3704" s="162">
        <v>1</v>
      </c>
      <c r="Y3704" t="str">
        <f t="shared" si="210"/>
        <v>Public Elementary</v>
      </c>
      <c r="AA3704" t="str">
        <f t="shared" si="211"/>
        <v>1</v>
      </c>
    </row>
    <row r="3705" spans="1:27" ht="15.75" hidden="1" customHeight="1" x14ac:dyDescent="0.25">
      <c r="A3705" s="162">
        <v>3680</v>
      </c>
      <c r="B3705" s="162">
        <v>123614</v>
      </c>
      <c r="C3705" s="163" t="s">
        <v>4270</v>
      </c>
      <c r="D3705" s="163" t="s">
        <v>638</v>
      </c>
      <c r="E3705" s="163" t="s">
        <v>1000</v>
      </c>
      <c r="F3705" s="163" t="s">
        <v>4053</v>
      </c>
      <c r="G3705" s="163" t="s">
        <v>4264</v>
      </c>
      <c r="H3705" s="163" t="s">
        <v>4264</v>
      </c>
      <c r="I3705" s="163" t="s">
        <v>643</v>
      </c>
      <c r="J3705" s="162">
        <v>11.123834</v>
      </c>
      <c r="K3705" s="162">
        <v>125.215273</v>
      </c>
      <c r="L3705" s="163" t="s">
        <v>644</v>
      </c>
      <c r="M3705" s="162">
        <v>14</v>
      </c>
      <c r="N3705" s="162">
        <v>86</v>
      </c>
      <c r="O3705" s="162">
        <v>202</v>
      </c>
      <c r="P3705" s="162">
        <v>1469</v>
      </c>
      <c r="Q3705" s="162">
        <v>2721</v>
      </c>
      <c r="R3705" s="164">
        <v>1</v>
      </c>
      <c r="S3705" s="164" t="s">
        <v>644</v>
      </c>
      <c r="T3705" s="164"/>
      <c r="U3705" s="164" t="s">
        <v>644</v>
      </c>
      <c r="V3705" s="164" t="s">
        <v>644</v>
      </c>
      <c r="W3705" s="162">
        <f t="shared" si="212"/>
        <v>1</v>
      </c>
      <c r="X3705" s="162">
        <v>1</v>
      </c>
      <c r="Y3705" t="str">
        <f t="shared" si="210"/>
        <v>Public Elementary</v>
      </c>
      <c r="AA3705" t="str">
        <f t="shared" si="211"/>
        <v>1</v>
      </c>
    </row>
    <row r="3706" spans="1:27" ht="15.75" hidden="1" customHeight="1" x14ac:dyDescent="0.25">
      <c r="A3706" s="162">
        <v>3681</v>
      </c>
      <c r="B3706" s="162">
        <v>123615</v>
      </c>
      <c r="C3706" s="163" t="s">
        <v>4271</v>
      </c>
      <c r="D3706" s="163" t="s">
        <v>638</v>
      </c>
      <c r="E3706" s="163" t="s">
        <v>1000</v>
      </c>
      <c r="F3706" s="163" t="s">
        <v>4053</v>
      </c>
      <c r="G3706" s="163" t="s">
        <v>4264</v>
      </c>
      <c r="H3706" s="163" t="s">
        <v>4264</v>
      </c>
      <c r="I3706" s="163" t="s">
        <v>643</v>
      </c>
      <c r="J3706" s="166">
        <v>11.225383000000001</v>
      </c>
      <c r="K3706" s="166">
        <v>125.223513</v>
      </c>
      <c r="L3706" s="163" t="s">
        <v>644</v>
      </c>
      <c r="M3706" s="162">
        <v>14</v>
      </c>
      <c r="N3706" s="162">
        <v>86</v>
      </c>
      <c r="O3706" s="162">
        <v>202</v>
      </c>
      <c r="P3706" s="162">
        <v>1469</v>
      </c>
      <c r="Q3706" s="162">
        <v>2721</v>
      </c>
      <c r="R3706" s="164">
        <v>1</v>
      </c>
      <c r="S3706" s="164" t="s">
        <v>644</v>
      </c>
      <c r="T3706" s="164"/>
      <c r="U3706" s="164" t="s">
        <v>644</v>
      </c>
      <c r="V3706" s="164" t="s">
        <v>644</v>
      </c>
      <c r="W3706" s="162">
        <f t="shared" si="212"/>
        <v>1</v>
      </c>
      <c r="X3706" s="162">
        <v>1</v>
      </c>
      <c r="Y3706" t="str">
        <f t="shared" si="210"/>
        <v>Public Elementary</v>
      </c>
      <c r="AA3706" t="str">
        <f t="shared" si="211"/>
        <v>1</v>
      </c>
    </row>
    <row r="3707" spans="1:27" ht="15.75" hidden="1" customHeight="1" x14ac:dyDescent="0.25">
      <c r="A3707" s="162">
        <v>3682</v>
      </c>
      <c r="B3707" s="162">
        <v>123616</v>
      </c>
      <c r="C3707" s="163" t="s">
        <v>4272</v>
      </c>
      <c r="D3707" s="163" t="s">
        <v>638</v>
      </c>
      <c r="E3707" s="163" t="s">
        <v>1000</v>
      </c>
      <c r="F3707" s="163" t="s">
        <v>4053</v>
      </c>
      <c r="G3707" s="163" t="s">
        <v>4264</v>
      </c>
      <c r="H3707" s="163" t="s">
        <v>4264</v>
      </c>
      <c r="I3707" s="163" t="s">
        <v>643</v>
      </c>
      <c r="J3707" s="162">
        <v>11.13815</v>
      </c>
      <c r="K3707" s="162">
        <v>125.20428699999999</v>
      </c>
      <c r="L3707" s="163" t="s">
        <v>644</v>
      </c>
      <c r="M3707" s="162">
        <v>14</v>
      </c>
      <c r="N3707" s="162">
        <v>86</v>
      </c>
      <c r="O3707" s="162">
        <v>202</v>
      </c>
      <c r="P3707" s="162">
        <v>1469</v>
      </c>
      <c r="Q3707" s="162">
        <v>2721</v>
      </c>
      <c r="R3707" s="164">
        <v>1</v>
      </c>
      <c r="S3707" s="164" t="s">
        <v>644</v>
      </c>
      <c r="T3707" s="164"/>
      <c r="U3707" s="164" t="s">
        <v>644</v>
      </c>
      <c r="V3707" s="164" t="s">
        <v>644</v>
      </c>
      <c r="W3707" s="162">
        <f t="shared" si="212"/>
        <v>1</v>
      </c>
      <c r="X3707" s="162">
        <v>1</v>
      </c>
      <c r="Y3707" t="str">
        <f t="shared" si="210"/>
        <v>Public Elementary</v>
      </c>
      <c r="AA3707" t="str">
        <f t="shared" si="211"/>
        <v>1</v>
      </c>
    </row>
    <row r="3708" spans="1:27" ht="15.75" hidden="1" customHeight="1" x14ac:dyDescent="0.25">
      <c r="A3708" s="162">
        <v>3683</v>
      </c>
      <c r="B3708" s="162">
        <v>123617</v>
      </c>
      <c r="C3708" s="163" t="s">
        <v>4273</v>
      </c>
      <c r="D3708" s="163" t="s">
        <v>638</v>
      </c>
      <c r="E3708" s="163" t="s">
        <v>1000</v>
      </c>
      <c r="F3708" s="163" t="s">
        <v>4053</v>
      </c>
      <c r="G3708" s="163" t="s">
        <v>4264</v>
      </c>
      <c r="H3708" s="163" t="s">
        <v>4264</v>
      </c>
      <c r="I3708" s="163" t="s">
        <v>643</v>
      </c>
      <c r="J3708" s="162">
        <v>11.096629999999999</v>
      </c>
      <c r="K3708" s="162">
        <v>125.24103599999999</v>
      </c>
      <c r="L3708" s="163" t="s">
        <v>644</v>
      </c>
      <c r="M3708" s="162">
        <v>14</v>
      </c>
      <c r="N3708" s="162">
        <v>86</v>
      </c>
      <c r="O3708" s="162">
        <v>202</v>
      </c>
      <c r="P3708" s="162">
        <v>1469</v>
      </c>
      <c r="Q3708" s="162">
        <v>2721</v>
      </c>
      <c r="R3708" s="164">
        <v>1</v>
      </c>
      <c r="S3708" s="164" t="s">
        <v>644</v>
      </c>
      <c r="T3708" s="164"/>
      <c r="U3708" s="164" t="s">
        <v>644</v>
      </c>
      <c r="V3708" s="164" t="s">
        <v>644</v>
      </c>
      <c r="W3708" s="162">
        <f t="shared" si="212"/>
        <v>1</v>
      </c>
      <c r="X3708" s="162">
        <v>1</v>
      </c>
      <c r="Y3708" t="str">
        <f t="shared" si="210"/>
        <v>Public Elementary</v>
      </c>
      <c r="AA3708" t="str">
        <f t="shared" si="211"/>
        <v>1</v>
      </c>
    </row>
    <row r="3709" spans="1:27" ht="15.75" hidden="1" customHeight="1" x14ac:dyDescent="0.25">
      <c r="A3709" s="162">
        <v>3684</v>
      </c>
      <c r="B3709" s="162">
        <v>123618</v>
      </c>
      <c r="C3709" s="163" t="s">
        <v>831</v>
      </c>
      <c r="D3709" s="163" t="s">
        <v>638</v>
      </c>
      <c r="E3709" s="163" t="s">
        <v>1000</v>
      </c>
      <c r="F3709" s="163" t="s">
        <v>4053</v>
      </c>
      <c r="G3709" s="163" t="s">
        <v>4264</v>
      </c>
      <c r="H3709" s="163" t="s">
        <v>4264</v>
      </c>
      <c r="I3709" s="163" t="s">
        <v>643</v>
      </c>
      <c r="J3709" s="166">
        <v>11.255858</v>
      </c>
      <c r="K3709" s="166">
        <v>125.18471700000001</v>
      </c>
      <c r="L3709" s="163" t="s">
        <v>644</v>
      </c>
      <c r="M3709" s="162">
        <v>14</v>
      </c>
      <c r="N3709" s="162">
        <v>86</v>
      </c>
      <c r="O3709" s="162">
        <v>202</v>
      </c>
      <c r="P3709" s="162">
        <v>1469</v>
      </c>
      <c r="Q3709" s="162">
        <v>2721</v>
      </c>
      <c r="R3709" s="164">
        <v>1</v>
      </c>
      <c r="S3709" s="164" t="s">
        <v>644</v>
      </c>
      <c r="T3709" s="164"/>
      <c r="U3709" s="164" t="s">
        <v>644</v>
      </c>
      <c r="V3709" s="164" t="s">
        <v>644</v>
      </c>
      <c r="W3709" s="162">
        <f t="shared" si="212"/>
        <v>1</v>
      </c>
      <c r="X3709" s="162">
        <v>1</v>
      </c>
      <c r="Y3709" t="str">
        <f t="shared" si="210"/>
        <v>Public Elementary</v>
      </c>
      <c r="AA3709" t="str">
        <f t="shared" si="211"/>
        <v>1</v>
      </c>
    </row>
    <row r="3710" spans="1:27" ht="15.75" hidden="1" customHeight="1" x14ac:dyDescent="0.25">
      <c r="A3710" s="162">
        <v>3685</v>
      </c>
      <c r="B3710" s="162">
        <v>123619</v>
      </c>
      <c r="C3710" s="163" t="s">
        <v>4274</v>
      </c>
      <c r="D3710" s="163" t="s">
        <v>638</v>
      </c>
      <c r="E3710" s="163" t="s">
        <v>1000</v>
      </c>
      <c r="F3710" s="163" t="s">
        <v>4053</v>
      </c>
      <c r="G3710" s="163" t="s">
        <v>4264</v>
      </c>
      <c r="H3710" s="163" t="s">
        <v>4264</v>
      </c>
      <c r="I3710" s="163" t="s">
        <v>643</v>
      </c>
      <c r="J3710" s="166">
        <v>11.298113000000001</v>
      </c>
      <c r="K3710" s="166">
        <v>125.297327</v>
      </c>
      <c r="L3710" s="163" t="s">
        <v>644</v>
      </c>
      <c r="M3710" s="162">
        <v>14</v>
      </c>
      <c r="N3710" s="162">
        <v>86</v>
      </c>
      <c r="O3710" s="162">
        <v>202</v>
      </c>
      <c r="P3710" s="162">
        <v>1469</v>
      </c>
      <c r="Q3710" s="162">
        <v>2721</v>
      </c>
      <c r="R3710" s="164">
        <v>1</v>
      </c>
      <c r="S3710" s="164" t="s">
        <v>644</v>
      </c>
      <c r="T3710" s="164"/>
      <c r="U3710" s="164" t="s">
        <v>644</v>
      </c>
      <c r="V3710" s="164" t="s">
        <v>644</v>
      </c>
      <c r="W3710" s="162">
        <f t="shared" si="212"/>
        <v>1</v>
      </c>
      <c r="X3710" s="162">
        <v>1</v>
      </c>
      <c r="Y3710" t="str">
        <f t="shared" si="210"/>
        <v>Public Elementary</v>
      </c>
      <c r="AA3710" t="str">
        <f t="shared" si="211"/>
        <v>1</v>
      </c>
    </row>
    <row r="3711" spans="1:27" ht="15.75" hidden="1" customHeight="1" x14ac:dyDescent="0.25">
      <c r="A3711" s="162">
        <v>3686</v>
      </c>
      <c r="B3711" s="162">
        <v>123620</v>
      </c>
      <c r="C3711" s="163" t="s">
        <v>4275</v>
      </c>
      <c r="D3711" s="163" t="s">
        <v>638</v>
      </c>
      <c r="E3711" s="163" t="s">
        <v>1000</v>
      </c>
      <c r="F3711" s="163" t="s">
        <v>4053</v>
      </c>
      <c r="G3711" s="163" t="s">
        <v>4264</v>
      </c>
      <c r="H3711" s="163" t="s">
        <v>4264</v>
      </c>
      <c r="I3711" s="163" t="s">
        <v>643</v>
      </c>
      <c r="J3711" s="162">
        <v>11.25872</v>
      </c>
      <c r="K3711" s="162">
        <v>125.27089100000001</v>
      </c>
      <c r="L3711" s="163" t="s">
        <v>644</v>
      </c>
      <c r="M3711" s="162">
        <v>14</v>
      </c>
      <c r="N3711" s="162">
        <v>86</v>
      </c>
      <c r="O3711" s="162">
        <v>202</v>
      </c>
      <c r="P3711" s="162">
        <v>1469</v>
      </c>
      <c r="Q3711" s="162">
        <v>2721</v>
      </c>
      <c r="R3711" s="164">
        <v>1</v>
      </c>
      <c r="S3711" s="164" t="s">
        <v>644</v>
      </c>
      <c r="T3711" s="164"/>
      <c r="U3711" s="164" t="s">
        <v>644</v>
      </c>
      <c r="V3711" s="164" t="s">
        <v>644</v>
      </c>
      <c r="W3711" s="162">
        <f t="shared" si="212"/>
        <v>1</v>
      </c>
      <c r="X3711" s="162">
        <v>1</v>
      </c>
      <c r="Y3711" t="str">
        <f t="shared" si="210"/>
        <v>Public Elementary</v>
      </c>
      <c r="AA3711" t="str">
        <f t="shared" si="211"/>
        <v>1</v>
      </c>
    </row>
    <row r="3712" spans="1:27" ht="15.75" hidden="1" customHeight="1" x14ac:dyDescent="0.25">
      <c r="A3712" s="162">
        <v>3687</v>
      </c>
      <c r="B3712" s="162">
        <v>123621</v>
      </c>
      <c r="C3712" s="163" t="s">
        <v>4276</v>
      </c>
      <c r="D3712" s="163" t="s">
        <v>638</v>
      </c>
      <c r="E3712" s="163" t="s">
        <v>1000</v>
      </c>
      <c r="F3712" s="163" t="s">
        <v>4053</v>
      </c>
      <c r="G3712" s="163" t="s">
        <v>4277</v>
      </c>
      <c r="H3712" s="163" t="s">
        <v>4277</v>
      </c>
      <c r="I3712" s="163" t="s">
        <v>643</v>
      </c>
      <c r="J3712" s="162">
        <v>11.937899</v>
      </c>
      <c r="K3712" s="162">
        <v>125.00513100000001</v>
      </c>
      <c r="L3712" s="163" t="s">
        <v>644</v>
      </c>
      <c r="M3712" s="162">
        <v>14</v>
      </c>
      <c r="N3712" s="162">
        <v>86</v>
      </c>
      <c r="O3712" s="162">
        <v>202</v>
      </c>
      <c r="P3712" s="162">
        <v>1471</v>
      </c>
      <c r="Q3712" s="162">
        <v>2723</v>
      </c>
      <c r="R3712" s="164">
        <v>1</v>
      </c>
      <c r="S3712" s="164" t="s">
        <v>644</v>
      </c>
      <c r="T3712" s="164"/>
      <c r="U3712" s="164" t="s">
        <v>644</v>
      </c>
      <c r="V3712" s="164" t="s">
        <v>644</v>
      </c>
      <c r="W3712" s="162">
        <f t="shared" si="212"/>
        <v>1</v>
      </c>
      <c r="X3712" s="162">
        <v>1</v>
      </c>
      <c r="Y3712" t="str">
        <f t="shared" si="210"/>
        <v>Public Elementary</v>
      </c>
      <c r="AA3712" t="str">
        <f t="shared" si="211"/>
        <v>1</v>
      </c>
    </row>
    <row r="3713" spans="1:28" ht="15.75" hidden="1" customHeight="1" x14ac:dyDescent="0.25">
      <c r="A3713" s="162">
        <v>3688</v>
      </c>
      <c r="B3713" s="162">
        <v>123622</v>
      </c>
      <c r="C3713" s="163" t="s">
        <v>1805</v>
      </c>
      <c r="D3713" s="163" t="s">
        <v>638</v>
      </c>
      <c r="E3713" s="163" t="s">
        <v>1000</v>
      </c>
      <c r="F3713" s="163" t="s">
        <v>4053</v>
      </c>
      <c r="G3713" s="163" t="s">
        <v>4277</v>
      </c>
      <c r="H3713" s="163" t="s">
        <v>4277</v>
      </c>
      <c r="I3713" s="163" t="s">
        <v>643</v>
      </c>
      <c r="J3713" s="162">
        <v>11.980218000000001</v>
      </c>
      <c r="K3713" s="162">
        <v>124.907284</v>
      </c>
      <c r="L3713" s="163" t="s">
        <v>644</v>
      </c>
      <c r="M3713" s="162">
        <v>14</v>
      </c>
      <c r="N3713" s="162">
        <v>86</v>
      </c>
      <c r="O3713" s="162">
        <v>202</v>
      </c>
      <c r="P3713" s="162">
        <v>1471</v>
      </c>
      <c r="Q3713" s="162">
        <v>2723</v>
      </c>
      <c r="R3713" s="164">
        <v>1</v>
      </c>
      <c r="S3713" s="164" t="s">
        <v>644</v>
      </c>
      <c r="T3713" s="164"/>
      <c r="U3713" s="164" t="s">
        <v>644</v>
      </c>
      <c r="V3713" s="164" t="s">
        <v>644</v>
      </c>
      <c r="W3713" s="162">
        <f t="shared" si="212"/>
        <v>1</v>
      </c>
      <c r="X3713" s="162">
        <v>1</v>
      </c>
      <c r="Y3713" t="str">
        <f t="shared" si="210"/>
        <v>Public Elementary</v>
      </c>
      <c r="AA3713" t="str">
        <f t="shared" si="211"/>
        <v>1</v>
      </c>
    </row>
    <row r="3714" spans="1:28" ht="15.75" hidden="1" customHeight="1" x14ac:dyDescent="0.25">
      <c r="A3714" s="162">
        <v>3689</v>
      </c>
      <c r="B3714" s="162">
        <v>123623</v>
      </c>
      <c r="C3714" s="163" t="s">
        <v>3425</v>
      </c>
      <c r="D3714" s="163" t="s">
        <v>638</v>
      </c>
      <c r="E3714" s="163" t="s">
        <v>1000</v>
      </c>
      <c r="F3714" s="163" t="s">
        <v>4053</v>
      </c>
      <c r="G3714" s="163" t="s">
        <v>4277</v>
      </c>
      <c r="H3714" s="163" t="s">
        <v>4277</v>
      </c>
      <c r="I3714" s="163" t="s">
        <v>643</v>
      </c>
      <c r="J3714" s="162">
        <v>11.788719</v>
      </c>
      <c r="K3714" s="162">
        <v>124.969082</v>
      </c>
      <c r="L3714" s="163" t="s">
        <v>644</v>
      </c>
      <c r="M3714" s="162">
        <v>14</v>
      </c>
      <c r="N3714" s="162">
        <v>86</v>
      </c>
      <c r="O3714" s="162">
        <v>202</v>
      </c>
      <c r="P3714" s="162">
        <v>1471</v>
      </c>
      <c r="Q3714" s="162">
        <v>2723</v>
      </c>
      <c r="R3714" s="164">
        <v>1</v>
      </c>
      <c r="S3714" s="164" t="s">
        <v>644</v>
      </c>
      <c r="T3714" s="164"/>
      <c r="U3714" s="164" t="s">
        <v>644</v>
      </c>
      <c r="V3714" s="164" t="s">
        <v>644</v>
      </c>
      <c r="W3714" s="162">
        <f t="shared" si="212"/>
        <v>1</v>
      </c>
      <c r="X3714" s="162">
        <v>1</v>
      </c>
      <c r="Y3714" t="str">
        <f t="shared" si="210"/>
        <v>Public Elementary</v>
      </c>
      <c r="AA3714" t="str">
        <f t="shared" si="211"/>
        <v>1</v>
      </c>
    </row>
    <row r="3715" spans="1:28" ht="15.75" hidden="1" customHeight="1" x14ac:dyDescent="0.25">
      <c r="A3715" s="162">
        <v>3690</v>
      </c>
      <c r="B3715" s="162">
        <v>123624</v>
      </c>
      <c r="C3715" s="163" t="s">
        <v>4278</v>
      </c>
      <c r="D3715" s="163" t="s">
        <v>638</v>
      </c>
      <c r="E3715" s="163" t="s">
        <v>1000</v>
      </c>
      <c r="F3715" s="163" t="s">
        <v>4053</v>
      </c>
      <c r="G3715" s="163" t="s">
        <v>4277</v>
      </c>
      <c r="H3715" s="163" t="s">
        <v>4277</v>
      </c>
      <c r="I3715" s="163" t="s">
        <v>643</v>
      </c>
      <c r="J3715" s="162">
        <v>12.016318999999999</v>
      </c>
      <c r="K3715" s="162">
        <v>124.907141</v>
      </c>
      <c r="L3715" s="163" t="s">
        <v>644</v>
      </c>
      <c r="M3715" s="162">
        <v>14</v>
      </c>
      <c r="N3715" s="162">
        <v>86</v>
      </c>
      <c r="O3715" s="162">
        <v>202</v>
      </c>
      <c r="P3715" s="162">
        <v>1471</v>
      </c>
      <c r="Q3715" s="162">
        <v>2723</v>
      </c>
      <c r="R3715" s="164">
        <v>1</v>
      </c>
      <c r="S3715" s="164" t="s">
        <v>644</v>
      </c>
      <c r="T3715" s="164"/>
      <c r="U3715" s="164" t="s">
        <v>644</v>
      </c>
      <c r="V3715" s="164" t="s">
        <v>644</v>
      </c>
      <c r="W3715" s="162">
        <f t="shared" si="212"/>
        <v>1</v>
      </c>
      <c r="X3715" s="162">
        <v>1</v>
      </c>
      <c r="Y3715" t="str">
        <f t="shared" si="210"/>
        <v>Public Elementary</v>
      </c>
      <c r="AA3715" t="str">
        <f t="shared" si="211"/>
        <v>1</v>
      </c>
    </row>
    <row r="3716" spans="1:28" ht="15.75" hidden="1" customHeight="1" x14ac:dyDescent="0.25">
      <c r="A3716" s="162">
        <v>3691</v>
      </c>
      <c r="B3716" s="162">
        <v>123625</v>
      </c>
      <c r="C3716" s="163" t="s">
        <v>4279</v>
      </c>
      <c r="D3716" s="163" t="s">
        <v>638</v>
      </c>
      <c r="E3716" s="163" t="s">
        <v>1000</v>
      </c>
      <c r="F3716" s="163" t="s">
        <v>4053</v>
      </c>
      <c r="G3716" s="163" t="s">
        <v>4277</v>
      </c>
      <c r="H3716" s="163" t="s">
        <v>4277</v>
      </c>
      <c r="I3716" s="163" t="s">
        <v>643</v>
      </c>
      <c r="J3716" s="166">
        <v>11.87575</v>
      </c>
      <c r="K3716" s="166">
        <v>125.00684699999999</v>
      </c>
      <c r="L3716" s="163" t="s">
        <v>644</v>
      </c>
      <c r="M3716" s="162">
        <v>14</v>
      </c>
      <c r="N3716" s="162">
        <v>86</v>
      </c>
      <c r="O3716" s="162">
        <v>202</v>
      </c>
      <c r="P3716" s="162">
        <v>1471</v>
      </c>
      <c r="Q3716" s="162">
        <v>2723</v>
      </c>
      <c r="R3716" s="164">
        <v>1</v>
      </c>
      <c r="S3716" s="164" t="s">
        <v>644</v>
      </c>
      <c r="T3716" s="164"/>
      <c r="U3716" s="164" t="s">
        <v>644</v>
      </c>
      <c r="V3716" s="164" t="s">
        <v>644</v>
      </c>
      <c r="W3716" s="162">
        <f t="shared" si="212"/>
        <v>1</v>
      </c>
      <c r="X3716" s="162">
        <v>1</v>
      </c>
      <c r="Y3716" t="str">
        <f t="shared" si="210"/>
        <v>Public Elementary</v>
      </c>
      <c r="AA3716" t="str">
        <f t="shared" si="211"/>
        <v>1</v>
      </c>
    </row>
    <row r="3717" spans="1:28" ht="15.75" hidden="1" customHeight="1" x14ac:dyDescent="0.25">
      <c r="A3717" s="162">
        <v>3692</v>
      </c>
      <c r="B3717" s="162">
        <v>123626</v>
      </c>
      <c r="C3717" s="163" t="s">
        <v>4280</v>
      </c>
      <c r="D3717" s="163" t="s">
        <v>638</v>
      </c>
      <c r="E3717" s="163" t="s">
        <v>1000</v>
      </c>
      <c r="F3717" s="163" t="s">
        <v>4053</v>
      </c>
      <c r="G3717" s="163" t="s">
        <v>4277</v>
      </c>
      <c r="H3717" s="163" t="s">
        <v>4277</v>
      </c>
      <c r="I3717" s="163" t="s">
        <v>643</v>
      </c>
      <c r="J3717" s="162">
        <v>11.807371</v>
      </c>
      <c r="K3717" s="162">
        <v>124.989538</v>
      </c>
      <c r="L3717" s="163" t="s">
        <v>644</v>
      </c>
      <c r="M3717" s="162">
        <v>14</v>
      </c>
      <c r="N3717" s="162">
        <v>86</v>
      </c>
      <c r="O3717" s="162">
        <v>202</v>
      </c>
      <c r="P3717" s="162">
        <v>1471</v>
      </c>
      <c r="Q3717" s="162">
        <v>2723</v>
      </c>
      <c r="R3717" s="164">
        <v>1</v>
      </c>
      <c r="S3717" s="164" t="s">
        <v>644</v>
      </c>
      <c r="T3717" s="164"/>
      <c r="U3717" s="164" t="s">
        <v>644</v>
      </c>
      <c r="V3717" s="164" t="s">
        <v>644</v>
      </c>
      <c r="W3717" s="162">
        <f t="shared" si="212"/>
        <v>1</v>
      </c>
      <c r="X3717" s="162">
        <v>1</v>
      </c>
      <c r="Y3717" t="str">
        <f t="shared" si="210"/>
        <v>Public Elementary</v>
      </c>
      <c r="AA3717" t="str">
        <f t="shared" si="211"/>
        <v>1</v>
      </c>
    </row>
    <row r="3718" spans="1:28" ht="15.75" hidden="1" customHeight="1" x14ac:dyDescent="0.25">
      <c r="A3718" s="162">
        <v>3693</v>
      </c>
      <c r="B3718" s="162">
        <v>123627</v>
      </c>
      <c r="C3718" s="163" t="s">
        <v>4281</v>
      </c>
      <c r="D3718" s="163" t="s">
        <v>638</v>
      </c>
      <c r="E3718" s="163" t="s">
        <v>1000</v>
      </c>
      <c r="F3718" s="163" t="s">
        <v>4053</v>
      </c>
      <c r="G3718" s="163" t="s">
        <v>4277</v>
      </c>
      <c r="H3718" s="163" t="s">
        <v>4277</v>
      </c>
      <c r="I3718" s="163" t="s">
        <v>643</v>
      </c>
      <c r="J3718" s="162">
        <v>11.958052</v>
      </c>
      <c r="K3718" s="162">
        <v>124.945092</v>
      </c>
      <c r="L3718" s="163" t="s">
        <v>644</v>
      </c>
      <c r="M3718" s="162">
        <v>14</v>
      </c>
      <c r="N3718" s="162">
        <v>86</v>
      </c>
      <c r="O3718" s="162">
        <v>202</v>
      </c>
      <c r="P3718" s="162">
        <v>1471</v>
      </c>
      <c r="Q3718" s="162">
        <v>2723</v>
      </c>
      <c r="R3718" s="164">
        <v>1</v>
      </c>
      <c r="S3718" s="164" t="s">
        <v>644</v>
      </c>
      <c r="T3718" s="164"/>
      <c r="U3718" s="164" t="s">
        <v>644</v>
      </c>
      <c r="V3718" s="164" t="s">
        <v>644</v>
      </c>
      <c r="W3718" s="162">
        <f t="shared" si="212"/>
        <v>1</v>
      </c>
      <c r="X3718" s="162">
        <v>1</v>
      </c>
      <c r="Y3718" t="str">
        <f t="shared" si="210"/>
        <v>Public Elementary</v>
      </c>
      <c r="AA3718" t="str">
        <f t="shared" si="211"/>
        <v>1</v>
      </c>
    </row>
    <row r="3719" spans="1:28" ht="15.75" hidden="1" customHeight="1" x14ac:dyDescent="0.25">
      <c r="A3719" s="162">
        <v>3694</v>
      </c>
      <c r="B3719" s="162">
        <v>123628</v>
      </c>
      <c r="C3719" s="163" t="s">
        <v>4282</v>
      </c>
      <c r="D3719" s="163" t="s">
        <v>638</v>
      </c>
      <c r="E3719" s="163" t="s">
        <v>1000</v>
      </c>
      <c r="F3719" s="163" t="s">
        <v>4053</v>
      </c>
      <c r="G3719" s="163" t="s">
        <v>4277</v>
      </c>
      <c r="H3719" s="163" t="s">
        <v>4277</v>
      </c>
      <c r="I3719" s="163" t="s">
        <v>643</v>
      </c>
      <c r="J3719" s="162">
        <v>11.816613</v>
      </c>
      <c r="K3719" s="162">
        <v>124.97923900000001</v>
      </c>
      <c r="L3719" s="163" t="s">
        <v>644</v>
      </c>
      <c r="M3719" s="162">
        <v>14</v>
      </c>
      <c r="N3719" s="162">
        <v>86</v>
      </c>
      <c r="O3719" s="162">
        <v>202</v>
      </c>
      <c r="P3719" s="162">
        <v>1471</v>
      </c>
      <c r="Q3719" s="162">
        <v>2723</v>
      </c>
      <c r="R3719" s="164">
        <v>1</v>
      </c>
      <c r="S3719" s="164" t="s">
        <v>644</v>
      </c>
      <c r="T3719" s="164"/>
      <c r="U3719" s="164" t="s">
        <v>644</v>
      </c>
      <c r="V3719" s="164" t="s">
        <v>644</v>
      </c>
      <c r="W3719" s="162">
        <f t="shared" si="212"/>
        <v>1</v>
      </c>
      <c r="X3719" s="162">
        <v>1</v>
      </c>
      <c r="Y3719" t="str">
        <f t="shared" si="210"/>
        <v>Public Elementary</v>
      </c>
      <c r="AA3719" t="str">
        <f t="shared" si="211"/>
        <v>1</v>
      </c>
    </row>
    <row r="3720" spans="1:28" ht="15.75" hidden="1" customHeight="1" x14ac:dyDescent="0.25">
      <c r="A3720" s="162">
        <v>3695</v>
      </c>
      <c r="B3720" s="162">
        <v>123629</v>
      </c>
      <c r="C3720" s="163" t="s">
        <v>4283</v>
      </c>
      <c r="D3720" s="163" t="s">
        <v>638</v>
      </c>
      <c r="E3720" s="163" t="s">
        <v>1000</v>
      </c>
      <c r="F3720" s="163" t="s">
        <v>4053</v>
      </c>
      <c r="G3720" s="163" t="s">
        <v>4277</v>
      </c>
      <c r="H3720" s="163" t="s">
        <v>4277</v>
      </c>
      <c r="I3720" s="163" t="s">
        <v>643</v>
      </c>
      <c r="J3720" s="162">
        <v>11.859622999999999</v>
      </c>
      <c r="K3720" s="162">
        <v>125.01646</v>
      </c>
      <c r="L3720" s="163" t="s">
        <v>644</v>
      </c>
      <c r="M3720" s="162">
        <v>14</v>
      </c>
      <c r="N3720" s="162">
        <v>86</v>
      </c>
      <c r="O3720" s="162">
        <v>202</v>
      </c>
      <c r="P3720" s="162">
        <v>1471</v>
      </c>
      <c r="Q3720" s="162">
        <v>2723</v>
      </c>
      <c r="R3720" s="164">
        <v>1</v>
      </c>
      <c r="S3720" s="164" t="s">
        <v>644</v>
      </c>
      <c r="T3720" s="164"/>
      <c r="U3720" s="164" t="s">
        <v>644</v>
      </c>
      <c r="V3720" s="164" t="s">
        <v>644</v>
      </c>
      <c r="W3720" s="162">
        <f t="shared" si="212"/>
        <v>1</v>
      </c>
      <c r="X3720" s="162">
        <v>1</v>
      </c>
      <c r="Y3720" t="str">
        <f t="shared" si="210"/>
        <v>Public Elementary</v>
      </c>
      <c r="AA3720" t="str">
        <f t="shared" si="211"/>
        <v>1</v>
      </c>
      <c r="AB3720" t="s">
        <v>4284</v>
      </c>
    </row>
    <row r="3721" spans="1:28" ht="15.75" hidden="1" customHeight="1" x14ac:dyDescent="0.25">
      <c r="A3721" s="162">
        <v>3696</v>
      </c>
      <c r="B3721" s="162">
        <v>123630</v>
      </c>
      <c r="C3721" s="163" t="s">
        <v>4285</v>
      </c>
      <c r="D3721" s="163" t="s">
        <v>638</v>
      </c>
      <c r="E3721" s="163" t="s">
        <v>1000</v>
      </c>
      <c r="F3721" s="163" t="s">
        <v>4053</v>
      </c>
      <c r="G3721" s="163" t="s">
        <v>4277</v>
      </c>
      <c r="H3721" s="163" t="s">
        <v>4277</v>
      </c>
      <c r="I3721" s="163" t="s">
        <v>643</v>
      </c>
      <c r="J3721" s="162">
        <v>11.837615</v>
      </c>
      <c r="K3721" s="162">
        <v>125.01408600000001</v>
      </c>
      <c r="L3721" s="163" t="s">
        <v>644</v>
      </c>
      <c r="M3721" s="162">
        <v>14</v>
      </c>
      <c r="N3721" s="162">
        <v>86</v>
      </c>
      <c r="O3721" s="162">
        <v>202</v>
      </c>
      <c r="P3721" s="162">
        <v>1471</v>
      </c>
      <c r="Q3721" s="162">
        <v>2723</v>
      </c>
      <c r="R3721" s="164">
        <v>1</v>
      </c>
      <c r="S3721" s="164" t="s">
        <v>644</v>
      </c>
      <c r="T3721" s="164"/>
      <c r="U3721" s="164" t="s">
        <v>644</v>
      </c>
      <c r="V3721" s="164" t="s">
        <v>644</v>
      </c>
      <c r="W3721" s="162">
        <f t="shared" si="212"/>
        <v>1</v>
      </c>
      <c r="X3721" s="162">
        <v>1</v>
      </c>
      <c r="Y3721" t="str">
        <f t="shared" si="210"/>
        <v>Public Elementary</v>
      </c>
      <c r="AA3721" t="str">
        <f t="shared" si="211"/>
        <v>1</v>
      </c>
    </row>
    <row r="3722" spans="1:28" ht="15.75" hidden="1" customHeight="1" x14ac:dyDescent="0.25">
      <c r="A3722" s="162">
        <v>3697</v>
      </c>
      <c r="B3722" s="162">
        <v>123631</v>
      </c>
      <c r="C3722" s="163" t="s">
        <v>4286</v>
      </c>
      <c r="D3722" s="163" t="s">
        <v>638</v>
      </c>
      <c r="E3722" s="163" t="s">
        <v>1000</v>
      </c>
      <c r="F3722" s="163" t="s">
        <v>4053</v>
      </c>
      <c r="G3722" s="163" t="s">
        <v>4277</v>
      </c>
      <c r="H3722" s="163" t="s">
        <v>4277</v>
      </c>
      <c r="I3722" s="163" t="s">
        <v>643</v>
      </c>
      <c r="J3722" s="162">
        <v>12.009099000000001</v>
      </c>
      <c r="K3722" s="162">
        <v>125.054226</v>
      </c>
      <c r="L3722" s="163" t="s">
        <v>644</v>
      </c>
      <c r="M3722" s="162">
        <v>14</v>
      </c>
      <c r="N3722" s="162">
        <v>86</v>
      </c>
      <c r="O3722" s="162">
        <v>202</v>
      </c>
      <c r="P3722" s="162">
        <v>1471</v>
      </c>
      <c r="Q3722" s="162">
        <v>2723</v>
      </c>
      <c r="R3722" s="164">
        <v>1</v>
      </c>
      <c r="S3722" s="164" t="s">
        <v>644</v>
      </c>
      <c r="T3722" s="164"/>
      <c r="U3722" s="164" t="s">
        <v>644</v>
      </c>
      <c r="V3722" s="164" t="s">
        <v>644</v>
      </c>
      <c r="W3722" s="162">
        <f t="shared" si="212"/>
        <v>1</v>
      </c>
      <c r="X3722" s="162">
        <v>1</v>
      </c>
      <c r="Y3722" t="str">
        <f t="shared" si="210"/>
        <v>Public Elementary</v>
      </c>
      <c r="AA3722" t="str">
        <f t="shared" si="211"/>
        <v>1</v>
      </c>
    </row>
    <row r="3723" spans="1:28" ht="15.75" hidden="1" customHeight="1" x14ac:dyDescent="0.25">
      <c r="A3723" s="162">
        <v>3698</v>
      </c>
      <c r="B3723" s="162">
        <v>123632</v>
      </c>
      <c r="C3723" s="163" t="s">
        <v>4287</v>
      </c>
      <c r="D3723" s="163" t="s">
        <v>638</v>
      </c>
      <c r="E3723" s="163" t="s">
        <v>1000</v>
      </c>
      <c r="F3723" s="163" t="s">
        <v>4053</v>
      </c>
      <c r="G3723" s="163" t="s">
        <v>4277</v>
      </c>
      <c r="H3723" s="163" t="s">
        <v>4277</v>
      </c>
      <c r="I3723" s="163" t="s">
        <v>643</v>
      </c>
      <c r="J3723" s="162">
        <v>11.967456</v>
      </c>
      <c r="K3723" s="162">
        <v>124.99792100000001</v>
      </c>
      <c r="L3723" s="163" t="s">
        <v>644</v>
      </c>
      <c r="M3723" s="162">
        <v>14</v>
      </c>
      <c r="N3723" s="162">
        <v>86</v>
      </c>
      <c r="O3723" s="162">
        <v>202</v>
      </c>
      <c r="P3723" s="162">
        <v>1471</v>
      </c>
      <c r="Q3723" s="162">
        <v>2723</v>
      </c>
      <c r="R3723" s="164">
        <v>1</v>
      </c>
      <c r="S3723" s="164" t="s">
        <v>644</v>
      </c>
      <c r="T3723" s="164"/>
      <c r="U3723" s="164" t="s">
        <v>644</v>
      </c>
      <c r="V3723" s="164" t="s">
        <v>644</v>
      </c>
      <c r="W3723" s="162">
        <f t="shared" si="212"/>
        <v>1</v>
      </c>
      <c r="X3723" s="162">
        <v>1</v>
      </c>
      <c r="Y3723" t="str">
        <f t="shared" si="210"/>
        <v>Public Elementary</v>
      </c>
      <c r="AA3723" t="str">
        <f t="shared" si="211"/>
        <v>1</v>
      </c>
    </row>
    <row r="3724" spans="1:28" ht="15.75" hidden="1" customHeight="1" x14ac:dyDescent="0.25">
      <c r="A3724" s="162">
        <v>3699</v>
      </c>
      <c r="B3724" s="162">
        <v>123633</v>
      </c>
      <c r="C3724" s="163" t="s">
        <v>4288</v>
      </c>
      <c r="D3724" s="163" t="s">
        <v>638</v>
      </c>
      <c r="E3724" s="163" t="s">
        <v>1000</v>
      </c>
      <c r="F3724" s="163" t="s">
        <v>4053</v>
      </c>
      <c r="G3724" s="163" t="s">
        <v>4277</v>
      </c>
      <c r="H3724" s="163" t="s">
        <v>4277</v>
      </c>
      <c r="I3724" s="163" t="s">
        <v>643</v>
      </c>
      <c r="J3724" s="162">
        <v>12.035291000000001</v>
      </c>
      <c r="K3724" s="162">
        <v>124.969425</v>
      </c>
      <c r="L3724" s="163" t="s">
        <v>644</v>
      </c>
      <c r="M3724" s="162">
        <v>14</v>
      </c>
      <c r="N3724" s="162">
        <v>86</v>
      </c>
      <c r="O3724" s="162">
        <v>202</v>
      </c>
      <c r="P3724" s="162">
        <v>1471</v>
      </c>
      <c r="Q3724" s="162">
        <v>2723</v>
      </c>
      <c r="R3724" s="164">
        <v>1</v>
      </c>
      <c r="S3724" s="164" t="s">
        <v>644</v>
      </c>
      <c r="T3724" s="164"/>
      <c r="U3724" s="164" t="s">
        <v>644</v>
      </c>
      <c r="V3724" s="164" t="s">
        <v>644</v>
      </c>
      <c r="W3724" s="162">
        <f t="shared" si="212"/>
        <v>1</v>
      </c>
      <c r="X3724" s="162">
        <v>1</v>
      </c>
      <c r="Y3724" t="str">
        <f t="shared" si="210"/>
        <v>Public Elementary</v>
      </c>
      <c r="AA3724" t="str">
        <f t="shared" si="211"/>
        <v>1</v>
      </c>
    </row>
    <row r="3725" spans="1:28" ht="15.75" hidden="1" customHeight="1" x14ac:dyDescent="0.25">
      <c r="A3725" s="162">
        <v>3700</v>
      </c>
      <c r="B3725" s="162">
        <v>123634</v>
      </c>
      <c r="C3725" s="163" t="s">
        <v>4289</v>
      </c>
      <c r="D3725" s="163" t="s">
        <v>638</v>
      </c>
      <c r="E3725" s="163" t="s">
        <v>1000</v>
      </c>
      <c r="F3725" s="163" t="s">
        <v>4053</v>
      </c>
      <c r="G3725" s="163" t="s">
        <v>4277</v>
      </c>
      <c r="H3725" s="163" t="s">
        <v>4277</v>
      </c>
      <c r="I3725" s="163" t="s">
        <v>643</v>
      </c>
      <c r="J3725" s="162">
        <v>11.901954999999999</v>
      </c>
      <c r="K3725" s="162">
        <v>124.992428</v>
      </c>
      <c r="L3725" s="163" t="s">
        <v>644</v>
      </c>
      <c r="M3725" s="162">
        <v>14</v>
      </c>
      <c r="N3725" s="162">
        <v>86</v>
      </c>
      <c r="O3725" s="162">
        <v>202</v>
      </c>
      <c r="P3725" s="162">
        <v>1471</v>
      </c>
      <c r="Q3725" s="162">
        <v>2723</v>
      </c>
      <c r="R3725" s="164">
        <v>1</v>
      </c>
      <c r="S3725" s="164" t="s">
        <v>644</v>
      </c>
      <c r="T3725" s="164"/>
      <c r="U3725" s="164" t="s">
        <v>644</v>
      </c>
      <c r="V3725" s="164" t="s">
        <v>644</v>
      </c>
      <c r="W3725" s="162">
        <f t="shared" si="212"/>
        <v>1</v>
      </c>
      <c r="X3725" s="162">
        <v>1</v>
      </c>
      <c r="Y3725" t="str">
        <f t="shared" si="210"/>
        <v>Public Elementary</v>
      </c>
      <c r="AA3725" t="str">
        <f t="shared" si="211"/>
        <v>1</v>
      </c>
    </row>
    <row r="3726" spans="1:28" ht="15.75" hidden="1" customHeight="1" x14ac:dyDescent="0.25">
      <c r="A3726" s="162">
        <v>3701</v>
      </c>
      <c r="B3726" s="162">
        <v>123635</v>
      </c>
      <c r="C3726" s="163" t="s">
        <v>4290</v>
      </c>
      <c r="D3726" s="163" t="s">
        <v>638</v>
      </c>
      <c r="E3726" s="163" t="s">
        <v>1000</v>
      </c>
      <c r="F3726" s="163" t="s">
        <v>4053</v>
      </c>
      <c r="G3726" s="163" t="s">
        <v>4277</v>
      </c>
      <c r="H3726" s="163" t="s">
        <v>4277</v>
      </c>
      <c r="I3726" s="163" t="s">
        <v>643</v>
      </c>
      <c r="J3726" s="166">
        <v>11.976692</v>
      </c>
      <c r="K3726" s="166">
        <v>124.92877</v>
      </c>
      <c r="L3726" s="163" t="s">
        <v>644</v>
      </c>
      <c r="M3726" s="162">
        <v>14</v>
      </c>
      <c r="N3726" s="162">
        <v>86</v>
      </c>
      <c r="O3726" s="162">
        <v>202</v>
      </c>
      <c r="P3726" s="162">
        <v>1471</v>
      </c>
      <c r="Q3726" s="162">
        <v>2723</v>
      </c>
      <c r="R3726" s="164">
        <v>1</v>
      </c>
      <c r="S3726" s="164" t="s">
        <v>644</v>
      </c>
      <c r="T3726" s="164"/>
      <c r="U3726" s="164" t="s">
        <v>644</v>
      </c>
      <c r="V3726" s="164" t="s">
        <v>644</v>
      </c>
      <c r="W3726" s="162">
        <f t="shared" si="212"/>
        <v>1</v>
      </c>
      <c r="X3726" s="162">
        <v>1</v>
      </c>
      <c r="Y3726" t="str">
        <f t="shared" si="210"/>
        <v>Public Elementary</v>
      </c>
      <c r="AA3726" t="str">
        <f t="shared" si="211"/>
        <v>1</v>
      </c>
    </row>
    <row r="3727" spans="1:28" ht="15.75" hidden="1" customHeight="1" x14ac:dyDescent="0.25">
      <c r="A3727" s="162">
        <v>3702</v>
      </c>
      <c r="B3727" s="162">
        <v>123636</v>
      </c>
      <c r="C3727" s="163" t="s">
        <v>2029</v>
      </c>
      <c r="D3727" s="163" t="s">
        <v>638</v>
      </c>
      <c r="E3727" s="163" t="s">
        <v>1000</v>
      </c>
      <c r="F3727" s="163" t="s">
        <v>4053</v>
      </c>
      <c r="G3727" s="163" t="s">
        <v>4277</v>
      </c>
      <c r="H3727" s="163" t="s">
        <v>4277</v>
      </c>
      <c r="I3727" s="163" t="s">
        <v>643</v>
      </c>
      <c r="J3727" s="162">
        <v>11.832406000000001</v>
      </c>
      <c r="K3727" s="162">
        <v>125.02058</v>
      </c>
      <c r="L3727" s="163" t="s">
        <v>644</v>
      </c>
      <c r="M3727" s="162">
        <v>14</v>
      </c>
      <c r="N3727" s="162">
        <v>86</v>
      </c>
      <c r="O3727" s="162">
        <v>202</v>
      </c>
      <c r="P3727" s="162">
        <v>1471</v>
      </c>
      <c r="Q3727" s="162">
        <v>2723</v>
      </c>
      <c r="R3727" s="164">
        <v>1</v>
      </c>
      <c r="S3727" s="164" t="s">
        <v>644</v>
      </c>
      <c r="T3727" s="164"/>
      <c r="U3727" s="164" t="s">
        <v>644</v>
      </c>
      <c r="V3727" s="164" t="s">
        <v>644</v>
      </c>
      <c r="W3727" s="162">
        <f t="shared" si="212"/>
        <v>1</v>
      </c>
      <c r="X3727" s="162">
        <v>1</v>
      </c>
      <c r="Y3727" t="str">
        <f t="shared" si="210"/>
        <v>Public Elementary</v>
      </c>
      <c r="AA3727" t="str">
        <f t="shared" si="211"/>
        <v>1</v>
      </c>
    </row>
    <row r="3728" spans="1:28" ht="15.75" hidden="1" customHeight="1" x14ac:dyDescent="0.25">
      <c r="A3728" s="162">
        <v>3703</v>
      </c>
      <c r="B3728" s="162">
        <v>123637</v>
      </c>
      <c r="C3728" s="163" t="s">
        <v>4291</v>
      </c>
      <c r="D3728" s="163" t="s">
        <v>638</v>
      </c>
      <c r="E3728" s="163" t="s">
        <v>1000</v>
      </c>
      <c r="F3728" s="163" t="s">
        <v>4053</v>
      </c>
      <c r="G3728" s="163" t="s">
        <v>4277</v>
      </c>
      <c r="H3728" s="163" t="s">
        <v>4277</v>
      </c>
      <c r="I3728" s="163" t="s">
        <v>643</v>
      </c>
      <c r="J3728" s="162">
        <v>11.858530999999999</v>
      </c>
      <c r="K3728" s="162">
        <v>124.965005</v>
      </c>
      <c r="L3728" s="163" t="s">
        <v>644</v>
      </c>
      <c r="M3728" s="162">
        <v>14</v>
      </c>
      <c r="N3728" s="162">
        <v>86</v>
      </c>
      <c r="O3728" s="162">
        <v>202</v>
      </c>
      <c r="P3728" s="162">
        <v>1471</v>
      </c>
      <c r="Q3728" s="162">
        <v>2723</v>
      </c>
      <c r="R3728" s="164">
        <v>1</v>
      </c>
      <c r="S3728" s="164" t="s">
        <v>644</v>
      </c>
      <c r="T3728" s="164"/>
      <c r="U3728" s="164" t="s">
        <v>644</v>
      </c>
      <c r="V3728" s="164" t="s">
        <v>644</v>
      </c>
      <c r="W3728" s="162">
        <f t="shared" si="212"/>
        <v>1</v>
      </c>
      <c r="X3728" s="162">
        <v>1</v>
      </c>
      <c r="Y3728" t="str">
        <f t="shared" si="210"/>
        <v>Public Elementary</v>
      </c>
      <c r="AA3728" t="str">
        <f t="shared" si="211"/>
        <v>1</v>
      </c>
    </row>
    <row r="3729" spans="1:27" ht="15.75" hidden="1" customHeight="1" x14ac:dyDescent="0.25">
      <c r="A3729" s="162">
        <v>3704</v>
      </c>
      <c r="B3729" s="162">
        <v>123638</v>
      </c>
      <c r="C3729" s="163" t="s">
        <v>1396</v>
      </c>
      <c r="D3729" s="163" t="s">
        <v>638</v>
      </c>
      <c r="E3729" s="163" t="s">
        <v>1000</v>
      </c>
      <c r="F3729" s="163" t="s">
        <v>4053</v>
      </c>
      <c r="G3729" s="163" t="s">
        <v>4277</v>
      </c>
      <c r="H3729" s="163" t="s">
        <v>4277</v>
      </c>
      <c r="I3729" s="163" t="s">
        <v>643</v>
      </c>
      <c r="J3729" s="162">
        <v>12.001711999999999</v>
      </c>
      <c r="K3729" s="162">
        <v>124.93783999999999</v>
      </c>
      <c r="L3729" s="163" t="s">
        <v>644</v>
      </c>
      <c r="M3729" s="162">
        <v>14</v>
      </c>
      <c r="N3729" s="162">
        <v>86</v>
      </c>
      <c r="O3729" s="162">
        <v>202</v>
      </c>
      <c r="P3729" s="162">
        <v>1471</v>
      </c>
      <c r="Q3729" s="162">
        <v>2723</v>
      </c>
      <c r="R3729" s="164">
        <v>1</v>
      </c>
      <c r="S3729" s="164" t="s">
        <v>644</v>
      </c>
      <c r="T3729" s="164"/>
      <c r="U3729" s="164" t="s">
        <v>644</v>
      </c>
      <c r="V3729" s="164" t="s">
        <v>644</v>
      </c>
      <c r="W3729" s="162">
        <f t="shared" si="212"/>
        <v>1</v>
      </c>
      <c r="X3729" s="162">
        <v>1</v>
      </c>
      <c r="Y3729" t="str">
        <f t="shared" si="210"/>
        <v>Public Elementary</v>
      </c>
      <c r="AA3729" t="str">
        <f t="shared" si="211"/>
        <v>1</v>
      </c>
    </row>
    <row r="3730" spans="1:27" ht="15.75" hidden="1" customHeight="1" x14ac:dyDescent="0.25">
      <c r="A3730" s="162">
        <v>3705</v>
      </c>
      <c r="B3730" s="162">
        <v>123639</v>
      </c>
      <c r="C3730" s="163" t="s">
        <v>4292</v>
      </c>
      <c r="D3730" s="163" t="s">
        <v>638</v>
      </c>
      <c r="E3730" s="163" t="s">
        <v>1000</v>
      </c>
      <c r="F3730" s="163" t="s">
        <v>4053</v>
      </c>
      <c r="G3730" s="163" t="s">
        <v>4277</v>
      </c>
      <c r="H3730" s="163" t="s">
        <v>4277</v>
      </c>
      <c r="I3730" s="163" t="s">
        <v>643</v>
      </c>
      <c r="J3730" s="162">
        <v>12.000704000000001</v>
      </c>
      <c r="K3730" s="162">
        <v>125.00581699999999</v>
      </c>
      <c r="L3730" s="163" t="s">
        <v>644</v>
      </c>
      <c r="M3730" s="162">
        <v>14</v>
      </c>
      <c r="N3730" s="162">
        <v>86</v>
      </c>
      <c r="O3730" s="162">
        <v>202</v>
      </c>
      <c r="P3730" s="162">
        <v>1471</v>
      </c>
      <c r="Q3730" s="162">
        <v>2723</v>
      </c>
      <c r="R3730" s="164">
        <v>1</v>
      </c>
      <c r="S3730" s="164" t="s">
        <v>644</v>
      </c>
      <c r="T3730" s="164"/>
      <c r="U3730" s="164" t="s">
        <v>644</v>
      </c>
      <c r="V3730" s="164" t="s">
        <v>644</v>
      </c>
      <c r="W3730" s="162">
        <f t="shared" si="212"/>
        <v>1</v>
      </c>
      <c r="X3730" s="162">
        <v>1</v>
      </c>
      <c r="Y3730" t="str">
        <f t="shared" si="210"/>
        <v>Public Elementary</v>
      </c>
      <c r="AA3730" t="str">
        <f t="shared" si="211"/>
        <v>1</v>
      </c>
    </row>
    <row r="3731" spans="1:27" ht="15.75" hidden="1" customHeight="1" x14ac:dyDescent="0.25">
      <c r="A3731" s="162">
        <v>3706</v>
      </c>
      <c r="B3731" s="162">
        <v>123640</v>
      </c>
      <c r="C3731" s="163" t="s">
        <v>4293</v>
      </c>
      <c r="D3731" s="163" t="s">
        <v>638</v>
      </c>
      <c r="E3731" s="163" t="s">
        <v>1000</v>
      </c>
      <c r="F3731" s="163" t="s">
        <v>4053</v>
      </c>
      <c r="G3731" s="163" t="s">
        <v>4277</v>
      </c>
      <c r="H3731" s="163" t="s">
        <v>4277</v>
      </c>
      <c r="I3731" s="163" t="s">
        <v>643</v>
      </c>
      <c r="J3731" s="162">
        <v>11.846603</v>
      </c>
      <c r="K3731" s="162">
        <v>124.98277899999999</v>
      </c>
      <c r="L3731" s="163" t="s">
        <v>644</v>
      </c>
      <c r="M3731" s="162">
        <v>14</v>
      </c>
      <c r="N3731" s="162">
        <v>86</v>
      </c>
      <c r="O3731" s="162">
        <v>202</v>
      </c>
      <c r="P3731" s="162">
        <v>1471</v>
      </c>
      <c r="Q3731" s="162">
        <v>2723</v>
      </c>
      <c r="R3731" s="164">
        <v>1</v>
      </c>
      <c r="S3731" s="164" t="s">
        <v>644</v>
      </c>
      <c r="T3731" s="164"/>
      <c r="U3731" s="164" t="s">
        <v>644</v>
      </c>
      <c r="V3731" s="164" t="s">
        <v>644</v>
      </c>
      <c r="W3731" s="162">
        <f t="shared" si="212"/>
        <v>1</v>
      </c>
      <c r="X3731" s="162">
        <v>1</v>
      </c>
      <c r="Y3731" t="str">
        <f t="shared" si="210"/>
        <v>Public Elementary</v>
      </c>
      <c r="AA3731" t="str">
        <f t="shared" si="211"/>
        <v>1</v>
      </c>
    </row>
    <row r="3732" spans="1:27" ht="15.75" hidden="1" customHeight="1" x14ac:dyDescent="0.25">
      <c r="A3732" s="162">
        <v>3707</v>
      </c>
      <c r="B3732" s="162">
        <v>123641</v>
      </c>
      <c r="C3732" s="163" t="s">
        <v>4294</v>
      </c>
      <c r="D3732" s="163" t="s">
        <v>638</v>
      </c>
      <c r="E3732" s="163" t="s">
        <v>1000</v>
      </c>
      <c r="F3732" s="163" t="s">
        <v>4053</v>
      </c>
      <c r="G3732" s="163" t="s">
        <v>4277</v>
      </c>
      <c r="H3732" s="163" t="s">
        <v>4277</v>
      </c>
      <c r="I3732" s="163" t="s">
        <v>643</v>
      </c>
      <c r="J3732" s="162">
        <v>11.812580000000001</v>
      </c>
      <c r="K3732" s="162">
        <v>125.019407</v>
      </c>
      <c r="L3732" s="163" t="s">
        <v>644</v>
      </c>
      <c r="M3732" s="162">
        <v>14</v>
      </c>
      <c r="N3732" s="162">
        <v>86</v>
      </c>
      <c r="O3732" s="162">
        <v>202</v>
      </c>
      <c r="P3732" s="162">
        <v>1471</v>
      </c>
      <c r="Q3732" s="162">
        <v>2723</v>
      </c>
      <c r="R3732" s="164">
        <v>1</v>
      </c>
      <c r="S3732" s="164" t="s">
        <v>644</v>
      </c>
      <c r="T3732" s="164"/>
      <c r="U3732" s="164" t="s">
        <v>644</v>
      </c>
      <c r="V3732" s="164" t="s">
        <v>644</v>
      </c>
      <c r="W3732" s="162">
        <f t="shared" si="212"/>
        <v>1</v>
      </c>
      <c r="X3732" s="162">
        <v>1</v>
      </c>
      <c r="Y3732" t="str">
        <f t="shared" si="210"/>
        <v>Public Elementary</v>
      </c>
      <c r="AA3732" t="str">
        <f t="shared" si="211"/>
        <v>1</v>
      </c>
    </row>
    <row r="3733" spans="1:27" ht="15.75" hidden="1" customHeight="1" x14ac:dyDescent="0.25">
      <c r="A3733" s="162">
        <v>3708</v>
      </c>
      <c r="B3733" s="162">
        <v>123642</v>
      </c>
      <c r="C3733" s="163" t="s">
        <v>4295</v>
      </c>
      <c r="D3733" s="163" t="s">
        <v>638</v>
      </c>
      <c r="E3733" s="163" t="s">
        <v>1000</v>
      </c>
      <c r="F3733" s="163" t="s">
        <v>4053</v>
      </c>
      <c r="G3733" s="163" t="s">
        <v>4277</v>
      </c>
      <c r="H3733" s="163" t="s">
        <v>4277</v>
      </c>
      <c r="I3733" s="163" t="s">
        <v>643</v>
      </c>
      <c r="J3733" s="162">
        <v>11.779477</v>
      </c>
      <c r="K3733" s="162">
        <v>124.98732099999999</v>
      </c>
      <c r="L3733" s="163" t="s">
        <v>644</v>
      </c>
      <c r="M3733" s="162">
        <v>14</v>
      </c>
      <c r="N3733" s="162">
        <v>86</v>
      </c>
      <c r="O3733" s="162">
        <v>202</v>
      </c>
      <c r="P3733" s="162">
        <v>1471</v>
      </c>
      <c r="Q3733" s="162">
        <v>2723</v>
      </c>
      <c r="R3733" s="164">
        <v>1</v>
      </c>
      <c r="S3733" s="164" t="s">
        <v>644</v>
      </c>
      <c r="T3733" s="164"/>
      <c r="U3733" s="164" t="s">
        <v>644</v>
      </c>
      <c r="V3733" s="164" t="s">
        <v>644</v>
      </c>
      <c r="W3733" s="162">
        <f t="shared" si="212"/>
        <v>1</v>
      </c>
      <c r="X3733" s="162">
        <v>1</v>
      </c>
      <c r="Y3733" t="str">
        <f t="shared" si="210"/>
        <v>Public Elementary</v>
      </c>
      <c r="AA3733" t="str">
        <f t="shared" si="211"/>
        <v>1</v>
      </c>
    </row>
    <row r="3734" spans="1:27" ht="15.75" hidden="1" customHeight="1" x14ac:dyDescent="0.25">
      <c r="A3734" s="162">
        <v>3709</v>
      </c>
      <c r="B3734" s="162">
        <v>123643</v>
      </c>
      <c r="C3734" s="163" t="s">
        <v>4296</v>
      </c>
      <c r="D3734" s="163" t="s">
        <v>638</v>
      </c>
      <c r="E3734" s="163" t="s">
        <v>1000</v>
      </c>
      <c r="F3734" s="163" t="s">
        <v>4053</v>
      </c>
      <c r="G3734" s="163" t="s">
        <v>4277</v>
      </c>
      <c r="H3734" s="163" t="s">
        <v>4277</v>
      </c>
      <c r="I3734" s="163" t="s">
        <v>643</v>
      </c>
      <c r="J3734" s="162">
        <v>11.804515</v>
      </c>
      <c r="K3734" s="162">
        <v>125.008764</v>
      </c>
      <c r="L3734" s="163" t="s">
        <v>644</v>
      </c>
      <c r="M3734" s="162">
        <v>14</v>
      </c>
      <c r="N3734" s="162">
        <v>86</v>
      </c>
      <c r="O3734" s="162">
        <v>202</v>
      </c>
      <c r="P3734" s="162">
        <v>1471</v>
      </c>
      <c r="Q3734" s="162">
        <v>2723</v>
      </c>
      <c r="R3734" s="164">
        <v>1</v>
      </c>
      <c r="S3734" s="164" t="s">
        <v>644</v>
      </c>
      <c r="T3734" s="164"/>
      <c r="U3734" s="164" t="s">
        <v>644</v>
      </c>
      <c r="V3734" s="164" t="s">
        <v>644</v>
      </c>
      <c r="W3734" s="162">
        <f t="shared" si="212"/>
        <v>1</v>
      </c>
      <c r="X3734" s="162">
        <v>1</v>
      </c>
      <c r="Y3734" t="str">
        <f t="shared" si="210"/>
        <v>Public Elementary</v>
      </c>
      <c r="AA3734" t="str">
        <f t="shared" si="211"/>
        <v>1</v>
      </c>
    </row>
    <row r="3735" spans="1:27" ht="15.75" hidden="1" customHeight="1" x14ac:dyDescent="0.25">
      <c r="A3735" s="162">
        <v>3710</v>
      </c>
      <c r="B3735" s="162">
        <v>123644</v>
      </c>
      <c r="C3735" s="163" t="s">
        <v>4297</v>
      </c>
      <c r="D3735" s="163" t="s">
        <v>638</v>
      </c>
      <c r="E3735" s="163" t="s">
        <v>1000</v>
      </c>
      <c r="F3735" s="163" t="s">
        <v>4053</v>
      </c>
      <c r="G3735" s="163" t="s">
        <v>4277</v>
      </c>
      <c r="H3735" s="163" t="s">
        <v>4277</v>
      </c>
      <c r="I3735" s="163" t="s">
        <v>643</v>
      </c>
      <c r="J3735" s="166">
        <v>11.78351</v>
      </c>
      <c r="K3735" s="166">
        <v>124.977694</v>
      </c>
      <c r="L3735" s="163" t="s">
        <v>644</v>
      </c>
      <c r="M3735" s="162">
        <v>14</v>
      </c>
      <c r="N3735" s="162">
        <v>86</v>
      </c>
      <c r="O3735" s="162">
        <v>202</v>
      </c>
      <c r="P3735" s="162">
        <v>1471</v>
      </c>
      <c r="Q3735" s="162">
        <v>2723</v>
      </c>
      <c r="R3735" s="164">
        <v>1</v>
      </c>
      <c r="S3735" s="164" t="s">
        <v>644</v>
      </c>
      <c r="T3735" s="164"/>
      <c r="U3735" s="164" t="s">
        <v>644</v>
      </c>
      <c r="V3735" s="164" t="s">
        <v>644</v>
      </c>
      <c r="W3735" s="162">
        <f t="shared" si="212"/>
        <v>1</v>
      </c>
      <c r="X3735" s="162">
        <v>1</v>
      </c>
      <c r="Y3735" t="str">
        <f t="shared" si="210"/>
        <v>Public Elementary</v>
      </c>
      <c r="AA3735" t="str">
        <f t="shared" si="211"/>
        <v>1</v>
      </c>
    </row>
    <row r="3736" spans="1:27" ht="15.75" hidden="1" customHeight="1" x14ac:dyDescent="0.25">
      <c r="A3736" s="162">
        <v>3711</v>
      </c>
      <c r="B3736" s="162">
        <v>123645</v>
      </c>
      <c r="C3736" s="163" t="s">
        <v>4298</v>
      </c>
      <c r="D3736" s="163" t="s">
        <v>638</v>
      </c>
      <c r="E3736" s="163" t="s">
        <v>1000</v>
      </c>
      <c r="F3736" s="163" t="s">
        <v>4053</v>
      </c>
      <c r="G3736" s="163" t="s">
        <v>4277</v>
      </c>
      <c r="H3736" s="163" t="s">
        <v>4277</v>
      </c>
      <c r="I3736" s="163" t="s">
        <v>643</v>
      </c>
      <c r="J3736" s="162">
        <v>11.858027</v>
      </c>
      <c r="K3736" s="162">
        <v>124.994102</v>
      </c>
      <c r="L3736" s="163" t="s">
        <v>644</v>
      </c>
      <c r="M3736" s="162">
        <v>14</v>
      </c>
      <c r="N3736" s="162">
        <v>86</v>
      </c>
      <c r="O3736" s="162">
        <v>202</v>
      </c>
      <c r="P3736" s="162">
        <v>1471</v>
      </c>
      <c r="Q3736" s="162">
        <v>2723</v>
      </c>
      <c r="R3736" s="164">
        <v>1</v>
      </c>
      <c r="S3736" s="164" t="s">
        <v>644</v>
      </c>
      <c r="T3736" s="164"/>
      <c r="U3736" s="164" t="s">
        <v>644</v>
      </c>
      <c r="V3736" s="164" t="s">
        <v>644</v>
      </c>
      <c r="W3736" s="162">
        <f t="shared" si="212"/>
        <v>1</v>
      </c>
      <c r="X3736" s="162">
        <v>1</v>
      </c>
      <c r="Y3736" t="str">
        <f t="shared" si="210"/>
        <v>Public Elementary</v>
      </c>
      <c r="AA3736" t="str">
        <f t="shared" si="211"/>
        <v>1</v>
      </c>
    </row>
    <row r="3737" spans="1:27" ht="15.75" hidden="1" customHeight="1" x14ac:dyDescent="0.25">
      <c r="A3737" s="162">
        <v>3712</v>
      </c>
      <c r="B3737" s="162">
        <v>123646</v>
      </c>
      <c r="C3737" s="163" t="s">
        <v>4299</v>
      </c>
      <c r="D3737" s="163" t="s">
        <v>638</v>
      </c>
      <c r="E3737" s="163" t="s">
        <v>1000</v>
      </c>
      <c r="F3737" s="163" t="s">
        <v>4053</v>
      </c>
      <c r="G3737" s="163" t="s">
        <v>4277</v>
      </c>
      <c r="H3737" s="163" t="s">
        <v>4277</v>
      </c>
      <c r="I3737" s="163" t="s">
        <v>643</v>
      </c>
      <c r="J3737" s="162">
        <v>11.904601</v>
      </c>
      <c r="K3737" s="162">
        <v>124.967372</v>
      </c>
      <c r="L3737" s="163" t="s">
        <v>644</v>
      </c>
      <c r="M3737" s="162">
        <v>14</v>
      </c>
      <c r="N3737" s="162">
        <v>86</v>
      </c>
      <c r="O3737" s="162">
        <v>202</v>
      </c>
      <c r="P3737" s="162">
        <v>1471</v>
      </c>
      <c r="Q3737" s="162">
        <v>2723</v>
      </c>
      <c r="R3737" s="164">
        <v>1</v>
      </c>
      <c r="S3737" s="164" t="s">
        <v>644</v>
      </c>
      <c r="T3737" s="164"/>
      <c r="U3737" s="164" t="s">
        <v>644</v>
      </c>
      <c r="V3737" s="164" t="s">
        <v>644</v>
      </c>
      <c r="W3737" s="162">
        <f t="shared" si="212"/>
        <v>1</v>
      </c>
      <c r="X3737" s="162">
        <v>1</v>
      </c>
      <c r="Y3737" t="str">
        <f t="shared" si="210"/>
        <v>Public Elementary</v>
      </c>
      <c r="AA3737" t="str">
        <f t="shared" si="211"/>
        <v>1</v>
      </c>
    </row>
    <row r="3738" spans="1:27" ht="15.75" hidden="1" customHeight="1" x14ac:dyDescent="0.25">
      <c r="A3738" s="162">
        <v>3713</v>
      </c>
      <c r="B3738" s="162">
        <v>123647</v>
      </c>
      <c r="C3738" s="163" t="s">
        <v>2620</v>
      </c>
      <c r="D3738" s="163" t="s">
        <v>638</v>
      </c>
      <c r="E3738" s="163" t="s">
        <v>1000</v>
      </c>
      <c r="F3738" s="163" t="s">
        <v>4053</v>
      </c>
      <c r="G3738" s="163" t="s">
        <v>4277</v>
      </c>
      <c r="H3738" s="163" t="s">
        <v>4277</v>
      </c>
      <c r="I3738" s="163" t="s">
        <v>643</v>
      </c>
      <c r="J3738" s="162">
        <v>12.018712000000001</v>
      </c>
      <c r="K3738" s="162">
        <v>124.936688</v>
      </c>
      <c r="L3738" s="163" t="s">
        <v>644</v>
      </c>
      <c r="M3738" s="162">
        <v>14</v>
      </c>
      <c r="N3738" s="162">
        <v>86</v>
      </c>
      <c r="O3738" s="162">
        <v>202</v>
      </c>
      <c r="P3738" s="162">
        <v>1471</v>
      </c>
      <c r="Q3738" s="162">
        <v>2723</v>
      </c>
      <c r="R3738" s="164">
        <v>1</v>
      </c>
      <c r="S3738" s="164" t="s">
        <v>644</v>
      </c>
      <c r="T3738" s="164"/>
      <c r="U3738" s="164" t="s">
        <v>644</v>
      </c>
      <c r="V3738" s="164" t="s">
        <v>644</v>
      </c>
      <c r="W3738" s="162">
        <f t="shared" si="212"/>
        <v>1</v>
      </c>
      <c r="X3738" s="162">
        <v>1</v>
      </c>
      <c r="Y3738" t="str">
        <f t="shared" si="210"/>
        <v>Public Elementary</v>
      </c>
      <c r="AA3738" t="str">
        <f t="shared" si="211"/>
        <v>1</v>
      </c>
    </row>
    <row r="3739" spans="1:27" ht="15.75" hidden="1" customHeight="1" x14ac:dyDescent="0.25">
      <c r="A3739" s="162">
        <v>3714</v>
      </c>
      <c r="B3739" s="162">
        <v>123648</v>
      </c>
      <c r="C3739" s="163" t="s">
        <v>4300</v>
      </c>
      <c r="D3739" s="163" t="s">
        <v>638</v>
      </c>
      <c r="E3739" s="163" t="s">
        <v>1000</v>
      </c>
      <c r="F3739" s="163" t="s">
        <v>4053</v>
      </c>
      <c r="G3739" s="163" t="s">
        <v>4277</v>
      </c>
      <c r="H3739" s="163" t="s">
        <v>4277</v>
      </c>
      <c r="I3739" s="163" t="s">
        <v>643</v>
      </c>
      <c r="J3739" s="162">
        <v>11.986096</v>
      </c>
      <c r="K3739" s="162">
        <v>125.053911</v>
      </c>
      <c r="L3739" s="163" t="s">
        <v>644</v>
      </c>
      <c r="M3739" s="162">
        <v>14</v>
      </c>
      <c r="N3739" s="162">
        <v>86</v>
      </c>
      <c r="O3739" s="162">
        <v>202</v>
      </c>
      <c r="P3739" s="162">
        <v>1471</v>
      </c>
      <c r="Q3739" s="162">
        <v>2723</v>
      </c>
      <c r="R3739" s="164">
        <v>1</v>
      </c>
      <c r="S3739" s="164" t="s">
        <v>644</v>
      </c>
      <c r="T3739" s="164"/>
      <c r="U3739" s="164" t="s">
        <v>644</v>
      </c>
      <c r="V3739" s="164" t="s">
        <v>644</v>
      </c>
      <c r="W3739" s="162">
        <f t="shared" si="212"/>
        <v>1</v>
      </c>
      <c r="X3739" s="162">
        <v>1</v>
      </c>
      <c r="Y3739" t="str">
        <f t="shared" si="210"/>
        <v>Public Elementary</v>
      </c>
      <c r="AA3739" t="str">
        <f t="shared" si="211"/>
        <v>1</v>
      </c>
    </row>
    <row r="3740" spans="1:27" ht="15.75" hidden="1" customHeight="1" x14ac:dyDescent="0.25">
      <c r="A3740" s="162">
        <v>3715</v>
      </c>
      <c r="B3740" s="162">
        <v>123649</v>
      </c>
      <c r="C3740" s="163" t="s">
        <v>1375</v>
      </c>
      <c r="D3740" s="163" t="s">
        <v>638</v>
      </c>
      <c r="E3740" s="163" t="s">
        <v>1000</v>
      </c>
      <c r="F3740" s="163" t="s">
        <v>4053</v>
      </c>
      <c r="G3740" s="163" t="s">
        <v>4277</v>
      </c>
      <c r="H3740" s="163" t="s">
        <v>4277</v>
      </c>
      <c r="I3740" s="163" t="s">
        <v>643</v>
      </c>
      <c r="J3740" s="162">
        <v>11.991301</v>
      </c>
      <c r="K3740" s="162">
        <v>124.889116</v>
      </c>
      <c r="L3740" s="163" t="s">
        <v>644</v>
      </c>
      <c r="M3740" s="162">
        <v>14</v>
      </c>
      <c r="N3740" s="162">
        <v>86</v>
      </c>
      <c r="O3740" s="162">
        <v>202</v>
      </c>
      <c r="P3740" s="162">
        <v>1471</v>
      </c>
      <c r="Q3740" s="162">
        <v>2723</v>
      </c>
      <c r="R3740" s="164">
        <v>1</v>
      </c>
      <c r="S3740" s="164" t="s">
        <v>644</v>
      </c>
      <c r="T3740" s="164"/>
      <c r="U3740" s="164" t="s">
        <v>644</v>
      </c>
      <c r="V3740" s="164" t="s">
        <v>644</v>
      </c>
      <c r="W3740" s="162">
        <f t="shared" si="212"/>
        <v>1</v>
      </c>
      <c r="X3740" s="162">
        <v>1</v>
      </c>
      <c r="Y3740" t="str">
        <f t="shared" si="210"/>
        <v>Public Elementary</v>
      </c>
      <c r="AA3740" t="str">
        <f t="shared" si="211"/>
        <v>1</v>
      </c>
    </row>
    <row r="3741" spans="1:27" ht="15.75" hidden="1" customHeight="1" x14ac:dyDescent="0.25">
      <c r="A3741" s="162">
        <v>3716</v>
      </c>
      <c r="B3741" s="162">
        <v>123650</v>
      </c>
      <c r="C3741" s="163" t="s">
        <v>1214</v>
      </c>
      <c r="D3741" s="163" t="s">
        <v>638</v>
      </c>
      <c r="E3741" s="163" t="s">
        <v>1000</v>
      </c>
      <c r="F3741" s="163" t="s">
        <v>4053</v>
      </c>
      <c r="G3741" s="163" t="s">
        <v>4301</v>
      </c>
      <c r="H3741" s="163" t="s">
        <v>4301</v>
      </c>
      <c r="I3741" s="163" t="s">
        <v>643</v>
      </c>
      <c r="J3741" s="162">
        <v>11.954860999999999</v>
      </c>
      <c r="K3741" s="162">
        <v>124.71059</v>
      </c>
      <c r="L3741" s="163" t="s">
        <v>644</v>
      </c>
      <c r="M3741" s="162">
        <v>14</v>
      </c>
      <c r="N3741" s="162">
        <v>86</v>
      </c>
      <c r="O3741" s="162">
        <v>202</v>
      </c>
      <c r="P3741" s="162">
        <v>1472</v>
      </c>
      <c r="Q3741" s="162">
        <v>2724</v>
      </c>
      <c r="R3741" s="164">
        <v>1</v>
      </c>
      <c r="S3741" s="164" t="s">
        <v>644</v>
      </c>
      <c r="T3741" s="164"/>
      <c r="U3741" s="164" t="s">
        <v>644</v>
      </c>
      <c r="V3741" s="164" t="s">
        <v>644</v>
      </c>
      <c r="W3741" s="162">
        <f t="shared" si="212"/>
        <v>1</v>
      </c>
      <c r="X3741" s="162">
        <v>1</v>
      </c>
      <c r="Y3741" t="str">
        <f t="shared" ref="Y3741:Y3804" si="213">IF(X3741=1,"Public","Private")&amp;" "&amp;IF(W3741=1,"Elementary",IF(W3741=2,"JHS",IF(W3741=3,"SHS (Stand-alone)",IF(W3741=4,"Integrated",IF(W3741=5,"Secondary",IF(W3741=6,"Complete K to 12",IF(W3741=7,"ALS",IF(W3741=8,"SHS SUC",""))))))))</f>
        <v>Public Elementary</v>
      </c>
      <c r="AA3741" t="str">
        <f t="shared" ref="AA3741:AA3804" si="214">IF(R3741=1,1,"")&amp;IF(S3741=1,2,"")&amp;IF(T3741=1,3,"")&amp;IF(U3741=1,4,"")&amp;IF(V3741=1,5,"")</f>
        <v>1</v>
      </c>
    </row>
    <row r="3742" spans="1:27" ht="15.75" hidden="1" customHeight="1" x14ac:dyDescent="0.25">
      <c r="A3742" s="162">
        <v>3717</v>
      </c>
      <c r="B3742" s="162">
        <v>123651</v>
      </c>
      <c r="C3742" s="163" t="s">
        <v>3680</v>
      </c>
      <c r="D3742" s="163" t="s">
        <v>638</v>
      </c>
      <c r="E3742" s="163" t="s">
        <v>1000</v>
      </c>
      <c r="F3742" s="163" t="s">
        <v>4053</v>
      </c>
      <c r="G3742" s="163" t="s">
        <v>4301</v>
      </c>
      <c r="H3742" s="163" t="s">
        <v>4301</v>
      </c>
      <c r="I3742" s="163" t="s">
        <v>643</v>
      </c>
      <c r="J3742" s="162">
        <v>11.984584</v>
      </c>
      <c r="K3742" s="162">
        <v>124.774902</v>
      </c>
      <c r="L3742" s="163" t="s">
        <v>644</v>
      </c>
      <c r="M3742" s="162">
        <v>14</v>
      </c>
      <c r="N3742" s="162">
        <v>86</v>
      </c>
      <c r="O3742" s="162">
        <v>202</v>
      </c>
      <c r="P3742" s="162">
        <v>1472</v>
      </c>
      <c r="Q3742" s="162">
        <v>2724</v>
      </c>
      <c r="R3742" s="164">
        <v>1</v>
      </c>
      <c r="S3742" s="164" t="s">
        <v>644</v>
      </c>
      <c r="T3742" s="164"/>
      <c r="U3742" s="164" t="s">
        <v>644</v>
      </c>
      <c r="V3742" s="164" t="s">
        <v>644</v>
      </c>
      <c r="W3742" s="162">
        <f t="shared" si="212"/>
        <v>1</v>
      </c>
      <c r="X3742" s="162">
        <v>1</v>
      </c>
      <c r="Y3742" t="str">
        <f t="shared" si="213"/>
        <v>Public Elementary</v>
      </c>
      <c r="AA3742" t="str">
        <f t="shared" si="214"/>
        <v>1</v>
      </c>
    </row>
    <row r="3743" spans="1:27" ht="15.75" hidden="1" customHeight="1" x14ac:dyDescent="0.25">
      <c r="A3743" s="162">
        <v>3718</v>
      </c>
      <c r="B3743" s="162">
        <v>123652</v>
      </c>
      <c r="C3743" s="163" t="s">
        <v>4302</v>
      </c>
      <c r="D3743" s="163" t="s">
        <v>638</v>
      </c>
      <c r="E3743" s="163" t="s">
        <v>1000</v>
      </c>
      <c r="F3743" s="163" t="s">
        <v>4053</v>
      </c>
      <c r="G3743" s="163" t="s">
        <v>4301</v>
      </c>
      <c r="H3743" s="163" t="s">
        <v>4301</v>
      </c>
      <c r="I3743" s="163" t="s">
        <v>643</v>
      </c>
      <c r="J3743" s="162">
        <v>11.943944999999999</v>
      </c>
      <c r="K3743" s="162">
        <v>124.733856</v>
      </c>
      <c r="L3743" s="163" t="s">
        <v>644</v>
      </c>
      <c r="M3743" s="162">
        <v>14</v>
      </c>
      <c r="N3743" s="162">
        <v>86</v>
      </c>
      <c r="O3743" s="162">
        <v>202</v>
      </c>
      <c r="P3743" s="162">
        <v>1472</v>
      </c>
      <c r="Q3743" s="162">
        <v>2724</v>
      </c>
      <c r="R3743" s="164">
        <v>1</v>
      </c>
      <c r="S3743" s="164" t="s">
        <v>644</v>
      </c>
      <c r="T3743" s="164"/>
      <c r="U3743" s="164" t="s">
        <v>644</v>
      </c>
      <c r="V3743" s="164" t="s">
        <v>644</v>
      </c>
      <c r="W3743" s="162">
        <f t="shared" si="212"/>
        <v>1</v>
      </c>
      <c r="X3743" s="162">
        <v>1</v>
      </c>
      <c r="Y3743" t="str">
        <f t="shared" si="213"/>
        <v>Public Elementary</v>
      </c>
      <c r="AA3743" t="str">
        <f t="shared" si="214"/>
        <v>1</v>
      </c>
    </row>
    <row r="3744" spans="1:27" ht="15.75" hidden="1" customHeight="1" x14ac:dyDescent="0.25">
      <c r="A3744" s="162">
        <v>3719</v>
      </c>
      <c r="B3744" s="162">
        <v>123653</v>
      </c>
      <c r="C3744" s="163" t="s">
        <v>4303</v>
      </c>
      <c r="D3744" s="163" t="s">
        <v>638</v>
      </c>
      <c r="E3744" s="163" t="s">
        <v>1000</v>
      </c>
      <c r="F3744" s="163" t="s">
        <v>4053</v>
      </c>
      <c r="G3744" s="163" t="s">
        <v>4301</v>
      </c>
      <c r="H3744" s="163" t="s">
        <v>4301</v>
      </c>
      <c r="I3744" s="163" t="s">
        <v>643</v>
      </c>
      <c r="J3744" s="162">
        <v>11.954693000000001</v>
      </c>
      <c r="K3744" s="162">
        <v>124.82998600000001</v>
      </c>
      <c r="L3744" s="163" t="s">
        <v>644</v>
      </c>
      <c r="M3744" s="162">
        <v>14</v>
      </c>
      <c r="N3744" s="162">
        <v>86</v>
      </c>
      <c r="O3744" s="162">
        <v>202</v>
      </c>
      <c r="P3744" s="162">
        <v>1472</v>
      </c>
      <c r="Q3744" s="162">
        <v>2724</v>
      </c>
      <c r="R3744" s="164">
        <v>1</v>
      </c>
      <c r="S3744" s="164" t="s">
        <v>644</v>
      </c>
      <c r="T3744" s="164"/>
      <c r="U3744" s="164" t="s">
        <v>644</v>
      </c>
      <c r="V3744" s="164" t="s">
        <v>644</v>
      </c>
      <c r="W3744" s="162">
        <f t="shared" si="212"/>
        <v>1</v>
      </c>
      <c r="X3744" s="162">
        <v>1</v>
      </c>
      <c r="Y3744" t="str">
        <f t="shared" si="213"/>
        <v>Public Elementary</v>
      </c>
      <c r="AA3744" t="str">
        <f t="shared" si="214"/>
        <v>1</v>
      </c>
    </row>
    <row r="3745" spans="1:27" ht="15.75" hidden="1" customHeight="1" x14ac:dyDescent="0.25">
      <c r="A3745" s="162">
        <v>3720</v>
      </c>
      <c r="B3745" s="162">
        <v>123654</v>
      </c>
      <c r="C3745" s="163" t="s">
        <v>4304</v>
      </c>
      <c r="D3745" s="163" t="s">
        <v>638</v>
      </c>
      <c r="E3745" s="163" t="s">
        <v>1000</v>
      </c>
      <c r="F3745" s="163" t="s">
        <v>4053</v>
      </c>
      <c r="G3745" s="163" t="s">
        <v>4301</v>
      </c>
      <c r="H3745" s="163" t="s">
        <v>4301</v>
      </c>
      <c r="I3745" s="163" t="s">
        <v>643</v>
      </c>
      <c r="J3745" s="162">
        <v>11.95167</v>
      </c>
      <c r="K3745" s="162">
        <v>124.703354</v>
      </c>
      <c r="L3745" s="163" t="s">
        <v>644</v>
      </c>
      <c r="M3745" s="162">
        <v>14</v>
      </c>
      <c r="N3745" s="162">
        <v>86</v>
      </c>
      <c r="O3745" s="162">
        <v>202</v>
      </c>
      <c r="P3745" s="162">
        <v>1472</v>
      </c>
      <c r="Q3745" s="162">
        <v>2724</v>
      </c>
      <c r="R3745" s="164">
        <v>1</v>
      </c>
      <c r="S3745" s="164" t="s">
        <v>644</v>
      </c>
      <c r="T3745" s="164"/>
      <c r="U3745" s="164" t="s">
        <v>644</v>
      </c>
      <c r="V3745" s="164" t="s">
        <v>644</v>
      </c>
      <c r="W3745" s="162">
        <f t="shared" si="212"/>
        <v>1</v>
      </c>
      <c r="X3745" s="162">
        <v>1</v>
      </c>
      <c r="Y3745" t="str">
        <f t="shared" si="213"/>
        <v>Public Elementary</v>
      </c>
      <c r="AA3745" t="str">
        <f t="shared" si="214"/>
        <v>1</v>
      </c>
    </row>
    <row r="3746" spans="1:27" ht="15.75" hidden="1" customHeight="1" x14ac:dyDescent="0.25">
      <c r="A3746" s="162">
        <v>3721</v>
      </c>
      <c r="B3746" s="162">
        <v>123655</v>
      </c>
      <c r="C3746" s="163" t="s">
        <v>4305</v>
      </c>
      <c r="D3746" s="163" t="s">
        <v>638</v>
      </c>
      <c r="E3746" s="163" t="s">
        <v>1000</v>
      </c>
      <c r="F3746" s="163" t="s">
        <v>4053</v>
      </c>
      <c r="G3746" s="163" t="s">
        <v>4301</v>
      </c>
      <c r="H3746" s="163" t="s">
        <v>4301</v>
      </c>
      <c r="I3746" s="163" t="s">
        <v>643</v>
      </c>
      <c r="J3746" s="162">
        <v>11.96712</v>
      </c>
      <c r="K3746" s="162">
        <v>124.785751</v>
      </c>
      <c r="L3746" s="163" t="s">
        <v>644</v>
      </c>
      <c r="M3746" s="162">
        <v>14</v>
      </c>
      <c r="N3746" s="162">
        <v>86</v>
      </c>
      <c r="O3746" s="162">
        <v>202</v>
      </c>
      <c r="P3746" s="162">
        <v>1472</v>
      </c>
      <c r="Q3746" s="162">
        <v>2724</v>
      </c>
      <c r="R3746" s="164">
        <v>1</v>
      </c>
      <c r="S3746" s="164" t="s">
        <v>644</v>
      </c>
      <c r="T3746" s="164"/>
      <c r="U3746" s="164" t="s">
        <v>644</v>
      </c>
      <c r="V3746" s="164" t="s">
        <v>644</v>
      </c>
      <c r="W3746" s="162">
        <f t="shared" si="212"/>
        <v>1</v>
      </c>
      <c r="X3746" s="162">
        <v>1</v>
      </c>
      <c r="Y3746" t="str">
        <f t="shared" si="213"/>
        <v>Public Elementary</v>
      </c>
      <c r="AA3746" t="str">
        <f t="shared" si="214"/>
        <v>1</v>
      </c>
    </row>
    <row r="3747" spans="1:27" ht="15.75" hidden="1" customHeight="1" x14ac:dyDescent="0.25">
      <c r="A3747" s="162">
        <v>3722</v>
      </c>
      <c r="B3747" s="162">
        <v>123656</v>
      </c>
      <c r="C3747" s="163" t="s">
        <v>4306</v>
      </c>
      <c r="D3747" s="163" t="s">
        <v>638</v>
      </c>
      <c r="E3747" s="163" t="s">
        <v>1000</v>
      </c>
      <c r="F3747" s="163" t="s">
        <v>4053</v>
      </c>
      <c r="G3747" s="163" t="s">
        <v>4301</v>
      </c>
      <c r="H3747" s="163" t="s">
        <v>4301</v>
      </c>
      <c r="I3747" s="163" t="s">
        <v>643</v>
      </c>
      <c r="J3747" s="162">
        <v>11.944952000000001</v>
      </c>
      <c r="K3747" s="162">
        <v>124.81012699999999</v>
      </c>
      <c r="L3747" s="163" t="s">
        <v>644</v>
      </c>
      <c r="M3747" s="162">
        <v>14</v>
      </c>
      <c r="N3747" s="162">
        <v>86</v>
      </c>
      <c r="O3747" s="162">
        <v>202</v>
      </c>
      <c r="P3747" s="162">
        <v>1472</v>
      </c>
      <c r="Q3747" s="162">
        <v>2724</v>
      </c>
      <c r="R3747" s="164">
        <v>1</v>
      </c>
      <c r="S3747" s="164" t="s">
        <v>644</v>
      </c>
      <c r="T3747" s="164"/>
      <c r="U3747" s="164" t="s">
        <v>644</v>
      </c>
      <c r="V3747" s="164" t="s">
        <v>644</v>
      </c>
      <c r="W3747" s="162">
        <f t="shared" si="212"/>
        <v>1</v>
      </c>
      <c r="X3747" s="162">
        <v>1</v>
      </c>
      <c r="Y3747" t="str">
        <f t="shared" si="213"/>
        <v>Public Elementary</v>
      </c>
      <c r="AA3747" t="str">
        <f t="shared" si="214"/>
        <v>1</v>
      </c>
    </row>
    <row r="3748" spans="1:27" ht="15.75" hidden="1" customHeight="1" x14ac:dyDescent="0.25">
      <c r="A3748" s="162">
        <v>3723</v>
      </c>
      <c r="B3748" s="162">
        <v>123657</v>
      </c>
      <c r="C3748" s="163" t="s">
        <v>1771</v>
      </c>
      <c r="D3748" s="163" t="s">
        <v>638</v>
      </c>
      <c r="E3748" s="163" t="s">
        <v>1000</v>
      </c>
      <c r="F3748" s="163" t="s">
        <v>4053</v>
      </c>
      <c r="G3748" s="163" t="s">
        <v>4301</v>
      </c>
      <c r="H3748" s="163" t="s">
        <v>4301</v>
      </c>
      <c r="I3748" s="163" t="s">
        <v>643</v>
      </c>
      <c r="J3748" s="162">
        <v>11.97115</v>
      </c>
      <c r="K3748" s="162">
        <v>124.834503</v>
      </c>
      <c r="L3748" s="163" t="s">
        <v>644</v>
      </c>
      <c r="M3748" s="162">
        <v>14</v>
      </c>
      <c r="N3748" s="162">
        <v>86</v>
      </c>
      <c r="O3748" s="162">
        <v>202</v>
      </c>
      <c r="P3748" s="162">
        <v>1472</v>
      </c>
      <c r="Q3748" s="162">
        <v>2724</v>
      </c>
      <c r="R3748" s="164">
        <v>1</v>
      </c>
      <c r="S3748" s="164" t="s">
        <v>644</v>
      </c>
      <c r="T3748" s="164"/>
      <c r="U3748" s="164" t="s">
        <v>644</v>
      </c>
      <c r="V3748" s="164" t="s">
        <v>644</v>
      </c>
      <c r="W3748" s="162">
        <f t="shared" si="212"/>
        <v>1</v>
      </c>
      <c r="X3748" s="162">
        <v>1</v>
      </c>
      <c r="Y3748" t="str">
        <f t="shared" si="213"/>
        <v>Public Elementary</v>
      </c>
      <c r="AA3748" t="str">
        <f t="shared" si="214"/>
        <v>1</v>
      </c>
    </row>
    <row r="3749" spans="1:27" ht="15.75" hidden="1" customHeight="1" x14ac:dyDescent="0.25">
      <c r="A3749" s="162">
        <v>3724</v>
      </c>
      <c r="B3749" s="162">
        <v>123658</v>
      </c>
      <c r="C3749" s="163" t="s">
        <v>1401</v>
      </c>
      <c r="D3749" s="163" t="s">
        <v>638</v>
      </c>
      <c r="E3749" s="163" t="s">
        <v>1000</v>
      </c>
      <c r="F3749" s="163" t="s">
        <v>4053</v>
      </c>
      <c r="G3749" s="163" t="s">
        <v>4301</v>
      </c>
      <c r="H3749" s="163" t="s">
        <v>4301</v>
      </c>
      <c r="I3749" s="163" t="s">
        <v>643</v>
      </c>
      <c r="J3749" s="162">
        <v>11.974173</v>
      </c>
      <c r="K3749" s="162">
        <v>124.747589</v>
      </c>
      <c r="L3749" s="163" t="s">
        <v>644</v>
      </c>
      <c r="M3749" s="162">
        <v>14</v>
      </c>
      <c r="N3749" s="162">
        <v>86</v>
      </c>
      <c r="O3749" s="162">
        <v>202</v>
      </c>
      <c r="P3749" s="162">
        <v>1472</v>
      </c>
      <c r="Q3749" s="162">
        <v>2724</v>
      </c>
      <c r="R3749" s="164">
        <v>1</v>
      </c>
      <c r="S3749" s="164" t="s">
        <v>644</v>
      </c>
      <c r="T3749" s="164"/>
      <c r="U3749" s="164" t="s">
        <v>644</v>
      </c>
      <c r="V3749" s="164" t="s">
        <v>644</v>
      </c>
      <c r="W3749" s="162">
        <f t="shared" si="212"/>
        <v>1</v>
      </c>
      <c r="X3749" s="162">
        <v>1</v>
      </c>
      <c r="Y3749" t="str">
        <f t="shared" si="213"/>
        <v>Public Elementary</v>
      </c>
      <c r="AA3749" t="str">
        <f t="shared" si="214"/>
        <v>1</v>
      </c>
    </row>
    <row r="3750" spans="1:27" ht="15.75" hidden="1" customHeight="1" x14ac:dyDescent="0.25">
      <c r="A3750" s="162">
        <v>3725</v>
      </c>
      <c r="B3750" s="162">
        <v>123659</v>
      </c>
      <c r="C3750" s="163" t="s">
        <v>1214</v>
      </c>
      <c r="D3750" s="163" t="s">
        <v>638</v>
      </c>
      <c r="E3750" s="163" t="s">
        <v>1000</v>
      </c>
      <c r="F3750" s="163" t="s">
        <v>4053</v>
      </c>
      <c r="G3750" s="163" t="s">
        <v>4307</v>
      </c>
      <c r="H3750" s="163" t="s">
        <v>4307</v>
      </c>
      <c r="I3750" s="163" t="s">
        <v>643</v>
      </c>
      <c r="J3750" s="162">
        <v>11.595236999999999</v>
      </c>
      <c r="K3750" s="162">
        <v>124.98713499999999</v>
      </c>
      <c r="L3750" s="163" t="s">
        <v>644</v>
      </c>
      <c r="M3750" s="162">
        <v>14</v>
      </c>
      <c r="N3750" s="162">
        <v>86</v>
      </c>
      <c r="O3750" s="162">
        <v>202</v>
      </c>
      <c r="P3750" s="162">
        <v>1474</v>
      </c>
      <c r="Q3750" s="162">
        <v>2727</v>
      </c>
      <c r="R3750" s="164">
        <v>1</v>
      </c>
      <c r="S3750" s="164" t="s">
        <v>644</v>
      </c>
      <c r="T3750" s="164"/>
      <c r="U3750" s="164" t="s">
        <v>644</v>
      </c>
      <c r="V3750" s="164" t="s">
        <v>644</v>
      </c>
      <c r="W3750" s="162">
        <f t="shared" si="212"/>
        <v>1</v>
      </c>
      <c r="X3750" s="162">
        <v>1</v>
      </c>
      <c r="Y3750" t="str">
        <f t="shared" si="213"/>
        <v>Public Elementary</v>
      </c>
      <c r="AA3750" t="str">
        <f t="shared" si="214"/>
        <v>1</v>
      </c>
    </row>
    <row r="3751" spans="1:27" ht="15.75" hidden="1" customHeight="1" x14ac:dyDescent="0.25">
      <c r="A3751" s="162">
        <v>3726</v>
      </c>
      <c r="B3751" s="162">
        <v>123660</v>
      </c>
      <c r="C3751" s="163" t="s">
        <v>4308</v>
      </c>
      <c r="D3751" s="163" t="s">
        <v>638</v>
      </c>
      <c r="E3751" s="163" t="s">
        <v>1000</v>
      </c>
      <c r="F3751" s="163" t="s">
        <v>4053</v>
      </c>
      <c r="G3751" s="163" t="s">
        <v>4307</v>
      </c>
      <c r="H3751" s="163" t="s">
        <v>4307</v>
      </c>
      <c r="I3751" s="163" t="s">
        <v>643</v>
      </c>
      <c r="J3751" s="166">
        <v>11.600365</v>
      </c>
      <c r="K3751" s="166">
        <v>124.997964</v>
      </c>
      <c r="L3751" s="163" t="s">
        <v>644</v>
      </c>
      <c r="M3751" s="162">
        <v>14</v>
      </c>
      <c r="N3751" s="162">
        <v>86</v>
      </c>
      <c r="O3751" s="162">
        <v>202</v>
      </c>
      <c r="P3751" s="162">
        <v>1474</v>
      </c>
      <c r="Q3751" s="162">
        <v>2727</v>
      </c>
      <c r="R3751" s="164">
        <v>1</v>
      </c>
      <c r="S3751" s="164" t="s">
        <v>644</v>
      </c>
      <c r="T3751" s="164"/>
      <c r="U3751" s="164" t="s">
        <v>644</v>
      </c>
      <c r="V3751" s="164" t="s">
        <v>644</v>
      </c>
      <c r="W3751" s="162">
        <f t="shared" si="212"/>
        <v>1</v>
      </c>
      <c r="X3751" s="162">
        <v>1</v>
      </c>
      <c r="Y3751" t="str">
        <f t="shared" si="213"/>
        <v>Public Elementary</v>
      </c>
      <c r="AA3751" t="str">
        <f t="shared" si="214"/>
        <v>1</v>
      </c>
    </row>
    <row r="3752" spans="1:27" ht="15.75" hidden="1" customHeight="1" x14ac:dyDescent="0.25">
      <c r="A3752" s="162">
        <v>3727</v>
      </c>
      <c r="B3752" s="162">
        <v>123661</v>
      </c>
      <c r="C3752" s="163" t="s">
        <v>2747</v>
      </c>
      <c r="D3752" s="163" t="s">
        <v>638</v>
      </c>
      <c r="E3752" s="163" t="s">
        <v>1000</v>
      </c>
      <c r="F3752" s="163" t="s">
        <v>4053</v>
      </c>
      <c r="G3752" s="163" t="s">
        <v>4307</v>
      </c>
      <c r="H3752" s="163" t="s">
        <v>4307</v>
      </c>
      <c r="I3752" s="163" t="s">
        <v>643</v>
      </c>
      <c r="J3752" s="162">
        <v>11.548653</v>
      </c>
      <c r="K3752" s="162">
        <v>125.043268</v>
      </c>
      <c r="L3752" s="163" t="s">
        <v>644</v>
      </c>
      <c r="M3752" s="162">
        <v>14</v>
      </c>
      <c r="N3752" s="162">
        <v>86</v>
      </c>
      <c r="O3752" s="162">
        <v>202</v>
      </c>
      <c r="P3752" s="162">
        <v>1474</v>
      </c>
      <c r="Q3752" s="162">
        <v>2727</v>
      </c>
      <c r="R3752" s="164">
        <v>1</v>
      </c>
      <c r="S3752" s="164" t="s">
        <v>644</v>
      </c>
      <c r="T3752" s="164"/>
      <c r="U3752" s="164" t="s">
        <v>644</v>
      </c>
      <c r="V3752" s="164" t="s">
        <v>644</v>
      </c>
      <c r="W3752" s="162">
        <f t="shared" si="212"/>
        <v>1</v>
      </c>
      <c r="X3752" s="162">
        <v>1</v>
      </c>
      <c r="Y3752" t="str">
        <f t="shared" si="213"/>
        <v>Public Elementary</v>
      </c>
      <c r="AA3752" t="str">
        <f t="shared" si="214"/>
        <v>1</v>
      </c>
    </row>
    <row r="3753" spans="1:27" ht="15.75" hidden="1" customHeight="1" x14ac:dyDescent="0.25">
      <c r="A3753" s="162">
        <v>3728</v>
      </c>
      <c r="B3753" s="162">
        <v>123662</v>
      </c>
      <c r="C3753" s="163" t="s">
        <v>4309</v>
      </c>
      <c r="D3753" s="163" t="s">
        <v>638</v>
      </c>
      <c r="E3753" s="163" t="s">
        <v>1000</v>
      </c>
      <c r="F3753" s="163" t="s">
        <v>4053</v>
      </c>
      <c r="G3753" s="163" t="s">
        <v>4307</v>
      </c>
      <c r="H3753" s="163" t="s">
        <v>4307</v>
      </c>
      <c r="I3753" s="163" t="s">
        <v>643</v>
      </c>
      <c r="J3753" s="162">
        <v>11.635592000000001</v>
      </c>
      <c r="K3753" s="162">
        <v>124.989367</v>
      </c>
      <c r="L3753" s="163" t="s">
        <v>644</v>
      </c>
      <c r="M3753" s="162">
        <v>14</v>
      </c>
      <c r="N3753" s="162">
        <v>86</v>
      </c>
      <c r="O3753" s="162">
        <v>202</v>
      </c>
      <c r="P3753" s="162">
        <v>1474</v>
      </c>
      <c r="Q3753" s="162">
        <v>2727</v>
      </c>
      <c r="R3753" s="164">
        <v>1</v>
      </c>
      <c r="S3753" s="164" t="s">
        <v>644</v>
      </c>
      <c r="T3753" s="164"/>
      <c r="U3753" s="164" t="s">
        <v>644</v>
      </c>
      <c r="V3753" s="164" t="s">
        <v>644</v>
      </c>
      <c r="W3753" s="162">
        <f t="shared" si="212"/>
        <v>1</v>
      </c>
      <c r="X3753" s="162">
        <v>1</v>
      </c>
      <c r="Y3753" t="str">
        <f t="shared" si="213"/>
        <v>Public Elementary</v>
      </c>
      <c r="AA3753" t="str">
        <f t="shared" si="214"/>
        <v>1</v>
      </c>
    </row>
    <row r="3754" spans="1:27" ht="15.75" hidden="1" customHeight="1" x14ac:dyDescent="0.25">
      <c r="A3754" s="162">
        <v>3729</v>
      </c>
      <c r="B3754" s="162">
        <v>123663</v>
      </c>
      <c r="C3754" s="163" t="s">
        <v>4310</v>
      </c>
      <c r="D3754" s="163" t="s">
        <v>638</v>
      </c>
      <c r="E3754" s="163" t="s">
        <v>1000</v>
      </c>
      <c r="F3754" s="163" t="s">
        <v>4053</v>
      </c>
      <c r="G3754" s="163" t="s">
        <v>4307</v>
      </c>
      <c r="H3754" s="163" t="s">
        <v>4307</v>
      </c>
      <c r="I3754" s="163" t="s">
        <v>643</v>
      </c>
      <c r="J3754" s="162">
        <v>11.545794000000001</v>
      </c>
      <c r="K3754" s="162">
        <v>125.121889</v>
      </c>
      <c r="L3754" s="163" t="s">
        <v>644</v>
      </c>
      <c r="M3754" s="162">
        <v>14</v>
      </c>
      <c r="N3754" s="162">
        <v>86</v>
      </c>
      <c r="O3754" s="162">
        <v>202</v>
      </c>
      <c r="P3754" s="162">
        <v>1474</v>
      </c>
      <c r="Q3754" s="162">
        <v>2727</v>
      </c>
      <c r="R3754" s="164">
        <v>1</v>
      </c>
      <c r="S3754" s="164" t="s">
        <v>644</v>
      </c>
      <c r="T3754" s="164"/>
      <c r="U3754" s="164" t="s">
        <v>644</v>
      </c>
      <c r="V3754" s="164" t="s">
        <v>644</v>
      </c>
      <c r="W3754" s="162">
        <f t="shared" si="212"/>
        <v>1</v>
      </c>
      <c r="X3754" s="162">
        <v>1</v>
      </c>
      <c r="Y3754" t="str">
        <f t="shared" si="213"/>
        <v>Public Elementary</v>
      </c>
      <c r="AA3754" t="str">
        <f t="shared" si="214"/>
        <v>1</v>
      </c>
    </row>
    <row r="3755" spans="1:27" ht="15.75" hidden="1" customHeight="1" x14ac:dyDescent="0.25">
      <c r="A3755" s="162">
        <v>3730</v>
      </c>
      <c r="B3755" s="162">
        <v>123664</v>
      </c>
      <c r="C3755" s="163" t="s">
        <v>4311</v>
      </c>
      <c r="D3755" s="163" t="s">
        <v>638</v>
      </c>
      <c r="E3755" s="163" t="s">
        <v>1000</v>
      </c>
      <c r="F3755" s="163" t="s">
        <v>4053</v>
      </c>
      <c r="G3755" s="163" t="s">
        <v>4307</v>
      </c>
      <c r="H3755" s="163" t="s">
        <v>4307</v>
      </c>
      <c r="I3755" s="163" t="s">
        <v>643</v>
      </c>
      <c r="J3755" s="162">
        <v>11.563957</v>
      </c>
      <c r="K3755" s="162">
        <v>125.055971</v>
      </c>
      <c r="L3755" s="163" t="s">
        <v>644</v>
      </c>
      <c r="M3755" s="162">
        <v>14</v>
      </c>
      <c r="N3755" s="162">
        <v>86</v>
      </c>
      <c r="O3755" s="162">
        <v>202</v>
      </c>
      <c r="P3755" s="162">
        <v>1474</v>
      </c>
      <c r="Q3755" s="162">
        <v>2727</v>
      </c>
      <c r="R3755" s="164">
        <v>1</v>
      </c>
      <c r="S3755" s="164" t="s">
        <v>644</v>
      </c>
      <c r="T3755" s="164"/>
      <c r="U3755" s="164" t="s">
        <v>644</v>
      </c>
      <c r="V3755" s="164" t="s">
        <v>644</v>
      </c>
      <c r="W3755" s="162">
        <f t="shared" si="212"/>
        <v>1</v>
      </c>
      <c r="X3755" s="162">
        <v>1</v>
      </c>
      <c r="Y3755" t="str">
        <f t="shared" si="213"/>
        <v>Public Elementary</v>
      </c>
      <c r="AA3755" t="str">
        <f t="shared" si="214"/>
        <v>1</v>
      </c>
    </row>
    <row r="3756" spans="1:27" ht="15.75" hidden="1" customHeight="1" x14ac:dyDescent="0.25">
      <c r="A3756" s="162">
        <v>3731</v>
      </c>
      <c r="B3756" s="162">
        <v>123665</v>
      </c>
      <c r="C3756" s="163" t="s">
        <v>4312</v>
      </c>
      <c r="D3756" s="163" t="s">
        <v>638</v>
      </c>
      <c r="E3756" s="163" t="s">
        <v>1000</v>
      </c>
      <c r="F3756" s="163" t="s">
        <v>4053</v>
      </c>
      <c r="G3756" s="163" t="s">
        <v>4307</v>
      </c>
      <c r="H3756" s="163" t="s">
        <v>4307</v>
      </c>
      <c r="I3756" s="163" t="s">
        <v>643</v>
      </c>
      <c r="J3756" s="162">
        <v>11.59221</v>
      </c>
      <c r="K3756" s="162">
        <v>124.991598</v>
      </c>
      <c r="L3756" s="163" t="s">
        <v>644</v>
      </c>
      <c r="M3756" s="162">
        <v>14</v>
      </c>
      <c r="N3756" s="162">
        <v>86</v>
      </c>
      <c r="O3756" s="162">
        <v>202</v>
      </c>
      <c r="P3756" s="162">
        <v>1474</v>
      </c>
      <c r="Q3756" s="162">
        <v>2727</v>
      </c>
      <c r="R3756" s="164">
        <v>1</v>
      </c>
      <c r="S3756" s="164" t="s">
        <v>644</v>
      </c>
      <c r="T3756" s="164"/>
      <c r="U3756" s="164" t="s">
        <v>644</v>
      </c>
      <c r="V3756" s="164" t="s">
        <v>644</v>
      </c>
      <c r="W3756" s="162">
        <f t="shared" si="212"/>
        <v>1</v>
      </c>
      <c r="X3756" s="162">
        <v>1</v>
      </c>
      <c r="Y3756" t="str">
        <f t="shared" si="213"/>
        <v>Public Elementary</v>
      </c>
      <c r="AA3756" t="str">
        <f t="shared" si="214"/>
        <v>1</v>
      </c>
    </row>
    <row r="3757" spans="1:27" ht="15.75" hidden="1" customHeight="1" x14ac:dyDescent="0.25">
      <c r="A3757" s="162">
        <v>3732</v>
      </c>
      <c r="B3757" s="162">
        <v>123666</v>
      </c>
      <c r="C3757" s="163" t="s">
        <v>4313</v>
      </c>
      <c r="D3757" s="163" t="s">
        <v>638</v>
      </c>
      <c r="E3757" s="163" t="s">
        <v>1000</v>
      </c>
      <c r="F3757" s="163" t="s">
        <v>4053</v>
      </c>
      <c r="G3757" s="163" t="s">
        <v>4307</v>
      </c>
      <c r="H3757" s="163" t="s">
        <v>4307</v>
      </c>
      <c r="I3757" s="163" t="s">
        <v>643</v>
      </c>
      <c r="J3757" s="162">
        <v>11.570853</v>
      </c>
      <c r="K3757" s="162">
        <v>125.002584</v>
      </c>
      <c r="L3757" s="163" t="s">
        <v>644</v>
      </c>
      <c r="M3757" s="162">
        <v>14</v>
      </c>
      <c r="N3757" s="162">
        <v>86</v>
      </c>
      <c r="O3757" s="162">
        <v>202</v>
      </c>
      <c r="P3757" s="162">
        <v>1474</v>
      </c>
      <c r="Q3757" s="162">
        <v>2727</v>
      </c>
      <c r="R3757" s="164">
        <v>1</v>
      </c>
      <c r="S3757" s="164" t="s">
        <v>644</v>
      </c>
      <c r="T3757" s="164"/>
      <c r="U3757" s="164" t="s">
        <v>644</v>
      </c>
      <c r="V3757" s="164" t="s">
        <v>644</v>
      </c>
      <c r="W3757" s="162">
        <f t="shared" ref="W3757:W3820" si="215">IF(AA3757="1",1,IF(AA3757="2",2,IF(AA3757="12",4,IF(AA3757="123",6,IF(AA3757="23",5,IF(AA3757="3",3,IF(AA3757="4",7,IF(AA3757="35",8,""))))))))</f>
        <v>1</v>
      </c>
      <c r="X3757" s="162">
        <v>1</v>
      </c>
      <c r="Y3757" t="str">
        <f t="shared" si="213"/>
        <v>Public Elementary</v>
      </c>
      <c r="AA3757" t="str">
        <f t="shared" si="214"/>
        <v>1</v>
      </c>
    </row>
    <row r="3758" spans="1:27" ht="15.75" hidden="1" customHeight="1" x14ac:dyDescent="0.25">
      <c r="A3758" s="162">
        <v>3733</v>
      </c>
      <c r="B3758" s="162">
        <v>123667</v>
      </c>
      <c r="C3758" s="163" t="s">
        <v>3437</v>
      </c>
      <c r="D3758" s="163" t="s">
        <v>638</v>
      </c>
      <c r="E3758" s="163" t="s">
        <v>1000</v>
      </c>
      <c r="F3758" s="163" t="s">
        <v>4053</v>
      </c>
      <c r="G3758" s="163" t="s">
        <v>4307</v>
      </c>
      <c r="H3758" s="163" t="s">
        <v>4307</v>
      </c>
      <c r="I3758" s="163" t="s">
        <v>643</v>
      </c>
      <c r="J3758" s="162">
        <v>11.564798</v>
      </c>
      <c r="K3758" s="162">
        <v>125.09991599999999</v>
      </c>
      <c r="L3758" s="163" t="s">
        <v>644</v>
      </c>
      <c r="M3758" s="162">
        <v>14</v>
      </c>
      <c r="N3758" s="162">
        <v>86</v>
      </c>
      <c r="O3758" s="162">
        <v>202</v>
      </c>
      <c r="P3758" s="162">
        <v>1474</v>
      </c>
      <c r="Q3758" s="162">
        <v>2727</v>
      </c>
      <c r="R3758" s="164">
        <v>1</v>
      </c>
      <c r="S3758" s="164" t="s">
        <v>644</v>
      </c>
      <c r="T3758" s="164"/>
      <c r="U3758" s="164" t="s">
        <v>644</v>
      </c>
      <c r="V3758" s="164" t="s">
        <v>644</v>
      </c>
      <c r="W3758" s="162">
        <f t="shared" si="215"/>
        <v>1</v>
      </c>
      <c r="X3758" s="162">
        <v>1</v>
      </c>
      <c r="Y3758" t="str">
        <f t="shared" si="213"/>
        <v>Public Elementary</v>
      </c>
      <c r="AA3758" t="str">
        <f t="shared" si="214"/>
        <v>1</v>
      </c>
    </row>
    <row r="3759" spans="1:27" ht="15.75" hidden="1" customHeight="1" x14ac:dyDescent="0.25">
      <c r="A3759" s="162">
        <v>3734</v>
      </c>
      <c r="B3759" s="162">
        <v>123668</v>
      </c>
      <c r="C3759" s="163" t="s">
        <v>4314</v>
      </c>
      <c r="D3759" s="163" t="s">
        <v>638</v>
      </c>
      <c r="E3759" s="163" t="s">
        <v>1000</v>
      </c>
      <c r="F3759" s="163" t="s">
        <v>4053</v>
      </c>
      <c r="G3759" s="163" t="s">
        <v>4307</v>
      </c>
      <c r="H3759" s="163" t="s">
        <v>4307</v>
      </c>
      <c r="I3759" s="163" t="s">
        <v>643</v>
      </c>
      <c r="J3759" s="162">
        <v>11.504752999999999</v>
      </c>
      <c r="K3759" s="162">
        <v>125.03090899999999</v>
      </c>
      <c r="L3759" s="163" t="s">
        <v>644</v>
      </c>
      <c r="M3759" s="162">
        <v>14</v>
      </c>
      <c r="N3759" s="162">
        <v>86</v>
      </c>
      <c r="O3759" s="162">
        <v>202</v>
      </c>
      <c r="P3759" s="162">
        <v>1474</v>
      </c>
      <c r="Q3759" s="162">
        <v>2727</v>
      </c>
      <c r="R3759" s="164">
        <v>1</v>
      </c>
      <c r="S3759" s="164" t="s">
        <v>644</v>
      </c>
      <c r="T3759" s="164"/>
      <c r="U3759" s="164" t="s">
        <v>644</v>
      </c>
      <c r="V3759" s="164" t="s">
        <v>644</v>
      </c>
      <c r="W3759" s="162">
        <f t="shared" si="215"/>
        <v>1</v>
      </c>
      <c r="X3759" s="162">
        <v>1</v>
      </c>
      <c r="Y3759" t="str">
        <f t="shared" si="213"/>
        <v>Public Elementary</v>
      </c>
      <c r="AA3759" t="str">
        <f t="shared" si="214"/>
        <v>1</v>
      </c>
    </row>
    <row r="3760" spans="1:27" ht="15.75" hidden="1" customHeight="1" x14ac:dyDescent="0.25">
      <c r="A3760" s="162">
        <v>3735</v>
      </c>
      <c r="B3760" s="162">
        <v>123669</v>
      </c>
      <c r="C3760" s="163" t="s">
        <v>4315</v>
      </c>
      <c r="D3760" s="163" t="s">
        <v>638</v>
      </c>
      <c r="E3760" s="163" t="s">
        <v>1000</v>
      </c>
      <c r="F3760" s="163" t="s">
        <v>4053</v>
      </c>
      <c r="G3760" s="163" t="s">
        <v>4307</v>
      </c>
      <c r="H3760" s="163" t="s">
        <v>4307</v>
      </c>
      <c r="I3760" s="163" t="s">
        <v>643</v>
      </c>
      <c r="J3760" s="162">
        <v>11.607176000000001</v>
      </c>
      <c r="K3760" s="162">
        <v>125.147266</v>
      </c>
      <c r="L3760" s="163" t="s">
        <v>644</v>
      </c>
      <c r="M3760" s="162">
        <v>14</v>
      </c>
      <c r="N3760" s="162">
        <v>86</v>
      </c>
      <c r="O3760" s="162">
        <v>202</v>
      </c>
      <c r="P3760" s="162">
        <v>1474</v>
      </c>
      <c r="Q3760" s="162">
        <v>2727</v>
      </c>
      <c r="R3760" s="164">
        <v>1</v>
      </c>
      <c r="S3760" s="164" t="s">
        <v>644</v>
      </c>
      <c r="T3760" s="164"/>
      <c r="U3760" s="164" t="s">
        <v>644</v>
      </c>
      <c r="V3760" s="164" t="s">
        <v>644</v>
      </c>
      <c r="W3760" s="162">
        <f t="shared" si="215"/>
        <v>1</v>
      </c>
      <c r="X3760" s="162">
        <v>1</v>
      </c>
      <c r="Y3760" t="str">
        <f t="shared" si="213"/>
        <v>Public Elementary</v>
      </c>
      <c r="AA3760" t="str">
        <f t="shared" si="214"/>
        <v>1</v>
      </c>
    </row>
    <row r="3761" spans="1:27" ht="15.75" hidden="1" customHeight="1" x14ac:dyDescent="0.25">
      <c r="A3761" s="162">
        <v>3736</v>
      </c>
      <c r="B3761" s="162">
        <v>123670</v>
      </c>
      <c r="C3761" s="163" t="s">
        <v>4316</v>
      </c>
      <c r="D3761" s="163" t="s">
        <v>638</v>
      </c>
      <c r="E3761" s="163" t="s">
        <v>1000</v>
      </c>
      <c r="F3761" s="163" t="s">
        <v>4053</v>
      </c>
      <c r="G3761" s="163" t="s">
        <v>4307</v>
      </c>
      <c r="H3761" s="163" t="s">
        <v>4307</v>
      </c>
      <c r="I3761" s="163" t="s">
        <v>643</v>
      </c>
      <c r="J3761" s="162">
        <v>11.576066000000001</v>
      </c>
      <c r="K3761" s="162">
        <v>125.032282</v>
      </c>
      <c r="L3761" s="163" t="s">
        <v>644</v>
      </c>
      <c r="M3761" s="162">
        <v>14</v>
      </c>
      <c r="N3761" s="162">
        <v>86</v>
      </c>
      <c r="O3761" s="162">
        <v>202</v>
      </c>
      <c r="P3761" s="162">
        <v>1474</v>
      </c>
      <c r="Q3761" s="162">
        <v>2727</v>
      </c>
      <c r="R3761" s="164">
        <v>1</v>
      </c>
      <c r="S3761" s="164" t="s">
        <v>644</v>
      </c>
      <c r="T3761" s="164"/>
      <c r="U3761" s="164" t="s">
        <v>644</v>
      </c>
      <c r="V3761" s="164" t="s">
        <v>644</v>
      </c>
      <c r="W3761" s="162">
        <f t="shared" si="215"/>
        <v>1</v>
      </c>
      <c r="X3761" s="162">
        <v>1</v>
      </c>
      <c r="Y3761" t="str">
        <f t="shared" si="213"/>
        <v>Public Elementary</v>
      </c>
      <c r="AA3761" t="str">
        <f t="shared" si="214"/>
        <v>1</v>
      </c>
    </row>
    <row r="3762" spans="1:27" ht="15.75" hidden="1" customHeight="1" x14ac:dyDescent="0.25">
      <c r="A3762" s="162">
        <v>3737</v>
      </c>
      <c r="B3762" s="162">
        <v>123671</v>
      </c>
      <c r="C3762" s="163" t="s">
        <v>1238</v>
      </c>
      <c r="D3762" s="163" t="s">
        <v>638</v>
      </c>
      <c r="E3762" s="163" t="s">
        <v>1000</v>
      </c>
      <c r="F3762" s="163" t="s">
        <v>4053</v>
      </c>
      <c r="G3762" s="163" t="s">
        <v>4307</v>
      </c>
      <c r="H3762" s="163" t="s">
        <v>4307</v>
      </c>
      <c r="I3762" s="163" t="s">
        <v>643</v>
      </c>
      <c r="J3762" s="162">
        <v>11.523424</v>
      </c>
      <c r="K3762" s="162">
        <v>125.031424</v>
      </c>
      <c r="L3762" s="163" t="s">
        <v>644</v>
      </c>
      <c r="M3762" s="162">
        <v>14</v>
      </c>
      <c r="N3762" s="162">
        <v>86</v>
      </c>
      <c r="O3762" s="162">
        <v>202</v>
      </c>
      <c r="P3762" s="162">
        <v>1474</v>
      </c>
      <c r="Q3762" s="162">
        <v>2727</v>
      </c>
      <c r="R3762" s="164">
        <v>1</v>
      </c>
      <c r="S3762" s="164" t="s">
        <v>644</v>
      </c>
      <c r="T3762" s="164"/>
      <c r="U3762" s="164" t="s">
        <v>644</v>
      </c>
      <c r="V3762" s="164" t="s">
        <v>644</v>
      </c>
      <c r="W3762" s="162">
        <f t="shared" si="215"/>
        <v>1</v>
      </c>
      <c r="X3762" s="162">
        <v>1</v>
      </c>
      <c r="Y3762" t="str">
        <f t="shared" si="213"/>
        <v>Public Elementary</v>
      </c>
      <c r="AA3762" t="str">
        <f t="shared" si="214"/>
        <v>1</v>
      </c>
    </row>
    <row r="3763" spans="1:27" ht="15.75" hidden="1" customHeight="1" x14ac:dyDescent="0.25">
      <c r="A3763" s="162">
        <v>3738</v>
      </c>
      <c r="B3763" s="162">
        <v>123672</v>
      </c>
      <c r="C3763" s="163" t="s">
        <v>4317</v>
      </c>
      <c r="D3763" s="163" t="s">
        <v>638</v>
      </c>
      <c r="E3763" s="163" t="s">
        <v>1000</v>
      </c>
      <c r="F3763" s="163" t="s">
        <v>4053</v>
      </c>
      <c r="G3763" s="163" t="s">
        <v>4307</v>
      </c>
      <c r="H3763" s="163" t="s">
        <v>4307</v>
      </c>
      <c r="I3763" s="163" t="s">
        <v>643</v>
      </c>
      <c r="J3763" s="162">
        <v>11.494996</v>
      </c>
      <c r="K3763" s="162">
        <v>125.09099000000001</v>
      </c>
      <c r="L3763" s="163" t="s">
        <v>644</v>
      </c>
      <c r="M3763" s="162">
        <v>14</v>
      </c>
      <c r="N3763" s="162">
        <v>86</v>
      </c>
      <c r="O3763" s="162">
        <v>202</v>
      </c>
      <c r="P3763" s="162">
        <v>1474</v>
      </c>
      <c r="Q3763" s="162">
        <v>2727</v>
      </c>
      <c r="R3763" s="164">
        <v>1</v>
      </c>
      <c r="S3763" s="164" t="s">
        <v>644</v>
      </c>
      <c r="T3763" s="164"/>
      <c r="U3763" s="164" t="s">
        <v>644</v>
      </c>
      <c r="V3763" s="164" t="s">
        <v>644</v>
      </c>
      <c r="W3763" s="162">
        <f t="shared" si="215"/>
        <v>1</v>
      </c>
      <c r="X3763" s="162">
        <v>1</v>
      </c>
      <c r="Y3763" t="str">
        <f t="shared" si="213"/>
        <v>Public Elementary</v>
      </c>
      <c r="AA3763" t="str">
        <f t="shared" si="214"/>
        <v>1</v>
      </c>
    </row>
    <row r="3764" spans="1:27" ht="15.75" hidden="1" customHeight="1" x14ac:dyDescent="0.25">
      <c r="A3764" s="162">
        <v>3739</v>
      </c>
      <c r="B3764" s="162">
        <v>123673</v>
      </c>
      <c r="C3764" s="163" t="s">
        <v>4318</v>
      </c>
      <c r="D3764" s="163" t="s">
        <v>638</v>
      </c>
      <c r="E3764" s="163" t="s">
        <v>1000</v>
      </c>
      <c r="F3764" s="163" t="s">
        <v>4053</v>
      </c>
      <c r="G3764" s="163" t="s">
        <v>4307</v>
      </c>
      <c r="H3764" s="163" t="s">
        <v>4307</v>
      </c>
      <c r="I3764" s="163" t="s">
        <v>643</v>
      </c>
      <c r="J3764" s="162">
        <v>11.584137999999999</v>
      </c>
      <c r="K3764" s="162">
        <v>124.991083</v>
      </c>
      <c r="L3764" s="163" t="s">
        <v>644</v>
      </c>
      <c r="M3764" s="162">
        <v>14</v>
      </c>
      <c r="N3764" s="162">
        <v>86</v>
      </c>
      <c r="O3764" s="162">
        <v>202</v>
      </c>
      <c r="P3764" s="162">
        <v>1474</v>
      </c>
      <c r="Q3764" s="162">
        <v>2727</v>
      </c>
      <c r="R3764" s="164">
        <v>1</v>
      </c>
      <c r="S3764" s="164" t="s">
        <v>644</v>
      </c>
      <c r="T3764" s="164"/>
      <c r="U3764" s="164" t="s">
        <v>644</v>
      </c>
      <c r="V3764" s="164" t="s">
        <v>644</v>
      </c>
      <c r="W3764" s="162">
        <f t="shared" si="215"/>
        <v>1</v>
      </c>
      <c r="X3764" s="162">
        <v>1</v>
      </c>
      <c r="Y3764" t="str">
        <f t="shared" si="213"/>
        <v>Public Elementary</v>
      </c>
      <c r="AA3764" t="str">
        <f t="shared" si="214"/>
        <v>1</v>
      </c>
    </row>
    <row r="3765" spans="1:27" ht="15.75" hidden="1" customHeight="1" x14ac:dyDescent="0.25">
      <c r="A3765" s="162">
        <v>3740</v>
      </c>
      <c r="B3765" s="162">
        <v>123674</v>
      </c>
      <c r="C3765" s="163" t="s">
        <v>4319</v>
      </c>
      <c r="D3765" s="163" t="s">
        <v>638</v>
      </c>
      <c r="E3765" s="163" t="s">
        <v>1000</v>
      </c>
      <c r="F3765" s="163" t="s">
        <v>4053</v>
      </c>
      <c r="G3765" s="163" t="s">
        <v>4307</v>
      </c>
      <c r="H3765" s="163" t="s">
        <v>4307</v>
      </c>
      <c r="I3765" s="163" t="s">
        <v>643</v>
      </c>
      <c r="J3765" s="162">
        <v>11.493145999999999</v>
      </c>
      <c r="K3765" s="162">
        <v>125.06026300000001</v>
      </c>
      <c r="L3765" s="163" t="s">
        <v>644</v>
      </c>
      <c r="M3765" s="162">
        <v>14</v>
      </c>
      <c r="N3765" s="162">
        <v>86</v>
      </c>
      <c r="O3765" s="162">
        <v>202</v>
      </c>
      <c r="P3765" s="162">
        <v>1474</v>
      </c>
      <c r="Q3765" s="162">
        <v>2727</v>
      </c>
      <c r="R3765" s="164">
        <v>1</v>
      </c>
      <c r="S3765" s="164" t="s">
        <v>644</v>
      </c>
      <c r="T3765" s="164"/>
      <c r="U3765" s="164" t="s">
        <v>644</v>
      </c>
      <c r="V3765" s="164" t="s">
        <v>644</v>
      </c>
      <c r="W3765" s="162">
        <f t="shared" si="215"/>
        <v>1</v>
      </c>
      <c r="X3765" s="162">
        <v>1</v>
      </c>
      <c r="Y3765" t="str">
        <f t="shared" si="213"/>
        <v>Public Elementary</v>
      </c>
      <c r="AA3765" t="str">
        <f t="shared" si="214"/>
        <v>1</v>
      </c>
    </row>
    <row r="3766" spans="1:27" ht="15.75" hidden="1" customHeight="1" x14ac:dyDescent="0.25">
      <c r="A3766" s="162">
        <v>3741</v>
      </c>
      <c r="B3766" s="162">
        <v>123675</v>
      </c>
      <c r="C3766" s="163" t="s">
        <v>4320</v>
      </c>
      <c r="D3766" s="163" t="s">
        <v>638</v>
      </c>
      <c r="E3766" s="163" t="s">
        <v>1000</v>
      </c>
      <c r="F3766" s="163" t="s">
        <v>4053</v>
      </c>
      <c r="G3766" s="163" t="s">
        <v>4307</v>
      </c>
      <c r="H3766" s="163" t="s">
        <v>4307</v>
      </c>
      <c r="I3766" s="163" t="s">
        <v>643</v>
      </c>
      <c r="J3766" s="162">
        <v>11.57657</v>
      </c>
      <c r="K3766" s="162">
        <v>124.999323</v>
      </c>
      <c r="L3766" s="163" t="s">
        <v>644</v>
      </c>
      <c r="M3766" s="162">
        <v>14</v>
      </c>
      <c r="N3766" s="162">
        <v>86</v>
      </c>
      <c r="O3766" s="162">
        <v>202</v>
      </c>
      <c r="P3766" s="162">
        <v>1474</v>
      </c>
      <c r="Q3766" s="162">
        <v>2727</v>
      </c>
      <c r="R3766" s="164">
        <v>1</v>
      </c>
      <c r="S3766" s="164" t="s">
        <v>644</v>
      </c>
      <c r="T3766" s="164"/>
      <c r="U3766" s="164" t="s">
        <v>644</v>
      </c>
      <c r="V3766" s="164" t="s">
        <v>644</v>
      </c>
      <c r="W3766" s="162">
        <f t="shared" si="215"/>
        <v>1</v>
      </c>
      <c r="X3766" s="162">
        <v>1</v>
      </c>
      <c r="Y3766" t="str">
        <f t="shared" si="213"/>
        <v>Public Elementary</v>
      </c>
      <c r="AA3766" t="str">
        <f t="shared" si="214"/>
        <v>1</v>
      </c>
    </row>
    <row r="3767" spans="1:27" ht="15.75" hidden="1" customHeight="1" x14ac:dyDescent="0.25">
      <c r="A3767" s="162">
        <v>3742</v>
      </c>
      <c r="B3767" s="162">
        <v>123676</v>
      </c>
      <c r="C3767" s="163" t="s">
        <v>4321</v>
      </c>
      <c r="D3767" s="163" t="s">
        <v>638</v>
      </c>
      <c r="E3767" s="163" t="s">
        <v>1000</v>
      </c>
      <c r="F3767" s="163" t="s">
        <v>4053</v>
      </c>
      <c r="G3767" s="163" t="s">
        <v>4307</v>
      </c>
      <c r="H3767" s="163" t="s">
        <v>4307</v>
      </c>
      <c r="I3767" s="163" t="s">
        <v>643</v>
      </c>
      <c r="J3767" s="162">
        <v>11.608352999999999</v>
      </c>
      <c r="K3767" s="162">
        <v>125.009108</v>
      </c>
      <c r="L3767" s="163" t="s">
        <v>644</v>
      </c>
      <c r="M3767" s="162">
        <v>14</v>
      </c>
      <c r="N3767" s="162">
        <v>86</v>
      </c>
      <c r="O3767" s="162">
        <v>202</v>
      </c>
      <c r="P3767" s="162">
        <v>1474</v>
      </c>
      <c r="Q3767" s="162">
        <v>2727</v>
      </c>
      <c r="R3767" s="164">
        <v>1</v>
      </c>
      <c r="S3767" s="164" t="s">
        <v>644</v>
      </c>
      <c r="T3767" s="164"/>
      <c r="U3767" s="164" t="s">
        <v>644</v>
      </c>
      <c r="V3767" s="164" t="s">
        <v>644</v>
      </c>
      <c r="W3767" s="162">
        <f t="shared" si="215"/>
        <v>1</v>
      </c>
      <c r="X3767" s="162">
        <v>1</v>
      </c>
      <c r="Y3767" t="str">
        <f t="shared" si="213"/>
        <v>Public Elementary</v>
      </c>
      <c r="AA3767" t="str">
        <f t="shared" si="214"/>
        <v>1</v>
      </c>
    </row>
    <row r="3768" spans="1:27" ht="15.75" hidden="1" customHeight="1" x14ac:dyDescent="0.25">
      <c r="A3768" s="162">
        <v>3743</v>
      </c>
      <c r="B3768" s="162">
        <v>123677</v>
      </c>
      <c r="C3768" s="163" t="s">
        <v>4322</v>
      </c>
      <c r="D3768" s="163" t="s">
        <v>638</v>
      </c>
      <c r="E3768" s="163" t="s">
        <v>1000</v>
      </c>
      <c r="F3768" s="163" t="s">
        <v>4053</v>
      </c>
      <c r="G3768" s="163" t="s">
        <v>4307</v>
      </c>
      <c r="H3768" s="163" t="s">
        <v>4307</v>
      </c>
      <c r="I3768" s="163" t="s">
        <v>643</v>
      </c>
      <c r="J3768" s="162">
        <v>11.547307</v>
      </c>
      <c r="K3768" s="162">
        <v>125.01096699999999</v>
      </c>
      <c r="L3768" s="163" t="s">
        <v>644</v>
      </c>
      <c r="M3768" s="162">
        <v>14</v>
      </c>
      <c r="N3768" s="162">
        <v>86</v>
      </c>
      <c r="O3768" s="162">
        <v>202</v>
      </c>
      <c r="P3768" s="162">
        <v>1474</v>
      </c>
      <c r="Q3768" s="162">
        <v>2727</v>
      </c>
      <c r="R3768" s="164">
        <v>1</v>
      </c>
      <c r="S3768" s="164" t="s">
        <v>644</v>
      </c>
      <c r="T3768" s="164"/>
      <c r="U3768" s="164" t="s">
        <v>644</v>
      </c>
      <c r="V3768" s="164" t="s">
        <v>644</v>
      </c>
      <c r="W3768" s="162">
        <f t="shared" si="215"/>
        <v>1</v>
      </c>
      <c r="X3768" s="162">
        <v>1</v>
      </c>
      <c r="Y3768" t="str">
        <f t="shared" si="213"/>
        <v>Public Elementary</v>
      </c>
      <c r="AA3768" t="str">
        <f t="shared" si="214"/>
        <v>1</v>
      </c>
    </row>
    <row r="3769" spans="1:27" ht="15.75" hidden="1" customHeight="1" x14ac:dyDescent="0.25">
      <c r="A3769" s="162">
        <v>3744</v>
      </c>
      <c r="B3769" s="162">
        <v>123678</v>
      </c>
      <c r="C3769" s="163" t="s">
        <v>4323</v>
      </c>
      <c r="D3769" s="163" t="s">
        <v>638</v>
      </c>
      <c r="E3769" s="163" t="s">
        <v>1000</v>
      </c>
      <c r="F3769" s="163" t="s">
        <v>4053</v>
      </c>
      <c r="G3769" s="163" t="s">
        <v>4307</v>
      </c>
      <c r="H3769" s="163" t="s">
        <v>4307</v>
      </c>
      <c r="I3769" s="163" t="s">
        <v>643</v>
      </c>
      <c r="J3769" s="162">
        <v>11.486416999999999</v>
      </c>
      <c r="K3769" s="162">
        <v>125.02229699999999</v>
      </c>
      <c r="L3769" s="163" t="s">
        <v>644</v>
      </c>
      <c r="M3769" s="162">
        <v>14</v>
      </c>
      <c r="N3769" s="162">
        <v>86</v>
      </c>
      <c r="O3769" s="162">
        <v>202</v>
      </c>
      <c r="P3769" s="162">
        <v>1474</v>
      </c>
      <c r="Q3769" s="162">
        <v>2727</v>
      </c>
      <c r="R3769" s="164">
        <v>1</v>
      </c>
      <c r="S3769" s="164" t="s">
        <v>644</v>
      </c>
      <c r="T3769" s="164"/>
      <c r="U3769" s="164" t="s">
        <v>644</v>
      </c>
      <c r="V3769" s="164" t="s">
        <v>644</v>
      </c>
      <c r="W3769" s="162">
        <f t="shared" si="215"/>
        <v>1</v>
      </c>
      <c r="X3769" s="162">
        <v>1</v>
      </c>
      <c r="Y3769" t="str">
        <f t="shared" si="213"/>
        <v>Public Elementary</v>
      </c>
      <c r="AA3769" t="str">
        <f t="shared" si="214"/>
        <v>1</v>
      </c>
    </row>
    <row r="3770" spans="1:27" ht="15.75" hidden="1" customHeight="1" x14ac:dyDescent="0.25">
      <c r="A3770" s="162">
        <v>3745</v>
      </c>
      <c r="B3770" s="162">
        <v>123679</v>
      </c>
      <c r="C3770" s="163" t="s">
        <v>4324</v>
      </c>
      <c r="D3770" s="163" t="s">
        <v>638</v>
      </c>
      <c r="E3770" s="163" t="s">
        <v>1000</v>
      </c>
      <c r="F3770" s="163" t="s">
        <v>4053</v>
      </c>
      <c r="G3770" s="163" t="s">
        <v>4307</v>
      </c>
      <c r="H3770" s="163" t="s">
        <v>4307</v>
      </c>
      <c r="I3770" s="163" t="s">
        <v>643</v>
      </c>
      <c r="J3770" s="162">
        <v>11.530993</v>
      </c>
      <c r="K3770" s="162">
        <v>125.076227</v>
      </c>
      <c r="L3770" s="163" t="s">
        <v>644</v>
      </c>
      <c r="M3770" s="162">
        <v>14</v>
      </c>
      <c r="N3770" s="162">
        <v>86</v>
      </c>
      <c r="O3770" s="162">
        <v>202</v>
      </c>
      <c r="P3770" s="162">
        <v>1474</v>
      </c>
      <c r="Q3770" s="162">
        <v>2727</v>
      </c>
      <c r="R3770" s="164">
        <v>1</v>
      </c>
      <c r="S3770" s="164" t="s">
        <v>644</v>
      </c>
      <c r="T3770" s="164"/>
      <c r="U3770" s="164" t="s">
        <v>644</v>
      </c>
      <c r="V3770" s="164" t="s">
        <v>644</v>
      </c>
      <c r="W3770" s="162">
        <f t="shared" si="215"/>
        <v>1</v>
      </c>
      <c r="X3770" s="162">
        <v>1</v>
      </c>
      <c r="Y3770" t="str">
        <f t="shared" si="213"/>
        <v>Public Elementary</v>
      </c>
      <c r="AA3770" t="str">
        <f t="shared" si="214"/>
        <v>1</v>
      </c>
    </row>
    <row r="3771" spans="1:27" ht="15.75" hidden="1" customHeight="1" x14ac:dyDescent="0.25">
      <c r="A3771" s="162">
        <v>3746</v>
      </c>
      <c r="B3771" s="162">
        <v>123680</v>
      </c>
      <c r="C3771" s="163" t="s">
        <v>4325</v>
      </c>
      <c r="D3771" s="163" t="s">
        <v>638</v>
      </c>
      <c r="E3771" s="163" t="s">
        <v>1000</v>
      </c>
      <c r="F3771" s="163" t="s">
        <v>4053</v>
      </c>
      <c r="G3771" s="163" t="s">
        <v>4307</v>
      </c>
      <c r="H3771" s="163" t="s">
        <v>4307</v>
      </c>
      <c r="I3771" s="163" t="s">
        <v>643</v>
      </c>
      <c r="J3771" s="162">
        <v>11.61274444</v>
      </c>
      <c r="K3771" s="162">
        <v>124.9845917</v>
      </c>
      <c r="L3771" s="163" t="s">
        <v>644</v>
      </c>
      <c r="M3771" s="162">
        <v>14</v>
      </c>
      <c r="N3771" s="162">
        <v>86</v>
      </c>
      <c r="O3771" s="162">
        <v>202</v>
      </c>
      <c r="P3771" s="162">
        <v>1474</v>
      </c>
      <c r="Q3771" s="162">
        <v>2727</v>
      </c>
      <c r="R3771" s="164">
        <v>1</v>
      </c>
      <c r="S3771" s="164" t="s">
        <v>644</v>
      </c>
      <c r="T3771" s="164"/>
      <c r="U3771" s="164" t="s">
        <v>644</v>
      </c>
      <c r="V3771" s="164" t="s">
        <v>644</v>
      </c>
      <c r="W3771" s="162">
        <f t="shared" si="215"/>
        <v>1</v>
      </c>
      <c r="X3771" s="162">
        <v>1</v>
      </c>
      <c r="Y3771" t="str">
        <f t="shared" si="213"/>
        <v>Public Elementary</v>
      </c>
      <c r="AA3771" t="str">
        <f t="shared" si="214"/>
        <v>1</v>
      </c>
    </row>
    <row r="3772" spans="1:27" ht="15.75" hidden="1" customHeight="1" x14ac:dyDescent="0.25">
      <c r="A3772" s="162">
        <v>3747</v>
      </c>
      <c r="B3772" s="162">
        <v>123681</v>
      </c>
      <c r="C3772" s="163" t="s">
        <v>657</v>
      </c>
      <c r="D3772" s="163" t="s">
        <v>638</v>
      </c>
      <c r="E3772" s="163" t="s">
        <v>1000</v>
      </c>
      <c r="F3772" s="163" t="s">
        <v>4053</v>
      </c>
      <c r="G3772" s="163" t="s">
        <v>4307</v>
      </c>
      <c r="H3772" s="163" t="s">
        <v>4307</v>
      </c>
      <c r="I3772" s="163" t="s">
        <v>643</v>
      </c>
      <c r="J3772" s="170"/>
      <c r="K3772" s="170"/>
      <c r="L3772" s="163" t="s">
        <v>644</v>
      </c>
      <c r="M3772" s="162">
        <v>14</v>
      </c>
      <c r="N3772" s="162">
        <v>86</v>
      </c>
      <c r="O3772" s="162">
        <v>202</v>
      </c>
      <c r="P3772" s="162">
        <v>1474</v>
      </c>
      <c r="Q3772" s="162">
        <v>2727</v>
      </c>
      <c r="R3772" s="164">
        <v>1</v>
      </c>
      <c r="S3772" s="164" t="s">
        <v>644</v>
      </c>
      <c r="T3772" s="164"/>
      <c r="U3772" s="164" t="s">
        <v>644</v>
      </c>
      <c r="V3772" s="164" t="s">
        <v>644</v>
      </c>
      <c r="W3772" s="162">
        <f t="shared" si="215"/>
        <v>1</v>
      </c>
      <c r="X3772" s="162">
        <v>1</v>
      </c>
      <c r="Y3772" t="str">
        <f t="shared" si="213"/>
        <v>Public Elementary</v>
      </c>
      <c r="AA3772" t="str">
        <f t="shared" si="214"/>
        <v>1</v>
      </c>
    </row>
    <row r="3773" spans="1:27" ht="15.75" hidden="1" customHeight="1" x14ac:dyDescent="0.25">
      <c r="A3773" s="162">
        <v>3748</v>
      </c>
      <c r="B3773" s="162">
        <v>123682</v>
      </c>
      <c r="C3773" s="163" t="s">
        <v>4326</v>
      </c>
      <c r="D3773" s="163" t="s">
        <v>638</v>
      </c>
      <c r="E3773" s="163" t="s">
        <v>1000</v>
      </c>
      <c r="F3773" s="163" t="s">
        <v>4053</v>
      </c>
      <c r="G3773" s="163" t="s">
        <v>4327</v>
      </c>
      <c r="H3773" s="163" t="s">
        <v>4327</v>
      </c>
      <c r="I3773" s="163" t="s">
        <v>643</v>
      </c>
      <c r="J3773" s="166">
        <v>11.9341095</v>
      </c>
      <c r="K3773" s="166">
        <v>124.83294770000001</v>
      </c>
      <c r="L3773" s="163" t="s">
        <v>644</v>
      </c>
      <c r="M3773" s="162">
        <v>14</v>
      </c>
      <c r="N3773" s="162">
        <v>86</v>
      </c>
      <c r="O3773" s="162">
        <v>202</v>
      </c>
      <c r="P3773" s="162">
        <v>1475</v>
      </c>
      <c r="Q3773" s="162">
        <v>2728</v>
      </c>
      <c r="R3773" s="164">
        <v>1</v>
      </c>
      <c r="S3773" s="164" t="s">
        <v>644</v>
      </c>
      <c r="T3773" s="164"/>
      <c r="U3773" s="164" t="s">
        <v>644</v>
      </c>
      <c r="V3773" s="164" t="s">
        <v>644</v>
      </c>
      <c r="W3773" s="162">
        <f t="shared" si="215"/>
        <v>1</v>
      </c>
      <c r="X3773" s="162">
        <v>1</v>
      </c>
      <c r="Y3773" t="str">
        <f t="shared" si="213"/>
        <v>Public Elementary</v>
      </c>
      <c r="AA3773" t="str">
        <f t="shared" si="214"/>
        <v>1</v>
      </c>
    </row>
    <row r="3774" spans="1:27" ht="15.75" hidden="1" customHeight="1" x14ac:dyDescent="0.25">
      <c r="A3774" s="162">
        <v>3749</v>
      </c>
      <c r="B3774" s="162">
        <v>123683</v>
      </c>
      <c r="C3774" s="163" t="s">
        <v>4328</v>
      </c>
      <c r="D3774" s="163" t="s">
        <v>638</v>
      </c>
      <c r="E3774" s="163" t="s">
        <v>1000</v>
      </c>
      <c r="F3774" s="163" t="s">
        <v>4053</v>
      </c>
      <c r="G3774" s="163" t="s">
        <v>4327</v>
      </c>
      <c r="H3774" s="163" t="s">
        <v>4327</v>
      </c>
      <c r="I3774" s="163" t="s">
        <v>643</v>
      </c>
      <c r="J3774" s="162">
        <v>12.031262</v>
      </c>
      <c r="K3774" s="162">
        <v>124.91137500000001</v>
      </c>
      <c r="L3774" s="163" t="s">
        <v>644</v>
      </c>
      <c r="M3774" s="162">
        <v>14</v>
      </c>
      <c r="N3774" s="162">
        <v>86</v>
      </c>
      <c r="O3774" s="162">
        <v>202</v>
      </c>
      <c r="P3774" s="162">
        <v>1475</v>
      </c>
      <c r="Q3774" s="162">
        <v>2728</v>
      </c>
      <c r="R3774" s="164">
        <v>1</v>
      </c>
      <c r="S3774" s="164" t="s">
        <v>644</v>
      </c>
      <c r="T3774" s="164"/>
      <c r="U3774" s="164" t="s">
        <v>644</v>
      </c>
      <c r="V3774" s="164" t="s">
        <v>644</v>
      </c>
      <c r="W3774" s="162">
        <f t="shared" si="215"/>
        <v>1</v>
      </c>
      <c r="X3774" s="162">
        <v>1</v>
      </c>
      <c r="Y3774" t="str">
        <f t="shared" si="213"/>
        <v>Public Elementary</v>
      </c>
      <c r="AA3774" t="str">
        <f t="shared" si="214"/>
        <v>1</v>
      </c>
    </row>
    <row r="3775" spans="1:27" ht="15.75" hidden="1" customHeight="1" x14ac:dyDescent="0.25">
      <c r="A3775" s="162">
        <v>3750</v>
      </c>
      <c r="B3775" s="162">
        <v>123684</v>
      </c>
      <c r="C3775" s="163" t="s">
        <v>645</v>
      </c>
      <c r="D3775" s="163" t="s">
        <v>638</v>
      </c>
      <c r="E3775" s="163" t="s">
        <v>1000</v>
      </c>
      <c r="F3775" s="163" t="s">
        <v>4053</v>
      </c>
      <c r="G3775" s="163" t="s">
        <v>4327</v>
      </c>
      <c r="H3775" s="163" t="s">
        <v>4327</v>
      </c>
      <c r="I3775" s="163" t="s">
        <v>643</v>
      </c>
      <c r="J3775" s="162">
        <v>11.977364</v>
      </c>
      <c r="K3775" s="162">
        <v>124.878326</v>
      </c>
      <c r="L3775" s="163" t="s">
        <v>644</v>
      </c>
      <c r="M3775" s="162">
        <v>14</v>
      </c>
      <c r="N3775" s="162">
        <v>86</v>
      </c>
      <c r="O3775" s="162">
        <v>202</v>
      </c>
      <c r="P3775" s="162">
        <v>1475</v>
      </c>
      <c r="Q3775" s="162">
        <v>2728</v>
      </c>
      <c r="R3775" s="164">
        <v>1</v>
      </c>
      <c r="S3775" s="164" t="s">
        <v>644</v>
      </c>
      <c r="T3775" s="164"/>
      <c r="U3775" s="164" t="s">
        <v>644</v>
      </c>
      <c r="V3775" s="164" t="s">
        <v>644</v>
      </c>
      <c r="W3775" s="162">
        <f t="shared" si="215"/>
        <v>1</v>
      </c>
      <c r="X3775" s="162">
        <v>1</v>
      </c>
      <c r="Y3775" t="str">
        <f t="shared" si="213"/>
        <v>Public Elementary</v>
      </c>
      <c r="AA3775" t="str">
        <f t="shared" si="214"/>
        <v>1</v>
      </c>
    </row>
    <row r="3776" spans="1:27" ht="15.75" hidden="1" customHeight="1" x14ac:dyDescent="0.25">
      <c r="A3776" s="162">
        <v>3751</v>
      </c>
      <c r="B3776" s="162">
        <v>123685</v>
      </c>
      <c r="C3776" s="163" t="s">
        <v>3459</v>
      </c>
      <c r="D3776" s="163" t="s">
        <v>638</v>
      </c>
      <c r="E3776" s="163" t="s">
        <v>1000</v>
      </c>
      <c r="F3776" s="163" t="s">
        <v>4053</v>
      </c>
      <c r="G3776" s="163" t="s">
        <v>4327</v>
      </c>
      <c r="H3776" s="163" t="s">
        <v>4327</v>
      </c>
      <c r="I3776" s="163" t="s">
        <v>643</v>
      </c>
      <c r="J3776" s="170"/>
      <c r="K3776" s="170"/>
      <c r="L3776" s="163" t="s">
        <v>644</v>
      </c>
      <c r="M3776" s="162">
        <v>14</v>
      </c>
      <c r="N3776" s="162">
        <v>86</v>
      </c>
      <c r="O3776" s="162">
        <v>202</v>
      </c>
      <c r="P3776" s="162">
        <v>1475</v>
      </c>
      <c r="Q3776" s="162">
        <v>2728</v>
      </c>
      <c r="R3776" s="164">
        <v>1</v>
      </c>
      <c r="S3776" s="164" t="s">
        <v>644</v>
      </c>
      <c r="T3776" s="164"/>
      <c r="U3776" s="164" t="s">
        <v>644</v>
      </c>
      <c r="V3776" s="164" t="s">
        <v>644</v>
      </c>
      <c r="W3776" s="162">
        <f t="shared" si="215"/>
        <v>1</v>
      </c>
      <c r="X3776" s="162">
        <v>1</v>
      </c>
      <c r="Y3776" t="str">
        <f t="shared" si="213"/>
        <v>Public Elementary</v>
      </c>
      <c r="AA3776" t="str">
        <f t="shared" si="214"/>
        <v>1</v>
      </c>
    </row>
    <row r="3777" spans="1:27" ht="15.75" hidden="1" customHeight="1" x14ac:dyDescent="0.25">
      <c r="A3777" s="162">
        <v>3752</v>
      </c>
      <c r="B3777" s="162">
        <v>123686</v>
      </c>
      <c r="C3777" s="163" t="s">
        <v>4329</v>
      </c>
      <c r="D3777" s="163" t="s">
        <v>638</v>
      </c>
      <c r="E3777" s="163" t="s">
        <v>1000</v>
      </c>
      <c r="F3777" s="163" t="s">
        <v>4053</v>
      </c>
      <c r="G3777" s="163" t="s">
        <v>4327</v>
      </c>
      <c r="H3777" s="163" t="s">
        <v>4327</v>
      </c>
      <c r="I3777" s="163" t="s">
        <v>643</v>
      </c>
      <c r="J3777" s="162">
        <v>11.928493</v>
      </c>
      <c r="K3777" s="162">
        <v>124.910324</v>
      </c>
      <c r="L3777" s="163" t="s">
        <v>644</v>
      </c>
      <c r="M3777" s="162">
        <v>14</v>
      </c>
      <c r="N3777" s="162">
        <v>86</v>
      </c>
      <c r="O3777" s="162">
        <v>202</v>
      </c>
      <c r="P3777" s="162">
        <v>1475</v>
      </c>
      <c r="Q3777" s="162">
        <v>2728</v>
      </c>
      <c r="R3777" s="164">
        <v>1</v>
      </c>
      <c r="S3777" s="164" t="s">
        <v>644</v>
      </c>
      <c r="T3777" s="164"/>
      <c r="U3777" s="164" t="s">
        <v>644</v>
      </c>
      <c r="V3777" s="164" t="s">
        <v>644</v>
      </c>
      <c r="W3777" s="162">
        <f t="shared" si="215"/>
        <v>1</v>
      </c>
      <c r="X3777" s="162">
        <v>1</v>
      </c>
      <c r="Y3777" t="str">
        <f t="shared" si="213"/>
        <v>Public Elementary</v>
      </c>
      <c r="AA3777" t="str">
        <f t="shared" si="214"/>
        <v>1</v>
      </c>
    </row>
    <row r="3778" spans="1:27" ht="15.75" hidden="1" customHeight="1" x14ac:dyDescent="0.25">
      <c r="A3778" s="162">
        <v>3753</v>
      </c>
      <c r="B3778" s="162">
        <v>123687</v>
      </c>
      <c r="C3778" s="163" t="s">
        <v>4330</v>
      </c>
      <c r="D3778" s="163" t="s">
        <v>638</v>
      </c>
      <c r="E3778" s="163" t="s">
        <v>1000</v>
      </c>
      <c r="F3778" s="163" t="s">
        <v>4053</v>
      </c>
      <c r="G3778" s="163" t="s">
        <v>4327</v>
      </c>
      <c r="H3778" s="163" t="s">
        <v>4327</v>
      </c>
      <c r="I3778" s="163" t="s">
        <v>643</v>
      </c>
      <c r="J3778" s="162">
        <v>12.093038999999999</v>
      </c>
      <c r="K3778" s="162">
        <v>124.947081</v>
      </c>
      <c r="L3778" s="163" t="s">
        <v>644</v>
      </c>
      <c r="M3778" s="162">
        <v>14</v>
      </c>
      <c r="N3778" s="162">
        <v>86</v>
      </c>
      <c r="O3778" s="162">
        <v>202</v>
      </c>
      <c r="P3778" s="162">
        <v>1475</v>
      </c>
      <c r="Q3778" s="162">
        <v>2728</v>
      </c>
      <c r="R3778" s="164">
        <v>1</v>
      </c>
      <c r="S3778" s="164" t="s">
        <v>644</v>
      </c>
      <c r="T3778" s="164"/>
      <c r="U3778" s="164" t="s">
        <v>644</v>
      </c>
      <c r="V3778" s="164" t="s">
        <v>644</v>
      </c>
      <c r="W3778" s="162">
        <f t="shared" si="215"/>
        <v>1</v>
      </c>
      <c r="X3778" s="162">
        <v>1</v>
      </c>
      <c r="Y3778" t="str">
        <f t="shared" si="213"/>
        <v>Public Elementary</v>
      </c>
      <c r="AA3778" t="str">
        <f t="shared" si="214"/>
        <v>1</v>
      </c>
    </row>
    <row r="3779" spans="1:27" ht="15.75" hidden="1" customHeight="1" x14ac:dyDescent="0.25">
      <c r="A3779" s="162">
        <v>3754</v>
      </c>
      <c r="B3779" s="162">
        <v>123688</v>
      </c>
      <c r="C3779" s="163" t="s">
        <v>4331</v>
      </c>
      <c r="D3779" s="163" t="s">
        <v>638</v>
      </c>
      <c r="E3779" s="163" t="s">
        <v>1000</v>
      </c>
      <c r="F3779" s="163" t="s">
        <v>4053</v>
      </c>
      <c r="G3779" s="163" t="s">
        <v>4327</v>
      </c>
      <c r="H3779" s="163" t="s">
        <v>4327</v>
      </c>
      <c r="I3779" s="163" t="s">
        <v>643</v>
      </c>
      <c r="J3779" s="162">
        <v>12.00337</v>
      </c>
      <c r="K3779" s="162">
        <v>124.83006899999999</v>
      </c>
      <c r="L3779" s="163" t="s">
        <v>644</v>
      </c>
      <c r="M3779" s="162">
        <v>14</v>
      </c>
      <c r="N3779" s="162">
        <v>86</v>
      </c>
      <c r="O3779" s="162">
        <v>202</v>
      </c>
      <c r="P3779" s="162">
        <v>1475</v>
      </c>
      <c r="Q3779" s="162">
        <v>2728</v>
      </c>
      <c r="R3779" s="164">
        <v>1</v>
      </c>
      <c r="S3779" s="164" t="s">
        <v>644</v>
      </c>
      <c r="T3779" s="164"/>
      <c r="U3779" s="164" t="s">
        <v>644</v>
      </c>
      <c r="V3779" s="164" t="s">
        <v>644</v>
      </c>
      <c r="W3779" s="162">
        <f t="shared" si="215"/>
        <v>1</v>
      </c>
      <c r="X3779" s="162">
        <v>1</v>
      </c>
      <c r="Y3779" t="str">
        <f t="shared" si="213"/>
        <v>Public Elementary</v>
      </c>
      <c r="AA3779" t="str">
        <f t="shared" si="214"/>
        <v>1</v>
      </c>
    </row>
    <row r="3780" spans="1:27" ht="15.75" hidden="1" customHeight="1" x14ac:dyDescent="0.25">
      <c r="A3780" s="162">
        <v>3755</v>
      </c>
      <c r="B3780" s="162">
        <v>123690</v>
      </c>
      <c r="C3780" s="163" t="s">
        <v>4332</v>
      </c>
      <c r="D3780" s="163" t="s">
        <v>638</v>
      </c>
      <c r="E3780" s="163" t="s">
        <v>1000</v>
      </c>
      <c r="F3780" s="163" t="s">
        <v>4053</v>
      </c>
      <c r="G3780" s="163" t="s">
        <v>4327</v>
      </c>
      <c r="H3780" s="163" t="s">
        <v>4327</v>
      </c>
      <c r="I3780" s="163" t="s">
        <v>643</v>
      </c>
      <c r="J3780" s="166">
        <v>11.913713</v>
      </c>
      <c r="K3780" s="166">
        <v>124.877075</v>
      </c>
      <c r="L3780" s="163" t="s">
        <v>644</v>
      </c>
      <c r="M3780" s="162">
        <v>14</v>
      </c>
      <c r="N3780" s="162">
        <v>86</v>
      </c>
      <c r="O3780" s="162">
        <v>202</v>
      </c>
      <c r="P3780" s="162">
        <v>1475</v>
      </c>
      <c r="Q3780" s="162">
        <v>2728</v>
      </c>
      <c r="R3780" s="164">
        <v>1</v>
      </c>
      <c r="S3780" s="164" t="s">
        <v>644</v>
      </c>
      <c r="T3780" s="164"/>
      <c r="U3780" s="164" t="s">
        <v>644</v>
      </c>
      <c r="V3780" s="164" t="s">
        <v>644</v>
      </c>
      <c r="W3780" s="162">
        <f t="shared" si="215"/>
        <v>1</v>
      </c>
      <c r="X3780" s="162">
        <v>1</v>
      </c>
      <c r="Y3780" t="str">
        <f t="shared" si="213"/>
        <v>Public Elementary</v>
      </c>
      <c r="AA3780" t="str">
        <f t="shared" si="214"/>
        <v>1</v>
      </c>
    </row>
    <row r="3781" spans="1:27" ht="15.75" hidden="1" customHeight="1" x14ac:dyDescent="0.25">
      <c r="A3781" s="162">
        <v>3756</v>
      </c>
      <c r="B3781" s="162">
        <v>123691</v>
      </c>
      <c r="C3781" s="163" t="s">
        <v>3682</v>
      </c>
      <c r="D3781" s="163" t="s">
        <v>638</v>
      </c>
      <c r="E3781" s="163" t="s">
        <v>1000</v>
      </c>
      <c r="F3781" s="163" t="s">
        <v>4053</v>
      </c>
      <c r="G3781" s="163" t="s">
        <v>4327</v>
      </c>
      <c r="H3781" s="163" t="s">
        <v>4327</v>
      </c>
      <c r="I3781" s="163" t="s">
        <v>643</v>
      </c>
      <c r="J3781" s="162">
        <v>11.980882100000001</v>
      </c>
      <c r="K3781" s="162">
        <v>124.82344670000001</v>
      </c>
      <c r="L3781" s="163" t="s">
        <v>644</v>
      </c>
      <c r="M3781" s="162">
        <v>14</v>
      </c>
      <c r="N3781" s="162">
        <v>86</v>
      </c>
      <c r="O3781" s="162">
        <v>202</v>
      </c>
      <c r="P3781" s="162">
        <v>1475</v>
      </c>
      <c r="Q3781" s="162">
        <v>2728</v>
      </c>
      <c r="R3781" s="164">
        <v>1</v>
      </c>
      <c r="S3781" s="164" t="s">
        <v>644</v>
      </c>
      <c r="T3781" s="164"/>
      <c r="U3781" s="164" t="s">
        <v>644</v>
      </c>
      <c r="V3781" s="164" t="s">
        <v>644</v>
      </c>
      <c r="W3781" s="162">
        <f t="shared" si="215"/>
        <v>1</v>
      </c>
      <c r="X3781" s="162">
        <v>1</v>
      </c>
      <c r="Y3781" t="str">
        <f t="shared" si="213"/>
        <v>Public Elementary</v>
      </c>
      <c r="AA3781" t="str">
        <f t="shared" si="214"/>
        <v>1</v>
      </c>
    </row>
    <row r="3782" spans="1:27" ht="15.75" hidden="1" customHeight="1" x14ac:dyDescent="0.25">
      <c r="A3782" s="162">
        <v>3757</v>
      </c>
      <c r="B3782" s="162">
        <v>123692</v>
      </c>
      <c r="C3782" s="163" t="s">
        <v>4333</v>
      </c>
      <c r="D3782" s="163" t="s">
        <v>638</v>
      </c>
      <c r="E3782" s="163" t="s">
        <v>1000</v>
      </c>
      <c r="F3782" s="163" t="s">
        <v>4053</v>
      </c>
      <c r="G3782" s="163" t="s">
        <v>4327</v>
      </c>
      <c r="H3782" s="163" t="s">
        <v>4327</v>
      </c>
      <c r="I3782" s="163" t="s">
        <v>643</v>
      </c>
      <c r="J3782" s="162">
        <v>12.016487</v>
      </c>
      <c r="K3782" s="162">
        <v>124.82077</v>
      </c>
      <c r="L3782" s="163" t="s">
        <v>644</v>
      </c>
      <c r="M3782" s="162">
        <v>14</v>
      </c>
      <c r="N3782" s="162">
        <v>86</v>
      </c>
      <c r="O3782" s="162">
        <v>202</v>
      </c>
      <c r="P3782" s="162">
        <v>1475</v>
      </c>
      <c r="Q3782" s="162">
        <v>2728</v>
      </c>
      <c r="R3782" s="164">
        <v>1</v>
      </c>
      <c r="S3782" s="164" t="s">
        <v>644</v>
      </c>
      <c r="T3782" s="164"/>
      <c r="U3782" s="164" t="s">
        <v>644</v>
      </c>
      <c r="V3782" s="164" t="s">
        <v>644</v>
      </c>
      <c r="W3782" s="162">
        <f t="shared" si="215"/>
        <v>1</v>
      </c>
      <c r="X3782" s="162">
        <v>1</v>
      </c>
      <c r="Y3782" t="str">
        <f t="shared" si="213"/>
        <v>Public Elementary</v>
      </c>
      <c r="AA3782" t="str">
        <f t="shared" si="214"/>
        <v>1</v>
      </c>
    </row>
    <row r="3783" spans="1:27" ht="15.75" hidden="1" customHeight="1" x14ac:dyDescent="0.25">
      <c r="A3783" s="162">
        <v>3758</v>
      </c>
      <c r="B3783" s="162">
        <v>123693</v>
      </c>
      <c r="C3783" s="163" t="s">
        <v>702</v>
      </c>
      <c r="D3783" s="163" t="s">
        <v>638</v>
      </c>
      <c r="E3783" s="163" t="s">
        <v>1000</v>
      </c>
      <c r="F3783" s="163" t="s">
        <v>4053</v>
      </c>
      <c r="G3783" s="163" t="s">
        <v>4327</v>
      </c>
      <c r="H3783" s="163" t="s">
        <v>4327</v>
      </c>
      <c r="I3783" s="163" t="s">
        <v>643</v>
      </c>
      <c r="J3783" s="162">
        <v>11.945959999999999</v>
      </c>
      <c r="K3783" s="162">
        <v>124.92817599999999</v>
      </c>
      <c r="L3783" s="163" t="s">
        <v>644</v>
      </c>
      <c r="M3783" s="162">
        <v>14</v>
      </c>
      <c r="N3783" s="162">
        <v>86</v>
      </c>
      <c r="O3783" s="162">
        <v>202</v>
      </c>
      <c r="P3783" s="162">
        <v>1475</v>
      </c>
      <c r="Q3783" s="162">
        <v>2728</v>
      </c>
      <c r="R3783" s="164">
        <v>1</v>
      </c>
      <c r="S3783" s="164" t="s">
        <v>644</v>
      </c>
      <c r="T3783" s="164"/>
      <c r="U3783" s="164" t="s">
        <v>644</v>
      </c>
      <c r="V3783" s="164" t="s">
        <v>644</v>
      </c>
      <c r="W3783" s="162">
        <f t="shared" si="215"/>
        <v>1</v>
      </c>
      <c r="X3783" s="162">
        <v>1</v>
      </c>
      <c r="Y3783" t="str">
        <f t="shared" si="213"/>
        <v>Public Elementary</v>
      </c>
      <c r="AA3783" t="str">
        <f t="shared" si="214"/>
        <v>1</v>
      </c>
    </row>
    <row r="3784" spans="1:27" ht="15.75" hidden="1" customHeight="1" x14ac:dyDescent="0.25">
      <c r="A3784" s="162">
        <v>3759</v>
      </c>
      <c r="B3784" s="162">
        <v>123694</v>
      </c>
      <c r="C3784" s="163" t="s">
        <v>4334</v>
      </c>
      <c r="D3784" s="163" t="s">
        <v>638</v>
      </c>
      <c r="E3784" s="163" t="s">
        <v>1000</v>
      </c>
      <c r="F3784" s="163" t="s">
        <v>4053</v>
      </c>
      <c r="G3784" s="163" t="s">
        <v>4327</v>
      </c>
      <c r="H3784" s="163" t="s">
        <v>4327</v>
      </c>
      <c r="I3784" s="163" t="s">
        <v>643</v>
      </c>
      <c r="J3784" s="162">
        <v>11.908338000000001</v>
      </c>
      <c r="K3784" s="162">
        <v>124.89389799999999</v>
      </c>
      <c r="L3784" s="163" t="s">
        <v>644</v>
      </c>
      <c r="M3784" s="162">
        <v>14</v>
      </c>
      <c r="N3784" s="162">
        <v>86</v>
      </c>
      <c r="O3784" s="162">
        <v>202</v>
      </c>
      <c r="P3784" s="162">
        <v>1475</v>
      </c>
      <c r="Q3784" s="162">
        <v>2728</v>
      </c>
      <c r="R3784" s="164">
        <v>1</v>
      </c>
      <c r="S3784" s="164" t="s">
        <v>644</v>
      </c>
      <c r="T3784" s="164"/>
      <c r="U3784" s="164" t="s">
        <v>644</v>
      </c>
      <c r="V3784" s="164" t="s">
        <v>644</v>
      </c>
      <c r="W3784" s="162">
        <f t="shared" si="215"/>
        <v>1</v>
      </c>
      <c r="X3784" s="162">
        <v>1</v>
      </c>
      <c r="Y3784" t="str">
        <f t="shared" si="213"/>
        <v>Public Elementary</v>
      </c>
      <c r="AA3784" t="str">
        <f t="shared" si="214"/>
        <v>1</v>
      </c>
    </row>
    <row r="3785" spans="1:27" ht="15.75" hidden="1" customHeight="1" x14ac:dyDescent="0.25">
      <c r="A3785" s="162">
        <v>3760</v>
      </c>
      <c r="B3785" s="162">
        <v>123695</v>
      </c>
      <c r="C3785" s="163" t="s">
        <v>4335</v>
      </c>
      <c r="D3785" s="163" t="s">
        <v>638</v>
      </c>
      <c r="E3785" s="163" t="s">
        <v>1000</v>
      </c>
      <c r="F3785" s="163" t="s">
        <v>4053</v>
      </c>
      <c r="G3785" s="163" t="s">
        <v>4327</v>
      </c>
      <c r="H3785" s="163" t="s">
        <v>4327</v>
      </c>
      <c r="I3785" s="163" t="s">
        <v>643</v>
      </c>
      <c r="J3785" s="162">
        <v>11.93857</v>
      </c>
      <c r="K3785" s="162">
        <v>124.878738</v>
      </c>
      <c r="L3785" s="163" t="s">
        <v>644</v>
      </c>
      <c r="M3785" s="162">
        <v>14</v>
      </c>
      <c r="N3785" s="162">
        <v>86</v>
      </c>
      <c r="O3785" s="162">
        <v>202</v>
      </c>
      <c r="P3785" s="162">
        <v>1475</v>
      </c>
      <c r="Q3785" s="162">
        <v>2728</v>
      </c>
      <c r="R3785" s="164">
        <v>1</v>
      </c>
      <c r="S3785" s="164" t="s">
        <v>644</v>
      </c>
      <c r="T3785" s="164"/>
      <c r="U3785" s="164" t="s">
        <v>644</v>
      </c>
      <c r="V3785" s="164" t="s">
        <v>644</v>
      </c>
      <c r="W3785" s="162">
        <f t="shared" si="215"/>
        <v>1</v>
      </c>
      <c r="X3785" s="162">
        <v>1</v>
      </c>
      <c r="Y3785" t="str">
        <f t="shared" si="213"/>
        <v>Public Elementary</v>
      </c>
      <c r="AA3785" t="str">
        <f t="shared" si="214"/>
        <v>1</v>
      </c>
    </row>
    <row r="3786" spans="1:27" ht="15.75" hidden="1" customHeight="1" x14ac:dyDescent="0.25">
      <c r="A3786" s="162">
        <v>3761</v>
      </c>
      <c r="B3786" s="162">
        <v>123697</v>
      </c>
      <c r="C3786" s="163" t="s">
        <v>4336</v>
      </c>
      <c r="D3786" s="163" t="s">
        <v>638</v>
      </c>
      <c r="E3786" s="163" t="s">
        <v>1000</v>
      </c>
      <c r="F3786" s="163" t="s">
        <v>4053</v>
      </c>
      <c r="G3786" s="163" t="s">
        <v>4327</v>
      </c>
      <c r="H3786" s="163" t="s">
        <v>4327</v>
      </c>
      <c r="I3786" s="163" t="s">
        <v>643</v>
      </c>
      <c r="J3786" s="162">
        <v>11.977364</v>
      </c>
      <c r="K3786" s="162">
        <v>124.882938</v>
      </c>
      <c r="L3786" s="163" t="s">
        <v>644</v>
      </c>
      <c r="M3786" s="162">
        <v>14</v>
      </c>
      <c r="N3786" s="162">
        <v>86</v>
      </c>
      <c r="O3786" s="162">
        <v>202</v>
      </c>
      <c r="P3786" s="162">
        <v>1475</v>
      </c>
      <c r="Q3786" s="162">
        <v>2728</v>
      </c>
      <c r="R3786" s="164">
        <v>1</v>
      </c>
      <c r="S3786" s="164" t="s">
        <v>644</v>
      </c>
      <c r="T3786" s="164"/>
      <c r="U3786" s="164" t="s">
        <v>644</v>
      </c>
      <c r="V3786" s="164" t="s">
        <v>644</v>
      </c>
      <c r="W3786" s="162">
        <f t="shared" si="215"/>
        <v>1</v>
      </c>
      <c r="X3786" s="162">
        <v>1</v>
      </c>
      <c r="Y3786" t="str">
        <f t="shared" si="213"/>
        <v>Public Elementary</v>
      </c>
      <c r="AA3786" t="str">
        <f t="shared" si="214"/>
        <v>1</v>
      </c>
    </row>
    <row r="3787" spans="1:27" ht="15.75" hidden="1" customHeight="1" x14ac:dyDescent="0.25">
      <c r="A3787" s="162">
        <v>3762</v>
      </c>
      <c r="B3787" s="162">
        <v>123698</v>
      </c>
      <c r="C3787" s="163" t="s">
        <v>1393</v>
      </c>
      <c r="D3787" s="163" t="s">
        <v>638</v>
      </c>
      <c r="E3787" s="163" t="s">
        <v>1000</v>
      </c>
      <c r="F3787" s="163" t="s">
        <v>4053</v>
      </c>
      <c r="G3787" s="163" t="s">
        <v>4327</v>
      </c>
      <c r="H3787" s="163" t="s">
        <v>4327</v>
      </c>
      <c r="I3787" s="163" t="s">
        <v>643</v>
      </c>
      <c r="J3787" s="162">
        <v>12.003307</v>
      </c>
      <c r="K3787" s="162">
        <v>124.82492999999999</v>
      </c>
      <c r="L3787" s="163" t="s">
        <v>644</v>
      </c>
      <c r="M3787" s="162">
        <v>14</v>
      </c>
      <c r="N3787" s="162">
        <v>86</v>
      </c>
      <c r="O3787" s="162">
        <v>202</v>
      </c>
      <c r="P3787" s="162">
        <v>1475</v>
      </c>
      <c r="Q3787" s="162">
        <v>2728</v>
      </c>
      <c r="R3787" s="164">
        <v>1</v>
      </c>
      <c r="S3787" s="164" t="s">
        <v>644</v>
      </c>
      <c r="T3787" s="164"/>
      <c r="U3787" s="164" t="s">
        <v>644</v>
      </c>
      <c r="V3787" s="164" t="s">
        <v>644</v>
      </c>
      <c r="W3787" s="162">
        <f t="shared" si="215"/>
        <v>1</v>
      </c>
      <c r="X3787" s="162">
        <v>1</v>
      </c>
      <c r="Y3787" t="str">
        <f t="shared" si="213"/>
        <v>Public Elementary</v>
      </c>
      <c r="AA3787" t="str">
        <f t="shared" si="214"/>
        <v>1</v>
      </c>
    </row>
    <row r="3788" spans="1:27" ht="15.75" hidden="1" customHeight="1" x14ac:dyDescent="0.25">
      <c r="A3788" s="162">
        <v>3763</v>
      </c>
      <c r="B3788" s="162">
        <v>123699</v>
      </c>
      <c r="C3788" s="163" t="s">
        <v>4337</v>
      </c>
      <c r="D3788" s="163" t="s">
        <v>638</v>
      </c>
      <c r="E3788" s="163" t="s">
        <v>1000</v>
      </c>
      <c r="F3788" s="163" t="s">
        <v>4053</v>
      </c>
      <c r="G3788" s="163" t="s">
        <v>4327</v>
      </c>
      <c r="H3788" s="163" t="s">
        <v>4327</v>
      </c>
      <c r="I3788" s="163" t="s">
        <v>643</v>
      </c>
      <c r="J3788" s="162">
        <v>12.015143999999999</v>
      </c>
      <c r="K3788" s="162">
        <v>124.82518</v>
      </c>
      <c r="L3788" s="163" t="s">
        <v>644</v>
      </c>
      <c r="M3788" s="162">
        <v>14</v>
      </c>
      <c r="N3788" s="162">
        <v>86</v>
      </c>
      <c r="O3788" s="162">
        <v>202</v>
      </c>
      <c r="P3788" s="162">
        <v>1475</v>
      </c>
      <c r="Q3788" s="162">
        <v>2728</v>
      </c>
      <c r="R3788" s="164">
        <v>1</v>
      </c>
      <c r="S3788" s="164" t="s">
        <v>644</v>
      </c>
      <c r="T3788" s="164"/>
      <c r="U3788" s="164" t="s">
        <v>644</v>
      </c>
      <c r="V3788" s="164" t="s">
        <v>644</v>
      </c>
      <c r="W3788" s="162">
        <f t="shared" si="215"/>
        <v>1</v>
      </c>
      <c r="X3788" s="162">
        <v>1</v>
      </c>
      <c r="Y3788" t="str">
        <f t="shared" si="213"/>
        <v>Public Elementary</v>
      </c>
      <c r="AA3788" t="str">
        <f t="shared" si="214"/>
        <v>1</v>
      </c>
    </row>
    <row r="3789" spans="1:27" ht="15.75" hidden="1" customHeight="1" x14ac:dyDescent="0.25">
      <c r="A3789" s="162">
        <v>3764</v>
      </c>
      <c r="B3789" s="162">
        <v>123700</v>
      </c>
      <c r="C3789" s="163" t="s">
        <v>1354</v>
      </c>
      <c r="D3789" s="163" t="s">
        <v>638</v>
      </c>
      <c r="E3789" s="163" t="s">
        <v>1000</v>
      </c>
      <c r="F3789" s="163" t="s">
        <v>4053</v>
      </c>
      <c r="G3789" s="163" t="s">
        <v>4327</v>
      </c>
      <c r="H3789" s="163" t="s">
        <v>4327</v>
      </c>
      <c r="I3789" s="163" t="s">
        <v>643</v>
      </c>
      <c r="J3789" s="162">
        <v>11.945624</v>
      </c>
      <c r="K3789" s="162">
        <v>124.859619</v>
      </c>
      <c r="L3789" s="163" t="s">
        <v>644</v>
      </c>
      <c r="M3789" s="162">
        <v>14</v>
      </c>
      <c r="N3789" s="162">
        <v>86</v>
      </c>
      <c r="O3789" s="162">
        <v>202</v>
      </c>
      <c r="P3789" s="162">
        <v>1475</v>
      </c>
      <c r="Q3789" s="162">
        <v>2728</v>
      </c>
      <c r="R3789" s="164">
        <v>1</v>
      </c>
      <c r="S3789" s="164" t="s">
        <v>644</v>
      </c>
      <c r="T3789" s="164"/>
      <c r="U3789" s="164" t="s">
        <v>644</v>
      </c>
      <c r="V3789" s="164" t="s">
        <v>644</v>
      </c>
      <c r="W3789" s="162">
        <f t="shared" si="215"/>
        <v>1</v>
      </c>
      <c r="X3789" s="162">
        <v>1</v>
      </c>
      <c r="Y3789" t="str">
        <f t="shared" si="213"/>
        <v>Public Elementary</v>
      </c>
      <c r="AA3789" t="str">
        <f t="shared" si="214"/>
        <v>1</v>
      </c>
    </row>
    <row r="3790" spans="1:27" ht="15.75" hidden="1" customHeight="1" x14ac:dyDescent="0.25">
      <c r="A3790" s="162">
        <v>3765</v>
      </c>
      <c r="B3790" s="162">
        <v>123701</v>
      </c>
      <c r="C3790" s="163" t="s">
        <v>4338</v>
      </c>
      <c r="D3790" s="163" t="s">
        <v>638</v>
      </c>
      <c r="E3790" s="163" t="s">
        <v>1000</v>
      </c>
      <c r="F3790" s="163" t="s">
        <v>4053</v>
      </c>
      <c r="G3790" s="163" t="s">
        <v>4327</v>
      </c>
      <c r="H3790" s="163" t="s">
        <v>4327</v>
      </c>
      <c r="I3790" s="163" t="s">
        <v>643</v>
      </c>
      <c r="J3790" s="162">
        <v>11.999276999999999</v>
      </c>
      <c r="K3790" s="162">
        <v>124.82802</v>
      </c>
      <c r="L3790" s="163" t="s">
        <v>644</v>
      </c>
      <c r="M3790" s="162">
        <v>14</v>
      </c>
      <c r="N3790" s="162">
        <v>86</v>
      </c>
      <c r="O3790" s="162">
        <v>202</v>
      </c>
      <c r="P3790" s="162">
        <v>1475</v>
      </c>
      <c r="Q3790" s="162">
        <v>2728</v>
      </c>
      <c r="R3790" s="164">
        <v>1</v>
      </c>
      <c r="S3790" s="164" t="s">
        <v>644</v>
      </c>
      <c r="T3790" s="164"/>
      <c r="U3790" s="164" t="s">
        <v>644</v>
      </c>
      <c r="V3790" s="164" t="s">
        <v>644</v>
      </c>
      <c r="W3790" s="162">
        <f t="shared" si="215"/>
        <v>1</v>
      </c>
      <c r="X3790" s="162">
        <v>1</v>
      </c>
      <c r="Y3790" t="str">
        <f t="shared" si="213"/>
        <v>Public Elementary</v>
      </c>
      <c r="AA3790" t="str">
        <f t="shared" si="214"/>
        <v>1</v>
      </c>
    </row>
    <row r="3791" spans="1:27" ht="15.75" hidden="1" customHeight="1" x14ac:dyDescent="0.25">
      <c r="A3791" s="162">
        <v>3766</v>
      </c>
      <c r="B3791" s="162">
        <v>123702</v>
      </c>
      <c r="C3791" s="163" t="s">
        <v>4339</v>
      </c>
      <c r="D3791" s="163" t="s">
        <v>638</v>
      </c>
      <c r="E3791" s="163" t="s">
        <v>1000</v>
      </c>
      <c r="F3791" s="163" t="s">
        <v>4053</v>
      </c>
      <c r="G3791" s="163" t="s">
        <v>4327</v>
      </c>
      <c r="H3791" s="163" t="s">
        <v>4327</v>
      </c>
      <c r="I3791" s="163" t="s">
        <v>643</v>
      </c>
      <c r="J3791" s="162">
        <v>11.979715000000001</v>
      </c>
      <c r="K3791" s="162">
        <v>124.918644</v>
      </c>
      <c r="L3791" s="163" t="s">
        <v>644</v>
      </c>
      <c r="M3791" s="162">
        <v>14</v>
      </c>
      <c r="N3791" s="162">
        <v>86</v>
      </c>
      <c r="O3791" s="162">
        <v>202</v>
      </c>
      <c r="P3791" s="162">
        <v>1475</v>
      </c>
      <c r="Q3791" s="162">
        <v>2728</v>
      </c>
      <c r="R3791" s="164">
        <v>1</v>
      </c>
      <c r="S3791" s="164" t="s">
        <v>644</v>
      </c>
      <c r="T3791" s="164"/>
      <c r="U3791" s="164" t="s">
        <v>644</v>
      </c>
      <c r="V3791" s="164" t="s">
        <v>644</v>
      </c>
      <c r="W3791" s="162">
        <f t="shared" si="215"/>
        <v>1</v>
      </c>
      <c r="X3791" s="162">
        <v>1</v>
      </c>
      <c r="Y3791" t="str">
        <f t="shared" si="213"/>
        <v>Public Elementary</v>
      </c>
      <c r="AA3791" t="str">
        <f t="shared" si="214"/>
        <v>1</v>
      </c>
    </row>
    <row r="3792" spans="1:27" ht="15.75" hidden="1" customHeight="1" x14ac:dyDescent="0.25">
      <c r="A3792" s="162">
        <v>3767</v>
      </c>
      <c r="B3792" s="162">
        <v>123704</v>
      </c>
      <c r="C3792" s="163" t="s">
        <v>1125</v>
      </c>
      <c r="D3792" s="163" t="s">
        <v>638</v>
      </c>
      <c r="E3792" s="163" t="s">
        <v>1000</v>
      </c>
      <c r="F3792" s="163" t="s">
        <v>4053</v>
      </c>
      <c r="G3792" s="163" t="s">
        <v>4327</v>
      </c>
      <c r="H3792" s="163" t="s">
        <v>4327</v>
      </c>
      <c r="I3792" s="163" t="s">
        <v>643</v>
      </c>
      <c r="J3792" s="162">
        <v>11.915056999999999</v>
      </c>
      <c r="K3792" s="162">
        <v>124.83696</v>
      </c>
      <c r="L3792" s="163" t="s">
        <v>644</v>
      </c>
      <c r="M3792" s="162">
        <v>14</v>
      </c>
      <c r="N3792" s="162">
        <v>86</v>
      </c>
      <c r="O3792" s="162">
        <v>202</v>
      </c>
      <c r="P3792" s="162">
        <v>1475</v>
      </c>
      <c r="Q3792" s="162">
        <v>2728</v>
      </c>
      <c r="R3792" s="164">
        <v>1</v>
      </c>
      <c r="S3792" s="164" t="s">
        <v>644</v>
      </c>
      <c r="T3792" s="164"/>
      <c r="U3792" s="164" t="s">
        <v>644</v>
      </c>
      <c r="V3792" s="164" t="s">
        <v>644</v>
      </c>
      <c r="W3792" s="162">
        <f t="shared" si="215"/>
        <v>1</v>
      </c>
      <c r="X3792" s="162">
        <v>1</v>
      </c>
      <c r="Y3792" t="str">
        <f t="shared" si="213"/>
        <v>Public Elementary</v>
      </c>
      <c r="AA3792" t="str">
        <f t="shared" si="214"/>
        <v>1</v>
      </c>
    </row>
    <row r="3793" spans="1:27" ht="15.75" hidden="1" customHeight="1" x14ac:dyDescent="0.25">
      <c r="A3793" s="162">
        <v>3768</v>
      </c>
      <c r="B3793" s="162">
        <v>123705</v>
      </c>
      <c r="C3793" s="163" t="s">
        <v>4340</v>
      </c>
      <c r="D3793" s="163" t="s">
        <v>638</v>
      </c>
      <c r="E3793" s="163" t="s">
        <v>1000</v>
      </c>
      <c r="F3793" s="163" t="s">
        <v>4053</v>
      </c>
      <c r="G3793" s="163" t="s">
        <v>4327</v>
      </c>
      <c r="H3793" s="163" t="s">
        <v>4327</v>
      </c>
      <c r="I3793" s="163" t="s">
        <v>643</v>
      </c>
      <c r="J3793" s="162">
        <v>11.984920109999999</v>
      </c>
      <c r="K3793" s="162">
        <v>124.8383331</v>
      </c>
      <c r="L3793" s="163" t="s">
        <v>644</v>
      </c>
      <c r="M3793" s="162">
        <v>14</v>
      </c>
      <c r="N3793" s="162">
        <v>86</v>
      </c>
      <c r="O3793" s="162">
        <v>202</v>
      </c>
      <c r="P3793" s="162">
        <v>1475</v>
      </c>
      <c r="Q3793" s="162">
        <v>2728</v>
      </c>
      <c r="R3793" s="164">
        <v>1</v>
      </c>
      <c r="S3793" s="164" t="s">
        <v>644</v>
      </c>
      <c r="T3793" s="164"/>
      <c r="U3793" s="164" t="s">
        <v>644</v>
      </c>
      <c r="V3793" s="164" t="s">
        <v>644</v>
      </c>
      <c r="W3793" s="162">
        <f t="shared" si="215"/>
        <v>1</v>
      </c>
      <c r="X3793" s="162">
        <v>1</v>
      </c>
      <c r="Y3793" t="str">
        <f t="shared" si="213"/>
        <v>Public Elementary</v>
      </c>
      <c r="AA3793" t="str">
        <f t="shared" si="214"/>
        <v>1</v>
      </c>
    </row>
    <row r="3794" spans="1:27" ht="15.75" hidden="1" customHeight="1" x14ac:dyDescent="0.25">
      <c r="A3794" s="162">
        <v>3769</v>
      </c>
      <c r="B3794" s="162">
        <v>123706</v>
      </c>
      <c r="C3794" s="163" t="s">
        <v>4341</v>
      </c>
      <c r="D3794" s="163" t="s">
        <v>638</v>
      </c>
      <c r="E3794" s="163" t="s">
        <v>1000</v>
      </c>
      <c r="F3794" s="163" t="s">
        <v>4053</v>
      </c>
      <c r="G3794" s="163" t="s">
        <v>4327</v>
      </c>
      <c r="H3794" s="163" t="s">
        <v>4327</v>
      </c>
      <c r="I3794" s="163" t="s">
        <v>643</v>
      </c>
      <c r="J3794" s="162">
        <v>11.959395000000001</v>
      </c>
      <c r="K3794" s="162">
        <v>124.859962</v>
      </c>
      <c r="L3794" s="163" t="s">
        <v>644</v>
      </c>
      <c r="M3794" s="162">
        <v>14</v>
      </c>
      <c r="N3794" s="162">
        <v>86</v>
      </c>
      <c r="O3794" s="162">
        <v>202</v>
      </c>
      <c r="P3794" s="162">
        <v>1475</v>
      </c>
      <c r="Q3794" s="162">
        <v>2728</v>
      </c>
      <c r="R3794" s="164">
        <v>1</v>
      </c>
      <c r="S3794" s="164" t="s">
        <v>644</v>
      </c>
      <c r="T3794" s="164"/>
      <c r="U3794" s="164" t="s">
        <v>644</v>
      </c>
      <c r="V3794" s="164" t="s">
        <v>644</v>
      </c>
      <c r="W3794" s="162">
        <f t="shared" si="215"/>
        <v>1</v>
      </c>
      <c r="X3794" s="162">
        <v>1</v>
      </c>
      <c r="Y3794" t="str">
        <f t="shared" si="213"/>
        <v>Public Elementary</v>
      </c>
      <c r="AA3794" t="str">
        <f t="shared" si="214"/>
        <v>1</v>
      </c>
    </row>
    <row r="3795" spans="1:27" ht="15.75" hidden="1" customHeight="1" x14ac:dyDescent="0.25">
      <c r="A3795" s="162">
        <v>3770</v>
      </c>
      <c r="B3795" s="162">
        <v>123707</v>
      </c>
      <c r="C3795" s="163" t="s">
        <v>657</v>
      </c>
      <c r="D3795" s="163" t="s">
        <v>638</v>
      </c>
      <c r="E3795" s="163" t="s">
        <v>1000</v>
      </c>
      <c r="F3795" s="163" t="s">
        <v>4053</v>
      </c>
      <c r="G3795" s="163" t="s">
        <v>4327</v>
      </c>
      <c r="H3795" s="163" t="s">
        <v>4327</v>
      </c>
      <c r="I3795" s="163" t="s">
        <v>643</v>
      </c>
      <c r="J3795" s="162">
        <v>11.900947</v>
      </c>
      <c r="K3795" s="162">
        <v>124.84417000000001</v>
      </c>
      <c r="L3795" s="163" t="s">
        <v>644</v>
      </c>
      <c r="M3795" s="162">
        <v>14</v>
      </c>
      <c r="N3795" s="162">
        <v>86</v>
      </c>
      <c r="O3795" s="162">
        <v>202</v>
      </c>
      <c r="P3795" s="162">
        <v>1475</v>
      </c>
      <c r="Q3795" s="162">
        <v>2728</v>
      </c>
      <c r="R3795" s="164">
        <v>1</v>
      </c>
      <c r="S3795" s="164" t="s">
        <v>644</v>
      </c>
      <c r="T3795" s="164"/>
      <c r="U3795" s="164" t="s">
        <v>644</v>
      </c>
      <c r="V3795" s="164" t="s">
        <v>644</v>
      </c>
      <c r="W3795" s="162">
        <f t="shared" si="215"/>
        <v>1</v>
      </c>
      <c r="X3795" s="162">
        <v>1</v>
      </c>
      <c r="Y3795" t="str">
        <f t="shared" si="213"/>
        <v>Public Elementary</v>
      </c>
      <c r="AA3795" t="str">
        <f t="shared" si="214"/>
        <v>1</v>
      </c>
    </row>
    <row r="3796" spans="1:27" ht="15.75" hidden="1" customHeight="1" x14ac:dyDescent="0.25">
      <c r="A3796" s="162">
        <v>3771</v>
      </c>
      <c r="B3796" s="162">
        <v>123708</v>
      </c>
      <c r="C3796" s="163" t="s">
        <v>4342</v>
      </c>
      <c r="D3796" s="163" t="s">
        <v>638</v>
      </c>
      <c r="E3796" s="163" t="s">
        <v>1000</v>
      </c>
      <c r="F3796" s="163" t="s">
        <v>4053</v>
      </c>
      <c r="G3796" s="163" t="s">
        <v>4327</v>
      </c>
      <c r="H3796" s="163" t="s">
        <v>4327</v>
      </c>
      <c r="I3796" s="163" t="s">
        <v>643</v>
      </c>
      <c r="J3796" s="162">
        <v>11.9799405</v>
      </c>
      <c r="K3796" s="162">
        <v>124.82860700000001</v>
      </c>
      <c r="L3796" s="163" t="s">
        <v>644</v>
      </c>
      <c r="M3796" s="162">
        <v>14</v>
      </c>
      <c r="N3796" s="162">
        <v>86</v>
      </c>
      <c r="O3796" s="162">
        <v>202</v>
      </c>
      <c r="P3796" s="162">
        <v>1475</v>
      </c>
      <c r="Q3796" s="162">
        <v>2728</v>
      </c>
      <c r="R3796" s="164">
        <v>1</v>
      </c>
      <c r="S3796" s="164" t="s">
        <v>644</v>
      </c>
      <c r="T3796" s="164"/>
      <c r="U3796" s="164" t="s">
        <v>644</v>
      </c>
      <c r="V3796" s="164" t="s">
        <v>644</v>
      </c>
      <c r="W3796" s="162">
        <f t="shared" si="215"/>
        <v>1</v>
      </c>
      <c r="X3796" s="162">
        <v>1</v>
      </c>
      <c r="Y3796" t="str">
        <f t="shared" si="213"/>
        <v>Public Elementary</v>
      </c>
      <c r="AA3796" t="str">
        <f t="shared" si="214"/>
        <v>1</v>
      </c>
    </row>
    <row r="3797" spans="1:27" ht="15.75" hidden="1" customHeight="1" x14ac:dyDescent="0.25">
      <c r="A3797" s="162">
        <v>3772</v>
      </c>
      <c r="B3797" s="162">
        <v>123709</v>
      </c>
      <c r="C3797" s="163" t="s">
        <v>4343</v>
      </c>
      <c r="D3797" s="163" t="s">
        <v>638</v>
      </c>
      <c r="E3797" s="163" t="s">
        <v>1000</v>
      </c>
      <c r="F3797" s="163" t="s">
        <v>4053</v>
      </c>
      <c r="G3797" s="163" t="s">
        <v>4327</v>
      </c>
      <c r="H3797" s="163" t="s">
        <v>4327</v>
      </c>
      <c r="I3797" s="163" t="s">
        <v>643</v>
      </c>
      <c r="J3797" s="162">
        <v>11.9666061</v>
      </c>
      <c r="K3797" s="162">
        <v>124.8373564</v>
      </c>
      <c r="L3797" s="163" t="s">
        <v>644</v>
      </c>
      <c r="M3797" s="162">
        <v>14</v>
      </c>
      <c r="N3797" s="162">
        <v>86</v>
      </c>
      <c r="O3797" s="162">
        <v>202</v>
      </c>
      <c r="P3797" s="162">
        <v>1475</v>
      </c>
      <c r="Q3797" s="162">
        <v>2728</v>
      </c>
      <c r="R3797" s="164">
        <v>1</v>
      </c>
      <c r="S3797" s="164" t="s">
        <v>644</v>
      </c>
      <c r="T3797" s="164"/>
      <c r="U3797" s="164" t="s">
        <v>644</v>
      </c>
      <c r="V3797" s="164" t="s">
        <v>644</v>
      </c>
      <c r="W3797" s="162">
        <f t="shared" si="215"/>
        <v>1</v>
      </c>
      <c r="X3797" s="162">
        <v>1</v>
      </c>
      <c r="Y3797" t="str">
        <f t="shared" si="213"/>
        <v>Public Elementary</v>
      </c>
      <c r="AA3797" t="str">
        <f t="shared" si="214"/>
        <v>1</v>
      </c>
    </row>
    <row r="3798" spans="1:27" ht="15.75" hidden="1" customHeight="1" x14ac:dyDescent="0.25">
      <c r="A3798" s="162">
        <v>3773</v>
      </c>
      <c r="B3798" s="162">
        <v>123710</v>
      </c>
      <c r="C3798" s="163" t="s">
        <v>4344</v>
      </c>
      <c r="D3798" s="163" t="s">
        <v>638</v>
      </c>
      <c r="E3798" s="163" t="s">
        <v>1000</v>
      </c>
      <c r="F3798" s="163" t="s">
        <v>4053</v>
      </c>
      <c r="G3798" s="163" t="s">
        <v>4327</v>
      </c>
      <c r="H3798" s="163" t="s">
        <v>4327</v>
      </c>
      <c r="I3798" s="163" t="s">
        <v>643</v>
      </c>
      <c r="J3798" s="162">
        <v>11.920767</v>
      </c>
      <c r="K3798" s="162">
        <v>124.921589</v>
      </c>
      <c r="L3798" s="163" t="s">
        <v>644</v>
      </c>
      <c r="M3798" s="162">
        <v>14</v>
      </c>
      <c r="N3798" s="162">
        <v>86</v>
      </c>
      <c r="O3798" s="162">
        <v>202</v>
      </c>
      <c r="P3798" s="162">
        <v>1475</v>
      </c>
      <c r="Q3798" s="162">
        <v>2728</v>
      </c>
      <c r="R3798" s="164">
        <v>1</v>
      </c>
      <c r="S3798" s="164" t="s">
        <v>644</v>
      </c>
      <c r="T3798" s="164"/>
      <c r="U3798" s="164" t="s">
        <v>644</v>
      </c>
      <c r="V3798" s="164" t="s">
        <v>644</v>
      </c>
      <c r="W3798" s="162">
        <f t="shared" si="215"/>
        <v>1</v>
      </c>
      <c r="X3798" s="162">
        <v>1</v>
      </c>
      <c r="Y3798" t="str">
        <f t="shared" si="213"/>
        <v>Public Elementary</v>
      </c>
      <c r="AA3798" t="str">
        <f t="shared" si="214"/>
        <v>1</v>
      </c>
    </row>
    <row r="3799" spans="1:27" ht="15.75" hidden="1" customHeight="1" x14ac:dyDescent="0.25">
      <c r="A3799" s="162">
        <v>3774</v>
      </c>
      <c r="B3799" s="162">
        <v>123711</v>
      </c>
      <c r="C3799" s="163" t="s">
        <v>4345</v>
      </c>
      <c r="D3799" s="163" t="s">
        <v>638</v>
      </c>
      <c r="E3799" s="163" t="s">
        <v>1000</v>
      </c>
      <c r="F3799" s="163" t="s">
        <v>4053</v>
      </c>
      <c r="G3799" s="163" t="s">
        <v>4327</v>
      </c>
      <c r="H3799" s="163" t="s">
        <v>4327</v>
      </c>
      <c r="I3799" s="163" t="s">
        <v>643</v>
      </c>
      <c r="J3799" s="162">
        <v>11.967456</v>
      </c>
      <c r="K3799" s="162">
        <v>124.904938</v>
      </c>
      <c r="L3799" s="163" t="s">
        <v>644</v>
      </c>
      <c r="M3799" s="162">
        <v>14</v>
      </c>
      <c r="N3799" s="162">
        <v>86</v>
      </c>
      <c r="O3799" s="162">
        <v>202</v>
      </c>
      <c r="P3799" s="162">
        <v>1475</v>
      </c>
      <c r="Q3799" s="162">
        <v>2728</v>
      </c>
      <c r="R3799" s="164">
        <v>1</v>
      </c>
      <c r="S3799" s="164" t="s">
        <v>644</v>
      </c>
      <c r="T3799" s="164"/>
      <c r="U3799" s="164" t="s">
        <v>644</v>
      </c>
      <c r="V3799" s="164" t="s">
        <v>644</v>
      </c>
      <c r="W3799" s="162">
        <f t="shared" si="215"/>
        <v>1</v>
      </c>
      <c r="X3799" s="162">
        <v>1</v>
      </c>
      <c r="Y3799" t="str">
        <f t="shared" si="213"/>
        <v>Public Elementary</v>
      </c>
      <c r="AA3799" t="str">
        <f t="shared" si="214"/>
        <v>1</v>
      </c>
    </row>
    <row r="3800" spans="1:27" ht="15.75" hidden="1" customHeight="1" x14ac:dyDescent="0.25">
      <c r="A3800" s="162">
        <v>3775</v>
      </c>
      <c r="B3800" s="162">
        <v>123712</v>
      </c>
      <c r="C3800" s="163" t="s">
        <v>1328</v>
      </c>
      <c r="D3800" s="163" t="s">
        <v>638</v>
      </c>
      <c r="E3800" s="163" t="s">
        <v>1000</v>
      </c>
      <c r="F3800" s="163" t="s">
        <v>4053</v>
      </c>
      <c r="G3800" s="163" t="s">
        <v>4346</v>
      </c>
      <c r="H3800" s="163" t="s">
        <v>4346</v>
      </c>
      <c r="I3800" s="163" t="s">
        <v>643</v>
      </c>
      <c r="J3800" s="162">
        <v>11.674932</v>
      </c>
      <c r="K3800" s="162">
        <v>125.0446</v>
      </c>
      <c r="L3800" s="163" t="s">
        <v>644</v>
      </c>
      <c r="M3800" s="162">
        <v>14</v>
      </c>
      <c r="N3800" s="162">
        <v>86</v>
      </c>
      <c r="O3800" s="162">
        <v>202</v>
      </c>
      <c r="P3800" s="162">
        <v>1477</v>
      </c>
      <c r="Q3800" s="162">
        <v>2730</v>
      </c>
      <c r="R3800" s="164">
        <v>1</v>
      </c>
      <c r="S3800" s="164" t="s">
        <v>644</v>
      </c>
      <c r="T3800" s="164"/>
      <c r="U3800" s="164" t="s">
        <v>644</v>
      </c>
      <c r="V3800" s="164" t="s">
        <v>644</v>
      </c>
      <c r="W3800" s="162">
        <f t="shared" si="215"/>
        <v>1</v>
      </c>
      <c r="X3800" s="162">
        <v>1</v>
      </c>
      <c r="Y3800" t="str">
        <f t="shared" si="213"/>
        <v>Public Elementary</v>
      </c>
      <c r="AA3800" t="str">
        <f t="shared" si="214"/>
        <v>1</v>
      </c>
    </row>
    <row r="3801" spans="1:27" ht="15.75" hidden="1" customHeight="1" x14ac:dyDescent="0.25">
      <c r="A3801" s="162">
        <v>3776</v>
      </c>
      <c r="B3801" s="162">
        <v>123713</v>
      </c>
      <c r="C3801" s="163" t="s">
        <v>4347</v>
      </c>
      <c r="D3801" s="163" t="s">
        <v>638</v>
      </c>
      <c r="E3801" s="163" t="s">
        <v>1000</v>
      </c>
      <c r="F3801" s="163" t="s">
        <v>4053</v>
      </c>
      <c r="G3801" s="163" t="s">
        <v>4346</v>
      </c>
      <c r="H3801" s="163" t="s">
        <v>4346</v>
      </c>
      <c r="I3801" s="163" t="s">
        <v>643</v>
      </c>
      <c r="J3801" s="162">
        <v>11.721495000000001</v>
      </c>
      <c r="K3801" s="162">
        <v>125.02871</v>
      </c>
      <c r="L3801" s="163" t="s">
        <v>644</v>
      </c>
      <c r="M3801" s="162">
        <v>14</v>
      </c>
      <c r="N3801" s="162">
        <v>86</v>
      </c>
      <c r="O3801" s="162">
        <v>202</v>
      </c>
      <c r="P3801" s="162">
        <v>1477</v>
      </c>
      <c r="Q3801" s="162">
        <v>2730</v>
      </c>
      <c r="R3801" s="164">
        <v>1</v>
      </c>
      <c r="S3801" s="164" t="s">
        <v>644</v>
      </c>
      <c r="T3801" s="164"/>
      <c r="U3801" s="164" t="s">
        <v>644</v>
      </c>
      <c r="V3801" s="164" t="s">
        <v>644</v>
      </c>
      <c r="W3801" s="162">
        <f t="shared" si="215"/>
        <v>1</v>
      </c>
      <c r="X3801" s="162">
        <v>1</v>
      </c>
      <c r="Y3801" t="str">
        <f t="shared" si="213"/>
        <v>Public Elementary</v>
      </c>
      <c r="AA3801" t="str">
        <f t="shared" si="214"/>
        <v>1</v>
      </c>
    </row>
    <row r="3802" spans="1:27" ht="15.75" hidden="1" customHeight="1" x14ac:dyDescent="0.25">
      <c r="A3802" s="162">
        <v>3777</v>
      </c>
      <c r="B3802" s="162">
        <v>123714</v>
      </c>
      <c r="C3802" s="163" t="s">
        <v>4348</v>
      </c>
      <c r="D3802" s="163" t="s">
        <v>638</v>
      </c>
      <c r="E3802" s="163" t="s">
        <v>1000</v>
      </c>
      <c r="F3802" s="163" t="s">
        <v>4053</v>
      </c>
      <c r="G3802" s="163" t="s">
        <v>4346</v>
      </c>
      <c r="H3802" s="163" t="s">
        <v>4346</v>
      </c>
      <c r="I3802" s="163" t="s">
        <v>643</v>
      </c>
      <c r="J3802" s="162">
        <v>11.701324</v>
      </c>
      <c r="K3802" s="162">
        <v>125.0172</v>
      </c>
      <c r="L3802" s="163" t="s">
        <v>644</v>
      </c>
      <c r="M3802" s="162">
        <v>14</v>
      </c>
      <c r="N3802" s="162">
        <v>86</v>
      </c>
      <c r="O3802" s="162">
        <v>202</v>
      </c>
      <c r="P3802" s="162">
        <v>1477</v>
      </c>
      <c r="Q3802" s="162">
        <v>2730</v>
      </c>
      <c r="R3802" s="164">
        <v>1</v>
      </c>
      <c r="S3802" s="164" t="s">
        <v>644</v>
      </c>
      <c r="T3802" s="164"/>
      <c r="U3802" s="164" t="s">
        <v>644</v>
      </c>
      <c r="V3802" s="164" t="s">
        <v>644</v>
      </c>
      <c r="W3802" s="162">
        <f t="shared" si="215"/>
        <v>1</v>
      </c>
      <c r="X3802" s="162">
        <v>1</v>
      </c>
      <c r="Y3802" t="str">
        <f t="shared" si="213"/>
        <v>Public Elementary</v>
      </c>
      <c r="AA3802" t="str">
        <f t="shared" si="214"/>
        <v>1</v>
      </c>
    </row>
    <row r="3803" spans="1:27" ht="15.75" hidden="1" customHeight="1" x14ac:dyDescent="0.25">
      <c r="A3803" s="162">
        <v>3778</v>
      </c>
      <c r="B3803" s="162">
        <v>123715</v>
      </c>
      <c r="C3803" s="163" t="s">
        <v>4349</v>
      </c>
      <c r="D3803" s="163" t="s">
        <v>638</v>
      </c>
      <c r="E3803" s="163" t="s">
        <v>1000</v>
      </c>
      <c r="F3803" s="163" t="s">
        <v>4053</v>
      </c>
      <c r="G3803" s="163" t="s">
        <v>4346</v>
      </c>
      <c r="H3803" s="163" t="s">
        <v>4346</v>
      </c>
      <c r="I3803" s="163" t="s">
        <v>643</v>
      </c>
      <c r="J3803" s="162">
        <v>11.690901999999999</v>
      </c>
      <c r="K3803" s="162">
        <v>125.01772</v>
      </c>
      <c r="L3803" s="163" t="s">
        <v>644</v>
      </c>
      <c r="M3803" s="162">
        <v>14</v>
      </c>
      <c r="N3803" s="162">
        <v>86</v>
      </c>
      <c r="O3803" s="162">
        <v>202</v>
      </c>
      <c r="P3803" s="162">
        <v>1477</v>
      </c>
      <c r="Q3803" s="162">
        <v>2730</v>
      </c>
      <c r="R3803" s="164">
        <v>1</v>
      </c>
      <c r="S3803" s="164" t="s">
        <v>644</v>
      </c>
      <c r="T3803" s="164"/>
      <c r="U3803" s="164" t="s">
        <v>644</v>
      </c>
      <c r="V3803" s="164" t="s">
        <v>644</v>
      </c>
      <c r="W3803" s="162">
        <f t="shared" si="215"/>
        <v>1</v>
      </c>
      <c r="X3803" s="162">
        <v>1</v>
      </c>
      <c r="Y3803" t="str">
        <f t="shared" si="213"/>
        <v>Public Elementary</v>
      </c>
      <c r="AA3803" t="str">
        <f t="shared" si="214"/>
        <v>1</v>
      </c>
    </row>
    <row r="3804" spans="1:27" ht="15.75" hidden="1" customHeight="1" x14ac:dyDescent="0.25">
      <c r="A3804" s="162">
        <v>3779</v>
      </c>
      <c r="B3804" s="162">
        <v>123716</v>
      </c>
      <c r="C3804" s="163" t="s">
        <v>4350</v>
      </c>
      <c r="D3804" s="163" t="s">
        <v>638</v>
      </c>
      <c r="E3804" s="163" t="s">
        <v>1000</v>
      </c>
      <c r="F3804" s="163" t="s">
        <v>4053</v>
      </c>
      <c r="G3804" s="163" t="s">
        <v>4346</v>
      </c>
      <c r="H3804" s="163" t="s">
        <v>4346</v>
      </c>
      <c r="I3804" s="163" t="s">
        <v>643</v>
      </c>
      <c r="J3804" s="162">
        <v>11.685187000000001</v>
      </c>
      <c r="K3804" s="162">
        <v>125.04141</v>
      </c>
      <c r="L3804" s="163" t="s">
        <v>644</v>
      </c>
      <c r="M3804" s="162">
        <v>14</v>
      </c>
      <c r="N3804" s="162">
        <v>86</v>
      </c>
      <c r="O3804" s="162">
        <v>202</v>
      </c>
      <c r="P3804" s="162">
        <v>1477</v>
      </c>
      <c r="Q3804" s="162">
        <v>2730</v>
      </c>
      <c r="R3804" s="164">
        <v>1</v>
      </c>
      <c r="S3804" s="164" t="s">
        <v>644</v>
      </c>
      <c r="T3804" s="164"/>
      <c r="U3804" s="164" t="s">
        <v>644</v>
      </c>
      <c r="V3804" s="164" t="s">
        <v>644</v>
      </c>
      <c r="W3804" s="162">
        <f t="shared" si="215"/>
        <v>1</v>
      </c>
      <c r="X3804" s="162">
        <v>1</v>
      </c>
      <c r="Y3804" t="str">
        <f t="shared" si="213"/>
        <v>Public Elementary</v>
      </c>
      <c r="AA3804" t="str">
        <f t="shared" si="214"/>
        <v>1</v>
      </c>
    </row>
    <row r="3805" spans="1:27" ht="15.75" hidden="1" customHeight="1" x14ac:dyDescent="0.25">
      <c r="A3805" s="162">
        <v>3780</v>
      </c>
      <c r="B3805" s="162">
        <v>123717</v>
      </c>
      <c r="C3805" s="163" t="s">
        <v>4351</v>
      </c>
      <c r="D3805" s="163" t="s">
        <v>638</v>
      </c>
      <c r="E3805" s="163" t="s">
        <v>1000</v>
      </c>
      <c r="F3805" s="163" t="s">
        <v>4053</v>
      </c>
      <c r="G3805" s="163" t="s">
        <v>4346</v>
      </c>
      <c r="H3805" s="163" t="s">
        <v>4346</v>
      </c>
      <c r="I3805" s="163" t="s">
        <v>643</v>
      </c>
      <c r="J3805" s="162">
        <v>11.692919</v>
      </c>
      <c r="K3805" s="162">
        <v>125.05257</v>
      </c>
      <c r="L3805" s="163" t="s">
        <v>644</v>
      </c>
      <c r="M3805" s="162">
        <v>14</v>
      </c>
      <c r="N3805" s="162">
        <v>86</v>
      </c>
      <c r="O3805" s="162">
        <v>202</v>
      </c>
      <c r="P3805" s="162">
        <v>1477</v>
      </c>
      <c r="Q3805" s="162">
        <v>2730</v>
      </c>
      <c r="R3805" s="164">
        <v>1</v>
      </c>
      <c r="S3805" s="164" t="s">
        <v>644</v>
      </c>
      <c r="T3805" s="164"/>
      <c r="U3805" s="164" t="s">
        <v>644</v>
      </c>
      <c r="V3805" s="164" t="s">
        <v>644</v>
      </c>
      <c r="W3805" s="162">
        <f t="shared" si="215"/>
        <v>1</v>
      </c>
      <c r="X3805" s="162">
        <v>1</v>
      </c>
      <c r="Y3805" t="str">
        <f t="shared" ref="Y3805:Y3868" si="216">IF(X3805=1,"Public","Private")&amp;" "&amp;IF(W3805=1,"Elementary",IF(W3805=2,"JHS",IF(W3805=3,"SHS (Stand-alone)",IF(W3805=4,"Integrated",IF(W3805=5,"Secondary",IF(W3805=6,"Complete K to 12",IF(W3805=7,"ALS",IF(W3805=8,"SHS SUC",""))))))))</f>
        <v>Public Elementary</v>
      </c>
      <c r="AA3805" t="str">
        <f t="shared" ref="AA3805:AA3868" si="217">IF(R3805=1,1,"")&amp;IF(S3805=1,2,"")&amp;IF(T3805=1,3,"")&amp;IF(U3805=1,4,"")&amp;IF(V3805=1,5,"")</f>
        <v>1</v>
      </c>
    </row>
    <row r="3806" spans="1:27" ht="15.75" hidden="1" customHeight="1" x14ac:dyDescent="0.25">
      <c r="A3806" s="162">
        <v>3781</v>
      </c>
      <c r="B3806" s="162">
        <v>123718</v>
      </c>
      <c r="C3806" s="163" t="s">
        <v>4312</v>
      </c>
      <c r="D3806" s="163" t="s">
        <v>638</v>
      </c>
      <c r="E3806" s="163" t="s">
        <v>1000</v>
      </c>
      <c r="F3806" s="163" t="s">
        <v>4053</v>
      </c>
      <c r="G3806" s="163" t="s">
        <v>4346</v>
      </c>
      <c r="H3806" s="163" t="s">
        <v>4346</v>
      </c>
      <c r="I3806" s="163" t="s">
        <v>643</v>
      </c>
      <c r="J3806" s="162">
        <v>11.682497</v>
      </c>
      <c r="K3806" s="162">
        <v>125.02064</v>
      </c>
      <c r="L3806" s="163" t="s">
        <v>644</v>
      </c>
      <c r="M3806" s="162">
        <v>14</v>
      </c>
      <c r="N3806" s="162">
        <v>86</v>
      </c>
      <c r="O3806" s="162">
        <v>202</v>
      </c>
      <c r="P3806" s="162">
        <v>1477</v>
      </c>
      <c r="Q3806" s="162">
        <v>2730</v>
      </c>
      <c r="R3806" s="164">
        <v>1</v>
      </c>
      <c r="S3806" s="164" t="s">
        <v>644</v>
      </c>
      <c r="T3806" s="164"/>
      <c r="U3806" s="164" t="s">
        <v>644</v>
      </c>
      <c r="V3806" s="164" t="s">
        <v>644</v>
      </c>
      <c r="W3806" s="162">
        <f t="shared" si="215"/>
        <v>1</v>
      </c>
      <c r="X3806" s="162">
        <v>1</v>
      </c>
      <c r="Y3806" t="str">
        <f t="shared" si="216"/>
        <v>Public Elementary</v>
      </c>
      <c r="AA3806" t="str">
        <f t="shared" si="217"/>
        <v>1</v>
      </c>
    </row>
    <row r="3807" spans="1:27" ht="15.75" hidden="1" customHeight="1" x14ac:dyDescent="0.25">
      <c r="A3807" s="162">
        <v>3782</v>
      </c>
      <c r="B3807" s="162">
        <v>123719</v>
      </c>
      <c r="C3807" s="163" t="s">
        <v>4352</v>
      </c>
      <c r="D3807" s="163" t="s">
        <v>638</v>
      </c>
      <c r="E3807" s="163" t="s">
        <v>1000</v>
      </c>
      <c r="F3807" s="163" t="s">
        <v>4053</v>
      </c>
      <c r="G3807" s="163" t="s">
        <v>4346</v>
      </c>
      <c r="H3807" s="163" t="s">
        <v>4346</v>
      </c>
      <c r="I3807" s="163" t="s">
        <v>643</v>
      </c>
      <c r="J3807" s="170"/>
      <c r="K3807" s="170"/>
      <c r="L3807" s="163" t="s">
        <v>644</v>
      </c>
      <c r="M3807" s="162">
        <v>14</v>
      </c>
      <c r="N3807" s="162">
        <v>86</v>
      </c>
      <c r="O3807" s="162">
        <v>202</v>
      </c>
      <c r="P3807" s="162">
        <v>1477</v>
      </c>
      <c r="Q3807" s="162">
        <v>2730</v>
      </c>
      <c r="R3807" s="164">
        <v>1</v>
      </c>
      <c r="S3807" s="164" t="s">
        <v>644</v>
      </c>
      <c r="T3807" s="164"/>
      <c r="U3807" s="164" t="s">
        <v>644</v>
      </c>
      <c r="V3807" s="164" t="s">
        <v>644</v>
      </c>
      <c r="W3807" s="162">
        <f t="shared" si="215"/>
        <v>1</v>
      </c>
      <c r="X3807" s="162">
        <v>1</v>
      </c>
      <c r="Y3807" t="str">
        <f t="shared" si="216"/>
        <v>Public Elementary</v>
      </c>
      <c r="AA3807" t="str">
        <f t="shared" si="217"/>
        <v>1</v>
      </c>
    </row>
    <row r="3808" spans="1:27" ht="15.75" hidden="1" customHeight="1" x14ac:dyDescent="0.25">
      <c r="A3808" s="162">
        <v>3783</v>
      </c>
      <c r="B3808" s="162">
        <v>123720</v>
      </c>
      <c r="C3808" s="163" t="s">
        <v>4353</v>
      </c>
      <c r="D3808" s="163" t="s">
        <v>638</v>
      </c>
      <c r="E3808" s="163" t="s">
        <v>1000</v>
      </c>
      <c r="F3808" s="163" t="s">
        <v>4053</v>
      </c>
      <c r="G3808" s="163" t="s">
        <v>4346</v>
      </c>
      <c r="H3808" s="163" t="s">
        <v>4346</v>
      </c>
      <c r="I3808" s="163" t="s">
        <v>643</v>
      </c>
      <c r="J3808" s="162">
        <v>11.673924</v>
      </c>
      <c r="K3808" s="162">
        <v>125.033</v>
      </c>
      <c r="L3808" s="163" t="s">
        <v>644</v>
      </c>
      <c r="M3808" s="162">
        <v>14</v>
      </c>
      <c r="N3808" s="162">
        <v>86</v>
      </c>
      <c r="O3808" s="162">
        <v>202</v>
      </c>
      <c r="P3808" s="162">
        <v>1477</v>
      </c>
      <c r="Q3808" s="162">
        <v>2730</v>
      </c>
      <c r="R3808" s="164">
        <v>1</v>
      </c>
      <c r="S3808" s="164" t="s">
        <v>644</v>
      </c>
      <c r="T3808" s="164"/>
      <c r="U3808" s="164" t="s">
        <v>644</v>
      </c>
      <c r="V3808" s="164" t="s">
        <v>644</v>
      </c>
      <c r="W3808" s="162">
        <f t="shared" si="215"/>
        <v>1</v>
      </c>
      <c r="X3808" s="162">
        <v>1</v>
      </c>
      <c r="Y3808" t="str">
        <f t="shared" si="216"/>
        <v>Public Elementary</v>
      </c>
      <c r="AA3808" t="str">
        <f t="shared" si="217"/>
        <v>1</v>
      </c>
    </row>
    <row r="3809" spans="1:27" ht="15.75" hidden="1" customHeight="1" x14ac:dyDescent="0.25">
      <c r="A3809" s="162">
        <v>3784</v>
      </c>
      <c r="B3809" s="162">
        <v>123721</v>
      </c>
      <c r="C3809" s="163" t="s">
        <v>4354</v>
      </c>
      <c r="D3809" s="163" t="s">
        <v>638</v>
      </c>
      <c r="E3809" s="163" t="s">
        <v>1000</v>
      </c>
      <c r="F3809" s="163" t="s">
        <v>4053</v>
      </c>
      <c r="G3809" s="163" t="s">
        <v>4346</v>
      </c>
      <c r="H3809" s="163" t="s">
        <v>4346</v>
      </c>
      <c r="I3809" s="163" t="s">
        <v>643</v>
      </c>
      <c r="J3809" s="162">
        <v>11.710611</v>
      </c>
      <c r="K3809" s="162">
        <v>125.017909</v>
      </c>
      <c r="L3809" s="163" t="s">
        <v>644</v>
      </c>
      <c r="M3809" s="162">
        <v>14</v>
      </c>
      <c r="N3809" s="162">
        <v>86</v>
      </c>
      <c r="O3809" s="162">
        <v>202</v>
      </c>
      <c r="P3809" s="162">
        <v>1477</v>
      </c>
      <c r="Q3809" s="162">
        <v>2730</v>
      </c>
      <c r="R3809" s="164">
        <v>1</v>
      </c>
      <c r="S3809" s="164" t="s">
        <v>644</v>
      </c>
      <c r="T3809" s="164"/>
      <c r="U3809" s="164" t="s">
        <v>644</v>
      </c>
      <c r="V3809" s="164" t="s">
        <v>644</v>
      </c>
      <c r="W3809" s="162">
        <f t="shared" si="215"/>
        <v>1</v>
      </c>
      <c r="X3809" s="162">
        <v>1</v>
      </c>
      <c r="Y3809" t="str">
        <f t="shared" si="216"/>
        <v>Public Elementary</v>
      </c>
      <c r="AA3809" t="str">
        <f t="shared" si="217"/>
        <v>1</v>
      </c>
    </row>
    <row r="3810" spans="1:27" ht="15.75" hidden="1" customHeight="1" x14ac:dyDescent="0.25">
      <c r="A3810" s="162">
        <v>3785</v>
      </c>
      <c r="B3810" s="162">
        <v>123722</v>
      </c>
      <c r="C3810" s="163" t="s">
        <v>4355</v>
      </c>
      <c r="D3810" s="163" t="s">
        <v>638</v>
      </c>
      <c r="E3810" s="163" t="s">
        <v>1000</v>
      </c>
      <c r="F3810" s="163" t="s">
        <v>4053</v>
      </c>
      <c r="G3810" s="163" t="s">
        <v>4356</v>
      </c>
      <c r="H3810" s="163" t="s">
        <v>4357</v>
      </c>
      <c r="I3810" s="163" t="s">
        <v>643</v>
      </c>
      <c r="J3810" s="162">
        <v>12.065509</v>
      </c>
      <c r="K3810" s="162">
        <v>124.657005</v>
      </c>
      <c r="L3810" s="163" t="s">
        <v>644</v>
      </c>
      <c r="M3810" s="162">
        <v>14</v>
      </c>
      <c r="N3810" s="162">
        <v>86</v>
      </c>
      <c r="O3810" s="162">
        <v>202</v>
      </c>
      <c r="P3810" s="162">
        <v>1478</v>
      </c>
      <c r="Q3810" s="162">
        <v>2731</v>
      </c>
      <c r="R3810" s="164">
        <v>1</v>
      </c>
      <c r="S3810" s="164" t="s">
        <v>644</v>
      </c>
      <c r="T3810" s="164"/>
      <c r="U3810" s="164" t="s">
        <v>644</v>
      </c>
      <c r="V3810" s="164" t="s">
        <v>644</v>
      </c>
      <c r="W3810" s="162">
        <f t="shared" si="215"/>
        <v>1</v>
      </c>
      <c r="X3810" s="162">
        <v>1</v>
      </c>
      <c r="Y3810" t="str">
        <f t="shared" si="216"/>
        <v>Public Elementary</v>
      </c>
      <c r="AA3810" t="str">
        <f t="shared" si="217"/>
        <v>1</v>
      </c>
    </row>
    <row r="3811" spans="1:27" ht="15.75" hidden="1" customHeight="1" x14ac:dyDescent="0.25">
      <c r="A3811" s="162">
        <v>3786</v>
      </c>
      <c r="B3811" s="162">
        <v>123723</v>
      </c>
      <c r="C3811" s="163" t="s">
        <v>4358</v>
      </c>
      <c r="D3811" s="163" t="s">
        <v>638</v>
      </c>
      <c r="E3811" s="163" t="s">
        <v>1000</v>
      </c>
      <c r="F3811" s="163" t="s">
        <v>4053</v>
      </c>
      <c r="G3811" s="163" t="s">
        <v>4356</v>
      </c>
      <c r="H3811" s="163" t="s">
        <v>4357</v>
      </c>
      <c r="I3811" s="163" t="s">
        <v>643</v>
      </c>
      <c r="J3811" s="162">
        <v>12.072896</v>
      </c>
      <c r="K3811" s="162">
        <v>124.67216500000001</v>
      </c>
      <c r="L3811" s="163" t="s">
        <v>644</v>
      </c>
      <c r="M3811" s="162">
        <v>14</v>
      </c>
      <c r="N3811" s="162">
        <v>86</v>
      </c>
      <c r="O3811" s="162">
        <v>202</v>
      </c>
      <c r="P3811" s="162">
        <v>1478</v>
      </c>
      <c r="Q3811" s="162">
        <v>2731</v>
      </c>
      <c r="R3811" s="164">
        <v>1</v>
      </c>
      <c r="S3811" s="164" t="s">
        <v>644</v>
      </c>
      <c r="T3811" s="164"/>
      <c r="U3811" s="164" t="s">
        <v>644</v>
      </c>
      <c r="V3811" s="164" t="s">
        <v>644</v>
      </c>
      <c r="W3811" s="162">
        <f t="shared" si="215"/>
        <v>1</v>
      </c>
      <c r="X3811" s="162">
        <v>1</v>
      </c>
      <c r="Y3811" t="str">
        <f t="shared" si="216"/>
        <v>Public Elementary</v>
      </c>
      <c r="AA3811" t="str">
        <f t="shared" si="217"/>
        <v>1</v>
      </c>
    </row>
    <row r="3812" spans="1:27" ht="15.75" hidden="1" customHeight="1" x14ac:dyDescent="0.25">
      <c r="A3812" s="162">
        <v>3787</v>
      </c>
      <c r="B3812" s="162">
        <v>123724</v>
      </c>
      <c r="C3812" s="163" t="s">
        <v>784</v>
      </c>
      <c r="D3812" s="163" t="s">
        <v>638</v>
      </c>
      <c r="E3812" s="163" t="s">
        <v>1000</v>
      </c>
      <c r="F3812" s="163" t="s">
        <v>4053</v>
      </c>
      <c r="G3812" s="163" t="s">
        <v>4356</v>
      </c>
      <c r="H3812" s="163" t="s">
        <v>4357</v>
      </c>
      <c r="I3812" s="163" t="s">
        <v>643</v>
      </c>
      <c r="J3812" s="162">
        <v>12.052751000000001</v>
      </c>
      <c r="K3812" s="162">
        <v>124.646362</v>
      </c>
      <c r="L3812" s="163" t="s">
        <v>644</v>
      </c>
      <c r="M3812" s="162">
        <v>14</v>
      </c>
      <c r="N3812" s="162">
        <v>86</v>
      </c>
      <c r="O3812" s="162">
        <v>202</v>
      </c>
      <c r="P3812" s="162">
        <v>1478</v>
      </c>
      <c r="Q3812" s="162">
        <v>2731</v>
      </c>
      <c r="R3812" s="164">
        <v>1</v>
      </c>
      <c r="S3812" s="164" t="s">
        <v>644</v>
      </c>
      <c r="T3812" s="164"/>
      <c r="U3812" s="164" t="s">
        <v>644</v>
      </c>
      <c r="V3812" s="164" t="s">
        <v>644</v>
      </c>
      <c r="W3812" s="162">
        <f t="shared" si="215"/>
        <v>1</v>
      </c>
      <c r="X3812" s="162">
        <v>1</v>
      </c>
      <c r="Y3812" t="str">
        <f t="shared" si="216"/>
        <v>Public Elementary</v>
      </c>
      <c r="AA3812" t="str">
        <f t="shared" si="217"/>
        <v>1</v>
      </c>
    </row>
    <row r="3813" spans="1:27" ht="15.75" hidden="1" customHeight="1" x14ac:dyDescent="0.25">
      <c r="A3813" s="162">
        <v>3788</v>
      </c>
      <c r="B3813" s="162">
        <v>123725</v>
      </c>
      <c r="C3813" s="163" t="s">
        <v>4359</v>
      </c>
      <c r="D3813" s="163" t="s">
        <v>638</v>
      </c>
      <c r="E3813" s="163" t="s">
        <v>1000</v>
      </c>
      <c r="F3813" s="163" t="s">
        <v>4053</v>
      </c>
      <c r="G3813" s="163" t="s">
        <v>4356</v>
      </c>
      <c r="H3813" s="163" t="s">
        <v>4357</v>
      </c>
      <c r="I3813" s="163" t="s">
        <v>643</v>
      </c>
      <c r="J3813" s="162">
        <v>12.038481000000001</v>
      </c>
      <c r="K3813" s="162">
        <v>124.66613</v>
      </c>
      <c r="L3813" s="163" t="s">
        <v>644</v>
      </c>
      <c r="M3813" s="162">
        <v>14</v>
      </c>
      <c r="N3813" s="162">
        <v>86</v>
      </c>
      <c r="O3813" s="162">
        <v>202</v>
      </c>
      <c r="P3813" s="162">
        <v>1478</v>
      </c>
      <c r="Q3813" s="162">
        <v>2731</v>
      </c>
      <c r="R3813" s="164">
        <v>1</v>
      </c>
      <c r="S3813" s="164" t="s">
        <v>644</v>
      </c>
      <c r="T3813" s="164"/>
      <c r="U3813" s="164" t="s">
        <v>644</v>
      </c>
      <c r="V3813" s="164" t="s">
        <v>644</v>
      </c>
      <c r="W3813" s="162">
        <f t="shared" si="215"/>
        <v>1</v>
      </c>
      <c r="X3813" s="162">
        <v>1</v>
      </c>
      <c r="Y3813" t="str">
        <f t="shared" si="216"/>
        <v>Public Elementary</v>
      </c>
      <c r="AA3813" t="str">
        <f t="shared" si="217"/>
        <v>1</v>
      </c>
    </row>
    <row r="3814" spans="1:27" ht="15.75" hidden="1" customHeight="1" x14ac:dyDescent="0.25">
      <c r="A3814" s="162">
        <v>3789</v>
      </c>
      <c r="B3814" s="162">
        <v>123726</v>
      </c>
      <c r="C3814" s="163" t="s">
        <v>4360</v>
      </c>
      <c r="D3814" s="163" t="s">
        <v>638</v>
      </c>
      <c r="E3814" s="163" t="s">
        <v>1000</v>
      </c>
      <c r="F3814" s="163" t="s">
        <v>4053</v>
      </c>
      <c r="G3814" s="163" t="s">
        <v>4356</v>
      </c>
      <c r="H3814" s="163" t="s">
        <v>4357</v>
      </c>
      <c r="I3814" s="163" t="s">
        <v>643</v>
      </c>
      <c r="J3814" s="162">
        <v>12.056108999999999</v>
      </c>
      <c r="K3814" s="162">
        <v>124.690307</v>
      </c>
      <c r="L3814" s="163" t="s">
        <v>644</v>
      </c>
      <c r="M3814" s="162">
        <v>14</v>
      </c>
      <c r="N3814" s="162">
        <v>86</v>
      </c>
      <c r="O3814" s="162">
        <v>202</v>
      </c>
      <c r="P3814" s="162">
        <v>1478</v>
      </c>
      <c r="Q3814" s="162">
        <v>2731</v>
      </c>
      <c r="R3814" s="164">
        <v>1</v>
      </c>
      <c r="S3814" s="164" t="s">
        <v>644</v>
      </c>
      <c r="T3814" s="164"/>
      <c r="U3814" s="164" t="s">
        <v>644</v>
      </c>
      <c r="V3814" s="164" t="s">
        <v>644</v>
      </c>
      <c r="W3814" s="162">
        <f t="shared" si="215"/>
        <v>1</v>
      </c>
      <c r="X3814" s="162">
        <v>1</v>
      </c>
      <c r="Y3814" t="str">
        <f t="shared" si="216"/>
        <v>Public Elementary</v>
      </c>
      <c r="AA3814" t="str">
        <f t="shared" si="217"/>
        <v>1</v>
      </c>
    </row>
    <row r="3815" spans="1:27" ht="15.75" hidden="1" customHeight="1" x14ac:dyDescent="0.25">
      <c r="A3815" s="162">
        <v>3790</v>
      </c>
      <c r="B3815" s="162">
        <v>123727</v>
      </c>
      <c r="C3815" s="163" t="s">
        <v>4361</v>
      </c>
      <c r="D3815" s="163" t="s">
        <v>638</v>
      </c>
      <c r="E3815" s="163" t="s">
        <v>1000</v>
      </c>
      <c r="F3815" s="163" t="s">
        <v>4053</v>
      </c>
      <c r="G3815" s="163" t="s">
        <v>4356</v>
      </c>
      <c r="H3815" s="163" t="s">
        <v>4357</v>
      </c>
      <c r="I3815" s="163" t="s">
        <v>643</v>
      </c>
      <c r="J3815" s="162">
        <v>12.113851</v>
      </c>
      <c r="K3815" s="162">
        <v>124.66175800000001</v>
      </c>
      <c r="L3815" s="163" t="s">
        <v>644</v>
      </c>
      <c r="M3815" s="162">
        <v>14</v>
      </c>
      <c r="N3815" s="162">
        <v>86</v>
      </c>
      <c r="O3815" s="162">
        <v>202</v>
      </c>
      <c r="P3815" s="162">
        <v>1478</v>
      </c>
      <c r="Q3815" s="162">
        <v>2731</v>
      </c>
      <c r="R3815" s="164">
        <v>1</v>
      </c>
      <c r="S3815" s="164" t="s">
        <v>644</v>
      </c>
      <c r="T3815" s="164"/>
      <c r="U3815" s="164" t="s">
        <v>644</v>
      </c>
      <c r="V3815" s="164" t="s">
        <v>644</v>
      </c>
      <c r="W3815" s="162">
        <f t="shared" si="215"/>
        <v>1</v>
      </c>
      <c r="X3815" s="162">
        <v>1</v>
      </c>
      <c r="Y3815" t="str">
        <f t="shared" si="216"/>
        <v>Public Elementary</v>
      </c>
      <c r="AA3815" t="str">
        <f t="shared" si="217"/>
        <v>1</v>
      </c>
    </row>
    <row r="3816" spans="1:27" ht="15.75" hidden="1" customHeight="1" x14ac:dyDescent="0.25">
      <c r="A3816" s="162">
        <v>3791</v>
      </c>
      <c r="B3816" s="162">
        <v>123728</v>
      </c>
      <c r="C3816" s="163" t="s">
        <v>4362</v>
      </c>
      <c r="D3816" s="163" t="s">
        <v>638</v>
      </c>
      <c r="E3816" s="163" t="s">
        <v>1000</v>
      </c>
      <c r="F3816" s="163" t="s">
        <v>4053</v>
      </c>
      <c r="G3816" s="163" t="s">
        <v>4356</v>
      </c>
      <c r="H3816" s="163" t="s">
        <v>4357</v>
      </c>
      <c r="I3816" s="163" t="s">
        <v>643</v>
      </c>
      <c r="J3816" s="162">
        <v>12.083639</v>
      </c>
      <c r="K3816" s="162">
        <v>124.67697099999999</v>
      </c>
      <c r="L3816" s="163" t="s">
        <v>644</v>
      </c>
      <c r="M3816" s="162">
        <v>14</v>
      </c>
      <c r="N3816" s="162">
        <v>86</v>
      </c>
      <c r="O3816" s="162">
        <v>202</v>
      </c>
      <c r="P3816" s="162">
        <v>1478</v>
      </c>
      <c r="Q3816" s="162">
        <v>2731</v>
      </c>
      <c r="R3816" s="164">
        <v>1</v>
      </c>
      <c r="S3816" s="164" t="s">
        <v>644</v>
      </c>
      <c r="T3816" s="164"/>
      <c r="U3816" s="164" t="s">
        <v>644</v>
      </c>
      <c r="V3816" s="164" t="s">
        <v>644</v>
      </c>
      <c r="W3816" s="162">
        <f t="shared" si="215"/>
        <v>1</v>
      </c>
      <c r="X3816" s="162">
        <v>1</v>
      </c>
      <c r="Y3816" t="str">
        <f t="shared" si="216"/>
        <v>Public Elementary</v>
      </c>
      <c r="AA3816" t="str">
        <f t="shared" si="217"/>
        <v>1</v>
      </c>
    </row>
    <row r="3817" spans="1:27" ht="15.75" hidden="1" customHeight="1" x14ac:dyDescent="0.25">
      <c r="A3817" s="162">
        <v>3792</v>
      </c>
      <c r="B3817" s="162">
        <v>123730</v>
      </c>
      <c r="C3817" s="163" t="s">
        <v>4363</v>
      </c>
      <c r="D3817" s="163" t="s">
        <v>638</v>
      </c>
      <c r="E3817" s="163" t="s">
        <v>1000</v>
      </c>
      <c r="F3817" s="163" t="s">
        <v>4053</v>
      </c>
      <c r="G3817" s="163" t="s">
        <v>4356</v>
      </c>
      <c r="H3817" s="163" t="s">
        <v>4357</v>
      </c>
      <c r="I3817" s="163" t="s">
        <v>643</v>
      </c>
      <c r="J3817" s="162">
        <v>12.036299</v>
      </c>
      <c r="K3817" s="162">
        <v>124.68690100000001</v>
      </c>
      <c r="L3817" s="163" t="s">
        <v>644</v>
      </c>
      <c r="M3817" s="162">
        <v>14</v>
      </c>
      <c r="N3817" s="162">
        <v>86</v>
      </c>
      <c r="O3817" s="162">
        <v>202</v>
      </c>
      <c r="P3817" s="162">
        <v>1478</v>
      </c>
      <c r="Q3817" s="162">
        <v>2731</v>
      </c>
      <c r="R3817" s="164">
        <v>1</v>
      </c>
      <c r="S3817" s="164" t="s">
        <v>644</v>
      </c>
      <c r="T3817" s="164"/>
      <c r="U3817" s="164" t="s">
        <v>644</v>
      </c>
      <c r="V3817" s="164" t="s">
        <v>644</v>
      </c>
      <c r="W3817" s="162">
        <f t="shared" si="215"/>
        <v>1</v>
      </c>
      <c r="X3817" s="162">
        <v>1</v>
      </c>
      <c r="Y3817" t="str">
        <f t="shared" si="216"/>
        <v>Public Elementary</v>
      </c>
      <c r="AA3817" t="str">
        <f t="shared" si="217"/>
        <v>1</v>
      </c>
    </row>
    <row r="3818" spans="1:27" ht="15.75" hidden="1" customHeight="1" x14ac:dyDescent="0.25">
      <c r="A3818" s="162">
        <v>3793</v>
      </c>
      <c r="B3818" s="162">
        <v>123731</v>
      </c>
      <c r="C3818" s="163" t="s">
        <v>1354</v>
      </c>
      <c r="D3818" s="163" t="s">
        <v>638</v>
      </c>
      <c r="E3818" s="163" t="s">
        <v>1000</v>
      </c>
      <c r="F3818" s="163" t="s">
        <v>4053</v>
      </c>
      <c r="G3818" s="163" t="s">
        <v>4356</v>
      </c>
      <c r="H3818" s="163" t="s">
        <v>4357</v>
      </c>
      <c r="I3818" s="163" t="s">
        <v>643</v>
      </c>
      <c r="J3818" s="162">
        <v>12.085653000000001</v>
      </c>
      <c r="K3818" s="162">
        <v>124.648712</v>
      </c>
      <c r="L3818" s="163" t="s">
        <v>644</v>
      </c>
      <c r="M3818" s="162">
        <v>14</v>
      </c>
      <c r="N3818" s="162">
        <v>86</v>
      </c>
      <c r="O3818" s="162">
        <v>202</v>
      </c>
      <c r="P3818" s="162">
        <v>1478</v>
      </c>
      <c r="Q3818" s="162">
        <v>2731</v>
      </c>
      <c r="R3818" s="164">
        <v>1</v>
      </c>
      <c r="S3818" s="164" t="s">
        <v>644</v>
      </c>
      <c r="T3818" s="164"/>
      <c r="U3818" s="164" t="s">
        <v>644</v>
      </c>
      <c r="V3818" s="164" t="s">
        <v>644</v>
      </c>
      <c r="W3818" s="162">
        <f t="shared" si="215"/>
        <v>1</v>
      </c>
      <c r="X3818" s="162">
        <v>1</v>
      </c>
      <c r="Y3818" t="str">
        <f t="shared" si="216"/>
        <v>Public Elementary</v>
      </c>
      <c r="AA3818" t="str">
        <f t="shared" si="217"/>
        <v>1</v>
      </c>
    </row>
    <row r="3819" spans="1:27" ht="15.75" hidden="1" customHeight="1" x14ac:dyDescent="0.25">
      <c r="A3819" s="162">
        <v>3794</v>
      </c>
      <c r="B3819" s="162">
        <v>123732</v>
      </c>
      <c r="C3819" s="163" t="s">
        <v>2242</v>
      </c>
      <c r="D3819" s="163" t="s">
        <v>638</v>
      </c>
      <c r="E3819" s="163" t="s">
        <v>1000</v>
      </c>
      <c r="F3819" s="163" t="s">
        <v>4053</v>
      </c>
      <c r="G3819" s="163" t="s">
        <v>4356</v>
      </c>
      <c r="H3819" s="163" t="s">
        <v>4357</v>
      </c>
      <c r="I3819" s="163" t="s">
        <v>643</v>
      </c>
      <c r="J3819" s="162">
        <v>12.128621000000001</v>
      </c>
      <c r="K3819" s="162">
        <v>124.67068399999999</v>
      </c>
      <c r="L3819" s="163" t="s">
        <v>644</v>
      </c>
      <c r="M3819" s="162">
        <v>14</v>
      </c>
      <c r="N3819" s="162">
        <v>86</v>
      </c>
      <c r="O3819" s="162">
        <v>202</v>
      </c>
      <c r="P3819" s="162">
        <v>1478</v>
      </c>
      <c r="Q3819" s="162">
        <v>2731</v>
      </c>
      <c r="R3819" s="164">
        <v>1</v>
      </c>
      <c r="S3819" s="164" t="s">
        <v>644</v>
      </c>
      <c r="T3819" s="164"/>
      <c r="U3819" s="164" t="s">
        <v>644</v>
      </c>
      <c r="V3819" s="164" t="s">
        <v>644</v>
      </c>
      <c r="W3819" s="162">
        <f t="shared" si="215"/>
        <v>1</v>
      </c>
      <c r="X3819" s="162">
        <v>1</v>
      </c>
      <c r="Y3819" t="str">
        <f t="shared" si="216"/>
        <v>Public Elementary</v>
      </c>
      <c r="AA3819" t="str">
        <f t="shared" si="217"/>
        <v>1</v>
      </c>
    </row>
    <row r="3820" spans="1:27" ht="15.75" hidden="1" customHeight="1" x14ac:dyDescent="0.25">
      <c r="A3820" s="162">
        <v>3795</v>
      </c>
      <c r="B3820" s="162">
        <v>123733</v>
      </c>
      <c r="C3820" s="163" t="s">
        <v>4364</v>
      </c>
      <c r="D3820" s="163" t="s">
        <v>638</v>
      </c>
      <c r="E3820" s="163" t="s">
        <v>1000</v>
      </c>
      <c r="F3820" s="163" t="s">
        <v>4053</v>
      </c>
      <c r="G3820" s="163" t="s">
        <v>4356</v>
      </c>
      <c r="H3820" s="163" t="s">
        <v>4357</v>
      </c>
      <c r="I3820" s="163" t="s">
        <v>643</v>
      </c>
      <c r="J3820" s="162">
        <v>12.137347999999999</v>
      </c>
      <c r="K3820" s="162">
        <v>124.692711</v>
      </c>
      <c r="L3820" s="163" t="s">
        <v>644</v>
      </c>
      <c r="M3820" s="162">
        <v>14</v>
      </c>
      <c r="N3820" s="162">
        <v>86</v>
      </c>
      <c r="O3820" s="162">
        <v>202</v>
      </c>
      <c r="P3820" s="162">
        <v>1478</v>
      </c>
      <c r="Q3820" s="162">
        <v>2731</v>
      </c>
      <c r="R3820" s="164">
        <v>1</v>
      </c>
      <c r="S3820" s="164" t="s">
        <v>644</v>
      </c>
      <c r="T3820" s="164"/>
      <c r="U3820" s="164" t="s">
        <v>644</v>
      </c>
      <c r="V3820" s="164" t="s">
        <v>644</v>
      </c>
      <c r="W3820" s="162">
        <f t="shared" si="215"/>
        <v>1</v>
      </c>
      <c r="X3820" s="162">
        <v>1</v>
      </c>
      <c r="Y3820" t="str">
        <f t="shared" si="216"/>
        <v>Public Elementary</v>
      </c>
      <c r="AA3820" t="str">
        <f t="shared" si="217"/>
        <v>1</v>
      </c>
    </row>
    <row r="3821" spans="1:27" ht="15.75" hidden="1" customHeight="1" x14ac:dyDescent="0.25">
      <c r="A3821" s="162">
        <v>3796</v>
      </c>
      <c r="B3821" s="162">
        <v>123734</v>
      </c>
      <c r="C3821" s="163" t="s">
        <v>4365</v>
      </c>
      <c r="D3821" s="163" t="s">
        <v>638</v>
      </c>
      <c r="E3821" s="163" t="s">
        <v>1000</v>
      </c>
      <c r="F3821" s="163" t="s">
        <v>4053</v>
      </c>
      <c r="G3821" s="163" t="s">
        <v>4356</v>
      </c>
      <c r="H3821" s="163" t="s">
        <v>4357</v>
      </c>
      <c r="I3821" s="163" t="s">
        <v>643</v>
      </c>
      <c r="J3821" s="162">
        <v>12.069874</v>
      </c>
      <c r="K3821" s="162">
        <v>124.690651</v>
      </c>
      <c r="L3821" s="163" t="s">
        <v>644</v>
      </c>
      <c r="M3821" s="162">
        <v>14</v>
      </c>
      <c r="N3821" s="162">
        <v>86</v>
      </c>
      <c r="O3821" s="162">
        <v>202</v>
      </c>
      <c r="P3821" s="162">
        <v>1478</v>
      </c>
      <c r="Q3821" s="162">
        <v>2731</v>
      </c>
      <c r="R3821" s="164">
        <v>1</v>
      </c>
      <c r="S3821" s="164" t="s">
        <v>644</v>
      </c>
      <c r="T3821" s="164"/>
      <c r="U3821" s="164" t="s">
        <v>644</v>
      </c>
      <c r="V3821" s="164" t="s">
        <v>644</v>
      </c>
      <c r="W3821" s="162">
        <f t="shared" ref="W3821:W3884" si="218">IF(AA3821="1",1,IF(AA3821="2",2,IF(AA3821="12",4,IF(AA3821="123",6,IF(AA3821="23",5,IF(AA3821="3",3,IF(AA3821="4",7,IF(AA3821="35",8,""))))))))</f>
        <v>1</v>
      </c>
      <c r="X3821" s="162">
        <v>1</v>
      </c>
      <c r="Y3821" t="str">
        <f t="shared" si="216"/>
        <v>Public Elementary</v>
      </c>
      <c r="AA3821" t="str">
        <f t="shared" si="217"/>
        <v>1</v>
      </c>
    </row>
    <row r="3822" spans="1:27" ht="15.75" hidden="1" customHeight="1" x14ac:dyDescent="0.25">
      <c r="A3822" s="162">
        <v>3797</v>
      </c>
      <c r="B3822" s="162">
        <v>123736</v>
      </c>
      <c r="C3822" s="163" t="s">
        <v>830</v>
      </c>
      <c r="D3822" s="163" t="s">
        <v>638</v>
      </c>
      <c r="E3822" s="163" t="s">
        <v>1000</v>
      </c>
      <c r="F3822" s="163" t="s">
        <v>4053</v>
      </c>
      <c r="G3822" s="163" t="s">
        <v>4356</v>
      </c>
      <c r="H3822" s="163" t="s">
        <v>4357</v>
      </c>
      <c r="I3822" s="163" t="s">
        <v>643</v>
      </c>
      <c r="J3822" s="162">
        <v>12.096396</v>
      </c>
      <c r="K3822" s="162">
        <v>124.70063399999999</v>
      </c>
      <c r="L3822" s="163" t="s">
        <v>644</v>
      </c>
      <c r="M3822" s="162">
        <v>14</v>
      </c>
      <c r="N3822" s="162">
        <v>86</v>
      </c>
      <c r="O3822" s="162">
        <v>202</v>
      </c>
      <c r="P3822" s="162">
        <v>1478</v>
      </c>
      <c r="Q3822" s="162">
        <v>2731</v>
      </c>
      <c r="R3822" s="164">
        <v>1</v>
      </c>
      <c r="S3822" s="164" t="s">
        <v>644</v>
      </c>
      <c r="T3822" s="164"/>
      <c r="U3822" s="164" t="s">
        <v>644</v>
      </c>
      <c r="V3822" s="164" t="s">
        <v>644</v>
      </c>
      <c r="W3822" s="162">
        <f t="shared" si="218"/>
        <v>1</v>
      </c>
      <c r="X3822" s="162">
        <v>1</v>
      </c>
      <c r="Y3822" t="str">
        <f t="shared" si="216"/>
        <v>Public Elementary</v>
      </c>
      <c r="AA3822" t="str">
        <f t="shared" si="217"/>
        <v>1</v>
      </c>
    </row>
    <row r="3823" spans="1:27" ht="15.75" hidden="1" customHeight="1" x14ac:dyDescent="0.25">
      <c r="A3823" s="162">
        <v>3798</v>
      </c>
      <c r="B3823" s="162">
        <v>123737</v>
      </c>
      <c r="C3823" s="163" t="s">
        <v>4366</v>
      </c>
      <c r="D3823" s="163" t="s">
        <v>638</v>
      </c>
      <c r="E3823" s="163" t="s">
        <v>1000</v>
      </c>
      <c r="F3823" s="163" t="s">
        <v>4053</v>
      </c>
      <c r="G3823" s="163" t="s">
        <v>4356</v>
      </c>
      <c r="H3823" s="163" t="s">
        <v>4357</v>
      </c>
      <c r="I3823" s="163" t="s">
        <v>643</v>
      </c>
      <c r="J3823" s="162">
        <v>12.037642</v>
      </c>
      <c r="K3823" s="162">
        <v>124.67128</v>
      </c>
      <c r="L3823" s="163" t="s">
        <v>644</v>
      </c>
      <c r="M3823" s="162">
        <v>14</v>
      </c>
      <c r="N3823" s="162">
        <v>86</v>
      </c>
      <c r="O3823" s="162">
        <v>202</v>
      </c>
      <c r="P3823" s="162">
        <v>1478</v>
      </c>
      <c r="Q3823" s="162">
        <v>2731</v>
      </c>
      <c r="R3823" s="164">
        <v>1</v>
      </c>
      <c r="S3823" s="164" t="s">
        <v>644</v>
      </c>
      <c r="T3823" s="164"/>
      <c r="U3823" s="164" t="s">
        <v>644</v>
      </c>
      <c r="V3823" s="164" t="s">
        <v>644</v>
      </c>
      <c r="W3823" s="162">
        <f t="shared" si="218"/>
        <v>1</v>
      </c>
      <c r="X3823" s="162">
        <v>1</v>
      </c>
      <c r="Y3823" t="str">
        <f t="shared" si="216"/>
        <v>Public Elementary</v>
      </c>
      <c r="AA3823" t="str">
        <f t="shared" si="217"/>
        <v>1</v>
      </c>
    </row>
    <row r="3824" spans="1:27" ht="15.75" hidden="1" customHeight="1" x14ac:dyDescent="0.25">
      <c r="A3824" s="162">
        <v>3799</v>
      </c>
      <c r="B3824" s="162">
        <v>123738</v>
      </c>
      <c r="C3824" s="163" t="s">
        <v>4367</v>
      </c>
      <c r="D3824" s="163" t="s">
        <v>638</v>
      </c>
      <c r="E3824" s="163" t="s">
        <v>1000</v>
      </c>
      <c r="F3824" s="163" t="s">
        <v>4053</v>
      </c>
      <c r="G3824" s="163" t="s">
        <v>4356</v>
      </c>
      <c r="H3824" s="163" t="s">
        <v>4357</v>
      </c>
      <c r="I3824" s="163" t="s">
        <v>643</v>
      </c>
      <c r="J3824" s="162">
        <v>12.050737</v>
      </c>
      <c r="K3824" s="162">
        <v>124.65557800000001</v>
      </c>
      <c r="L3824" s="163" t="s">
        <v>644</v>
      </c>
      <c r="M3824" s="162">
        <v>14</v>
      </c>
      <c r="N3824" s="162">
        <v>86</v>
      </c>
      <c r="O3824" s="162">
        <v>202</v>
      </c>
      <c r="P3824" s="162">
        <v>1478</v>
      </c>
      <c r="Q3824" s="162">
        <v>2731</v>
      </c>
      <c r="R3824" s="164">
        <v>1</v>
      </c>
      <c r="S3824" s="164" t="s">
        <v>644</v>
      </c>
      <c r="T3824" s="164"/>
      <c r="U3824" s="164" t="s">
        <v>644</v>
      </c>
      <c r="V3824" s="164" t="s">
        <v>644</v>
      </c>
      <c r="W3824" s="162">
        <f t="shared" si="218"/>
        <v>1</v>
      </c>
      <c r="X3824" s="162">
        <v>1</v>
      </c>
      <c r="Y3824" t="str">
        <f t="shared" si="216"/>
        <v>Public Elementary</v>
      </c>
      <c r="AA3824" t="str">
        <f t="shared" si="217"/>
        <v>1</v>
      </c>
    </row>
    <row r="3825" spans="1:27" ht="15.75" hidden="1" customHeight="1" x14ac:dyDescent="0.25">
      <c r="A3825" s="162">
        <v>3800</v>
      </c>
      <c r="B3825" s="162">
        <v>123739</v>
      </c>
      <c r="C3825" s="163" t="s">
        <v>4368</v>
      </c>
      <c r="D3825" s="163" t="s">
        <v>638</v>
      </c>
      <c r="E3825" s="163" t="s">
        <v>1000</v>
      </c>
      <c r="F3825" s="163" t="s">
        <v>4053</v>
      </c>
      <c r="G3825" s="163" t="s">
        <v>4356</v>
      </c>
      <c r="H3825" s="163" t="s">
        <v>4357</v>
      </c>
      <c r="I3825" s="163" t="s">
        <v>643</v>
      </c>
      <c r="J3825" s="162">
        <v>12.029583000000001</v>
      </c>
      <c r="K3825" s="162">
        <v>124.690994</v>
      </c>
      <c r="L3825" s="163" t="s">
        <v>644</v>
      </c>
      <c r="M3825" s="162">
        <v>14</v>
      </c>
      <c r="N3825" s="162">
        <v>86</v>
      </c>
      <c r="O3825" s="162">
        <v>202</v>
      </c>
      <c r="P3825" s="162">
        <v>1478</v>
      </c>
      <c r="Q3825" s="162">
        <v>2731</v>
      </c>
      <c r="R3825" s="164">
        <v>1</v>
      </c>
      <c r="S3825" s="164" t="s">
        <v>644</v>
      </c>
      <c r="T3825" s="164"/>
      <c r="U3825" s="164" t="s">
        <v>644</v>
      </c>
      <c r="V3825" s="164" t="s">
        <v>644</v>
      </c>
      <c r="W3825" s="162">
        <f t="shared" si="218"/>
        <v>1</v>
      </c>
      <c r="X3825" s="162">
        <v>1</v>
      </c>
      <c r="Y3825" t="str">
        <f t="shared" si="216"/>
        <v>Public Elementary</v>
      </c>
      <c r="AA3825" t="str">
        <f t="shared" si="217"/>
        <v>1</v>
      </c>
    </row>
    <row r="3826" spans="1:27" ht="15.75" hidden="1" customHeight="1" x14ac:dyDescent="0.25">
      <c r="A3826" s="162">
        <v>3801</v>
      </c>
      <c r="B3826" s="162">
        <v>123740</v>
      </c>
      <c r="C3826" s="163" t="s">
        <v>4369</v>
      </c>
      <c r="D3826" s="163" t="s">
        <v>638</v>
      </c>
      <c r="E3826" s="163" t="s">
        <v>1000</v>
      </c>
      <c r="F3826" s="163" t="s">
        <v>4053</v>
      </c>
      <c r="G3826" s="163" t="s">
        <v>4356</v>
      </c>
      <c r="H3826" s="163" t="s">
        <v>4370</v>
      </c>
      <c r="I3826" s="163" t="s">
        <v>643</v>
      </c>
      <c r="J3826" s="166">
        <v>12.168198</v>
      </c>
      <c r="K3826" s="166">
        <v>124.70540699999999</v>
      </c>
      <c r="L3826" s="163" t="s">
        <v>644</v>
      </c>
      <c r="M3826" s="162">
        <v>14</v>
      </c>
      <c r="N3826" s="162">
        <v>86</v>
      </c>
      <c r="O3826" s="162">
        <v>202</v>
      </c>
      <c r="P3826" s="162">
        <v>1478</v>
      </c>
      <c r="Q3826" s="162">
        <v>2732</v>
      </c>
      <c r="R3826" s="164">
        <v>1</v>
      </c>
      <c r="S3826" s="164" t="s">
        <v>644</v>
      </c>
      <c r="T3826" s="164"/>
      <c r="U3826" s="164" t="s">
        <v>644</v>
      </c>
      <c r="V3826" s="164" t="s">
        <v>644</v>
      </c>
      <c r="W3826" s="162">
        <f t="shared" si="218"/>
        <v>1</v>
      </c>
      <c r="X3826" s="162">
        <v>1</v>
      </c>
      <c r="Y3826" t="str">
        <f t="shared" si="216"/>
        <v>Public Elementary</v>
      </c>
      <c r="AA3826" t="str">
        <f t="shared" si="217"/>
        <v>1</v>
      </c>
    </row>
    <row r="3827" spans="1:27" ht="15.75" hidden="1" customHeight="1" x14ac:dyDescent="0.25">
      <c r="A3827" s="162">
        <v>3802</v>
      </c>
      <c r="B3827" s="162">
        <v>123741</v>
      </c>
      <c r="C3827" s="163" t="s">
        <v>4371</v>
      </c>
      <c r="D3827" s="163" t="s">
        <v>638</v>
      </c>
      <c r="E3827" s="163" t="s">
        <v>1000</v>
      </c>
      <c r="F3827" s="163" t="s">
        <v>4053</v>
      </c>
      <c r="G3827" s="163" t="s">
        <v>4356</v>
      </c>
      <c r="H3827" s="163" t="s">
        <v>4370</v>
      </c>
      <c r="I3827" s="163" t="s">
        <v>643</v>
      </c>
      <c r="J3827" s="162">
        <v>12.074232</v>
      </c>
      <c r="K3827" s="162">
        <v>124.69197699999999</v>
      </c>
      <c r="L3827" s="163" t="s">
        <v>644</v>
      </c>
      <c r="M3827" s="162">
        <v>14</v>
      </c>
      <c r="N3827" s="162">
        <v>86</v>
      </c>
      <c r="O3827" s="162">
        <v>202</v>
      </c>
      <c r="P3827" s="162">
        <v>1478</v>
      </c>
      <c r="Q3827" s="162">
        <v>2732</v>
      </c>
      <c r="R3827" s="164">
        <v>1</v>
      </c>
      <c r="S3827" s="164" t="s">
        <v>644</v>
      </c>
      <c r="T3827" s="164"/>
      <c r="U3827" s="164" t="s">
        <v>644</v>
      </c>
      <c r="V3827" s="164" t="s">
        <v>644</v>
      </c>
      <c r="W3827" s="162">
        <f t="shared" si="218"/>
        <v>1</v>
      </c>
      <c r="X3827" s="162">
        <v>1</v>
      </c>
      <c r="Y3827" t="str">
        <f t="shared" si="216"/>
        <v>Public Elementary</v>
      </c>
      <c r="AA3827" t="str">
        <f t="shared" si="217"/>
        <v>1</v>
      </c>
    </row>
    <row r="3828" spans="1:27" ht="15.75" hidden="1" customHeight="1" x14ac:dyDescent="0.25">
      <c r="A3828" s="162">
        <v>3803</v>
      </c>
      <c r="B3828" s="162">
        <v>123742</v>
      </c>
      <c r="C3828" s="163" t="s">
        <v>1698</v>
      </c>
      <c r="D3828" s="163" t="s">
        <v>638</v>
      </c>
      <c r="E3828" s="163" t="s">
        <v>1000</v>
      </c>
      <c r="F3828" s="163" t="s">
        <v>4053</v>
      </c>
      <c r="G3828" s="163" t="s">
        <v>4356</v>
      </c>
      <c r="H3828" s="163" t="s">
        <v>4370</v>
      </c>
      <c r="I3828" s="163" t="s">
        <v>643</v>
      </c>
      <c r="J3828" s="162">
        <v>12.022867</v>
      </c>
      <c r="K3828" s="162">
        <v>124.724323</v>
      </c>
      <c r="L3828" s="163" t="s">
        <v>644</v>
      </c>
      <c r="M3828" s="162">
        <v>14</v>
      </c>
      <c r="N3828" s="162">
        <v>86</v>
      </c>
      <c r="O3828" s="162">
        <v>202</v>
      </c>
      <c r="P3828" s="162">
        <v>1478</v>
      </c>
      <c r="Q3828" s="162">
        <v>2732</v>
      </c>
      <c r="R3828" s="164">
        <v>1</v>
      </c>
      <c r="S3828" s="164" t="s">
        <v>644</v>
      </c>
      <c r="T3828" s="164"/>
      <c r="U3828" s="164" t="s">
        <v>644</v>
      </c>
      <c r="V3828" s="164" t="s">
        <v>644</v>
      </c>
      <c r="W3828" s="162">
        <f t="shared" si="218"/>
        <v>1</v>
      </c>
      <c r="X3828" s="162">
        <v>1</v>
      </c>
      <c r="Y3828" t="str">
        <f t="shared" si="216"/>
        <v>Public Elementary</v>
      </c>
      <c r="AA3828" t="str">
        <f t="shared" si="217"/>
        <v>1</v>
      </c>
    </row>
    <row r="3829" spans="1:27" ht="15.75" hidden="1" customHeight="1" x14ac:dyDescent="0.25">
      <c r="A3829" s="162">
        <v>3804</v>
      </c>
      <c r="B3829" s="162">
        <v>123743</v>
      </c>
      <c r="C3829" s="163" t="s">
        <v>4372</v>
      </c>
      <c r="D3829" s="163" t="s">
        <v>638</v>
      </c>
      <c r="E3829" s="163" t="s">
        <v>1000</v>
      </c>
      <c r="F3829" s="163" t="s">
        <v>4053</v>
      </c>
      <c r="G3829" s="163" t="s">
        <v>4356</v>
      </c>
      <c r="H3829" s="163" t="s">
        <v>4370</v>
      </c>
      <c r="I3829" s="163" t="s">
        <v>643</v>
      </c>
      <c r="J3829" s="162">
        <v>12.079596</v>
      </c>
      <c r="K3829" s="162">
        <v>124.715222</v>
      </c>
      <c r="L3829" s="163" t="s">
        <v>644</v>
      </c>
      <c r="M3829" s="162">
        <v>14</v>
      </c>
      <c r="N3829" s="162">
        <v>86</v>
      </c>
      <c r="O3829" s="162">
        <v>202</v>
      </c>
      <c r="P3829" s="162">
        <v>1478</v>
      </c>
      <c r="Q3829" s="162">
        <v>2732</v>
      </c>
      <c r="R3829" s="164">
        <v>1</v>
      </c>
      <c r="S3829" s="164" t="s">
        <v>644</v>
      </c>
      <c r="T3829" s="164"/>
      <c r="U3829" s="164" t="s">
        <v>644</v>
      </c>
      <c r="V3829" s="164" t="s">
        <v>644</v>
      </c>
      <c r="W3829" s="162">
        <f t="shared" si="218"/>
        <v>1</v>
      </c>
      <c r="X3829" s="162">
        <v>1</v>
      </c>
      <c r="Y3829" t="str">
        <f t="shared" si="216"/>
        <v>Public Elementary</v>
      </c>
      <c r="AA3829" t="str">
        <f t="shared" si="217"/>
        <v>1</v>
      </c>
    </row>
    <row r="3830" spans="1:27" ht="15.75" hidden="1" customHeight="1" x14ac:dyDescent="0.25">
      <c r="A3830" s="162">
        <v>3805</v>
      </c>
      <c r="B3830" s="162">
        <v>123745</v>
      </c>
      <c r="C3830" s="163" t="s">
        <v>4373</v>
      </c>
      <c r="D3830" s="163" t="s">
        <v>638</v>
      </c>
      <c r="E3830" s="163" t="s">
        <v>1000</v>
      </c>
      <c r="F3830" s="163" t="s">
        <v>4053</v>
      </c>
      <c r="G3830" s="163" t="s">
        <v>4356</v>
      </c>
      <c r="H3830" s="163" t="s">
        <v>4370</v>
      </c>
      <c r="I3830" s="163" t="s">
        <v>643</v>
      </c>
      <c r="J3830" s="162">
        <v>12.062149</v>
      </c>
      <c r="K3830" s="162">
        <v>124.664905</v>
      </c>
      <c r="L3830" s="163" t="s">
        <v>644</v>
      </c>
      <c r="M3830" s="162">
        <v>14</v>
      </c>
      <c r="N3830" s="162">
        <v>86</v>
      </c>
      <c r="O3830" s="162">
        <v>202</v>
      </c>
      <c r="P3830" s="162">
        <v>1478</v>
      </c>
      <c r="Q3830" s="162">
        <v>2732</v>
      </c>
      <c r="R3830" s="164">
        <v>1</v>
      </c>
      <c r="S3830" s="164" t="s">
        <v>644</v>
      </c>
      <c r="T3830" s="164"/>
      <c r="U3830" s="164" t="s">
        <v>644</v>
      </c>
      <c r="V3830" s="164" t="s">
        <v>644</v>
      </c>
      <c r="W3830" s="162">
        <f t="shared" si="218"/>
        <v>1</v>
      </c>
      <c r="X3830" s="162">
        <v>1</v>
      </c>
      <c r="Y3830" t="str">
        <f t="shared" si="216"/>
        <v>Public Elementary</v>
      </c>
      <c r="AA3830" t="str">
        <f t="shared" si="217"/>
        <v>1</v>
      </c>
    </row>
    <row r="3831" spans="1:27" ht="15.75" hidden="1" customHeight="1" x14ac:dyDescent="0.25">
      <c r="A3831" s="162">
        <v>3806</v>
      </c>
      <c r="B3831" s="162">
        <v>123746</v>
      </c>
      <c r="C3831" s="163" t="s">
        <v>4374</v>
      </c>
      <c r="D3831" s="163" t="s">
        <v>638</v>
      </c>
      <c r="E3831" s="163" t="s">
        <v>1000</v>
      </c>
      <c r="F3831" s="163" t="s">
        <v>4053</v>
      </c>
      <c r="G3831" s="163" t="s">
        <v>4356</v>
      </c>
      <c r="H3831" s="163" t="s">
        <v>4370</v>
      </c>
      <c r="I3831" s="163" t="s">
        <v>643</v>
      </c>
      <c r="J3831" s="166">
        <v>12.125235999999999</v>
      </c>
      <c r="K3831" s="166">
        <v>124.72738</v>
      </c>
      <c r="L3831" s="163" t="s">
        <v>644</v>
      </c>
      <c r="M3831" s="162">
        <v>14</v>
      </c>
      <c r="N3831" s="162">
        <v>86</v>
      </c>
      <c r="O3831" s="162">
        <v>202</v>
      </c>
      <c r="P3831" s="162">
        <v>1478</v>
      </c>
      <c r="Q3831" s="162">
        <v>2732</v>
      </c>
      <c r="R3831" s="164">
        <v>1</v>
      </c>
      <c r="S3831" s="164" t="s">
        <v>644</v>
      </c>
      <c r="T3831" s="164"/>
      <c r="U3831" s="164" t="s">
        <v>644</v>
      </c>
      <c r="V3831" s="164" t="s">
        <v>644</v>
      </c>
      <c r="W3831" s="162">
        <f t="shared" si="218"/>
        <v>1</v>
      </c>
      <c r="X3831" s="162">
        <v>1</v>
      </c>
      <c r="Y3831" t="str">
        <f t="shared" si="216"/>
        <v>Public Elementary</v>
      </c>
      <c r="AA3831" t="str">
        <f t="shared" si="217"/>
        <v>1</v>
      </c>
    </row>
    <row r="3832" spans="1:27" ht="15.75" hidden="1" customHeight="1" x14ac:dyDescent="0.25">
      <c r="A3832" s="162">
        <v>3807</v>
      </c>
      <c r="B3832" s="162">
        <v>123747</v>
      </c>
      <c r="C3832" s="163" t="s">
        <v>4375</v>
      </c>
      <c r="D3832" s="163" t="s">
        <v>638</v>
      </c>
      <c r="E3832" s="163" t="s">
        <v>1000</v>
      </c>
      <c r="F3832" s="163" t="s">
        <v>4053</v>
      </c>
      <c r="G3832" s="163" t="s">
        <v>4356</v>
      </c>
      <c r="H3832" s="163" t="s">
        <v>4370</v>
      </c>
      <c r="I3832" s="163" t="s">
        <v>643</v>
      </c>
      <c r="J3832" s="166">
        <v>12.075578</v>
      </c>
      <c r="K3832" s="166">
        <v>124.692027</v>
      </c>
      <c r="L3832" s="163" t="s">
        <v>644</v>
      </c>
      <c r="M3832" s="162">
        <v>14</v>
      </c>
      <c r="N3832" s="162">
        <v>86</v>
      </c>
      <c r="O3832" s="162">
        <v>202</v>
      </c>
      <c r="P3832" s="162">
        <v>1478</v>
      </c>
      <c r="Q3832" s="162">
        <v>2732</v>
      </c>
      <c r="R3832" s="164">
        <v>1</v>
      </c>
      <c r="S3832" s="164" t="s">
        <v>644</v>
      </c>
      <c r="T3832" s="164"/>
      <c r="U3832" s="164" t="s">
        <v>644</v>
      </c>
      <c r="V3832" s="164" t="s">
        <v>644</v>
      </c>
      <c r="W3832" s="162">
        <f t="shared" si="218"/>
        <v>1</v>
      </c>
      <c r="X3832" s="162">
        <v>1</v>
      </c>
      <c r="Y3832" t="str">
        <f t="shared" si="216"/>
        <v>Public Elementary</v>
      </c>
      <c r="AA3832" t="str">
        <f t="shared" si="217"/>
        <v>1</v>
      </c>
    </row>
    <row r="3833" spans="1:27" ht="15.75" hidden="1" customHeight="1" x14ac:dyDescent="0.25">
      <c r="A3833" s="162">
        <v>3808</v>
      </c>
      <c r="B3833" s="162">
        <v>123749</v>
      </c>
      <c r="C3833" s="163" t="s">
        <v>4376</v>
      </c>
      <c r="D3833" s="163" t="s">
        <v>638</v>
      </c>
      <c r="E3833" s="163" t="s">
        <v>1000</v>
      </c>
      <c r="F3833" s="163" t="s">
        <v>4053</v>
      </c>
      <c r="G3833" s="163" t="s">
        <v>4356</v>
      </c>
      <c r="H3833" s="163" t="s">
        <v>4370</v>
      </c>
      <c r="I3833" s="163" t="s">
        <v>643</v>
      </c>
      <c r="J3833" s="162">
        <v>12.014388</v>
      </c>
      <c r="K3833" s="162">
        <v>124.732748</v>
      </c>
      <c r="L3833" s="163" t="s">
        <v>644</v>
      </c>
      <c r="M3833" s="162">
        <v>14</v>
      </c>
      <c r="N3833" s="162">
        <v>86</v>
      </c>
      <c r="O3833" s="162">
        <v>202</v>
      </c>
      <c r="P3833" s="162">
        <v>1478</v>
      </c>
      <c r="Q3833" s="162">
        <v>2732</v>
      </c>
      <c r="R3833" s="164">
        <v>1</v>
      </c>
      <c r="S3833" s="164" t="s">
        <v>644</v>
      </c>
      <c r="T3833" s="164"/>
      <c r="U3833" s="164" t="s">
        <v>644</v>
      </c>
      <c r="V3833" s="164" t="s">
        <v>644</v>
      </c>
      <c r="W3833" s="162">
        <f t="shared" si="218"/>
        <v>1</v>
      </c>
      <c r="X3833" s="162">
        <v>1</v>
      </c>
      <c r="Y3833" t="str">
        <f t="shared" si="216"/>
        <v>Public Elementary</v>
      </c>
      <c r="AA3833" t="str">
        <f t="shared" si="217"/>
        <v>1</v>
      </c>
    </row>
    <row r="3834" spans="1:27" ht="15.75" hidden="1" customHeight="1" x14ac:dyDescent="0.25">
      <c r="A3834" s="162">
        <v>3809</v>
      </c>
      <c r="B3834" s="162">
        <v>123750</v>
      </c>
      <c r="C3834" s="163" t="s">
        <v>4377</v>
      </c>
      <c r="D3834" s="163" t="s">
        <v>638</v>
      </c>
      <c r="E3834" s="163" t="s">
        <v>1000</v>
      </c>
      <c r="F3834" s="163" t="s">
        <v>4053</v>
      </c>
      <c r="G3834" s="163" t="s">
        <v>4356</v>
      </c>
      <c r="H3834" s="163" t="s">
        <v>4370</v>
      </c>
      <c r="I3834" s="163" t="s">
        <v>643</v>
      </c>
      <c r="J3834" s="162">
        <v>12.029583000000001</v>
      </c>
      <c r="K3834" s="162">
        <v>124.71811700000001</v>
      </c>
      <c r="L3834" s="163" t="s">
        <v>644</v>
      </c>
      <c r="M3834" s="162">
        <v>14</v>
      </c>
      <c r="N3834" s="162">
        <v>86</v>
      </c>
      <c r="O3834" s="162">
        <v>202</v>
      </c>
      <c r="P3834" s="162">
        <v>1478</v>
      </c>
      <c r="Q3834" s="162">
        <v>2732</v>
      </c>
      <c r="R3834" s="164">
        <v>1</v>
      </c>
      <c r="S3834" s="164" t="s">
        <v>644</v>
      </c>
      <c r="T3834" s="164"/>
      <c r="U3834" s="164" t="s">
        <v>644</v>
      </c>
      <c r="V3834" s="164" t="s">
        <v>644</v>
      </c>
      <c r="W3834" s="162">
        <f t="shared" si="218"/>
        <v>1</v>
      </c>
      <c r="X3834" s="162">
        <v>1</v>
      </c>
      <c r="Y3834" t="str">
        <f t="shared" si="216"/>
        <v>Public Elementary</v>
      </c>
      <c r="AA3834" t="str">
        <f t="shared" si="217"/>
        <v>1</v>
      </c>
    </row>
    <row r="3835" spans="1:27" ht="15.75" hidden="1" customHeight="1" x14ac:dyDescent="0.25">
      <c r="A3835" s="162">
        <v>3810</v>
      </c>
      <c r="B3835" s="162">
        <v>123751</v>
      </c>
      <c r="C3835" s="163" t="s">
        <v>4378</v>
      </c>
      <c r="D3835" s="163" t="s">
        <v>638</v>
      </c>
      <c r="E3835" s="163" t="s">
        <v>1000</v>
      </c>
      <c r="F3835" s="163" t="s">
        <v>4053</v>
      </c>
      <c r="G3835" s="163" t="s">
        <v>4356</v>
      </c>
      <c r="H3835" s="163" t="s">
        <v>4370</v>
      </c>
      <c r="I3835" s="163" t="s">
        <v>643</v>
      </c>
      <c r="J3835" s="162">
        <v>12.076245999999999</v>
      </c>
      <c r="K3835" s="162">
        <v>124.66794400000001</v>
      </c>
      <c r="L3835" s="163" t="s">
        <v>644</v>
      </c>
      <c r="M3835" s="162">
        <v>14</v>
      </c>
      <c r="N3835" s="162">
        <v>86</v>
      </c>
      <c r="O3835" s="162">
        <v>202</v>
      </c>
      <c r="P3835" s="162">
        <v>1478</v>
      </c>
      <c r="Q3835" s="162">
        <v>2732</v>
      </c>
      <c r="R3835" s="164">
        <v>1</v>
      </c>
      <c r="S3835" s="164" t="s">
        <v>644</v>
      </c>
      <c r="T3835" s="164"/>
      <c r="U3835" s="164" t="s">
        <v>644</v>
      </c>
      <c r="V3835" s="164" t="s">
        <v>644</v>
      </c>
      <c r="W3835" s="162">
        <f t="shared" si="218"/>
        <v>1</v>
      </c>
      <c r="X3835" s="162">
        <v>1</v>
      </c>
      <c r="Y3835" t="str">
        <f t="shared" si="216"/>
        <v>Public Elementary</v>
      </c>
      <c r="AA3835" t="str">
        <f t="shared" si="217"/>
        <v>1</v>
      </c>
    </row>
    <row r="3836" spans="1:27" ht="15.75" hidden="1" customHeight="1" x14ac:dyDescent="0.25">
      <c r="A3836" s="162">
        <v>3811</v>
      </c>
      <c r="B3836" s="162">
        <v>123752</v>
      </c>
      <c r="C3836" s="163" t="s">
        <v>4379</v>
      </c>
      <c r="D3836" s="163" t="s">
        <v>638</v>
      </c>
      <c r="E3836" s="163" t="s">
        <v>1000</v>
      </c>
      <c r="F3836" s="163" t="s">
        <v>4053</v>
      </c>
      <c r="G3836" s="163" t="s">
        <v>4356</v>
      </c>
      <c r="H3836" s="163" t="s">
        <v>4370</v>
      </c>
      <c r="I3836" s="163" t="s">
        <v>643</v>
      </c>
      <c r="J3836" s="162">
        <v>12.035627</v>
      </c>
      <c r="K3836" s="162">
        <v>124.734939</v>
      </c>
      <c r="L3836" s="163" t="s">
        <v>644</v>
      </c>
      <c r="M3836" s="162">
        <v>14</v>
      </c>
      <c r="N3836" s="162">
        <v>86</v>
      </c>
      <c r="O3836" s="162">
        <v>202</v>
      </c>
      <c r="P3836" s="162">
        <v>1478</v>
      </c>
      <c r="Q3836" s="162">
        <v>2732</v>
      </c>
      <c r="R3836" s="164">
        <v>1</v>
      </c>
      <c r="S3836" s="164" t="s">
        <v>644</v>
      </c>
      <c r="T3836" s="164"/>
      <c r="U3836" s="164" t="s">
        <v>644</v>
      </c>
      <c r="V3836" s="164" t="s">
        <v>644</v>
      </c>
      <c r="W3836" s="162">
        <f t="shared" si="218"/>
        <v>1</v>
      </c>
      <c r="X3836" s="162">
        <v>1</v>
      </c>
      <c r="Y3836" t="str">
        <f t="shared" si="216"/>
        <v>Public Elementary</v>
      </c>
      <c r="AA3836" t="str">
        <f t="shared" si="217"/>
        <v>1</v>
      </c>
    </row>
    <row r="3837" spans="1:27" ht="15.75" hidden="1" customHeight="1" x14ac:dyDescent="0.25">
      <c r="A3837" s="162">
        <v>3812</v>
      </c>
      <c r="B3837" s="162">
        <v>123753</v>
      </c>
      <c r="C3837" s="163" t="s">
        <v>4380</v>
      </c>
      <c r="D3837" s="163" t="s">
        <v>638</v>
      </c>
      <c r="E3837" s="163" t="s">
        <v>1000</v>
      </c>
      <c r="F3837" s="163" t="s">
        <v>4053</v>
      </c>
      <c r="G3837" s="163" t="s">
        <v>4356</v>
      </c>
      <c r="H3837" s="163" t="s">
        <v>4370</v>
      </c>
      <c r="I3837" s="163" t="s">
        <v>643</v>
      </c>
      <c r="J3837" s="162">
        <v>12.039320999999999</v>
      </c>
      <c r="K3837" s="162">
        <v>124.694427</v>
      </c>
      <c r="L3837" s="163" t="s">
        <v>644</v>
      </c>
      <c r="M3837" s="162">
        <v>14</v>
      </c>
      <c r="N3837" s="162">
        <v>86</v>
      </c>
      <c r="O3837" s="162">
        <v>202</v>
      </c>
      <c r="P3837" s="162">
        <v>1478</v>
      </c>
      <c r="Q3837" s="162">
        <v>2732</v>
      </c>
      <c r="R3837" s="164">
        <v>1</v>
      </c>
      <c r="S3837" s="164" t="s">
        <v>644</v>
      </c>
      <c r="T3837" s="164"/>
      <c r="U3837" s="164" t="s">
        <v>644</v>
      </c>
      <c r="V3837" s="164" t="s">
        <v>644</v>
      </c>
      <c r="W3837" s="162">
        <f t="shared" si="218"/>
        <v>1</v>
      </c>
      <c r="X3837" s="162">
        <v>1</v>
      </c>
      <c r="Y3837" t="str">
        <f t="shared" si="216"/>
        <v>Public Elementary</v>
      </c>
      <c r="AA3837" t="str">
        <f t="shared" si="217"/>
        <v>1</v>
      </c>
    </row>
    <row r="3838" spans="1:27" ht="15.75" hidden="1" customHeight="1" x14ac:dyDescent="0.25">
      <c r="A3838" s="162">
        <v>3813</v>
      </c>
      <c r="B3838" s="162">
        <v>123754</v>
      </c>
      <c r="C3838" s="163" t="s">
        <v>4381</v>
      </c>
      <c r="D3838" s="163" t="s">
        <v>638</v>
      </c>
      <c r="E3838" s="163" t="s">
        <v>1000</v>
      </c>
      <c r="F3838" s="163" t="s">
        <v>4053</v>
      </c>
      <c r="G3838" s="163" t="s">
        <v>4356</v>
      </c>
      <c r="H3838" s="163" t="s">
        <v>4370</v>
      </c>
      <c r="I3838" s="163" t="s">
        <v>643</v>
      </c>
      <c r="J3838" s="162">
        <v>11.997598</v>
      </c>
      <c r="K3838" s="162">
        <v>124.732147</v>
      </c>
      <c r="L3838" s="163" t="s">
        <v>644</v>
      </c>
      <c r="M3838" s="162">
        <v>14</v>
      </c>
      <c r="N3838" s="162">
        <v>86</v>
      </c>
      <c r="O3838" s="162">
        <v>202</v>
      </c>
      <c r="P3838" s="162">
        <v>1478</v>
      </c>
      <c r="Q3838" s="162">
        <v>2732</v>
      </c>
      <c r="R3838" s="164">
        <v>1</v>
      </c>
      <c r="S3838" s="164" t="s">
        <v>644</v>
      </c>
      <c r="T3838" s="164"/>
      <c r="U3838" s="164" t="s">
        <v>644</v>
      </c>
      <c r="V3838" s="164" t="s">
        <v>644</v>
      </c>
      <c r="W3838" s="162">
        <f t="shared" si="218"/>
        <v>1</v>
      </c>
      <c r="X3838" s="162">
        <v>1</v>
      </c>
      <c r="Y3838" t="str">
        <f t="shared" si="216"/>
        <v>Public Elementary</v>
      </c>
      <c r="AA3838" t="str">
        <f t="shared" si="217"/>
        <v>1</v>
      </c>
    </row>
    <row r="3839" spans="1:27" ht="15.75" hidden="1" customHeight="1" x14ac:dyDescent="0.25">
      <c r="A3839" s="162">
        <v>3814</v>
      </c>
      <c r="B3839" s="162">
        <v>123755</v>
      </c>
      <c r="C3839" s="163" t="s">
        <v>4382</v>
      </c>
      <c r="D3839" s="163" t="s">
        <v>638</v>
      </c>
      <c r="E3839" s="163" t="s">
        <v>1000</v>
      </c>
      <c r="F3839" s="163" t="s">
        <v>4053</v>
      </c>
      <c r="G3839" s="163" t="s">
        <v>4356</v>
      </c>
      <c r="H3839" s="163" t="s">
        <v>4370</v>
      </c>
      <c r="I3839" s="163" t="s">
        <v>643</v>
      </c>
      <c r="J3839" s="166">
        <v>12.037361110000001</v>
      </c>
      <c r="K3839" s="166">
        <v>124.6581278</v>
      </c>
      <c r="L3839" s="163" t="s">
        <v>644</v>
      </c>
      <c r="M3839" s="162">
        <v>14</v>
      </c>
      <c r="N3839" s="162">
        <v>86</v>
      </c>
      <c r="O3839" s="162">
        <v>202</v>
      </c>
      <c r="P3839" s="162">
        <v>1478</v>
      </c>
      <c r="Q3839" s="162">
        <v>2732</v>
      </c>
      <c r="R3839" s="164">
        <v>1</v>
      </c>
      <c r="S3839" s="164" t="s">
        <v>644</v>
      </c>
      <c r="T3839" s="164"/>
      <c r="U3839" s="164" t="s">
        <v>644</v>
      </c>
      <c r="V3839" s="164" t="s">
        <v>644</v>
      </c>
      <c r="W3839" s="162">
        <f t="shared" si="218"/>
        <v>1</v>
      </c>
      <c r="X3839" s="162">
        <v>1</v>
      </c>
      <c r="Y3839" t="str">
        <f t="shared" si="216"/>
        <v>Public Elementary</v>
      </c>
      <c r="AA3839" t="str">
        <f t="shared" si="217"/>
        <v>1</v>
      </c>
    </row>
    <row r="3840" spans="1:27" ht="15.75" hidden="1" customHeight="1" x14ac:dyDescent="0.25">
      <c r="A3840" s="162">
        <v>3815</v>
      </c>
      <c r="B3840" s="162">
        <v>123756</v>
      </c>
      <c r="C3840" s="163" t="s">
        <v>804</v>
      </c>
      <c r="D3840" s="163" t="s">
        <v>638</v>
      </c>
      <c r="E3840" s="163" t="s">
        <v>1000</v>
      </c>
      <c r="F3840" s="163" t="s">
        <v>4053</v>
      </c>
      <c r="G3840" s="163" t="s">
        <v>4383</v>
      </c>
      <c r="H3840" s="163" t="s">
        <v>4384</v>
      </c>
      <c r="I3840" s="163" t="s">
        <v>643</v>
      </c>
      <c r="J3840" s="162">
        <v>11.447723</v>
      </c>
      <c r="K3840" s="162">
        <v>124.993143</v>
      </c>
      <c r="L3840" s="163" t="s">
        <v>644</v>
      </c>
      <c r="M3840" s="162">
        <v>14</v>
      </c>
      <c r="N3840" s="162">
        <v>86</v>
      </c>
      <c r="O3840" s="162">
        <v>202</v>
      </c>
      <c r="P3840" s="162">
        <v>1479</v>
      </c>
      <c r="Q3840" s="162">
        <v>2733</v>
      </c>
      <c r="R3840" s="164">
        <v>1</v>
      </c>
      <c r="S3840" s="164" t="s">
        <v>644</v>
      </c>
      <c r="T3840" s="164"/>
      <c r="U3840" s="164" t="s">
        <v>644</v>
      </c>
      <c r="V3840" s="164" t="s">
        <v>644</v>
      </c>
      <c r="W3840" s="162">
        <f t="shared" si="218"/>
        <v>1</v>
      </c>
      <c r="X3840" s="162">
        <v>1</v>
      </c>
      <c r="Y3840" t="str">
        <f t="shared" si="216"/>
        <v>Public Elementary</v>
      </c>
      <c r="AA3840" t="str">
        <f t="shared" si="217"/>
        <v>1</v>
      </c>
    </row>
    <row r="3841" spans="1:27" ht="15.75" hidden="1" customHeight="1" x14ac:dyDescent="0.25">
      <c r="A3841" s="162">
        <v>3816</v>
      </c>
      <c r="B3841" s="162">
        <v>123757</v>
      </c>
      <c r="C3841" s="163" t="s">
        <v>2264</v>
      </c>
      <c r="D3841" s="163" t="s">
        <v>638</v>
      </c>
      <c r="E3841" s="163" t="s">
        <v>1000</v>
      </c>
      <c r="F3841" s="163" t="s">
        <v>4053</v>
      </c>
      <c r="G3841" s="163" t="s">
        <v>4383</v>
      </c>
      <c r="H3841" s="163" t="s">
        <v>4384</v>
      </c>
      <c r="I3841" s="163" t="s">
        <v>643</v>
      </c>
      <c r="J3841" s="162">
        <v>11.469174000000001</v>
      </c>
      <c r="K3841" s="162">
        <v>124.996689</v>
      </c>
      <c r="L3841" s="163" t="s">
        <v>644</v>
      </c>
      <c r="M3841" s="162">
        <v>14</v>
      </c>
      <c r="N3841" s="162">
        <v>86</v>
      </c>
      <c r="O3841" s="162">
        <v>202</v>
      </c>
      <c r="P3841" s="162">
        <v>1479</v>
      </c>
      <c r="Q3841" s="162">
        <v>2733</v>
      </c>
      <c r="R3841" s="164">
        <v>1</v>
      </c>
      <c r="S3841" s="164" t="s">
        <v>644</v>
      </c>
      <c r="T3841" s="164"/>
      <c r="U3841" s="164" t="s">
        <v>644</v>
      </c>
      <c r="V3841" s="164" t="s">
        <v>644</v>
      </c>
      <c r="W3841" s="162">
        <f t="shared" si="218"/>
        <v>1</v>
      </c>
      <c r="X3841" s="162">
        <v>1</v>
      </c>
      <c r="Y3841" t="str">
        <f t="shared" si="216"/>
        <v>Public Elementary</v>
      </c>
      <c r="AA3841" t="str">
        <f t="shared" si="217"/>
        <v>1</v>
      </c>
    </row>
    <row r="3842" spans="1:27" ht="15.75" hidden="1" customHeight="1" x14ac:dyDescent="0.25">
      <c r="A3842" s="162">
        <v>3817</v>
      </c>
      <c r="B3842" s="162">
        <v>123758</v>
      </c>
      <c r="C3842" s="163" t="s">
        <v>1836</v>
      </c>
      <c r="D3842" s="163" t="s">
        <v>638</v>
      </c>
      <c r="E3842" s="163" t="s">
        <v>1000</v>
      </c>
      <c r="F3842" s="163" t="s">
        <v>4053</v>
      </c>
      <c r="G3842" s="163" t="s">
        <v>4383</v>
      </c>
      <c r="H3842" s="163" t="s">
        <v>4384</v>
      </c>
      <c r="I3842" s="163" t="s">
        <v>643</v>
      </c>
      <c r="J3842" s="166">
        <v>11.455462000000001</v>
      </c>
      <c r="K3842" s="166">
        <v>124.963975</v>
      </c>
      <c r="L3842" s="163" t="s">
        <v>644</v>
      </c>
      <c r="M3842" s="162">
        <v>14</v>
      </c>
      <c r="N3842" s="162">
        <v>86</v>
      </c>
      <c r="O3842" s="162">
        <v>202</v>
      </c>
      <c r="P3842" s="162">
        <v>1479</v>
      </c>
      <c r="Q3842" s="162">
        <v>2733</v>
      </c>
      <c r="R3842" s="164">
        <v>1</v>
      </c>
      <c r="S3842" s="164" t="s">
        <v>644</v>
      </c>
      <c r="T3842" s="164"/>
      <c r="U3842" s="164" t="s">
        <v>644</v>
      </c>
      <c r="V3842" s="164" t="s">
        <v>644</v>
      </c>
      <c r="W3842" s="162">
        <f t="shared" si="218"/>
        <v>1</v>
      </c>
      <c r="X3842" s="162">
        <v>1</v>
      </c>
      <c r="Y3842" t="str">
        <f t="shared" si="216"/>
        <v>Public Elementary</v>
      </c>
      <c r="AA3842" t="str">
        <f t="shared" si="217"/>
        <v>1</v>
      </c>
    </row>
    <row r="3843" spans="1:27" ht="15.75" hidden="1" customHeight="1" x14ac:dyDescent="0.25">
      <c r="A3843" s="162">
        <v>3818</v>
      </c>
      <c r="B3843" s="162">
        <v>123759</v>
      </c>
      <c r="C3843" s="163" t="s">
        <v>4385</v>
      </c>
      <c r="D3843" s="163" t="s">
        <v>638</v>
      </c>
      <c r="E3843" s="163" t="s">
        <v>1000</v>
      </c>
      <c r="F3843" s="163" t="s">
        <v>4053</v>
      </c>
      <c r="G3843" s="163" t="s">
        <v>4383</v>
      </c>
      <c r="H3843" s="163" t="s">
        <v>4384</v>
      </c>
      <c r="I3843" s="163" t="s">
        <v>643</v>
      </c>
      <c r="J3843" s="166">
        <v>12.866300000000001</v>
      </c>
      <c r="K3843" s="166">
        <v>124.14400000000001</v>
      </c>
      <c r="L3843" s="163" t="s">
        <v>644</v>
      </c>
      <c r="M3843" s="162">
        <v>14</v>
      </c>
      <c r="N3843" s="162">
        <v>86</v>
      </c>
      <c r="O3843" s="162">
        <v>202</v>
      </c>
      <c r="P3843" s="162">
        <v>1479</v>
      </c>
      <c r="Q3843" s="162">
        <v>2733</v>
      </c>
      <c r="R3843" s="164">
        <v>1</v>
      </c>
      <c r="S3843" s="164" t="s">
        <v>644</v>
      </c>
      <c r="T3843" s="164"/>
      <c r="U3843" s="164" t="s">
        <v>644</v>
      </c>
      <c r="V3843" s="164" t="s">
        <v>644</v>
      </c>
      <c r="W3843" s="162">
        <f t="shared" si="218"/>
        <v>1</v>
      </c>
      <c r="X3843" s="162">
        <v>1</v>
      </c>
      <c r="Y3843" t="str">
        <f t="shared" si="216"/>
        <v>Public Elementary</v>
      </c>
      <c r="AA3843" t="str">
        <f t="shared" si="217"/>
        <v>1</v>
      </c>
    </row>
    <row r="3844" spans="1:27" ht="15.75" hidden="1" customHeight="1" x14ac:dyDescent="0.25">
      <c r="A3844" s="162">
        <v>3819</v>
      </c>
      <c r="B3844" s="162">
        <v>123760</v>
      </c>
      <c r="C3844" s="163" t="s">
        <v>871</v>
      </c>
      <c r="D3844" s="163" t="s">
        <v>638</v>
      </c>
      <c r="E3844" s="163" t="s">
        <v>1000</v>
      </c>
      <c r="F3844" s="163" t="s">
        <v>4053</v>
      </c>
      <c r="G3844" s="163" t="s">
        <v>4383</v>
      </c>
      <c r="H3844" s="163" t="s">
        <v>4384</v>
      </c>
      <c r="I3844" s="163" t="s">
        <v>643</v>
      </c>
      <c r="J3844" s="162">
        <v>11.468584999999999</v>
      </c>
      <c r="K3844" s="162">
        <v>124.861994</v>
      </c>
      <c r="L3844" s="163" t="s">
        <v>644</v>
      </c>
      <c r="M3844" s="162">
        <v>14</v>
      </c>
      <c r="N3844" s="162">
        <v>86</v>
      </c>
      <c r="O3844" s="162">
        <v>202</v>
      </c>
      <c r="P3844" s="162">
        <v>1479</v>
      </c>
      <c r="Q3844" s="162">
        <v>2733</v>
      </c>
      <c r="R3844" s="164">
        <v>1</v>
      </c>
      <c r="S3844" s="164" t="s">
        <v>644</v>
      </c>
      <c r="T3844" s="164"/>
      <c r="U3844" s="164" t="s">
        <v>644</v>
      </c>
      <c r="V3844" s="164" t="s">
        <v>644</v>
      </c>
      <c r="W3844" s="162">
        <f t="shared" si="218"/>
        <v>1</v>
      </c>
      <c r="X3844" s="162">
        <v>1</v>
      </c>
      <c r="Y3844" t="str">
        <f t="shared" si="216"/>
        <v>Public Elementary</v>
      </c>
      <c r="AA3844" t="str">
        <f t="shared" si="217"/>
        <v>1</v>
      </c>
    </row>
    <row r="3845" spans="1:27" ht="15.75" hidden="1" customHeight="1" x14ac:dyDescent="0.25">
      <c r="A3845" s="162">
        <v>3820</v>
      </c>
      <c r="B3845" s="162">
        <v>123761</v>
      </c>
      <c r="C3845" s="163" t="s">
        <v>4386</v>
      </c>
      <c r="D3845" s="163" t="s">
        <v>638</v>
      </c>
      <c r="E3845" s="163" t="s">
        <v>1000</v>
      </c>
      <c r="F3845" s="163" t="s">
        <v>4053</v>
      </c>
      <c r="G3845" s="163" t="s">
        <v>4383</v>
      </c>
      <c r="H3845" s="163" t="s">
        <v>4384</v>
      </c>
      <c r="I3845" s="163" t="s">
        <v>643</v>
      </c>
      <c r="J3845" s="162">
        <v>11.473464</v>
      </c>
      <c r="K3845" s="162">
        <v>124.998808</v>
      </c>
      <c r="L3845" s="163" t="s">
        <v>644</v>
      </c>
      <c r="M3845" s="162">
        <v>14</v>
      </c>
      <c r="N3845" s="162">
        <v>86</v>
      </c>
      <c r="O3845" s="162">
        <v>202</v>
      </c>
      <c r="P3845" s="162">
        <v>1479</v>
      </c>
      <c r="Q3845" s="162">
        <v>2733</v>
      </c>
      <c r="R3845" s="164">
        <v>1</v>
      </c>
      <c r="S3845" s="164" t="s">
        <v>644</v>
      </c>
      <c r="T3845" s="164"/>
      <c r="U3845" s="164" t="s">
        <v>644</v>
      </c>
      <c r="V3845" s="164" t="s">
        <v>644</v>
      </c>
      <c r="W3845" s="162">
        <f t="shared" si="218"/>
        <v>1</v>
      </c>
      <c r="X3845" s="162">
        <v>1</v>
      </c>
      <c r="Y3845" t="str">
        <f t="shared" si="216"/>
        <v>Public Elementary</v>
      </c>
      <c r="AA3845" t="str">
        <f t="shared" si="217"/>
        <v>1</v>
      </c>
    </row>
    <row r="3846" spans="1:27" ht="15.75" hidden="1" customHeight="1" x14ac:dyDescent="0.25">
      <c r="A3846" s="162">
        <v>3821</v>
      </c>
      <c r="B3846" s="162">
        <v>123762</v>
      </c>
      <c r="C3846" s="163" t="s">
        <v>4085</v>
      </c>
      <c r="D3846" s="163" t="s">
        <v>638</v>
      </c>
      <c r="E3846" s="163" t="s">
        <v>1000</v>
      </c>
      <c r="F3846" s="163" t="s">
        <v>4053</v>
      </c>
      <c r="G3846" s="163" t="s">
        <v>4383</v>
      </c>
      <c r="H3846" s="163" t="s">
        <v>4384</v>
      </c>
      <c r="I3846" s="163" t="s">
        <v>643</v>
      </c>
      <c r="J3846" s="162">
        <v>11.457986</v>
      </c>
      <c r="K3846" s="162">
        <v>124.951086</v>
      </c>
      <c r="L3846" s="163" t="s">
        <v>644</v>
      </c>
      <c r="M3846" s="162">
        <v>14</v>
      </c>
      <c r="N3846" s="162">
        <v>86</v>
      </c>
      <c r="O3846" s="162">
        <v>202</v>
      </c>
      <c r="P3846" s="162">
        <v>1479</v>
      </c>
      <c r="Q3846" s="162">
        <v>2733</v>
      </c>
      <c r="R3846" s="164">
        <v>1</v>
      </c>
      <c r="S3846" s="164" t="s">
        <v>644</v>
      </c>
      <c r="T3846" s="164"/>
      <c r="U3846" s="164" t="s">
        <v>644</v>
      </c>
      <c r="V3846" s="164" t="s">
        <v>644</v>
      </c>
      <c r="W3846" s="162">
        <f t="shared" si="218"/>
        <v>1</v>
      </c>
      <c r="X3846" s="162">
        <v>1</v>
      </c>
      <c r="Y3846" t="str">
        <f t="shared" si="216"/>
        <v>Public Elementary</v>
      </c>
      <c r="AA3846" t="str">
        <f t="shared" si="217"/>
        <v>1</v>
      </c>
    </row>
    <row r="3847" spans="1:27" ht="15.75" hidden="1" customHeight="1" x14ac:dyDescent="0.25">
      <c r="A3847" s="162">
        <v>3822</v>
      </c>
      <c r="B3847" s="162">
        <v>123763</v>
      </c>
      <c r="C3847" s="163" t="s">
        <v>4387</v>
      </c>
      <c r="D3847" s="163" t="s">
        <v>638</v>
      </c>
      <c r="E3847" s="163" t="s">
        <v>1000</v>
      </c>
      <c r="F3847" s="163" t="s">
        <v>4053</v>
      </c>
      <c r="G3847" s="163" t="s">
        <v>4383</v>
      </c>
      <c r="H3847" s="163" t="s">
        <v>4384</v>
      </c>
      <c r="I3847" s="163" t="s">
        <v>643</v>
      </c>
      <c r="J3847" s="162">
        <v>11.449742000000001</v>
      </c>
      <c r="K3847" s="162">
        <v>125.010138</v>
      </c>
      <c r="L3847" s="163" t="s">
        <v>644</v>
      </c>
      <c r="M3847" s="162">
        <v>14</v>
      </c>
      <c r="N3847" s="162">
        <v>86</v>
      </c>
      <c r="O3847" s="162">
        <v>202</v>
      </c>
      <c r="P3847" s="162">
        <v>1479</v>
      </c>
      <c r="Q3847" s="162">
        <v>2733</v>
      </c>
      <c r="R3847" s="164">
        <v>1</v>
      </c>
      <c r="S3847" s="164" t="s">
        <v>644</v>
      </c>
      <c r="T3847" s="164"/>
      <c r="U3847" s="164" t="s">
        <v>644</v>
      </c>
      <c r="V3847" s="164" t="s">
        <v>644</v>
      </c>
      <c r="W3847" s="162">
        <f t="shared" si="218"/>
        <v>1</v>
      </c>
      <c r="X3847" s="162">
        <v>1</v>
      </c>
      <c r="Y3847" t="str">
        <f t="shared" si="216"/>
        <v>Public Elementary</v>
      </c>
      <c r="AA3847" t="str">
        <f t="shared" si="217"/>
        <v>1</v>
      </c>
    </row>
    <row r="3848" spans="1:27" ht="15.75" hidden="1" customHeight="1" x14ac:dyDescent="0.25">
      <c r="A3848" s="162">
        <v>3823</v>
      </c>
      <c r="B3848" s="162">
        <v>123764</v>
      </c>
      <c r="C3848" s="163" t="s">
        <v>4388</v>
      </c>
      <c r="D3848" s="163" t="s">
        <v>638</v>
      </c>
      <c r="E3848" s="163" t="s">
        <v>1000</v>
      </c>
      <c r="F3848" s="163" t="s">
        <v>4053</v>
      </c>
      <c r="G3848" s="163" t="s">
        <v>4383</v>
      </c>
      <c r="H3848" s="163" t="s">
        <v>4384</v>
      </c>
      <c r="I3848" s="163" t="s">
        <v>643</v>
      </c>
      <c r="J3848" s="162">
        <v>11.470098999999999</v>
      </c>
      <c r="K3848" s="162">
        <v>124.88345099999999</v>
      </c>
      <c r="L3848" s="163" t="s">
        <v>644</v>
      </c>
      <c r="M3848" s="162">
        <v>14</v>
      </c>
      <c r="N3848" s="162">
        <v>86</v>
      </c>
      <c r="O3848" s="162">
        <v>202</v>
      </c>
      <c r="P3848" s="162">
        <v>1479</v>
      </c>
      <c r="Q3848" s="162">
        <v>2733</v>
      </c>
      <c r="R3848" s="164">
        <v>1</v>
      </c>
      <c r="S3848" s="164" t="s">
        <v>644</v>
      </c>
      <c r="T3848" s="164"/>
      <c r="U3848" s="164" t="s">
        <v>644</v>
      </c>
      <c r="V3848" s="164" t="s">
        <v>644</v>
      </c>
      <c r="W3848" s="162">
        <f t="shared" si="218"/>
        <v>1</v>
      </c>
      <c r="X3848" s="162">
        <v>1</v>
      </c>
      <c r="Y3848" t="str">
        <f t="shared" si="216"/>
        <v>Public Elementary</v>
      </c>
      <c r="AA3848" t="str">
        <f t="shared" si="217"/>
        <v>1</v>
      </c>
    </row>
    <row r="3849" spans="1:27" ht="15.75" hidden="1" customHeight="1" x14ac:dyDescent="0.25">
      <c r="A3849" s="162">
        <v>3824</v>
      </c>
      <c r="B3849" s="162">
        <v>123765</v>
      </c>
      <c r="C3849" s="163" t="s">
        <v>4389</v>
      </c>
      <c r="D3849" s="163" t="s">
        <v>638</v>
      </c>
      <c r="E3849" s="163" t="s">
        <v>1000</v>
      </c>
      <c r="F3849" s="163" t="s">
        <v>4053</v>
      </c>
      <c r="G3849" s="163" t="s">
        <v>4383</v>
      </c>
      <c r="H3849" s="163" t="s">
        <v>4384</v>
      </c>
      <c r="I3849" s="163" t="s">
        <v>643</v>
      </c>
      <c r="J3849" s="162">
        <v>11.49281</v>
      </c>
      <c r="K3849" s="162">
        <v>124.989209</v>
      </c>
      <c r="L3849" s="163" t="s">
        <v>644</v>
      </c>
      <c r="M3849" s="162">
        <v>14</v>
      </c>
      <c r="N3849" s="162">
        <v>86</v>
      </c>
      <c r="O3849" s="162">
        <v>202</v>
      </c>
      <c r="P3849" s="162">
        <v>1479</v>
      </c>
      <c r="Q3849" s="162">
        <v>2733</v>
      </c>
      <c r="R3849" s="164">
        <v>1</v>
      </c>
      <c r="S3849" s="164" t="s">
        <v>644</v>
      </c>
      <c r="T3849" s="164"/>
      <c r="U3849" s="164" t="s">
        <v>644</v>
      </c>
      <c r="V3849" s="164" t="s">
        <v>644</v>
      </c>
      <c r="W3849" s="162">
        <f t="shared" si="218"/>
        <v>1</v>
      </c>
      <c r="X3849" s="162">
        <v>1</v>
      </c>
      <c r="Y3849" t="str">
        <f t="shared" si="216"/>
        <v>Public Elementary</v>
      </c>
      <c r="AA3849" t="str">
        <f t="shared" si="217"/>
        <v>1</v>
      </c>
    </row>
    <row r="3850" spans="1:27" ht="15.75" hidden="1" customHeight="1" x14ac:dyDescent="0.25">
      <c r="A3850" s="162">
        <v>3825</v>
      </c>
      <c r="B3850" s="162">
        <v>123766</v>
      </c>
      <c r="C3850" s="163" t="s">
        <v>4390</v>
      </c>
      <c r="D3850" s="163" t="s">
        <v>638</v>
      </c>
      <c r="E3850" s="163" t="s">
        <v>1000</v>
      </c>
      <c r="F3850" s="163" t="s">
        <v>4053</v>
      </c>
      <c r="G3850" s="163" t="s">
        <v>4383</v>
      </c>
      <c r="H3850" s="163" t="s">
        <v>4384</v>
      </c>
      <c r="I3850" s="163" t="s">
        <v>643</v>
      </c>
      <c r="J3850" s="162">
        <v>11.453863999999999</v>
      </c>
      <c r="K3850" s="162">
        <v>124.94157300000001</v>
      </c>
      <c r="L3850" s="163" t="s">
        <v>644</v>
      </c>
      <c r="M3850" s="162">
        <v>14</v>
      </c>
      <c r="N3850" s="162">
        <v>86</v>
      </c>
      <c r="O3850" s="162">
        <v>202</v>
      </c>
      <c r="P3850" s="162">
        <v>1479</v>
      </c>
      <c r="Q3850" s="162">
        <v>2733</v>
      </c>
      <c r="R3850" s="164">
        <v>1</v>
      </c>
      <c r="S3850" s="164" t="s">
        <v>644</v>
      </c>
      <c r="T3850" s="164"/>
      <c r="U3850" s="164" t="s">
        <v>644</v>
      </c>
      <c r="V3850" s="164" t="s">
        <v>644</v>
      </c>
      <c r="W3850" s="162">
        <f t="shared" si="218"/>
        <v>1</v>
      </c>
      <c r="X3850" s="162">
        <v>1</v>
      </c>
      <c r="Y3850" t="str">
        <f t="shared" si="216"/>
        <v>Public Elementary</v>
      </c>
      <c r="AA3850" t="str">
        <f t="shared" si="217"/>
        <v>1</v>
      </c>
    </row>
    <row r="3851" spans="1:27" ht="15.75" hidden="1" customHeight="1" x14ac:dyDescent="0.25">
      <c r="A3851" s="162">
        <v>3826</v>
      </c>
      <c r="B3851" s="162">
        <v>123767</v>
      </c>
      <c r="C3851" s="163" t="s">
        <v>4391</v>
      </c>
      <c r="D3851" s="163" t="s">
        <v>638</v>
      </c>
      <c r="E3851" s="163" t="s">
        <v>1000</v>
      </c>
      <c r="F3851" s="163" t="s">
        <v>4053</v>
      </c>
      <c r="G3851" s="163" t="s">
        <v>4383</v>
      </c>
      <c r="H3851" s="163" t="s">
        <v>4384</v>
      </c>
      <c r="I3851" s="163" t="s">
        <v>643</v>
      </c>
      <c r="J3851" s="162">
        <v>11.46711445</v>
      </c>
      <c r="K3851" s="162">
        <v>124.916054</v>
      </c>
      <c r="L3851" s="163" t="s">
        <v>644</v>
      </c>
      <c r="M3851" s="162">
        <v>14</v>
      </c>
      <c r="N3851" s="162">
        <v>86</v>
      </c>
      <c r="O3851" s="162">
        <v>202</v>
      </c>
      <c r="P3851" s="162">
        <v>1479</v>
      </c>
      <c r="Q3851" s="162">
        <v>2733</v>
      </c>
      <c r="R3851" s="164">
        <v>1</v>
      </c>
      <c r="S3851" s="164" t="s">
        <v>644</v>
      </c>
      <c r="T3851" s="164"/>
      <c r="U3851" s="164" t="s">
        <v>644</v>
      </c>
      <c r="V3851" s="164" t="s">
        <v>644</v>
      </c>
      <c r="W3851" s="162">
        <f t="shared" si="218"/>
        <v>1</v>
      </c>
      <c r="X3851" s="162">
        <v>1</v>
      </c>
      <c r="Y3851" t="str">
        <f t="shared" si="216"/>
        <v>Public Elementary</v>
      </c>
      <c r="AA3851" t="str">
        <f t="shared" si="217"/>
        <v>1</v>
      </c>
    </row>
    <row r="3852" spans="1:27" ht="15.75" hidden="1" customHeight="1" x14ac:dyDescent="0.25">
      <c r="A3852" s="162">
        <v>3827</v>
      </c>
      <c r="B3852" s="162">
        <v>123768</v>
      </c>
      <c r="C3852" s="163" t="s">
        <v>4392</v>
      </c>
      <c r="D3852" s="163" t="s">
        <v>638</v>
      </c>
      <c r="E3852" s="163" t="s">
        <v>1000</v>
      </c>
      <c r="F3852" s="163" t="s">
        <v>4053</v>
      </c>
      <c r="G3852" s="163" t="s">
        <v>4383</v>
      </c>
      <c r="H3852" s="163" t="s">
        <v>4384</v>
      </c>
      <c r="I3852" s="163" t="s">
        <v>643</v>
      </c>
      <c r="J3852" s="162">
        <v>11.468753</v>
      </c>
      <c r="K3852" s="162">
        <v>124.84551399999999</v>
      </c>
      <c r="L3852" s="163" t="s">
        <v>644</v>
      </c>
      <c r="M3852" s="162">
        <v>14</v>
      </c>
      <c r="N3852" s="162">
        <v>86</v>
      </c>
      <c r="O3852" s="162">
        <v>202</v>
      </c>
      <c r="P3852" s="162">
        <v>1479</v>
      </c>
      <c r="Q3852" s="162">
        <v>2733</v>
      </c>
      <c r="R3852" s="164">
        <v>1</v>
      </c>
      <c r="S3852" s="164" t="s">
        <v>644</v>
      </c>
      <c r="T3852" s="164"/>
      <c r="U3852" s="164" t="s">
        <v>644</v>
      </c>
      <c r="V3852" s="164" t="s">
        <v>644</v>
      </c>
      <c r="W3852" s="162">
        <f t="shared" si="218"/>
        <v>1</v>
      </c>
      <c r="X3852" s="162">
        <v>1</v>
      </c>
      <c r="Y3852" t="str">
        <f t="shared" si="216"/>
        <v>Public Elementary</v>
      </c>
      <c r="AA3852" t="str">
        <f t="shared" si="217"/>
        <v>1</v>
      </c>
    </row>
    <row r="3853" spans="1:27" ht="15.75" hidden="1" customHeight="1" x14ac:dyDescent="0.25">
      <c r="A3853" s="162">
        <v>3828</v>
      </c>
      <c r="B3853" s="162">
        <v>123769</v>
      </c>
      <c r="C3853" s="163" t="s">
        <v>4393</v>
      </c>
      <c r="D3853" s="163" t="s">
        <v>638</v>
      </c>
      <c r="E3853" s="163" t="s">
        <v>1000</v>
      </c>
      <c r="F3853" s="163" t="s">
        <v>4053</v>
      </c>
      <c r="G3853" s="163" t="s">
        <v>4383</v>
      </c>
      <c r="H3853" s="163" t="s">
        <v>4384</v>
      </c>
      <c r="I3853" s="163" t="s">
        <v>643</v>
      </c>
      <c r="J3853" s="162">
        <v>11.514509</v>
      </c>
      <c r="K3853" s="162">
        <v>124.998808</v>
      </c>
      <c r="L3853" s="163" t="s">
        <v>644</v>
      </c>
      <c r="M3853" s="162">
        <v>14</v>
      </c>
      <c r="N3853" s="162">
        <v>86</v>
      </c>
      <c r="O3853" s="162">
        <v>202</v>
      </c>
      <c r="P3853" s="162">
        <v>1479</v>
      </c>
      <c r="Q3853" s="162">
        <v>2733</v>
      </c>
      <c r="R3853" s="164">
        <v>1</v>
      </c>
      <c r="S3853" s="164" t="s">
        <v>644</v>
      </c>
      <c r="T3853" s="164"/>
      <c r="U3853" s="164" t="s">
        <v>644</v>
      </c>
      <c r="V3853" s="164" t="s">
        <v>644</v>
      </c>
      <c r="W3853" s="162">
        <f t="shared" si="218"/>
        <v>1</v>
      </c>
      <c r="X3853" s="162">
        <v>1</v>
      </c>
      <c r="Y3853" t="str">
        <f t="shared" si="216"/>
        <v>Public Elementary</v>
      </c>
      <c r="AA3853" t="str">
        <f t="shared" si="217"/>
        <v>1</v>
      </c>
    </row>
    <row r="3854" spans="1:27" ht="15.75" hidden="1" customHeight="1" x14ac:dyDescent="0.25">
      <c r="A3854" s="162">
        <v>3829</v>
      </c>
      <c r="B3854" s="162">
        <v>123770</v>
      </c>
      <c r="C3854" s="163" t="s">
        <v>830</v>
      </c>
      <c r="D3854" s="163" t="s">
        <v>638</v>
      </c>
      <c r="E3854" s="163" t="s">
        <v>1000</v>
      </c>
      <c r="F3854" s="163" t="s">
        <v>4053</v>
      </c>
      <c r="G3854" s="163" t="s">
        <v>4383</v>
      </c>
      <c r="H3854" s="163" t="s">
        <v>4384</v>
      </c>
      <c r="I3854" s="163" t="s">
        <v>643</v>
      </c>
      <c r="J3854" s="162">
        <v>11.472623</v>
      </c>
      <c r="K3854" s="162">
        <v>124.92307700000001</v>
      </c>
      <c r="L3854" s="163" t="s">
        <v>644</v>
      </c>
      <c r="M3854" s="162">
        <v>14</v>
      </c>
      <c r="N3854" s="162">
        <v>86</v>
      </c>
      <c r="O3854" s="162">
        <v>202</v>
      </c>
      <c r="P3854" s="162">
        <v>1479</v>
      </c>
      <c r="Q3854" s="162">
        <v>2733</v>
      </c>
      <c r="R3854" s="164">
        <v>1</v>
      </c>
      <c r="S3854" s="164" t="s">
        <v>644</v>
      </c>
      <c r="T3854" s="164"/>
      <c r="U3854" s="164" t="s">
        <v>644</v>
      </c>
      <c r="V3854" s="164" t="s">
        <v>644</v>
      </c>
      <c r="W3854" s="162">
        <f t="shared" si="218"/>
        <v>1</v>
      </c>
      <c r="X3854" s="162">
        <v>1</v>
      </c>
      <c r="Y3854" t="str">
        <f t="shared" si="216"/>
        <v>Public Elementary</v>
      </c>
      <c r="AA3854" t="str">
        <f t="shared" si="217"/>
        <v>1</v>
      </c>
    </row>
    <row r="3855" spans="1:27" ht="15.75" hidden="1" customHeight="1" x14ac:dyDescent="0.25">
      <c r="A3855" s="162">
        <v>3830</v>
      </c>
      <c r="B3855" s="162">
        <v>123771</v>
      </c>
      <c r="C3855" s="163" t="s">
        <v>4394</v>
      </c>
      <c r="D3855" s="163" t="s">
        <v>638</v>
      </c>
      <c r="E3855" s="163" t="s">
        <v>1000</v>
      </c>
      <c r="F3855" s="163" t="s">
        <v>4053</v>
      </c>
      <c r="G3855" s="163" t="s">
        <v>4383</v>
      </c>
      <c r="H3855" s="163" t="s">
        <v>4384</v>
      </c>
      <c r="I3855" s="163" t="s">
        <v>643</v>
      </c>
      <c r="J3855" s="162">
        <v>11.439647000000001</v>
      </c>
      <c r="K3855" s="162">
        <v>124.96859600000001</v>
      </c>
      <c r="L3855" s="163" t="s">
        <v>644</v>
      </c>
      <c r="M3855" s="162">
        <v>14</v>
      </c>
      <c r="N3855" s="162">
        <v>86</v>
      </c>
      <c r="O3855" s="162">
        <v>202</v>
      </c>
      <c r="P3855" s="162">
        <v>1479</v>
      </c>
      <c r="Q3855" s="162">
        <v>2733</v>
      </c>
      <c r="R3855" s="164">
        <v>1</v>
      </c>
      <c r="S3855" s="164" t="s">
        <v>644</v>
      </c>
      <c r="T3855" s="164"/>
      <c r="U3855" s="164" t="s">
        <v>644</v>
      </c>
      <c r="V3855" s="164" t="s">
        <v>644</v>
      </c>
      <c r="W3855" s="162">
        <f t="shared" si="218"/>
        <v>1</v>
      </c>
      <c r="X3855" s="162">
        <v>1</v>
      </c>
      <c r="Y3855" t="str">
        <f t="shared" si="216"/>
        <v>Public Elementary</v>
      </c>
      <c r="AA3855" t="str">
        <f t="shared" si="217"/>
        <v>1</v>
      </c>
    </row>
    <row r="3856" spans="1:27" ht="15.75" hidden="1" customHeight="1" x14ac:dyDescent="0.25">
      <c r="A3856" s="162">
        <v>3831</v>
      </c>
      <c r="B3856" s="162">
        <v>123772</v>
      </c>
      <c r="C3856" s="163" t="s">
        <v>4395</v>
      </c>
      <c r="D3856" s="163" t="s">
        <v>638</v>
      </c>
      <c r="E3856" s="163" t="s">
        <v>1000</v>
      </c>
      <c r="F3856" s="163" t="s">
        <v>4053</v>
      </c>
      <c r="G3856" s="163" t="s">
        <v>4383</v>
      </c>
      <c r="H3856" s="163" t="s">
        <v>4384</v>
      </c>
      <c r="I3856" s="163" t="s">
        <v>643</v>
      </c>
      <c r="J3856" s="162">
        <v>11.485913</v>
      </c>
      <c r="K3856" s="162">
        <v>124.93306200000001</v>
      </c>
      <c r="L3856" s="163" t="s">
        <v>644</v>
      </c>
      <c r="M3856" s="162">
        <v>14</v>
      </c>
      <c r="N3856" s="162">
        <v>86</v>
      </c>
      <c r="O3856" s="162">
        <v>202</v>
      </c>
      <c r="P3856" s="162">
        <v>1479</v>
      </c>
      <c r="Q3856" s="162">
        <v>2733</v>
      </c>
      <c r="R3856" s="164">
        <v>1</v>
      </c>
      <c r="S3856" s="164" t="s">
        <v>644</v>
      </c>
      <c r="T3856" s="164"/>
      <c r="U3856" s="164" t="s">
        <v>644</v>
      </c>
      <c r="V3856" s="164" t="s">
        <v>644</v>
      </c>
      <c r="W3856" s="162">
        <f t="shared" si="218"/>
        <v>1</v>
      </c>
      <c r="X3856" s="162">
        <v>1</v>
      </c>
      <c r="Y3856" t="str">
        <f t="shared" si="216"/>
        <v>Public Elementary</v>
      </c>
      <c r="AA3856" t="str">
        <f t="shared" si="217"/>
        <v>1</v>
      </c>
    </row>
    <row r="3857" spans="1:27" ht="15.75" hidden="1" customHeight="1" x14ac:dyDescent="0.25">
      <c r="A3857" s="162">
        <v>3832</v>
      </c>
      <c r="B3857" s="162">
        <v>123773</v>
      </c>
      <c r="C3857" s="163" t="s">
        <v>4396</v>
      </c>
      <c r="D3857" s="163" t="s">
        <v>638</v>
      </c>
      <c r="E3857" s="163" t="s">
        <v>1000</v>
      </c>
      <c r="F3857" s="163" t="s">
        <v>4053</v>
      </c>
      <c r="G3857" s="163" t="s">
        <v>4383</v>
      </c>
      <c r="H3857" s="163" t="s">
        <v>4384</v>
      </c>
      <c r="I3857" s="163" t="s">
        <v>643</v>
      </c>
      <c r="J3857" s="162">
        <v>11.501725</v>
      </c>
      <c r="K3857" s="162">
        <v>124.88534</v>
      </c>
      <c r="L3857" s="163" t="s">
        <v>644</v>
      </c>
      <c r="M3857" s="162">
        <v>14</v>
      </c>
      <c r="N3857" s="162">
        <v>86</v>
      </c>
      <c r="O3857" s="162">
        <v>202</v>
      </c>
      <c r="P3857" s="162">
        <v>1479</v>
      </c>
      <c r="Q3857" s="162">
        <v>2733</v>
      </c>
      <c r="R3857" s="164">
        <v>1</v>
      </c>
      <c r="S3857" s="164" t="s">
        <v>644</v>
      </c>
      <c r="T3857" s="164"/>
      <c r="U3857" s="164" t="s">
        <v>644</v>
      </c>
      <c r="V3857" s="164" t="s">
        <v>644</v>
      </c>
      <c r="W3857" s="162">
        <f t="shared" si="218"/>
        <v>1</v>
      </c>
      <c r="X3857" s="162">
        <v>1</v>
      </c>
      <c r="Y3857" t="str">
        <f t="shared" si="216"/>
        <v>Public Elementary</v>
      </c>
      <c r="AA3857" t="str">
        <f t="shared" si="217"/>
        <v>1</v>
      </c>
    </row>
    <row r="3858" spans="1:27" ht="15.75" hidden="1" customHeight="1" x14ac:dyDescent="0.25">
      <c r="A3858" s="162">
        <v>3833</v>
      </c>
      <c r="B3858" s="162">
        <v>123774</v>
      </c>
      <c r="C3858" s="163" t="s">
        <v>4397</v>
      </c>
      <c r="D3858" s="163" t="s">
        <v>638</v>
      </c>
      <c r="E3858" s="163" t="s">
        <v>1000</v>
      </c>
      <c r="F3858" s="163" t="s">
        <v>4053</v>
      </c>
      <c r="G3858" s="163" t="s">
        <v>4383</v>
      </c>
      <c r="H3858" s="163" t="s">
        <v>4384</v>
      </c>
      <c r="I3858" s="163" t="s">
        <v>643</v>
      </c>
      <c r="J3858" s="162">
        <v>11.471277000000001</v>
      </c>
      <c r="K3858" s="162">
        <v>124.908171</v>
      </c>
      <c r="L3858" s="163" t="s">
        <v>644</v>
      </c>
      <c r="M3858" s="162">
        <v>14</v>
      </c>
      <c r="N3858" s="162">
        <v>86</v>
      </c>
      <c r="O3858" s="162">
        <v>202</v>
      </c>
      <c r="P3858" s="162">
        <v>1479</v>
      </c>
      <c r="Q3858" s="162">
        <v>2733</v>
      </c>
      <c r="R3858" s="164">
        <v>1</v>
      </c>
      <c r="S3858" s="164" t="s">
        <v>644</v>
      </c>
      <c r="T3858" s="164"/>
      <c r="U3858" s="164" t="s">
        <v>644</v>
      </c>
      <c r="V3858" s="164" t="s">
        <v>644</v>
      </c>
      <c r="W3858" s="162">
        <f t="shared" si="218"/>
        <v>1</v>
      </c>
      <c r="X3858" s="162">
        <v>1</v>
      </c>
      <c r="Y3858" t="str">
        <f t="shared" si="216"/>
        <v>Public Elementary</v>
      </c>
      <c r="AA3858" t="str">
        <f t="shared" si="217"/>
        <v>1</v>
      </c>
    </row>
    <row r="3859" spans="1:27" ht="15.75" hidden="1" customHeight="1" x14ac:dyDescent="0.25">
      <c r="A3859" s="162">
        <v>3834</v>
      </c>
      <c r="B3859" s="162">
        <v>123775</v>
      </c>
      <c r="C3859" s="163" t="s">
        <v>4398</v>
      </c>
      <c r="D3859" s="163" t="s">
        <v>638</v>
      </c>
      <c r="E3859" s="163" t="s">
        <v>1000</v>
      </c>
      <c r="F3859" s="163" t="s">
        <v>4053</v>
      </c>
      <c r="G3859" s="163" t="s">
        <v>4383</v>
      </c>
      <c r="H3859" s="163" t="s">
        <v>4399</v>
      </c>
      <c r="I3859" s="163" t="s">
        <v>643</v>
      </c>
      <c r="J3859" s="162">
        <v>11.390765999999999</v>
      </c>
      <c r="K3859" s="162">
        <v>125.001998</v>
      </c>
      <c r="L3859" s="163" t="s">
        <v>644</v>
      </c>
      <c r="M3859" s="162">
        <v>14</v>
      </c>
      <c r="N3859" s="162">
        <v>86</v>
      </c>
      <c r="O3859" s="162">
        <v>202</v>
      </c>
      <c r="P3859" s="162">
        <v>1479</v>
      </c>
      <c r="Q3859" s="162">
        <v>2734</v>
      </c>
      <c r="R3859" s="164">
        <v>1</v>
      </c>
      <c r="S3859" s="164" t="s">
        <v>644</v>
      </c>
      <c r="T3859" s="164"/>
      <c r="U3859" s="164" t="s">
        <v>644</v>
      </c>
      <c r="V3859" s="164" t="s">
        <v>644</v>
      </c>
      <c r="W3859" s="162">
        <f t="shared" si="218"/>
        <v>1</v>
      </c>
      <c r="X3859" s="162">
        <v>1</v>
      </c>
      <c r="Y3859" t="str">
        <f t="shared" si="216"/>
        <v>Public Elementary</v>
      </c>
      <c r="AA3859" t="str">
        <f t="shared" si="217"/>
        <v>1</v>
      </c>
    </row>
    <row r="3860" spans="1:27" ht="15.75" hidden="1" customHeight="1" x14ac:dyDescent="0.25">
      <c r="A3860" s="162">
        <v>3835</v>
      </c>
      <c r="B3860" s="162">
        <v>123776</v>
      </c>
      <c r="C3860" s="163" t="s">
        <v>4400</v>
      </c>
      <c r="D3860" s="163" t="s">
        <v>638</v>
      </c>
      <c r="E3860" s="163" t="s">
        <v>1000</v>
      </c>
      <c r="F3860" s="163" t="s">
        <v>4053</v>
      </c>
      <c r="G3860" s="163" t="s">
        <v>4383</v>
      </c>
      <c r="H3860" s="163" t="s">
        <v>4399</v>
      </c>
      <c r="I3860" s="163" t="s">
        <v>643</v>
      </c>
      <c r="J3860" s="162">
        <v>11.458995</v>
      </c>
      <c r="K3860" s="162">
        <v>125.017877</v>
      </c>
      <c r="L3860" s="163" t="s">
        <v>644</v>
      </c>
      <c r="M3860" s="162">
        <v>14</v>
      </c>
      <c r="N3860" s="162">
        <v>86</v>
      </c>
      <c r="O3860" s="162">
        <v>202</v>
      </c>
      <c r="P3860" s="162">
        <v>1479</v>
      </c>
      <c r="Q3860" s="162">
        <v>2734</v>
      </c>
      <c r="R3860" s="164">
        <v>1</v>
      </c>
      <c r="S3860" s="164" t="s">
        <v>644</v>
      </c>
      <c r="T3860" s="164"/>
      <c r="U3860" s="164" t="s">
        <v>644</v>
      </c>
      <c r="V3860" s="164" t="s">
        <v>644</v>
      </c>
      <c r="W3860" s="162">
        <f t="shared" si="218"/>
        <v>1</v>
      </c>
      <c r="X3860" s="162">
        <v>1</v>
      </c>
      <c r="Y3860" t="str">
        <f t="shared" si="216"/>
        <v>Public Elementary</v>
      </c>
      <c r="AA3860" t="str">
        <f t="shared" si="217"/>
        <v>1</v>
      </c>
    </row>
    <row r="3861" spans="1:27" ht="15.75" hidden="1" customHeight="1" x14ac:dyDescent="0.25">
      <c r="A3861" s="162">
        <v>3836</v>
      </c>
      <c r="B3861" s="162">
        <v>123777</v>
      </c>
      <c r="C3861" s="163" t="s">
        <v>2747</v>
      </c>
      <c r="D3861" s="163" t="s">
        <v>638</v>
      </c>
      <c r="E3861" s="163" t="s">
        <v>1000</v>
      </c>
      <c r="F3861" s="163" t="s">
        <v>4053</v>
      </c>
      <c r="G3861" s="163" t="s">
        <v>4383</v>
      </c>
      <c r="H3861" s="163" t="s">
        <v>4399</v>
      </c>
      <c r="I3861" s="163" t="s">
        <v>643</v>
      </c>
      <c r="J3861" s="166">
        <v>11.394384000000001</v>
      </c>
      <c r="K3861" s="166">
        <v>125.01099600000001</v>
      </c>
      <c r="L3861" s="163" t="s">
        <v>644</v>
      </c>
      <c r="M3861" s="162">
        <v>14</v>
      </c>
      <c r="N3861" s="162">
        <v>86</v>
      </c>
      <c r="O3861" s="162">
        <v>202</v>
      </c>
      <c r="P3861" s="162">
        <v>1479</v>
      </c>
      <c r="Q3861" s="162">
        <v>2734</v>
      </c>
      <c r="R3861" s="164">
        <v>1</v>
      </c>
      <c r="S3861" s="164" t="s">
        <v>644</v>
      </c>
      <c r="T3861" s="164"/>
      <c r="U3861" s="164" t="s">
        <v>644</v>
      </c>
      <c r="V3861" s="164" t="s">
        <v>644</v>
      </c>
      <c r="W3861" s="162">
        <f t="shared" si="218"/>
        <v>1</v>
      </c>
      <c r="X3861" s="162">
        <v>1</v>
      </c>
      <c r="Y3861" t="str">
        <f t="shared" si="216"/>
        <v>Public Elementary</v>
      </c>
      <c r="AA3861" t="str">
        <f t="shared" si="217"/>
        <v>1</v>
      </c>
    </row>
    <row r="3862" spans="1:27" ht="15.75" hidden="1" customHeight="1" x14ac:dyDescent="0.25">
      <c r="A3862" s="162">
        <v>3837</v>
      </c>
      <c r="B3862" s="162">
        <v>123778</v>
      </c>
      <c r="C3862" s="163" t="s">
        <v>3257</v>
      </c>
      <c r="D3862" s="163" t="s">
        <v>638</v>
      </c>
      <c r="E3862" s="163" t="s">
        <v>1000</v>
      </c>
      <c r="F3862" s="163" t="s">
        <v>4053</v>
      </c>
      <c r="G3862" s="163" t="s">
        <v>4383</v>
      </c>
      <c r="H3862" s="163" t="s">
        <v>4399</v>
      </c>
      <c r="I3862" s="163" t="s">
        <v>643</v>
      </c>
      <c r="J3862" s="162">
        <v>11.373348999999999</v>
      </c>
      <c r="K3862" s="162">
        <v>125.020194</v>
      </c>
      <c r="L3862" s="163" t="s">
        <v>644</v>
      </c>
      <c r="M3862" s="162">
        <v>14</v>
      </c>
      <c r="N3862" s="162">
        <v>86</v>
      </c>
      <c r="O3862" s="162">
        <v>202</v>
      </c>
      <c r="P3862" s="162">
        <v>1479</v>
      </c>
      <c r="Q3862" s="162">
        <v>2734</v>
      </c>
      <c r="R3862" s="164">
        <v>1</v>
      </c>
      <c r="S3862" s="164" t="s">
        <v>644</v>
      </c>
      <c r="T3862" s="164"/>
      <c r="U3862" s="164" t="s">
        <v>644</v>
      </c>
      <c r="V3862" s="164" t="s">
        <v>644</v>
      </c>
      <c r="W3862" s="162">
        <f t="shared" si="218"/>
        <v>1</v>
      </c>
      <c r="X3862" s="162">
        <v>1</v>
      </c>
      <c r="Y3862" t="str">
        <f t="shared" si="216"/>
        <v>Public Elementary</v>
      </c>
      <c r="AA3862" t="str">
        <f t="shared" si="217"/>
        <v>1</v>
      </c>
    </row>
    <row r="3863" spans="1:27" ht="15.75" hidden="1" customHeight="1" x14ac:dyDescent="0.25">
      <c r="A3863" s="162">
        <v>3838</v>
      </c>
      <c r="B3863" s="162">
        <v>123779</v>
      </c>
      <c r="C3863" s="163" t="s">
        <v>4401</v>
      </c>
      <c r="D3863" s="163" t="s">
        <v>638</v>
      </c>
      <c r="E3863" s="163" t="s">
        <v>1000</v>
      </c>
      <c r="F3863" s="163" t="s">
        <v>4053</v>
      </c>
      <c r="G3863" s="163" t="s">
        <v>4383</v>
      </c>
      <c r="H3863" s="163" t="s">
        <v>4399</v>
      </c>
      <c r="I3863" s="163" t="s">
        <v>643</v>
      </c>
      <c r="J3863" s="162">
        <v>11.397497</v>
      </c>
      <c r="K3863" s="162">
        <v>125.00106100000001</v>
      </c>
      <c r="L3863" s="163" t="s">
        <v>644</v>
      </c>
      <c r="M3863" s="162">
        <v>14</v>
      </c>
      <c r="N3863" s="162">
        <v>86</v>
      </c>
      <c r="O3863" s="162">
        <v>202</v>
      </c>
      <c r="P3863" s="162">
        <v>1479</v>
      </c>
      <c r="Q3863" s="162">
        <v>2734</v>
      </c>
      <c r="R3863" s="164">
        <v>1</v>
      </c>
      <c r="S3863" s="164" t="s">
        <v>644</v>
      </c>
      <c r="T3863" s="164"/>
      <c r="U3863" s="164" t="s">
        <v>644</v>
      </c>
      <c r="V3863" s="164" t="s">
        <v>644</v>
      </c>
      <c r="W3863" s="162">
        <f t="shared" si="218"/>
        <v>1</v>
      </c>
      <c r="X3863" s="162">
        <v>1</v>
      </c>
      <c r="Y3863" t="str">
        <f t="shared" si="216"/>
        <v>Public Elementary</v>
      </c>
      <c r="AA3863" t="str">
        <f t="shared" si="217"/>
        <v>1</v>
      </c>
    </row>
    <row r="3864" spans="1:27" ht="15.75" hidden="1" customHeight="1" x14ac:dyDescent="0.25">
      <c r="A3864" s="162">
        <v>3839</v>
      </c>
      <c r="B3864" s="162">
        <v>123781</v>
      </c>
      <c r="C3864" s="163" t="s">
        <v>1387</v>
      </c>
      <c r="D3864" s="163" t="s">
        <v>638</v>
      </c>
      <c r="E3864" s="163" t="s">
        <v>1000</v>
      </c>
      <c r="F3864" s="163" t="s">
        <v>4053</v>
      </c>
      <c r="G3864" s="163" t="s">
        <v>4383</v>
      </c>
      <c r="H3864" s="163" t="s">
        <v>4399</v>
      </c>
      <c r="I3864" s="163" t="s">
        <v>643</v>
      </c>
      <c r="J3864" s="166">
        <v>11.359885</v>
      </c>
      <c r="K3864" s="166">
        <v>125.01271199999999</v>
      </c>
      <c r="L3864" s="163" t="s">
        <v>644</v>
      </c>
      <c r="M3864" s="162">
        <v>14</v>
      </c>
      <c r="N3864" s="162">
        <v>86</v>
      </c>
      <c r="O3864" s="162">
        <v>202</v>
      </c>
      <c r="P3864" s="162">
        <v>1479</v>
      </c>
      <c r="Q3864" s="162">
        <v>2734</v>
      </c>
      <c r="R3864" s="164">
        <v>1</v>
      </c>
      <c r="S3864" s="164" t="s">
        <v>644</v>
      </c>
      <c r="T3864" s="164"/>
      <c r="U3864" s="164" t="s">
        <v>644</v>
      </c>
      <c r="V3864" s="164" t="s">
        <v>644</v>
      </c>
      <c r="W3864" s="162">
        <f t="shared" si="218"/>
        <v>1</v>
      </c>
      <c r="X3864" s="162">
        <v>1</v>
      </c>
      <c r="Y3864" t="str">
        <f t="shared" si="216"/>
        <v>Public Elementary</v>
      </c>
      <c r="AA3864" t="str">
        <f t="shared" si="217"/>
        <v>1</v>
      </c>
    </row>
    <row r="3865" spans="1:27" ht="15.75" hidden="1" customHeight="1" x14ac:dyDescent="0.25">
      <c r="A3865" s="162">
        <v>3840</v>
      </c>
      <c r="B3865" s="162">
        <v>123782</v>
      </c>
      <c r="C3865" s="163" t="s">
        <v>4402</v>
      </c>
      <c r="D3865" s="163" t="s">
        <v>638</v>
      </c>
      <c r="E3865" s="163" t="s">
        <v>1000</v>
      </c>
      <c r="F3865" s="163" t="s">
        <v>4053</v>
      </c>
      <c r="G3865" s="163" t="s">
        <v>4383</v>
      </c>
      <c r="H3865" s="163" t="s">
        <v>4399</v>
      </c>
      <c r="I3865" s="163" t="s">
        <v>643</v>
      </c>
      <c r="J3865" s="162">
        <v>11.453696000000001</v>
      </c>
      <c r="K3865" s="162">
        <v>125.017276</v>
      </c>
      <c r="L3865" s="163" t="s">
        <v>644</v>
      </c>
      <c r="M3865" s="162">
        <v>14</v>
      </c>
      <c r="N3865" s="162">
        <v>86</v>
      </c>
      <c r="O3865" s="162">
        <v>202</v>
      </c>
      <c r="P3865" s="162">
        <v>1479</v>
      </c>
      <c r="Q3865" s="162">
        <v>2734</v>
      </c>
      <c r="R3865" s="164">
        <v>1</v>
      </c>
      <c r="S3865" s="164" t="s">
        <v>644</v>
      </c>
      <c r="T3865" s="164"/>
      <c r="U3865" s="164" t="s">
        <v>644</v>
      </c>
      <c r="V3865" s="164" t="s">
        <v>644</v>
      </c>
      <c r="W3865" s="162">
        <f t="shared" si="218"/>
        <v>1</v>
      </c>
      <c r="X3865" s="162">
        <v>1</v>
      </c>
      <c r="Y3865" t="str">
        <f t="shared" si="216"/>
        <v>Public Elementary</v>
      </c>
      <c r="AA3865" t="str">
        <f t="shared" si="217"/>
        <v>1</v>
      </c>
    </row>
    <row r="3866" spans="1:27" ht="15.75" hidden="1" customHeight="1" x14ac:dyDescent="0.25">
      <c r="A3866" s="162">
        <v>3841</v>
      </c>
      <c r="B3866" s="162">
        <v>123783</v>
      </c>
      <c r="C3866" s="163" t="s">
        <v>2793</v>
      </c>
      <c r="D3866" s="163" t="s">
        <v>638</v>
      </c>
      <c r="E3866" s="163" t="s">
        <v>1000</v>
      </c>
      <c r="F3866" s="163" t="s">
        <v>4053</v>
      </c>
      <c r="G3866" s="163" t="s">
        <v>4383</v>
      </c>
      <c r="H3866" s="163" t="s">
        <v>4399</v>
      </c>
      <c r="I3866" s="163" t="s">
        <v>643</v>
      </c>
      <c r="J3866" s="162">
        <v>11.496006</v>
      </c>
      <c r="K3866" s="162">
        <v>125.00618900000001</v>
      </c>
      <c r="L3866" s="163" t="s">
        <v>644</v>
      </c>
      <c r="M3866" s="162">
        <v>14</v>
      </c>
      <c r="N3866" s="162">
        <v>86</v>
      </c>
      <c r="O3866" s="162">
        <v>202</v>
      </c>
      <c r="P3866" s="162">
        <v>1479</v>
      </c>
      <c r="Q3866" s="162">
        <v>2734</v>
      </c>
      <c r="R3866" s="164">
        <v>1</v>
      </c>
      <c r="S3866" s="164" t="s">
        <v>644</v>
      </c>
      <c r="T3866" s="164"/>
      <c r="U3866" s="164" t="s">
        <v>644</v>
      </c>
      <c r="V3866" s="164" t="s">
        <v>644</v>
      </c>
      <c r="W3866" s="162">
        <f t="shared" si="218"/>
        <v>1</v>
      </c>
      <c r="X3866" s="162">
        <v>1</v>
      </c>
      <c r="Y3866" t="str">
        <f t="shared" si="216"/>
        <v>Public Elementary</v>
      </c>
      <c r="AA3866" t="str">
        <f t="shared" si="217"/>
        <v>1</v>
      </c>
    </row>
    <row r="3867" spans="1:27" ht="15.75" hidden="1" customHeight="1" x14ac:dyDescent="0.25">
      <c r="A3867" s="162">
        <v>3842</v>
      </c>
      <c r="B3867" s="162">
        <v>123784</v>
      </c>
      <c r="C3867" s="163" t="s">
        <v>2581</v>
      </c>
      <c r="D3867" s="163" t="s">
        <v>638</v>
      </c>
      <c r="E3867" s="163" t="s">
        <v>1000</v>
      </c>
      <c r="F3867" s="163" t="s">
        <v>4053</v>
      </c>
      <c r="G3867" s="163" t="s">
        <v>4383</v>
      </c>
      <c r="H3867" s="163" t="s">
        <v>4399</v>
      </c>
      <c r="I3867" s="163" t="s">
        <v>643</v>
      </c>
      <c r="J3867" s="166">
        <v>11.420971</v>
      </c>
      <c r="K3867" s="166">
        <v>125.025859</v>
      </c>
      <c r="L3867" s="163" t="s">
        <v>644</v>
      </c>
      <c r="M3867" s="162">
        <v>14</v>
      </c>
      <c r="N3867" s="162">
        <v>86</v>
      </c>
      <c r="O3867" s="162">
        <v>202</v>
      </c>
      <c r="P3867" s="162">
        <v>1479</v>
      </c>
      <c r="Q3867" s="162">
        <v>2734</v>
      </c>
      <c r="R3867" s="164">
        <v>1</v>
      </c>
      <c r="S3867" s="164" t="s">
        <v>644</v>
      </c>
      <c r="T3867" s="164"/>
      <c r="U3867" s="164" t="s">
        <v>644</v>
      </c>
      <c r="V3867" s="164" t="s">
        <v>644</v>
      </c>
      <c r="W3867" s="162">
        <f t="shared" si="218"/>
        <v>1</v>
      </c>
      <c r="X3867" s="162">
        <v>1</v>
      </c>
      <c r="Y3867" t="str">
        <f t="shared" si="216"/>
        <v>Public Elementary</v>
      </c>
      <c r="AA3867" t="str">
        <f t="shared" si="217"/>
        <v>1</v>
      </c>
    </row>
    <row r="3868" spans="1:27" ht="15.75" hidden="1" customHeight="1" x14ac:dyDescent="0.25">
      <c r="A3868" s="162">
        <v>3843</v>
      </c>
      <c r="B3868" s="162">
        <v>123785</v>
      </c>
      <c r="C3868" s="163" t="s">
        <v>4403</v>
      </c>
      <c r="D3868" s="163" t="s">
        <v>638</v>
      </c>
      <c r="E3868" s="163" t="s">
        <v>1000</v>
      </c>
      <c r="F3868" s="163" t="s">
        <v>4053</v>
      </c>
      <c r="G3868" s="163" t="s">
        <v>4383</v>
      </c>
      <c r="H3868" s="163" t="s">
        <v>4399</v>
      </c>
      <c r="I3868" s="163" t="s">
        <v>643</v>
      </c>
      <c r="J3868" s="162">
        <v>11.412978000000001</v>
      </c>
      <c r="K3868" s="162">
        <v>125.00252</v>
      </c>
      <c r="L3868" s="163" t="s">
        <v>644</v>
      </c>
      <c r="M3868" s="162">
        <v>14</v>
      </c>
      <c r="N3868" s="162">
        <v>86</v>
      </c>
      <c r="O3868" s="162">
        <v>202</v>
      </c>
      <c r="P3868" s="162">
        <v>1479</v>
      </c>
      <c r="Q3868" s="162">
        <v>2734</v>
      </c>
      <c r="R3868" s="164">
        <v>1</v>
      </c>
      <c r="S3868" s="164" t="s">
        <v>644</v>
      </c>
      <c r="T3868" s="164"/>
      <c r="U3868" s="164" t="s">
        <v>644</v>
      </c>
      <c r="V3868" s="164" t="s">
        <v>644</v>
      </c>
      <c r="W3868" s="162">
        <f t="shared" si="218"/>
        <v>1</v>
      </c>
      <c r="X3868" s="162">
        <v>1</v>
      </c>
      <c r="Y3868" t="str">
        <f t="shared" si="216"/>
        <v>Public Elementary</v>
      </c>
      <c r="AA3868" t="str">
        <f t="shared" si="217"/>
        <v>1</v>
      </c>
    </row>
    <row r="3869" spans="1:27" ht="15.75" hidden="1" customHeight="1" x14ac:dyDescent="0.25">
      <c r="A3869" s="162">
        <v>3844</v>
      </c>
      <c r="B3869" s="162">
        <v>123786</v>
      </c>
      <c r="C3869" s="163" t="s">
        <v>1395</v>
      </c>
      <c r="D3869" s="163" t="s">
        <v>638</v>
      </c>
      <c r="E3869" s="163" t="s">
        <v>1000</v>
      </c>
      <c r="F3869" s="163" t="s">
        <v>4053</v>
      </c>
      <c r="G3869" s="163" t="s">
        <v>4383</v>
      </c>
      <c r="H3869" s="163" t="s">
        <v>4399</v>
      </c>
      <c r="I3869" s="163" t="s">
        <v>643</v>
      </c>
      <c r="J3869" s="162">
        <v>11.403219</v>
      </c>
      <c r="K3869" s="162">
        <v>124.997277</v>
      </c>
      <c r="L3869" s="163" t="s">
        <v>644</v>
      </c>
      <c r="M3869" s="162">
        <v>14</v>
      </c>
      <c r="N3869" s="162">
        <v>86</v>
      </c>
      <c r="O3869" s="162">
        <v>202</v>
      </c>
      <c r="P3869" s="162">
        <v>1479</v>
      </c>
      <c r="Q3869" s="162">
        <v>2734</v>
      </c>
      <c r="R3869" s="164">
        <v>1</v>
      </c>
      <c r="S3869" s="164" t="s">
        <v>644</v>
      </c>
      <c r="T3869" s="164"/>
      <c r="U3869" s="164" t="s">
        <v>644</v>
      </c>
      <c r="V3869" s="164" t="s">
        <v>644</v>
      </c>
      <c r="W3869" s="162">
        <f t="shared" si="218"/>
        <v>1</v>
      </c>
      <c r="X3869" s="162">
        <v>1</v>
      </c>
      <c r="Y3869" t="str">
        <f t="shared" ref="Y3869:Y3932" si="219">IF(X3869=1,"Public","Private")&amp;" "&amp;IF(W3869=1,"Elementary",IF(W3869=2,"JHS",IF(W3869=3,"SHS (Stand-alone)",IF(W3869=4,"Integrated",IF(W3869=5,"Secondary",IF(W3869=6,"Complete K to 12",IF(W3869=7,"ALS",IF(W3869=8,"SHS SUC",""))))))))</f>
        <v>Public Elementary</v>
      </c>
      <c r="AA3869" t="str">
        <f t="shared" ref="AA3869:AA3932" si="220">IF(R3869=1,1,"")&amp;IF(S3869=1,2,"")&amp;IF(T3869=1,3,"")&amp;IF(U3869=1,4,"")&amp;IF(V3869=1,5,"")</f>
        <v>1</v>
      </c>
    </row>
    <row r="3870" spans="1:27" ht="15.75" hidden="1" customHeight="1" x14ac:dyDescent="0.25">
      <c r="A3870" s="162">
        <v>3845</v>
      </c>
      <c r="B3870" s="162">
        <v>123787</v>
      </c>
      <c r="C3870" s="163" t="s">
        <v>4404</v>
      </c>
      <c r="D3870" s="163" t="s">
        <v>638</v>
      </c>
      <c r="E3870" s="163" t="s">
        <v>1000</v>
      </c>
      <c r="F3870" s="163" t="s">
        <v>4053</v>
      </c>
      <c r="G3870" s="163" t="s">
        <v>4383</v>
      </c>
      <c r="H3870" s="163" t="s">
        <v>4399</v>
      </c>
      <c r="I3870" s="163" t="s">
        <v>643</v>
      </c>
      <c r="J3870" s="162">
        <v>11.42198</v>
      </c>
      <c r="K3870" s="162">
        <v>125.01804799999999</v>
      </c>
      <c r="L3870" s="163" t="s">
        <v>644</v>
      </c>
      <c r="M3870" s="162">
        <v>14</v>
      </c>
      <c r="N3870" s="162">
        <v>86</v>
      </c>
      <c r="O3870" s="162">
        <v>202</v>
      </c>
      <c r="P3870" s="162">
        <v>1479</v>
      </c>
      <c r="Q3870" s="162">
        <v>2734</v>
      </c>
      <c r="R3870" s="164">
        <v>1</v>
      </c>
      <c r="S3870" s="164" t="s">
        <v>644</v>
      </c>
      <c r="T3870" s="164"/>
      <c r="U3870" s="164" t="s">
        <v>644</v>
      </c>
      <c r="V3870" s="164" t="s">
        <v>644</v>
      </c>
      <c r="W3870" s="162">
        <f t="shared" si="218"/>
        <v>1</v>
      </c>
      <c r="X3870" s="162">
        <v>1</v>
      </c>
      <c r="Y3870" t="str">
        <f t="shared" si="219"/>
        <v>Public Elementary</v>
      </c>
      <c r="AA3870" t="str">
        <f t="shared" si="220"/>
        <v>1</v>
      </c>
    </row>
    <row r="3871" spans="1:27" ht="15.75" hidden="1" customHeight="1" x14ac:dyDescent="0.25">
      <c r="A3871" s="162">
        <v>3846</v>
      </c>
      <c r="B3871" s="162">
        <v>123788</v>
      </c>
      <c r="C3871" s="163" t="s">
        <v>4405</v>
      </c>
      <c r="D3871" s="163" t="s">
        <v>638</v>
      </c>
      <c r="E3871" s="163" t="s">
        <v>1000</v>
      </c>
      <c r="F3871" s="163" t="s">
        <v>4053</v>
      </c>
      <c r="G3871" s="163" t="s">
        <v>4383</v>
      </c>
      <c r="H3871" s="163" t="s">
        <v>4399</v>
      </c>
      <c r="I3871" s="163" t="s">
        <v>643</v>
      </c>
      <c r="J3871" s="162">
        <v>11.41567</v>
      </c>
      <c r="K3871" s="162">
        <v>125.01324200000001</v>
      </c>
      <c r="L3871" s="163" t="s">
        <v>644</v>
      </c>
      <c r="M3871" s="162">
        <v>14</v>
      </c>
      <c r="N3871" s="162">
        <v>86</v>
      </c>
      <c r="O3871" s="162">
        <v>202</v>
      </c>
      <c r="P3871" s="162">
        <v>1479</v>
      </c>
      <c r="Q3871" s="162">
        <v>2734</v>
      </c>
      <c r="R3871" s="164">
        <v>1</v>
      </c>
      <c r="S3871" s="164" t="s">
        <v>644</v>
      </c>
      <c r="T3871" s="164"/>
      <c r="U3871" s="164" t="s">
        <v>644</v>
      </c>
      <c r="V3871" s="164" t="s">
        <v>644</v>
      </c>
      <c r="W3871" s="162">
        <f t="shared" si="218"/>
        <v>1</v>
      </c>
      <c r="X3871" s="162">
        <v>1</v>
      </c>
      <c r="Y3871" t="str">
        <f t="shared" si="219"/>
        <v>Public Elementary</v>
      </c>
      <c r="AA3871" t="str">
        <f t="shared" si="220"/>
        <v>1</v>
      </c>
    </row>
    <row r="3872" spans="1:27" ht="15.75" hidden="1" customHeight="1" x14ac:dyDescent="0.25">
      <c r="A3872" s="162">
        <v>3847</v>
      </c>
      <c r="B3872" s="162">
        <v>123790</v>
      </c>
      <c r="C3872" s="163" t="s">
        <v>4406</v>
      </c>
      <c r="D3872" s="163" t="s">
        <v>638</v>
      </c>
      <c r="E3872" s="163" t="s">
        <v>1000</v>
      </c>
      <c r="F3872" s="163" t="s">
        <v>4053</v>
      </c>
      <c r="G3872" s="163" t="s">
        <v>4383</v>
      </c>
      <c r="H3872" s="163" t="s">
        <v>4399</v>
      </c>
      <c r="I3872" s="163" t="s">
        <v>643</v>
      </c>
      <c r="J3872" s="162">
        <v>11.41567</v>
      </c>
      <c r="K3872" s="162">
        <v>125.00436500000001</v>
      </c>
      <c r="L3872" s="163" t="s">
        <v>644</v>
      </c>
      <c r="M3872" s="162">
        <v>14</v>
      </c>
      <c r="N3872" s="162">
        <v>86</v>
      </c>
      <c r="O3872" s="162">
        <v>202</v>
      </c>
      <c r="P3872" s="162">
        <v>1479</v>
      </c>
      <c r="Q3872" s="162">
        <v>2734</v>
      </c>
      <c r="R3872" s="164">
        <v>1</v>
      </c>
      <c r="S3872" s="164" t="s">
        <v>644</v>
      </c>
      <c r="T3872" s="164"/>
      <c r="U3872" s="164" t="s">
        <v>644</v>
      </c>
      <c r="V3872" s="164" t="s">
        <v>644</v>
      </c>
      <c r="W3872" s="162">
        <f t="shared" si="218"/>
        <v>1</v>
      </c>
      <c r="X3872" s="162">
        <v>1</v>
      </c>
      <c r="Y3872" t="str">
        <f t="shared" si="219"/>
        <v>Public Elementary</v>
      </c>
      <c r="AA3872" t="str">
        <f t="shared" si="220"/>
        <v>1</v>
      </c>
    </row>
    <row r="3873" spans="1:27" ht="15.75" hidden="1" customHeight="1" x14ac:dyDescent="0.25">
      <c r="A3873" s="162">
        <v>3848</v>
      </c>
      <c r="B3873" s="162">
        <v>123791</v>
      </c>
      <c r="C3873" s="163" t="s">
        <v>1907</v>
      </c>
      <c r="D3873" s="163" t="s">
        <v>638</v>
      </c>
      <c r="E3873" s="163" t="s">
        <v>1000</v>
      </c>
      <c r="F3873" s="163" t="s">
        <v>4053</v>
      </c>
      <c r="G3873" s="163" t="s">
        <v>4383</v>
      </c>
      <c r="H3873" s="163" t="s">
        <v>4399</v>
      </c>
      <c r="I3873" s="163" t="s">
        <v>643</v>
      </c>
      <c r="J3873" s="162">
        <v>11.407678000000001</v>
      </c>
      <c r="K3873" s="162">
        <v>124.998357</v>
      </c>
      <c r="L3873" s="163" t="s">
        <v>644</v>
      </c>
      <c r="M3873" s="162">
        <v>14</v>
      </c>
      <c r="N3873" s="162">
        <v>86</v>
      </c>
      <c r="O3873" s="162">
        <v>202</v>
      </c>
      <c r="P3873" s="162">
        <v>1479</v>
      </c>
      <c r="Q3873" s="162">
        <v>2734</v>
      </c>
      <c r="R3873" s="164">
        <v>1</v>
      </c>
      <c r="S3873" s="164" t="s">
        <v>644</v>
      </c>
      <c r="T3873" s="164"/>
      <c r="U3873" s="164" t="s">
        <v>644</v>
      </c>
      <c r="V3873" s="164" t="s">
        <v>644</v>
      </c>
      <c r="W3873" s="162">
        <f t="shared" si="218"/>
        <v>1</v>
      </c>
      <c r="X3873" s="162">
        <v>1</v>
      </c>
      <c r="Y3873" t="str">
        <f t="shared" si="219"/>
        <v>Public Elementary</v>
      </c>
      <c r="AA3873" t="str">
        <f t="shared" si="220"/>
        <v>1</v>
      </c>
    </row>
    <row r="3874" spans="1:27" ht="15.75" hidden="1" customHeight="1" x14ac:dyDescent="0.25">
      <c r="A3874" s="162">
        <v>3849</v>
      </c>
      <c r="B3874" s="162">
        <v>123792</v>
      </c>
      <c r="C3874" s="163" t="s">
        <v>1628</v>
      </c>
      <c r="D3874" s="163" t="s">
        <v>638</v>
      </c>
      <c r="E3874" s="163" t="s">
        <v>1000</v>
      </c>
      <c r="F3874" s="163" t="s">
        <v>4053</v>
      </c>
      <c r="G3874" s="163" t="s">
        <v>4383</v>
      </c>
      <c r="H3874" s="163" t="s">
        <v>4399</v>
      </c>
      <c r="I3874" s="163" t="s">
        <v>643</v>
      </c>
      <c r="J3874" s="162">
        <v>11.428542</v>
      </c>
      <c r="K3874" s="162">
        <v>125.020094</v>
      </c>
      <c r="L3874" s="163" t="s">
        <v>644</v>
      </c>
      <c r="M3874" s="162">
        <v>14</v>
      </c>
      <c r="N3874" s="162">
        <v>86</v>
      </c>
      <c r="O3874" s="162">
        <v>202</v>
      </c>
      <c r="P3874" s="162">
        <v>1479</v>
      </c>
      <c r="Q3874" s="162">
        <v>2734</v>
      </c>
      <c r="R3874" s="164">
        <v>1</v>
      </c>
      <c r="S3874" s="164" t="s">
        <v>644</v>
      </c>
      <c r="T3874" s="164"/>
      <c r="U3874" s="164" t="s">
        <v>644</v>
      </c>
      <c r="V3874" s="164" t="s">
        <v>644</v>
      </c>
      <c r="W3874" s="162">
        <f t="shared" si="218"/>
        <v>1</v>
      </c>
      <c r="X3874" s="162">
        <v>1</v>
      </c>
      <c r="Y3874" t="str">
        <f t="shared" si="219"/>
        <v>Public Elementary</v>
      </c>
      <c r="AA3874" t="str">
        <f t="shared" si="220"/>
        <v>1</v>
      </c>
    </row>
    <row r="3875" spans="1:27" ht="15.75" hidden="1" customHeight="1" x14ac:dyDescent="0.25">
      <c r="A3875" s="162">
        <v>3850</v>
      </c>
      <c r="B3875" s="162">
        <v>123793</v>
      </c>
      <c r="C3875" s="163" t="s">
        <v>657</v>
      </c>
      <c r="D3875" s="163" t="s">
        <v>638</v>
      </c>
      <c r="E3875" s="163" t="s">
        <v>1000</v>
      </c>
      <c r="F3875" s="163" t="s">
        <v>4053</v>
      </c>
      <c r="G3875" s="163" t="s">
        <v>4383</v>
      </c>
      <c r="H3875" s="163" t="s">
        <v>4399</v>
      </c>
      <c r="I3875" s="163" t="s">
        <v>643</v>
      </c>
      <c r="J3875" s="162">
        <v>11.46808</v>
      </c>
      <c r="K3875" s="162">
        <v>125.019751</v>
      </c>
      <c r="L3875" s="163" t="s">
        <v>644</v>
      </c>
      <c r="M3875" s="162">
        <v>14</v>
      </c>
      <c r="N3875" s="162">
        <v>86</v>
      </c>
      <c r="O3875" s="162">
        <v>202</v>
      </c>
      <c r="P3875" s="162">
        <v>1479</v>
      </c>
      <c r="Q3875" s="162">
        <v>2734</v>
      </c>
      <c r="R3875" s="164">
        <v>1</v>
      </c>
      <c r="S3875" s="164" t="s">
        <v>644</v>
      </c>
      <c r="T3875" s="164"/>
      <c r="U3875" s="164" t="s">
        <v>644</v>
      </c>
      <c r="V3875" s="164" t="s">
        <v>644</v>
      </c>
      <c r="W3875" s="162">
        <f t="shared" si="218"/>
        <v>1</v>
      </c>
      <c r="X3875" s="162">
        <v>1</v>
      </c>
      <c r="Y3875" t="str">
        <f t="shared" si="219"/>
        <v>Public Elementary</v>
      </c>
      <c r="AA3875" t="str">
        <f t="shared" si="220"/>
        <v>1</v>
      </c>
    </row>
    <row r="3876" spans="1:27" ht="15.75" hidden="1" customHeight="1" x14ac:dyDescent="0.25">
      <c r="A3876" s="162">
        <v>3851</v>
      </c>
      <c r="B3876" s="162">
        <v>123794</v>
      </c>
      <c r="C3876" s="163" t="s">
        <v>677</v>
      </c>
      <c r="D3876" s="163" t="s">
        <v>638</v>
      </c>
      <c r="E3876" s="163" t="s">
        <v>1000</v>
      </c>
      <c r="F3876" s="163" t="s">
        <v>4053</v>
      </c>
      <c r="G3876" s="163" t="s">
        <v>4383</v>
      </c>
      <c r="H3876" s="163" t="s">
        <v>4399</v>
      </c>
      <c r="I3876" s="163" t="s">
        <v>643</v>
      </c>
      <c r="J3876" s="162">
        <v>11.347936000000001</v>
      </c>
      <c r="K3876" s="162">
        <v>125.00927900000001</v>
      </c>
      <c r="L3876" s="163" t="s">
        <v>644</v>
      </c>
      <c r="M3876" s="162">
        <v>14</v>
      </c>
      <c r="N3876" s="162">
        <v>86</v>
      </c>
      <c r="O3876" s="162">
        <v>202</v>
      </c>
      <c r="P3876" s="162">
        <v>1479</v>
      </c>
      <c r="Q3876" s="162">
        <v>2734</v>
      </c>
      <c r="R3876" s="164">
        <v>1</v>
      </c>
      <c r="S3876" s="164" t="s">
        <v>644</v>
      </c>
      <c r="T3876" s="164"/>
      <c r="U3876" s="164" t="s">
        <v>644</v>
      </c>
      <c r="V3876" s="164" t="s">
        <v>644</v>
      </c>
      <c r="W3876" s="162">
        <f t="shared" si="218"/>
        <v>1</v>
      </c>
      <c r="X3876" s="162">
        <v>1</v>
      </c>
      <c r="Y3876" t="str">
        <f t="shared" si="219"/>
        <v>Public Elementary</v>
      </c>
      <c r="AA3876" t="str">
        <f t="shared" si="220"/>
        <v>1</v>
      </c>
    </row>
    <row r="3877" spans="1:27" ht="15.75" hidden="1" customHeight="1" x14ac:dyDescent="0.25">
      <c r="A3877" s="162">
        <v>3852</v>
      </c>
      <c r="B3877" s="162">
        <v>123795</v>
      </c>
      <c r="C3877" s="163" t="s">
        <v>1374</v>
      </c>
      <c r="D3877" s="163" t="s">
        <v>638</v>
      </c>
      <c r="E3877" s="163" t="s">
        <v>1000</v>
      </c>
      <c r="F3877" s="163" t="s">
        <v>4053</v>
      </c>
      <c r="G3877" s="163" t="s">
        <v>4383</v>
      </c>
      <c r="H3877" s="163" t="s">
        <v>4399</v>
      </c>
      <c r="I3877" s="163" t="s">
        <v>643</v>
      </c>
      <c r="J3877" s="162">
        <v>11.410833</v>
      </c>
      <c r="K3877" s="162">
        <v>125.00015999999999</v>
      </c>
      <c r="L3877" s="163" t="s">
        <v>644</v>
      </c>
      <c r="M3877" s="162">
        <v>14</v>
      </c>
      <c r="N3877" s="162">
        <v>86</v>
      </c>
      <c r="O3877" s="162">
        <v>202</v>
      </c>
      <c r="P3877" s="162">
        <v>1479</v>
      </c>
      <c r="Q3877" s="162">
        <v>2734</v>
      </c>
      <c r="R3877" s="164">
        <v>1</v>
      </c>
      <c r="S3877" s="164" t="s">
        <v>644</v>
      </c>
      <c r="T3877" s="164"/>
      <c r="U3877" s="164" t="s">
        <v>644</v>
      </c>
      <c r="V3877" s="164" t="s">
        <v>644</v>
      </c>
      <c r="W3877" s="162">
        <f t="shared" si="218"/>
        <v>1</v>
      </c>
      <c r="X3877" s="162">
        <v>1</v>
      </c>
      <c r="Y3877" t="str">
        <f t="shared" si="219"/>
        <v>Public Elementary</v>
      </c>
      <c r="AA3877" t="str">
        <f t="shared" si="220"/>
        <v>1</v>
      </c>
    </row>
    <row r="3878" spans="1:27" ht="15.75" hidden="1" customHeight="1" x14ac:dyDescent="0.25">
      <c r="A3878" s="162">
        <v>3853</v>
      </c>
      <c r="B3878" s="162">
        <v>123796</v>
      </c>
      <c r="C3878" s="163" t="s">
        <v>1482</v>
      </c>
      <c r="D3878" s="163" t="s">
        <v>638</v>
      </c>
      <c r="E3878" s="163" t="s">
        <v>1000</v>
      </c>
      <c r="F3878" s="163" t="s">
        <v>4053</v>
      </c>
      <c r="G3878" s="163" t="s">
        <v>4383</v>
      </c>
      <c r="H3878" s="163" t="s">
        <v>4399</v>
      </c>
      <c r="I3878" s="163" t="s">
        <v>643</v>
      </c>
      <c r="J3878" s="166">
        <v>11.387821000000001</v>
      </c>
      <c r="K3878" s="166">
        <v>125.02332699999999</v>
      </c>
      <c r="L3878" s="163" t="s">
        <v>644</v>
      </c>
      <c r="M3878" s="162">
        <v>14</v>
      </c>
      <c r="N3878" s="162">
        <v>86</v>
      </c>
      <c r="O3878" s="162">
        <v>202</v>
      </c>
      <c r="P3878" s="162">
        <v>1479</v>
      </c>
      <c r="Q3878" s="162">
        <v>2734</v>
      </c>
      <c r="R3878" s="164">
        <v>1</v>
      </c>
      <c r="S3878" s="164" t="s">
        <v>644</v>
      </c>
      <c r="T3878" s="164"/>
      <c r="U3878" s="164" t="s">
        <v>644</v>
      </c>
      <c r="V3878" s="164" t="s">
        <v>644</v>
      </c>
      <c r="W3878" s="162">
        <f t="shared" si="218"/>
        <v>1</v>
      </c>
      <c r="X3878" s="162">
        <v>1</v>
      </c>
      <c r="Y3878" t="str">
        <f t="shared" si="219"/>
        <v>Public Elementary</v>
      </c>
      <c r="AA3878" t="str">
        <f t="shared" si="220"/>
        <v>1</v>
      </c>
    </row>
    <row r="3879" spans="1:27" ht="15.75" hidden="1" customHeight="1" x14ac:dyDescent="0.25">
      <c r="A3879" s="162">
        <v>3854</v>
      </c>
      <c r="B3879" s="162">
        <v>123798</v>
      </c>
      <c r="C3879" s="163" t="s">
        <v>4202</v>
      </c>
      <c r="D3879" s="163" t="s">
        <v>638</v>
      </c>
      <c r="E3879" s="163" t="s">
        <v>1000</v>
      </c>
      <c r="F3879" s="163" t="s">
        <v>4053</v>
      </c>
      <c r="G3879" s="163" t="s">
        <v>4383</v>
      </c>
      <c r="H3879" s="163" t="s">
        <v>4399</v>
      </c>
      <c r="I3879" s="163" t="s">
        <v>643</v>
      </c>
      <c r="J3879" s="162">
        <v>11.380248</v>
      </c>
      <c r="K3879" s="162">
        <v>124.99589</v>
      </c>
      <c r="L3879" s="163" t="s">
        <v>644</v>
      </c>
      <c r="M3879" s="162">
        <v>14</v>
      </c>
      <c r="N3879" s="162">
        <v>86</v>
      </c>
      <c r="O3879" s="162">
        <v>202</v>
      </c>
      <c r="P3879" s="162">
        <v>1479</v>
      </c>
      <c r="Q3879" s="162">
        <v>2734</v>
      </c>
      <c r="R3879" s="164">
        <v>1</v>
      </c>
      <c r="S3879" s="164" t="s">
        <v>644</v>
      </c>
      <c r="T3879" s="164"/>
      <c r="U3879" s="164" t="s">
        <v>644</v>
      </c>
      <c r="V3879" s="164" t="s">
        <v>644</v>
      </c>
      <c r="W3879" s="162">
        <f t="shared" si="218"/>
        <v>1</v>
      </c>
      <c r="X3879" s="162">
        <v>1</v>
      </c>
      <c r="Y3879" t="str">
        <f t="shared" si="219"/>
        <v>Public Elementary</v>
      </c>
      <c r="AA3879" t="str">
        <f t="shared" si="220"/>
        <v>1</v>
      </c>
    </row>
    <row r="3880" spans="1:27" ht="15.75" hidden="1" customHeight="1" x14ac:dyDescent="0.25">
      <c r="A3880" s="162">
        <v>3855</v>
      </c>
      <c r="B3880" s="162">
        <v>123799</v>
      </c>
      <c r="C3880" s="163" t="s">
        <v>4407</v>
      </c>
      <c r="D3880" s="163" t="s">
        <v>638</v>
      </c>
      <c r="E3880" s="163" t="s">
        <v>1000</v>
      </c>
      <c r="F3880" s="163" t="s">
        <v>4053</v>
      </c>
      <c r="G3880" s="163" t="s">
        <v>4383</v>
      </c>
      <c r="H3880" s="163" t="s">
        <v>4399</v>
      </c>
      <c r="I3880" s="163" t="s">
        <v>643</v>
      </c>
      <c r="J3880" s="162">
        <v>11.421728</v>
      </c>
      <c r="K3880" s="162">
        <v>125.006547</v>
      </c>
      <c r="L3880" s="163" t="s">
        <v>644</v>
      </c>
      <c r="M3880" s="162">
        <v>14</v>
      </c>
      <c r="N3880" s="162">
        <v>86</v>
      </c>
      <c r="O3880" s="162">
        <v>202</v>
      </c>
      <c r="P3880" s="162">
        <v>1479</v>
      </c>
      <c r="Q3880" s="162">
        <v>2734</v>
      </c>
      <c r="R3880" s="164">
        <v>1</v>
      </c>
      <c r="S3880" s="164" t="s">
        <v>644</v>
      </c>
      <c r="T3880" s="164"/>
      <c r="U3880" s="164" t="s">
        <v>644</v>
      </c>
      <c r="V3880" s="164" t="s">
        <v>644</v>
      </c>
      <c r="W3880" s="162">
        <f t="shared" si="218"/>
        <v>1</v>
      </c>
      <c r="X3880" s="162">
        <v>1</v>
      </c>
      <c r="Y3880" t="str">
        <f t="shared" si="219"/>
        <v>Public Elementary</v>
      </c>
      <c r="AA3880" t="str">
        <f t="shared" si="220"/>
        <v>1</v>
      </c>
    </row>
    <row r="3881" spans="1:27" ht="15.75" hidden="1" customHeight="1" x14ac:dyDescent="0.25">
      <c r="A3881" s="162">
        <v>3856</v>
      </c>
      <c r="B3881" s="162">
        <v>123800</v>
      </c>
      <c r="C3881" s="163" t="s">
        <v>4408</v>
      </c>
      <c r="D3881" s="163" t="s">
        <v>638</v>
      </c>
      <c r="E3881" s="163" t="s">
        <v>1000</v>
      </c>
      <c r="F3881" s="163" t="s">
        <v>4053</v>
      </c>
      <c r="G3881" s="163" t="s">
        <v>4383</v>
      </c>
      <c r="H3881" s="163" t="s">
        <v>4399</v>
      </c>
      <c r="I3881" s="163" t="s">
        <v>643</v>
      </c>
      <c r="J3881" s="162">
        <v>11.446545</v>
      </c>
      <c r="K3881" s="162">
        <v>125.019507</v>
      </c>
      <c r="L3881" s="163" t="s">
        <v>644</v>
      </c>
      <c r="M3881" s="162">
        <v>14</v>
      </c>
      <c r="N3881" s="162">
        <v>86</v>
      </c>
      <c r="O3881" s="162">
        <v>202</v>
      </c>
      <c r="P3881" s="162">
        <v>1479</v>
      </c>
      <c r="Q3881" s="162">
        <v>2734</v>
      </c>
      <c r="R3881" s="164">
        <v>1</v>
      </c>
      <c r="S3881" s="164" t="s">
        <v>644</v>
      </c>
      <c r="T3881" s="164"/>
      <c r="U3881" s="164" t="s">
        <v>644</v>
      </c>
      <c r="V3881" s="164" t="s">
        <v>644</v>
      </c>
      <c r="W3881" s="162">
        <f t="shared" si="218"/>
        <v>1</v>
      </c>
      <c r="X3881" s="162">
        <v>1</v>
      </c>
      <c r="Y3881" t="str">
        <f t="shared" si="219"/>
        <v>Public Elementary</v>
      </c>
      <c r="AA3881" t="str">
        <f t="shared" si="220"/>
        <v>1</v>
      </c>
    </row>
    <row r="3882" spans="1:27" ht="15.75" hidden="1" customHeight="1" x14ac:dyDescent="0.25">
      <c r="A3882" s="162">
        <v>3857</v>
      </c>
      <c r="B3882" s="162">
        <v>123801</v>
      </c>
      <c r="C3882" s="163" t="s">
        <v>819</v>
      </c>
      <c r="D3882" s="163" t="s">
        <v>638</v>
      </c>
      <c r="E3882" s="163" t="s">
        <v>1000</v>
      </c>
      <c r="F3882" s="163" t="s">
        <v>4053</v>
      </c>
      <c r="G3882" s="163" t="s">
        <v>4383</v>
      </c>
      <c r="H3882" s="163" t="s">
        <v>4399</v>
      </c>
      <c r="I3882" s="163" t="s">
        <v>643</v>
      </c>
      <c r="J3882" s="162">
        <v>11.427028</v>
      </c>
      <c r="K3882" s="162">
        <v>125.033655</v>
      </c>
      <c r="L3882" s="163" t="s">
        <v>644</v>
      </c>
      <c r="M3882" s="162">
        <v>14</v>
      </c>
      <c r="N3882" s="162">
        <v>86</v>
      </c>
      <c r="O3882" s="162">
        <v>202</v>
      </c>
      <c r="P3882" s="162">
        <v>1479</v>
      </c>
      <c r="Q3882" s="162">
        <v>2734</v>
      </c>
      <c r="R3882" s="164">
        <v>1</v>
      </c>
      <c r="S3882" s="164" t="s">
        <v>644</v>
      </c>
      <c r="T3882" s="164"/>
      <c r="U3882" s="164" t="s">
        <v>644</v>
      </c>
      <c r="V3882" s="164" t="s">
        <v>644</v>
      </c>
      <c r="W3882" s="162">
        <f t="shared" si="218"/>
        <v>1</v>
      </c>
      <c r="X3882" s="162">
        <v>1</v>
      </c>
      <c r="Y3882" t="str">
        <f t="shared" si="219"/>
        <v>Public Elementary</v>
      </c>
      <c r="AA3882" t="str">
        <f t="shared" si="220"/>
        <v>1</v>
      </c>
    </row>
    <row r="3883" spans="1:27" ht="15.75" hidden="1" customHeight="1" x14ac:dyDescent="0.25">
      <c r="A3883" s="162">
        <v>3858</v>
      </c>
      <c r="B3883" s="162">
        <v>123802</v>
      </c>
      <c r="C3883" s="163" t="s">
        <v>4409</v>
      </c>
      <c r="D3883" s="163" t="s">
        <v>638</v>
      </c>
      <c r="E3883" s="163" t="s">
        <v>1000</v>
      </c>
      <c r="F3883" s="163" t="s">
        <v>4053</v>
      </c>
      <c r="G3883" s="163" t="s">
        <v>4410</v>
      </c>
      <c r="H3883" s="163" t="s">
        <v>4411</v>
      </c>
      <c r="I3883" s="163" t="s">
        <v>643</v>
      </c>
      <c r="J3883" s="162">
        <v>11.969891000000001</v>
      </c>
      <c r="K3883" s="162">
        <v>124.406948</v>
      </c>
      <c r="L3883" s="163" t="s">
        <v>644</v>
      </c>
      <c r="M3883" s="162">
        <v>14</v>
      </c>
      <c r="N3883" s="162">
        <v>86</v>
      </c>
      <c r="O3883" s="162">
        <v>202</v>
      </c>
      <c r="P3883" s="162">
        <v>1480</v>
      </c>
      <c r="Q3883" s="162">
        <v>2735</v>
      </c>
      <c r="R3883" s="164">
        <v>1</v>
      </c>
      <c r="S3883" s="164" t="s">
        <v>644</v>
      </c>
      <c r="T3883" s="164"/>
      <c r="U3883" s="164" t="s">
        <v>644</v>
      </c>
      <c r="V3883" s="164" t="s">
        <v>644</v>
      </c>
      <c r="W3883" s="162">
        <f t="shared" si="218"/>
        <v>1</v>
      </c>
      <c r="X3883" s="162">
        <v>1</v>
      </c>
      <c r="Y3883" t="str">
        <f t="shared" si="219"/>
        <v>Public Elementary</v>
      </c>
      <c r="AA3883" t="str">
        <f t="shared" si="220"/>
        <v>1</v>
      </c>
    </row>
    <row r="3884" spans="1:27" ht="15.75" hidden="1" customHeight="1" x14ac:dyDescent="0.25">
      <c r="A3884" s="162">
        <v>3859</v>
      </c>
      <c r="B3884" s="162">
        <v>123803</v>
      </c>
      <c r="C3884" s="163" t="s">
        <v>959</v>
      </c>
      <c r="D3884" s="163" t="s">
        <v>638</v>
      </c>
      <c r="E3884" s="163" t="s">
        <v>1000</v>
      </c>
      <c r="F3884" s="163" t="s">
        <v>4053</v>
      </c>
      <c r="G3884" s="163" t="s">
        <v>4410</v>
      </c>
      <c r="H3884" s="163" t="s">
        <v>4411</v>
      </c>
      <c r="I3884" s="163" t="s">
        <v>643</v>
      </c>
      <c r="J3884" s="162">
        <v>11.915056999999999</v>
      </c>
      <c r="K3884" s="162">
        <v>124.422557</v>
      </c>
      <c r="L3884" s="163" t="s">
        <v>644</v>
      </c>
      <c r="M3884" s="162">
        <v>14</v>
      </c>
      <c r="N3884" s="162">
        <v>86</v>
      </c>
      <c r="O3884" s="162">
        <v>202</v>
      </c>
      <c r="P3884" s="162">
        <v>1480</v>
      </c>
      <c r="Q3884" s="162">
        <v>2735</v>
      </c>
      <c r="R3884" s="164">
        <v>1</v>
      </c>
      <c r="S3884" s="164" t="s">
        <v>644</v>
      </c>
      <c r="T3884" s="164"/>
      <c r="U3884" s="164" t="s">
        <v>644</v>
      </c>
      <c r="V3884" s="164" t="s">
        <v>644</v>
      </c>
      <c r="W3884" s="162">
        <f t="shared" si="218"/>
        <v>1</v>
      </c>
      <c r="X3884" s="162">
        <v>1</v>
      </c>
      <c r="Y3884" t="str">
        <f t="shared" si="219"/>
        <v>Public Elementary</v>
      </c>
      <c r="AA3884" t="str">
        <f t="shared" si="220"/>
        <v>1</v>
      </c>
    </row>
    <row r="3885" spans="1:27" ht="15.75" hidden="1" customHeight="1" x14ac:dyDescent="0.25">
      <c r="A3885" s="162">
        <v>3860</v>
      </c>
      <c r="B3885" s="162">
        <v>123804</v>
      </c>
      <c r="C3885" s="163" t="s">
        <v>645</v>
      </c>
      <c r="D3885" s="163" t="s">
        <v>638</v>
      </c>
      <c r="E3885" s="163" t="s">
        <v>1000</v>
      </c>
      <c r="F3885" s="163" t="s">
        <v>4053</v>
      </c>
      <c r="G3885" s="163" t="s">
        <v>4410</v>
      </c>
      <c r="H3885" s="163" t="s">
        <v>4411</v>
      </c>
      <c r="I3885" s="163" t="s">
        <v>643</v>
      </c>
      <c r="J3885" s="162">
        <v>11.896863</v>
      </c>
      <c r="K3885" s="162">
        <v>124.45989</v>
      </c>
      <c r="L3885" s="163" t="s">
        <v>644</v>
      </c>
      <c r="M3885" s="162">
        <v>14</v>
      </c>
      <c r="N3885" s="162">
        <v>86</v>
      </c>
      <c r="O3885" s="162">
        <v>202</v>
      </c>
      <c r="P3885" s="162">
        <v>1480</v>
      </c>
      <c r="Q3885" s="162">
        <v>2735</v>
      </c>
      <c r="R3885" s="164">
        <v>1</v>
      </c>
      <c r="S3885" s="164" t="s">
        <v>644</v>
      </c>
      <c r="T3885" s="164"/>
      <c r="U3885" s="164" t="s">
        <v>644</v>
      </c>
      <c r="V3885" s="164" t="s">
        <v>644</v>
      </c>
      <c r="W3885" s="162">
        <f t="shared" ref="W3885:W3948" si="221">IF(AA3885="1",1,IF(AA3885="2",2,IF(AA3885="12",4,IF(AA3885="123",6,IF(AA3885="23",5,IF(AA3885="3",3,IF(AA3885="4",7,IF(AA3885="35",8,""))))))))</f>
        <v>1</v>
      </c>
      <c r="X3885" s="162">
        <v>1</v>
      </c>
      <c r="Y3885" t="str">
        <f t="shared" si="219"/>
        <v>Public Elementary</v>
      </c>
      <c r="AA3885" t="str">
        <f t="shared" si="220"/>
        <v>1</v>
      </c>
    </row>
    <row r="3886" spans="1:27" ht="15.75" hidden="1" customHeight="1" x14ac:dyDescent="0.25">
      <c r="A3886" s="162">
        <v>3861</v>
      </c>
      <c r="B3886" s="162">
        <v>123805</v>
      </c>
      <c r="C3886" s="163" t="s">
        <v>4412</v>
      </c>
      <c r="D3886" s="163" t="s">
        <v>638</v>
      </c>
      <c r="E3886" s="163" t="s">
        <v>1000</v>
      </c>
      <c r="F3886" s="163" t="s">
        <v>4053</v>
      </c>
      <c r="G3886" s="163" t="s">
        <v>4410</v>
      </c>
      <c r="H3886" s="163" t="s">
        <v>4411</v>
      </c>
      <c r="I3886" s="163" t="s">
        <v>643</v>
      </c>
      <c r="J3886" s="162">
        <v>11.884779999999999</v>
      </c>
      <c r="K3886" s="162">
        <v>124.444496</v>
      </c>
      <c r="L3886" s="163" t="s">
        <v>644</v>
      </c>
      <c r="M3886" s="162">
        <v>14</v>
      </c>
      <c r="N3886" s="162">
        <v>86</v>
      </c>
      <c r="O3886" s="162">
        <v>202</v>
      </c>
      <c r="P3886" s="162">
        <v>1480</v>
      </c>
      <c r="Q3886" s="162">
        <v>2735</v>
      </c>
      <c r="R3886" s="164">
        <v>1</v>
      </c>
      <c r="S3886" s="164" t="s">
        <v>644</v>
      </c>
      <c r="T3886" s="164"/>
      <c r="U3886" s="164" t="s">
        <v>644</v>
      </c>
      <c r="V3886" s="164" t="s">
        <v>644</v>
      </c>
      <c r="W3886" s="162">
        <f t="shared" si="221"/>
        <v>1</v>
      </c>
      <c r="X3886" s="162">
        <v>1</v>
      </c>
      <c r="Y3886" t="str">
        <f t="shared" si="219"/>
        <v>Public Elementary</v>
      </c>
      <c r="AA3886" t="str">
        <f t="shared" si="220"/>
        <v>1</v>
      </c>
    </row>
    <row r="3887" spans="1:27" ht="15.75" hidden="1" customHeight="1" x14ac:dyDescent="0.25">
      <c r="A3887" s="162">
        <v>3862</v>
      </c>
      <c r="B3887" s="162">
        <v>123806</v>
      </c>
      <c r="C3887" s="163" t="s">
        <v>4413</v>
      </c>
      <c r="D3887" s="163" t="s">
        <v>638</v>
      </c>
      <c r="E3887" s="163" t="s">
        <v>1000</v>
      </c>
      <c r="F3887" s="163" t="s">
        <v>4053</v>
      </c>
      <c r="G3887" s="163" t="s">
        <v>4410</v>
      </c>
      <c r="H3887" s="163" t="s">
        <v>4411</v>
      </c>
      <c r="I3887" s="163" t="s">
        <v>643</v>
      </c>
      <c r="J3887" s="162">
        <v>11.982821</v>
      </c>
      <c r="K3887" s="162">
        <v>124.430466</v>
      </c>
      <c r="L3887" s="163" t="s">
        <v>644</v>
      </c>
      <c r="M3887" s="162">
        <v>14</v>
      </c>
      <c r="N3887" s="162">
        <v>86</v>
      </c>
      <c r="O3887" s="162">
        <v>202</v>
      </c>
      <c r="P3887" s="162">
        <v>1480</v>
      </c>
      <c r="Q3887" s="162">
        <v>2735</v>
      </c>
      <c r="R3887" s="164">
        <v>1</v>
      </c>
      <c r="S3887" s="164" t="s">
        <v>644</v>
      </c>
      <c r="T3887" s="164"/>
      <c r="U3887" s="164" t="s">
        <v>644</v>
      </c>
      <c r="V3887" s="164" t="s">
        <v>644</v>
      </c>
      <c r="W3887" s="162">
        <f t="shared" si="221"/>
        <v>1</v>
      </c>
      <c r="X3887" s="162">
        <v>1</v>
      </c>
      <c r="Y3887" t="str">
        <f t="shared" si="219"/>
        <v>Public Elementary</v>
      </c>
      <c r="AA3887" t="str">
        <f t="shared" si="220"/>
        <v>1</v>
      </c>
    </row>
    <row r="3888" spans="1:27" ht="15.75" hidden="1" customHeight="1" x14ac:dyDescent="0.25">
      <c r="A3888" s="162">
        <v>3863</v>
      </c>
      <c r="B3888" s="162">
        <v>123807</v>
      </c>
      <c r="C3888" s="163" t="s">
        <v>4414</v>
      </c>
      <c r="D3888" s="163" t="s">
        <v>638</v>
      </c>
      <c r="E3888" s="163" t="s">
        <v>1000</v>
      </c>
      <c r="F3888" s="163" t="s">
        <v>4053</v>
      </c>
      <c r="G3888" s="163" t="s">
        <v>4410</v>
      </c>
      <c r="H3888" s="163" t="s">
        <v>4411</v>
      </c>
      <c r="I3888" s="163" t="s">
        <v>643</v>
      </c>
      <c r="J3888" s="162">
        <v>11.894396</v>
      </c>
      <c r="K3888" s="162">
        <v>124.41750500000001</v>
      </c>
      <c r="L3888" s="163" t="s">
        <v>644</v>
      </c>
      <c r="M3888" s="162">
        <v>14</v>
      </c>
      <c r="N3888" s="162">
        <v>86</v>
      </c>
      <c r="O3888" s="162">
        <v>202</v>
      </c>
      <c r="P3888" s="162">
        <v>1480</v>
      </c>
      <c r="Q3888" s="162">
        <v>2735</v>
      </c>
      <c r="R3888" s="164">
        <v>1</v>
      </c>
      <c r="S3888" s="164" t="s">
        <v>644</v>
      </c>
      <c r="T3888" s="164"/>
      <c r="U3888" s="164" t="s">
        <v>644</v>
      </c>
      <c r="V3888" s="164" t="s">
        <v>644</v>
      </c>
      <c r="W3888" s="162">
        <f t="shared" si="221"/>
        <v>1</v>
      </c>
      <c r="X3888" s="162">
        <v>1</v>
      </c>
      <c r="Y3888" t="str">
        <f t="shared" si="219"/>
        <v>Public Elementary</v>
      </c>
      <c r="AA3888" t="str">
        <f t="shared" si="220"/>
        <v>1</v>
      </c>
    </row>
    <row r="3889" spans="1:27" ht="15.75" hidden="1" customHeight="1" x14ac:dyDescent="0.25">
      <c r="A3889" s="162">
        <v>3864</v>
      </c>
      <c r="B3889" s="162">
        <v>123808</v>
      </c>
      <c r="C3889" s="163" t="s">
        <v>4415</v>
      </c>
      <c r="D3889" s="163" t="s">
        <v>638</v>
      </c>
      <c r="E3889" s="163" t="s">
        <v>1000</v>
      </c>
      <c r="F3889" s="163" t="s">
        <v>4053</v>
      </c>
      <c r="G3889" s="163" t="s">
        <v>4410</v>
      </c>
      <c r="H3889" s="163" t="s">
        <v>4411</v>
      </c>
      <c r="I3889" s="163" t="s">
        <v>643</v>
      </c>
      <c r="J3889" s="162">
        <v>11.930341</v>
      </c>
      <c r="K3889" s="162">
        <v>124.4507</v>
      </c>
      <c r="L3889" s="163" t="s">
        <v>644</v>
      </c>
      <c r="M3889" s="162">
        <v>14</v>
      </c>
      <c r="N3889" s="162">
        <v>86</v>
      </c>
      <c r="O3889" s="162">
        <v>202</v>
      </c>
      <c r="P3889" s="162">
        <v>1480</v>
      </c>
      <c r="Q3889" s="162">
        <v>2735</v>
      </c>
      <c r="R3889" s="164">
        <v>1</v>
      </c>
      <c r="S3889" s="164" t="s">
        <v>644</v>
      </c>
      <c r="T3889" s="164"/>
      <c r="U3889" s="164" t="s">
        <v>644</v>
      </c>
      <c r="V3889" s="164" t="s">
        <v>644</v>
      </c>
      <c r="W3889" s="162">
        <f t="shared" si="221"/>
        <v>1</v>
      </c>
      <c r="X3889" s="162">
        <v>1</v>
      </c>
      <c r="Y3889" t="str">
        <f t="shared" si="219"/>
        <v>Public Elementary</v>
      </c>
      <c r="AA3889" t="str">
        <f t="shared" si="220"/>
        <v>1</v>
      </c>
    </row>
    <row r="3890" spans="1:27" ht="15.75" hidden="1" customHeight="1" x14ac:dyDescent="0.25">
      <c r="A3890" s="162">
        <v>3865</v>
      </c>
      <c r="B3890" s="162">
        <v>123809</v>
      </c>
      <c r="C3890" s="163" t="s">
        <v>1576</v>
      </c>
      <c r="D3890" s="163" t="s">
        <v>638</v>
      </c>
      <c r="E3890" s="163" t="s">
        <v>1000</v>
      </c>
      <c r="F3890" s="163" t="s">
        <v>4053</v>
      </c>
      <c r="G3890" s="163" t="s">
        <v>4410</v>
      </c>
      <c r="H3890" s="163" t="s">
        <v>4411</v>
      </c>
      <c r="I3890" s="163" t="s">
        <v>643</v>
      </c>
      <c r="J3890" s="162">
        <v>11.902123</v>
      </c>
      <c r="K3890" s="162">
        <v>124.417548</v>
      </c>
      <c r="L3890" s="163" t="s">
        <v>644</v>
      </c>
      <c r="M3890" s="162">
        <v>14</v>
      </c>
      <c r="N3890" s="162">
        <v>86</v>
      </c>
      <c r="O3890" s="162">
        <v>202</v>
      </c>
      <c r="P3890" s="162">
        <v>1480</v>
      </c>
      <c r="Q3890" s="162">
        <v>2735</v>
      </c>
      <c r="R3890" s="164">
        <v>1</v>
      </c>
      <c r="S3890" s="164" t="s">
        <v>644</v>
      </c>
      <c r="T3890" s="164"/>
      <c r="U3890" s="164" t="s">
        <v>644</v>
      </c>
      <c r="V3890" s="164" t="s">
        <v>644</v>
      </c>
      <c r="W3890" s="162">
        <f t="shared" si="221"/>
        <v>1</v>
      </c>
      <c r="X3890" s="162">
        <v>1</v>
      </c>
      <c r="Y3890" t="str">
        <f t="shared" si="219"/>
        <v>Public Elementary</v>
      </c>
      <c r="AA3890" t="str">
        <f t="shared" si="220"/>
        <v>1</v>
      </c>
    </row>
    <row r="3891" spans="1:27" ht="15.75" hidden="1" customHeight="1" x14ac:dyDescent="0.25">
      <c r="A3891" s="162">
        <v>3866</v>
      </c>
      <c r="B3891" s="162">
        <v>123810</v>
      </c>
      <c r="C3891" s="163" t="s">
        <v>4416</v>
      </c>
      <c r="D3891" s="163" t="s">
        <v>638</v>
      </c>
      <c r="E3891" s="163" t="s">
        <v>1000</v>
      </c>
      <c r="F3891" s="163" t="s">
        <v>4053</v>
      </c>
      <c r="G3891" s="163" t="s">
        <v>4410</v>
      </c>
      <c r="H3891" s="163" t="s">
        <v>4411</v>
      </c>
      <c r="I3891" s="163" t="s">
        <v>643</v>
      </c>
      <c r="J3891" s="162">
        <v>11.920893</v>
      </c>
      <c r="K3891" s="162">
        <v>124.43141</v>
      </c>
      <c r="L3891" s="163" t="s">
        <v>644</v>
      </c>
      <c r="M3891" s="162">
        <v>14</v>
      </c>
      <c r="N3891" s="162">
        <v>86</v>
      </c>
      <c r="O3891" s="162">
        <v>202</v>
      </c>
      <c r="P3891" s="162">
        <v>1480</v>
      </c>
      <c r="Q3891" s="162">
        <v>2735</v>
      </c>
      <c r="R3891" s="164">
        <v>1</v>
      </c>
      <c r="S3891" s="164" t="s">
        <v>644</v>
      </c>
      <c r="T3891" s="164"/>
      <c r="U3891" s="164" t="s">
        <v>644</v>
      </c>
      <c r="V3891" s="164" t="s">
        <v>644</v>
      </c>
      <c r="W3891" s="162">
        <f t="shared" si="221"/>
        <v>1</v>
      </c>
      <c r="X3891" s="162">
        <v>1</v>
      </c>
      <c r="Y3891" t="str">
        <f t="shared" si="219"/>
        <v>Public Elementary</v>
      </c>
      <c r="AA3891" t="str">
        <f t="shared" si="220"/>
        <v>1</v>
      </c>
    </row>
    <row r="3892" spans="1:27" ht="15.75" hidden="1" customHeight="1" x14ac:dyDescent="0.25">
      <c r="A3892" s="162">
        <v>3867</v>
      </c>
      <c r="B3892" s="162">
        <v>123811</v>
      </c>
      <c r="C3892" s="163" t="s">
        <v>4417</v>
      </c>
      <c r="D3892" s="163" t="s">
        <v>638</v>
      </c>
      <c r="E3892" s="163" t="s">
        <v>1000</v>
      </c>
      <c r="F3892" s="163" t="s">
        <v>4053</v>
      </c>
      <c r="G3892" s="163" t="s">
        <v>4410</v>
      </c>
      <c r="H3892" s="163" t="s">
        <v>4411</v>
      </c>
      <c r="I3892" s="163" t="s">
        <v>643</v>
      </c>
      <c r="J3892" s="162">
        <v>11.925806</v>
      </c>
      <c r="K3892" s="162">
        <v>124.43892</v>
      </c>
      <c r="L3892" s="163" t="s">
        <v>644</v>
      </c>
      <c r="M3892" s="162">
        <v>14</v>
      </c>
      <c r="N3892" s="162">
        <v>86</v>
      </c>
      <c r="O3892" s="162">
        <v>202</v>
      </c>
      <c r="P3892" s="162">
        <v>1480</v>
      </c>
      <c r="Q3892" s="162">
        <v>2735</v>
      </c>
      <c r="R3892" s="164">
        <v>1</v>
      </c>
      <c r="S3892" s="164" t="s">
        <v>644</v>
      </c>
      <c r="T3892" s="164"/>
      <c r="U3892" s="164" t="s">
        <v>644</v>
      </c>
      <c r="V3892" s="164" t="s">
        <v>644</v>
      </c>
      <c r="W3892" s="162">
        <f t="shared" si="221"/>
        <v>1</v>
      </c>
      <c r="X3892" s="162">
        <v>1</v>
      </c>
      <c r="Y3892" t="str">
        <f t="shared" si="219"/>
        <v>Public Elementary</v>
      </c>
      <c r="AA3892" t="str">
        <f t="shared" si="220"/>
        <v>1</v>
      </c>
    </row>
    <row r="3893" spans="1:27" ht="15.75" hidden="1" customHeight="1" x14ac:dyDescent="0.25">
      <c r="A3893" s="162">
        <v>3868</v>
      </c>
      <c r="B3893" s="162">
        <v>123812</v>
      </c>
      <c r="C3893" s="163" t="s">
        <v>4418</v>
      </c>
      <c r="D3893" s="163" t="s">
        <v>638</v>
      </c>
      <c r="E3893" s="163" t="s">
        <v>1000</v>
      </c>
      <c r="F3893" s="163" t="s">
        <v>4053</v>
      </c>
      <c r="G3893" s="163" t="s">
        <v>4410</v>
      </c>
      <c r="H3893" s="163" t="s">
        <v>4411</v>
      </c>
      <c r="I3893" s="163" t="s">
        <v>643</v>
      </c>
      <c r="J3893" s="162">
        <v>11.926729999999999</v>
      </c>
      <c r="K3893" s="162">
        <v>124.447557</v>
      </c>
      <c r="L3893" s="163" t="s">
        <v>644</v>
      </c>
      <c r="M3893" s="162">
        <v>14</v>
      </c>
      <c r="N3893" s="162">
        <v>86</v>
      </c>
      <c r="O3893" s="162">
        <v>202</v>
      </c>
      <c r="P3893" s="162">
        <v>1480</v>
      </c>
      <c r="Q3893" s="162">
        <v>2735</v>
      </c>
      <c r="R3893" s="164">
        <v>1</v>
      </c>
      <c r="S3893" s="164" t="s">
        <v>644</v>
      </c>
      <c r="T3893" s="164"/>
      <c r="U3893" s="164" t="s">
        <v>644</v>
      </c>
      <c r="V3893" s="164" t="s">
        <v>644</v>
      </c>
      <c r="W3893" s="162">
        <f t="shared" si="221"/>
        <v>1</v>
      </c>
      <c r="X3893" s="162">
        <v>1</v>
      </c>
      <c r="Y3893" t="str">
        <f t="shared" si="219"/>
        <v>Public Elementary</v>
      </c>
      <c r="AA3893" t="str">
        <f t="shared" si="220"/>
        <v>1</v>
      </c>
    </row>
    <row r="3894" spans="1:27" ht="15.75" hidden="1" customHeight="1" x14ac:dyDescent="0.25">
      <c r="A3894" s="162">
        <v>3869</v>
      </c>
      <c r="B3894" s="162">
        <v>123813</v>
      </c>
      <c r="C3894" s="163" t="s">
        <v>4419</v>
      </c>
      <c r="D3894" s="163" t="s">
        <v>638</v>
      </c>
      <c r="E3894" s="163" t="s">
        <v>1000</v>
      </c>
      <c r="F3894" s="163" t="s">
        <v>4053</v>
      </c>
      <c r="G3894" s="163" t="s">
        <v>4410</v>
      </c>
      <c r="H3894" s="163" t="s">
        <v>4411</v>
      </c>
      <c r="I3894" s="163" t="s">
        <v>643</v>
      </c>
      <c r="J3894" s="162">
        <v>11.907992</v>
      </c>
      <c r="K3894" s="162">
        <v>124.46104800000001</v>
      </c>
      <c r="L3894" s="163" t="s">
        <v>644</v>
      </c>
      <c r="M3894" s="162">
        <v>14</v>
      </c>
      <c r="N3894" s="162">
        <v>86</v>
      </c>
      <c r="O3894" s="162">
        <v>202</v>
      </c>
      <c r="P3894" s="162">
        <v>1480</v>
      </c>
      <c r="Q3894" s="162">
        <v>2735</v>
      </c>
      <c r="R3894" s="164">
        <v>1</v>
      </c>
      <c r="S3894" s="164" t="s">
        <v>644</v>
      </c>
      <c r="T3894" s="164"/>
      <c r="U3894" s="164" t="s">
        <v>644</v>
      </c>
      <c r="V3894" s="164" t="s">
        <v>644</v>
      </c>
      <c r="W3894" s="162">
        <f t="shared" si="221"/>
        <v>1</v>
      </c>
      <c r="X3894" s="162">
        <v>1</v>
      </c>
      <c r="Y3894" t="str">
        <f t="shared" si="219"/>
        <v>Public Elementary</v>
      </c>
      <c r="AA3894" t="str">
        <f t="shared" si="220"/>
        <v>1</v>
      </c>
    </row>
    <row r="3895" spans="1:27" ht="15.75" hidden="1" customHeight="1" x14ac:dyDescent="0.25">
      <c r="A3895" s="162">
        <v>3870</v>
      </c>
      <c r="B3895" s="162">
        <v>123814</v>
      </c>
      <c r="C3895" s="163" t="s">
        <v>1401</v>
      </c>
      <c r="D3895" s="163" t="s">
        <v>638</v>
      </c>
      <c r="E3895" s="163" t="s">
        <v>1000</v>
      </c>
      <c r="F3895" s="163" t="s">
        <v>4053</v>
      </c>
      <c r="G3895" s="163" t="s">
        <v>4410</v>
      </c>
      <c r="H3895" s="163" t="s">
        <v>4411</v>
      </c>
      <c r="I3895" s="163" t="s">
        <v>643</v>
      </c>
      <c r="J3895" s="162">
        <v>11.980271</v>
      </c>
      <c r="K3895" s="162">
        <v>124.41067099999999</v>
      </c>
      <c r="L3895" s="163" t="s">
        <v>644</v>
      </c>
      <c r="M3895" s="162">
        <v>14</v>
      </c>
      <c r="N3895" s="162">
        <v>86</v>
      </c>
      <c r="O3895" s="162">
        <v>202</v>
      </c>
      <c r="P3895" s="162">
        <v>1480</v>
      </c>
      <c r="Q3895" s="162">
        <v>2735</v>
      </c>
      <c r="R3895" s="164">
        <v>1</v>
      </c>
      <c r="S3895" s="164" t="s">
        <v>644</v>
      </c>
      <c r="T3895" s="164"/>
      <c r="U3895" s="164" t="s">
        <v>644</v>
      </c>
      <c r="V3895" s="164" t="s">
        <v>644</v>
      </c>
      <c r="W3895" s="162">
        <f t="shared" si="221"/>
        <v>1</v>
      </c>
      <c r="X3895" s="162">
        <v>1</v>
      </c>
      <c r="Y3895" t="str">
        <f t="shared" si="219"/>
        <v>Public Elementary</v>
      </c>
      <c r="AA3895" t="str">
        <f t="shared" si="220"/>
        <v>1</v>
      </c>
    </row>
    <row r="3896" spans="1:27" ht="15.75" hidden="1" customHeight="1" x14ac:dyDescent="0.25">
      <c r="A3896" s="162">
        <v>3871</v>
      </c>
      <c r="B3896" s="162">
        <v>123815</v>
      </c>
      <c r="C3896" s="163" t="s">
        <v>1616</v>
      </c>
      <c r="D3896" s="163" t="s">
        <v>638</v>
      </c>
      <c r="E3896" s="163" t="s">
        <v>1000</v>
      </c>
      <c r="F3896" s="163" t="s">
        <v>4053</v>
      </c>
      <c r="G3896" s="163" t="s">
        <v>4420</v>
      </c>
      <c r="H3896" s="163" t="s">
        <v>4421</v>
      </c>
      <c r="I3896" s="163" t="s">
        <v>643</v>
      </c>
      <c r="J3896" s="162">
        <v>12.074742000000001</v>
      </c>
      <c r="K3896" s="162">
        <v>124.210823</v>
      </c>
      <c r="L3896" s="163" t="s">
        <v>644</v>
      </c>
      <c r="M3896" s="162">
        <v>14</v>
      </c>
      <c r="N3896" s="162">
        <v>86</v>
      </c>
      <c r="O3896" s="162">
        <v>202</v>
      </c>
      <c r="P3896" s="162">
        <v>1481</v>
      </c>
      <c r="Q3896" s="162">
        <v>2736</v>
      </c>
      <c r="R3896" s="164">
        <v>1</v>
      </c>
      <c r="S3896" s="164" t="s">
        <v>644</v>
      </c>
      <c r="T3896" s="164"/>
      <c r="U3896" s="164" t="s">
        <v>644</v>
      </c>
      <c r="V3896" s="164" t="s">
        <v>644</v>
      </c>
      <c r="W3896" s="162">
        <f t="shared" si="221"/>
        <v>1</v>
      </c>
      <c r="X3896" s="162">
        <v>1</v>
      </c>
      <c r="Y3896" t="str">
        <f t="shared" si="219"/>
        <v>Public Elementary</v>
      </c>
      <c r="AA3896" t="str">
        <f t="shared" si="220"/>
        <v>1</v>
      </c>
    </row>
    <row r="3897" spans="1:27" ht="15.75" hidden="1" customHeight="1" x14ac:dyDescent="0.25">
      <c r="A3897" s="162">
        <v>3872</v>
      </c>
      <c r="B3897" s="162">
        <v>123816</v>
      </c>
      <c r="C3897" s="163" t="s">
        <v>4422</v>
      </c>
      <c r="D3897" s="163" t="s">
        <v>638</v>
      </c>
      <c r="E3897" s="163" t="s">
        <v>1000</v>
      </c>
      <c r="F3897" s="163" t="s">
        <v>4053</v>
      </c>
      <c r="G3897" s="163" t="s">
        <v>4420</v>
      </c>
      <c r="H3897" s="163" t="s">
        <v>4421</v>
      </c>
      <c r="I3897" s="163" t="s">
        <v>643</v>
      </c>
      <c r="J3897" s="177"/>
      <c r="K3897" s="177"/>
      <c r="L3897" s="163" t="s">
        <v>644</v>
      </c>
      <c r="M3897" s="162">
        <v>14</v>
      </c>
      <c r="N3897" s="162">
        <v>86</v>
      </c>
      <c r="O3897" s="162">
        <v>202</v>
      </c>
      <c r="P3897" s="162">
        <v>1481</v>
      </c>
      <c r="Q3897" s="162">
        <v>2736</v>
      </c>
      <c r="R3897" s="164">
        <v>1</v>
      </c>
      <c r="S3897" s="164" t="s">
        <v>644</v>
      </c>
      <c r="T3897" s="164"/>
      <c r="U3897" s="164" t="s">
        <v>644</v>
      </c>
      <c r="V3897" s="164" t="s">
        <v>644</v>
      </c>
      <c r="W3897" s="162">
        <f t="shared" si="221"/>
        <v>1</v>
      </c>
      <c r="X3897" s="162">
        <v>1</v>
      </c>
      <c r="Y3897" t="str">
        <f t="shared" si="219"/>
        <v>Public Elementary</v>
      </c>
      <c r="AA3897" t="str">
        <f t="shared" si="220"/>
        <v>1</v>
      </c>
    </row>
    <row r="3898" spans="1:27" ht="15.75" hidden="1" customHeight="1" x14ac:dyDescent="0.25">
      <c r="A3898" s="162">
        <v>3873</v>
      </c>
      <c r="B3898" s="162">
        <v>123818</v>
      </c>
      <c r="C3898" s="163" t="s">
        <v>4423</v>
      </c>
      <c r="D3898" s="163" t="s">
        <v>638</v>
      </c>
      <c r="E3898" s="163" t="s">
        <v>1000</v>
      </c>
      <c r="F3898" s="163" t="s">
        <v>4053</v>
      </c>
      <c r="G3898" s="163" t="s">
        <v>4420</v>
      </c>
      <c r="H3898" s="163" t="s">
        <v>4421</v>
      </c>
      <c r="I3898" s="163" t="s">
        <v>643</v>
      </c>
      <c r="J3898" s="162">
        <v>12.068528000000001</v>
      </c>
      <c r="K3898" s="162">
        <v>124.227512</v>
      </c>
      <c r="L3898" s="163" t="s">
        <v>644</v>
      </c>
      <c r="M3898" s="162">
        <v>14</v>
      </c>
      <c r="N3898" s="162">
        <v>86</v>
      </c>
      <c r="O3898" s="162">
        <v>202</v>
      </c>
      <c r="P3898" s="162">
        <v>1481</v>
      </c>
      <c r="Q3898" s="162">
        <v>2736</v>
      </c>
      <c r="R3898" s="164">
        <v>1</v>
      </c>
      <c r="S3898" s="164" t="s">
        <v>644</v>
      </c>
      <c r="T3898" s="164"/>
      <c r="U3898" s="164" t="s">
        <v>644</v>
      </c>
      <c r="V3898" s="164" t="s">
        <v>644</v>
      </c>
      <c r="W3898" s="162">
        <f t="shared" si="221"/>
        <v>1</v>
      </c>
      <c r="X3898" s="162">
        <v>1</v>
      </c>
      <c r="Y3898" t="str">
        <f t="shared" si="219"/>
        <v>Public Elementary</v>
      </c>
      <c r="AA3898" t="str">
        <f t="shared" si="220"/>
        <v>1</v>
      </c>
    </row>
    <row r="3899" spans="1:27" ht="15.75" hidden="1" customHeight="1" x14ac:dyDescent="0.25">
      <c r="A3899" s="162">
        <v>3874</v>
      </c>
      <c r="B3899" s="162">
        <v>123819</v>
      </c>
      <c r="C3899" s="163" t="s">
        <v>4424</v>
      </c>
      <c r="D3899" s="163" t="s">
        <v>638</v>
      </c>
      <c r="E3899" s="163" t="s">
        <v>1000</v>
      </c>
      <c r="F3899" s="163" t="s">
        <v>4053</v>
      </c>
      <c r="G3899" s="163" t="s">
        <v>4420</v>
      </c>
      <c r="H3899" s="163" t="s">
        <v>4421</v>
      </c>
      <c r="I3899" s="163" t="s">
        <v>643</v>
      </c>
      <c r="J3899" s="162">
        <v>12.041839</v>
      </c>
      <c r="K3899" s="162">
        <v>124.163876</v>
      </c>
      <c r="L3899" s="163" t="s">
        <v>644</v>
      </c>
      <c r="M3899" s="162">
        <v>14</v>
      </c>
      <c r="N3899" s="162">
        <v>86</v>
      </c>
      <c r="O3899" s="162">
        <v>202</v>
      </c>
      <c r="P3899" s="162">
        <v>1481</v>
      </c>
      <c r="Q3899" s="162">
        <v>2736</v>
      </c>
      <c r="R3899" s="164">
        <v>1</v>
      </c>
      <c r="S3899" s="164" t="s">
        <v>644</v>
      </c>
      <c r="T3899" s="164"/>
      <c r="U3899" s="164" t="s">
        <v>644</v>
      </c>
      <c r="V3899" s="164" t="s">
        <v>644</v>
      </c>
      <c r="W3899" s="162">
        <f t="shared" si="221"/>
        <v>1</v>
      </c>
      <c r="X3899" s="162">
        <v>1</v>
      </c>
      <c r="Y3899" t="str">
        <f t="shared" si="219"/>
        <v>Public Elementary</v>
      </c>
      <c r="AA3899" t="str">
        <f t="shared" si="220"/>
        <v>1</v>
      </c>
    </row>
    <row r="3900" spans="1:27" ht="15.75" hidden="1" customHeight="1" x14ac:dyDescent="0.25">
      <c r="A3900" s="162">
        <v>3875</v>
      </c>
      <c r="B3900" s="162">
        <v>123820</v>
      </c>
      <c r="C3900" s="163" t="s">
        <v>4425</v>
      </c>
      <c r="D3900" s="163" t="s">
        <v>638</v>
      </c>
      <c r="E3900" s="163" t="s">
        <v>1000</v>
      </c>
      <c r="F3900" s="163" t="s">
        <v>4053</v>
      </c>
      <c r="G3900" s="163" t="s">
        <v>4420</v>
      </c>
      <c r="H3900" s="163" t="s">
        <v>4421</v>
      </c>
      <c r="I3900" s="163" t="s">
        <v>643</v>
      </c>
      <c r="J3900" s="170"/>
      <c r="K3900" s="170"/>
      <c r="L3900" s="163" t="s">
        <v>644</v>
      </c>
      <c r="M3900" s="162">
        <v>14</v>
      </c>
      <c r="N3900" s="162">
        <v>86</v>
      </c>
      <c r="O3900" s="162">
        <v>202</v>
      </c>
      <c r="P3900" s="162">
        <v>1481</v>
      </c>
      <c r="Q3900" s="162">
        <v>2736</v>
      </c>
      <c r="R3900" s="164">
        <v>1</v>
      </c>
      <c r="S3900" s="164" t="s">
        <v>644</v>
      </c>
      <c r="T3900" s="164"/>
      <c r="U3900" s="164" t="s">
        <v>644</v>
      </c>
      <c r="V3900" s="164" t="s">
        <v>644</v>
      </c>
      <c r="W3900" s="162">
        <f t="shared" si="221"/>
        <v>1</v>
      </c>
      <c r="X3900" s="162">
        <v>1</v>
      </c>
      <c r="Y3900" t="str">
        <f t="shared" si="219"/>
        <v>Public Elementary</v>
      </c>
      <c r="AA3900" t="str">
        <f t="shared" si="220"/>
        <v>1</v>
      </c>
    </row>
    <row r="3901" spans="1:27" ht="15.75" hidden="1" customHeight="1" x14ac:dyDescent="0.25">
      <c r="A3901" s="162">
        <v>3876</v>
      </c>
      <c r="B3901" s="162">
        <v>123821</v>
      </c>
      <c r="C3901" s="163" t="s">
        <v>4426</v>
      </c>
      <c r="D3901" s="163" t="s">
        <v>638</v>
      </c>
      <c r="E3901" s="163" t="s">
        <v>1000</v>
      </c>
      <c r="F3901" s="163" t="s">
        <v>4053</v>
      </c>
      <c r="G3901" s="163" t="s">
        <v>4420</v>
      </c>
      <c r="H3901" s="163" t="s">
        <v>4421</v>
      </c>
      <c r="I3901" s="163" t="s">
        <v>643</v>
      </c>
      <c r="J3901" s="170"/>
      <c r="K3901" s="170"/>
      <c r="L3901" s="163" t="s">
        <v>644</v>
      </c>
      <c r="M3901" s="162">
        <v>14</v>
      </c>
      <c r="N3901" s="162">
        <v>86</v>
      </c>
      <c r="O3901" s="162">
        <v>202</v>
      </c>
      <c r="P3901" s="162">
        <v>1481</v>
      </c>
      <c r="Q3901" s="162">
        <v>2736</v>
      </c>
      <c r="R3901" s="164">
        <v>1</v>
      </c>
      <c r="S3901" s="164" t="s">
        <v>644</v>
      </c>
      <c r="T3901" s="164"/>
      <c r="U3901" s="164" t="s">
        <v>644</v>
      </c>
      <c r="V3901" s="164" t="s">
        <v>644</v>
      </c>
      <c r="W3901" s="162">
        <f t="shared" si="221"/>
        <v>1</v>
      </c>
      <c r="X3901" s="162">
        <v>1</v>
      </c>
      <c r="Y3901" t="str">
        <f t="shared" si="219"/>
        <v>Public Elementary</v>
      </c>
      <c r="AA3901" t="str">
        <f t="shared" si="220"/>
        <v>1</v>
      </c>
    </row>
    <row r="3902" spans="1:27" ht="15.75" hidden="1" customHeight="1" x14ac:dyDescent="0.25">
      <c r="A3902" s="162">
        <v>3877</v>
      </c>
      <c r="B3902" s="162">
        <v>123822</v>
      </c>
      <c r="C3902" s="163" t="s">
        <v>4427</v>
      </c>
      <c r="D3902" s="163" t="s">
        <v>638</v>
      </c>
      <c r="E3902" s="163" t="s">
        <v>1000</v>
      </c>
      <c r="F3902" s="163" t="s">
        <v>4053</v>
      </c>
      <c r="G3902" s="163" t="s">
        <v>4420</v>
      </c>
      <c r="H3902" s="163" t="s">
        <v>4421</v>
      </c>
      <c r="I3902" s="163" t="s">
        <v>643</v>
      </c>
      <c r="J3902" s="166">
        <v>12.072217</v>
      </c>
      <c r="K3902" s="166">
        <v>124.203772</v>
      </c>
      <c r="L3902" s="163" t="s">
        <v>644</v>
      </c>
      <c r="M3902" s="162">
        <v>14</v>
      </c>
      <c r="N3902" s="162">
        <v>86</v>
      </c>
      <c r="O3902" s="162">
        <v>202</v>
      </c>
      <c r="P3902" s="162">
        <v>1481</v>
      </c>
      <c r="Q3902" s="162">
        <v>2736</v>
      </c>
      <c r="R3902" s="164">
        <v>1</v>
      </c>
      <c r="S3902" s="164" t="s">
        <v>644</v>
      </c>
      <c r="T3902" s="164"/>
      <c r="U3902" s="164" t="s">
        <v>644</v>
      </c>
      <c r="V3902" s="164" t="s">
        <v>644</v>
      </c>
      <c r="W3902" s="162">
        <f t="shared" si="221"/>
        <v>1</v>
      </c>
      <c r="X3902" s="162">
        <v>1</v>
      </c>
      <c r="Y3902" t="str">
        <f t="shared" si="219"/>
        <v>Public Elementary</v>
      </c>
      <c r="AA3902" t="str">
        <f t="shared" si="220"/>
        <v>1</v>
      </c>
    </row>
    <row r="3903" spans="1:27" ht="15.75" hidden="1" customHeight="1" x14ac:dyDescent="0.25">
      <c r="A3903" s="162">
        <v>3878</v>
      </c>
      <c r="B3903" s="162">
        <v>123823</v>
      </c>
      <c r="C3903" s="163" t="s">
        <v>4174</v>
      </c>
      <c r="D3903" s="163" t="s">
        <v>638</v>
      </c>
      <c r="E3903" s="163" t="s">
        <v>1000</v>
      </c>
      <c r="F3903" s="163" t="s">
        <v>4053</v>
      </c>
      <c r="G3903" s="163" t="s">
        <v>4420</v>
      </c>
      <c r="H3903" s="163" t="s">
        <v>4421</v>
      </c>
      <c r="I3903" s="163" t="s">
        <v>643</v>
      </c>
      <c r="J3903" s="170"/>
      <c r="K3903" s="170"/>
      <c r="L3903" s="163" t="s">
        <v>644</v>
      </c>
      <c r="M3903" s="162">
        <v>14</v>
      </c>
      <c r="N3903" s="162">
        <v>86</v>
      </c>
      <c r="O3903" s="162">
        <v>202</v>
      </c>
      <c r="P3903" s="162">
        <v>1481</v>
      </c>
      <c r="Q3903" s="162">
        <v>2736</v>
      </c>
      <c r="R3903" s="164">
        <v>1</v>
      </c>
      <c r="S3903" s="164" t="s">
        <v>644</v>
      </c>
      <c r="T3903" s="164"/>
      <c r="U3903" s="164" t="s">
        <v>644</v>
      </c>
      <c r="V3903" s="164" t="s">
        <v>644</v>
      </c>
      <c r="W3903" s="162">
        <f t="shared" si="221"/>
        <v>1</v>
      </c>
      <c r="X3903" s="162">
        <v>1</v>
      </c>
      <c r="Y3903" t="str">
        <f t="shared" si="219"/>
        <v>Public Elementary</v>
      </c>
      <c r="AA3903" t="str">
        <f t="shared" si="220"/>
        <v>1</v>
      </c>
    </row>
    <row r="3904" spans="1:27" ht="15.75" hidden="1" customHeight="1" x14ac:dyDescent="0.25">
      <c r="A3904" s="162">
        <v>3879</v>
      </c>
      <c r="B3904" s="162">
        <v>123824</v>
      </c>
      <c r="C3904" s="163" t="s">
        <v>4428</v>
      </c>
      <c r="D3904" s="163" t="s">
        <v>638</v>
      </c>
      <c r="E3904" s="163" t="s">
        <v>1000</v>
      </c>
      <c r="F3904" s="163" t="s">
        <v>4053</v>
      </c>
      <c r="G3904" s="163" t="s">
        <v>4420</v>
      </c>
      <c r="H3904" s="163" t="s">
        <v>4421</v>
      </c>
      <c r="I3904" s="163" t="s">
        <v>643</v>
      </c>
      <c r="J3904" s="170"/>
      <c r="K3904" s="170"/>
      <c r="L3904" s="163" t="s">
        <v>644</v>
      </c>
      <c r="M3904" s="162">
        <v>14</v>
      </c>
      <c r="N3904" s="162">
        <v>86</v>
      </c>
      <c r="O3904" s="162">
        <v>202</v>
      </c>
      <c r="P3904" s="162">
        <v>1481</v>
      </c>
      <c r="Q3904" s="162">
        <v>2736</v>
      </c>
      <c r="R3904" s="164">
        <v>1</v>
      </c>
      <c r="S3904" s="164" t="s">
        <v>644</v>
      </c>
      <c r="T3904" s="164"/>
      <c r="U3904" s="164" t="s">
        <v>644</v>
      </c>
      <c r="V3904" s="164" t="s">
        <v>644</v>
      </c>
      <c r="W3904" s="162">
        <f t="shared" si="221"/>
        <v>1</v>
      </c>
      <c r="X3904" s="162">
        <v>1</v>
      </c>
      <c r="Y3904" t="str">
        <f t="shared" si="219"/>
        <v>Public Elementary</v>
      </c>
      <c r="AA3904" t="str">
        <f t="shared" si="220"/>
        <v>1</v>
      </c>
    </row>
    <row r="3905" spans="1:27" ht="15.75" hidden="1" customHeight="1" x14ac:dyDescent="0.25">
      <c r="A3905" s="162">
        <v>3880</v>
      </c>
      <c r="B3905" s="162">
        <v>123825</v>
      </c>
      <c r="C3905" s="163" t="s">
        <v>4429</v>
      </c>
      <c r="D3905" s="163" t="s">
        <v>638</v>
      </c>
      <c r="E3905" s="163" t="s">
        <v>1000</v>
      </c>
      <c r="F3905" s="163" t="s">
        <v>4053</v>
      </c>
      <c r="G3905" s="163" t="s">
        <v>4420</v>
      </c>
      <c r="H3905" s="163" t="s">
        <v>4421</v>
      </c>
      <c r="I3905" s="163" t="s">
        <v>643</v>
      </c>
      <c r="J3905" s="162">
        <v>12.073563999999999</v>
      </c>
      <c r="K3905" s="162">
        <v>124.23506500000001</v>
      </c>
      <c r="L3905" s="163" t="s">
        <v>644</v>
      </c>
      <c r="M3905" s="162">
        <v>14</v>
      </c>
      <c r="N3905" s="162">
        <v>86</v>
      </c>
      <c r="O3905" s="162">
        <v>202</v>
      </c>
      <c r="P3905" s="162">
        <v>1481</v>
      </c>
      <c r="Q3905" s="162">
        <v>2736</v>
      </c>
      <c r="R3905" s="164">
        <v>1</v>
      </c>
      <c r="S3905" s="164" t="s">
        <v>644</v>
      </c>
      <c r="T3905" s="164"/>
      <c r="U3905" s="164" t="s">
        <v>644</v>
      </c>
      <c r="V3905" s="164" t="s">
        <v>644</v>
      </c>
      <c r="W3905" s="162">
        <f t="shared" si="221"/>
        <v>1</v>
      </c>
      <c r="X3905" s="162">
        <v>1</v>
      </c>
      <c r="Y3905" t="str">
        <f t="shared" si="219"/>
        <v>Public Elementary</v>
      </c>
      <c r="AA3905" t="str">
        <f t="shared" si="220"/>
        <v>1</v>
      </c>
    </row>
    <row r="3906" spans="1:27" ht="15.75" hidden="1" customHeight="1" x14ac:dyDescent="0.25">
      <c r="A3906" s="162">
        <v>3881</v>
      </c>
      <c r="B3906" s="162">
        <v>123826</v>
      </c>
      <c r="C3906" s="163" t="s">
        <v>4430</v>
      </c>
      <c r="D3906" s="163" t="s">
        <v>638</v>
      </c>
      <c r="E3906" s="163" t="s">
        <v>1000</v>
      </c>
      <c r="F3906" s="163" t="s">
        <v>4053</v>
      </c>
      <c r="G3906" s="163" t="s">
        <v>4420</v>
      </c>
      <c r="H3906" s="163" t="s">
        <v>4421</v>
      </c>
      <c r="I3906" s="163" t="s">
        <v>643</v>
      </c>
      <c r="J3906" s="170"/>
      <c r="K3906" s="170"/>
      <c r="L3906" s="163" t="s">
        <v>644</v>
      </c>
      <c r="M3906" s="162">
        <v>14</v>
      </c>
      <c r="N3906" s="162">
        <v>86</v>
      </c>
      <c r="O3906" s="162">
        <v>202</v>
      </c>
      <c r="P3906" s="162">
        <v>1481</v>
      </c>
      <c r="Q3906" s="162">
        <v>2736</v>
      </c>
      <c r="R3906" s="164">
        <v>1</v>
      </c>
      <c r="S3906" s="164" t="s">
        <v>644</v>
      </c>
      <c r="T3906" s="164"/>
      <c r="U3906" s="164" t="s">
        <v>644</v>
      </c>
      <c r="V3906" s="164" t="s">
        <v>644</v>
      </c>
      <c r="W3906" s="162">
        <f t="shared" si="221"/>
        <v>1</v>
      </c>
      <c r="X3906" s="162">
        <v>1</v>
      </c>
      <c r="Y3906" t="str">
        <f t="shared" si="219"/>
        <v>Public Elementary</v>
      </c>
      <c r="AA3906" t="str">
        <f t="shared" si="220"/>
        <v>1</v>
      </c>
    </row>
    <row r="3907" spans="1:27" ht="15.75" hidden="1" customHeight="1" x14ac:dyDescent="0.25">
      <c r="A3907" s="162">
        <v>3882</v>
      </c>
      <c r="B3907" s="162">
        <v>123827</v>
      </c>
      <c r="C3907" s="163" t="s">
        <v>4431</v>
      </c>
      <c r="D3907" s="163" t="s">
        <v>638</v>
      </c>
      <c r="E3907" s="163" t="s">
        <v>1000</v>
      </c>
      <c r="F3907" s="163" t="s">
        <v>4053</v>
      </c>
      <c r="G3907" s="163" t="s">
        <v>4420</v>
      </c>
      <c r="H3907" s="163" t="s">
        <v>4421</v>
      </c>
      <c r="I3907" s="163" t="s">
        <v>643</v>
      </c>
      <c r="J3907" s="170"/>
      <c r="K3907" s="170"/>
      <c r="L3907" s="163" t="s">
        <v>644</v>
      </c>
      <c r="M3907" s="162">
        <v>14</v>
      </c>
      <c r="N3907" s="162">
        <v>86</v>
      </c>
      <c r="O3907" s="162">
        <v>202</v>
      </c>
      <c r="P3907" s="162">
        <v>1481</v>
      </c>
      <c r="Q3907" s="162">
        <v>2736</v>
      </c>
      <c r="R3907" s="164">
        <v>1</v>
      </c>
      <c r="S3907" s="164" t="s">
        <v>644</v>
      </c>
      <c r="T3907" s="164"/>
      <c r="U3907" s="164" t="s">
        <v>644</v>
      </c>
      <c r="V3907" s="164" t="s">
        <v>644</v>
      </c>
      <c r="W3907" s="162">
        <f t="shared" si="221"/>
        <v>1</v>
      </c>
      <c r="X3907" s="162">
        <v>1</v>
      </c>
      <c r="Y3907" t="str">
        <f t="shared" si="219"/>
        <v>Public Elementary</v>
      </c>
      <c r="AA3907" t="str">
        <f t="shared" si="220"/>
        <v>1</v>
      </c>
    </row>
    <row r="3908" spans="1:27" ht="15.75" hidden="1" customHeight="1" x14ac:dyDescent="0.25">
      <c r="A3908" s="162">
        <v>3883</v>
      </c>
      <c r="B3908" s="162">
        <v>123828</v>
      </c>
      <c r="C3908" s="163" t="s">
        <v>4432</v>
      </c>
      <c r="D3908" s="163" t="s">
        <v>638</v>
      </c>
      <c r="E3908" s="163" t="s">
        <v>1000</v>
      </c>
      <c r="F3908" s="163" t="s">
        <v>4053</v>
      </c>
      <c r="G3908" s="163" t="s">
        <v>4420</v>
      </c>
      <c r="H3908" s="163" t="s">
        <v>4421</v>
      </c>
      <c r="I3908" s="163" t="s">
        <v>643</v>
      </c>
      <c r="J3908" s="162">
        <v>12.056105000000001</v>
      </c>
      <c r="K3908" s="162">
        <v>124.16056399999999</v>
      </c>
      <c r="L3908" s="163" t="s">
        <v>644</v>
      </c>
      <c r="M3908" s="162">
        <v>14</v>
      </c>
      <c r="N3908" s="162">
        <v>86</v>
      </c>
      <c r="O3908" s="162">
        <v>202</v>
      </c>
      <c r="P3908" s="162">
        <v>1481</v>
      </c>
      <c r="Q3908" s="162">
        <v>2736</v>
      </c>
      <c r="R3908" s="164">
        <v>1</v>
      </c>
      <c r="S3908" s="164" t="s">
        <v>644</v>
      </c>
      <c r="T3908" s="164"/>
      <c r="U3908" s="164" t="s">
        <v>644</v>
      </c>
      <c r="V3908" s="164" t="s">
        <v>644</v>
      </c>
      <c r="W3908" s="162">
        <f t="shared" si="221"/>
        <v>1</v>
      </c>
      <c r="X3908" s="162">
        <v>1</v>
      </c>
      <c r="Y3908" t="str">
        <f t="shared" si="219"/>
        <v>Public Elementary</v>
      </c>
      <c r="AA3908" t="str">
        <f t="shared" si="220"/>
        <v>1</v>
      </c>
    </row>
    <row r="3909" spans="1:27" ht="15.75" hidden="1" customHeight="1" x14ac:dyDescent="0.25">
      <c r="A3909" s="162">
        <v>3884</v>
      </c>
      <c r="B3909" s="162">
        <v>123829</v>
      </c>
      <c r="C3909" s="163" t="s">
        <v>4433</v>
      </c>
      <c r="D3909" s="163" t="s">
        <v>638</v>
      </c>
      <c r="E3909" s="163" t="s">
        <v>1000</v>
      </c>
      <c r="F3909" s="163" t="s">
        <v>4053</v>
      </c>
      <c r="G3909" s="163" t="s">
        <v>4434</v>
      </c>
      <c r="H3909" s="163" t="s">
        <v>4434</v>
      </c>
      <c r="I3909" s="163" t="s">
        <v>643</v>
      </c>
      <c r="J3909" s="166">
        <v>11.897588000000001</v>
      </c>
      <c r="K3909" s="166">
        <v>124.65645600000001</v>
      </c>
      <c r="L3909" s="163" t="s">
        <v>644</v>
      </c>
      <c r="M3909" s="162">
        <v>14</v>
      </c>
      <c r="N3909" s="162">
        <v>86</v>
      </c>
      <c r="O3909" s="162">
        <v>202</v>
      </c>
      <c r="P3909" s="162">
        <v>1483</v>
      </c>
      <c r="Q3909" s="162">
        <v>2738</v>
      </c>
      <c r="R3909" s="164">
        <v>1</v>
      </c>
      <c r="S3909" s="164" t="s">
        <v>644</v>
      </c>
      <c r="T3909" s="164"/>
      <c r="U3909" s="164" t="s">
        <v>644</v>
      </c>
      <c r="V3909" s="164" t="s">
        <v>644</v>
      </c>
      <c r="W3909" s="162">
        <f t="shared" si="221"/>
        <v>1</v>
      </c>
      <c r="X3909" s="162">
        <v>1</v>
      </c>
      <c r="Y3909" t="str">
        <f t="shared" si="219"/>
        <v>Public Elementary</v>
      </c>
      <c r="AA3909" t="str">
        <f t="shared" si="220"/>
        <v>1</v>
      </c>
    </row>
    <row r="3910" spans="1:27" ht="15.75" hidden="1" customHeight="1" x14ac:dyDescent="0.25">
      <c r="A3910" s="162">
        <v>3885</v>
      </c>
      <c r="B3910" s="162">
        <v>123831</v>
      </c>
      <c r="C3910" s="163" t="s">
        <v>1731</v>
      </c>
      <c r="D3910" s="163" t="s">
        <v>638</v>
      </c>
      <c r="E3910" s="163" t="s">
        <v>1000</v>
      </c>
      <c r="F3910" s="163" t="s">
        <v>4053</v>
      </c>
      <c r="G3910" s="163" t="s">
        <v>4434</v>
      </c>
      <c r="H3910" s="163" t="s">
        <v>4434</v>
      </c>
      <c r="I3910" s="163" t="s">
        <v>643</v>
      </c>
      <c r="J3910" s="166">
        <v>11.911445000000001</v>
      </c>
      <c r="K3910" s="166">
        <v>124.803314</v>
      </c>
      <c r="L3910" s="163" t="s">
        <v>644</v>
      </c>
      <c r="M3910" s="162">
        <v>14</v>
      </c>
      <c r="N3910" s="162">
        <v>86</v>
      </c>
      <c r="O3910" s="162">
        <v>202</v>
      </c>
      <c r="P3910" s="162">
        <v>1483</v>
      </c>
      <c r="Q3910" s="162">
        <v>2738</v>
      </c>
      <c r="R3910" s="164">
        <v>1</v>
      </c>
      <c r="S3910" s="164" t="s">
        <v>644</v>
      </c>
      <c r="T3910" s="164"/>
      <c r="U3910" s="164" t="s">
        <v>644</v>
      </c>
      <c r="V3910" s="164" t="s">
        <v>644</v>
      </c>
      <c r="W3910" s="162">
        <f t="shared" si="221"/>
        <v>1</v>
      </c>
      <c r="X3910" s="162">
        <v>1</v>
      </c>
      <c r="Y3910" t="str">
        <f t="shared" si="219"/>
        <v>Public Elementary</v>
      </c>
      <c r="AA3910" t="str">
        <f t="shared" si="220"/>
        <v>1</v>
      </c>
    </row>
    <row r="3911" spans="1:27" ht="15.75" hidden="1" customHeight="1" x14ac:dyDescent="0.25">
      <c r="A3911" s="162">
        <v>3886</v>
      </c>
      <c r="B3911" s="162">
        <v>123832</v>
      </c>
      <c r="C3911" s="163" t="s">
        <v>4435</v>
      </c>
      <c r="D3911" s="163" t="s">
        <v>638</v>
      </c>
      <c r="E3911" s="163" t="s">
        <v>1000</v>
      </c>
      <c r="F3911" s="163" t="s">
        <v>4053</v>
      </c>
      <c r="G3911" s="163" t="s">
        <v>4434</v>
      </c>
      <c r="H3911" s="163" t="s">
        <v>4434</v>
      </c>
      <c r="I3911" s="163" t="s">
        <v>643</v>
      </c>
      <c r="J3911" s="162">
        <v>11.914448999999999</v>
      </c>
      <c r="K3911" s="162">
        <v>124.76705200000001</v>
      </c>
      <c r="L3911" s="163" t="s">
        <v>644</v>
      </c>
      <c r="M3911" s="162">
        <v>14</v>
      </c>
      <c r="N3911" s="162">
        <v>86</v>
      </c>
      <c r="O3911" s="162">
        <v>202</v>
      </c>
      <c r="P3911" s="162">
        <v>1483</v>
      </c>
      <c r="Q3911" s="162">
        <v>2738</v>
      </c>
      <c r="R3911" s="164">
        <v>1</v>
      </c>
      <c r="S3911" s="164" t="s">
        <v>644</v>
      </c>
      <c r="T3911" s="164"/>
      <c r="U3911" s="164" t="s">
        <v>644</v>
      </c>
      <c r="V3911" s="164" t="s">
        <v>644</v>
      </c>
      <c r="W3911" s="162">
        <f t="shared" si="221"/>
        <v>1</v>
      </c>
      <c r="X3911" s="162">
        <v>1</v>
      </c>
      <c r="Y3911" t="str">
        <f t="shared" si="219"/>
        <v>Public Elementary</v>
      </c>
      <c r="AA3911" t="str">
        <f t="shared" si="220"/>
        <v>1</v>
      </c>
    </row>
    <row r="3912" spans="1:27" ht="15.75" hidden="1" customHeight="1" x14ac:dyDescent="0.25">
      <c r="A3912" s="162">
        <v>3887</v>
      </c>
      <c r="B3912" s="162">
        <v>123833</v>
      </c>
      <c r="C3912" s="163" t="s">
        <v>3454</v>
      </c>
      <c r="D3912" s="163" t="s">
        <v>638</v>
      </c>
      <c r="E3912" s="163" t="s">
        <v>1000</v>
      </c>
      <c r="F3912" s="163" t="s">
        <v>4053</v>
      </c>
      <c r="G3912" s="163" t="s">
        <v>4434</v>
      </c>
      <c r="H3912" s="163" t="s">
        <v>4434</v>
      </c>
      <c r="I3912" s="163" t="s">
        <v>643</v>
      </c>
      <c r="J3912" s="162">
        <v>11.908485000000001</v>
      </c>
      <c r="K3912" s="162">
        <v>124.8223046</v>
      </c>
      <c r="L3912" s="163" t="s">
        <v>644</v>
      </c>
      <c r="M3912" s="162">
        <v>14</v>
      </c>
      <c r="N3912" s="162">
        <v>86</v>
      </c>
      <c r="O3912" s="162">
        <v>202</v>
      </c>
      <c r="P3912" s="162">
        <v>1483</v>
      </c>
      <c r="Q3912" s="162">
        <v>2738</v>
      </c>
      <c r="R3912" s="164">
        <v>1</v>
      </c>
      <c r="S3912" s="164" t="s">
        <v>644</v>
      </c>
      <c r="T3912" s="164"/>
      <c r="U3912" s="164" t="s">
        <v>644</v>
      </c>
      <c r="V3912" s="164" t="s">
        <v>644</v>
      </c>
      <c r="W3912" s="162">
        <f t="shared" si="221"/>
        <v>1</v>
      </c>
      <c r="X3912" s="162">
        <v>1</v>
      </c>
      <c r="Y3912" t="str">
        <f t="shared" si="219"/>
        <v>Public Elementary</v>
      </c>
      <c r="AA3912" t="str">
        <f t="shared" si="220"/>
        <v>1</v>
      </c>
    </row>
    <row r="3913" spans="1:27" ht="15.75" hidden="1" customHeight="1" x14ac:dyDescent="0.25">
      <c r="A3913" s="162">
        <v>3888</v>
      </c>
      <c r="B3913" s="162">
        <v>123834</v>
      </c>
      <c r="C3913" s="163" t="s">
        <v>959</v>
      </c>
      <c r="D3913" s="163" t="s">
        <v>638</v>
      </c>
      <c r="E3913" s="163" t="s">
        <v>1000</v>
      </c>
      <c r="F3913" s="163" t="s">
        <v>4053</v>
      </c>
      <c r="G3913" s="163" t="s">
        <v>4434</v>
      </c>
      <c r="H3913" s="163" t="s">
        <v>4434</v>
      </c>
      <c r="I3913" s="163" t="s">
        <v>643</v>
      </c>
      <c r="J3913" s="162">
        <v>11.901871</v>
      </c>
      <c r="K3913" s="162">
        <v>124.65980500000001</v>
      </c>
      <c r="L3913" s="163" t="s">
        <v>644</v>
      </c>
      <c r="M3913" s="162">
        <v>14</v>
      </c>
      <c r="N3913" s="162">
        <v>86</v>
      </c>
      <c r="O3913" s="162">
        <v>202</v>
      </c>
      <c r="P3913" s="162">
        <v>1483</v>
      </c>
      <c r="Q3913" s="162">
        <v>2738</v>
      </c>
      <c r="R3913" s="164">
        <v>1</v>
      </c>
      <c r="S3913" s="164" t="s">
        <v>644</v>
      </c>
      <c r="T3913" s="164"/>
      <c r="U3913" s="164" t="s">
        <v>644</v>
      </c>
      <c r="V3913" s="164" t="s">
        <v>644</v>
      </c>
      <c r="W3913" s="162">
        <f t="shared" si="221"/>
        <v>1</v>
      </c>
      <c r="X3913" s="162">
        <v>1</v>
      </c>
      <c r="Y3913" t="str">
        <f t="shared" si="219"/>
        <v>Public Elementary</v>
      </c>
      <c r="AA3913" t="str">
        <f t="shared" si="220"/>
        <v>1</v>
      </c>
    </row>
    <row r="3914" spans="1:27" ht="15.75" hidden="1" customHeight="1" x14ac:dyDescent="0.25">
      <c r="A3914" s="162">
        <v>3889</v>
      </c>
      <c r="B3914" s="162">
        <v>123835</v>
      </c>
      <c r="C3914" s="163" t="s">
        <v>853</v>
      </c>
      <c r="D3914" s="163" t="s">
        <v>638</v>
      </c>
      <c r="E3914" s="163" t="s">
        <v>1000</v>
      </c>
      <c r="F3914" s="163" t="s">
        <v>4053</v>
      </c>
      <c r="G3914" s="163" t="s">
        <v>4434</v>
      </c>
      <c r="H3914" s="163" t="s">
        <v>4434</v>
      </c>
      <c r="I3914" s="163" t="s">
        <v>643</v>
      </c>
      <c r="J3914" s="166">
        <v>11.919843</v>
      </c>
      <c r="K3914" s="166">
        <v>124.747696</v>
      </c>
      <c r="L3914" s="163" t="s">
        <v>644</v>
      </c>
      <c r="M3914" s="162">
        <v>14</v>
      </c>
      <c r="N3914" s="162">
        <v>86</v>
      </c>
      <c r="O3914" s="162">
        <v>202</v>
      </c>
      <c r="P3914" s="162">
        <v>1483</v>
      </c>
      <c r="Q3914" s="162">
        <v>2738</v>
      </c>
      <c r="R3914" s="164">
        <v>1</v>
      </c>
      <c r="S3914" s="164" t="s">
        <v>644</v>
      </c>
      <c r="T3914" s="164"/>
      <c r="U3914" s="164" t="s">
        <v>644</v>
      </c>
      <c r="V3914" s="164" t="s">
        <v>644</v>
      </c>
      <c r="W3914" s="162">
        <f t="shared" si="221"/>
        <v>1</v>
      </c>
      <c r="X3914" s="162">
        <v>1</v>
      </c>
      <c r="Y3914" t="str">
        <f t="shared" si="219"/>
        <v>Public Elementary</v>
      </c>
      <c r="AA3914" t="str">
        <f t="shared" si="220"/>
        <v>1</v>
      </c>
    </row>
    <row r="3915" spans="1:27" ht="15.75" hidden="1" customHeight="1" x14ac:dyDescent="0.25">
      <c r="A3915" s="162">
        <v>3890</v>
      </c>
      <c r="B3915" s="162">
        <v>123836</v>
      </c>
      <c r="C3915" s="163" t="s">
        <v>4436</v>
      </c>
      <c r="D3915" s="163" t="s">
        <v>638</v>
      </c>
      <c r="E3915" s="163" t="s">
        <v>1000</v>
      </c>
      <c r="F3915" s="163" t="s">
        <v>4053</v>
      </c>
      <c r="G3915" s="163" t="s">
        <v>4434</v>
      </c>
      <c r="H3915" s="163" t="s">
        <v>4434</v>
      </c>
      <c r="I3915" s="163" t="s">
        <v>643</v>
      </c>
      <c r="J3915" s="162">
        <v>11.877178000000001</v>
      </c>
      <c r="K3915" s="162">
        <v>124.784431</v>
      </c>
      <c r="L3915" s="163" t="s">
        <v>644</v>
      </c>
      <c r="M3915" s="162">
        <v>14</v>
      </c>
      <c r="N3915" s="162">
        <v>86</v>
      </c>
      <c r="O3915" s="162">
        <v>202</v>
      </c>
      <c r="P3915" s="162">
        <v>1483</v>
      </c>
      <c r="Q3915" s="162">
        <v>2738</v>
      </c>
      <c r="R3915" s="164">
        <v>1</v>
      </c>
      <c r="S3915" s="164" t="s">
        <v>644</v>
      </c>
      <c r="T3915" s="164"/>
      <c r="U3915" s="164" t="s">
        <v>644</v>
      </c>
      <c r="V3915" s="164" t="s">
        <v>644</v>
      </c>
      <c r="W3915" s="162">
        <f t="shared" si="221"/>
        <v>1</v>
      </c>
      <c r="X3915" s="162">
        <v>1</v>
      </c>
      <c r="Y3915" t="str">
        <f t="shared" si="219"/>
        <v>Public Elementary</v>
      </c>
      <c r="AA3915" t="str">
        <f t="shared" si="220"/>
        <v>1</v>
      </c>
    </row>
    <row r="3916" spans="1:27" ht="15.75" hidden="1" customHeight="1" x14ac:dyDescent="0.25">
      <c r="A3916" s="162">
        <v>3891</v>
      </c>
      <c r="B3916" s="162">
        <v>123837</v>
      </c>
      <c r="C3916" s="163" t="s">
        <v>4279</v>
      </c>
      <c r="D3916" s="163" t="s">
        <v>638</v>
      </c>
      <c r="E3916" s="163" t="s">
        <v>1000</v>
      </c>
      <c r="F3916" s="163" t="s">
        <v>4053</v>
      </c>
      <c r="G3916" s="163" t="s">
        <v>4434</v>
      </c>
      <c r="H3916" s="163" t="s">
        <v>4434</v>
      </c>
      <c r="I3916" s="163" t="s">
        <v>643</v>
      </c>
      <c r="J3916" s="162">
        <v>11.887509</v>
      </c>
      <c r="K3916" s="162">
        <v>124.784431</v>
      </c>
      <c r="L3916" s="163" t="s">
        <v>644</v>
      </c>
      <c r="M3916" s="162">
        <v>14</v>
      </c>
      <c r="N3916" s="162">
        <v>86</v>
      </c>
      <c r="O3916" s="162">
        <v>202</v>
      </c>
      <c r="P3916" s="162">
        <v>1483</v>
      </c>
      <c r="Q3916" s="162">
        <v>2738</v>
      </c>
      <c r="R3916" s="164">
        <v>1</v>
      </c>
      <c r="S3916" s="164" t="s">
        <v>644</v>
      </c>
      <c r="T3916" s="164"/>
      <c r="U3916" s="164" t="s">
        <v>644</v>
      </c>
      <c r="V3916" s="164" t="s">
        <v>644</v>
      </c>
      <c r="W3916" s="162">
        <f t="shared" si="221"/>
        <v>1</v>
      </c>
      <c r="X3916" s="162">
        <v>1</v>
      </c>
      <c r="Y3916" t="str">
        <f t="shared" si="219"/>
        <v>Public Elementary</v>
      </c>
      <c r="AA3916" t="str">
        <f t="shared" si="220"/>
        <v>1</v>
      </c>
    </row>
    <row r="3917" spans="1:27" ht="15.75" hidden="1" customHeight="1" x14ac:dyDescent="0.25">
      <c r="A3917" s="162">
        <v>3892</v>
      </c>
      <c r="B3917" s="162">
        <v>123838</v>
      </c>
      <c r="C3917" s="163" t="s">
        <v>4437</v>
      </c>
      <c r="D3917" s="163" t="s">
        <v>638</v>
      </c>
      <c r="E3917" s="163" t="s">
        <v>1000</v>
      </c>
      <c r="F3917" s="163" t="s">
        <v>4053</v>
      </c>
      <c r="G3917" s="163" t="s">
        <v>4434</v>
      </c>
      <c r="H3917" s="163" t="s">
        <v>4434</v>
      </c>
      <c r="I3917" s="163" t="s">
        <v>643</v>
      </c>
      <c r="J3917" s="162">
        <v>11.919592</v>
      </c>
      <c r="K3917" s="162">
        <v>124.747871</v>
      </c>
      <c r="L3917" s="163" t="s">
        <v>644</v>
      </c>
      <c r="M3917" s="162">
        <v>14</v>
      </c>
      <c r="N3917" s="162">
        <v>86</v>
      </c>
      <c r="O3917" s="162">
        <v>202</v>
      </c>
      <c r="P3917" s="162">
        <v>1483</v>
      </c>
      <c r="Q3917" s="162">
        <v>2738</v>
      </c>
      <c r="R3917" s="164">
        <v>1</v>
      </c>
      <c r="S3917" s="164" t="s">
        <v>644</v>
      </c>
      <c r="T3917" s="164"/>
      <c r="U3917" s="164" t="s">
        <v>644</v>
      </c>
      <c r="V3917" s="164" t="s">
        <v>644</v>
      </c>
      <c r="W3917" s="162">
        <f t="shared" si="221"/>
        <v>1</v>
      </c>
      <c r="X3917" s="162">
        <v>1</v>
      </c>
      <c r="Y3917" t="str">
        <f t="shared" si="219"/>
        <v>Public Elementary</v>
      </c>
      <c r="AA3917" t="str">
        <f t="shared" si="220"/>
        <v>1</v>
      </c>
    </row>
    <row r="3918" spans="1:27" ht="15.75" hidden="1" customHeight="1" x14ac:dyDescent="0.25">
      <c r="A3918" s="162">
        <v>3893</v>
      </c>
      <c r="B3918" s="162">
        <v>123839</v>
      </c>
      <c r="C3918" s="163" t="s">
        <v>4438</v>
      </c>
      <c r="D3918" s="163" t="s">
        <v>638</v>
      </c>
      <c r="E3918" s="163" t="s">
        <v>1000</v>
      </c>
      <c r="F3918" s="163" t="s">
        <v>4053</v>
      </c>
      <c r="G3918" s="163" t="s">
        <v>4434</v>
      </c>
      <c r="H3918" s="163" t="s">
        <v>4434</v>
      </c>
      <c r="I3918" s="163" t="s">
        <v>643</v>
      </c>
      <c r="J3918" s="162">
        <v>11.88205</v>
      </c>
      <c r="K3918" s="162">
        <v>124.823227</v>
      </c>
      <c r="L3918" s="163" t="s">
        <v>644</v>
      </c>
      <c r="M3918" s="162">
        <v>14</v>
      </c>
      <c r="N3918" s="162">
        <v>86</v>
      </c>
      <c r="O3918" s="162">
        <v>202</v>
      </c>
      <c r="P3918" s="162">
        <v>1483</v>
      </c>
      <c r="Q3918" s="162">
        <v>2738</v>
      </c>
      <c r="R3918" s="164">
        <v>1</v>
      </c>
      <c r="S3918" s="164" t="s">
        <v>644</v>
      </c>
      <c r="T3918" s="164"/>
      <c r="U3918" s="164" t="s">
        <v>644</v>
      </c>
      <c r="V3918" s="164" t="s">
        <v>644</v>
      </c>
      <c r="W3918" s="162">
        <f t="shared" si="221"/>
        <v>1</v>
      </c>
      <c r="X3918" s="162">
        <v>1</v>
      </c>
      <c r="Y3918" t="str">
        <f t="shared" si="219"/>
        <v>Public Elementary</v>
      </c>
      <c r="AA3918" t="str">
        <f t="shared" si="220"/>
        <v>1</v>
      </c>
    </row>
    <row r="3919" spans="1:27" ht="15.75" hidden="1" customHeight="1" x14ac:dyDescent="0.25">
      <c r="A3919" s="162">
        <v>3894</v>
      </c>
      <c r="B3919" s="162">
        <v>123840</v>
      </c>
      <c r="C3919" s="163" t="s">
        <v>4439</v>
      </c>
      <c r="D3919" s="163" t="s">
        <v>638</v>
      </c>
      <c r="E3919" s="163" t="s">
        <v>1000</v>
      </c>
      <c r="F3919" s="163" t="s">
        <v>4053</v>
      </c>
      <c r="G3919" s="163" t="s">
        <v>4434</v>
      </c>
      <c r="H3919" s="163" t="s">
        <v>4434</v>
      </c>
      <c r="I3919" s="163" t="s">
        <v>643</v>
      </c>
      <c r="J3919" s="162">
        <v>11.902794999999999</v>
      </c>
      <c r="K3919" s="162">
        <v>124.793274</v>
      </c>
      <c r="L3919" s="163" t="s">
        <v>644</v>
      </c>
      <c r="M3919" s="162">
        <v>14</v>
      </c>
      <c r="N3919" s="162">
        <v>86</v>
      </c>
      <c r="O3919" s="162">
        <v>202</v>
      </c>
      <c r="P3919" s="162">
        <v>1483</v>
      </c>
      <c r="Q3919" s="162">
        <v>2738</v>
      </c>
      <c r="R3919" s="164">
        <v>1</v>
      </c>
      <c r="S3919" s="164" t="s">
        <v>644</v>
      </c>
      <c r="T3919" s="164"/>
      <c r="U3919" s="164" t="s">
        <v>644</v>
      </c>
      <c r="V3919" s="164" t="s">
        <v>644</v>
      </c>
      <c r="W3919" s="162">
        <f t="shared" si="221"/>
        <v>1</v>
      </c>
      <c r="X3919" s="162">
        <v>1</v>
      </c>
      <c r="Y3919" t="str">
        <f t="shared" si="219"/>
        <v>Public Elementary</v>
      </c>
      <c r="AA3919" t="str">
        <f t="shared" si="220"/>
        <v>1</v>
      </c>
    </row>
    <row r="3920" spans="1:27" ht="15.75" hidden="1" customHeight="1" x14ac:dyDescent="0.25">
      <c r="A3920" s="162">
        <v>3895</v>
      </c>
      <c r="B3920" s="162">
        <v>123841</v>
      </c>
      <c r="C3920" s="163" t="s">
        <v>4440</v>
      </c>
      <c r="D3920" s="163" t="s">
        <v>638</v>
      </c>
      <c r="E3920" s="163" t="s">
        <v>1000</v>
      </c>
      <c r="F3920" s="163" t="s">
        <v>4053</v>
      </c>
      <c r="G3920" s="163" t="s">
        <v>4434</v>
      </c>
      <c r="H3920" s="163" t="s">
        <v>4434</v>
      </c>
      <c r="I3920" s="163" t="s">
        <v>643</v>
      </c>
      <c r="J3920" s="162">
        <v>11.897588000000001</v>
      </c>
      <c r="K3920" s="162">
        <v>124.792503</v>
      </c>
      <c r="L3920" s="163" t="s">
        <v>644</v>
      </c>
      <c r="M3920" s="162">
        <v>14</v>
      </c>
      <c r="N3920" s="162">
        <v>86</v>
      </c>
      <c r="O3920" s="162">
        <v>202</v>
      </c>
      <c r="P3920" s="162">
        <v>1483</v>
      </c>
      <c r="Q3920" s="162">
        <v>2738</v>
      </c>
      <c r="R3920" s="164">
        <v>1</v>
      </c>
      <c r="S3920" s="164" t="s">
        <v>644</v>
      </c>
      <c r="T3920" s="164"/>
      <c r="U3920" s="164" t="s">
        <v>644</v>
      </c>
      <c r="V3920" s="164" t="s">
        <v>644</v>
      </c>
      <c r="W3920" s="162">
        <f t="shared" si="221"/>
        <v>1</v>
      </c>
      <c r="X3920" s="162">
        <v>1</v>
      </c>
      <c r="Y3920" t="str">
        <f t="shared" si="219"/>
        <v>Public Elementary</v>
      </c>
      <c r="AA3920" t="str">
        <f t="shared" si="220"/>
        <v>1</v>
      </c>
    </row>
    <row r="3921" spans="1:27" ht="15.75" hidden="1" customHeight="1" x14ac:dyDescent="0.25">
      <c r="A3921" s="162">
        <v>3896</v>
      </c>
      <c r="B3921" s="162">
        <v>123842</v>
      </c>
      <c r="C3921" s="163" t="s">
        <v>4441</v>
      </c>
      <c r="D3921" s="163" t="s">
        <v>638</v>
      </c>
      <c r="E3921" s="163" t="s">
        <v>1000</v>
      </c>
      <c r="F3921" s="163" t="s">
        <v>4053</v>
      </c>
      <c r="G3921" s="163" t="s">
        <v>4434</v>
      </c>
      <c r="H3921" s="163" t="s">
        <v>4434</v>
      </c>
      <c r="I3921" s="163" t="s">
        <v>643</v>
      </c>
      <c r="J3921" s="162">
        <v>11.904517</v>
      </c>
      <c r="K3921" s="162">
        <v>124.76898199999999</v>
      </c>
      <c r="L3921" s="163" t="s">
        <v>644</v>
      </c>
      <c r="M3921" s="162">
        <v>14</v>
      </c>
      <c r="N3921" s="162">
        <v>86</v>
      </c>
      <c r="O3921" s="162">
        <v>202</v>
      </c>
      <c r="P3921" s="162">
        <v>1483</v>
      </c>
      <c r="Q3921" s="162">
        <v>2738</v>
      </c>
      <c r="R3921" s="164">
        <v>1</v>
      </c>
      <c r="S3921" s="164" t="s">
        <v>644</v>
      </c>
      <c r="T3921" s="164"/>
      <c r="U3921" s="164" t="s">
        <v>644</v>
      </c>
      <c r="V3921" s="164" t="s">
        <v>644</v>
      </c>
      <c r="W3921" s="162">
        <f t="shared" si="221"/>
        <v>1</v>
      </c>
      <c r="X3921" s="162">
        <v>1</v>
      </c>
      <c r="Y3921" t="str">
        <f t="shared" si="219"/>
        <v>Public Elementary</v>
      </c>
      <c r="AA3921" t="str">
        <f t="shared" si="220"/>
        <v>1</v>
      </c>
    </row>
    <row r="3922" spans="1:27" ht="15.75" hidden="1" customHeight="1" x14ac:dyDescent="0.25">
      <c r="A3922" s="162">
        <v>3897</v>
      </c>
      <c r="B3922" s="162">
        <v>123844</v>
      </c>
      <c r="C3922" s="163" t="s">
        <v>3463</v>
      </c>
      <c r="D3922" s="163" t="s">
        <v>638</v>
      </c>
      <c r="E3922" s="163" t="s">
        <v>1000</v>
      </c>
      <c r="F3922" s="163" t="s">
        <v>4053</v>
      </c>
      <c r="G3922" s="163" t="s">
        <v>4434</v>
      </c>
      <c r="H3922" s="163" t="s">
        <v>4434</v>
      </c>
      <c r="I3922" s="163" t="s">
        <v>643</v>
      </c>
      <c r="J3922" s="166">
        <v>11.94722</v>
      </c>
      <c r="K3922" s="166">
        <v>124.74803900000001</v>
      </c>
      <c r="L3922" s="163" t="s">
        <v>644</v>
      </c>
      <c r="M3922" s="162">
        <v>14</v>
      </c>
      <c r="N3922" s="162">
        <v>86</v>
      </c>
      <c r="O3922" s="162">
        <v>202</v>
      </c>
      <c r="P3922" s="162">
        <v>1483</v>
      </c>
      <c r="Q3922" s="162">
        <v>2738</v>
      </c>
      <c r="R3922" s="164">
        <v>1</v>
      </c>
      <c r="S3922" s="164" t="s">
        <v>644</v>
      </c>
      <c r="T3922" s="164"/>
      <c r="U3922" s="164" t="s">
        <v>644</v>
      </c>
      <c r="V3922" s="164" t="s">
        <v>644</v>
      </c>
      <c r="W3922" s="162">
        <f t="shared" si="221"/>
        <v>1</v>
      </c>
      <c r="X3922" s="162">
        <v>1</v>
      </c>
      <c r="Y3922" t="str">
        <f t="shared" si="219"/>
        <v>Public Elementary</v>
      </c>
      <c r="AA3922" t="str">
        <f t="shared" si="220"/>
        <v>1</v>
      </c>
    </row>
    <row r="3923" spans="1:27" ht="15.75" hidden="1" customHeight="1" x14ac:dyDescent="0.25">
      <c r="A3923" s="162">
        <v>3898</v>
      </c>
      <c r="B3923" s="162">
        <v>123845</v>
      </c>
      <c r="C3923" s="163" t="s">
        <v>4442</v>
      </c>
      <c r="D3923" s="163" t="s">
        <v>638</v>
      </c>
      <c r="E3923" s="163" t="s">
        <v>1000</v>
      </c>
      <c r="F3923" s="163" t="s">
        <v>4053</v>
      </c>
      <c r="G3923" s="163" t="s">
        <v>4434</v>
      </c>
      <c r="H3923" s="163" t="s">
        <v>4434</v>
      </c>
      <c r="I3923" s="163" t="s">
        <v>643</v>
      </c>
      <c r="J3923" s="166">
        <v>11.910899000000001</v>
      </c>
      <c r="K3923" s="166">
        <v>124.784691</v>
      </c>
      <c r="L3923" s="163" t="s">
        <v>644</v>
      </c>
      <c r="M3923" s="162">
        <v>14</v>
      </c>
      <c r="N3923" s="162">
        <v>86</v>
      </c>
      <c r="O3923" s="162">
        <v>202</v>
      </c>
      <c r="P3923" s="162">
        <v>1483</v>
      </c>
      <c r="Q3923" s="162">
        <v>2738</v>
      </c>
      <c r="R3923" s="164">
        <v>1</v>
      </c>
      <c r="S3923" s="164" t="s">
        <v>644</v>
      </c>
      <c r="T3923" s="164"/>
      <c r="U3923" s="164" t="s">
        <v>644</v>
      </c>
      <c r="V3923" s="164" t="s">
        <v>644</v>
      </c>
      <c r="W3923" s="162">
        <f t="shared" si="221"/>
        <v>1</v>
      </c>
      <c r="X3923" s="162">
        <v>1</v>
      </c>
      <c r="Y3923" t="str">
        <f t="shared" si="219"/>
        <v>Public Elementary</v>
      </c>
      <c r="AA3923" t="str">
        <f t="shared" si="220"/>
        <v>1</v>
      </c>
    </row>
    <row r="3924" spans="1:27" ht="15.75" hidden="1" customHeight="1" x14ac:dyDescent="0.25">
      <c r="A3924" s="162">
        <v>3899</v>
      </c>
      <c r="B3924" s="162">
        <v>123846</v>
      </c>
      <c r="C3924" s="163" t="s">
        <v>4443</v>
      </c>
      <c r="D3924" s="163" t="s">
        <v>638</v>
      </c>
      <c r="E3924" s="163" t="s">
        <v>1000</v>
      </c>
      <c r="F3924" s="163" t="s">
        <v>4053</v>
      </c>
      <c r="G3924" s="163" t="s">
        <v>4434</v>
      </c>
      <c r="H3924" s="163" t="s">
        <v>4434</v>
      </c>
      <c r="I3924" s="163" t="s">
        <v>643</v>
      </c>
      <c r="J3924" s="162">
        <v>11.933826</v>
      </c>
      <c r="K3924" s="162">
        <v>124.76361799999999</v>
      </c>
      <c r="L3924" s="163" t="s">
        <v>644</v>
      </c>
      <c r="M3924" s="162">
        <v>14</v>
      </c>
      <c r="N3924" s="162">
        <v>86</v>
      </c>
      <c r="O3924" s="162">
        <v>202</v>
      </c>
      <c r="P3924" s="162">
        <v>1483</v>
      </c>
      <c r="Q3924" s="162">
        <v>2738</v>
      </c>
      <c r="R3924" s="164">
        <v>1</v>
      </c>
      <c r="S3924" s="164" t="s">
        <v>644</v>
      </c>
      <c r="T3924" s="164"/>
      <c r="U3924" s="164" t="s">
        <v>644</v>
      </c>
      <c r="V3924" s="164" t="s">
        <v>644</v>
      </c>
      <c r="W3924" s="162">
        <f t="shared" si="221"/>
        <v>1</v>
      </c>
      <c r="X3924" s="162">
        <v>1</v>
      </c>
      <c r="Y3924" t="str">
        <f t="shared" si="219"/>
        <v>Public Elementary</v>
      </c>
      <c r="AA3924" t="str">
        <f t="shared" si="220"/>
        <v>1</v>
      </c>
    </row>
    <row r="3925" spans="1:27" ht="15.75" hidden="1" customHeight="1" x14ac:dyDescent="0.25">
      <c r="A3925" s="162">
        <v>3900</v>
      </c>
      <c r="B3925" s="162">
        <v>123847</v>
      </c>
      <c r="C3925" s="163" t="s">
        <v>4444</v>
      </c>
      <c r="D3925" s="163" t="s">
        <v>638</v>
      </c>
      <c r="E3925" s="163" t="s">
        <v>1000</v>
      </c>
      <c r="F3925" s="163" t="s">
        <v>4053</v>
      </c>
      <c r="G3925" s="163" t="s">
        <v>4434</v>
      </c>
      <c r="H3925" s="163" t="s">
        <v>4434</v>
      </c>
      <c r="I3925" s="163" t="s">
        <v>643</v>
      </c>
      <c r="J3925" s="162">
        <v>11.908422</v>
      </c>
      <c r="K3925" s="162">
        <v>124.658089</v>
      </c>
      <c r="L3925" s="163" t="s">
        <v>644</v>
      </c>
      <c r="M3925" s="162">
        <v>14</v>
      </c>
      <c r="N3925" s="162">
        <v>86</v>
      </c>
      <c r="O3925" s="162">
        <v>202</v>
      </c>
      <c r="P3925" s="162">
        <v>1483</v>
      </c>
      <c r="Q3925" s="162">
        <v>2738</v>
      </c>
      <c r="R3925" s="164">
        <v>1</v>
      </c>
      <c r="S3925" s="164" t="s">
        <v>644</v>
      </c>
      <c r="T3925" s="164"/>
      <c r="U3925" s="164" t="s">
        <v>644</v>
      </c>
      <c r="V3925" s="164" t="s">
        <v>644</v>
      </c>
      <c r="W3925" s="162">
        <f t="shared" si="221"/>
        <v>1</v>
      </c>
      <c r="X3925" s="162">
        <v>1</v>
      </c>
      <c r="Y3925" t="str">
        <f t="shared" si="219"/>
        <v>Public Elementary</v>
      </c>
      <c r="AA3925" t="str">
        <f t="shared" si="220"/>
        <v>1</v>
      </c>
    </row>
    <row r="3926" spans="1:27" ht="15.75" hidden="1" customHeight="1" x14ac:dyDescent="0.25">
      <c r="A3926" s="162">
        <v>3901</v>
      </c>
      <c r="B3926" s="162">
        <v>123848</v>
      </c>
      <c r="C3926" s="163" t="s">
        <v>4445</v>
      </c>
      <c r="D3926" s="163" t="s">
        <v>638</v>
      </c>
      <c r="E3926" s="163" t="s">
        <v>1000</v>
      </c>
      <c r="F3926" s="163" t="s">
        <v>4053</v>
      </c>
      <c r="G3926" s="163" t="s">
        <v>4434</v>
      </c>
      <c r="H3926" s="163" t="s">
        <v>4434</v>
      </c>
      <c r="I3926" s="163" t="s">
        <v>643</v>
      </c>
      <c r="J3926" s="162">
        <v>11.912621</v>
      </c>
      <c r="K3926" s="162">
        <v>124.630669</v>
      </c>
      <c r="L3926" s="163" t="s">
        <v>644</v>
      </c>
      <c r="M3926" s="162">
        <v>14</v>
      </c>
      <c r="N3926" s="162">
        <v>86</v>
      </c>
      <c r="O3926" s="162">
        <v>202</v>
      </c>
      <c r="P3926" s="162">
        <v>1483</v>
      </c>
      <c r="Q3926" s="162">
        <v>2738</v>
      </c>
      <c r="R3926" s="164">
        <v>1</v>
      </c>
      <c r="S3926" s="164" t="s">
        <v>644</v>
      </c>
      <c r="T3926" s="164"/>
      <c r="U3926" s="164" t="s">
        <v>644</v>
      </c>
      <c r="V3926" s="164" t="s">
        <v>644</v>
      </c>
      <c r="W3926" s="162">
        <f t="shared" si="221"/>
        <v>1</v>
      </c>
      <c r="X3926" s="162">
        <v>1</v>
      </c>
      <c r="Y3926" t="str">
        <f t="shared" si="219"/>
        <v>Public Elementary</v>
      </c>
      <c r="AA3926" t="str">
        <f t="shared" si="220"/>
        <v>1</v>
      </c>
    </row>
    <row r="3927" spans="1:27" ht="15.75" hidden="1" customHeight="1" x14ac:dyDescent="0.25">
      <c r="A3927" s="162">
        <v>3902</v>
      </c>
      <c r="B3927" s="162">
        <v>123849</v>
      </c>
      <c r="C3927" s="163" t="s">
        <v>4446</v>
      </c>
      <c r="D3927" s="163" t="s">
        <v>638</v>
      </c>
      <c r="E3927" s="163" t="s">
        <v>1000</v>
      </c>
      <c r="F3927" s="163" t="s">
        <v>4053</v>
      </c>
      <c r="G3927" s="163" t="s">
        <v>4434</v>
      </c>
      <c r="H3927" s="163" t="s">
        <v>4434</v>
      </c>
      <c r="I3927" s="163" t="s">
        <v>643</v>
      </c>
      <c r="J3927" s="162">
        <v>11.843411</v>
      </c>
      <c r="K3927" s="162">
        <v>124.813438</v>
      </c>
      <c r="L3927" s="163" t="s">
        <v>644</v>
      </c>
      <c r="M3927" s="162">
        <v>14</v>
      </c>
      <c r="N3927" s="162">
        <v>86</v>
      </c>
      <c r="O3927" s="162">
        <v>202</v>
      </c>
      <c r="P3927" s="162">
        <v>1483</v>
      </c>
      <c r="Q3927" s="162">
        <v>2738</v>
      </c>
      <c r="R3927" s="164">
        <v>1</v>
      </c>
      <c r="S3927" s="164" t="s">
        <v>644</v>
      </c>
      <c r="T3927" s="164"/>
      <c r="U3927" s="164" t="s">
        <v>644</v>
      </c>
      <c r="V3927" s="164" t="s">
        <v>644</v>
      </c>
      <c r="W3927" s="162">
        <f t="shared" si="221"/>
        <v>1</v>
      </c>
      <c r="X3927" s="162">
        <v>1</v>
      </c>
      <c r="Y3927" t="str">
        <f t="shared" si="219"/>
        <v>Public Elementary</v>
      </c>
      <c r="AA3927" t="str">
        <f t="shared" si="220"/>
        <v>1</v>
      </c>
    </row>
    <row r="3928" spans="1:27" ht="15.75" hidden="1" customHeight="1" x14ac:dyDescent="0.25">
      <c r="A3928" s="162">
        <v>3903</v>
      </c>
      <c r="B3928" s="162">
        <v>123850</v>
      </c>
      <c r="C3928" s="163" t="s">
        <v>4447</v>
      </c>
      <c r="D3928" s="163" t="s">
        <v>638</v>
      </c>
      <c r="E3928" s="163" t="s">
        <v>1000</v>
      </c>
      <c r="F3928" s="163" t="s">
        <v>4053</v>
      </c>
      <c r="G3928" s="163" t="s">
        <v>4434</v>
      </c>
      <c r="H3928" s="163" t="s">
        <v>4434</v>
      </c>
      <c r="I3928" s="163" t="s">
        <v>643</v>
      </c>
      <c r="J3928" s="162">
        <v>11.856851000000001</v>
      </c>
      <c r="K3928" s="162">
        <v>124.800484</v>
      </c>
      <c r="L3928" s="163" t="s">
        <v>644</v>
      </c>
      <c r="M3928" s="162">
        <v>14</v>
      </c>
      <c r="N3928" s="162">
        <v>86</v>
      </c>
      <c r="O3928" s="162">
        <v>202</v>
      </c>
      <c r="P3928" s="162">
        <v>1483</v>
      </c>
      <c r="Q3928" s="162">
        <v>2738</v>
      </c>
      <c r="R3928" s="164">
        <v>1</v>
      </c>
      <c r="S3928" s="164" t="s">
        <v>644</v>
      </c>
      <c r="T3928" s="164"/>
      <c r="U3928" s="164" t="s">
        <v>644</v>
      </c>
      <c r="V3928" s="164" t="s">
        <v>644</v>
      </c>
      <c r="W3928" s="162">
        <f t="shared" si="221"/>
        <v>1</v>
      </c>
      <c r="X3928" s="162">
        <v>1</v>
      </c>
      <c r="Y3928" t="str">
        <f t="shared" si="219"/>
        <v>Public Elementary</v>
      </c>
      <c r="AA3928" t="str">
        <f t="shared" si="220"/>
        <v>1</v>
      </c>
    </row>
    <row r="3929" spans="1:27" ht="15.75" hidden="1" customHeight="1" x14ac:dyDescent="0.25">
      <c r="A3929" s="162">
        <v>3904</v>
      </c>
      <c r="B3929" s="162">
        <v>123851</v>
      </c>
      <c r="C3929" s="163" t="s">
        <v>4448</v>
      </c>
      <c r="D3929" s="163" t="s">
        <v>638</v>
      </c>
      <c r="E3929" s="163" t="s">
        <v>1000</v>
      </c>
      <c r="F3929" s="163" t="s">
        <v>4053</v>
      </c>
      <c r="G3929" s="163" t="s">
        <v>4434</v>
      </c>
      <c r="H3929" s="163" t="s">
        <v>4434</v>
      </c>
      <c r="I3929" s="163" t="s">
        <v>643</v>
      </c>
      <c r="J3929" s="162">
        <v>11.864915</v>
      </c>
      <c r="K3929" s="162">
        <v>124.787521</v>
      </c>
      <c r="L3929" s="163" t="s">
        <v>644</v>
      </c>
      <c r="M3929" s="162">
        <v>14</v>
      </c>
      <c r="N3929" s="162">
        <v>86</v>
      </c>
      <c r="O3929" s="162">
        <v>202</v>
      </c>
      <c r="P3929" s="162">
        <v>1483</v>
      </c>
      <c r="Q3929" s="162">
        <v>2738</v>
      </c>
      <c r="R3929" s="164">
        <v>1</v>
      </c>
      <c r="S3929" s="164" t="s">
        <v>644</v>
      </c>
      <c r="T3929" s="164"/>
      <c r="U3929" s="164" t="s">
        <v>644</v>
      </c>
      <c r="V3929" s="164" t="s">
        <v>644</v>
      </c>
      <c r="W3929" s="162">
        <f t="shared" si="221"/>
        <v>1</v>
      </c>
      <c r="X3929" s="162">
        <v>1</v>
      </c>
      <c r="Y3929" t="str">
        <f t="shared" si="219"/>
        <v>Public Elementary</v>
      </c>
      <c r="AA3929" t="str">
        <f t="shared" si="220"/>
        <v>1</v>
      </c>
    </row>
    <row r="3930" spans="1:27" ht="15.75" hidden="1" customHeight="1" x14ac:dyDescent="0.25">
      <c r="A3930" s="162">
        <v>3905</v>
      </c>
      <c r="B3930" s="162">
        <v>123853</v>
      </c>
      <c r="C3930" s="163" t="s">
        <v>4449</v>
      </c>
      <c r="D3930" s="163" t="s">
        <v>638</v>
      </c>
      <c r="E3930" s="163" t="s">
        <v>1000</v>
      </c>
      <c r="F3930" s="163" t="s">
        <v>4053</v>
      </c>
      <c r="G3930" s="163" t="s">
        <v>4434</v>
      </c>
      <c r="H3930" s="163" t="s">
        <v>4434</v>
      </c>
      <c r="I3930" s="163" t="s">
        <v>643</v>
      </c>
      <c r="J3930" s="162">
        <v>11.914301</v>
      </c>
      <c r="K3930" s="162">
        <v>124.640533</v>
      </c>
      <c r="L3930" s="163" t="s">
        <v>644</v>
      </c>
      <c r="M3930" s="162">
        <v>14</v>
      </c>
      <c r="N3930" s="162">
        <v>86</v>
      </c>
      <c r="O3930" s="162">
        <v>202</v>
      </c>
      <c r="P3930" s="162">
        <v>1483</v>
      </c>
      <c r="Q3930" s="162">
        <v>2738</v>
      </c>
      <c r="R3930" s="164">
        <v>1</v>
      </c>
      <c r="S3930" s="164" t="s">
        <v>644</v>
      </c>
      <c r="T3930" s="164"/>
      <c r="U3930" s="164" t="s">
        <v>644</v>
      </c>
      <c r="V3930" s="164" t="s">
        <v>644</v>
      </c>
      <c r="W3930" s="162">
        <f t="shared" si="221"/>
        <v>1</v>
      </c>
      <c r="X3930" s="162">
        <v>1</v>
      </c>
      <c r="Y3930" t="str">
        <f t="shared" si="219"/>
        <v>Public Elementary</v>
      </c>
      <c r="AA3930" t="str">
        <f t="shared" si="220"/>
        <v>1</v>
      </c>
    </row>
    <row r="3931" spans="1:27" ht="15.75" hidden="1" customHeight="1" x14ac:dyDescent="0.25">
      <c r="A3931" s="162">
        <v>3906</v>
      </c>
      <c r="B3931" s="162">
        <v>123854</v>
      </c>
      <c r="C3931" s="163" t="s">
        <v>4450</v>
      </c>
      <c r="D3931" s="163" t="s">
        <v>638</v>
      </c>
      <c r="E3931" s="163" t="s">
        <v>1000</v>
      </c>
      <c r="F3931" s="163" t="s">
        <v>4053</v>
      </c>
      <c r="G3931" s="163" t="s">
        <v>4434</v>
      </c>
      <c r="H3931" s="163" t="s">
        <v>4434</v>
      </c>
      <c r="I3931" s="163" t="s">
        <v>643</v>
      </c>
      <c r="J3931" s="162">
        <v>11.928241</v>
      </c>
      <c r="K3931" s="162">
        <v>124.801338</v>
      </c>
      <c r="L3931" s="163" t="s">
        <v>644</v>
      </c>
      <c r="M3931" s="162">
        <v>14</v>
      </c>
      <c r="N3931" s="162">
        <v>86</v>
      </c>
      <c r="O3931" s="162">
        <v>202</v>
      </c>
      <c r="P3931" s="162">
        <v>1483</v>
      </c>
      <c r="Q3931" s="162">
        <v>2738</v>
      </c>
      <c r="R3931" s="164">
        <v>1</v>
      </c>
      <c r="S3931" s="164" t="s">
        <v>644</v>
      </c>
      <c r="T3931" s="164"/>
      <c r="U3931" s="164" t="s">
        <v>644</v>
      </c>
      <c r="V3931" s="164" t="s">
        <v>644</v>
      </c>
      <c r="W3931" s="162">
        <f t="shared" si="221"/>
        <v>1</v>
      </c>
      <c r="X3931" s="162">
        <v>1</v>
      </c>
      <c r="Y3931" t="str">
        <f t="shared" si="219"/>
        <v>Public Elementary</v>
      </c>
      <c r="AA3931" t="str">
        <f t="shared" si="220"/>
        <v>1</v>
      </c>
    </row>
    <row r="3932" spans="1:27" ht="15.75" hidden="1" customHeight="1" x14ac:dyDescent="0.25">
      <c r="A3932" s="162">
        <v>3907</v>
      </c>
      <c r="B3932" s="162">
        <v>123855</v>
      </c>
      <c r="C3932" s="163" t="s">
        <v>4451</v>
      </c>
      <c r="D3932" s="163" t="s">
        <v>638</v>
      </c>
      <c r="E3932" s="163" t="s">
        <v>1000</v>
      </c>
      <c r="F3932" s="163" t="s">
        <v>4053</v>
      </c>
      <c r="G3932" s="163" t="s">
        <v>4434</v>
      </c>
      <c r="H3932" s="163" t="s">
        <v>4434</v>
      </c>
      <c r="I3932" s="163" t="s">
        <v>643</v>
      </c>
      <c r="J3932" s="162">
        <v>11.8850683</v>
      </c>
      <c r="K3932" s="162">
        <v>124.8318962</v>
      </c>
      <c r="L3932" s="163" t="s">
        <v>644</v>
      </c>
      <c r="M3932" s="162">
        <v>14</v>
      </c>
      <c r="N3932" s="162">
        <v>86</v>
      </c>
      <c r="O3932" s="162">
        <v>202</v>
      </c>
      <c r="P3932" s="162">
        <v>1483</v>
      </c>
      <c r="Q3932" s="162">
        <v>2738</v>
      </c>
      <c r="R3932" s="164">
        <v>1</v>
      </c>
      <c r="S3932" s="164" t="s">
        <v>644</v>
      </c>
      <c r="T3932" s="164"/>
      <c r="U3932" s="164" t="s">
        <v>644</v>
      </c>
      <c r="V3932" s="164" t="s">
        <v>644</v>
      </c>
      <c r="W3932" s="162">
        <f t="shared" si="221"/>
        <v>1</v>
      </c>
      <c r="X3932" s="162">
        <v>1</v>
      </c>
      <c r="Y3932" t="str">
        <f t="shared" si="219"/>
        <v>Public Elementary</v>
      </c>
      <c r="AA3932" t="str">
        <f t="shared" si="220"/>
        <v>1</v>
      </c>
    </row>
    <row r="3933" spans="1:27" ht="15.75" hidden="1" customHeight="1" x14ac:dyDescent="0.25">
      <c r="A3933" s="162">
        <v>3908</v>
      </c>
      <c r="B3933" s="162">
        <v>123856</v>
      </c>
      <c r="C3933" s="163" t="s">
        <v>1263</v>
      </c>
      <c r="D3933" s="163" t="s">
        <v>638</v>
      </c>
      <c r="E3933" s="163" t="s">
        <v>1000</v>
      </c>
      <c r="F3933" s="163" t="s">
        <v>4053</v>
      </c>
      <c r="G3933" s="163" t="s">
        <v>4434</v>
      </c>
      <c r="H3933" s="163" t="s">
        <v>4434</v>
      </c>
      <c r="I3933" s="163" t="s">
        <v>643</v>
      </c>
      <c r="J3933" s="162">
        <v>11.89889</v>
      </c>
      <c r="K3933" s="162">
        <v>124.650108</v>
      </c>
      <c r="L3933" s="163" t="s">
        <v>644</v>
      </c>
      <c r="M3933" s="162">
        <v>14</v>
      </c>
      <c r="N3933" s="162">
        <v>86</v>
      </c>
      <c r="O3933" s="162">
        <v>202</v>
      </c>
      <c r="P3933" s="162">
        <v>1483</v>
      </c>
      <c r="Q3933" s="162">
        <v>2738</v>
      </c>
      <c r="R3933" s="164">
        <v>1</v>
      </c>
      <c r="S3933" s="164" t="s">
        <v>644</v>
      </c>
      <c r="T3933" s="164"/>
      <c r="U3933" s="164" t="s">
        <v>644</v>
      </c>
      <c r="V3933" s="164" t="s">
        <v>644</v>
      </c>
      <c r="W3933" s="162">
        <f t="shared" si="221"/>
        <v>1</v>
      </c>
      <c r="X3933" s="162">
        <v>1</v>
      </c>
      <c r="Y3933" t="str">
        <f t="shared" ref="Y3933:Y3996" si="222">IF(X3933=1,"Public","Private")&amp;" "&amp;IF(W3933=1,"Elementary",IF(W3933=2,"JHS",IF(W3933=3,"SHS (Stand-alone)",IF(W3933=4,"Integrated",IF(W3933=5,"Secondary",IF(W3933=6,"Complete K to 12",IF(W3933=7,"ALS",IF(W3933=8,"SHS SUC",""))))))))</f>
        <v>Public Elementary</v>
      </c>
      <c r="AA3933" t="str">
        <f t="shared" ref="AA3933:AA3996" si="223">IF(R3933=1,1,"")&amp;IF(S3933=1,2,"")&amp;IF(T3933=1,3,"")&amp;IF(U3933=1,4,"")&amp;IF(V3933=1,5,"")</f>
        <v>1</v>
      </c>
    </row>
    <row r="3934" spans="1:27" ht="15.75" hidden="1" customHeight="1" x14ac:dyDescent="0.25">
      <c r="A3934" s="162">
        <v>3909</v>
      </c>
      <c r="B3934" s="162">
        <v>123857</v>
      </c>
      <c r="C3934" s="163" t="s">
        <v>658</v>
      </c>
      <c r="D3934" s="163" t="s">
        <v>638</v>
      </c>
      <c r="E3934" s="163" t="s">
        <v>1000</v>
      </c>
      <c r="F3934" s="163" t="s">
        <v>4053</v>
      </c>
      <c r="G3934" s="163" t="s">
        <v>4434</v>
      </c>
      <c r="H3934" s="163" t="s">
        <v>4434</v>
      </c>
      <c r="I3934" s="163" t="s">
        <v>643</v>
      </c>
      <c r="J3934" s="162">
        <v>11.8982443</v>
      </c>
      <c r="K3934" s="162">
        <v>124.8231844</v>
      </c>
      <c r="L3934" s="163" t="s">
        <v>644</v>
      </c>
      <c r="M3934" s="162">
        <v>14</v>
      </c>
      <c r="N3934" s="162">
        <v>86</v>
      </c>
      <c r="O3934" s="162">
        <v>202</v>
      </c>
      <c r="P3934" s="162">
        <v>1483</v>
      </c>
      <c r="Q3934" s="162">
        <v>2738</v>
      </c>
      <c r="R3934" s="164">
        <v>1</v>
      </c>
      <c r="S3934" s="164" t="s">
        <v>644</v>
      </c>
      <c r="T3934" s="164"/>
      <c r="U3934" s="164" t="s">
        <v>644</v>
      </c>
      <c r="V3934" s="164" t="s">
        <v>644</v>
      </c>
      <c r="W3934" s="162">
        <f t="shared" si="221"/>
        <v>1</v>
      </c>
      <c r="X3934" s="162">
        <v>1</v>
      </c>
      <c r="Y3934" t="str">
        <f t="shared" si="222"/>
        <v>Public Elementary</v>
      </c>
      <c r="AA3934" t="str">
        <f t="shared" si="223"/>
        <v>1</v>
      </c>
    </row>
    <row r="3935" spans="1:27" ht="15.75" hidden="1" customHeight="1" x14ac:dyDescent="0.25">
      <c r="A3935" s="162">
        <v>3910</v>
      </c>
      <c r="B3935" s="162">
        <v>123858</v>
      </c>
      <c r="C3935" s="163" t="s">
        <v>867</v>
      </c>
      <c r="D3935" s="163" t="s">
        <v>638</v>
      </c>
      <c r="E3935" s="163" t="s">
        <v>1000</v>
      </c>
      <c r="F3935" s="163" t="s">
        <v>4053</v>
      </c>
      <c r="G3935" s="163" t="s">
        <v>4434</v>
      </c>
      <c r="H3935" s="163" t="s">
        <v>4434</v>
      </c>
      <c r="I3935" s="163" t="s">
        <v>643</v>
      </c>
      <c r="J3935" s="162">
        <v>11.871886999999999</v>
      </c>
      <c r="K3935" s="162">
        <v>124.802887</v>
      </c>
      <c r="L3935" s="163" t="s">
        <v>644</v>
      </c>
      <c r="M3935" s="162">
        <v>14</v>
      </c>
      <c r="N3935" s="162">
        <v>86</v>
      </c>
      <c r="O3935" s="162">
        <v>202</v>
      </c>
      <c r="P3935" s="162">
        <v>1483</v>
      </c>
      <c r="Q3935" s="162">
        <v>2738</v>
      </c>
      <c r="R3935" s="164">
        <v>1</v>
      </c>
      <c r="S3935" s="164" t="s">
        <v>644</v>
      </c>
      <c r="T3935" s="164"/>
      <c r="U3935" s="164" t="s">
        <v>644</v>
      </c>
      <c r="V3935" s="164" t="s">
        <v>644</v>
      </c>
      <c r="W3935" s="162">
        <f t="shared" si="221"/>
        <v>1</v>
      </c>
      <c r="X3935" s="162">
        <v>1</v>
      </c>
      <c r="Y3935" t="str">
        <f t="shared" si="222"/>
        <v>Public Elementary</v>
      </c>
      <c r="AA3935" t="str">
        <f t="shared" si="223"/>
        <v>1</v>
      </c>
    </row>
    <row r="3936" spans="1:27" ht="15.75" hidden="1" customHeight="1" x14ac:dyDescent="0.25">
      <c r="A3936" s="162">
        <v>3911</v>
      </c>
      <c r="B3936" s="162">
        <v>123859</v>
      </c>
      <c r="C3936" s="163" t="s">
        <v>4452</v>
      </c>
      <c r="D3936" s="163" t="s">
        <v>638</v>
      </c>
      <c r="E3936" s="163" t="s">
        <v>1000</v>
      </c>
      <c r="F3936" s="163" t="s">
        <v>4053</v>
      </c>
      <c r="G3936" s="163" t="s">
        <v>4434</v>
      </c>
      <c r="H3936" s="163" t="s">
        <v>4434</v>
      </c>
      <c r="I3936" s="163" t="s">
        <v>643</v>
      </c>
      <c r="J3936" s="166">
        <v>11.876002</v>
      </c>
      <c r="K3936" s="166">
        <v>124.791122</v>
      </c>
      <c r="L3936" s="163" t="s">
        <v>644</v>
      </c>
      <c r="M3936" s="162">
        <v>14</v>
      </c>
      <c r="N3936" s="162">
        <v>86</v>
      </c>
      <c r="O3936" s="162">
        <v>202</v>
      </c>
      <c r="P3936" s="162">
        <v>1483</v>
      </c>
      <c r="Q3936" s="162">
        <v>2738</v>
      </c>
      <c r="R3936" s="164">
        <v>1</v>
      </c>
      <c r="S3936" s="164" t="s">
        <v>644</v>
      </c>
      <c r="T3936" s="164"/>
      <c r="U3936" s="164" t="s">
        <v>644</v>
      </c>
      <c r="V3936" s="164" t="s">
        <v>644</v>
      </c>
      <c r="W3936" s="162">
        <f t="shared" si="221"/>
        <v>1</v>
      </c>
      <c r="X3936" s="162">
        <v>1</v>
      </c>
      <c r="Y3936" t="str">
        <f t="shared" si="222"/>
        <v>Public Elementary</v>
      </c>
      <c r="AA3936" t="str">
        <f t="shared" si="223"/>
        <v>1</v>
      </c>
    </row>
    <row r="3937" spans="1:27" ht="15.75" hidden="1" customHeight="1" x14ac:dyDescent="0.25">
      <c r="A3937" s="162">
        <v>3912</v>
      </c>
      <c r="B3937" s="162">
        <v>123860</v>
      </c>
      <c r="C3937" s="163" t="s">
        <v>4453</v>
      </c>
      <c r="D3937" s="163" t="s">
        <v>638</v>
      </c>
      <c r="E3937" s="163" t="s">
        <v>1000</v>
      </c>
      <c r="F3937" s="163" t="s">
        <v>4053</v>
      </c>
      <c r="G3937" s="163" t="s">
        <v>4434</v>
      </c>
      <c r="H3937" s="163" t="s">
        <v>4434</v>
      </c>
      <c r="I3937" s="163" t="s">
        <v>643</v>
      </c>
      <c r="J3937" s="162">
        <v>11.925974</v>
      </c>
      <c r="K3937" s="162">
        <v>124.749928</v>
      </c>
      <c r="L3937" s="163" t="s">
        <v>644</v>
      </c>
      <c r="M3937" s="162">
        <v>14</v>
      </c>
      <c r="N3937" s="162">
        <v>86</v>
      </c>
      <c r="O3937" s="162">
        <v>202</v>
      </c>
      <c r="P3937" s="162">
        <v>1483</v>
      </c>
      <c r="Q3937" s="162">
        <v>2738</v>
      </c>
      <c r="R3937" s="164">
        <v>1</v>
      </c>
      <c r="S3937" s="164" t="s">
        <v>644</v>
      </c>
      <c r="T3937" s="164"/>
      <c r="U3937" s="164" t="s">
        <v>644</v>
      </c>
      <c r="V3937" s="164" t="s">
        <v>644</v>
      </c>
      <c r="W3937" s="162">
        <f t="shared" si="221"/>
        <v>1</v>
      </c>
      <c r="X3937" s="162">
        <v>1</v>
      </c>
      <c r="Y3937" t="str">
        <f t="shared" si="222"/>
        <v>Public Elementary</v>
      </c>
      <c r="AA3937" t="str">
        <f t="shared" si="223"/>
        <v>1</v>
      </c>
    </row>
    <row r="3938" spans="1:27" ht="15.75" hidden="1" customHeight="1" x14ac:dyDescent="0.25">
      <c r="A3938" s="162">
        <v>3913</v>
      </c>
      <c r="B3938" s="162">
        <v>123861</v>
      </c>
      <c r="C3938" s="163" t="s">
        <v>4454</v>
      </c>
      <c r="D3938" s="163" t="s">
        <v>638</v>
      </c>
      <c r="E3938" s="163" t="s">
        <v>1000</v>
      </c>
      <c r="F3938" s="163" t="s">
        <v>4053</v>
      </c>
      <c r="G3938" s="163" t="s">
        <v>4434</v>
      </c>
      <c r="H3938" s="163" t="s">
        <v>4434</v>
      </c>
      <c r="I3938" s="163" t="s">
        <v>643</v>
      </c>
      <c r="J3938" s="162">
        <v>11.900611</v>
      </c>
      <c r="K3938" s="162">
        <v>124.746582</v>
      </c>
      <c r="L3938" s="163" t="s">
        <v>644</v>
      </c>
      <c r="M3938" s="162">
        <v>14</v>
      </c>
      <c r="N3938" s="162">
        <v>86</v>
      </c>
      <c r="O3938" s="162">
        <v>202</v>
      </c>
      <c r="P3938" s="162">
        <v>1483</v>
      </c>
      <c r="Q3938" s="162">
        <v>2738</v>
      </c>
      <c r="R3938" s="164">
        <v>1</v>
      </c>
      <c r="S3938" s="164" t="s">
        <v>644</v>
      </c>
      <c r="T3938" s="164"/>
      <c r="U3938" s="164" t="s">
        <v>644</v>
      </c>
      <c r="V3938" s="164" t="s">
        <v>644</v>
      </c>
      <c r="W3938" s="162">
        <f t="shared" si="221"/>
        <v>1</v>
      </c>
      <c r="X3938" s="162">
        <v>1</v>
      </c>
      <c r="Y3938" t="str">
        <f t="shared" si="222"/>
        <v>Public Elementary</v>
      </c>
      <c r="AA3938" t="str">
        <f t="shared" si="223"/>
        <v>1</v>
      </c>
    </row>
    <row r="3939" spans="1:27" ht="15.75" hidden="1" customHeight="1" x14ac:dyDescent="0.25">
      <c r="A3939" s="162">
        <v>3914</v>
      </c>
      <c r="B3939" s="162">
        <v>123862</v>
      </c>
      <c r="C3939" s="163" t="s">
        <v>4455</v>
      </c>
      <c r="D3939" s="163" t="s">
        <v>638</v>
      </c>
      <c r="E3939" s="163" t="s">
        <v>1000</v>
      </c>
      <c r="F3939" s="163" t="s">
        <v>4053</v>
      </c>
      <c r="G3939" s="163" t="s">
        <v>4434</v>
      </c>
      <c r="H3939" s="163" t="s">
        <v>4434</v>
      </c>
      <c r="I3939" s="163" t="s">
        <v>643</v>
      </c>
      <c r="J3939" s="162">
        <v>11.904559000000001</v>
      </c>
      <c r="K3939" s="162">
        <v>124.715637</v>
      </c>
      <c r="L3939" s="163" t="s">
        <v>644</v>
      </c>
      <c r="M3939" s="162">
        <v>14</v>
      </c>
      <c r="N3939" s="162">
        <v>86</v>
      </c>
      <c r="O3939" s="162">
        <v>202</v>
      </c>
      <c r="P3939" s="162">
        <v>1483</v>
      </c>
      <c r="Q3939" s="162">
        <v>2738</v>
      </c>
      <c r="R3939" s="164">
        <v>1</v>
      </c>
      <c r="S3939" s="164" t="s">
        <v>644</v>
      </c>
      <c r="T3939" s="164"/>
      <c r="U3939" s="164" t="s">
        <v>644</v>
      </c>
      <c r="V3939" s="164" t="s">
        <v>644</v>
      </c>
      <c r="W3939" s="162">
        <f t="shared" si="221"/>
        <v>1</v>
      </c>
      <c r="X3939" s="162">
        <v>1</v>
      </c>
      <c r="Y3939" t="str">
        <f t="shared" si="222"/>
        <v>Public Elementary</v>
      </c>
      <c r="AA3939" t="str">
        <f t="shared" si="223"/>
        <v>1</v>
      </c>
    </row>
    <row r="3940" spans="1:27" ht="15.75" hidden="1" customHeight="1" x14ac:dyDescent="0.25">
      <c r="A3940" s="162">
        <v>3915</v>
      </c>
      <c r="B3940" s="162">
        <v>123863</v>
      </c>
      <c r="C3940" s="163" t="s">
        <v>4456</v>
      </c>
      <c r="D3940" s="163" t="s">
        <v>638</v>
      </c>
      <c r="E3940" s="163" t="s">
        <v>1000</v>
      </c>
      <c r="F3940" s="163" t="s">
        <v>4053</v>
      </c>
      <c r="G3940" s="163" t="s">
        <v>4434</v>
      </c>
      <c r="H3940" s="163" t="s">
        <v>4434</v>
      </c>
      <c r="I3940" s="163" t="s">
        <v>643</v>
      </c>
      <c r="J3940" s="162">
        <v>11.8745642</v>
      </c>
      <c r="K3940" s="162">
        <v>124.82953310000001</v>
      </c>
      <c r="L3940" s="163" t="s">
        <v>644</v>
      </c>
      <c r="M3940" s="162">
        <v>14</v>
      </c>
      <c r="N3940" s="162">
        <v>86</v>
      </c>
      <c r="O3940" s="162">
        <v>202</v>
      </c>
      <c r="P3940" s="162">
        <v>1483</v>
      </c>
      <c r="Q3940" s="162">
        <v>2738</v>
      </c>
      <c r="R3940" s="164">
        <v>1</v>
      </c>
      <c r="S3940" s="164" t="s">
        <v>644</v>
      </c>
      <c r="T3940" s="164"/>
      <c r="U3940" s="164" t="s">
        <v>644</v>
      </c>
      <c r="V3940" s="164" t="s">
        <v>644</v>
      </c>
      <c r="W3940" s="162">
        <f t="shared" si="221"/>
        <v>1</v>
      </c>
      <c r="X3940" s="162">
        <v>1</v>
      </c>
      <c r="Y3940" t="str">
        <f t="shared" si="222"/>
        <v>Public Elementary</v>
      </c>
      <c r="AA3940" t="str">
        <f t="shared" si="223"/>
        <v>1</v>
      </c>
    </row>
    <row r="3941" spans="1:27" ht="15.75" hidden="1" customHeight="1" x14ac:dyDescent="0.25">
      <c r="A3941" s="162">
        <v>3916</v>
      </c>
      <c r="B3941" s="162">
        <v>123864</v>
      </c>
      <c r="C3941" s="163" t="s">
        <v>1214</v>
      </c>
      <c r="D3941" s="163" t="s">
        <v>638</v>
      </c>
      <c r="E3941" s="163" t="s">
        <v>1000</v>
      </c>
      <c r="F3941" s="163" t="s">
        <v>4053</v>
      </c>
      <c r="G3941" s="163" t="s">
        <v>4457</v>
      </c>
      <c r="H3941" s="163" t="s">
        <v>4458</v>
      </c>
      <c r="I3941" s="163" t="s">
        <v>643</v>
      </c>
      <c r="J3941" s="166">
        <v>11.563473999999999</v>
      </c>
      <c r="K3941" s="166">
        <v>124.929997</v>
      </c>
      <c r="L3941" s="163" t="s">
        <v>644</v>
      </c>
      <c r="M3941" s="162">
        <v>14</v>
      </c>
      <c r="N3941" s="162">
        <v>86</v>
      </c>
      <c r="O3941" s="162">
        <v>202</v>
      </c>
      <c r="P3941" s="162">
        <v>1484</v>
      </c>
      <c r="Q3941" s="162">
        <v>2739</v>
      </c>
      <c r="R3941" s="164">
        <v>1</v>
      </c>
      <c r="S3941" s="164" t="s">
        <v>644</v>
      </c>
      <c r="T3941" s="164"/>
      <c r="U3941" s="164" t="s">
        <v>644</v>
      </c>
      <c r="V3941" s="164" t="s">
        <v>644</v>
      </c>
      <c r="W3941" s="162">
        <f t="shared" si="221"/>
        <v>1</v>
      </c>
      <c r="X3941" s="162">
        <v>1</v>
      </c>
      <c r="Y3941" t="str">
        <f t="shared" si="222"/>
        <v>Public Elementary</v>
      </c>
      <c r="AA3941" t="str">
        <f t="shared" si="223"/>
        <v>1</v>
      </c>
    </row>
    <row r="3942" spans="1:27" ht="15.75" hidden="1" customHeight="1" x14ac:dyDescent="0.25">
      <c r="A3942" s="162">
        <v>3917</v>
      </c>
      <c r="B3942" s="162">
        <v>123865</v>
      </c>
      <c r="C3942" s="163" t="s">
        <v>4459</v>
      </c>
      <c r="D3942" s="163" t="s">
        <v>638</v>
      </c>
      <c r="E3942" s="163" t="s">
        <v>1000</v>
      </c>
      <c r="F3942" s="163" t="s">
        <v>4053</v>
      </c>
      <c r="G3942" s="163" t="s">
        <v>4457</v>
      </c>
      <c r="H3942" s="163" t="s">
        <v>4460</v>
      </c>
      <c r="I3942" s="163" t="s">
        <v>643</v>
      </c>
      <c r="J3942" s="162">
        <v>11.576188889999999</v>
      </c>
      <c r="K3942" s="162">
        <v>124.8892278</v>
      </c>
      <c r="L3942" s="163" t="s">
        <v>644</v>
      </c>
      <c r="M3942" s="162">
        <v>14</v>
      </c>
      <c r="N3942" s="162">
        <v>86</v>
      </c>
      <c r="O3942" s="162">
        <v>202</v>
      </c>
      <c r="P3942" s="162">
        <v>1484</v>
      </c>
      <c r="Q3942" s="162">
        <v>2740</v>
      </c>
      <c r="R3942" s="164">
        <v>1</v>
      </c>
      <c r="S3942" s="164" t="s">
        <v>644</v>
      </c>
      <c r="T3942" s="164"/>
      <c r="U3942" s="164" t="s">
        <v>644</v>
      </c>
      <c r="V3942" s="164" t="s">
        <v>644</v>
      </c>
      <c r="W3942" s="162">
        <f t="shared" si="221"/>
        <v>1</v>
      </c>
      <c r="X3942" s="162">
        <v>1</v>
      </c>
      <c r="Y3942" t="str">
        <f t="shared" si="222"/>
        <v>Public Elementary</v>
      </c>
      <c r="AA3942" t="str">
        <f t="shared" si="223"/>
        <v>1</v>
      </c>
    </row>
    <row r="3943" spans="1:27" ht="15.75" hidden="1" customHeight="1" x14ac:dyDescent="0.25">
      <c r="A3943" s="162">
        <v>3918</v>
      </c>
      <c r="B3943" s="162">
        <v>123866</v>
      </c>
      <c r="C3943" s="163" t="s">
        <v>4461</v>
      </c>
      <c r="D3943" s="163" t="s">
        <v>638</v>
      </c>
      <c r="E3943" s="163" t="s">
        <v>1000</v>
      </c>
      <c r="F3943" s="163" t="s">
        <v>4053</v>
      </c>
      <c r="G3943" s="163" t="s">
        <v>4457</v>
      </c>
      <c r="H3943" s="163" t="s">
        <v>4458</v>
      </c>
      <c r="I3943" s="163" t="s">
        <v>643</v>
      </c>
      <c r="J3943" s="162">
        <v>11.502566</v>
      </c>
      <c r="K3943" s="162">
        <v>124.98282</v>
      </c>
      <c r="L3943" s="163" t="s">
        <v>644</v>
      </c>
      <c r="M3943" s="162">
        <v>14</v>
      </c>
      <c r="N3943" s="162">
        <v>86</v>
      </c>
      <c r="O3943" s="162">
        <v>202</v>
      </c>
      <c r="P3943" s="162">
        <v>1484</v>
      </c>
      <c r="Q3943" s="162">
        <v>2739</v>
      </c>
      <c r="R3943" s="164">
        <v>1</v>
      </c>
      <c r="S3943" s="164" t="s">
        <v>644</v>
      </c>
      <c r="T3943" s="164"/>
      <c r="U3943" s="164" t="s">
        <v>644</v>
      </c>
      <c r="V3943" s="164" t="s">
        <v>644</v>
      </c>
      <c r="W3943" s="162">
        <f t="shared" si="221"/>
        <v>1</v>
      </c>
      <c r="X3943" s="162">
        <v>1</v>
      </c>
      <c r="Y3943" t="str">
        <f t="shared" si="222"/>
        <v>Public Elementary</v>
      </c>
      <c r="AA3943" t="str">
        <f t="shared" si="223"/>
        <v>1</v>
      </c>
    </row>
    <row r="3944" spans="1:27" ht="15.75" hidden="1" customHeight="1" x14ac:dyDescent="0.25">
      <c r="A3944" s="162">
        <v>3919</v>
      </c>
      <c r="B3944" s="162">
        <v>123867</v>
      </c>
      <c r="C3944" s="163" t="s">
        <v>4462</v>
      </c>
      <c r="D3944" s="163" t="s">
        <v>638</v>
      </c>
      <c r="E3944" s="163" t="s">
        <v>1000</v>
      </c>
      <c r="F3944" s="163" t="s">
        <v>4053</v>
      </c>
      <c r="G3944" s="163" t="s">
        <v>4457</v>
      </c>
      <c r="H3944" s="163" t="s">
        <v>4460</v>
      </c>
      <c r="I3944" s="163" t="s">
        <v>643</v>
      </c>
      <c r="J3944" s="162">
        <v>11.58516944</v>
      </c>
      <c r="K3944" s="162">
        <v>124.887675</v>
      </c>
      <c r="L3944" s="163" t="s">
        <v>644</v>
      </c>
      <c r="M3944" s="162">
        <v>14</v>
      </c>
      <c r="N3944" s="162">
        <v>86</v>
      </c>
      <c r="O3944" s="162">
        <v>202</v>
      </c>
      <c r="P3944" s="162">
        <v>1484</v>
      </c>
      <c r="Q3944" s="162">
        <v>2740</v>
      </c>
      <c r="R3944" s="164">
        <v>1</v>
      </c>
      <c r="S3944" s="164" t="s">
        <v>644</v>
      </c>
      <c r="T3944" s="164"/>
      <c r="U3944" s="164" t="s">
        <v>644</v>
      </c>
      <c r="V3944" s="164" t="s">
        <v>644</v>
      </c>
      <c r="W3944" s="162">
        <f t="shared" si="221"/>
        <v>1</v>
      </c>
      <c r="X3944" s="162">
        <v>1</v>
      </c>
      <c r="Y3944" t="str">
        <f t="shared" si="222"/>
        <v>Public Elementary</v>
      </c>
      <c r="AA3944" t="str">
        <f t="shared" si="223"/>
        <v>1</v>
      </c>
    </row>
    <row r="3945" spans="1:27" ht="15.75" hidden="1" customHeight="1" x14ac:dyDescent="0.25">
      <c r="A3945" s="162">
        <v>3920</v>
      </c>
      <c r="B3945" s="162">
        <v>123868</v>
      </c>
      <c r="C3945" s="163" t="s">
        <v>4463</v>
      </c>
      <c r="D3945" s="163" t="s">
        <v>638</v>
      </c>
      <c r="E3945" s="163" t="s">
        <v>1000</v>
      </c>
      <c r="F3945" s="163" t="s">
        <v>4053</v>
      </c>
      <c r="G3945" s="163" t="s">
        <v>4457</v>
      </c>
      <c r="H3945" s="163" t="s">
        <v>4458</v>
      </c>
      <c r="I3945" s="163" t="s">
        <v>643</v>
      </c>
      <c r="J3945" s="162">
        <v>11.521573999999999</v>
      </c>
      <c r="K3945" s="162">
        <v>124.9401</v>
      </c>
      <c r="L3945" s="163" t="s">
        <v>644</v>
      </c>
      <c r="M3945" s="162">
        <v>14</v>
      </c>
      <c r="N3945" s="162">
        <v>86</v>
      </c>
      <c r="O3945" s="162">
        <v>202</v>
      </c>
      <c r="P3945" s="162">
        <v>1484</v>
      </c>
      <c r="Q3945" s="162">
        <v>2739</v>
      </c>
      <c r="R3945" s="164">
        <v>1</v>
      </c>
      <c r="S3945" s="164" t="s">
        <v>644</v>
      </c>
      <c r="T3945" s="164"/>
      <c r="U3945" s="164" t="s">
        <v>644</v>
      </c>
      <c r="V3945" s="164" t="s">
        <v>644</v>
      </c>
      <c r="W3945" s="162">
        <f t="shared" si="221"/>
        <v>1</v>
      </c>
      <c r="X3945" s="162">
        <v>1</v>
      </c>
      <c r="Y3945" t="str">
        <f t="shared" si="222"/>
        <v>Public Elementary</v>
      </c>
      <c r="AA3945" t="str">
        <f t="shared" si="223"/>
        <v>1</v>
      </c>
    </row>
    <row r="3946" spans="1:27" ht="15.75" hidden="1" customHeight="1" x14ac:dyDescent="0.25">
      <c r="A3946" s="162">
        <v>3921</v>
      </c>
      <c r="B3946" s="162">
        <v>123869</v>
      </c>
      <c r="C3946" s="163" t="s">
        <v>4464</v>
      </c>
      <c r="D3946" s="163" t="s">
        <v>638</v>
      </c>
      <c r="E3946" s="163" t="s">
        <v>1000</v>
      </c>
      <c r="F3946" s="163" t="s">
        <v>4053</v>
      </c>
      <c r="G3946" s="163" t="s">
        <v>4457</v>
      </c>
      <c r="H3946" s="163" t="s">
        <v>4458</v>
      </c>
      <c r="I3946" s="163" t="s">
        <v>643</v>
      </c>
      <c r="J3946" s="162">
        <v>11.547644</v>
      </c>
      <c r="K3946" s="162">
        <v>124.98831</v>
      </c>
      <c r="L3946" s="163" t="s">
        <v>644</v>
      </c>
      <c r="M3946" s="162">
        <v>14</v>
      </c>
      <c r="N3946" s="162">
        <v>86</v>
      </c>
      <c r="O3946" s="162">
        <v>202</v>
      </c>
      <c r="P3946" s="162">
        <v>1484</v>
      </c>
      <c r="Q3946" s="162">
        <v>2739</v>
      </c>
      <c r="R3946" s="164">
        <v>1</v>
      </c>
      <c r="S3946" s="164" t="s">
        <v>644</v>
      </c>
      <c r="T3946" s="164"/>
      <c r="U3946" s="164" t="s">
        <v>644</v>
      </c>
      <c r="V3946" s="164" t="s">
        <v>644</v>
      </c>
      <c r="W3946" s="162">
        <f t="shared" si="221"/>
        <v>1</v>
      </c>
      <c r="X3946" s="162">
        <v>1</v>
      </c>
      <c r="Y3946" t="str">
        <f t="shared" si="222"/>
        <v>Public Elementary</v>
      </c>
      <c r="AA3946" t="str">
        <f t="shared" si="223"/>
        <v>1</v>
      </c>
    </row>
    <row r="3947" spans="1:27" ht="15.75" hidden="1" customHeight="1" x14ac:dyDescent="0.25">
      <c r="A3947" s="162">
        <v>3922</v>
      </c>
      <c r="B3947" s="162">
        <v>123870</v>
      </c>
      <c r="C3947" s="163" t="s">
        <v>4465</v>
      </c>
      <c r="D3947" s="163" t="s">
        <v>638</v>
      </c>
      <c r="E3947" s="163" t="s">
        <v>1000</v>
      </c>
      <c r="F3947" s="163" t="s">
        <v>4053</v>
      </c>
      <c r="G3947" s="163" t="s">
        <v>4457</v>
      </c>
      <c r="H3947" s="163" t="s">
        <v>4458</v>
      </c>
      <c r="I3947" s="163" t="s">
        <v>643</v>
      </c>
      <c r="J3947" s="162">
        <v>11.561939000000001</v>
      </c>
      <c r="K3947" s="162">
        <v>124.97117</v>
      </c>
      <c r="L3947" s="163" t="s">
        <v>644</v>
      </c>
      <c r="M3947" s="162">
        <v>14</v>
      </c>
      <c r="N3947" s="162">
        <v>86</v>
      </c>
      <c r="O3947" s="162">
        <v>202</v>
      </c>
      <c r="P3947" s="162">
        <v>1484</v>
      </c>
      <c r="Q3947" s="162">
        <v>2739</v>
      </c>
      <c r="R3947" s="164">
        <v>1</v>
      </c>
      <c r="S3947" s="164" t="s">
        <v>644</v>
      </c>
      <c r="T3947" s="164"/>
      <c r="U3947" s="164" t="s">
        <v>644</v>
      </c>
      <c r="V3947" s="164" t="s">
        <v>644</v>
      </c>
      <c r="W3947" s="162">
        <f t="shared" si="221"/>
        <v>1</v>
      </c>
      <c r="X3947" s="162">
        <v>1</v>
      </c>
      <c r="Y3947" t="str">
        <f t="shared" si="222"/>
        <v>Public Elementary</v>
      </c>
      <c r="AA3947" t="str">
        <f t="shared" si="223"/>
        <v>1</v>
      </c>
    </row>
    <row r="3948" spans="1:27" ht="15.75" hidden="1" customHeight="1" x14ac:dyDescent="0.25">
      <c r="A3948" s="162">
        <v>3923</v>
      </c>
      <c r="B3948" s="162">
        <v>123871</v>
      </c>
      <c r="C3948" s="163" t="s">
        <v>4466</v>
      </c>
      <c r="D3948" s="163" t="s">
        <v>638</v>
      </c>
      <c r="E3948" s="163" t="s">
        <v>1000</v>
      </c>
      <c r="F3948" s="163" t="s">
        <v>4053</v>
      </c>
      <c r="G3948" s="163" t="s">
        <v>4457</v>
      </c>
      <c r="H3948" s="163" t="s">
        <v>4458</v>
      </c>
      <c r="I3948" s="163" t="s">
        <v>643</v>
      </c>
      <c r="J3948" s="162">
        <v>11.56278</v>
      </c>
      <c r="K3948" s="162">
        <v>124.98556000000001</v>
      </c>
      <c r="L3948" s="163" t="s">
        <v>644</v>
      </c>
      <c r="M3948" s="162">
        <v>14</v>
      </c>
      <c r="N3948" s="162">
        <v>86</v>
      </c>
      <c r="O3948" s="162">
        <v>202</v>
      </c>
      <c r="P3948" s="162">
        <v>1484</v>
      </c>
      <c r="Q3948" s="162">
        <v>2739</v>
      </c>
      <c r="R3948" s="164">
        <v>1</v>
      </c>
      <c r="S3948" s="164" t="s">
        <v>644</v>
      </c>
      <c r="T3948" s="164"/>
      <c r="U3948" s="164" t="s">
        <v>644</v>
      </c>
      <c r="V3948" s="164" t="s">
        <v>644</v>
      </c>
      <c r="W3948" s="162">
        <f t="shared" si="221"/>
        <v>1</v>
      </c>
      <c r="X3948" s="162">
        <v>1</v>
      </c>
      <c r="Y3948" t="str">
        <f t="shared" si="222"/>
        <v>Public Elementary</v>
      </c>
      <c r="AA3948" t="str">
        <f t="shared" si="223"/>
        <v>1</v>
      </c>
    </row>
    <row r="3949" spans="1:27" ht="15.75" hidden="1" customHeight="1" x14ac:dyDescent="0.25">
      <c r="A3949" s="162">
        <v>3924</v>
      </c>
      <c r="B3949" s="162">
        <v>123872</v>
      </c>
      <c r="C3949" s="163" t="s">
        <v>4467</v>
      </c>
      <c r="D3949" s="163" t="s">
        <v>638</v>
      </c>
      <c r="E3949" s="163" t="s">
        <v>1000</v>
      </c>
      <c r="F3949" s="163" t="s">
        <v>4053</v>
      </c>
      <c r="G3949" s="163" t="s">
        <v>4457</v>
      </c>
      <c r="H3949" s="163" t="s">
        <v>4460</v>
      </c>
      <c r="I3949" s="163" t="s">
        <v>643</v>
      </c>
      <c r="J3949" s="162">
        <v>11.604941670000001</v>
      </c>
      <c r="K3949" s="162">
        <v>124.8864694</v>
      </c>
      <c r="L3949" s="163" t="s">
        <v>644</v>
      </c>
      <c r="M3949" s="162">
        <v>14</v>
      </c>
      <c r="N3949" s="162">
        <v>86</v>
      </c>
      <c r="O3949" s="162">
        <v>202</v>
      </c>
      <c r="P3949" s="162">
        <v>1484</v>
      </c>
      <c r="Q3949" s="162">
        <v>2740</v>
      </c>
      <c r="R3949" s="164">
        <v>1</v>
      </c>
      <c r="S3949" s="164" t="s">
        <v>644</v>
      </c>
      <c r="T3949" s="164"/>
      <c r="U3949" s="164" t="s">
        <v>644</v>
      </c>
      <c r="V3949" s="164" t="s">
        <v>644</v>
      </c>
      <c r="W3949" s="162">
        <f t="shared" ref="W3949:W4012" si="224">IF(AA3949="1",1,IF(AA3949="2",2,IF(AA3949="12",4,IF(AA3949="123",6,IF(AA3949="23",5,IF(AA3949="3",3,IF(AA3949="4",7,IF(AA3949="35",8,""))))))))</f>
        <v>1</v>
      </c>
      <c r="X3949" s="162">
        <v>1</v>
      </c>
      <c r="Y3949" t="str">
        <f t="shared" si="222"/>
        <v>Public Elementary</v>
      </c>
      <c r="AA3949" t="str">
        <f t="shared" si="223"/>
        <v>1</v>
      </c>
    </row>
    <row r="3950" spans="1:27" ht="15.75" hidden="1" customHeight="1" x14ac:dyDescent="0.25">
      <c r="A3950" s="162">
        <v>3925</v>
      </c>
      <c r="B3950" s="162">
        <v>123873</v>
      </c>
      <c r="C3950" s="163" t="s">
        <v>4468</v>
      </c>
      <c r="D3950" s="163" t="s">
        <v>638</v>
      </c>
      <c r="E3950" s="163" t="s">
        <v>1000</v>
      </c>
      <c r="F3950" s="163" t="s">
        <v>4053</v>
      </c>
      <c r="G3950" s="163" t="s">
        <v>4457</v>
      </c>
      <c r="H3950" s="163" t="s">
        <v>4460</v>
      </c>
      <c r="I3950" s="163" t="s">
        <v>643</v>
      </c>
      <c r="J3950" s="162">
        <v>11.589725</v>
      </c>
      <c r="K3950" s="162">
        <v>124.8975444</v>
      </c>
      <c r="L3950" s="163" t="s">
        <v>644</v>
      </c>
      <c r="M3950" s="162">
        <v>14</v>
      </c>
      <c r="N3950" s="162">
        <v>86</v>
      </c>
      <c r="O3950" s="162">
        <v>202</v>
      </c>
      <c r="P3950" s="162">
        <v>1484</v>
      </c>
      <c r="Q3950" s="162">
        <v>2740</v>
      </c>
      <c r="R3950" s="164">
        <v>1</v>
      </c>
      <c r="S3950" s="164" t="s">
        <v>644</v>
      </c>
      <c r="T3950" s="164"/>
      <c r="U3950" s="164" t="s">
        <v>644</v>
      </c>
      <c r="V3950" s="164" t="s">
        <v>644</v>
      </c>
      <c r="W3950" s="162">
        <f t="shared" si="224"/>
        <v>1</v>
      </c>
      <c r="X3950" s="162">
        <v>1</v>
      </c>
      <c r="Y3950" t="str">
        <f t="shared" si="222"/>
        <v>Public Elementary</v>
      </c>
      <c r="AA3950" t="str">
        <f t="shared" si="223"/>
        <v>1</v>
      </c>
    </row>
    <row r="3951" spans="1:27" ht="15.75" hidden="1" customHeight="1" x14ac:dyDescent="0.25">
      <c r="A3951" s="162">
        <v>3926</v>
      </c>
      <c r="B3951" s="162">
        <v>123874</v>
      </c>
      <c r="C3951" s="163" t="s">
        <v>3597</v>
      </c>
      <c r="D3951" s="163" t="s">
        <v>638</v>
      </c>
      <c r="E3951" s="163" t="s">
        <v>1000</v>
      </c>
      <c r="F3951" s="163" t="s">
        <v>4053</v>
      </c>
      <c r="G3951" s="163" t="s">
        <v>4457</v>
      </c>
      <c r="H3951" s="163" t="s">
        <v>4458</v>
      </c>
      <c r="I3951" s="163" t="s">
        <v>643</v>
      </c>
      <c r="J3951" s="162">
        <v>11.567489</v>
      </c>
      <c r="K3951" s="162">
        <v>124.95296999999999</v>
      </c>
      <c r="L3951" s="163" t="s">
        <v>644</v>
      </c>
      <c r="M3951" s="162">
        <v>14</v>
      </c>
      <c r="N3951" s="162">
        <v>86</v>
      </c>
      <c r="O3951" s="162">
        <v>202</v>
      </c>
      <c r="P3951" s="162">
        <v>1484</v>
      </c>
      <c r="Q3951" s="162">
        <v>2739</v>
      </c>
      <c r="R3951" s="164">
        <v>1</v>
      </c>
      <c r="S3951" s="164" t="s">
        <v>644</v>
      </c>
      <c r="T3951" s="164"/>
      <c r="U3951" s="164" t="s">
        <v>644</v>
      </c>
      <c r="V3951" s="164" t="s">
        <v>644</v>
      </c>
      <c r="W3951" s="162">
        <f t="shared" si="224"/>
        <v>1</v>
      </c>
      <c r="X3951" s="162">
        <v>1</v>
      </c>
      <c r="Y3951" t="str">
        <f t="shared" si="222"/>
        <v>Public Elementary</v>
      </c>
      <c r="AA3951" t="str">
        <f t="shared" si="223"/>
        <v>1</v>
      </c>
    </row>
    <row r="3952" spans="1:27" ht="15.75" hidden="1" customHeight="1" x14ac:dyDescent="0.25">
      <c r="A3952" s="162">
        <v>3927</v>
      </c>
      <c r="B3952" s="162">
        <v>123875</v>
      </c>
      <c r="C3952" s="163" t="s">
        <v>4469</v>
      </c>
      <c r="D3952" s="163" t="s">
        <v>638</v>
      </c>
      <c r="E3952" s="163" t="s">
        <v>1000</v>
      </c>
      <c r="F3952" s="163" t="s">
        <v>4053</v>
      </c>
      <c r="G3952" s="163" t="s">
        <v>4457</v>
      </c>
      <c r="H3952" s="163" t="s">
        <v>4458</v>
      </c>
      <c r="I3952" s="163" t="s">
        <v>643</v>
      </c>
      <c r="J3952" s="162">
        <v>11.523424</v>
      </c>
      <c r="K3952" s="162">
        <v>124.96771</v>
      </c>
      <c r="L3952" s="163" t="s">
        <v>644</v>
      </c>
      <c r="M3952" s="162">
        <v>14</v>
      </c>
      <c r="N3952" s="162">
        <v>86</v>
      </c>
      <c r="O3952" s="162">
        <v>202</v>
      </c>
      <c r="P3952" s="162">
        <v>1484</v>
      </c>
      <c r="Q3952" s="162">
        <v>2739</v>
      </c>
      <c r="R3952" s="164">
        <v>1</v>
      </c>
      <c r="S3952" s="164" t="s">
        <v>644</v>
      </c>
      <c r="T3952" s="164"/>
      <c r="U3952" s="164" t="s">
        <v>644</v>
      </c>
      <c r="V3952" s="164" t="s">
        <v>644</v>
      </c>
      <c r="W3952" s="162">
        <f t="shared" si="224"/>
        <v>1</v>
      </c>
      <c r="X3952" s="162">
        <v>1</v>
      </c>
      <c r="Y3952" t="str">
        <f t="shared" si="222"/>
        <v>Public Elementary</v>
      </c>
      <c r="AA3952" t="str">
        <f t="shared" si="223"/>
        <v>1</v>
      </c>
    </row>
    <row r="3953" spans="1:27" ht="15.75" hidden="1" customHeight="1" x14ac:dyDescent="0.25">
      <c r="A3953" s="162">
        <v>3928</v>
      </c>
      <c r="B3953" s="162">
        <v>123876</v>
      </c>
      <c r="C3953" s="163" t="s">
        <v>4470</v>
      </c>
      <c r="D3953" s="163" t="s">
        <v>638</v>
      </c>
      <c r="E3953" s="163" t="s">
        <v>1000</v>
      </c>
      <c r="F3953" s="163" t="s">
        <v>4053</v>
      </c>
      <c r="G3953" s="163" t="s">
        <v>4457</v>
      </c>
      <c r="H3953" s="163" t="s">
        <v>4458</v>
      </c>
      <c r="I3953" s="163" t="s">
        <v>643</v>
      </c>
      <c r="J3953" s="162">
        <v>11.526956</v>
      </c>
      <c r="K3953" s="162">
        <v>124.99263000000001</v>
      </c>
      <c r="L3953" s="163" t="s">
        <v>644</v>
      </c>
      <c r="M3953" s="162">
        <v>14</v>
      </c>
      <c r="N3953" s="162">
        <v>86</v>
      </c>
      <c r="O3953" s="162">
        <v>202</v>
      </c>
      <c r="P3953" s="162">
        <v>1484</v>
      </c>
      <c r="Q3953" s="162">
        <v>2739</v>
      </c>
      <c r="R3953" s="164">
        <v>1</v>
      </c>
      <c r="S3953" s="164" t="s">
        <v>644</v>
      </c>
      <c r="T3953" s="164"/>
      <c r="U3953" s="164" t="s">
        <v>644</v>
      </c>
      <c r="V3953" s="164" t="s">
        <v>644</v>
      </c>
      <c r="W3953" s="162">
        <f t="shared" si="224"/>
        <v>1</v>
      </c>
      <c r="X3953" s="162">
        <v>1</v>
      </c>
      <c r="Y3953" t="str">
        <f t="shared" si="222"/>
        <v>Public Elementary</v>
      </c>
      <c r="AA3953" t="str">
        <f t="shared" si="223"/>
        <v>1</v>
      </c>
    </row>
    <row r="3954" spans="1:27" ht="15.75" hidden="1" customHeight="1" x14ac:dyDescent="0.25">
      <c r="A3954" s="162">
        <v>3929</v>
      </c>
      <c r="B3954" s="162">
        <v>123877</v>
      </c>
      <c r="C3954" s="163" t="s">
        <v>4471</v>
      </c>
      <c r="D3954" s="163" t="s">
        <v>638</v>
      </c>
      <c r="E3954" s="163" t="s">
        <v>1000</v>
      </c>
      <c r="F3954" s="163" t="s">
        <v>4053</v>
      </c>
      <c r="G3954" s="163" t="s">
        <v>4457</v>
      </c>
      <c r="H3954" s="163" t="s">
        <v>4460</v>
      </c>
      <c r="I3954" s="163" t="s">
        <v>643</v>
      </c>
      <c r="J3954" s="162">
        <v>11.593738889999999</v>
      </c>
      <c r="K3954" s="162">
        <v>124.9075417</v>
      </c>
      <c r="L3954" s="163" t="s">
        <v>644</v>
      </c>
      <c r="M3954" s="162">
        <v>14</v>
      </c>
      <c r="N3954" s="162">
        <v>86</v>
      </c>
      <c r="O3954" s="162">
        <v>202</v>
      </c>
      <c r="P3954" s="162">
        <v>1484</v>
      </c>
      <c r="Q3954" s="162">
        <v>2740</v>
      </c>
      <c r="R3954" s="164">
        <v>1</v>
      </c>
      <c r="S3954" s="164" t="s">
        <v>644</v>
      </c>
      <c r="T3954" s="164"/>
      <c r="U3954" s="164" t="s">
        <v>644</v>
      </c>
      <c r="V3954" s="164" t="s">
        <v>644</v>
      </c>
      <c r="W3954" s="162">
        <f t="shared" si="224"/>
        <v>1</v>
      </c>
      <c r="X3954" s="162">
        <v>1</v>
      </c>
      <c r="Y3954" t="str">
        <f t="shared" si="222"/>
        <v>Public Elementary</v>
      </c>
      <c r="AA3954" t="str">
        <f t="shared" si="223"/>
        <v>1</v>
      </c>
    </row>
    <row r="3955" spans="1:27" ht="15.75" hidden="1" customHeight="1" x14ac:dyDescent="0.25">
      <c r="A3955" s="162">
        <v>3930</v>
      </c>
      <c r="B3955" s="162">
        <v>123878</v>
      </c>
      <c r="C3955" s="163" t="s">
        <v>4472</v>
      </c>
      <c r="D3955" s="163" t="s">
        <v>638</v>
      </c>
      <c r="E3955" s="163" t="s">
        <v>1000</v>
      </c>
      <c r="F3955" s="163" t="s">
        <v>4053</v>
      </c>
      <c r="G3955" s="163" t="s">
        <v>4457</v>
      </c>
      <c r="H3955" s="163" t="s">
        <v>4458</v>
      </c>
      <c r="I3955" s="163" t="s">
        <v>643</v>
      </c>
      <c r="J3955" s="166">
        <v>11.564126</v>
      </c>
      <c r="K3955" s="166">
        <v>124.94471</v>
      </c>
      <c r="L3955" s="163" t="s">
        <v>644</v>
      </c>
      <c r="M3955" s="162">
        <v>14</v>
      </c>
      <c r="N3955" s="162">
        <v>86</v>
      </c>
      <c r="O3955" s="162">
        <v>202</v>
      </c>
      <c r="P3955" s="162">
        <v>1484</v>
      </c>
      <c r="Q3955" s="162">
        <v>2739</v>
      </c>
      <c r="R3955" s="164">
        <v>1</v>
      </c>
      <c r="S3955" s="164" t="s">
        <v>644</v>
      </c>
      <c r="T3955" s="164"/>
      <c r="U3955" s="164" t="s">
        <v>644</v>
      </c>
      <c r="V3955" s="164" t="s">
        <v>644</v>
      </c>
      <c r="W3955" s="162">
        <f t="shared" si="224"/>
        <v>1</v>
      </c>
      <c r="X3955" s="162">
        <v>1</v>
      </c>
      <c r="Y3955" t="str">
        <f t="shared" si="222"/>
        <v>Public Elementary</v>
      </c>
      <c r="AA3955" t="str">
        <f t="shared" si="223"/>
        <v>1</v>
      </c>
    </row>
    <row r="3956" spans="1:27" ht="15.75" hidden="1" customHeight="1" x14ac:dyDescent="0.25">
      <c r="A3956" s="162">
        <v>3931</v>
      </c>
      <c r="B3956" s="162">
        <v>123879</v>
      </c>
      <c r="C3956" s="163" t="s">
        <v>2242</v>
      </c>
      <c r="D3956" s="163" t="s">
        <v>638</v>
      </c>
      <c r="E3956" s="163" t="s">
        <v>1000</v>
      </c>
      <c r="F3956" s="163" t="s">
        <v>4053</v>
      </c>
      <c r="G3956" s="163" t="s">
        <v>4457</v>
      </c>
      <c r="H3956" s="163" t="s">
        <v>4458</v>
      </c>
      <c r="I3956" s="163" t="s">
        <v>643</v>
      </c>
      <c r="J3956" s="162">
        <v>11.538898</v>
      </c>
      <c r="K3956" s="162">
        <v>124.92498999999999</v>
      </c>
      <c r="L3956" s="163" t="s">
        <v>644</v>
      </c>
      <c r="M3956" s="162">
        <v>14</v>
      </c>
      <c r="N3956" s="162">
        <v>86</v>
      </c>
      <c r="O3956" s="162">
        <v>202</v>
      </c>
      <c r="P3956" s="162">
        <v>1484</v>
      </c>
      <c r="Q3956" s="162">
        <v>2739</v>
      </c>
      <c r="R3956" s="164">
        <v>1</v>
      </c>
      <c r="S3956" s="164" t="s">
        <v>644</v>
      </c>
      <c r="T3956" s="164"/>
      <c r="U3956" s="164" t="s">
        <v>644</v>
      </c>
      <c r="V3956" s="164" t="s">
        <v>644</v>
      </c>
      <c r="W3956" s="162">
        <f t="shared" si="224"/>
        <v>1</v>
      </c>
      <c r="X3956" s="162">
        <v>1</v>
      </c>
      <c r="Y3956" t="str">
        <f t="shared" si="222"/>
        <v>Public Elementary</v>
      </c>
      <c r="AA3956" t="str">
        <f t="shared" si="223"/>
        <v>1</v>
      </c>
    </row>
    <row r="3957" spans="1:27" ht="15.75" hidden="1" customHeight="1" x14ac:dyDescent="0.25">
      <c r="A3957" s="162">
        <v>3932</v>
      </c>
      <c r="B3957" s="162">
        <v>123880</v>
      </c>
      <c r="C3957" s="163" t="s">
        <v>4473</v>
      </c>
      <c r="D3957" s="163" t="s">
        <v>638</v>
      </c>
      <c r="E3957" s="163" t="s">
        <v>1000</v>
      </c>
      <c r="F3957" s="163" t="s">
        <v>4053</v>
      </c>
      <c r="G3957" s="163" t="s">
        <v>4457</v>
      </c>
      <c r="H3957" s="163" t="s">
        <v>4458</v>
      </c>
      <c r="I3957" s="163" t="s">
        <v>643</v>
      </c>
      <c r="J3957" s="162">
        <v>11.575561</v>
      </c>
      <c r="K3957" s="162">
        <v>124.96532999999999</v>
      </c>
      <c r="L3957" s="163" t="s">
        <v>644</v>
      </c>
      <c r="M3957" s="162">
        <v>14</v>
      </c>
      <c r="N3957" s="162">
        <v>86</v>
      </c>
      <c r="O3957" s="162">
        <v>202</v>
      </c>
      <c r="P3957" s="162">
        <v>1484</v>
      </c>
      <c r="Q3957" s="162">
        <v>2739</v>
      </c>
      <c r="R3957" s="164">
        <v>1</v>
      </c>
      <c r="S3957" s="164" t="s">
        <v>644</v>
      </c>
      <c r="T3957" s="164"/>
      <c r="U3957" s="164" t="s">
        <v>644</v>
      </c>
      <c r="V3957" s="164" t="s">
        <v>644</v>
      </c>
      <c r="W3957" s="162">
        <f t="shared" si="224"/>
        <v>1</v>
      </c>
      <c r="X3957" s="162">
        <v>1</v>
      </c>
      <c r="Y3957" t="str">
        <f t="shared" si="222"/>
        <v>Public Elementary</v>
      </c>
      <c r="AA3957" t="str">
        <f t="shared" si="223"/>
        <v>1</v>
      </c>
    </row>
    <row r="3958" spans="1:27" ht="15.75" hidden="1" customHeight="1" x14ac:dyDescent="0.25">
      <c r="A3958" s="162">
        <v>3933</v>
      </c>
      <c r="B3958" s="162">
        <v>123881</v>
      </c>
      <c r="C3958" s="163" t="s">
        <v>4474</v>
      </c>
      <c r="D3958" s="163" t="s">
        <v>638</v>
      </c>
      <c r="E3958" s="163" t="s">
        <v>1000</v>
      </c>
      <c r="F3958" s="163" t="s">
        <v>4053</v>
      </c>
      <c r="G3958" s="163" t="s">
        <v>4457</v>
      </c>
      <c r="H3958" s="163" t="s">
        <v>4458</v>
      </c>
      <c r="I3958" s="163" t="s">
        <v>643</v>
      </c>
      <c r="J3958" s="162">
        <v>11.552353</v>
      </c>
      <c r="K3958" s="162">
        <v>124.9528</v>
      </c>
      <c r="L3958" s="163" t="s">
        <v>644</v>
      </c>
      <c r="M3958" s="162">
        <v>14</v>
      </c>
      <c r="N3958" s="162">
        <v>86</v>
      </c>
      <c r="O3958" s="162">
        <v>202</v>
      </c>
      <c r="P3958" s="162">
        <v>1484</v>
      </c>
      <c r="Q3958" s="162">
        <v>2739</v>
      </c>
      <c r="R3958" s="164">
        <v>1</v>
      </c>
      <c r="S3958" s="164" t="s">
        <v>644</v>
      </c>
      <c r="T3958" s="164"/>
      <c r="U3958" s="164" t="s">
        <v>644</v>
      </c>
      <c r="V3958" s="164" t="s">
        <v>644</v>
      </c>
      <c r="W3958" s="162">
        <f t="shared" si="224"/>
        <v>1</v>
      </c>
      <c r="X3958" s="162">
        <v>1</v>
      </c>
      <c r="Y3958" t="str">
        <f t="shared" si="222"/>
        <v>Public Elementary</v>
      </c>
      <c r="AA3958" t="str">
        <f t="shared" si="223"/>
        <v>1</v>
      </c>
    </row>
    <row r="3959" spans="1:27" ht="15.75" hidden="1" customHeight="1" x14ac:dyDescent="0.25">
      <c r="A3959" s="162">
        <v>3934</v>
      </c>
      <c r="B3959" s="162">
        <v>123882</v>
      </c>
      <c r="C3959" s="163" t="s">
        <v>4475</v>
      </c>
      <c r="D3959" s="163" t="s">
        <v>638</v>
      </c>
      <c r="E3959" s="163" t="s">
        <v>1000</v>
      </c>
      <c r="F3959" s="163" t="s">
        <v>4053</v>
      </c>
      <c r="G3959" s="163" t="s">
        <v>4457</v>
      </c>
      <c r="H3959" s="163" t="s">
        <v>4458</v>
      </c>
      <c r="I3959" s="163" t="s">
        <v>643</v>
      </c>
      <c r="J3959" s="166">
        <v>11.514509</v>
      </c>
      <c r="K3959" s="166">
        <v>124.92843999999999</v>
      </c>
      <c r="L3959" s="163" t="s">
        <v>644</v>
      </c>
      <c r="M3959" s="162">
        <v>14</v>
      </c>
      <c r="N3959" s="162">
        <v>86</v>
      </c>
      <c r="O3959" s="162">
        <v>202</v>
      </c>
      <c r="P3959" s="162">
        <v>1484</v>
      </c>
      <c r="Q3959" s="162">
        <v>2739</v>
      </c>
      <c r="R3959" s="164">
        <v>1</v>
      </c>
      <c r="S3959" s="164" t="s">
        <v>644</v>
      </c>
      <c r="T3959" s="164"/>
      <c r="U3959" s="164" t="s">
        <v>644</v>
      </c>
      <c r="V3959" s="164" t="s">
        <v>644</v>
      </c>
      <c r="W3959" s="162">
        <f t="shared" si="224"/>
        <v>1</v>
      </c>
      <c r="X3959" s="162">
        <v>1</v>
      </c>
      <c r="Y3959" t="str">
        <f t="shared" si="222"/>
        <v>Public Elementary</v>
      </c>
      <c r="AA3959" t="str">
        <f t="shared" si="223"/>
        <v>1</v>
      </c>
    </row>
    <row r="3960" spans="1:27" ht="15.75" hidden="1" customHeight="1" x14ac:dyDescent="0.25">
      <c r="A3960" s="162">
        <v>3935</v>
      </c>
      <c r="B3960" s="162">
        <v>123883</v>
      </c>
      <c r="C3960" s="163" t="s">
        <v>1737</v>
      </c>
      <c r="D3960" s="163" t="s">
        <v>638</v>
      </c>
      <c r="E3960" s="163" t="s">
        <v>1000</v>
      </c>
      <c r="F3960" s="163" t="s">
        <v>4053</v>
      </c>
      <c r="G3960" s="163" t="s">
        <v>4457</v>
      </c>
      <c r="H3960" s="163" t="s">
        <v>4458</v>
      </c>
      <c r="I3960" s="163" t="s">
        <v>643</v>
      </c>
      <c r="J3960" s="166">
        <v>11.552689000000001</v>
      </c>
      <c r="K3960" s="166">
        <v>124.92774</v>
      </c>
      <c r="L3960" s="163" t="s">
        <v>644</v>
      </c>
      <c r="M3960" s="162">
        <v>14</v>
      </c>
      <c r="N3960" s="162">
        <v>86</v>
      </c>
      <c r="O3960" s="162">
        <v>202</v>
      </c>
      <c r="P3960" s="162">
        <v>1484</v>
      </c>
      <c r="Q3960" s="162">
        <v>2739</v>
      </c>
      <c r="R3960" s="164">
        <v>1</v>
      </c>
      <c r="S3960" s="164" t="s">
        <v>644</v>
      </c>
      <c r="T3960" s="164"/>
      <c r="U3960" s="164" t="s">
        <v>644</v>
      </c>
      <c r="V3960" s="164" t="s">
        <v>644</v>
      </c>
      <c r="W3960" s="162">
        <f t="shared" si="224"/>
        <v>1</v>
      </c>
      <c r="X3960" s="162">
        <v>1</v>
      </c>
      <c r="Y3960" t="str">
        <f t="shared" si="222"/>
        <v>Public Elementary</v>
      </c>
      <c r="AA3960" t="str">
        <f t="shared" si="223"/>
        <v>1</v>
      </c>
    </row>
    <row r="3961" spans="1:27" ht="15.75" hidden="1" customHeight="1" x14ac:dyDescent="0.25">
      <c r="A3961" s="162">
        <v>3936</v>
      </c>
      <c r="B3961" s="162">
        <v>123884</v>
      </c>
      <c r="C3961" s="163" t="s">
        <v>829</v>
      </c>
      <c r="D3961" s="163" t="s">
        <v>638</v>
      </c>
      <c r="E3961" s="163" t="s">
        <v>1000</v>
      </c>
      <c r="F3961" s="163" t="s">
        <v>4053</v>
      </c>
      <c r="G3961" s="163" t="s">
        <v>4457</v>
      </c>
      <c r="H3961" s="163" t="s">
        <v>4458</v>
      </c>
      <c r="I3961" s="163" t="s">
        <v>643</v>
      </c>
      <c r="J3961" s="162">
        <v>11.519219</v>
      </c>
      <c r="K3961" s="162">
        <v>125.0055</v>
      </c>
      <c r="L3961" s="163" t="s">
        <v>644</v>
      </c>
      <c r="M3961" s="162">
        <v>14</v>
      </c>
      <c r="N3961" s="162">
        <v>86</v>
      </c>
      <c r="O3961" s="162">
        <v>202</v>
      </c>
      <c r="P3961" s="162">
        <v>1484</v>
      </c>
      <c r="Q3961" s="162">
        <v>2739</v>
      </c>
      <c r="R3961" s="164">
        <v>1</v>
      </c>
      <c r="S3961" s="164" t="s">
        <v>644</v>
      </c>
      <c r="T3961" s="164"/>
      <c r="U3961" s="164" t="s">
        <v>644</v>
      </c>
      <c r="V3961" s="164" t="s">
        <v>644</v>
      </c>
      <c r="W3961" s="162">
        <f t="shared" si="224"/>
        <v>1</v>
      </c>
      <c r="X3961" s="162">
        <v>1</v>
      </c>
      <c r="Y3961" t="str">
        <f t="shared" si="222"/>
        <v>Public Elementary</v>
      </c>
      <c r="AA3961" t="str">
        <f t="shared" si="223"/>
        <v>1</v>
      </c>
    </row>
    <row r="3962" spans="1:27" ht="15.75" hidden="1" customHeight="1" x14ac:dyDescent="0.25">
      <c r="A3962" s="162">
        <v>3937</v>
      </c>
      <c r="B3962" s="162">
        <v>123885</v>
      </c>
      <c r="C3962" s="163" t="s">
        <v>4476</v>
      </c>
      <c r="D3962" s="163" t="s">
        <v>638</v>
      </c>
      <c r="E3962" s="163" t="s">
        <v>1000</v>
      </c>
      <c r="F3962" s="163" t="s">
        <v>4053</v>
      </c>
      <c r="G3962" s="163" t="s">
        <v>4457</v>
      </c>
      <c r="H3962" s="163" t="s">
        <v>4458</v>
      </c>
      <c r="I3962" s="163" t="s">
        <v>643</v>
      </c>
      <c r="J3962" s="162">
        <v>11.519050999999999</v>
      </c>
      <c r="K3962" s="162">
        <v>124.99039999999999</v>
      </c>
      <c r="L3962" s="163" t="s">
        <v>644</v>
      </c>
      <c r="M3962" s="162">
        <v>14</v>
      </c>
      <c r="N3962" s="162">
        <v>86</v>
      </c>
      <c r="O3962" s="162">
        <v>202</v>
      </c>
      <c r="P3962" s="162">
        <v>1484</v>
      </c>
      <c r="Q3962" s="162">
        <v>2739</v>
      </c>
      <c r="R3962" s="164">
        <v>1</v>
      </c>
      <c r="S3962" s="164" t="s">
        <v>644</v>
      </c>
      <c r="T3962" s="164"/>
      <c r="U3962" s="164" t="s">
        <v>644</v>
      </c>
      <c r="V3962" s="164" t="s">
        <v>644</v>
      </c>
      <c r="W3962" s="162">
        <f t="shared" si="224"/>
        <v>1</v>
      </c>
      <c r="X3962" s="162">
        <v>1</v>
      </c>
      <c r="Y3962" t="str">
        <f t="shared" si="222"/>
        <v>Public Elementary</v>
      </c>
      <c r="AA3962" t="str">
        <f t="shared" si="223"/>
        <v>1</v>
      </c>
    </row>
    <row r="3963" spans="1:27" ht="15.75" hidden="1" customHeight="1" x14ac:dyDescent="0.25">
      <c r="A3963" s="162">
        <v>3938</v>
      </c>
      <c r="B3963" s="162">
        <v>123886</v>
      </c>
      <c r="C3963" s="163" t="s">
        <v>3485</v>
      </c>
      <c r="D3963" s="163" t="s">
        <v>638</v>
      </c>
      <c r="E3963" s="163" t="s">
        <v>1000</v>
      </c>
      <c r="F3963" s="163" t="s">
        <v>4053</v>
      </c>
      <c r="G3963" s="163" t="s">
        <v>4457</v>
      </c>
      <c r="H3963" s="163" t="s">
        <v>4458</v>
      </c>
      <c r="I3963" s="163" t="s">
        <v>643</v>
      </c>
      <c r="J3963" s="162">
        <v>11.583970000000001</v>
      </c>
      <c r="K3963" s="162">
        <v>124.97526000000001</v>
      </c>
      <c r="L3963" s="163" t="s">
        <v>644</v>
      </c>
      <c r="M3963" s="162">
        <v>14</v>
      </c>
      <c r="N3963" s="162">
        <v>86</v>
      </c>
      <c r="O3963" s="162">
        <v>202</v>
      </c>
      <c r="P3963" s="162">
        <v>1484</v>
      </c>
      <c r="Q3963" s="162">
        <v>2739</v>
      </c>
      <c r="R3963" s="164">
        <v>1</v>
      </c>
      <c r="S3963" s="164" t="s">
        <v>644</v>
      </c>
      <c r="T3963" s="164"/>
      <c r="U3963" s="164" t="s">
        <v>644</v>
      </c>
      <c r="V3963" s="164" t="s">
        <v>644</v>
      </c>
      <c r="W3963" s="162">
        <f t="shared" si="224"/>
        <v>1</v>
      </c>
      <c r="X3963" s="162">
        <v>1</v>
      </c>
      <c r="Y3963" t="str">
        <f t="shared" si="222"/>
        <v>Public Elementary</v>
      </c>
      <c r="AA3963" t="str">
        <f t="shared" si="223"/>
        <v>1</v>
      </c>
    </row>
    <row r="3964" spans="1:27" ht="15.75" hidden="1" customHeight="1" x14ac:dyDescent="0.25">
      <c r="A3964" s="162">
        <v>3939</v>
      </c>
      <c r="B3964" s="162">
        <v>123887</v>
      </c>
      <c r="C3964" s="163" t="s">
        <v>4477</v>
      </c>
      <c r="D3964" s="163" t="s">
        <v>638</v>
      </c>
      <c r="E3964" s="163" t="s">
        <v>1000</v>
      </c>
      <c r="F3964" s="163" t="s">
        <v>4053</v>
      </c>
      <c r="G3964" s="163" t="s">
        <v>4457</v>
      </c>
      <c r="H3964" s="163" t="s">
        <v>4458</v>
      </c>
      <c r="I3964" s="163" t="s">
        <v>643</v>
      </c>
      <c r="J3964" s="166">
        <v>11.505258</v>
      </c>
      <c r="K3964" s="166">
        <v>124.9629</v>
      </c>
      <c r="L3964" s="163" t="s">
        <v>644</v>
      </c>
      <c r="M3964" s="162">
        <v>14</v>
      </c>
      <c r="N3964" s="162">
        <v>86</v>
      </c>
      <c r="O3964" s="162">
        <v>202</v>
      </c>
      <c r="P3964" s="162">
        <v>1484</v>
      </c>
      <c r="Q3964" s="162">
        <v>2739</v>
      </c>
      <c r="R3964" s="164">
        <v>1</v>
      </c>
      <c r="S3964" s="164" t="s">
        <v>644</v>
      </c>
      <c r="T3964" s="164"/>
      <c r="U3964" s="164" t="s">
        <v>644</v>
      </c>
      <c r="V3964" s="164" t="s">
        <v>644</v>
      </c>
      <c r="W3964" s="162">
        <f t="shared" si="224"/>
        <v>1</v>
      </c>
      <c r="X3964" s="162">
        <v>1</v>
      </c>
      <c r="Y3964" t="str">
        <f t="shared" si="222"/>
        <v>Public Elementary</v>
      </c>
      <c r="AA3964" t="str">
        <f t="shared" si="223"/>
        <v>1</v>
      </c>
    </row>
    <row r="3965" spans="1:27" ht="15.75" hidden="1" customHeight="1" x14ac:dyDescent="0.25">
      <c r="A3965" s="162">
        <v>3940</v>
      </c>
      <c r="B3965" s="162">
        <v>123888</v>
      </c>
      <c r="C3965" s="163" t="s">
        <v>3213</v>
      </c>
      <c r="D3965" s="163" t="s">
        <v>638</v>
      </c>
      <c r="E3965" s="163" t="s">
        <v>1000</v>
      </c>
      <c r="F3965" s="163" t="s">
        <v>4053</v>
      </c>
      <c r="G3965" s="163" t="s">
        <v>4457</v>
      </c>
      <c r="H3965" s="163" t="s">
        <v>4458</v>
      </c>
      <c r="I3965" s="163" t="s">
        <v>643</v>
      </c>
      <c r="J3965" s="162">
        <v>11.590263889999999</v>
      </c>
      <c r="K3965" s="162">
        <v>124.95901670000001</v>
      </c>
      <c r="L3965" s="163" t="s">
        <v>644</v>
      </c>
      <c r="M3965" s="162">
        <v>14</v>
      </c>
      <c r="N3965" s="162">
        <v>86</v>
      </c>
      <c r="O3965" s="162">
        <v>202</v>
      </c>
      <c r="P3965" s="162">
        <v>1484</v>
      </c>
      <c r="Q3965" s="162">
        <v>2739</v>
      </c>
      <c r="R3965" s="164">
        <v>1</v>
      </c>
      <c r="S3965" s="164" t="s">
        <v>644</v>
      </c>
      <c r="T3965" s="164"/>
      <c r="U3965" s="164" t="s">
        <v>644</v>
      </c>
      <c r="V3965" s="164" t="s">
        <v>644</v>
      </c>
      <c r="W3965" s="162">
        <f t="shared" si="224"/>
        <v>1</v>
      </c>
      <c r="X3965" s="162">
        <v>1</v>
      </c>
      <c r="Y3965" t="str">
        <f t="shared" si="222"/>
        <v>Public Elementary</v>
      </c>
      <c r="AA3965" t="str">
        <f t="shared" si="223"/>
        <v>1</v>
      </c>
    </row>
    <row r="3966" spans="1:27" ht="15.75" hidden="1" customHeight="1" x14ac:dyDescent="0.25">
      <c r="A3966" s="162">
        <v>3941</v>
      </c>
      <c r="B3966" s="162">
        <v>123889</v>
      </c>
      <c r="C3966" s="163" t="s">
        <v>1321</v>
      </c>
      <c r="D3966" s="163" t="s">
        <v>638</v>
      </c>
      <c r="E3966" s="163" t="s">
        <v>1000</v>
      </c>
      <c r="F3966" s="163" t="s">
        <v>4053</v>
      </c>
      <c r="G3966" s="163" t="s">
        <v>4457</v>
      </c>
      <c r="H3966" s="163" t="s">
        <v>4458</v>
      </c>
      <c r="I3966" s="163" t="s">
        <v>643</v>
      </c>
      <c r="J3966" s="162">
        <v>11.508454</v>
      </c>
      <c r="K3966" s="162">
        <v>125.0043</v>
      </c>
      <c r="L3966" s="163" t="s">
        <v>644</v>
      </c>
      <c r="M3966" s="162">
        <v>14</v>
      </c>
      <c r="N3966" s="162">
        <v>86</v>
      </c>
      <c r="O3966" s="162">
        <v>202</v>
      </c>
      <c r="P3966" s="162">
        <v>1484</v>
      </c>
      <c r="Q3966" s="162">
        <v>2739</v>
      </c>
      <c r="R3966" s="164">
        <v>1</v>
      </c>
      <c r="S3966" s="164" t="s">
        <v>644</v>
      </c>
      <c r="T3966" s="164"/>
      <c r="U3966" s="164" t="s">
        <v>644</v>
      </c>
      <c r="V3966" s="164" t="s">
        <v>644</v>
      </c>
      <c r="W3966" s="162">
        <f t="shared" si="224"/>
        <v>1</v>
      </c>
      <c r="X3966" s="162">
        <v>1</v>
      </c>
      <c r="Y3966" t="str">
        <f t="shared" si="222"/>
        <v>Public Elementary</v>
      </c>
      <c r="AA3966" t="str">
        <f t="shared" si="223"/>
        <v>1</v>
      </c>
    </row>
    <row r="3967" spans="1:27" ht="15.75" hidden="1" customHeight="1" x14ac:dyDescent="0.25">
      <c r="A3967" s="162">
        <v>3942</v>
      </c>
      <c r="B3967" s="162">
        <v>123890</v>
      </c>
      <c r="C3967" s="163" t="s">
        <v>867</v>
      </c>
      <c r="D3967" s="163" t="s">
        <v>638</v>
      </c>
      <c r="E3967" s="163" t="s">
        <v>1000</v>
      </c>
      <c r="F3967" s="163" t="s">
        <v>4053</v>
      </c>
      <c r="G3967" s="163" t="s">
        <v>4457</v>
      </c>
      <c r="H3967" s="163" t="s">
        <v>4458</v>
      </c>
      <c r="I3967" s="163" t="s">
        <v>643</v>
      </c>
      <c r="J3967" s="162">
        <v>11.581488889999999</v>
      </c>
      <c r="K3967" s="162">
        <v>124.9619028</v>
      </c>
      <c r="L3967" s="163" t="s">
        <v>644</v>
      </c>
      <c r="M3967" s="162">
        <v>14</v>
      </c>
      <c r="N3967" s="162">
        <v>86</v>
      </c>
      <c r="O3967" s="162">
        <v>202</v>
      </c>
      <c r="P3967" s="162">
        <v>1484</v>
      </c>
      <c r="Q3967" s="162">
        <v>2739</v>
      </c>
      <c r="R3967" s="164">
        <v>1</v>
      </c>
      <c r="S3967" s="164" t="s">
        <v>644</v>
      </c>
      <c r="T3967" s="164"/>
      <c r="U3967" s="164" t="s">
        <v>644</v>
      </c>
      <c r="V3967" s="164" t="s">
        <v>644</v>
      </c>
      <c r="W3967" s="162">
        <f t="shared" si="224"/>
        <v>1</v>
      </c>
      <c r="X3967" s="162">
        <v>1</v>
      </c>
      <c r="Y3967" t="str">
        <f t="shared" si="222"/>
        <v>Public Elementary</v>
      </c>
      <c r="AA3967" t="str">
        <f t="shared" si="223"/>
        <v>1</v>
      </c>
    </row>
    <row r="3968" spans="1:27" ht="15.75" hidden="1" customHeight="1" x14ac:dyDescent="0.25">
      <c r="A3968" s="162">
        <v>3943</v>
      </c>
      <c r="B3968" s="162">
        <v>123891</v>
      </c>
      <c r="C3968" s="163" t="s">
        <v>4478</v>
      </c>
      <c r="D3968" s="163" t="s">
        <v>638</v>
      </c>
      <c r="E3968" s="163" t="s">
        <v>1000</v>
      </c>
      <c r="F3968" s="163" t="s">
        <v>4053</v>
      </c>
      <c r="G3968" s="163" t="s">
        <v>4457</v>
      </c>
      <c r="H3968" s="163" t="s">
        <v>4458</v>
      </c>
      <c r="I3968" s="163" t="s">
        <v>643</v>
      </c>
      <c r="J3968" s="162">
        <v>11.529647000000001</v>
      </c>
      <c r="K3968" s="162">
        <v>125.01271</v>
      </c>
      <c r="L3968" s="163" t="s">
        <v>644</v>
      </c>
      <c r="M3968" s="162">
        <v>14</v>
      </c>
      <c r="N3968" s="162">
        <v>86</v>
      </c>
      <c r="O3968" s="162">
        <v>202</v>
      </c>
      <c r="P3968" s="162">
        <v>1484</v>
      </c>
      <c r="Q3968" s="162">
        <v>2739</v>
      </c>
      <c r="R3968" s="164">
        <v>1</v>
      </c>
      <c r="S3968" s="164" t="s">
        <v>644</v>
      </c>
      <c r="T3968" s="164"/>
      <c r="U3968" s="164" t="s">
        <v>644</v>
      </c>
      <c r="V3968" s="164" t="s">
        <v>644</v>
      </c>
      <c r="W3968" s="162">
        <f t="shared" si="224"/>
        <v>1</v>
      </c>
      <c r="X3968" s="162">
        <v>1</v>
      </c>
      <c r="Y3968" t="str">
        <f t="shared" si="222"/>
        <v>Public Elementary</v>
      </c>
      <c r="AA3968" t="str">
        <f t="shared" si="223"/>
        <v>1</v>
      </c>
    </row>
    <row r="3969" spans="1:27" ht="15.75" hidden="1" customHeight="1" x14ac:dyDescent="0.25">
      <c r="A3969" s="162">
        <v>3944</v>
      </c>
      <c r="B3969" s="162">
        <v>123892</v>
      </c>
      <c r="C3969" s="163" t="s">
        <v>4479</v>
      </c>
      <c r="D3969" s="163" t="s">
        <v>638</v>
      </c>
      <c r="E3969" s="163" t="s">
        <v>1000</v>
      </c>
      <c r="F3969" s="163" t="s">
        <v>4053</v>
      </c>
      <c r="G3969" s="163" t="s">
        <v>4457</v>
      </c>
      <c r="H3969" s="163" t="s">
        <v>4458</v>
      </c>
      <c r="I3969" s="163" t="s">
        <v>643</v>
      </c>
      <c r="J3969" s="162">
        <v>11.528890000000001</v>
      </c>
      <c r="K3969" s="162">
        <v>124.9178</v>
      </c>
      <c r="L3969" s="163" t="s">
        <v>644</v>
      </c>
      <c r="M3969" s="162">
        <v>14</v>
      </c>
      <c r="N3969" s="162">
        <v>86</v>
      </c>
      <c r="O3969" s="162">
        <v>202</v>
      </c>
      <c r="P3969" s="162">
        <v>1484</v>
      </c>
      <c r="Q3969" s="162">
        <v>2739</v>
      </c>
      <c r="R3969" s="164">
        <v>1</v>
      </c>
      <c r="S3969" s="164" t="s">
        <v>644</v>
      </c>
      <c r="T3969" s="164"/>
      <c r="U3969" s="164" t="s">
        <v>644</v>
      </c>
      <c r="V3969" s="164" t="s">
        <v>644</v>
      </c>
      <c r="W3969" s="162">
        <f t="shared" si="224"/>
        <v>1</v>
      </c>
      <c r="X3969" s="162">
        <v>1</v>
      </c>
      <c r="Y3969" t="str">
        <f t="shared" si="222"/>
        <v>Public Elementary</v>
      </c>
      <c r="AA3969" t="str">
        <f t="shared" si="223"/>
        <v>1</v>
      </c>
    </row>
    <row r="3970" spans="1:27" ht="15.75" hidden="1" customHeight="1" x14ac:dyDescent="0.25">
      <c r="A3970" s="162">
        <v>3945</v>
      </c>
      <c r="B3970" s="162">
        <v>123893</v>
      </c>
      <c r="C3970" s="163" t="s">
        <v>4480</v>
      </c>
      <c r="D3970" s="163" t="s">
        <v>638</v>
      </c>
      <c r="E3970" s="163" t="s">
        <v>1000</v>
      </c>
      <c r="F3970" s="163" t="s">
        <v>4053</v>
      </c>
      <c r="G3970" s="163" t="s">
        <v>4457</v>
      </c>
      <c r="H3970" s="163" t="s">
        <v>4458</v>
      </c>
      <c r="I3970" s="163" t="s">
        <v>643</v>
      </c>
      <c r="J3970" s="162">
        <v>11.563947219999999</v>
      </c>
      <c r="K3970" s="162">
        <v>124.9270583</v>
      </c>
      <c r="L3970" s="163" t="s">
        <v>644</v>
      </c>
      <c r="M3970" s="162">
        <v>14</v>
      </c>
      <c r="N3970" s="162">
        <v>86</v>
      </c>
      <c r="O3970" s="162">
        <v>202</v>
      </c>
      <c r="P3970" s="162">
        <v>1484</v>
      </c>
      <c r="Q3970" s="162">
        <v>2739</v>
      </c>
      <c r="R3970" s="164">
        <v>1</v>
      </c>
      <c r="S3970" s="164" t="s">
        <v>644</v>
      </c>
      <c r="T3970" s="164"/>
      <c r="U3970" s="164" t="s">
        <v>644</v>
      </c>
      <c r="V3970" s="164" t="s">
        <v>644</v>
      </c>
      <c r="W3970" s="162">
        <f t="shared" si="224"/>
        <v>1</v>
      </c>
      <c r="X3970" s="162">
        <v>1</v>
      </c>
      <c r="Y3970" t="str">
        <f t="shared" si="222"/>
        <v>Public Elementary</v>
      </c>
      <c r="AA3970" t="str">
        <f t="shared" si="223"/>
        <v>1</v>
      </c>
    </row>
    <row r="3971" spans="1:27" ht="15.75" hidden="1" customHeight="1" x14ac:dyDescent="0.25">
      <c r="A3971" s="162">
        <v>3946</v>
      </c>
      <c r="B3971" s="162">
        <v>123894</v>
      </c>
      <c r="C3971" s="163" t="s">
        <v>4481</v>
      </c>
      <c r="D3971" s="163" t="s">
        <v>638</v>
      </c>
      <c r="E3971" s="163" t="s">
        <v>1000</v>
      </c>
      <c r="F3971" s="163" t="s">
        <v>4053</v>
      </c>
      <c r="G3971" s="163" t="s">
        <v>4457</v>
      </c>
      <c r="H3971" s="163" t="s">
        <v>4460</v>
      </c>
      <c r="I3971" s="163" t="s">
        <v>643</v>
      </c>
      <c r="J3971" s="162">
        <v>11.512827</v>
      </c>
      <c r="K3971" s="162">
        <v>124.91641</v>
      </c>
      <c r="L3971" s="163" t="s">
        <v>644</v>
      </c>
      <c r="M3971" s="162">
        <v>14</v>
      </c>
      <c r="N3971" s="162">
        <v>86</v>
      </c>
      <c r="O3971" s="162">
        <v>202</v>
      </c>
      <c r="P3971" s="162">
        <v>1484</v>
      </c>
      <c r="Q3971" s="162">
        <v>2740</v>
      </c>
      <c r="R3971" s="164">
        <v>1</v>
      </c>
      <c r="S3971" s="164" t="s">
        <v>644</v>
      </c>
      <c r="T3971" s="164"/>
      <c r="U3971" s="164" t="s">
        <v>644</v>
      </c>
      <c r="V3971" s="164" t="s">
        <v>644</v>
      </c>
      <c r="W3971" s="162">
        <f t="shared" si="224"/>
        <v>1</v>
      </c>
      <c r="X3971" s="162">
        <v>1</v>
      </c>
      <c r="Y3971" t="str">
        <f t="shared" si="222"/>
        <v>Public Elementary</v>
      </c>
      <c r="AA3971" t="str">
        <f t="shared" si="223"/>
        <v>1</v>
      </c>
    </row>
    <row r="3972" spans="1:27" ht="15.75" hidden="1" customHeight="1" x14ac:dyDescent="0.25">
      <c r="A3972" s="162">
        <v>3947</v>
      </c>
      <c r="B3972" s="162">
        <v>123895</v>
      </c>
      <c r="C3972" s="163" t="s">
        <v>4482</v>
      </c>
      <c r="D3972" s="163" t="s">
        <v>638</v>
      </c>
      <c r="E3972" s="163" t="s">
        <v>1000</v>
      </c>
      <c r="F3972" s="163" t="s">
        <v>4053</v>
      </c>
      <c r="G3972" s="163" t="s">
        <v>4483</v>
      </c>
      <c r="H3972" s="163" t="s">
        <v>4483</v>
      </c>
      <c r="I3972" s="163" t="s">
        <v>643</v>
      </c>
      <c r="J3972" s="166">
        <v>11.503239000000001</v>
      </c>
      <c r="K3972" s="166">
        <v>124.83175</v>
      </c>
      <c r="L3972" s="163" t="s">
        <v>644</v>
      </c>
      <c r="M3972" s="162">
        <v>14</v>
      </c>
      <c r="N3972" s="162">
        <v>86</v>
      </c>
      <c r="O3972" s="162">
        <v>202</v>
      </c>
      <c r="P3972" s="162">
        <v>1482</v>
      </c>
      <c r="Q3972" s="162">
        <v>2737</v>
      </c>
      <c r="R3972" s="164">
        <v>1</v>
      </c>
      <c r="S3972" s="164" t="s">
        <v>644</v>
      </c>
      <c r="T3972" s="164"/>
      <c r="U3972" s="164" t="s">
        <v>644</v>
      </c>
      <c r="V3972" s="164" t="s">
        <v>644</v>
      </c>
      <c r="W3972" s="162">
        <f t="shared" si="224"/>
        <v>1</v>
      </c>
      <c r="X3972" s="162">
        <v>1</v>
      </c>
      <c r="Y3972" t="str">
        <f t="shared" si="222"/>
        <v>Public Elementary</v>
      </c>
      <c r="AA3972" t="str">
        <f t="shared" si="223"/>
        <v>1</v>
      </c>
    </row>
    <row r="3973" spans="1:27" ht="15.75" hidden="1" customHeight="1" x14ac:dyDescent="0.25">
      <c r="A3973" s="162">
        <v>3948</v>
      </c>
      <c r="B3973" s="162">
        <v>123896</v>
      </c>
      <c r="C3973" s="163" t="s">
        <v>4484</v>
      </c>
      <c r="D3973" s="163" t="s">
        <v>638</v>
      </c>
      <c r="E3973" s="163" t="s">
        <v>1000</v>
      </c>
      <c r="F3973" s="163" t="s">
        <v>4053</v>
      </c>
      <c r="G3973" s="163" t="s">
        <v>4483</v>
      </c>
      <c r="H3973" s="163" t="s">
        <v>4483</v>
      </c>
      <c r="I3973" s="163" t="s">
        <v>643</v>
      </c>
      <c r="J3973" s="162">
        <v>11.557397999999999</v>
      </c>
      <c r="K3973" s="162">
        <v>124.89658</v>
      </c>
      <c r="L3973" s="163" t="s">
        <v>644</v>
      </c>
      <c r="M3973" s="162">
        <v>14</v>
      </c>
      <c r="N3973" s="162">
        <v>86</v>
      </c>
      <c r="O3973" s="162">
        <v>202</v>
      </c>
      <c r="P3973" s="162">
        <v>1482</v>
      </c>
      <c r="Q3973" s="162">
        <v>2737</v>
      </c>
      <c r="R3973" s="164">
        <v>1</v>
      </c>
      <c r="S3973" s="164" t="s">
        <v>644</v>
      </c>
      <c r="T3973" s="164"/>
      <c r="U3973" s="164" t="s">
        <v>644</v>
      </c>
      <c r="V3973" s="164" t="s">
        <v>644</v>
      </c>
      <c r="W3973" s="162">
        <f t="shared" si="224"/>
        <v>1</v>
      </c>
      <c r="X3973" s="162">
        <v>1</v>
      </c>
      <c r="Y3973" t="str">
        <f t="shared" si="222"/>
        <v>Public Elementary</v>
      </c>
      <c r="AA3973" t="str">
        <f t="shared" si="223"/>
        <v>1</v>
      </c>
    </row>
    <row r="3974" spans="1:27" ht="15.75" hidden="1" customHeight="1" x14ac:dyDescent="0.25">
      <c r="A3974" s="162">
        <v>3949</v>
      </c>
      <c r="B3974" s="166">
        <v>123897</v>
      </c>
      <c r="C3974" s="167" t="s">
        <v>4485</v>
      </c>
      <c r="D3974" s="163" t="s">
        <v>638</v>
      </c>
      <c r="E3974" s="163" t="s">
        <v>1000</v>
      </c>
      <c r="F3974" s="163" t="s">
        <v>4053</v>
      </c>
      <c r="G3974" s="167" t="s">
        <v>4483</v>
      </c>
      <c r="H3974" s="167" t="s">
        <v>4483</v>
      </c>
      <c r="I3974" s="163" t="s">
        <v>643</v>
      </c>
      <c r="J3974" s="162">
        <v>11.483389000000001</v>
      </c>
      <c r="K3974" s="162">
        <v>124.83656000000001</v>
      </c>
      <c r="L3974" s="163" t="s">
        <v>644</v>
      </c>
      <c r="M3974" s="162">
        <v>14</v>
      </c>
      <c r="N3974" s="162">
        <v>86</v>
      </c>
      <c r="O3974" s="162">
        <v>202</v>
      </c>
      <c r="P3974" s="162">
        <v>1482</v>
      </c>
      <c r="Q3974" s="162">
        <v>2737</v>
      </c>
      <c r="R3974" s="164">
        <v>1</v>
      </c>
      <c r="S3974" s="164" t="s">
        <v>644</v>
      </c>
      <c r="T3974" s="164"/>
      <c r="U3974" s="164" t="s">
        <v>644</v>
      </c>
      <c r="V3974" s="164" t="s">
        <v>644</v>
      </c>
      <c r="W3974" s="162">
        <f t="shared" si="224"/>
        <v>1</v>
      </c>
      <c r="X3974" s="162">
        <v>1</v>
      </c>
      <c r="Y3974" t="str">
        <f t="shared" si="222"/>
        <v>Public Elementary</v>
      </c>
      <c r="AA3974" t="str">
        <f t="shared" si="223"/>
        <v>1</v>
      </c>
    </row>
    <row r="3975" spans="1:27" ht="15.75" hidden="1" customHeight="1" x14ac:dyDescent="0.25">
      <c r="A3975" s="162">
        <v>3950</v>
      </c>
      <c r="B3975" s="166">
        <v>123898</v>
      </c>
      <c r="C3975" s="167" t="s">
        <v>4486</v>
      </c>
      <c r="D3975" s="163" t="s">
        <v>638</v>
      </c>
      <c r="E3975" s="163" t="s">
        <v>1000</v>
      </c>
      <c r="F3975" s="163" t="s">
        <v>4053</v>
      </c>
      <c r="G3975" s="167" t="s">
        <v>4483</v>
      </c>
      <c r="H3975" s="167" t="s">
        <v>4483</v>
      </c>
      <c r="I3975" s="163" t="s">
        <v>643</v>
      </c>
      <c r="J3975" s="170"/>
      <c r="K3975" s="170"/>
      <c r="L3975" s="163" t="s">
        <v>644</v>
      </c>
      <c r="M3975" s="162">
        <v>14</v>
      </c>
      <c r="N3975" s="162">
        <v>86</v>
      </c>
      <c r="O3975" s="162">
        <v>202</v>
      </c>
      <c r="P3975" s="162">
        <v>1482</v>
      </c>
      <c r="Q3975" s="162">
        <v>2737</v>
      </c>
      <c r="R3975" s="164">
        <v>1</v>
      </c>
      <c r="S3975" s="164" t="s">
        <v>644</v>
      </c>
      <c r="T3975" s="164"/>
      <c r="U3975" s="164" t="s">
        <v>644</v>
      </c>
      <c r="V3975" s="164" t="s">
        <v>644</v>
      </c>
      <c r="W3975" s="162">
        <f t="shared" si="224"/>
        <v>1</v>
      </c>
      <c r="X3975" s="162">
        <v>1</v>
      </c>
      <c r="Y3975" t="str">
        <f t="shared" si="222"/>
        <v>Public Elementary</v>
      </c>
      <c r="AA3975" t="str">
        <f t="shared" si="223"/>
        <v>1</v>
      </c>
    </row>
    <row r="3976" spans="1:27" ht="15.75" hidden="1" customHeight="1" x14ac:dyDescent="0.25">
      <c r="A3976" s="162">
        <v>3951</v>
      </c>
      <c r="B3976" s="166">
        <v>123899</v>
      </c>
      <c r="C3976" s="167" t="s">
        <v>4487</v>
      </c>
      <c r="D3976" s="163" t="s">
        <v>638</v>
      </c>
      <c r="E3976" s="163" t="s">
        <v>1000</v>
      </c>
      <c r="F3976" s="163" t="s">
        <v>4053</v>
      </c>
      <c r="G3976" s="167" t="s">
        <v>4483</v>
      </c>
      <c r="H3976" s="167" t="s">
        <v>4483</v>
      </c>
      <c r="I3976" s="163" t="s">
        <v>643</v>
      </c>
      <c r="J3976" s="170"/>
      <c r="K3976" s="170"/>
      <c r="L3976" s="163" t="s">
        <v>644</v>
      </c>
      <c r="M3976" s="162">
        <v>14</v>
      </c>
      <c r="N3976" s="162">
        <v>86</v>
      </c>
      <c r="O3976" s="162">
        <v>202</v>
      </c>
      <c r="P3976" s="162">
        <v>1482</v>
      </c>
      <c r="Q3976" s="162">
        <v>2737</v>
      </c>
      <c r="R3976" s="164">
        <v>1</v>
      </c>
      <c r="S3976" s="164" t="s">
        <v>644</v>
      </c>
      <c r="T3976" s="164"/>
      <c r="U3976" s="164" t="s">
        <v>644</v>
      </c>
      <c r="V3976" s="164" t="s">
        <v>644</v>
      </c>
      <c r="W3976" s="162">
        <f t="shared" si="224"/>
        <v>1</v>
      </c>
      <c r="X3976" s="162">
        <v>1</v>
      </c>
      <c r="Y3976" t="str">
        <f t="shared" si="222"/>
        <v>Public Elementary</v>
      </c>
      <c r="AA3976" t="str">
        <f t="shared" si="223"/>
        <v>1</v>
      </c>
    </row>
    <row r="3977" spans="1:27" ht="15.75" hidden="1" customHeight="1" x14ac:dyDescent="0.25">
      <c r="A3977" s="162">
        <v>3952</v>
      </c>
      <c r="B3977" s="166">
        <v>123900</v>
      </c>
      <c r="C3977" s="167" t="s">
        <v>4488</v>
      </c>
      <c r="D3977" s="163" t="s">
        <v>638</v>
      </c>
      <c r="E3977" s="163" t="s">
        <v>1000</v>
      </c>
      <c r="F3977" s="163" t="s">
        <v>4053</v>
      </c>
      <c r="G3977" s="167" t="s">
        <v>4457</v>
      </c>
      <c r="H3977" s="167" t="s">
        <v>4460</v>
      </c>
      <c r="I3977" s="163" t="s">
        <v>643</v>
      </c>
      <c r="J3977" s="162">
        <v>11.543944</v>
      </c>
      <c r="K3977" s="162">
        <v>124.94574</v>
      </c>
      <c r="L3977" s="163" t="s">
        <v>644</v>
      </c>
      <c r="M3977" s="162">
        <v>14</v>
      </c>
      <c r="N3977" s="162">
        <v>86</v>
      </c>
      <c r="O3977" s="162">
        <v>202</v>
      </c>
      <c r="P3977" s="162">
        <v>1484</v>
      </c>
      <c r="Q3977" s="162">
        <v>2740</v>
      </c>
      <c r="R3977" s="164">
        <v>1</v>
      </c>
      <c r="S3977" s="164" t="s">
        <v>644</v>
      </c>
      <c r="T3977" s="164"/>
      <c r="U3977" s="164" t="s">
        <v>644</v>
      </c>
      <c r="V3977" s="164" t="s">
        <v>644</v>
      </c>
      <c r="W3977" s="162">
        <f t="shared" si="224"/>
        <v>1</v>
      </c>
      <c r="X3977" s="162">
        <v>1</v>
      </c>
      <c r="Y3977" t="str">
        <f t="shared" si="222"/>
        <v>Public Elementary</v>
      </c>
      <c r="AA3977" t="str">
        <f t="shared" si="223"/>
        <v>1</v>
      </c>
    </row>
    <row r="3978" spans="1:27" ht="15.75" hidden="1" customHeight="1" x14ac:dyDescent="0.25">
      <c r="A3978" s="162">
        <v>3953</v>
      </c>
      <c r="B3978" s="166">
        <v>123901</v>
      </c>
      <c r="C3978" s="167" t="s">
        <v>4489</v>
      </c>
      <c r="D3978" s="163" t="s">
        <v>638</v>
      </c>
      <c r="E3978" s="163" t="s">
        <v>1000</v>
      </c>
      <c r="F3978" s="163" t="s">
        <v>4053</v>
      </c>
      <c r="G3978" s="167" t="s">
        <v>4483</v>
      </c>
      <c r="H3978" s="167" t="s">
        <v>4483</v>
      </c>
      <c r="I3978" s="163" t="s">
        <v>643</v>
      </c>
      <c r="J3978" s="170"/>
      <c r="K3978" s="170"/>
      <c r="L3978" s="163" t="s">
        <v>644</v>
      </c>
      <c r="M3978" s="162">
        <v>14</v>
      </c>
      <c r="N3978" s="162">
        <v>86</v>
      </c>
      <c r="O3978" s="162">
        <v>202</v>
      </c>
      <c r="P3978" s="162">
        <v>1482</v>
      </c>
      <c r="Q3978" s="162">
        <v>2737</v>
      </c>
      <c r="R3978" s="164">
        <v>1</v>
      </c>
      <c r="S3978" s="164" t="s">
        <v>644</v>
      </c>
      <c r="T3978" s="164"/>
      <c r="U3978" s="164" t="s">
        <v>644</v>
      </c>
      <c r="V3978" s="164" t="s">
        <v>644</v>
      </c>
      <c r="W3978" s="162">
        <f t="shared" si="224"/>
        <v>1</v>
      </c>
      <c r="X3978" s="162">
        <v>1</v>
      </c>
      <c r="Y3978" t="str">
        <f t="shared" si="222"/>
        <v>Public Elementary</v>
      </c>
      <c r="AA3978" t="str">
        <f t="shared" si="223"/>
        <v>1</v>
      </c>
    </row>
    <row r="3979" spans="1:27" ht="15.75" hidden="1" customHeight="1" x14ac:dyDescent="0.25">
      <c r="A3979" s="162">
        <v>3954</v>
      </c>
      <c r="B3979" s="166">
        <v>123902</v>
      </c>
      <c r="C3979" s="167" t="s">
        <v>1228</v>
      </c>
      <c r="D3979" s="163" t="s">
        <v>638</v>
      </c>
      <c r="E3979" s="163" t="s">
        <v>1000</v>
      </c>
      <c r="F3979" s="163" t="s">
        <v>4053</v>
      </c>
      <c r="G3979" s="167" t="s">
        <v>4457</v>
      </c>
      <c r="H3979" s="167" t="s">
        <v>4460</v>
      </c>
      <c r="I3979" s="163" t="s">
        <v>643</v>
      </c>
      <c r="J3979" s="162">
        <v>11.598432000000001</v>
      </c>
      <c r="K3979" s="162">
        <v>124.81796300000001</v>
      </c>
      <c r="L3979" s="163" t="s">
        <v>644</v>
      </c>
      <c r="M3979" s="162">
        <v>14</v>
      </c>
      <c r="N3979" s="162">
        <v>86</v>
      </c>
      <c r="O3979" s="162">
        <v>202</v>
      </c>
      <c r="P3979" s="162">
        <v>1484</v>
      </c>
      <c r="Q3979" s="162">
        <v>2740</v>
      </c>
      <c r="R3979" s="164">
        <v>1</v>
      </c>
      <c r="S3979" s="164" t="s">
        <v>644</v>
      </c>
      <c r="T3979" s="164"/>
      <c r="U3979" s="164" t="s">
        <v>644</v>
      </c>
      <c r="V3979" s="164" t="s">
        <v>644</v>
      </c>
      <c r="W3979" s="162">
        <f t="shared" si="224"/>
        <v>1</v>
      </c>
      <c r="X3979" s="162">
        <v>1</v>
      </c>
      <c r="Y3979" t="str">
        <f t="shared" si="222"/>
        <v>Public Elementary</v>
      </c>
      <c r="AA3979" t="str">
        <f t="shared" si="223"/>
        <v>1</v>
      </c>
    </row>
    <row r="3980" spans="1:27" ht="15.75" hidden="1" customHeight="1" x14ac:dyDescent="0.25">
      <c r="A3980" s="162">
        <v>3955</v>
      </c>
      <c r="B3980" s="166">
        <v>123903</v>
      </c>
      <c r="C3980" s="167" t="s">
        <v>677</v>
      </c>
      <c r="D3980" s="163" t="s">
        <v>638</v>
      </c>
      <c r="E3980" s="163" t="s">
        <v>1000</v>
      </c>
      <c r="F3980" s="163" t="s">
        <v>4053</v>
      </c>
      <c r="G3980" s="167" t="s">
        <v>4483</v>
      </c>
      <c r="H3980" s="167" t="s">
        <v>4483</v>
      </c>
      <c r="I3980" s="163" t="s">
        <v>643</v>
      </c>
      <c r="J3980" s="170"/>
      <c r="K3980" s="170"/>
      <c r="L3980" s="163" t="s">
        <v>644</v>
      </c>
      <c r="M3980" s="162">
        <v>14</v>
      </c>
      <c r="N3980" s="162">
        <v>86</v>
      </c>
      <c r="O3980" s="162">
        <v>202</v>
      </c>
      <c r="P3980" s="162">
        <v>1482</v>
      </c>
      <c r="Q3980" s="162">
        <v>2737</v>
      </c>
      <c r="R3980" s="164">
        <v>1</v>
      </c>
      <c r="S3980" s="164" t="s">
        <v>644</v>
      </c>
      <c r="T3980" s="164"/>
      <c r="U3980" s="164" t="s">
        <v>644</v>
      </c>
      <c r="V3980" s="164" t="s">
        <v>644</v>
      </c>
      <c r="W3980" s="162">
        <f t="shared" si="224"/>
        <v>1</v>
      </c>
      <c r="X3980" s="162">
        <v>1</v>
      </c>
      <c r="Y3980" t="str">
        <f t="shared" si="222"/>
        <v>Public Elementary</v>
      </c>
      <c r="AA3980" t="str">
        <f t="shared" si="223"/>
        <v>1</v>
      </c>
    </row>
    <row r="3981" spans="1:27" ht="15.75" hidden="1" customHeight="1" x14ac:dyDescent="0.25">
      <c r="A3981" s="162">
        <v>3956</v>
      </c>
      <c r="B3981" s="166">
        <v>123904</v>
      </c>
      <c r="C3981" s="167" t="s">
        <v>831</v>
      </c>
      <c r="D3981" s="163" t="s">
        <v>638</v>
      </c>
      <c r="E3981" s="163" t="s">
        <v>1000</v>
      </c>
      <c r="F3981" s="163" t="s">
        <v>4053</v>
      </c>
      <c r="G3981" s="167" t="s">
        <v>4457</v>
      </c>
      <c r="H3981" s="167" t="s">
        <v>4460</v>
      </c>
      <c r="I3981" s="163" t="s">
        <v>643</v>
      </c>
      <c r="J3981" s="162">
        <v>11.543607</v>
      </c>
      <c r="K3981" s="162">
        <v>124.90625</v>
      </c>
      <c r="L3981" s="163" t="s">
        <v>644</v>
      </c>
      <c r="M3981" s="162">
        <v>14</v>
      </c>
      <c r="N3981" s="162">
        <v>86</v>
      </c>
      <c r="O3981" s="162">
        <v>202</v>
      </c>
      <c r="P3981" s="162">
        <v>1484</v>
      </c>
      <c r="Q3981" s="162">
        <v>2740</v>
      </c>
      <c r="R3981" s="164">
        <v>1</v>
      </c>
      <c r="S3981" s="164" t="s">
        <v>644</v>
      </c>
      <c r="T3981" s="164"/>
      <c r="U3981" s="164" t="s">
        <v>644</v>
      </c>
      <c r="V3981" s="164" t="s">
        <v>644</v>
      </c>
      <c r="W3981" s="162">
        <f t="shared" si="224"/>
        <v>1</v>
      </c>
      <c r="X3981" s="162">
        <v>1</v>
      </c>
      <c r="Y3981" t="str">
        <f t="shared" si="222"/>
        <v>Public Elementary</v>
      </c>
      <c r="AA3981" t="str">
        <f t="shared" si="223"/>
        <v>1</v>
      </c>
    </row>
    <row r="3982" spans="1:27" ht="15.75" hidden="1" customHeight="1" x14ac:dyDescent="0.25">
      <c r="A3982" s="162">
        <v>3957</v>
      </c>
      <c r="B3982" s="166">
        <v>123905</v>
      </c>
      <c r="C3982" s="167" t="s">
        <v>4490</v>
      </c>
      <c r="D3982" s="163" t="s">
        <v>638</v>
      </c>
      <c r="E3982" s="163" t="s">
        <v>1000</v>
      </c>
      <c r="F3982" s="163" t="s">
        <v>4053</v>
      </c>
      <c r="G3982" s="167" t="s">
        <v>4483</v>
      </c>
      <c r="H3982" s="167" t="s">
        <v>4483</v>
      </c>
      <c r="I3982" s="163" t="s">
        <v>643</v>
      </c>
      <c r="J3982" s="162">
        <v>11.530993</v>
      </c>
      <c r="K3982" s="162">
        <v>124.83728000000001</v>
      </c>
      <c r="L3982" s="163" t="s">
        <v>644</v>
      </c>
      <c r="M3982" s="162">
        <v>14</v>
      </c>
      <c r="N3982" s="162">
        <v>86</v>
      </c>
      <c r="O3982" s="162">
        <v>202</v>
      </c>
      <c r="P3982" s="162">
        <v>1482</v>
      </c>
      <c r="Q3982" s="162">
        <v>2737</v>
      </c>
      <c r="R3982" s="164">
        <v>1</v>
      </c>
      <c r="S3982" s="164" t="s">
        <v>644</v>
      </c>
      <c r="T3982" s="164"/>
      <c r="U3982" s="164" t="s">
        <v>644</v>
      </c>
      <c r="V3982" s="164" t="s">
        <v>644</v>
      </c>
      <c r="W3982" s="162">
        <f t="shared" si="224"/>
        <v>1</v>
      </c>
      <c r="X3982" s="162">
        <v>1</v>
      </c>
      <c r="Y3982" t="str">
        <f t="shared" si="222"/>
        <v>Public Elementary</v>
      </c>
      <c r="AA3982" t="str">
        <f t="shared" si="223"/>
        <v>1</v>
      </c>
    </row>
    <row r="3983" spans="1:27" ht="15.75" hidden="1" customHeight="1" x14ac:dyDescent="0.25">
      <c r="A3983" s="162">
        <v>3958</v>
      </c>
      <c r="B3983" s="166">
        <v>123906</v>
      </c>
      <c r="C3983" s="167" t="s">
        <v>4491</v>
      </c>
      <c r="D3983" s="163" t="s">
        <v>638</v>
      </c>
      <c r="E3983" s="163" t="s">
        <v>1000</v>
      </c>
      <c r="F3983" s="163" t="s">
        <v>4053</v>
      </c>
      <c r="G3983" s="167" t="s">
        <v>4483</v>
      </c>
      <c r="H3983" s="167" t="s">
        <v>4483</v>
      </c>
      <c r="I3983" s="163" t="s">
        <v>643</v>
      </c>
      <c r="J3983" s="170"/>
      <c r="K3983" s="170"/>
      <c r="L3983" s="163" t="s">
        <v>644</v>
      </c>
      <c r="M3983" s="162">
        <v>14</v>
      </c>
      <c r="N3983" s="162">
        <v>86</v>
      </c>
      <c r="O3983" s="162">
        <v>202</v>
      </c>
      <c r="P3983" s="162">
        <v>1482</v>
      </c>
      <c r="Q3983" s="162">
        <v>2737</v>
      </c>
      <c r="R3983" s="164">
        <v>1</v>
      </c>
      <c r="S3983" s="164" t="s">
        <v>644</v>
      </c>
      <c r="T3983" s="164"/>
      <c r="U3983" s="164" t="s">
        <v>644</v>
      </c>
      <c r="V3983" s="164" t="s">
        <v>644</v>
      </c>
      <c r="W3983" s="162">
        <f t="shared" si="224"/>
        <v>1</v>
      </c>
      <c r="X3983" s="162">
        <v>1</v>
      </c>
      <c r="Y3983" t="str">
        <f t="shared" si="222"/>
        <v>Public Elementary</v>
      </c>
      <c r="AA3983" t="str">
        <f t="shared" si="223"/>
        <v>1</v>
      </c>
    </row>
    <row r="3984" spans="1:27" ht="15.75" hidden="1" customHeight="1" x14ac:dyDescent="0.25">
      <c r="A3984" s="162">
        <v>3959</v>
      </c>
      <c r="B3984" s="166">
        <v>123907</v>
      </c>
      <c r="C3984" s="167" t="s">
        <v>1463</v>
      </c>
      <c r="D3984" s="163" t="s">
        <v>638</v>
      </c>
      <c r="E3984" s="163" t="s">
        <v>1000</v>
      </c>
      <c r="F3984" s="163" t="s">
        <v>4053</v>
      </c>
      <c r="G3984" s="167" t="s">
        <v>4483</v>
      </c>
      <c r="H3984" s="167" t="s">
        <v>4483</v>
      </c>
      <c r="I3984" s="163" t="s">
        <v>643</v>
      </c>
      <c r="J3984" s="170"/>
      <c r="K3984" s="170"/>
      <c r="L3984" s="163" t="s">
        <v>644</v>
      </c>
      <c r="M3984" s="162">
        <v>14</v>
      </c>
      <c r="N3984" s="162">
        <v>86</v>
      </c>
      <c r="O3984" s="162">
        <v>202</v>
      </c>
      <c r="P3984" s="162">
        <v>1482</v>
      </c>
      <c r="Q3984" s="162">
        <v>2737</v>
      </c>
      <c r="R3984" s="164">
        <v>1</v>
      </c>
      <c r="S3984" s="164" t="s">
        <v>644</v>
      </c>
      <c r="T3984" s="164"/>
      <c r="U3984" s="164" t="s">
        <v>644</v>
      </c>
      <c r="V3984" s="164" t="s">
        <v>644</v>
      </c>
      <c r="W3984" s="162">
        <f t="shared" si="224"/>
        <v>1</v>
      </c>
      <c r="X3984" s="162">
        <v>1</v>
      </c>
      <c r="Y3984" t="str">
        <f t="shared" si="222"/>
        <v>Public Elementary</v>
      </c>
      <c r="AA3984" t="str">
        <f t="shared" si="223"/>
        <v>1</v>
      </c>
    </row>
    <row r="3985" spans="1:27" ht="15.75" hidden="1" customHeight="1" x14ac:dyDescent="0.25">
      <c r="A3985" s="162">
        <v>3960</v>
      </c>
      <c r="B3985" s="166">
        <v>123908</v>
      </c>
      <c r="C3985" s="167" t="s">
        <v>4492</v>
      </c>
      <c r="D3985" s="163" t="s">
        <v>638</v>
      </c>
      <c r="E3985" s="163" t="s">
        <v>1000</v>
      </c>
      <c r="F3985" s="163" t="s">
        <v>4053</v>
      </c>
      <c r="G3985" s="167" t="s">
        <v>4457</v>
      </c>
      <c r="H3985" s="167" t="s">
        <v>4460</v>
      </c>
      <c r="I3985" s="163" t="s">
        <v>643</v>
      </c>
      <c r="J3985" s="162">
        <v>11.564798</v>
      </c>
      <c r="K3985" s="162">
        <v>124.925358</v>
      </c>
      <c r="L3985" s="163" t="s">
        <v>644</v>
      </c>
      <c r="M3985" s="162">
        <v>14</v>
      </c>
      <c r="N3985" s="162">
        <v>86</v>
      </c>
      <c r="O3985" s="162">
        <v>202</v>
      </c>
      <c r="P3985" s="162">
        <v>1484</v>
      </c>
      <c r="Q3985" s="162">
        <v>2740</v>
      </c>
      <c r="R3985" s="164">
        <v>1</v>
      </c>
      <c r="S3985" s="164" t="s">
        <v>644</v>
      </c>
      <c r="T3985" s="164"/>
      <c r="U3985" s="164" t="s">
        <v>644</v>
      </c>
      <c r="V3985" s="164" t="s">
        <v>644</v>
      </c>
      <c r="W3985" s="162">
        <f t="shared" si="224"/>
        <v>1</v>
      </c>
      <c r="X3985" s="162">
        <v>1</v>
      </c>
      <c r="Y3985" t="str">
        <f t="shared" si="222"/>
        <v>Public Elementary</v>
      </c>
      <c r="AA3985" t="str">
        <f t="shared" si="223"/>
        <v>1</v>
      </c>
    </row>
    <row r="3986" spans="1:27" ht="15.75" hidden="1" customHeight="1" x14ac:dyDescent="0.25">
      <c r="A3986" s="162">
        <v>3961</v>
      </c>
      <c r="B3986" s="166">
        <v>123909</v>
      </c>
      <c r="C3986" s="167" t="s">
        <v>4493</v>
      </c>
      <c r="D3986" s="163" t="s">
        <v>638</v>
      </c>
      <c r="E3986" s="163" t="s">
        <v>1000</v>
      </c>
      <c r="F3986" s="163" t="s">
        <v>4053</v>
      </c>
      <c r="G3986" s="167" t="s">
        <v>4494</v>
      </c>
      <c r="H3986" s="167" t="s">
        <v>4495</v>
      </c>
      <c r="I3986" s="163" t="s">
        <v>643</v>
      </c>
      <c r="J3986" s="162">
        <v>11.754101</v>
      </c>
      <c r="K3986" s="162">
        <v>125.05755000000001</v>
      </c>
      <c r="L3986" s="163" t="s">
        <v>644</v>
      </c>
      <c r="M3986" s="162">
        <v>14</v>
      </c>
      <c r="N3986" s="162">
        <v>86</v>
      </c>
      <c r="O3986" s="162">
        <v>202</v>
      </c>
      <c r="P3986" s="162">
        <v>1473</v>
      </c>
      <c r="Q3986" s="162">
        <v>2725</v>
      </c>
      <c r="R3986" s="164">
        <v>1</v>
      </c>
      <c r="S3986" s="164" t="s">
        <v>644</v>
      </c>
      <c r="T3986" s="164"/>
      <c r="U3986" s="164" t="s">
        <v>644</v>
      </c>
      <c r="V3986" s="164" t="s">
        <v>644</v>
      </c>
      <c r="W3986" s="162">
        <f t="shared" si="224"/>
        <v>1</v>
      </c>
      <c r="X3986" s="162">
        <v>1</v>
      </c>
      <c r="Y3986" t="str">
        <f t="shared" si="222"/>
        <v>Public Elementary</v>
      </c>
      <c r="AA3986" t="str">
        <f t="shared" si="223"/>
        <v>1</v>
      </c>
    </row>
    <row r="3987" spans="1:27" ht="15.75" hidden="1" customHeight="1" x14ac:dyDescent="0.25">
      <c r="A3987" s="162">
        <v>3962</v>
      </c>
      <c r="B3987" s="166">
        <v>123910</v>
      </c>
      <c r="C3987" s="167" t="s">
        <v>4496</v>
      </c>
      <c r="D3987" s="163" t="s">
        <v>638</v>
      </c>
      <c r="E3987" s="163" t="s">
        <v>1000</v>
      </c>
      <c r="F3987" s="163" t="s">
        <v>4053</v>
      </c>
      <c r="G3987" s="167" t="s">
        <v>4494</v>
      </c>
      <c r="H3987" s="167" t="s">
        <v>4495</v>
      </c>
      <c r="I3987" s="163" t="s">
        <v>643</v>
      </c>
      <c r="J3987" s="162">
        <v>11.784853999999999</v>
      </c>
      <c r="K3987" s="162">
        <v>125.07042</v>
      </c>
      <c r="L3987" s="163" t="s">
        <v>644</v>
      </c>
      <c r="M3987" s="162">
        <v>14</v>
      </c>
      <c r="N3987" s="162">
        <v>86</v>
      </c>
      <c r="O3987" s="162">
        <v>202</v>
      </c>
      <c r="P3987" s="162">
        <v>1473</v>
      </c>
      <c r="Q3987" s="162">
        <v>2725</v>
      </c>
      <c r="R3987" s="164">
        <v>1</v>
      </c>
      <c r="S3987" s="164" t="s">
        <v>644</v>
      </c>
      <c r="T3987" s="164"/>
      <c r="U3987" s="164" t="s">
        <v>644</v>
      </c>
      <c r="V3987" s="164" t="s">
        <v>644</v>
      </c>
      <c r="W3987" s="162">
        <f t="shared" si="224"/>
        <v>1</v>
      </c>
      <c r="X3987" s="162">
        <v>1</v>
      </c>
      <c r="Y3987" t="str">
        <f t="shared" si="222"/>
        <v>Public Elementary</v>
      </c>
      <c r="AA3987" t="str">
        <f t="shared" si="223"/>
        <v>1</v>
      </c>
    </row>
    <row r="3988" spans="1:27" ht="15.75" hidden="1" customHeight="1" x14ac:dyDescent="0.25">
      <c r="A3988" s="162">
        <v>3963</v>
      </c>
      <c r="B3988" s="166">
        <v>123911</v>
      </c>
      <c r="C3988" s="167" t="s">
        <v>4497</v>
      </c>
      <c r="D3988" s="163" t="s">
        <v>638</v>
      </c>
      <c r="E3988" s="163" t="s">
        <v>1000</v>
      </c>
      <c r="F3988" s="163" t="s">
        <v>4053</v>
      </c>
      <c r="G3988" s="167" t="s">
        <v>4494</v>
      </c>
      <c r="H3988" s="167" t="s">
        <v>4495</v>
      </c>
      <c r="I3988" s="163" t="s">
        <v>643</v>
      </c>
      <c r="J3988" s="162">
        <v>11.763512</v>
      </c>
      <c r="K3988" s="162">
        <v>125.06524</v>
      </c>
      <c r="L3988" s="163" t="s">
        <v>644</v>
      </c>
      <c r="M3988" s="162">
        <v>14</v>
      </c>
      <c r="N3988" s="162">
        <v>86</v>
      </c>
      <c r="O3988" s="162">
        <v>202</v>
      </c>
      <c r="P3988" s="162">
        <v>1473</v>
      </c>
      <c r="Q3988" s="162">
        <v>2725</v>
      </c>
      <c r="R3988" s="164">
        <v>1</v>
      </c>
      <c r="S3988" s="164" t="s">
        <v>644</v>
      </c>
      <c r="T3988" s="164"/>
      <c r="U3988" s="164" t="s">
        <v>644</v>
      </c>
      <c r="V3988" s="164" t="s">
        <v>644</v>
      </c>
      <c r="W3988" s="162">
        <f t="shared" si="224"/>
        <v>1</v>
      </c>
      <c r="X3988" s="162">
        <v>1</v>
      </c>
      <c r="Y3988" t="str">
        <f t="shared" si="222"/>
        <v>Public Elementary</v>
      </c>
      <c r="AA3988" t="str">
        <f t="shared" si="223"/>
        <v>1</v>
      </c>
    </row>
    <row r="3989" spans="1:27" ht="15.75" hidden="1" customHeight="1" x14ac:dyDescent="0.25">
      <c r="A3989" s="162">
        <v>3964</v>
      </c>
      <c r="B3989" s="166">
        <v>123912</v>
      </c>
      <c r="C3989" s="167" t="s">
        <v>782</v>
      </c>
      <c r="D3989" s="163" t="s">
        <v>638</v>
      </c>
      <c r="E3989" s="163" t="s">
        <v>1000</v>
      </c>
      <c r="F3989" s="163" t="s">
        <v>4053</v>
      </c>
      <c r="G3989" s="167" t="s">
        <v>4494</v>
      </c>
      <c r="H3989" s="167" t="s">
        <v>4495</v>
      </c>
      <c r="I3989" s="163" t="s">
        <v>643</v>
      </c>
      <c r="J3989" s="162">
        <v>11.767880999999999</v>
      </c>
      <c r="K3989" s="162">
        <v>125.0431</v>
      </c>
      <c r="L3989" s="163" t="s">
        <v>644</v>
      </c>
      <c r="M3989" s="162">
        <v>14</v>
      </c>
      <c r="N3989" s="162">
        <v>86</v>
      </c>
      <c r="O3989" s="162">
        <v>202</v>
      </c>
      <c r="P3989" s="162">
        <v>1473</v>
      </c>
      <c r="Q3989" s="162">
        <v>2725</v>
      </c>
      <c r="R3989" s="164">
        <v>1</v>
      </c>
      <c r="S3989" s="164" t="s">
        <v>644</v>
      </c>
      <c r="T3989" s="164"/>
      <c r="U3989" s="164" t="s">
        <v>644</v>
      </c>
      <c r="V3989" s="164" t="s">
        <v>644</v>
      </c>
      <c r="W3989" s="162">
        <f t="shared" si="224"/>
        <v>1</v>
      </c>
      <c r="X3989" s="162">
        <v>1</v>
      </c>
      <c r="Y3989" t="str">
        <f t="shared" si="222"/>
        <v>Public Elementary</v>
      </c>
      <c r="AA3989" t="str">
        <f t="shared" si="223"/>
        <v>1</v>
      </c>
    </row>
    <row r="3990" spans="1:27" ht="15.75" hidden="1" customHeight="1" x14ac:dyDescent="0.25">
      <c r="A3990" s="162">
        <v>3965</v>
      </c>
      <c r="B3990" s="166">
        <v>123913</v>
      </c>
      <c r="C3990" s="167" t="s">
        <v>4498</v>
      </c>
      <c r="D3990" s="163" t="s">
        <v>638</v>
      </c>
      <c r="E3990" s="163" t="s">
        <v>1000</v>
      </c>
      <c r="F3990" s="163" t="s">
        <v>4053</v>
      </c>
      <c r="G3990" s="167" t="s">
        <v>4494</v>
      </c>
      <c r="H3990" s="167" t="s">
        <v>4495</v>
      </c>
      <c r="I3990" s="163" t="s">
        <v>643</v>
      </c>
      <c r="J3990" s="162">
        <v>11.774940000000001</v>
      </c>
      <c r="K3990" s="162">
        <v>125.04977</v>
      </c>
      <c r="L3990" s="163" t="s">
        <v>644</v>
      </c>
      <c r="M3990" s="162">
        <v>14</v>
      </c>
      <c r="N3990" s="162">
        <v>86</v>
      </c>
      <c r="O3990" s="162">
        <v>202</v>
      </c>
      <c r="P3990" s="162">
        <v>1473</v>
      </c>
      <c r="Q3990" s="162">
        <v>2725</v>
      </c>
      <c r="R3990" s="164">
        <v>1</v>
      </c>
      <c r="S3990" s="164" t="s">
        <v>644</v>
      </c>
      <c r="T3990" s="164"/>
      <c r="U3990" s="164" t="s">
        <v>644</v>
      </c>
      <c r="V3990" s="164" t="s">
        <v>644</v>
      </c>
      <c r="W3990" s="162">
        <f t="shared" si="224"/>
        <v>1</v>
      </c>
      <c r="X3990" s="162">
        <v>1</v>
      </c>
      <c r="Y3990" t="str">
        <f t="shared" si="222"/>
        <v>Public Elementary</v>
      </c>
      <c r="AA3990" t="str">
        <f t="shared" si="223"/>
        <v>1</v>
      </c>
    </row>
    <row r="3991" spans="1:27" ht="15.75" hidden="1" customHeight="1" x14ac:dyDescent="0.25">
      <c r="A3991" s="162">
        <v>3966</v>
      </c>
      <c r="B3991" s="166">
        <v>123914</v>
      </c>
      <c r="C3991" s="167" t="s">
        <v>4499</v>
      </c>
      <c r="D3991" s="163" t="s">
        <v>638</v>
      </c>
      <c r="E3991" s="163" t="s">
        <v>1000</v>
      </c>
      <c r="F3991" s="163" t="s">
        <v>4053</v>
      </c>
      <c r="G3991" s="167" t="s">
        <v>4494</v>
      </c>
      <c r="H3991" s="167" t="s">
        <v>4495</v>
      </c>
      <c r="I3991" s="163" t="s">
        <v>643</v>
      </c>
      <c r="J3991" s="162">
        <v>11.765781</v>
      </c>
      <c r="K3991" s="162">
        <v>125.08011</v>
      </c>
      <c r="L3991" s="163" t="s">
        <v>644</v>
      </c>
      <c r="M3991" s="162">
        <v>14</v>
      </c>
      <c r="N3991" s="162">
        <v>86</v>
      </c>
      <c r="O3991" s="162">
        <v>202</v>
      </c>
      <c r="P3991" s="162">
        <v>1473</v>
      </c>
      <c r="Q3991" s="162">
        <v>2725</v>
      </c>
      <c r="R3991" s="164">
        <v>1</v>
      </c>
      <c r="S3991" s="164" t="s">
        <v>644</v>
      </c>
      <c r="T3991" s="164"/>
      <c r="U3991" s="164" t="s">
        <v>644</v>
      </c>
      <c r="V3991" s="164" t="s">
        <v>644</v>
      </c>
      <c r="W3991" s="162">
        <f t="shared" si="224"/>
        <v>1</v>
      </c>
      <c r="X3991" s="162">
        <v>1</v>
      </c>
      <c r="Y3991" t="str">
        <f t="shared" si="222"/>
        <v>Public Elementary</v>
      </c>
      <c r="AA3991" t="str">
        <f t="shared" si="223"/>
        <v>1</v>
      </c>
    </row>
    <row r="3992" spans="1:27" ht="15.75" hidden="1" customHeight="1" x14ac:dyDescent="0.25">
      <c r="A3992" s="162">
        <v>3967</v>
      </c>
      <c r="B3992" s="166">
        <v>123915</v>
      </c>
      <c r="C3992" s="167" t="s">
        <v>4332</v>
      </c>
      <c r="D3992" s="163" t="s">
        <v>638</v>
      </c>
      <c r="E3992" s="163" t="s">
        <v>1000</v>
      </c>
      <c r="F3992" s="163" t="s">
        <v>4053</v>
      </c>
      <c r="G3992" s="167" t="s">
        <v>4494</v>
      </c>
      <c r="H3992" s="167" t="s">
        <v>4495</v>
      </c>
      <c r="I3992" s="163" t="s">
        <v>643</v>
      </c>
      <c r="J3992" s="162">
        <v>11.794601</v>
      </c>
      <c r="K3992" s="162">
        <v>125.07231</v>
      </c>
      <c r="L3992" s="163" t="s">
        <v>644</v>
      </c>
      <c r="M3992" s="162">
        <v>14</v>
      </c>
      <c r="N3992" s="162">
        <v>86</v>
      </c>
      <c r="O3992" s="162">
        <v>202</v>
      </c>
      <c r="P3992" s="162">
        <v>1473</v>
      </c>
      <c r="Q3992" s="162">
        <v>2725</v>
      </c>
      <c r="R3992" s="164">
        <v>1</v>
      </c>
      <c r="S3992" s="164" t="s">
        <v>644</v>
      </c>
      <c r="T3992" s="164"/>
      <c r="U3992" s="164" t="s">
        <v>644</v>
      </c>
      <c r="V3992" s="164" t="s">
        <v>644</v>
      </c>
      <c r="W3992" s="162">
        <f t="shared" si="224"/>
        <v>1</v>
      </c>
      <c r="X3992" s="162">
        <v>1</v>
      </c>
      <c r="Y3992" t="str">
        <f t="shared" si="222"/>
        <v>Public Elementary</v>
      </c>
      <c r="AA3992" t="str">
        <f t="shared" si="223"/>
        <v>1</v>
      </c>
    </row>
    <row r="3993" spans="1:27" ht="15.75" hidden="1" customHeight="1" x14ac:dyDescent="0.25">
      <c r="A3993" s="162">
        <v>3968</v>
      </c>
      <c r="B3993" s="166">
        <v>123916</v>
      </c>
      <c r="C3993" s="167" t="s">
        <v>4500</v>
      </c>
      <c r="D3993" s="163" t="s">
        <v>638</v>
      </c>
      <c r="E3993" s="163" t="s">
        <v>1000</v>
      </c>
      <c r="F3993" s="163" t="s">
        <v>4053</v>
      </c>
      <c r="G3993" s="167" t="s">
        <v>4494</v>
      </c>
      <c r="H3993" s="167" t="s">
        <v>4495</v>
      </c>
      <c r="I3993" s="163" t="s">
        <v>643</v>
      </c>
      <c r="J3993" s="162">
        <v>11.781661</v>
      </c>
      <c r="K3993" s="162">
        <v>125.06287</v>
      </c>
      <c r="L3993" s="163" t="s">
        <v>644</v>
      </c>
      <c r="M3993" s="162">
        <v>14</v>
      </c>
      <c r="N3993" s="162">
        <v>86</v>
      </c>
      <c r="O3993" s="162">
        <v>202</v>
      </c>
      <c r="P3993" s="162">
        <v>1473</v>
      </c>
      <c r="Q3993" s="162">
        <v>2725</v>
      </c>
      <c r="R3993" s="164">
        <v>1</v>
      </c>
      <c r="S3993" s="164" t="s">
        <v>644</v>
      </c>
      <c r="T3993" s="164"/>
      <c r="U3993" s="164" t="s">
        <v>644</v>
      </c>
      <c r="V3993" s="164" t="s">
        <v>644</v>
      </c>
      <c r="W3993" s="162">
        <f t="shared" si="224"/>
        <v>1</v>
      </c>
      <c r="X3993" s="162">
        <v>1</v>
      </c>
      <c r="Y3993" t="str">
        <f t="shared" si="222"/>
        <v>Public Elementary</v>
      </c>
      <c r="AA3993" t="str">
        <f t="shared" si="223"/>
        <v>1</v>
      </c>
    </row>
    <row r="3994" spans="1:27" ht="15.75" hidden="1" customHeight="1" x14ac:dyDescent="0.25">
      <c r="A3994" s="162">
        <v>3969</v>
      </c>
      <c r="B3994" s="162">
        <v>123917</v>
      </c>
      <c r="C3994" s="163" t="s">
        <v>1220</v>
      </c>
      <c r="D3994" s="163" t="s">
        <v>638</v>
      </c>
      <c r="E3994" s="163" t="s">
        <v>1000</v>
      </c>
      <c r="F3994" s="163" t="s">
        <v>4053</v>
      </c>
      <c r="G3994" s="163" t="s">
        <v>4494</v>
      </c>
      <c r="H3994" s="163" t="s">
        <v>4495</v>
      </c>
      <c r="I3994" s="163" t="s">
        <v>643</v>
      </c>
      <c r="J3994" s="162">
        <v>11.853071</v>
      </c>
      <c r="K3994" s="162">
        <v>125.05513999999999</v>
      </c>
      <c r="L3994" s="163" t="s">
        <v>644</v>
      </c>
      <c r="M3994" s="162">
        <v>14</v>
      </c>
      <c r="N3994" s="162">
        <v>86</v>
      </c>
      <c r="O3994" s="162">
        <v>202</v>
      </c>
      <c r="P3994" s="162">
        <v>1473</v>
      </c>
      <c r="Q3994" s="162">
        <v>2725</v>
      </c>
      <c r="R3994" s="164">
        <v>1</v>
      </c>
      <c r="S3994" s="164" t="s">
        <v>644</v>
      </c>
      <c r="T3994" s="164"/>
      <c r="U3994" s="164" t="s">
        <v>644</v>
      </c>
      <c r="V3994" s="164" t="s">
        <v>644</v>
      </c>
      <c r="W3994" s="162">
        <f t="shared" si="224"/>
        <v>1</v>
      </c>
      <c r="X3994" s="162">
        <v>1</v>
      </c>
      <c r="Y3994" t="str">
        <f t="shared" si="222"/>
        <v>Public Elementary</v>
      </c>
      <c r="AA3994" t="str">
        <f t="shared" si="223"/>
        <v>1</v>
      </c>
    </row>
    <row r="3995" spans="1:27" ht="15.75" hidden="1" customHeight="1" x14ac:dyDescent="0.25">
      <c r="A3995" s="162">
        <v>3970</v>
      </c>
      <c r="B3995" s="162">
        <v>123918</v>
      </c>
      <c r="C3995" s="163" t="s">
        <v>3264</v>
      </c>
      <c r="D3995" s="163" t="s">
        <v>638</v>
      </c>
      <c r="E3995" s="163" t="s">
        <v>1000</v>
      </c>
      <c r="F3995" s="163" t="s">
        <v>4053</v>
      </c>
      <c r="G3995" s="163" t="s">
        <v>4494</v>
      </c>
      <c r="H3995" s="163" t="s">
        <v>4495</v>
      </c>
      <c r="I3995" s="163" t="s">
        <v>643</v>
      </c>
      <c r="J3995" s="162">
        <v>11.787711</v>
      </c>
      <c r="K3995" s="162">
        <v>125.01406</v>
      </c>
      <c r="L3995" s="163" t="s">
        <v>644</v>
      </c>
      <c r="M3995" s="162">
        <v>14</v>
      </c>
      <c r="N3995" s="162">
        <v>86</v>
      </c>
      <c r="O3995" s="162">
        <v>202</v>
      </c>
      <c r="P3995" s="162">
        <v>1473</v>
      </c>
      <c r="Q3995" s="162">
        <v>2725</v>
      </c>
      <c r="R3995" s="164">
        <v>1</v>
      </c>
      <c r="S3995" s="164" t="s">
        <v>644</v>
      </c>
      <c r="T3995" s="164"/>
      <c r="U3995" s="164" t="s">
        <v>644</v>
      </c>
      <c r="V3995" s="164" t="s">
        <v>644</v>
      </c>
      <c r="W3995" s="162">
        <f t="shared" si="224"/>
        <v>1</v>
      </c>
      <c r="X3995" s="162">
        <v>1</v>
      </c>
      <c r="Y3995" t="str">
        <f t="shared" si="222"/>
        <v>Public Elementary</v>
      </c>
      <c r="AA3995" t="str">
        <f t="shared" si="223"/>
        <v>1</v>
      </c>
    </row>
    <row r="3996" spans="1:27" ht="15.75" hidden="1" customHeight="1" x14ac:dyDescent="0.25">
      <c r="A3996" s="162">
        <v>3971</v>
      </c>
      <c r="B3996" s="162">
        <v>123919</v>
      </c>
      <c r="C3996" s="163" t="s">
        <v>4501</v>
      </c>
      <c r="D3996" s="163" t="s">
        <v>638</v>
      </c>
      <c r="E3996" s="163" t="s">
        <v>1000</v>
      </c>
      <c r="F3996" s="163" t="s">
        <v>4053</v>
      </c>
      <c r="G3996" s="163" t="s">
        <v>4494</v>
      </c>
      <c r="H3996" s="163" t="s">
        <v>4495</v>
      </c>
      <c r="I3996" s="163" t="s">
        <v>643</v>
      </c>
      <c r="J3996" s="162">
        <v>11.768217</v>
      </c>
      <c r="K3996" s="162">
        <v>125.07297</v>
      </c>
      <c r="L3996" s="163" t="s">
        <v>644</v>
      </c>
      <c r="M3996" s="162">
        <v>14</v>
      </c>
      <c r="N3996" s="162">
        <v>86</v>
      </c>
      <c r="O3996" s="162">
        <v>202</v>
      </c>
      <c r="P3996" s="162">
        <v>1473</v>
      </c>
      <c r="Q3996" s="162">
        <v>2725</v>
      </c>
      <c r="R3996" s="164">
        <v>1</v>
      </c>
      <c r="S3996" s="164" t="s">
        <v>644</v>
      </c>
      <c r="T3996" s="164"/>
      <c r="U3996" s="164" t="s">
        <v>644</v>
      </c>
      <c r="V3996" s="164" t="s">
        <v>644</v>
      </c>
      <c r="W3996" s="162">
        <f t="shared" si="224"/>
        <v>1</v>
      </c>
      <c r="X3996" s="162">
        <v>1</v>
      </c>
      <c r="Y3996" t="str">
        <f t="shared" si="222"/>
        <v>Public Elementary</v>
      </c>
      <c r="AA3996" t="str">
        <f t="shared" si="223"/>
        <v>1</v>
      </c>
    </row>
    <row r="3997" spans="1:27" ht="15.75" hidden="1" customHeight="1" x14ac:dyDescent="0.25">
      <c r="A3997" s="162">
        <v>3972</v>
      </c>
      <c r="B3997" s="162">
        <v>123920</v>
      </c>
      <c r="C3997" s="163" t="s">
        <v>4502</v>
      </c>
      <c r="D3997" s="163" t="s">
        <v>638</v>
      </c>
      <c r="E3997" s="163" t="s">
        <v>1000</v>
      </c>
      <c r="F3997" s="163" t="s">
        <v>4053</v>
      </c>
      <c r="G3997" s="163" t="s">
        <v>4494</v>
      </c>
      <c r="H3997" s="163" t="s">
        <v>4495</v>
      </c>
      <c r="I3997" s="163" t="s">
        <v>643</v>
      </c>
      <c r="J3997" s="162">
        <v>11.840135</v>
      </c>
      <c r="K3997" s="162">
        <v>125.06659000000001</v>
      </c>
      <c r="L3997" s="163" t="s">
        <v>644</v>
      </c>
      <c r="M3997" s="162">
        <v>14</v>
      </c>
      <c r="N3997" s="162">
        <v>86</v>
      </c>
      <c r="O3997" s="162">
        <v>202</v>
      </c>
      <c r="P3997" s="162">
        <v>1473</v>
      </c>
      <c r="Q3997" s="162">
        <v>2725</v>
      </c>
      <c r="R3997" s="164">
        <v>1</v>
      </c>
      <c r="S3997" s="164" t="s">
        <v>644</v>
      </c>
      <c r="T3997" s="164"/>
      <c r="U3997" s="164" t="s">
        <v>644</v>
      </c>
      <c r="V3997" s="164" t="s">
        <v>644</v>
      </c>
      <c r="W3997" s="162">
        <f t="shared" si="224"/>
        <v>1</v>
      </c>
      <c r="X3997" s="162">
        <v>1</v>
      </c>
      <c r="Y3997" t="str">
        <f t="shared" ref="Y3997:Y4060" si="225">IF(X3997=1,"Public","Private")&amp;" "&amp;IF(W3997=1,"Elementary",IF(W3997=2,"JHS",IF(W3997=3,"SHS (Stand-alone)",IF(W3997=4,"Integrated",IF(W3997=5,"Secondary",IF(W3997=6,"Complete K to 12",IF(W3997=7,"ALS",IF(W3997=8,"SHS SUC",""))))))))</f>
        <v>Public Elementary</v>
      </c>
      <c r="AA3997" t="str">
        <f t="shared" ref="AA3997:AA4060" si="226">IF(R3997=1,1,"")&amp;IF(S3997=1,2,"")&amp;IF(T3997=1,3,"")&amp;IF(U3997=1,4,"")&amp;IF(V3997=1,5,"")</f>
        <v>1</v>
      </c>
    </row>
    <row r="3998" spans="1:27" ht="15.75" hidden="1" customHeight="1" x14ac:dyDescent="0.25">
      <c r="A3998" s="162">
        <v>3973</v>
      </c>
      <c r="B3998" s="162">
        <v>123921</v>
      </c>
      <c r="C3998" s="163" t="s">
        <v>4503</v>
      </c>
      <c r="D3998" s="163" t="s">
        <v>638</v>
      </c>
      <c r="E3998" s="163" t="s">
        <v>1000</v>
      </c>
      <c r="F3998" s="163" t="s">
        <v>4053</v>
      </c>
      <c r="G3998" s="163" t="s">
        <v>4494</v>
      </c>
      <c r="H3998" s="163" t="s">
        <v>4495</v>
      </c>
      <c r="I3998" s="163" t="s">
        <v>643</v>
      </c>
      <c r="J3998" s="162">
        <v>11.806362999999999</v>
      </c>
      <c r="K3998" s="162">
        <v>125.02748</v>
      </c>
      <c r="L3998" s="163" t="s">
        <v>644</v>
      </c>
      <c r="M3998" s="162">
        <v>14</v>
      </c>
      <c r="N3998" s="162">
        <v>86</v>
      </c>
      <c r="O3998" s="162">
        <v>202</v>
      </c>
      <c r="P3998" s="162">
        <v>1473</v>
      </c>
      <c r="Q3998" s="162">
        <v>2725</v>
      </c>
      <c r="R3998" s="164">
        <v>1</v>
      </c>
      <c r="S3998" s="164" t="s">
        <v>644</v>
      </c>
      <c r="T3998" s="164"/>
      <c r="U3998" s="164" t="s">
        <v>644</v>
      </c>
      <c r="V3998" s="164" t="s">
        <v>644</v>
      </c>
      <c r="W3998" s="162">
        <f t="shared" si="224"/>
        <v>1</v>
      </c>
      <c r="X3998" s="162">
        <v>1</v>
      </c>
      <c r="Y3998" t="str">
        <f t="shared" si="225"/>
        <v>Public Elementary</v>
      </c>
      <c r="AA3998" t="str">
        <f t="shared" si="226"/>
        <v>1</v>
      </c>
    </row>
    <row r="3999" spans="1:27" ht="15.75" hidden="1" customHeight="1" x14ac:dyDescent="0.25">
      <c r="A3999" s="162">
        <v>3974</v>
      </c>
      <c r="B3999" s="162">
        <v>123922</v>
      </c>
      <c r="C3999" s="163" t="s">
        <v>4504</v>
      </c>
      <c r="D3999" s="163" t="s">
        <v>638</v>
      </c>
      <c r="E3999" s="163" t="s">
        <v>1000</v>
      </c>
      <c r="F3999" s="163" t="s">
        <v>4053</v>
      </c>
      <c r="G3999" s="163" t="s">
        <v>4494</v>
      </c>
      <c r="H3999" s="163" t="s">
        <v>4495</v>
      </c>
      <c r="I3999" s="163" t="s">
        <v>643</v>
      </c>
      <c r="J3999" s="162">
        <v>11.740487</v>
      </c>
      <c r="K3999" s="162">
        <v>125.0625</v>
      </c>
      <c r="L3999" s="163" t="s">
        <v>644</v>
      </c>
      <c r="M3999" s="162">
        <v>14</v>
      </c>
      <c r="N3999" s="162">
        <v>86</v>
      </c>
      <c r="O3999" s="162">
        <v>202</v>
      </c>
      <c r="P3999" s="162">
        <v>1473</v>
      </c>
      <c r="Q3999" s="162">
        <v>2725</v>
      </c>
      <c r="R3999" s="164">
        <v>1</v>
      </c>
      <c r="S3999" s="164" t="s">
        <v>644</v>
      </c>
      <c r="T3999" s="164"/>
      <c r="U3999" s="164" t="s">
        <v>644</v>
      </c>
      <c r="V3999" s="164" t="s">
        <v>644</v>
      </c>
      <c r="W3999" s="162">
        <f t="shared" si="224"/>
        <v>1</v>
      </c>
      <c r="X3999" s="162">
        <v>1</v>
      </c>
      <c r="Y3999" t="str">
        <f t="shared" si="225"/>
        <v>Public Elementary</v>
      </c>
      <c r="AA3999" t="str">
        <f t="shared" si="226"/>
        <v>1</v>
      </c>
    </row>
    <row r="4000" spans="1:27" ht="15.75" hidden="1" customHeight="1" x14ac:dyDescent="0.25">
      <c r="A4000" s="162">
        <v>3975</v>
      </c>
      <c r="B4000" s="162">
        <v>123923</v>
      </c>
      <c r="C4000" s="163" t="s">
        <v>4505</v>
      </c>
      <c r="D4000" s="163" t="s">
        <v>638</v>
      </c>
      <c r="E4000" s="163" t="s">
        <v>1000</v>
      </c>
      <c r="F4000" s="163" t="s">
        <v>4053</v>
      </c>
      <c r="G4000" s="163" t="s">
        <v>4494</v>
      </c>
      <c r="H4000" s="163" t="s">
        <v>4495</v>
      </c>
      <c r="I4000" s="163" t="s">
        <v>643</v>
      </c>
      <c r="J4000" s="162">
        <v>11.759815</v>
      </c>
      <c r="K4000" s="162">
        <v>125.04859</v>
      </c>
      <c r="L4000" s="163" t="s">
        <v>644</v>
      </c>
      <c r="M4000" s="162">
        <v>14</v>
      </c>
      <c r="N4000" s="162">
        <v>86</v>
      </c>
      <c r="O4000" s="162">
        <v>202</v>
      </c>
      <c r="P4000" s="162">
        <v>1473</v>
      </c>
      <c r="Q4000" s="162">
        <v>2725</v>
      </c>
      <c r="R4000" s="164">
        <v>1</v>
      </c>
      <c r="S4000" s="164" t="s">
        <v>644</v>
      </c>
      <c r="T4000" s="164"/>
      <c r="U4000" s="164" t="s">
        <v>644</v>
      </c>
      <c r="V4000" s="164" t="s">
        <v>644</v>
      </c>
      <c r="W4000" s="162">
        <f t="shared" si="224"/>
        <v>1</v>
      </c>
      <c r="X4000" s="162">
        <v>1</v>
      </c>
      <c r="Y4000" t="str">
        <f t="shared" si="225"/>
        <v>Public Elementary</v>
      </c>
      <c r="AA4000" t="str">
        <f t="shared" si="226"/>
        <v>1</v>
      </c>
    </row>
    <row r="4001" spans="1:27" ht="15.75" hidden="1" customHeight="1" x14ac:dyDescent="0.25">
      <c r="A4001" s="162">
        <v>3976</v>
      </c>
      <c r="B4001" s="162">
        <v>123924</v>
      </c>
      <c r="C4001" s="163" t="s">
        <v>713</v>
      </c>
      <c r="D4001" s="163" t="s">
        <v>638</v>
      </c>
      <c r="E4001" s="163" t="s">
        <v>1000</v>
      </c>
      <c r="F4001" s="163" t="s">
        <v>4053</v>
      </c>
      <c r="G4001" s="163" t="s">
        <v>4494</v>
      </c>
      <c r="H4001" s="163" t="s">
        <v>4495</v>
      </c>
      <c r="I4001" s="163" t="s">
        <v>643</v>
      </c>
      <c r="J4001" s="162">
        <v>11.769394</v>
      </c>
      <c r="K4001" s="162">
        <v>125.0673</v>
      </c>
      <c r="L4001" s="163" t="s">
        <v>644</v>
      </c>
      <c r="M4001" s="162">
        <v>14</v>
      </c>
      <c r="N4001" s="162">
        <v>86</v>
      </c>
      <c r="O4001" s="162">
        <v>202</v>
      </c>
      <c r="P4001" s="162">
        <v>1473</v>
      </c>
      <c r="Q4001" s="162">
        <v>2725</v>
      </c>
      <c r="R4001" s="164">
        <v>1</v>
      </c>
      <c r="S4001" s="164" t="s">
        <v>644</v>
      </c>
      <c r="T4001" s="164"/>
      <c r="U4001" s="164" t="s">
        <v>644</v>
      </c>
      <c r="V4001" s="164" t="s">
        <v>644</v>
      </c>
      <c r="W4001" s="162">
        <f t="shared" si="224"/>
        <v>1</v>
      </c>
      <c r="X4001" s="162">
        <v>1</v>
      </c>
      <c r="Y4001" t="str">
        <f t="shared" si="225"/>
        <v>Public Elementary</v>
      </c>
      <c r="AA4001" t="str">
        <f t="shared" si="226"/>
        <v>1</v>
      </c>
    </row>
    <row r="4002" spans="1:27" ht="15.75" hidden="1" customHeight="1" x14ac:dyDescent="0.25">
      <c r="A4002" s="162">
        <v>3977</v>
      </c>
      <c r="B4002" s="162">
        <v>123925</v>
      </c>
      <c r="C4002" s="163" t="s">
        <v>4506</v>
      </c>
      <c r="D4002" s="163" t="s">
        <v>638</v>
      </c>
      <c r="E4002" s="163" t="s">
        <v>1000</v>
      </c>
      <c r="F4002" s="163" t="s">
        <v>4053</v>
      </c>
      <c r="G4002" s="163" t="s">
        <v>4494</v>
      </c>
      <c r="H4002" s="163" t="s">
        <v>4495</v>
      </c>
      <c r="I4002" s="163" t="s">
        <v>643</v>
      </c>
      <c r="J4002" s="162">
        <v>11.774940000000001</v>
      </c>
      <c r="K4002" s="162">
        <v>125.06318</v>
      </c>
      <c r="L4002" s="163" t="s">
        <v>644</v>
      </c>
      <c r="M4002" s="162">
        <v>14</v>
      </c>
      <c r="N4002" s="162">
        <v>86</v>
      </c>
      <c r="O4002" s="162">
        <v>202</v>
      </c>
      <c r="P4002" s="162">
        <v>1473</v>
      </c>
      <c r="Q4002" s="162">
        <v>2725</v>
      </c>
      <c r="R4002" s="164">
        <v>1</v>
      </c>
      <c r="S4002" s="164" t="s">
        <v>644</v>
      </c>
      <c r="T4002" s="164"/>
      <c r="U4002" s="164" t="s">
        <v>644</v>
      </c>
      <c r="V4002" s="164" t="s">
        <v>644</v>
      </c>
      <c r="W4002" s="162">
        <f t="shared" si="224"/>
        <v>1</v>
      </c>
      <c r="X4002" s="162">
        <v>1</v>
      </c>
      <c r="Y4002" t="str">
        <f t="shared" si="225"/>
        <v>Public Elementary</v>
      </c>
      <c r="AA4002" t="str">
        <f t="shared" si="226"/>
        <v>1</v>
      </c>
    </row>
    <row r="4003" spans="1:27" ht="15.75" hidden="1" customHeight="1" x14ac:dyDescent="0.25">
      <c r="A4003" s="162">
        <v>3978</v>
      </c>
      <c r="B4003" s="162">
        <v>123926</v>
      </c>
      <c r="C4003" s="163" t="s">
        <v>657</v>
      </c>
      <c r="D4003" s="163" t="s">
        <v>638</v>
      </c>
      <c r="E4003" s="163" t="s">
        <v>1000</v>
      </c>
      <c r="F4003" s="163" t="s">
        <v>4053</v>
      </c>
      <c r="G4003" s="163" t="s">
        <v>4494</v>
      </c>
      <c r="H4003" s="163" t="s">
        <v>4495</v>
      </c>
      <c r="I4003" s="163" t="s">
        <v>643</v>
      </c>
      <c r="J4003" s="162">
        <v>11.772418999999999</v>
      </c>
      <c r="K4003" s="162">
        <v>125.07983</v>
      </c>
      <c r="L4003" s="163" t="s">
        <v>644</v>
      </c>
      <c r="M4003" s="162">
        <v>14</v>
      </c>
      <c r="N4003" s="162">
        <v>86</v>
      </c>
      <c r="O4003" s="162">
        <v>202</v>
      </c>
      <c r="P4003" s="162">
        <v>1473</v>
      </c>
      <c r="Q4003" s="162">
        <v>2725</v>
      </c>
      <c r="R4003" s="164">
        <v>1</v>
      </c>
      <c r="S4003" s="164" t="s">
        <v>644</v>
      </c>
      <c r="T4003" s="164"/>
      <c r="U4003" s="164" t="s">
        <v>644</v>
      </c>
      <c r="V4003" s="164" t="s">
        <v>644</v>
      </c>
      <c r="W4003" s="162">
        <f t="shared" si="224"/>
        <v>1</v>
      </c>
      <c r="X4003" s="162">
        <v>1</v>
      </c>
      <c r="Y4003" t="str">
        <f t="shared" si="225"/>
        <v>Public Elementary</v>
      </c>
      <c r="AA4003" t="str">
        <f t="shared" si="226"/>
        <v>1</v>
      </c>
    </row>
    <row r="4004" spans="1:27" ht="15.75" hidden="1" customHeight="1" x14ac:dyDescent="0.25">
      <c r="A4004" s="162">
        <v>3979</v>
      </c>
      <c r="B4004" s="162">
        <v>123927</v>
      </c>
      <c r="C4004" s="163" t="s">
        <v>4507</v>
      </c>
      <c r="D4004" s="163" t="s">
        <v>638</v>
      </c>
      <c r="E4004" s="163" t="s">
        <v>1000</v>
      </c>
      <c r="F4004" s="163" t="s">
        <v>4053</v>
      </c>
      <c r="G4004" s="163" t="s">
        <v>4494</v>
      </c>
      <c r="H4004" s="163" t="s">
        <v>4495</v>
      </c>
      <c r="I4004" s="163" t="s">
        <v>643</v>
      </c>
      <c r="J4004" s="162">
        <v>11.77746</v>
      </c>
      <c r="K4004" s="162">
        <v>125.06988</v>
      </c>
      <c r="L4004" s="163" t="s">
        <v>644</v>
      </c>
      <c r="M4004" s="162">
        <v>14</v>
      </c>
      <c r="N4004" s="162">
        <v>86</v>
      </c>
      <c r="O4004" s="162">
        <v>202</v>
      </c>
      <c r="P4004" s="162">
        <v>1473</v>
      </c>
      <c r="Q4004" s="162">
        <v>2725</v>
      </c>
      <c r="R4004" s="164">
        <v>1</v>
      </c>
      <c r="S4004" s="164" t="s">
        <v>644</v>
      </c>
      <c r="T4004" s="164"/>
      <c r="U4004" s="164" t="s">
        <v>644</v>
      </c>
      <c r="V4004" s="164" t="s">
        <v>644</v>
      </c>
      <c r="W4004" s="162">
        <f t="shared" si="224"/>
        <v>1</v>
      </c>
      <c r="X4004" s="162">
        <v>1</v>
      </c>
      <c r="Y4004" t="str">
        <f t="shared" si="225"/>
        <v>Public Elementary</v>
      </c>
      <c r="AA4004" t="str">
        <f t="shared" si="226"/>
        <v>1</v>
      </c>
    </row>
    <row r="4005" spans="1:27" ht="15.75" hidden="1" customHeight="1" x14ac:dyDescent="0.25">
      <c r="A4005" s="162">
        <v>3980</v>
      </c>
      <c r="B4005" s="162">
        <v>123928</v>
      </c>
      <c r="C4005" s="163" t="s">
        <v>4508</v>
      </c>
      <c r="D4005" s="163" t="s">
        <v>638</v>
      </c>
      <c r="E4005" s="163" t="s">
        <v>1000</v>
      </c>
      <c r="F4005" s="163" t="s">
        <v>4053</v>
      </c>
      <c r="G4005" s="163" t="s">
        <v>4494</v>
      </c>
      <c r="H4005" s="163" t="s">
        <v>4495</v>
      </c>
      <c r="I4005" s="163" t="s">
        <v>643</v>
      </c>
      <c r="J4005" s="162">
        <v>11.771494000000001</v>
      </c>
      <c r="K4005" s="162">
        <v>125.06938</v>
      </c>
      <c r="L4005" s="163" t="s">
        <v>644</v>
      </c>
      <c r="M4005" s="162">
        <v>14</v>
      </c>
      <c r="N4005" s="162">
        <v>86</v>
      </c>
      <c r="O4005" s="162">
        <v>202</v>
      </c>
      <c r="P4005" s="162">
        <v>1473</v>
      </c>
      <c r="Q4005" s="162">
        <v>2725</v>
      </c>
      <c r="R4005" s="164">
        <v>1</v>
      </c>
      <c r="S4005" s="164" t="s">
        <v>644</v>
      </c>
      <c r="T4005" s="164"/>
      <c r="U4005" s="164" t="s">
        <v>644</v>
      </c>
      <c r="V4005" s="164" t="s">
        <v>644</v>
      </c>
      <c r="W4005" s="162">
        <f t="shared" si="224"/>
        <v>1</v>
      </c>
      <c r="X4005" s="162">
        <v>1</v>
      </c>
      <c r="Y4005" t="str">
        <f t="shared" si="225"/>
        <v>Public Elementary</v>
      </c>
      <c r="AA4005" t="str">
        <f t="shared" si="226"/>
        <v>1</v>
      </c>
    </row>
    <row r="4006" spans="1:27" ht="15.75" hidden="1" customHeight="1" x14ac:dyDescent="0.25">
      <c r="A4006" s="162">
        <v>3981</v>
      </c>
      <c r="B4006" s="162">
        <v>123929</v>
      </c>
      <c r="C4006" s="163" t="s">
        <v>4509</v>
      </c>
      <c r="D4006" s="163" t="s">
        <v>638</v>
      </c>
      <c r="E4006" s="163" t="s">
        <v>1000</v>
      </c>
      <c r="F4006" s="163" t="s">
        <v>4053</v>
      </c>
      <c r="G4006" s="163" t="s">
        <v>4494</v>
      </c>
      <c r="H4006" s="163" t="s">
        <v>4495</v>
      </c>
      <c r="I4006" s="163" t="s">
        <v>643</v>
      </c>
      <c r="J4006" s="166">
        <v>11.770569999999999</v>
      </c>
      <c r="K4006" s="166">
        <v>125.07743000000001</v>
      </c>
      <c r="L4006" s="163" t="s">
        <v>644</v>
      </c>
      <c r="M4006" s="162">
        <v>14</v>
      </c>
      <c r="N4006" s="162">
        <v>86</v>
      </c>
      <c r="O4006" s="162">
        <v>202</v>
      </c>
      <c r="P4006" s="162">
        <v>1473</v>
      </c>
      <c r="Q4006" s="162">
        <v>2725</v>
      </c>
      <c r="R4006" s="164">
        <v>1</v>
      </c>
      <c r="S4006" s="164" t="s">
        <v>644</v>
      </c>
      <c r="T4006" s="164"/>
      <c r="U4006" s="164" t="s">
        <v>644</v>
      </c>
      <c r="V4006" s="164" t="s">
        <v>644</v>
      </c>
      <c r="W4006" s="162">
        <f t="shared" si="224"/>
        <v>1</v>
      </c>
      <c r="X4006" s="162">
        <v>1</v>
      </c>
      <c r="Y4006" t="str">
        <f t="shared" si="225"/>
        <v>Public Elementary</v>
      </c>
      <c r="AA4006" t="str">
        <f t="shared" si="226"/>
        <v>1</v>
      </c>
    </row>
    <row r="4007" spans="1:27" ht="15.75" hidden="1" customHeight="1" x14ac:dyDescent="0.25">
      <c r="A4007" s="162">
        <v>3982</v>
      </c>
      <c r="B4007" s="162">
        <v>123930</v>
      </c>
      <c r="C4007" s="163" t="s">
        <v>4510</v>
      </c>
      <c r="D4007" s="163" t="s">
        <v>638</v>
      </c>
      <c r="E4007" s="163" t="s">
        <v>1000</v>
      </c>
      <c r="F4007" s="163" t="s">
        <v>4053</v>
      </c>
      <c r="G4007" s="163" t="s">
        <v>4494</v>
      </c>
      <c r="H4007" s="163" t="s">
        <v>4495</v>
      </c>
      <c r="I4007" s="163" t="s">
        <v>643</v>
      </c>
      <c r="J4007" s="162">
        <v>11.76032</v>
      </c>
      <c r="K4007" s="162">
        <v>125.0424</v>
      </c>
      <c r="L4007" s="163" t="s">
        <v>644</v>
      </c>
      <c r="M4007" s="162">
        <v>14</v>
      </c>
      <c r="N4007" s="162">
        <v>86</v>
      </c>
      <c r="O4007" s="162">
        <v>202</v>
      </c>
      <c r="P4007" s="162">
        <v>1473</v>
      </c>
      <c r="Q4007" s="162">
        <v>2725</v>
      </c>
      <c r="R4007" s="164">
        <v>1</v>
      </c>
      <c r="S4007" s="164" t="s">
        <v>644</v>
      </c>
      <c r="T4007" s="164"/>
      <c r="U4007" s="164" t="s">
        <v>644</v>
      </c>
      <c r="V4007" s="164" t="s">
        <v>644</v>
      </c>
      <c r="W4007" s="162">
        <f t="shared" si="224"/>
        <v>1</v>
      </c>
      <c r="X4007" s="162">
        <v>1</v>
      </c>
      <c r="Y4007" t="str">
        <f t="shared" si="225"/>
        <v>Public Elementary</v>
      </c>
      <c r="AA4007" t="str">
        <f t="shared" si="226"/>
        <v>1</v>
      </c>
    </row>
    <row r="4008" spans="1:27" ht="15.75" hidden="1" customHeight="1" x14ac:dyDescent="0.25">
      <c r="A4008" s="162">
        <v>3983</v>
      </c>
      <c r="B4008" s="162">
        <v>123931</v>
      </c>
      <c r="C4008" s="163" t="s">
        <v>4511</v>
      </c>
      <c r="D4008" s="163" t="s">
        <v>638</v>
      </c>
      <c r="E4008" s="163" t="s">
        <v>1000</v>
      </c>
      <c r="F4008" s="163" t="s">
        <v>4053</v>
      </c>
      <c r="G4008" s="163" t="s">
        <v>4494</v>
      </c>
      <c r="H4008" s="163" t="s">
        <v>4495</v>
      </c>
      <c r="I4008" s="163" t="s">
        <v>643</v>
      </c>
      <c r="J4008" s="162">
        <v>11.774940000000001</v>
      </c>
      <c r="K4008" s="162">
        <v>125.0819</v>
      </c>
      <c r="L4008" s="163" t="s">
        <v>644</v>
      </c>
      <c r="M4008" s="162">
        <v>14</v>
      </c>
      <c r="N4008" s="162">
        <v>86</v>
      </c>
      <c r="O4008" s="162">
        <v>202</v>
      </c>
      <c r="P4008" s="162">
        <v>1473</v>
      </c>
      <c r="Q4008" s="162">
        <v>2725</v>
      </c>
      <c r="R4008" s="164">
        <v>1</v>
      </c>
      <c r="S4008" s="164" t="s">
        <v>644</v>
      </c>
      <c r="T4008" s="164"/>
      <c r="U4008" s="164" t="s">
        <v>644</v>
      </c>
      <c r="V4008" s="164" t="s">
        <v>644</v>
      </c>
      <c r="W4008" s="162">
        <f t="shared" si="224"/>
        <v>1</v>
      </c>
      <c r="X4008" s="162">
        <v>1</v>
      </c>
      <c r="Y4008" t="str">
        <f t="shared" si="225"/>
        <v>Public Elementary</v>
      </c>
      <c r="AA4008" t="str">
        <f t="shared" si="226"/>
        <v>1</v>
      </c>
    </row>
    <row r="4009" spans="1:27" ht="15.75" hidden="1" customHeight="1" x14ac:dyDescent="0.25">
      <c r="A4009" s="162">
        <v>3984</v>
      </c>
      <c r="B4009" s="162">
        <v>123932</v>
      </c>
      <c r="C4009" s="163" t="s">
        <v>4512</v>
      </c>
      <c r="D4009" s="163" t="s">
        <v>638</v>
      </c>
      <c r="E4009" s="163" t="s">
        <v>1000</v>
      </c>
      <c r="F4009" s="163" t="s">
        <v>4053</v>
      </c>
      <c r="G4009" s="163" t="s">
        <v>4494</v>
      </c>
      <c r="H4009" s="163" t="s">
        <v>4495</v>
      </c>
      <c r="I4009" s="163" t="s">
        <v>643</v>
      </c>
      <c r="J4009" s="162">
        <v>11.7783</v>
      </c>
      <c r="K4009" s="162">
        <v>125.02249999999999</v>
      </c>
      <c r="L4009" s="163" t="s">
        <v>644</v>
      </c>
      <c r="M4009" s="162">
        <v>14</v>
      </c>
      <c r="N4009" s="162">
        <v>86</v>
      </c>
      <c r="O4009" s="162">
        <v>202</v>
      </c>
      <c r="P4009" s="162">
        <v>1473</v>
      </c>
      <c r="Q4009" s="162">
        <v>2725</v>
      </c>
      <c r="R4009" s="164">
        <v>1</v>
      </c>
      <c r="S4009" s="164" t="s">
        <v>644</v>
      </c>
      <c r="T4009" s="164"/>
      <c r="U4009" s="164" t="s">
        <v>644</v>
      </c>
      <c r="V4009" s="164" t="s">
        <v>644</v>
      </c>
      <c r="W4009" s="162">
        <f t="shared" si="224"/>
        <v>1</v>
      </c>
      <c r="X4009" s="162">
        <v>1</v>
      </c>
      <c r="Y4009" t="str">
        <f t="shared" si="225"/>
        <v>Public Elementary</v>
      </c>
      <c r="AA4009" t="str">
        <f t="shared" si="226"/>
        <v>1</v>
      </c>
    </row>
    <row r="4010" spans="1:27" ht="15.75" hidden="1" customHeight="1" x14ac:dyDescent="0.25">
      <c r="A4010" s="162">
        <v>3985</v>
      </c>
      <c r="B4010" s="162">
        <v>123933</v>
      </c>
      <c r="C4010" s="163" t="s">
        <v>4513</v>
      </c>
      <c r="D4010" s="163" t="s">
        <v>638</v>
      </c>
      <c r="E4010" s="163" t="s">
        <v>1000</v>
      </c>
      <c r="F4010" s="163" t="s">
        <v>4053</v>
      </c>
      <c r="G4010" s="163" t="s">
        <v>4514</v>
      </c>
      <c r="H4010" s="163" t="s">
        <v>4515</v>
      </c>
      <c r="I4010" s="163" t="s">
        <v>643</v>
      </c>
      <c r="J4010" s="162">
        <v>12.05611</v>
      </c>
      <c r="K4010" s="162">
        <v>125.0498</v>
      </c>
      <c r="L4010" s="163" t="s">
        <v>644</v>
      </c>
      <c r="M4010" s="162">
        <v>14</v>
      </c>
      <c r="N4010" s="162">
        <v>86</v>
      </c>
      <c r="O4010" s="162">
        <v>202</v>
      </c>
      <c r="P4010" s="162">
        <v>1476</v>
      </c>
      <c r="Q4010" s="162">
        <v>2729</v>
      </c>
      <c r="R4010" s="164">
        <v>1</v>
      </c>
      <c r="S4010" s="164" t="s">
        <v>644</v>
      </c>
      <c r="T4010" s="164"/>
      <c r="U4010" s="164" t="s">
        <v>644</v>
      </c>
      <c r="V4010" s="164" t="s">
        <v>644</v>
      </c>
      <c r="W4010" s="162">
        <f t="shared" si="224"/>
        <v>1</v>
      </c>
      <c r="X4010" s="162">
        <v>1</v>
      </c>
      <c r="Y4010" t="str">
        <f t="shared" si="225"/>
        <v>Public Elementary</v>
      </c>
      <c r="AA4010" t="str">
        <f t="shared" si="226"/>
        <v>1</v>
      </c>
    </row>
    <row r="4011" spans="1:27" ht="15.75" hidden="1" customHeight="1" x14ac:dyDescent="0.25">
      <c r="A4011" s="162">
        <v>3986</v>
      </c>
      <c r="B4011" s="162">
        <v>123934</v>
      </c>
      <c r="C4011" s="163" t="s">
        <v>4516</v>
      </c>
      <c r="D4011" s="163" t="s">
        <v>638</v>
      </c>
      <c r="E4011" s="163" t="s">
        <v>1000</v>
      </c>
      <c r="F4011" s="163" t="s">
        <v>4053</v>
      </c>
      <c r="G4011" s="163" t="s">
        <v>4494</v>
      </c>
      <c r="H4011" s="163" t="s">
        <v>4515</v>
      </c>
      <c r="I4011" s="163" t="s">
        <v>643</v>
      </c>
      <c r="J4011" s="162">
        <v>11.90212</v>
      </c>
      <c r="K4011" s="162">
        <v>125.10420000000001</v>
      </c>
      <c r="L4011" s="163" t="s">
        <v>644</v>
      </c>
      <c r="M4011" s="162">
        <v>14</v>
      </c>
      <c r="N4011" s="162">
        <v>86</v>
      </c>
      <c r="O4011" s="162">
        <v>202</v>
      </c>
      <c r="P4011" s="162">
        <v>1473</v>
      </c>
      <c r="Q4011" s="162">
        <v>2726</v>
      </c>
      <c r="R4011" s="164">
        <v>1</v>
      </c>
      <c r="S4011" s="164" t="s">
        <v>644</v>
      </c>
      <c r="T4011" s="164"/>
      <c r="U4011" s="164" t="s">
        <v>644</v>
      </c>
      <c r="V4011" s="164" t="s">
        <v>644</v>
      </c>
      <c r="W4011" s="162">
        <f t="shared" si="224"/>
        <v>1</v>
      </c>
      <c r="X4011" s="162">
        <v>1</v>
      </c>
      <c r="Y4011" t="str">
        <f t="shared" si="225"/>
        <v>Public Elementary</v>
      </c>
      <c r="AA4011" t="str">
        <f t="shared" si="226"/>
        <v>1</v>
      </c>
    </row>
    <row r="4012" spans="1:27" ht="15.75" hidden="1" customHeight="1" x14ac:dyDescent="0.25">
      <c r="A4012" s="162">
        <v>3987</v>
      </c>
      <c r="B4012" s="162">
        <v>123935</v>
      </c>
      <c r="C4012" s="163" t="s">
        <v>4517</v>
      </c>
      <c r="D4012" s="163" t="s">
        <v>638</v>
      </c>
      <c r="E4012" s="163" t="s">
        <v>1000</v>
      </c>
      <c r="F4012" s="163" t="s">
        <v>4053</v>
      </c>
      <c r="G4012" s="163" t="s">
        <v>4514</v>
      </c>
      <c r="H4012" s="163" t="s">
        <v>4515</v>
      </c>
      <c r="I4012" s="163" t="s">
        <v>643</v>
      </c>
      <c r="J4012" s="162">
        <v>11.93807</v>
      </c>
      <c r="K4012" s="162">
        <v>125.0258</v>
      </c>
      <c r="L4012" s="163" t="s">
        <v>644</v>
      </c>
      <c r="M4012" s="162">
        <v>14</v>
      </c>
      <c r="N4012" s="162">
        <v>86</v>
      </c>
      <c r="O4012" s="162">
        <v>202</v>
      </c>
      <c r="P4012" s="162">
        <v>1476</v>
      </c>
      <c r="Q4012" s="162">
        <v>2729</v>
      </c>
      <c r="R4012" s="164">
        <v>1</v>
      </c>
      <c r="S4012" s="164" t="s">
        <v>644</v>
      </c>
      <c r="T4012" s="164"/>
      <c r="U4012" s="164" t="s">
        <v>644</v>
      </c>
      <c r="V4012" s="164" t="s">
        <v>644</v>
      </c>
      <c r="W4012" s="162">
        <f t="shared" si="224"/>
        <v>1</v>
      </c>
      <c r="X4012" s="162">
        <v>1</v>
      </c>
      <c r="Y4012" t="str">
        <f t="shared" si="225"/>
        <v>Public Elementary</v>
      </c>
      <c r="AA4012" t="str">
        <f t="shared" si="226"/>
        <v>1</v>
      </c>
    </row>
    <row r="4013" spans="1:27" ht="15.75" hidden="1" customHeight="1" x14ac:dyDescent="0.25">
      <c r="A4013" s="162">
        <v>3988</v>
      </c>
      <c r="B4013" s="162">
        <v>123937</v>
      </c>
      <c r="C4013" s="163" t="s">
        <v>4518</v>
      </c>
      <c r="D4013" s="163" t="s">
        <v>638</v>
      </c>
      <c r="E4013" s="163" t="s">
        <v>1000</v>
      </c>
      <c r="F4013" s="163" t="s">
        <v>4053</v>
      </c>
      <c r="G4013" s="163" t="s">
        <v>4514</v>
      </c>
      <c r="H4013" s="163" t="s">
        <v>4515</v>
      </c>
      <c r="I4013" s="163" t="s">
        <v>643</v>
      </c>
      <c r="J4013" s="162">
        <v>12.01263</v>
      </c>
      <c r="K4013" s="162">
        <v>125.0206</v>
      </c>
      <c r="L4013" s="163" t="s">
        <v>644</v>
      </c>
      <c r="M4013" s="162">
        <v>14</v>
      </c>
      <c r="N4013" s="162">
        <v>86</v>
      </c>
      <c r="O4013" s="162">
        <v>202</v>
      </c>
      <c r="P4013" s="162">
        <v>1476</v>
      </c>
      <c r="Q4013" s="162">
        <v>2729</v>
      </c>
      <c r="R4013" s="164">
        <v>1</v>
      </c>
      <c r="S4013" s="164" t="s">
        <v>644</v>
      </c>
      <c r="T4013" s="164"/>
      <c r="U4013" s="164" t="s">
        <v>644</v>
      </c>
      <c r="V4013" s="164" t="s">
        <v>644</v>
      </c>
      <c r="W4013" s="162">
        <f t="shared" ref="W4013:W4076" si="227">IF(AA4013="1",1,IF(AA4013="2",2,IF(AA4013="12",4,IF(AA4013="123",6,IF(AA4013="23",5,IF(AA4013="3",3,IF(AA4013="4",7,IF(AA4013="35",8,""))))))))</f>
        <v>1</v>
      </c>
      <c r="X4013" s="162">
        <v>1</v>
      </c>
      <c r="Y4013" t="str">
        <f t="shared" si="225"/>
        <v>Public Elementary</v>
      </c>
      <c r="AA4013" t="str">
        <f t="shared" si="226"/>
        <v>1</v>
      </c>
    </row>
    <row r="4014" spans="1:27" ht="15.75" hidden="1" customHeight="1" x14ac:dyDescent="0.25">
      <c r="A4014" s="162">
        <v>3989</v>
      </c>
      <c r="B4014" s="162">
        <v>123938</v>
      </c>
      <c r="C4014" s="163" t="s">
        <v>4519</v>
      </c>
      <c r="D4014" s="163" t="s">
        <v>638</v>
      </c>
      <c r="E4014" s="163" t="s">
        <v>1000</v>
      </c>
      <c r="F4014" s="163" t="s">
        <v>4053</v>
      </c>
      <c r="G4014" s="163" t="s">
        <v>4494</v>
      </c>
      <c r="H4014" s="163" t="s">
        <v>4515</v>
      </c>
      <c r="I4014" s="163" t="s">
        <v>643</v>
      </c>
      <c r="J4014" s="162">
        <v>11.88852</v>
      </c>
      <c r="K4014" s="162">
        <v>125.0599</v>
      </c>
      <c r="L4014" s="163" t="s">
        <v>644</v>
      </c>
      <c r="M4014" s="162">
        <v>14</v>
      </c>
      <c r="N4014" s="162">
        <v>86</v>
      </c>
      <c r="O4014" s="162">
        <v>202</v>
      </c>
      <c r="P4014" s="162">
        <v>1473</v>
      </c>
      <c r="Q4014" s="162">
        <v>2726</v>
      </c>
      <c r="R4014" s="164">
        <v>1</v>
      </c>
      <c r="S4014" s="164" t="s">
        <v>644</v>
      </c>
      <c r="T4014" s="164"/>
      <c r="U4014" s="164" t="s">
        <v>644</v>
      </c>
      <c r="V4014" s="164" t="s">
        <v>644</v>
      </c>
      <c r="W4014" s="162">
        <f t="shared" si="227"/>
        <v>1</v>
      </c>
      <c r="X4014" s="162">
        <v>1</v>
      </c>
      <c r="Y4014" t="str">
        <f t="shared" si="225"/>
        <v>Public Elementary</v>
      </c>
      <c r="AA4014" t="str">
        <f t="shared" si="226"/>
        <v>1</v>
      </c>
    </row>
    <row r="4015" spans="1:27" ht="15.75" hidden="1" customHeight="1" x14ac:dyDescent="0.25">
      <c r="A4015" s="162">
        <v>3990</v>
      </c>
      <c r="B4015" s="162">
        <v>123939</v>
      </c>
      <c r="C4015" s="163" t="s">
        <v>4520</v>
      </c>
      <c r="D4015" s="163" t="s">
        <v>638</v>
      </c>
      <c r="E4015" s="163" t="s">
        <v>1000</v>
      </c>
      <c r="F4015" s="163" t="s">
        <v>4053</v>
      </c>
      <c r="G4015" s="163" t="s">
        <v>4494</v>
      </c>
      <c r="H4015" s="163" t="s">
        <v>4515</v>
      </c>
      <c r="I4015" s="163" t="s">
        <v>643</v>
      </c>
      <c r="J4015" s="162">
        <v>11.83409</v>
      </c>
      <c r="K4015" s="162">
        <v>125.09869999999999</v>
      </c>
      <c r="L4015" s="163" t="s">
        <v>644</v>
      </c>
      <c r="M4015" s="162">
        <v>14</v>
      </c>
      <c r="N4015" s="162">
        <v>86</v>
      </c>
      <c r="O4015" s="162">
        <v>202</v>
      </c>
      <c r="P4015" s="162">
        <v>1473</v>
      </c>
      <c r="Q4015" s="162">
        <v>2726</v>
      </c>
      <c r="R4015" s="164">
        <v>1</v>
      </c>
      <c r="S4015" s="164" t="s">
        <v>644</v>
      </c>
      <c r="T4015" s="164"/>
      <c r="U4015" s="164" t="s">
        <v>644</v>
      </c>
      <c r="V4015" s="164" t="s">
        <v>644</v>
      </c>
      <c r="W4015" s="162">
        <f t="shared" si="227"/>
        <v>1</v>
      </c>
      <c r="X4015" s="162">
        <v>1</v>
      </c>
      <c r="Y4015" t="str">
        <f t="shared" si="225"/>
        <v>Public Elementary</v>
      </c>
      <c r="AA4015" t="str">
        <f t="shared" si="226"/>
        <v>1</v>
      </c>
    </row>
    <row r="4016" spans="1:27" ht="15.75" hidden="1" customHeight="1" x14ac:dyDescent="0.25">
      <c r="A4016" s="162">
        <v>3991</v>
      </c>
      <c r="B4016" s="162">
        <v>123940</v>
      </c>
      <c r="C4016" s="163" t="s">
        <v>4211</v>
      </c>
      <c r="D4016" s="163" t="s">
        <v>638</v>
      </c>
      <c r="E4016" s="163" t="s">
        <v>1000</v>
      </c>
      <c r="F4016" s="163" t="s">
        <v>4053</v>
      </c>
      <c r="G4016" s="163" t="s">
        <v>4494</v>
      </c>
      <c r="H4016" s="163" t="s">
        <v>4515</v>
      </c>
      <c r="I4016" s="163" t="s">
        <v>643</v>
      </c>
      <c r="J4016" s="162">
        <v>11.84568</v>
      </c>
      <c r="K4016" s="162">
        <v>125.0896</v>
      </c>
      <c r="L4016" s="163" t="s">
        <v>644</v>
      </c>
      <c r="M4016" s="162">
        <v>14</v>
      </c>
      <c r="N4016" s="162">
        <v>86</v>
      </c>
      <c r="O4016" s="162">
        <v>202</v>
      </c>
      <c r="P4016" s="162">
        <v>1473</v>
      </c>
      <c r="Q4016" s="162">
        <v>2726</v>
      </c>
      <c r="R4016" s="164">
        <v>1</v>
      </c>
      <c r="S4016" s="164" t="s">
        <v>644</v>
      </c>
      <c r="T4016" s="164"/>
      <c r="U4016" s="164" t="s">
        <v>644</v>
      </c>
      <c r="V4016" s="164" t="s">
        <v>644</v>
      </c>
      <c r="W4016" s="162">
        <f t="shared" si="227"/>
        <v>1</v>
      </c>
      <c r="X4016" s="162">
        <v>1</v>
      </c>
      <c r="Y4016" t="str">
        <f t="shared" si="225"/>
        <v>Public Elementary</v>
      </c>
      <c r="AA4016" t="str">
        <f t="shared" si="226"/>
        <v>1</v>
      </c>
    </row>
    <row r="4017" spans="1:27" ht="15.75" hidden="1" customHeight="1" x14ac:dyDescent="0.25">
      <c r="A4017" s="162">
        <v>3992</v>
      </c>
      <c r="B4017" s="162">
        <v>123941</v>
      </c>
      <c r="C4017" s="163" t="s">
        <v>1301</v>
      </c>
      <c r="D4017" s="163" t="s">
        <v>638</v>
      </c>
      <c r="E4017" s="163" t="s">
        <v>1000</v>
      </c>
      <c r="F4017" s="163" t="s">
        <v>4053</v>
      </c>
      <c r="G4017" s="163" t="s">
        <v>4494</v>
      </c>
      <c r="H4017" s="163" t="s">
        <v>4515</v>
      </c>
      <c r="I4017" s="163" t="s">
        <v>643</v>
      </c>
      <c r="J4017" s="162">
        <v>11.883649999999999</v>
      </c>
      <c r="K4017" s="162">
        <v>125.0732</v>
      </c>
      <c r="L4017" s="163" t="s">
        <v>644</v>
      </c>
      <c r="M4017" s="162">
        <v>14</v>
      </c>
      <c r="N4017" s="162">
        <v>86</v>
      </c>
      <c r="O4017" s="162">
        <v>202</v>
      </c>
      <c r="P4017" s="162">
        <v>1473</v>
      </c>
      <c r="Q4017" s="162">
        <v>2726</v>
      </c>
      <c r="R4017" s="164">
        <v>1</v>
      </c>
      <c r="S4017" s="164" t="s">
        <v>644</v>
      </c>
      <c r="T4017" s="164"/>
      <c r="U4017" s="164" t="s">
        <v>644</v>
      </c>
      <c r="V4017" s="164" t="s">
        <v>644</v>
      </c>
      <c r="W4017" s="162">
        <f t="shared" si="227"/>
        <v>1</v>
      </c>
      <c r="X4017" s="162">
        <v>1</v>
      </c>
      <c r="Y4017" t="str">
        <f t="shared" si="225"/>
        <v>Public Elementary</v>
      </c>
      <c r="AA4017" t="str">
        <f t="shared" si="226"/>
        <v>1</v>
      </c>
    </row>
    <row r="4018" spans="1:27" ht="15.75" hidden="1" customHeight="1" x14ac:dyDescent="0.25">
      <c r="A4018" s="162">
        <v>3993</v>
      </c>
      <c r="B4018" s="162">
        <v>123942</v>
      </c>
      <c r="C4018" s="163" t="s">
        <v>4521</v>
      </c>
      <c r="D4018" s="163" t="s">
        <v>638</v>
      </c>
      <c r="E4018" s="163" t="s">
        <v>1000</v>
      </c>
      <c r="F4018" s="163" t="s">
        <v>4053</v>
      </c>
      <c r="G4018" s="163" t="s">
        <v>4514</v>
      </c>
      <c r="H4018" s="163" t="s">
        <v>4515</v>
      </c>
      <c r="I4018" s="163" t="s">
        <v>643</v>
      </c>
      <c r="J4018" s="162">
        <v>12.02136</v>
      </c>
      <c r="K4018" s="162">
        <v>125.02419999999999</v>
      </c>
      <c r="L4018" s="163" t="s">
        <v>644</v>
      </c>
      <c r="M4018" s="162">
        <v>14</v>
      </c>
      <c r="N4018" s="162">
        <v>86</v>
      </c>
      <c r="O4018" s="162">
        <v>202</v>
      </c>
      <c r="P4018" s="162">
        <v>1476</v>
      </c>
      <c r="Q4018" s="162">
        <v>2729</v>
      </c>
      <c r="R4018" s="164">
        <v>1</v>
      </c>
      <c r="S4018" s="164" t="s">
        <v>644</v>
      </c>
      <c r="T4018" s="164"/>
      <c r="U4018" s="164" t="s">
        <v>644</v>
      </c>
      <c r="V4018" s="164" t="s">
        <v>644</v>
      </c>
      <c r="W4018" s="162">
        <f t="shared" si="227"/>
        <v>1</v>
      </c>
      <c r="X4018" s="162">
        <v>1</v>
      </c>
      <c r="Y4018" t="str">
        <f t="shared" si="225"/>
        <v>Public Elementary</v>
      </c>
      <c r="AA4018" t="str">
        <f t="shared" si="226"/>
        <v>1</v>
      </c>
    </row>
    <row r="4019" spans="1:27" ht="15.75" hidden="1" customHeight="1" x14ac:dyDescent="0.25">
      <c r="A4019" s="162">
        <v>3994</v>
      </c>
      <c r="B4019" s="162">
        <v>123943</v>
      </c>
      <c r="C4019" s="163" t="s">
        <v>4522</v>
      </c>
      <c r="D4019" s="163" t="s">
        <v>638</v>
      </c>
      <c r="E4019" s="163" t="s">
        <v>1000</v>
      </c>
      <c r="F4019" s="163" t="s">
        <v>4053</v>
      </c>
      <c r="G4019" s="163" t="s">
        <v>4514</v>
      </c>
      <c r="H4019" s="163" t="s">
        <v>4515</v>
      </c>
      <c r="I4019" s="163" t="s">
        <v>643</v>
      </c>
      <c r="J4019" s="162">
        <v>12.065849999999999</v>
      </c>
      <c r="K4019" s="162">
        <v>125.05289999999999</v>
      </c>
      <c r="L4019" s="163" t="s">
        <v>644</v>
      </c>
      <c r="M4019" s="162">
        <v>14</v>
      </c>
      <c r="N4019" s="162">
        <v>86</v>
      </c>
      <c r="O4019" s="162">
        <v>202</v>
      </c>
      <c r="P4019" s="162">
        <v>1476</v>
      </c>
      <c r="Q4019" s="162">
        <v>2729</v>
      </c>
      <c r="R4019" s="164">
        <v>1</v>
      </c>
      <c r="S4019" s="164" t="s">
        <v>644</v>
      </c>
      <c r="T4019" s="164"/>
      <c r="U4019" s="164" t="s">
        <v>644</v>
      </c>
      <c r="V4019" s="164" t="s">
        <v>644</v>
      </c>
      <c r="W4019" s="162">
        <f t="shared" si="227"/>
        <v>1</v>
      </c>
      <c r="X4019" s="162">
        <v>1</v>
      </c>
      <c r="Y4019" t="str">
        <f t="shared" si="225"/>
        <v>Public Elementary</v>
      </c>
      <c r="AA4019" t="str">
        <f t="shared" si="226"/>
        <v>1</v>
      </c>
    </row>
    <row r="4020" spans="1:27" ht="15.75" hidden="1" customHeight="1" x14ac:dyDescent="0.25">
      <c r="A4020" s="162">
        <v>3995</v>
      </c>
      <c r="B4020" s="162">
        <v>123944</v>
      </c>
      <c r="C4020" s="163" t="s">
        <v>4523</v>
      </c>
      <c r="D4020" s="163" t="s">
        <v>638</v>
      </c>
      <c r="E4020" s="163" t="s">
        <v>1000</v>
      </c>
      <c r="F4020" s="163" t="s">
        <v>4053</v>
      </c>
      <c r="G4020" s="163" t="s">
        <v>4514</v>
      </c>
      <c r="H4020" s="163" t="s">
        <v>4515</v>
      </c>
      <c r="I4020" s="163" t="s">
        <v>643</v>
      </c>
      <c r="J4020" s="166">
        <v>11.99802</v>
      </c>
      <c r="K4020" s="166">
        <v>125.0121</v>
      </c>
      <c r="L4020" s="163" t="s">
        <v>644</v>
      </c>
      <c r="M4020" s="162">
        <v>14</v>
      </c>
      <c r="N4020" s="162">
        <v>86</v>
      </c>
      <c r="O4020" s="162">
        <v>202</v>
      </c>
      <c r="P4020" s="162">
        <v>1476</v>
      </c>
      <c r="Q4020" s="162">
        <v>2729</v>
      </c>
      <c r="R4020" s="164">
        <v>1</v>
      </c>
      <c r="S4020" s="164" t="s">
        <v>644</v>
      </c>
      <c r="T4020" s="164"/>
      <c r="U4020" s="164" t="s">
        <v>644</v>
      </c>
      <c r="V4020" s="164" t="s">
        <v>644</v>
      </c>
      <c r="W4020" s="162">
        <f t="shared" si="227"/>
        <v>1</v>
      </c>
      <c r="X4020" s="162">
        <v>1</v>
      </c>
      <c r="Y4020" t="str">
        <f t="shared" si="225"/>
        <v>Public Elementary</v>
      </c>
      <c r="AA4020" t="str">
        <f t="shared" si="226"/>
        <v>1</v>
      </c>
    </row>
    <row r="4021" spans="1:27" ht="15.75" hidden="1" customHeight="1" x14ac:dyDescent="0.25">
      <c r="A4021" s="162">
        <v>3996</v>
      </c>
      <c r="B4021" s="162">
        <v>123945</v>
      </c>
      <c r="C4021" s="163" t="s">
        <v>4524</v>
      </c>
      <c r="D4021" s="163" t="s">
        <v>638</v>
      </c>
      <c r="E4021" s="163" t="s">
        <v>1000</v>
      </c>
      <c r="F4021" s="163" t="s">
        <v>4053</v>
      </c>
      <c r="G4021" s="163" t="s">
        <v>4514</v>
      </c>
      <c r="H4021" s="163" t="s">
        <v>4515</v>
      </c>
      <c r="I4021" s="163" t="s">
        <v>643</v>
      </c>
      <c r="J4021" s="162">
        <v>11.97804</v>
      </c>
      <c r="K4021" s="162">
        <v>125.033</v>
      </c>
      <c r="L4021" s="163" t="s">
        <v>644</v>
      </c>
      <c r="M4021" s="162">
        <v>14</v>
      </c>
      <c r="N4021" s="162">
        <v>86</v>
      </c>
      <c r="O4021" s="162">
        <v>202</v>
      </c>
      <c r="P4021" s="162">
        <v>1476</v>
      </c>
      <c r="Q4021" s="162">
        <v>2729</v>
      </c>
      <c r="R4021" s="164">
        <v>1</v>
      </c>
      <c r="S4021" s="164" t="s">
        <v>644</v>
      </c>
      <c r="T4021" s="164"/>
      <c r="U4021" s="164" t="s">
        <v>644</v>
      </c>
      <c r="V4021" s="164" t="s">
        <v>644</v>
      </c>
      <c r="W4021" s="162">
        <f t="shared" si="227"/>
        <v>1</v>
      </c>
      <c r="X4021" s="162">
        <v>1</v>
      </c>
      <c r="Y4021" t="str">
        <f t="shared" si="225"/>
        <v>Public Elementary</v>
      </c>
      <c r="AA4021" t="str">
        <f t="shared" si="226"/>
        <v>1</v>
      </c>
    </row>
    <row r="4022" spans="1:27" ht="15.75" hidden="1" customHeight="1" x14ac:dyDescent="0.25">
      <c r="A4022" s="162">
        <v>3997</v>
      </c>
      <c r="B4022" s="162">
        <v>123946</v>
      </c>
      <c r="C4022" s="163" t="s">
        <v>4525</v>
      </c>
      <c r="D4022" s="163" t="s">
        <v>638</v>
      </c>
      <c r="E4022" s="163" t="s">
        <v>1000</v>
      </c>
      <c r="F4022" s="163" t="s">
        <v>4053</v>
      </c>
      <c r="G4022" s="163" t="s">
        <v>4514</v>
      </c>
      <c r="H4022" s="163" t="s">
        <v>4515</v>
      </c>
      <c r="I4022" s="163" t="s">
        <v>643</v>
      </c>
      <c r="J4022" s="162">
        <v>11.95083</v>
      </c>
      <c r="K4022" s="162">
        <v>125.0222</v>
      </c>
      <c r="L4022" s="163" t="s">
        <v>644</v>
      </c>
      <c r="M4022" s="162">
        <v>14</v>
      </c>
      <c r="N4022" s="162">
        <v>86</v>
      </c>
      <c r="O4022" s="162">
        <v>202</v>
      </c>
      <c r="P4022" s="162">
        <v>1476</v>
      </c>
      <c r="Q4022" s="162">
        <v>2729</v>
      </c>
      <c r="R4022" s="164">
        <v>1</v>
      </c>
      <c r="S4022" s="164" t="s">
        <v>644</v>
      </c>
      <c r="T4022" s="164"/>
      <c r="U4022" s="164" t="s">
        <v>644</v>
      </c>
      <c r="V4022" s="164" t="s">
        <v>644</v>
      </c>
      <c r="W4022" s="162">
        <f t="shared" si="227"/>
        <v>1</v>
      </c>
      <c r="X4022" s="162">
        <v>1</v>
      </c>
      <c r="Y4022" t="str">
        <f t="shared" si="225"/>
        <v>Public Elementary</v>
      </c>
      <c r="AA4022" t="str">
        <f t="shared" si="226"/>
        <v>1</v>
      </c>
    </row>
    <row r="4023" spans="1:27" ht="15.75" hidden="1" customHeight="1" x14ac:dyDescent="0.25">
      <c r="A4023" s="162">
        <v>3998</v>
      </c>
      <c r="B4023" s="162">
        <v>123947</v>
      </c>
      <c r="C4023" s="163" t="s">
        <v>4526</v>
      </c>
      <c r="D4023" s="163" t="s">
        <v>638</v>
      </c>
      <c r="E4023" s="163" t="s">
        <v>1000</v>
      </c>
      <c r="F4023" s="163" t="s">
        <v>4053</v>
      </c>
      <c r="G4023" s="163" t="s">
        <v>4514</v>
      </c>
      <c r="H4023" s="163" t="s">
        <v>4515</v>
      </c>
      <c r="I4023" s="163" t="s">
        <v>643</v>
      </c>
      <c r="J4023" s="162">
        <v>11.964600000000001</v>
      </c>
      <c r="K4023" s="162">
        <v>125.0227</v>
      </c>
      <c r="L4023" s="163" t="s">
        <v>644</v>
      </c>
      <c r="M4023" s="162">
        <v>14</v>
      </c>
      <c r="N4023" s="162">
        <v>86</v>
      </c>
      <c r="O4023" s="162">
        <v>202</v>
      </c>
      <c r="P4023" s="162">
        <v>1476</v>
      </c>
      <c r="Q4023" s="162">
        <v>2729</v>
      </c>
      <c r="R4023" s="164">
        <v>1</v>
      </c>
      <c r="S4023" s="164" t="s">
        <v>644</v>
      </c>
      <c r="T4023" s="164"/>
      <c r="U4023" s="164" t="s">
        <v>644</v>
      </c>
      <c r="V4023" s="164" t="s">
        <v>644</v>
      </c>
      <c r="W4023" s="162">
        <f t="shared" si="227"/>
        <v>1</v>
      </c>
      <c r="X4023" s="162">
        <v>1</v>
      </c>
      <c r="Y4023" t="str">
        <f t="shared" si="225"/>
        <v>Public Elementary</v>
      </c>
      <c r="AA4023" t="str">
        <f t="shared" si="226"/>
        <v>1</v>
      </c>
    </row>
    <row r="4024" spans="1:27" ht="15.75" hidden="1" customHeight="1" x14ac:dyDescent="0.25">
      <c r="A4024" s="162">
        <v>3999</v>
      </c>
      <c r="B4024" s="162">
        <v>123948</v>
      </c>
      <c r="C4024" s="163" t="s">
        <v>4527</v>
      </c>
      <c r="D4024" s="163" t="s">
        <v>638</v>
      </c>
      <c r="E4024" s="163" t="s">
        <v>1000</v>
      </c>
      <c r="F4024" s="163" t="s">
        <v>4053</v>
      </c>
      <c r="G4024" s="163" t="s">
        <v>4514</v>
      </c>
      <c r="H4024" s="163" t="s">
        <v>4515</v>
      </c>
      <c r="I4024" s="163" t="s">
        <v>643</v>
      </c>
      <c r="J4024" s="162">
        <v>11.98761</v>
      </c>
      <c r="K4024" s="162">
        <v>125.01430000000001</v>
      </c>
      <c r="L4024" s="163" t="s">
        <v>644</v>
      </c>
      <c r="M4024" s="162">
        <v>14</v>
      </c>
      <c r="N4024" s="162">
        <v>86</v>
      </c>
      <c r="O4024" s="162">
        <v>202</v>
      </c>
      <c r="P4024" s="162">
        <v>1476</v>
      </c>
      <c r="Q4024" s="162">
        <v>2729</v>
      </c>
      <c r="R4024" s="164">
        <v>1</v>
      </c>
      <c r="S4024" s="164" t="s">
        <v>644</v>
      </c>
      <c r="T4024" s="164"/>
      <c r="U4024" s="164" t="s">
        <v>644</v>
      </c>
      <c r="V4024" s="164" t="s">
        <v>644</v>
      </c>
      <c r="W4024" s="162">
        <f t="shared" si="227"/>
        <v>1</v>
      </c>
      <c r="X4024" s="162">
        <v>1</v>
      </c>
      <c r="Y4024" t="str">
        <f t="shared" si="225"/>
        <v>Public Elementary</v>
      </c>
      <c r="AA4024" t="str">
        <f t="shared" si="226"/>
        <v>1</v>
      </c>
    </row>
    <row r="4025" spans="1:27" ht="15.75" hidden="1" customHeight="1" x14ac:dyDescent="0.25">
      <c r="A4025" s="162">
        <v>4000</v>
      </c>
      <c r="B4025" s="162">
        <v>123949</v>
      </c>
      <c r="C4025" s="163" t="s">
        <v>3437</v>
      </c>
      <c r="D4025" s="163" t="s">
        <v>638</v>
      </c>
      <c r="E4025" s="163" t="s">
        <v>1000</v>
      </c>
      <c r="F4025" s="163" t="s">
        <v>4053</v>
      </c>
      <c r="G4025" s="163" t="s">
        <v>4494</v>
      </c>
      <c r="H4025" s="163" t="s">
        <v>4515</v>
      </c>
      <c r="I4025" s="163" t="s">
        <v>643</v>
      </c>
      <c r="J4025" s="162">
        <v>11.8697</v>
      </c>
      <c r="K4025" s="162">
        <v>125.0819</v>
      </c>
      <c r="L4025" s="163" t="s">
        <v>644</v>
      </c>
      <c r="M4025" s="162">
        <v>14</v>
      </c>
      <c r="N4025" s="162">
        <v>86</v>
      </c>
      <c r="O4025" s="162">
        <v>202</v>
      </c>
      <c r="P4025" s="162">
        <v>1473</v>
      </c>
      <c r="Q4025" s="162">
        <v>2726</v>
      </c>
      <c r="R4025" s="164">
        <v>1</v>
      </c>
      <c r="S4025" s="164" t="s">
        <v>644</v>
      </c>
      <c r="T4025" s="164"/>
      <c r="U4025" s="164" t="s">
        <v>644</v>
      </c>
      <c r="V4025" s="164" t="s">
        <v>644</v>
      </c>
      <c r="W4025" s="162">
        <f t="shared" si="227"/>
        <v>1</v>
      </c>
      <c r="X4025" s="162">
        <v>1</v>
      </c>
      <c r="Y4025" t="str">
        <f t="shared" si="225"/>
        <v>Public Elementary</v>
      </c>
      <c r="AA4025" t="str">
        <f t="shared" si="226"/>
        <v>1</v>
      </c>
    </row>
    <row r="4026" spans="1:27" ht="15.75" hidden="1" customHeight="1" x14ac:dyDescent="0.25">
      <c r="A4026" s="162">
        <v>4001</v>
      </c>
      <c r="B4026" s="162">
        <v>123950</v>
      </c>
      <c r="C4026" s="163" t="s">
        <v>4528</v>
      </c>
      <c r="D4026" s="163" t="s">
        <v>638</v>
      </c>
      <c r="E4026" s="163" t="s">
        <v>1000</v>
      </c>
      <c r="F4026" s="163" t="s">
        <v>4053</v>
      </c>
      <c r="G4026" s="163" t="s">
        <v>4494</v>
      </c>
      <c r="H4026" s="163" t="s">
        <v>4515</v>
      </c>
      <c r="I4026" s="163" t="s">
        <v>643</v>
      </c>
      <c r="J4026" s="162">
        <v>11.93723</v>
      </c>
      <c r="K4026" s="162">
        <v>125.05500000000001</v>
      </c>
      <c r="L4026" s="163" t="s">
        <v>644</v>
      </c>
      <c r="M4026" s="162">
        <v>14</v>
      </c>
      <c r="N4026" s="162">
        <v>86</v>
      </c>
      <c r="O4026" s="162">
        <v>202</v>
      </c>
      <c r="P4026" s="162">
        <v>1473</v>
      </c>
      <c r="Q4026" s="162">
        <v>2726</v>
      </c>
      <c r="R4026" s="164">
        <v>1</v>
      </c>
      <c r="S4026" s="164" t="s">
        <v>644</v>
      </c>
      <c r="T4026" s="164"/>
      <c r="U4026" s="164" t="s">
        <v>644</v>
      </c>
      <c r="V4026" s="164" t="s">
        <v>644</v>
      </c>
      <c r="W4026" s="162">
        <f t="shared" si="227"/>
        <v>1</v>
      </c>
      <c r="X4026" s="162">
        <v>1</v>
      </c>
      <c r="Y4026" t="str">
        <f t="shared" si="225"/>
        <v>Public Elementary</v>
      </c>
      <c r="AA4026" t="str">
        <f t="shared" si="226"/>
        <v>1</v>
      </c>
    </row>
    <row r="4027" spans="1:27" ht="15.75" hidden="1" customHeight="1" x14ac:dyDescent="0.25">
      <c r="A4027" s="162">
        <v>4002</v>
      </c>
      <c r="B4027" s="162">
        <v>123951</v>
      </c>
      <c r="C4027" s="163" t="s">
        <v>4529</v>
      </c>
      <c r="D4027" s="163" t="s">
        <v>638</v>
      </c>
      <c r="E4027" s="163" t="s">
        <v>1000</v>
      </c>
      <c r="F4027" s="163" t="s">
        <v>4053</v>
      </c>
      <c r="G4027" s="163" t="s">
        <v>4494</v>
      </c>
      <c r="H4027" s="163" t="s">
        <v>4515</v>
      </c>
      <c r="I4027" s="163" t="s">
        <v>643</v>
      </c>
      <c r="J4027" s="162">
        <v>11.88566</v>
      </c>
      <c r="K4027" s="162">
        <v>125.0986</v>
      </c>
      <c r="L4027" s="163" t="s">
        <v>644</v>
      </c>
      <c r="M4027" s="162">
        <v>14</v>
      </c>
      <c r="N4027" s="162">
        <v>86</v>
      </c>
      <c r="O4027" s="162">
        <v>202</v>
      </c>
      <c r="P4027" s="162">
        <v>1473</v>
      </c>
      <c r="Q4027" s="162">
        <v>2726</v>
      </c>
      <c r="R4027" s="164">
        <v>1</v>
      </c>
      <c r="S4027" s="164" t="s">
        <v>644</v>
      </c>
      <c r="T4027" s="164"/>
      <c r="U4027" s="164" t="s">
        <v>644</v>
      </c>
      <c r="V4027" s="164" t="s">
        <v>644</v>
      </c>
      <c r="W4027" s="162">
        <f t="shared" si="227"/>
        <v>1</v>
      </c>
      <c r="X4027" s="162">
        <v>1</v>
      </c>
      <c r="Y4027" t="str">
        <f t="shared" si="225"/>
        <v>Public Elementary</v>
      </c>
      <c r="AA4027" t="str">
        <f t="shared" si="226"/>
        <v>1</v>
      </c>
    </row>
    <row r="4028" spans="1:27" ht="15.75" hidden="1" customHeight="1" x14ac:dyDescent="0.25">
      <c r="A4028" s="162">
        <v>4003</v>
      </c>
      <c r="B4028" s="162">
        <v>123952</v>
      </c>
      <c r="C4028" s="163" t="s">
        <v>4530</v>
      </c>
      <c r="D4028" s="163" t="s">
        <v>638</v>
      </c>
      <c r="E4028" s="163" t="s">
        <v>1000</v>
      </c>
      <c r="F4028" s="163" t="s">
        <v>4053</v>
      </c>
      <c r="G4028" s="163" t="s">
        <v>4494</v>
      </c>
      <c r="H4028" s="163" t="s">
        <v>4515</v>
      </c>
      <c r="I4028" s="163" t="s">
        <v>643</v>
      </c>
      <c r="J4028" s="162">
        <v>11.917579999999999</v>
      </c>
      <c r="K4028" s="162">
        <v>125.04089999999999</v>
      </c>
      <c r="L4028" s="163" t="s">
        <v>644</v>
      </c>
      <c r="M4028" s="162">
        <v>14</v>
      </c>
      <c r="N4028" s="162">
        <v>86</v>
      </c>
      <c r="O4028" s="162">
        <v>202</v>
      </c>
      <c r="P4028" s="162">
        <v>1473</v>
      </c>
      <c r="Q4028" s="162">
        <v>2726</v>
      </c>
      <c r="R4028" s="164">
        <v>1</v>
      </c>
      <c r="S4028" s="164" t="s">
        <v>644</v>
      </c>
      <c r="T4028" s="164"/>
      <c r="U4028" s="164" t="s">
        <v>644</v>
      </c>
      <c r="V4028" s="164" t="s">
        <v>644</v>
      </c>
      <c r="W4028" s="162">
        <f t="shared" si="227"/>
        <v>1</v>
      </c>
      <c r="X4028" s="162">
        <v>1</v>
      </c>
      <c r="Y4028" t="str">
        <f t="shared" si="225"/>
        <v>Public Elementary</v>
      </c>
      <c r="AA4028" t="str">
        <f t="shared" si="226"/>
        <v>1</v>
      </c>
    </row>
    <row r="4029" spans="1:27" ht="15.75" hidden="1" customHeight="1" x14ac:dyDescent="0.25">
      <c r="A4029" s="162">
        <v>4004</v>
      </c>
      <c r="B4029" s="162">
        <v>123953</v>
      </c>
      <c r="C4029" s="163" t="s">
        <v>3651</v>
      </c>
      <c r="D4029" s="163" t="s">
        <v>638</v>
      </c>
      <c r="E4029" s="163" t="s">
        <v>1000</v>
      </c>
      <c r="F4029" s="163" t="s">
        <v>4053</v>
      </c>
      <c r="G4029" s="163" t="s">
        <v>4494</v>
      </c>
      <c r="H4029" s="163" t="s">
        <v>4515</v>
      </c>
      <c r="I4029" s="163" t="s">
        <v>643</v>
      </c>
      <c r="J4029" s="162">
        <v>11.886329999999999</v>
      </c>
      <c r="K4029" s="162">
        <v>125.11490000000001</v>
      </c>
      <c r="L4029" s="163" t="s">
        <v>644</v>
      </c>
      <c r="M4029" s="162">
        <v>14</v>
      </c>
      <c r="N4029" s="162">
        <v>86</v>
      </c>
      <c r="O4029" s="162">
        <v>202</v>
      </c>
      <c r="P4029" s="162">
        <v>1473</v>
      </c>
      <c r="Q4029" s="162">
        <v>2726</v>
      </c>
      <c r="R4029" s="164">
        <v>1</v>
      </c>
      <c r="S4029" s="164" t="s">
        <v>644</v>
      </c>
      <c r="T4029" s="164"/>
      <c r="U4029" s="164" t="s">
        <v>644</v>
      </c>
      <c r="V4029" s="164" t="s">
        <v>644</v>
      </c>
      <c r="W4029" s="162">
        <f t="shared" si="227"/>
        <v>1</v>
      </c>
      <c r="X4029" s="162">
        <v>1</v>
      </c>
      <c r="Y4029" t="str">
        <f t="shared" si="225"/>
        <v>Public Elementary</v>
      </c>
      <c r="AA4029" t="str">
        <f t="shared" si="226"/>
        <v>1</v>
      </c>
    </row>
    <row r="4030" spans="1:27" ht="15.75" hidden="1" customHeight="1" x14ac:dyDescent="0.25">
      <c r="A4030" s="162">
        <v>4005</v>
      </c>
      <c r="B4030" s="162">
        <v>123954</v>
      </c>
      <c r="C4030" s="163" t="s">
        <v>4531</v>
      </c>
      <c r="D4030" s="163" t="s">
        <v>638</v>
      </c>
      <c r="E4030" s="163" t="s">
        <v>1000</v>
      </c>
      <c r="F4030" s="163" t="s">
        <v>4053</v>
      </c>
      <c r="G4030" s="163" t="s">
        <v>4494</v>
      </c>
      <c r="H4030" s="163" t="s">
        <v>4515</v>
      </c>
      <c r="I4030" s="163" t="s">
        <v>643</v>
      </c>
      <c r="J4030" s="162">
        <v>11.81409</v>
      </c>
      <c r="K4030" s="162">
        <v>125.0352</v>
      </c>
      <c r="L4030" s="163" t="s">
        <v>644</v>
      </c>
      <c r="M4030" s="162">
        <v>14</v>
      </c>
      <c r="N4030" s="162">
        <v>86</v>
      </c>
      <c r="O4030" s="162">
        <v>202</v>
      </c>
      <c r="P4030" s="162">
        <v>1473</v>
      </c>
      <c r="Q4030" s="162">
        <v>2726</v>
      </c>
      <c r="R4030" s="164">
        <v>1</v>
      </c>
      <c r="S4030" s="164" t="s">
        <v>644</v>
      </c>
      <c r="T4030" s="164"/>
      <c r="U4030" s="164" t="s">
        <v>644</v>
      </c>
      <c r="V4030" s="164" t="s">
        <v>644</v>
      </c>
      <c r="W4030" s="162">
        <f t="shared" si="227"/>
        <v>1</v>
      </c>
      <c r="X4030" s="162">
        <v>1</v>
      </c>
      <c r="Y4030" t="str">
        <f t="shared" si="225"/>
        <v>Public Elementary</v>
      </c>
      <c r="AA4030" t="str">
        <f t="shared" si="226"/>
        <v>1</v>
      </c>
    </row>
    <row r="4031" spans="1:27" ht="15.75" hidden="1" customHeight="1" x14ac:dyDescent="0.25">
      <c r="A4031" s="162">
        <v>4006</v>
      </c>
      <c r="B4031" s="162">
        <v>123955</v>
      </c>
      <c r="C4031" s="163" t="s">
        <v>1448</v>
      </c>
      <c r="D4031" s="163" t="s">
        <v>638</v>
      </c>
      <c r="E4031" s="163" t="s">
        <v>1000</v>
      </c>
      <c r="F4031" s="163" t="s">
        <v>4053</v>
      </c>
      <c r="G4031" s="163" t="s">
        <v>4514</v>
      </c>
      <c r="H4031" s="163" t="s">
        <v>4515</v>
      </c>
      <c r="I4031" s="163" t="s">
        <v>643</v>
      </c>
      <c r="J4031" s="162">
        <v>12.07525</v>
      </c>
      <c r="K4031" s="162">
        <v>125.0436</v>
      </c>
      <c r="L4031" s="163" t="s">
        <v>644</v>
      </c>
      <c r="M4031" s="162">
        <v>14</v>
      </c>
      <c r="N4031" s="162">
        <v>86</v>
      </c>
      <c r="O4031" s="162">
        <v>202</v>
      </c>
      <c r="P4031" s="162">
        <v>1476</v>
      </c>
      <c r="Q4031" s="162">
        <v>2729</v>
      </c>
      <c r="R4031" s="164">
        <v>1</v>
      </c>
      <c r="S4031" s="164" t="s">
        <v>644</v>
      </c>
      <c r="T4031" s="164"/>
      <c r="U4031" s="164" t="s">
        <v>644</v>
      </c>
      <c r="V4031" s="164" t="s">
        <v>644</v>
      </c>
      <c r="W4031" s="162">
        <f t="shared" si="227"/>
        <v>1</v>
      </c>
      <c r="X4031" s="162">
        <v>1</v>
      </c>
      <c r="Y4031" t="str">
        <f t="shared" si="225"/>
        <v>Public Elementary</v>
      </c>
      <c r="AA4031" t="str">
        <f t="shared" si="226"/>
        <v>1</v>
      </c>
    </row>
    <row r="4032" spans="1:27" ht="15.75" hidden="1" customHeight="1" x14ac:dyDescent="0.25">
      <c r="A4032" s="162">
        <v>4007</v>
      </c>
      <c r="B4032" s="162">
        <v>123956</v>
      </c>
      <c r="C4032" s="163" t="s">
        <v>4532</v>
      </c>
      <c r="D4032" s="163" t="s">
        <v>638</v>
      </c>
      <c r="E4032" s="163" t="s">
        <v>1000</v>
      </c>
      <c r="F4032" s="163" t="s">
        <v>4053</v>
      </c>
      <c r="G4032" s="163" t="s">
        <v>4514</v>
      </c>
      <c r="H4032" s="163" t="s">
        <v>4515</v>
      </c>
      <c r="I4032" s="163" t="s">
        <v>643</v>
      </c>
      <c r="J4032" s="162">
        <v>12.05913</v>
      </c>
      <c r="K4032" s="162">
        <v>125.0271</v>
      </c>
      <c r="L4032" s="163" t="s">
        <v>644</v>
      </c>
      <c r="M4032" s="162">
        <v>14</v>
      </c>
      <c r="N4032" s="162">
        <v>86</v>
      </c>
      <c r="O4032" s="162">
        <v>202</v>
      </c>
      <c r="P4032" s="162">
        <v>1476</v>
      </c>
      <c r="Q4032" s="162">
        <v>2729</v>
      </c>
      <c r="R4032" s="164">
        <v>1</v>
      </c>
      <c r="S4032" s="164" t="s">
        <v>644</v>
      </c>
      <c r="T4032" s="164"/>
      <c r="U4032" s="164" t="s">
        <v>644</v>
      </c>
      <c r="V4032" s="164" t="s">
        <v>644</v>
      </c>
      <c r="W4032" s="162">
        <f t="shared" si="227"/>
        <v>1</v>
      </c>
      <c r="X4032" s="162">
        <v>1</v>
      </c>
      <c r="Y4032" t="str">
        <f t="shared" si="225"/>
        <v>Public Elementary</v>
      </c>
      <c r="AA4032" t="str">
        <f t="shared" si="226"/>
        <v>1</v>
      </c>
    </row>
    <row r="4033" spans="1:27" ht="15.75" hidden="1" customHeight="1" x14ac:dyDescent="0.25">
      <c r="A4033" s="162">
        <v>4008</v>
      </c>
      <c r="B4033" s="162">
        <v>123957</v>
      </c>
      <c r="C4033" s="163" t="s">
        <v>4533</v>
      </c>
      <c r="D4033" s="163" t="s">
        <v>638</v>
      </c>
      <c r="E4033" s="163" t="s">
        <v>1000</v>
      </c>
      <c r="F4033" s="163" t="s">
        <v>4053</v>
      </c>
      <c r="G4033" s="163" t="s">
        <v>4514</v>
      </c>
      <c r="H4033" s="163" t="s">
        <v>4515</v>
      </c>
      <c r="I4033" s="163" t="s">
        <v>643</v>
      </c>
      <c r="J4033" s="162">
        <v>12.02807</v>
      </c>
      <c r="K4033" s="162">
        <v>125.02460000000001</v>
      </c>
      <c r="L4033" s="163" t="s">
        <v>644</v>
      </c>
      <c r="M4033" s="162">
        <v>14</v>
      </c>
      <c r="N4033" s="162">
        <v>86</v>
      </c>
      <c r="O4033" s="162">
        <v>202</v>
      </c>
      <c r="P4033" s="162">
        <v>1476</v>
      </c>
      <c r="Q4033" s="162">
        <v>2729</v>
      </c>
      <c r="R4033" s="164">
        <v>1</v>
      </c>
      <c r="S4033" s="164" t="s">
        <v>644</v>
      </c>
      <c r="T4033" s="164"/>
      <c r="U4033" s="164" t="s">
        <v>644</v>
      </c>
      <c r="V4033" s="164" t="s">
        <v>644</v>
      </c>
      <c r="W4033" s="162">
        <f t="shared" si="227"/>
        <v>1</v>
      </c>
      <c r="X4033" s="162">
        <v>1</v>
      </c>
      <c r="Y4033" t="str">
        <f t="shared" si="225"/>
        <v>Public Elementary</v>
      </c>
      <c r="AA4033" t="str">
        <f t="shared" si="226"/>
        <v>1</v>
      </c>
    </row>
    <row r="4034" spans="1:27" ht="15.75" hidden="1" customHeight="1" x14ac:dyDescent="0.25">
      <c r="A4034" s="162">
        <v>4009</v>
      </c>
      <c r="B4034" s="162">
        <v>123958</v>
      </c>
      <c r="C4034" s="163" t="s">
        <v>1851</v>
      </c>
      <c r="D4034" s="163" t="s">
        <v>638</v>
      </c>
      <c r="E4034" s="163" t="s">
        <v>1000</v>
      </c>
      <c r="F4034" s="163" t="s">
        <v>4053</v>
      </c>
      <c r="G4034" s="163" t="s">
        <v>4514</v>
      </c>
      <c r="H4034" s="163" t="s">
        <v>4515</v>
      </c>
      <c r="I4034" s="163" t="s">
        <v>643</v>
      </c>
      <c r="J4034" s="162">
        <v>12.00306</v>
      </c>
      <c r="K4034" s="162">
        <v>125.0162</v>
      </c>
      <c r="L4034" s="163" t="s">
        <v>644</v>
      </c>
      <c r="M4034" s="162">
        <v>14</v>
      </c>
      <c r="N4034" s="162">
        <v>86</v>
      </c>
      <c r="O4034" s="162">
        <v>202</v>
      </c>
      <c r="P4034" s="162">
        <v>1476</v>
      </c>
      <c r="Q4034" s="162">
        <v>2729</v>
      </c>
      <c r="R4034" s="164">
        <v>1</v>
      </c>
      <c r="S4034" s="164" t="s">
        <v>644</v>
      </c>
      <c r="T4034" s="164"/>
      <c r="U4034" s="164" t="s">
        <v>644</v>
      </c>
      <c r="V4034" s="164" t="s">
        <v>644</v>
      </c>
      <c r="W4034" s="162">
        <f t="shared" si="227"/>
        <v>1</v>
      </c>
      <c r="X4034" s="162">
        <v>1</v>
      </c>
      <c r="Y4034" t="str">
        <f t="shared" si="225"/>
        <v>Public Elementary</v>
      </c>
      <c r="AA4034" t="str">
        <f t="shared" si="226"/>
        <v>1</v>
      </c>
    </row>
    <row r="4035" spans="1:27" ht="15.75" hidden="1" customHeight="1" x14ac:dyDescent="0.25">
      <c r="A4035" s="162">
        <v>4010</v>
      </c>
      <c r="B4035" s="162">
        <v>123959</v>
      </c>
      <c r="C4035" s="163" t="s">
        <v>4534</v>
      </c>
      <c r="D4035" s="163" t="s">
        <v>638</v>
      </c>
      <c r="E4035" s="163" t="s">
        <v>1000</v>
      </c>
      <c r="F4035" s="163" t="s">
        <v>4053</v>
      </c>
      <c r="G4035" s="163" t="s">
        <v>4494</v>
      </c>
      <c r="H4035" s="163" t="s">
        <v>4515</v>
      </c>
      <c r="I4035" s="163" t="s">
        <v>643</v>
      </c>
      <c r="J4035" s="162">
        <v>11.931010000000001</v>
      </c>
      <c r="K4035" s="162">
        <v>125.0455</v>
      </c>
      <c r="L4035" s="163" t="s">
        <v>644</v>
      </c>
      <c r="M4035" s="162">
        <v>14</v>
      </c>
      <c r="N4035" s="162">
        <v>86</v>
      </c>
      <c r="O4035" s="162">
        <v>202</v>
      </c>
      <c r="P4035" s="162">
        <v>1473</v>
      </c>
      <c r="Q4035" s="162">
        <v>2726</v>
      </c>
      <c r="R4035" s="164">
        <v>1</v>
      </c>
      <c r="S4035" s="164" t="s">
        <v>644</v>
      </c>
      <c r="T4035" s="164"/>
      <c r="U4035" s="164" t="s">
        <v>644</v>
      </c>
      <c r="V4035" s="164" t="s">
        <v>644</v>
      </c>
      <c r="W4035" s="162">
        <f t="shared" si="227"/>
        <v>1</v>
      </c>
      <c r="X4035" s="162">
        <v>1</v>
      </c>
      <c r="Y4035" t="str">
        <f t="shared" si="225"/>
        <v>Public Elementary</v>
      </c>
      <c r="AA4035" t="str">
        <f t="shared" si="226"/>
        <v>1</v>
      </c>
    </row>
    <row r="4036" spans="1:27" ht="15.75" hidden="1" customHeight="1" x14ac:dyDescent="0.25">
      <c r="A4036" s="162">
        <v>4011</v>
      </c>
      <c r="B4036" s="162">
        <v>123960</v>
      </c>
      <c r="C4036" s="163" t="s">
        <v>4535</v>
      </c>
      <c r="D4036" s="163" t="s">
        <v>638</v>
      </c>
      <c r="E4036" s="163" t="s">
        <v>1000</v>
      </c>
      <c r="F4036" s="163" t="s">
        <v>4053</v>
      </c>
      <c r="G4036" s="163" t="s">
        <v>4494</v>
      </c>
      <c r="H4036" s="163" t="s">
        <v>4515</v>
      </c>
      <c r="I4036" s="163" t="s">
        <v>643</v>
      </c>
      <c r="J4036" s="162">
        <v>11.870710000000001</v>
      </c>
      <c r="K4036" s="162">
        <v>125.0994</v>
      </c>
      <c r="L4036" s="163" t="s">
        <v>644</v>
      </c>
      <c r="M4036" s="162">
        <v>14</v>
      </c>
      <c r="N4036" s="162">
        <v>86</v>
      </c>
      <c r="O4036" s="162">
        <v>202</v>
      </c>
      <c r="P4036" s="162">
        <v>1473</v>
      </c>
      <c r="Q4036" s="162">
        <v>2726</v>
      </c>
      <c r="R4036" s="164">
        <v>1</v>
      </c>
      <c r="S4036" s="164" t="s">
        <v>644</v>
      </c>
      <c r="T4036" s="164"/>
      <c r="U4036" s="164" t="s">
        <v>644</v>
      </c>
      <c r="V4036" s="164" t="s">
        <v>644</v>
      </c>
      <c r="W4036" s="162">
        <f t="shared" si="227"/>
        <v>1</v>
      </c>
      <c r="X4036" s="162">
        <v>1</v>
      </c>
      <c r="Y4036" t="str">
        <f t="shared" si="225"/>
        <v>Public Elementary</v>
      </c>
      <c r="AA4036" t="str">
        <f t="shared" si="226"/>
        <v>1</v>
      </c>
    </row>
    <row r="4037" spans="1:27" ht="15.75" hidden="1" customHeight="1" x14ac:dyDescent="0.25">
      <c r="A4037" s="162">
        <v>4012</v>
      </c>
      <c r="B4037" s="162">
        <v>123961</v>
      </c>
      <c r="C4037" s="163" t="s">
        <v>4536</v>
      </c>
      <c r="D4037" s="163" t="s">
        <v>638</v>
      </c>
      <c r="E4037" s="163" t="s">
        <v>1000</v>
      </c>
      <c r="F4037" s="163" t="s">
        <v>4053</v>
      </c>
      <c r="G4037" s="163" t="s">
        <v>4494</v>
      </c>
      <c r="H4037" s="163" t="s">
        <v>4515</v>
      </c>
      <c r="I4037" s="163" t="s">
        <v>643</v>
      </c>
      <c r="J4037" s="162">
        <v>11.82165</v>
      </c>
      <c r="K4037" s="162">
        <v>125.0543</v>
      </c>
      <c r="L4037" s="163" t="s">
        <v>644</v>
      </c>
      <c r="M4037" s="162">
        <v>14</v>
      </c>
      <c r="N4037" s="162">
        <v>86</v>
      </c>
      <c r="O4037" s="162">
        <v>202</v>
      </c>
      <c r="P4037" s="162">
        <v>1473</v>
      </c>
      <c r="Q4037" s="162">
        <v>2726</v>
      </c>
      <c r="R4037" s="164">
        <v>1</v>
      </c>
      <c r="S4037" s="164" t="s">
        <v>644</v>
      </c>
      <c r="T4037" s="164"/>
      <c r="U4037" s="164" t="s">
        <v>644</v>
      </c>
      <c r="V4037" s="164" t="s">
        <v>644</v>
      </c>
      <c r="W4037" s="162">
        <f t="shared" si="227"/>
        <v>1</v>
      </c>
      <c r="X4037" s="162">
        <v>1</v>
      </c>
      <c r="Y4037" t="str">
        <f t="shared" si="225"/>
        <v>Public Elementary</v>
      </c>
      <c r="AA4037" t="str">
        <f t="shared" si="226"/>
        <v>1</v>
      </c>
    </row>
    <row r="4038" spans="1:27" ht="15.75" hidden="1" customHeight="1" x14ac:dyDescent="0.25">
      <c r="A4038" s="162">
        <v>4013</v>
      </c>
      <c r="B4038" s="162">
        <v>123962</v>
      </c>
      <c r="C4038" s="163" t="s">
        <v>4537</v>
      </c>
      <c r="D4038" s="163" t="s">
        <v>638</v>
      </c>
      <c r="E4038" s="163" t="s">
        <v>1000</v>
      </c>
      <c r="F4038" s="163" t="s">
        <v>4053</v>
      </c>
      <c r="G4038" s="163" t="s">
        <v>4494</v>
      </c>
      <c r="H4038" s="163" t="s">
        <v>4515</v>
      </c>
      <c r="I4038" s="163" t="s">
        <v>643</v>
      </c>
      <c r="J4038" s="162">
        <v>11.770960000000001</v>
      </c>
      <c r="K4038" s="162">
        <v>125.02370000000001</v>
      </c>
      <c r="L4038" s="163" t="s">
        <v>644</v>
      </c>
      <c r="M4038" s="162">
        <v>14</v>
      </c>
      <c r="N4038" s="162">
        <v>86</v>
      </c>
      <c r="O4038" s="162">
        <v>202</v>
      </c>
      <c r="P4038" s="162">
        <v>1473</v>
      </c>
      <c r="Q4038" s="162">
        <v>2726</v>
      </c>
      <c r="R4038" s="164">
        <v>1</v>
      </c>
      <c r="S4038" s="164" t="s">
        <v>644</v>
      </c>
      <c r="T4038" s="164"/>
      <c r="U4038" s="164" t="s">
        <v>644</v>
      </c>
      <c r="V4038" s="164" t="s">
        <v>644</v>
      </c>
      <c r="W4038" s="162">
        <f t="shared" si="227"/>
        <v>1</v>
      </c>
      <c r="X4038" s="162">
        <v>1</v>
      </c>
      <c r="Y4038" t="str">
        <f t="shared" si="225"/>
        <v>Public Elementary</v>
      </c>
      <c r="AA4038" t="str">
        <f t="shared" si="226"/>
        <v>1</v>
      </c>
    </row>
    <row r="4039" spans="1:27" ht="15.75" hidden="1" customHeight="1" x14ac:dyDescent="0.25">
      <c r="A4039" s="162">
        <v>4014</v>
      </c>
      <c r="B4039" s="162">
        <v>123963</v>
      </c>
      <c r="C4039" s="163" t="s">
        <v>804</v>
      </c>
      <c r="D4039" s="163" t="s">
        <v>638</v>
      </c>
      <c r="E4039" s="163" t="s">
        <v>1000</v>
      </c>
      <c r="F4039" s="163" t="s">
        <v>4053</v>
      </c>
      <c r="G4039" s="163" t="s">
        <v>4538</v>
      </c>
      <c r="H4039" s="163" t="s">
        <v>4538</v>
      </c>
      <c r="I4039" s="163" t="s">
        <v>643</v>
      </c>
      <c r="J4039" s="166">
        <v>11.68502</v>
      </c>
      <c r="K4039" s="166">
        <v>124.86150000000001</v>
      </c>
      <c r="L4039" s="163" t="s">
        <v>644</v>
      </c>
      <c r="M4039" s="162">
        <v>14</v>
      </c>
      <c r="N4039" s="162">
        <v>86</v>
      </c>
      <c r="O4039" s="162">
        <v>202</v>
      </c>
      <c r="P4039" s="162">
        <v>1485</v>
      </c>
      <c r="Q4039" s="162">
        <v>2741</v>
      </c>
      <c r="R4039" s="164">
        <v>1</v>
      </c>
      <c r="S4039" s="164" t="s">
        <v>644</v>
      </c>
      <c r="T4039" s="164"/>
      <c r="U4039" s="164" t="s">
        <v>644</v>
      </c>
      <c r="V4039" s="164" t="s">
        <v>644</v>
      </c>
      <c r="W4039" s="162">
        <f t="shared" si="227"/>
        <v>1</v>
      </c>
      <c r="X4039" s="162">
        <v>1</v>
      </c>
      <c r="Y4039" t="str">
        <f t="shared" si="225"/>
        <v>Public Elementary</v>
      </c>
      <c r="AA4039" t="str">
        <f t="shared" si="226"/>
        <v>1</v>
      </c>
    </row>
    <row r="4040" spans="1:27" ht="15.75" hidden="1" customHeight="1" x14ac:dyDescent="0.25">
      <c r="A4040" s="162">
        <v>4015</v>
      </c>
      <c r="B4040" s="162">
        <v>123964</v>
      </c>
      <c r="C4040" s="163" t="s">
        <v>4539</v>
      </c>
      <c r="D4040" s="163" t="s">
        <v>638</v>
      </c>
      <c r="E4040" s="163" t="s">
        <v>1000</v>
      </c>
      <c r="F4040" s="163" t="s">
        <v>4053</v>
      </c>
      <c r="G4040" s="163" t="s">
        <v>4538</v>
      </c>
      <c r="H4040" s="163" t="s">
        <v>4538</v>
      </c>
      <c r="I4040" s="163" t="s">
        <v>643</v>
      </c>
      <c r="J4040" s="170"/>
      <c r="K4040" s="170"/>
      <c r="L4040" s="163" t="s">
        <v>644</v>
      </c>
      <c r="M4040" s="162">
        <v>14</v>
      </c>
      <c r="N4040" s="162">
        <v>86</v>
      </c>
      <c r="O4040" s="162">
        <v>202</v>
      </c>
      <c r="P4040" s="162">
        <v>1485</v>
      </c>
      <c r="Q4040" s="162">
        <v>2741</v>
      </c>
      <c r="R4040" s="164">
        <v>1</v>
      </c>
      <c r="S4040" s="164" t="s">
        <v>644</v>
      </c>
      <c r="T4040" s="164"/>
      <c r="U4040" s="164" t="s">
        <v>644</v>
      </c>
      <c r="V4040" s="164" t="s">
        <v>644</v>
      </c>
      <c r="W4040" s="162">
        <f t="shared" si="227"/>
        <v>1</v>
      </c>
      <c r="X4040" s="162">
        <v>1</v>
      </c>
      <c r="Y4040" t="str">
        <f t="shared" si="225"/>
        <v>Public Elementary</v>
      </c>
      <c r="AA4040" t="str">
        <f t="shared" si="226"/>
        <v>1</v>
      </c>
    </row>
    <row r="4041" spans="1:27" ht="15.75" hidden="1" customHeight="1" x14ac:dyDescent="0.25">
      <c r="A4041" s="162">
        <v>4016</v>
      </c>
      <c r="B4041" s="162">
        <v>123965</v>
      </c>
      <c r="C4041" s="163" t="s">
        <v>4540</v>
      </c>
      <c r="D4041" s="163" t="s">
        <v>638</v>
      </c>
      <c r="E4041" s="163" t="s">
        <v>1000</v>
      </c>
      <c r="F4041" s="163" t="s">
        <v>4053</v>
      </c>
      <c r="G4041" s="163" t="s">
        <v>4538</v>
      </c>
      <c r="H4041" s="163" t="s">
        <v>4538</v>
      </c>
      <c r="I4041" s="163" t="s">
        <v>643</v>
      </c>
      <c r="J4041" s="162">
        <v>11.685499999999999</v>
      </c>
      <c r="K4041" s="162">
        <v>124.85299999999999</v>
      </c>
      <c r="L4041" s="163" t="s">
        <v>644</v>
      </c>
      <c r="M4041" s="162">
        <v>14</v>
      </c>
      <c r="N4041" s="162">
        <v>86</v>
      </c>
      <c r="O4041" s="162">
        <v>202</v>
      </c>
      <c r="P4041" s="162">
        <v>1485</v>
      </c>
      <c r="Q4041" s="162">
        <v>2741</v>
      </c>
      <c r="R4041" s="164">
        <v>1</v>
      </c>
      <c r="S4041" s="164" t="s">
        <v>644</v>
      </c>
      <c r="T4041" s="164"/>
      <c r="U4041" s="164" t="s">
        <v>644</v>
      </c>
      <c r="V4041" s="164" t="s">
        <v>644</v>
      </c>
      <c r="W4041" s="162">
        <f t="shared" si="227"/>
        <v>1</v>
      </c>
      <c r="X4041" s="162">
        <v>1</v>
      </c>
      <c r="Y4041" t="str">
        <f t="shared" si="225"/>
        <v>Public Elementary</v>
      </c>
      <c r="AA4041" t="str">
        <f t="shared" si="226"/>
        <v>1</v>
      </c>
    </row>
    <row r="4042" spans="1:27" ht="15.75" hidden="1" customHeight="1" x14ac:dyDescent="0.25">
      <c r="A4042" s="162">
        <v>4017</v>
      </c>
      <c r="B4042" s="162">
        <v>123966</v>
      </c>
      <c r="C4042" s="163" t="s">
        <v>4541</v>
      </c>
      <c r="D4042" s="163" t="s">
        <v>638</v>
      </c>
      <c r="E4042" s="163" t="s">
        <v>1000</v>
      </c>
      <c r="F4042" s="163" t="s">
        <v>4053</v>
      </c>
      <c r="G4042" s="163" t="s">
        <v>4538</v>
      </c>
      <c r="H4042" s="163" t="s">
        <v>4538</v>
      </c>
      <c r="I4042" s="163" t="s">
        <v>643</v>
      </c>
      <c r="J4042" s="162">
        <v>11.638109999999999</v>
      </c>
      <c r="K4042" s="162">
        <v>124.8747</v>
      </c>
      <c r="L4042" s="163" t="s">
        <v>644</v>
      </c>
      <c r="M4042" s="162">
        <v>14</v>
      </c>
      <c r="N4042" s="162">
        <v>86</v>
      </c>
      <c r="O4042" s="162">
        <v>202</v>
      </c>
      <c r="P4042" s="162">
        <v>1485</v>
      </c>
      <c r="Q4042" s="162">
        <v>2741</v>
      </c>
      <c r="R4042" s="164">
        <v>1</v>
      </c>
      <c r="S4042" s="164" t="s">
        <v>644</v>
      </c>
      <c r="T4042" s="164"/>
      <c r="U4042" s="164" t="s">
        <v>644</v>
      </c>
      <c r="V4042" s="164" t="s">
        <v>644</v>
      </c>
      <c r="W4042" s="162">
        <f t="shared" si="227"/>
        <v>1</v>
      </c>
      <c r="X4042" s="162">
        <v>1</v>
      </c>
      <c r="Y4042" t="str">
        <f t="shared" si="225"/>
        <v>Public Elementary</v>
      </c>
      <c r="AA4042" t="str">
        <f t="shared" si="226"/>
        <v>1</v>
      </c>
    </row>
    <row r="4043" spans="1:27" ht="15.75" hidden="1" customHeight="1" x14ac:dyDescent="0.25">
      <c r="A4043" s="162">
        <v>4018</v>
      </c>
      <c r="B4043" s="162">
        <v>123967</v>
      </c>
      <c r="C4043" s="163" t="s">
        <v>4542</v>
      </c>
      <c r="D4043" s="163" t="s">
        <v>638</v>
      </c>
      <c r="E4043" s="163" t="s">
        <v>1000</v>
      </c>
      <c r="F4043" s="163" t="s">
        <v>4053</v>
      </c>
      <c r="G4043" s="163" t="s">
        <v>4538</v>
      </c>
      <c r="H4043" s="163" t="s">
        <v>4538</v>
      </c>
      <c r="I4043" s="163" t="s">
        <v>643</v>
      </c>
      <c r="J4043" s="162">
        <v>11.66737</v>
      </c>
      <c r="K4043" s="162">
        <v>124.84139999999999</v>
      </c>
      <c r="L4043" s="163" t="s">
        <v>644</v>
      </c>
      <c r="M4043" s="162">
        <v>14</v>
      </c>
      <c r="N4043" s="162">
        <v>86</v>
      </c>
      <c r="O4043" s="162">
        <v>202</v>
      </c>
      <c r="P4043" s="162">
        <v>1485</v>
      </c>
      <c r="Q4043" s="162">
        <v>2741</v>
      </c>
      <c r="R4043" s="164">
        <v>1</v>
      </c>
      <c r="S4043" s="164" t="s">
        <v>644</v>
      </c>
      <c r="T4043" s="164"/>
      <c r="U4043" s="164" t="s">
        <v>644</v>
      </c>
      <c r="V4043" s="164" t="s">
        <v>644</v>
      </c>
      <c r="W4043" s="162">
        <f t="shared" si="227"/>
        <v>1</v>
      </c>
      <c r="X4043" s="162">
        <v>1</v>
      </c>
      <c r="Y4043" t="str">
        <f t="shared" si="225"/>
        <v>Public Elementary</v>
      </c>
      <c r="AA4043" t="str">
        <f t="shared" si="226"/>
        <v>1</v>
      </c>
    </row>
    <row r="4044" spans="1:27" ht="15.75" hidden="1" customHeight="1" x14ac:dyDescent="0.25">
      <c r="A4044" s="162">
        <v>4019</v>
      </c>
      <c r="B4044" s="162">
        <v>123968</v>
      </c>
      <c r="C4044" s="163" t="s">
        <v>4543</v>
      </c>
      <c r="D4044" s="163" t="s">
        <v>638</v>
      </c>
      <c r="E4044" s="163" t="s">
        <v>1000</v>
      </c>
      <c r="F4044" s="163" t="s">
        <v>4053</v>
      </c>
      <c r="G4044" s="163" t="s">
        <v>4538</v>
      </c>
      <c r="H4044" s="163" t="s">
        <v>4538</v>
      </c>
      <c r="I4044" s="163" t="s">
        <v>643</v>
      </c>
      <c r="J4044" s="162">
        <v>11.623989999999999</v>
      </c>
      <c r="K4044" s="162">
        <v>124.86579999999999</v>
      </c>
      <c r="L4044" s="163" t="s">
        <v>644</v>
      </c>
      <c r="M4044" s="162">
        <v>14</v>
      </c>
      <c r="N4044" s="162">
        <v>86</v>
      </c>
      <c r="O4044" s="162">
        <v>202</v>
      </c>
      <c r="P4044" s="162">
        <v>1485</v>
      </c>
      <c r="Q4044" s="162">
        <v>2741</v>
      </c>
      <c r="R4044" s="164">
        <v>1</v>
      </c>
      <c r="S4044" s="164" t="s">
        <v>644</v>
      </c>
      <c r="T4044" s="164"/>
      <c r="U4044" s="164" t="s">
        <v>644</v>
      </c>
      <c r="V4044" s="164" t="s">
        <v>644</v>
      </c>
      <c r="W4044" s="162">
        <f t="shared" si="227"/>
        <v>1</v>
      </c>
      <c r="X4044" s="162">
        <v>1</v>
      </c>
      <c r="Y4044" t="str">
        <f t="shared" si="225"/>
        <v>Public Elementary</v>
      </c>
      <c r="AA4044" t="str">
        <f t="shared" si="226"/>
        <v>1</v>
      </c>
    </row>
    <row r="4045" spans="1:27" ht="15.75" hidden="1" customHeight="1" x14ac:dyDescent="0.25">
      <c r="A4045" s="162">
        <v>4020</v>
      </c>
      <c r="B4045" s="162">
        <v>123969</v>
      </c>
      <c r="C4045" s="163" t="s">
        <v>3201</v>
      </c>
      <c r="D4045" s="163" t="s">
        <v>638</v>
      </c>
      <c r="E4045" s="163" t="s">
        <v>1000</v>
      </c>
      <c r="F4045" s="163" t="s">
        <v>4053</v>
      </c>
      <c r="G4045" s="163" t="s">
        <v>4538</v>
      </c>
      <c r="H4045" s="163" t="s">
        <v>4538</v>
      </c>
      <c r="I4045" s="163" t="s">
        <v>643</v>
      </c>
      <c r="J4045" s="162">
        <v>11.67897</v>
      </c>
      <c r="K4045" s="162">
        <v>124.8574</v>
      </c>
      <c r="L4045" s="163" t="s">
        <v>644</v>
      </c>
      <c r="M4045" s="162">
        <v>14</v>
      </c>
      <c r="N4045" s="162">
        <v>86</v>
      </c>
      <c r="O4045" s="162">
        <v>202</v>
      </c>
      <c r="P4045" s="162">
        <v>1485</v>
      </c>
      <c r="Q4045" s="162">
        <v>2741</v>
      </c>
      <c r="R4045" s="164">
        <v>1</v>
      </c>
      <c r="S4045" s="164" t="s">
        <v>644</v>
      </c>
      <c r="T4045" s="164"/>
      <c r="U4045" s="164" t="s">
        <v>644</v>
      </c>
      <c r="V4045" s="164" t="s">
        <v>644</v>
      </c>
      <c r="W4045" s="162">
        <f t="shared" si="227"/>
        <v>1</v>
      </c>
      <c r="X4045" s="162">
        <v>1</v>
      </c>
      <c r="Y4045" t="str">
        <f t="shared" si="225"/>
        <v>Public Elementary</v>
      </c>
      <c r="AA4045" t="str">
        <f t="shared" si="226"/>
        <v>1</v>
      </c>
    </row>
    <row r="4046" spans="1:27" ht="15.75" hidden="1" customHeight="1" x14ac:dyDescent="0.25">
      <c r="A4046" s="162">
        <v>4021</v>
      </c>
      <c r="B4046" s="162">
        <v>123970</v>
      </c>
      <c r="C4046" s="163" t="s">
        <v>4544</v>
      </c>
      <c r="D4046" s="163" t="s">
        <v>638</v>
      </c>
      <c r="E4046" s="163" t="s">
        <v>1000</v>
      </c>
      <c r="F4046" s="163" t="s">
        <v>4053</v>
      </c>
      <c r="G4046" s="163" t="s">
        <v>4538</v>
      </c>
      <c r="H4046" s="163" t="s">
        <v>4538</v>
      </c>
      <c r="I4046" s="163" t="s">
        <v>643</v>
      </c>
      <c r="J4046" s="162">
        <v>11.66569</v>
      </c>
      <c r="K4046" s="162">
        <v>124.8871</v>
      </c>
      <c r="L4046" s="163" t="s">
        <v>644</v>
      </c>
      <c r="M4046" s="162">
        <v>14</v>
      </c>
      <c r="N4046" s="162">
        <v>86</v>
      </c>
      <c r="O4046" s="162">
        <v>202</v>
      </c>
      <c r="P4046" s="162">
        <v>1485</v>
      </c>
      <c r="Q4046" s="162">
        <v>2741</v>
      </c>
      <c r="R4046" s="164">
        <v>1</v>
      </c>
      <c r="S4046" s="164" t="s">
        <v>644</v>
      </c>
      <c r="T4046" s="164"/>
      <c r="U4046" s="164" t="s">
        <v>644</v>
      </c>
      <c r="V4046" s="164" t="s">
        <v>644</v>
      </c>
      <c r="W4046" s="162">
        <f t="shared" si="227"/>
        <v>1</v>
      </c>
      <c r="X4046" s="162">
        <v>1</v>
      </c>
      <c r="Y4046" t="str">
        <f t="shared" si="225"/>
        <v>Public Elementary</v>
      </c>
      <c r="AA4046" t="str">
        <f t="shared" si="226"/>
        <v>1</v>
      </c>
    </row>
    <row r="4047" spans="1:27" ht="15.75" hidden="1" customHeight="1" x14ac:dyDescent="0.25">
      <c r="A4047" s="162">
        <v>4022</v>
      </c>
      <c r="B4047" s="162">
        <v>123971</v>
      </c>
      <c r="C4047" s="163" t="s">
        <v>4545</v>
      </c>
      <c r="D4047" s="163" t="s">
        <v>638</v>
      </c>
      <c r="E4047" s="163" t="s">
        <v>1000</v>
      </c>
      <c r="F4047" s="163" t="s">
        <v>4053</v>
      </c>
      <c r="G4047" s="163" t="s">
        <v>4538</v>
      </c>
      <c r="H4047" s="163" t="s">
        <v>4538</v>
      </c>
      <c r="I4047" s="163" t="s">
        <v>643</v>
      </c>
      <c r="J4047" s="162">
        <v>11.62755278</v>
      </c>
      <c r="K4047" s="162">
        <v>124.8721583</v>
      </c>
      <c r="L4047" s="163" t="s">
        <v>644</v>
      </c>
      <c r="M4047" s="162">
        <v>14</v>
      </c>
      <c r="N4047" s="162">
        <v>86</v>
      </c>
      <c r="O4047" s="162">
        <v>202</v>
      </c>
      <c r="P4047" s="162">
        <v>1485</v>
      </c>
      <c r="Q4047" s="162">
        <v>2741</v>
      </c>
      <c r="R4047" s="164">
        <v>1</v>
      </c>
      <c r="S4047" s="164" t="s">
        <v>644</v>
      </c>
      <c r="T4047" s="164"/>
      <c r="U4047" s="164" t="s">
        <v>644</v>
      </c>
      <c r="V4047" s="164" t="s">
        <v>644</v>
      </c>
      <c r="W4047" s="162">
        <f t="shared" si="227"/>
        <v>1</v>
      </c>
      <c r="X4047" s="162">
        <v>1</v>
      </c>
      <c r="Y4047" t="str">
        <f t="shared" si="225"/>
        <v>Public Elementary</v>
      </c>
      <c r="AA4047" t="str">
        <f t="shared" si="226"/>
        <v>1</v>
      </c>
    </row>
    <row r="4048" spans="1:27" ht="15.75" hidden="1" customHeight="1" x14ac:dyDescent="0.25">
      <c r="A4048" s="162">
        <v>4023</v>
      </c>
      <c r="B4048" s="162">
        <v>123972</v>
      </c>
      <c r="C4048" s="163" t="s">
        <v>4546</v>
      </c>
      <c r="D4048" s="163" t="s">
        <v>638</v>
      </c>
      <c r="E4048" s="163" t="s">
        <v>1000</v>
      </c>
      <c r="F4048" s="163" t="s">
        <v>4053</v>
      </c>
      <c r="G4048" s="163" t="s">
        <v>4538</v>
      </c>
      <c r="H4048" s="163" t="s">
        <v>4538</v>
      </c>
      <c r="I4048" s="163" t="s">
        <v>643</v>
      </c>
      <c r="J4048" s="166">
        <v>11.666852779999999</v>
      </c>
      <c r="K4048" s="166">
        <v>124.89288329999999</v>
      </c>
      <c r="L4048" s="163" t="s">
        <v>644</v>
      </c>
      <c r="M4048" s="162">
        <v>14</v>
      </c>
      <c r="N4048" s="162">
        <v>86</v>
      </c>
      <c r="O4048" s="162">
        <v>202</v>
      </c>
      <c r="P4048" s="162">
        <v>1485</v>
      </c>
      <c r="Q4048" s="162">
        <v>2741</v>
      </c>
      <c r="R4048" s="164">
        <v>1</v>
      </c>
      <c r="S4048" s="164" t="s">
        <v>644</v>
      </c>
      <c r="T4048" s="164"/>
      <c r="U4048" s="164" t="s">
        <v>644</v>
      </c>
      <c r="V4048" s="164" t="s">
        <v>644</v>
      </c>
      <c r="W4048" s="162">
        <f t="shared" si="227"/>
        <v>1</v>
      </c>
      <c r="X4048" s="162">
        <v>1</v>
      </c>
      <c r="Y4048" t="str">
        <f t="shared" si="225"/>
        <v>Public Elementary</v>
      </c>
      <c r="AA4048" t="str">
        <f t="shared" si="226"/>
        <v>1</v>
      </c>
    </row>
    <row r="4049" spans="1:27" ht="15.75" hidden="1" customHeight="1" x14ac:dyDescent="0.25">
      <c r="A4049" s="162">
        <v>4024</v>
      </c>
      <c r="B4049" s="162">
        <v>123973</v>
      </c>
      <c r="C4049" s="163" t="s">
        <v>1577</v>
      </c>
      <c r="D4049" s="163" t="s">
        <v>638</v>
      </c>
      <c r="E4049" s="163" t="s">
        <v>1000</v>
      </c>
      <c r="F4049" s="163" t="s">
        <v>4053</v>
      </c>
      <c r="G4049" s="163" t="s">
        <v>4538</v>
      </c>
      <c r="H4049" s="163" t="s">
        <v>4538</v>
      </c>
      <c r="I4049" s="163" t="s">
        <v>643</v>
      </c>
      <c r="J4049" s="162">
        <v>11.634919999999999</v>
      </c>
      <c r="K4049" s="162">
        <v>124.849</v>
      </c>
      <c r="L4049" s="163" t="s">
        <v>644</v>
      </c>
      <c r="M4049" s="162">
        <v>14</v>
      </c>
      <c r="N4049" s="162">
        <v>86</v>
      </c>
      <c r="O4049" s="162">
        <v>202</v>
      </c>
      <c r="P4049" s="162">
        <v>1485</v>
      </c>
      <c r="Q4049" s="162">
        <v>2741</v>
      </c>
      <c r="R4049" s="164">
        <v>1</v>
      </c>
      <c r="S4049" s="164" t="s">
        <v>644</v>
      </c>
      <c r="T4049" s="164"/>
      <c r="U4049" s="164" t="s">
        <v>644</v>
      </c>
      <c r="V4049" s="164" t="s">
        <v>644</v>
      </c>
      <c r="W4049" s="162">
        <f t="shared" si="227"/>
        <v>1</v>
      </c>
      <c r="X4049" s="162">
        <v>1</v>
      </c>
      <c r="Y4049" t="str">
        <f t="shared" si="225"/>
        <v>Public Elementary</v>
      </c>
      <c r="AA4049" t="str">
        <f t="shared" si="226"/>
        <v>1</v>
      </c>
    </row>
    <row r="4050" spans="1:27" ht="15.75" hidden="1" customHeight="1" x14ac:dyDescent="0.25">
      <c r="A4050" s="162">
        <v>4025</v>
      </c>
      <c r="B4050" s="162">
        <v>123974</v>
      </c>
      <c r="C4050" s="163" t="s">
        <v>4547</v>
      </c>
      <c r="D4050" s="163" t="s">
        <v>638</v>
      </c>
      <c r="E4050" s="163" t="s">
        <v>1000</v>
      </c>
      <c r="F4050" s="163" t="s">
        <v>4053</v>
      </c>
      <c r="G4050" s="163" t="s">
        <v>4538</v>
      </c>
      <c r="H4050" s="163" t="s">
        <v>4538</v>
      </c>
      <c r="I4050" s="163" t="s">
        <v>643</v>
      </c>
      <c r="J4050" s="162">
        <v>11.66854</v>
      </c>
      <c r="K4050" s="162">
        <v>124.8926</v>
      </c>
      <c r="L4050" s="163" t="s">
        <v>644</v>
      </c>
      <c r="M4050" s="162">
        <v>14</v>
      </c>
      <c r="N4050" s="162">
        <v>86</v>
      </c>
      <c r="O4050" s="162">
        <v>202</v>
      </c>
      <c r="P4050" s="162">
        <v>1485</v>
      </c>
      <c r="Q4050" s="162">
        <v>2741</v>
      </c>
      <c r="R4050" s="164">
        <v>1</v>
      </c>
      <c r="S4050" s="164" t="s">
        <v>644</v>
      </c>
      <c r="T4050" s="164"/>
      <c r="U4050" s="164" t="s">
        <v>644</v>
      </c>
      <c r="V4050" s="164" t="s">
        <v>644</v>
      </c>
      <c r="W4050" s="162">
        <f t="shared" si="227"/>
        <v>1</v>
      </c>
      <c r="X4050" s="162">
        <v>1</v>
      </c>
      <c r="Y4050" t="str">
        <f t="shared" si="225"/>
        <v>Public Elementary</v>
      </c>
      <c r="AA4050" t="str">
        <f t="shared" si="226"/>
        <v>1</v>
      </c>
    </row>
    <row r="4051" spans="1:27" ht="15.75" hidden="1" customHeight="1" x14ac:dyDescent="0.25">
      <c r="A4051" s="162">
        <v>4026</v>
      </c>
      <c r="B4051" s="162">
        <v>123975</v>
      </c>
      <c r="C4051" s="163" t="s">
        <v>4548</v>
      </c>
      <c r="D4051" s="163" t="s">
        <v>638</v>
      </c>
      <c r="E4051" s="163" t="s">
        <v>1000</v>
      </c>
      <c r="F4051" s="163" t="s">
        <v>4053</v>
      </c>
      <c r="G4051" s="163" t="s">
        <v>4538</v>
      </c>
      <c r="H4051" s="163" t="s">
        <v>4538</v>
      </c>
      <c r="I4051" s="163" t="s">
        <v>643</v>
      </c>
      <c r="J4051" s="162">
        <v>11.65879</v>
      </c>
      <c r="K4051" s="162">
        <v>124.8339</v>
      </c>
      <c r="L4051" s="163" t="s">
        <v>644</v>
      </c>
      <c r="M4051" s="162">
        <v>14</v>
      </c>
      <c r="N4051" s="162">
        <v>86</v>
      </c>
      <c r="O4051" s="162">
        <v>202</v>
      </c>
      <c r="P4051" s="162">
        <v>1485</v>
      </c>
      <c r="Q4051" s="162">
        <v>2741</v>
      </c>
      <c r="R4051" s="164">
        <v>1</v>
      </c>
      <c r="S4051" s="164" t="s">
        <v>644</v>
      </c>
      <c r="T4051" s="164"/>
      <c r="U4051" s="164" t="s">
        <v>644</v>
      </c>
      <c r="V4051" s="164" t="s">
        <v>644</v>
      </c>
      <c r="W4051" s="162">
        <f t="shared" si="227"/>
        <v>1</v>
      </c>
      <c r="X4051" s="162">
        <v>1</v>
      </c>
      <c r="Y4051" t="str">
        <f t="shared" si="225"/>
        <v>Public Elementary</v>
      </c>
      <c r="AA4051" t="str">
        <f t="shared" si="226"/>
        <v>1</v>
      </c>
    </row>
    <row r="4052" spans="1:27" ht="15.75" hidden="1" customHeight="1" x14ac:dyDescent="0.25">
      <c r="A4052" s="162">
        <v>4027</v>
      </c>
      <c r="B4052" s="162">
        <v>123976</v>
      </c>
      <c r="C4052" s="163" t="s">
        <v>3420</v>
      </c>
      <c r="D4052" s="163" t="s">
        <v>638</v>
      </c>
      <c r="E4052" s="163" t="s">
        <v>1000</v>
      </c>
      <c r="F4052" s="163" t="s">
        <v>4053</v>
      </c>
      <c r="G4052" s="163" t="s">
        <v>4538</v>
      </c>
      <c r="H4052" s="163" t="s">
        <v>4538</v>
      </c>
      <c r="I4052" s="163" t="s">
        <v>643</v>
      </c>
      <c r="J4052" s="162">
        <v>11.661149999999999</v>
      </c>
      <c r="K4052" s="162">
        <v>124.87730000000001</v>
      </c>
      <c r="L4052" s="163" t="s">
        <v>644</v>
      </c>
      <c r="M4052" s="162">
        <v>14</v>
      </c>
      <c r="N4052" s="162">
        <v>86</v>
      </c>
      <c r="O4052" s="162">
        <v>202</v>
      </c>
      <c r="P4052" s="162">
        <v>1485</v>
      </c>
      <c r="Q4052" s="162">
        <v>2741</v>
      </c>
      <c r="R4052" s="164">
        <v>1</v>
      </c>
      <c r="S4052" s="164" t="s">
        <v>644</v>
      </c>
      <c r="T4052" s="164"/>
      <c r="U4052" s="164" t="s">
        <v>644</v>
      </c>
      <c r="V4052" s="164" t="s">
        <v>644</v>
      </c>
      <c r="W4052" s="162">
        <f t="shared" si="227"/>
        <v>1</v>
      </c>
      <c r="X4052" s="162">
        <v>1</v>
      </c>
      <c r="Y4052" t="str">
        <f t="shared" si="225"/>
        <v>Public Elementary</v>
      </c>
      <c r="AA4052" t="str">
        <f t="shared" si="226"/>
        <v>1</v>
      </c>
    </row>
    <row r="4053" spans="1:27" ht="15.75" hidden="1" customHeight="1" x14ac:dyDescent="0.25">
      <c r="A4053" s="162">
        <v>4028</v>
      </c>
      <c r="B4053" s="162">
        <v>123977</v>
      </c>
      <c r="C4053" s="163" t="s">
        <v>1242</v>
      </c>
      <c r="D4053" s="163" t="s">
        <v>638</v>
      </c>
      <c r="E4053" s="163" t="s">
        <v>1000</v>
      </c>
      <c r="F4053" s="163" t="s">
        <v>4053</v>
      </c>
      <c r="G4053" s="163" t="s">
        <v>4538</v>
      </c>
      <c r="H4053" s="163" t="s">
        <v>4538</v>
      </c>
      <c r="I4053" s="163" t="s">
        <v>643</v>
      </c>
      <c r="J4053" s="162">
        <v>11.62937</v>
      </c>
      <c r="K4053" s="162">
        <v>124.8562</v>
      </c>
      <c r="L4053" s="163" t="s">
        <v>644</v>
      </c>
      <c r="M4053" s="162">
        <v>14</v>
      </c>
      <c r="N4053" s="162">
        <v>86</v>
      </c>
      <c r="O4053" s="162">
        <v>202</v>
      </c>
      <c r="P4053" s="162">
        <v>1485</v>
      </c>
      <c r="Q4053" s="162">
        <v>2741</v>
      </c>
      <c r="R4053" s="164">
        <v>1</v>
      </c>
      <c r="S4053" s="164" t="s">
        <v>644</v>
      </c>
      <c r="T4053" s="164"/>
      <c r="U4053" s="164" t="s">
        <v>644</v>
      </c>
      <c r="V4053" s="164" t="s">
        <v>644</v>
      </c>
      <c r="W4053" s="162">
        <f t="shared" si="227"/>
        <v>1</v>
      </c>
      <c r="X4053" s="162">
        <v>1</v>
      </c>
      <c r="Y4053" t="str">
        <f t="shared" si="225"/>
        <v>Public Elementary</v>
      </c>
      <c r="AA4053" t="str">
        <f t="shared" si="226"/>
        <v>1</v>
      </c>
    </row>
    <row r="4054" spans="1:27" ht="15.75" hidden="1" customHeight="1" x14ac:dyDescent="0.25">
      <c r="A4054" s="162">
        <v>4029</v>
      </c>
      <c r="B4054" s="162">
        <v>123978</v>
      </c>
      <c r="C4054" s="163" t="s">
        <v>4549</v>
      </c>
      <c r="D4054" s="163" t="s">
        <v>638</v>
      </c>
      <c r="E4054" s="163" t="s">
        <v>1000</v>
      </c>
      <c r="F4054" s="163" t="s">
        <v>4053</v>
      </c>
      <c r="G4054" s="163" t="s">
        <v>4538</v>
      </c>
      <c r="H4054" s="163" t="s">
        <v>4538</v>
      </c>
      <c r="I4054" s="163" t="s">
        <v>643</v>
      </c>
      <c r="J4054" s="170"/>
      <c r="K4054" s="170"/>
      <c r="L4054" s="163" t="s">
        <v>644</v>
      </c>
      <c r="M4054" s="162">
        <v>14</v>
      </c>
      <c r="N4054" s="162">
        <v>86</v>
      </c>
      <c r="O4054" s="162">
        <v>202</v>
      </c>
      <c r="P4054" s="162">
        <v>1485</v>
      </c>
      <c r="Q4054" s="162">
        <v>2741</v>
      </c>
      <c r="R4054" s="164">
        <v>1</v>
      </c>
      <c r="S4054" s="164" t="s">
        <v>644</v>
      </c>
      <c r="T4054" s="164"/>
      <c r="U4054" s="164" t="s">
        <v>644</v>
      </c>
      <c r="V4054" s="164" t="s">
        <v>644</v>
      </c>
      <c r="W4054" s="162">
        <f t="shared" si="227"/>
        <v>1</v>
      </c>
      <c r="X4054" s="162">
        <v>1</v>
      </c>
      <c r="Y4054" t="str">
        <f t="shared" si="225"/>
        <v>Public Elementary</v>
      </c>
      <c r="AA4054" t="str">
        <f t="shared" si="226"/>
        <v>1</v>
      </c>
    </row>
    <row r="4055" spans="1:27" ht="15.75" hidden="1" customHeight="1" x14ac:dyDescent="0.25">
      <c r="A4055" s="162">
        <v>4030</v>
      </c>
      <c r="B4055" s="162">
        <v>123979</v>
      </c>
      <c r="C4055" s="163" t="s">
        <v>657</v>
      </c>
      <c r="D4055" s="163" t="s">
        <v>638</v>
      </c>
      <c r="E4055" s="163" t="s">
        <v>1000</v>
      </c>
      <c r="F4055" s="163" t="s">
        <v>4053</v>
      </c>
      <c r="G4055" s="163" t="s">
        <v>4538</v>
      </c>
      <c r="H4055" s="163" t="s">
        <v>4538</v>
      </c>
      <c r="I4055" s="163" t="s">
        <v>643</v>
      </c>
      <c r="J4055" s="162">
        <v>11.691240000000001</v>
      </c>
      <c r="K4055" s="162">
        <v>124.82980000000001</v>
      </c>
      <c r="L4055" s="163" t="s">
        <v>644</v>
      </c>
      <c r="M4055" s="162">
        <v>14</v>
      </c>
      <c r="N4055" s="162">
        <v>86</v>
      </c>
      <c r="O4055" s="162">
        <v>202</v>
      </c>
      <c r="P4055" s="162">
        <v>1485</v>
      </c>
      <c r="Q4055" s="162">
        <v>2741</v>
      </c>
      <c r="R4055" s="164">
        <v>1</v>
      </c>
      <c r="S4055" s="164" t="s">
        <v>644</v>
      </c>
      <c r="T4055" s="164"/>
      <c r="U4055" s="164" t="s">
        <v>644</v>
      </c>
      <c r="V4055" s="164" t="s">
        <v>644</v>
      </c>
      <c r="W4055" s="162">
        <f t="shared" si="227"/>
        <v>1</v>
      </c>
      <c r="X4055" s="162">
        <v>1</v>
      </c>
      <c r="Y4055" t="str">
        <f t="shared" si="225"/>
        <v>Public Elementary</v>
      </c>
      <c r="AA4055" t="str">
        <f t="shared" si="226"/>
        <v>1</v>
      </c>
    </row>
    <row r="4056" spans="1:27" ht="15.75" hidden="1" customHeight="1" x14ac:dyDescent="0.25">
      <c r="A4056" s="162">
        <v>4031</v>
      </c>
      <c r="B4056" s="162">
        <v>123980</v>
      </c>
      <c r="C4056" s="163" t="s">
        <v>4550</v>
      </c>
      <c r="D4056" s="163" t="s">
        <v>638</v>
      </c>
      <c r="E4056" s="163" t="s">
        <v>1000</v>
      </c>
      <c r="F4056" s="163" t="s">
        <v>4053</v>
      </c>
      <c r="G4056" s="163" t="s">
        <v>4538</v>
      </c>
      <c r="H4056" s="163" t="s">
        <v>4538</v>
      </c>
      <c r="I4056" s="163" t="s">
        <v>643</v>
      </c>
      <c r="J4056" s="162">
        <v>11.6751</v>
      </c>
      <c r="K4056" s="162">
        <v>124.8672</v>
      </c>
      <c r="L4056" s="163" t="s">
        <v>644</v>
      </c>
      <c r="M4056" s="162">
        <v>14</v>
      </c>
      <c r="N4056" s="162">
        <v>86</v>
      </c>
      <c r="O4056" s="162">
        <v>202</v>
      </c>
      <c r="P4056" s="162">
        <v>1485</v>
      </c>
      <c r="Q4056" s="162">
        <v>2741</v>
      </c>
      <c r="R4056" s="164">
        <v>1</v>
      </c>
      <c r="S4056" s="164" t="s">
        <v>644</v>
      </c>
      <c r="T4056" s="164"/>
      <c r="U4056" s="164" t="s">
        <v>644</v>
      </c>
      <c r="V4056" s="164" t="s">
        <v>644</v>
      </c>
      <c r="W4056" s="162">
        <f t="shared" si="227"/>
        <v>1</v>
      </c>
      <c r="X4056" s="162">
        <v>1</v>
      </c>
      <c r="Y4056" t="str">
        <f t="shared" si="225"/>
        <v>Public Elementary</v>
      </c>
      <c r="AA4056" t="str">
        <f t="shared" si="226"/>
        <v>1</v>
      </c>
    </row>
    <row r="4057" spans="1:27" ht="15.75" hidden="1" customHeight="1" x14ac:dyDescent="0.25">
      <c r="A4057" s="162">
        <v>4032</v>
      </c>
      <c r="B4057" s="162">
        <v>123981</v>
      </c>
      <c r="C4057" s="163" t="s">
        <v>4551</v>
      </c>
      <c r="D4057" s="163" t="s">
        <v>638</v>
      </c>
      <c r="E4057" s="163" t="s">
        <v>1000</v>
      </c>
      <c r="F4057" s="163" t="s">
        <v>4053</v>
      </c>
      <c r="G4057" s="163" t="s">
        <v>4538</v>
      </c>
      <c r="H4057" s="163" t="s">
        <v>4538</v>
      </c>
      <c r="I4057" s="163" t="s">
        <v>643</v>
      </c>
      <c r="J4057" s="162">
        <v>11.678800000000001</v>
      </c>
      <c r="K4057" s="162">
        <v>124.89019999999999</v>
      </c>
      <c r="L4057" s="163" t="s">
        <v>644</v>
      </c>
      <c r="M4057" s="162">
        <v>14</v>
      </c>
      <c r="N4057" s="162">
        <v>86</v>
      </c>
      <c r="O4057" s="162">
        <v>202</v>
      </c>
      <c r="P4057" s="162">
        <v>1485</v>
      </c>
      <c r="Q4057" s="162">
        <v>2741</v>
      </c>
      <c r="R4057" s="164">
        <v>1</v>
      </c>
      <c r="S4057" s="164" t="s">
        <v>644</v>
      </c>
      <c r="T4057" s="164"/>
      <c r="U4057" s="164" t="s">
        <v>644</v>
      </c>
      <c r="V4057" s="164" t="s">
        <v>644</v>
      </c>
      <c r="W4057" s="162">
        <f t="shared" si="227"/>
        <v>1</v>
      </c>
      <c r="X4057" s="162">
        <v>1</v>
      </c>
      <c r="Y4057" t="str">
        <f t="shared" si="225"/>
        <v>Public Elementary</v>
      </c>
      <c r="AA4057" t="str">
        <f t="shared" si="226"/>
        <v>1</v>
      </c>
    </row>
    <row r="4058" spans="1:27" ht="15.75" hidden="1" customHeight="1" x14ac:dyDescent="0.25">
      <c r="A4058" s="162">
        <v>4033</v>
      </c>
      <c r="B4058" s="162">
        <v>123982</v>
      </c>
      <c r="C4058" s="163" t="s">
        <v>4101</v>
      </c>
      <c r="D4058" s="163" t="s">
        <v>638</v>
      </c>
      <c r="E4058" s="163" t="s">
        <v>1000</v>
      </c>
      <c r="F4058" s="163" t="s">
        <v>4053</v>
      </c>
      <c r="G4058" s="163" t="s">
        <v>4538</v>
      </c>
      <c r="H4058" s="163" t="s">
        <v>4538</v>
      </c>
      <c r="I4058" s="163" t="s">
        <v>643</v>
      </c>
      <c r="J4058" s="162">
        <v>11.68544</v>
      </c>
      <c r="K4058" s="162">
        <v>124.8284</v>
      </c>
      <c r="L4058" s="163" t="s">
        <v>644</v>
      </c>
      <c r="M4058" s="162">
        <v>14</v>
      </c>
      <c r="N4058" s="162">
        <v>86</v>
      </c>
      <c r="O4058" s="162">
        <v>202</v>
      </c>
      <c r="P4058" s="162">
        <v>1485</v>
      </c>
      <c r="Q4058" s="162">
        <v>2741</v>
      </c>
      <c r="R4058" s="164">
        <v>1</v>
      </c>
      <c r="S4058" s="164" t="s">
        <v>644</v>
      </c>
      <c r="T4058" s="164"/>
      <c r="U4058" s="164" t="s">
        <v>644</v>
      </c>
      <c r="V4058" s="164" t="s">
        <v>644</v>
      </c>
      <c r="W4058" s="162">
        <f t="shared" si="227"/>
        <v>1</v>
      </c>
      <c r="X4058" s="162">
        <v>1</v>
      </c>
      <c r="Y4058" t="str">
        <f t="shared" si="225"/>
        <v>Public Elementary</v>
      </c>
      <c r="AA4058" t="str">
        <f t="shared" si="226"/>
        <v>1</v>
      </c>
    </row>
    <row r="4059" spans="1:27" ht="15.75" hidden="1" customHeight="1" x14ac:dyDescent="0.25">
      <c r="A4059" s="162">
        <v>4034</v>
      </c>
      <c r="B4059" s="162">
        <v>123983</v>
      </c>
      <c r="C4059" s="163" t="s">
        <v>4552</v>
      </c>
      <c r="D4059" s="163" t="s">
        <v>638</v>
      </c>
      <c r="E4059" s="163" t="s">
        <v>1000</v>
      </c>
      <c r="F4059" s="163" t="s">
        <v>4053</v>
      </c>
      <c r="G4059" s="163" t="s">
        <v>4538</v>
      </c>
      <c r="H4059" s="163" t="s">
        <v>4538</v>
      </c>
      <c r="I4059" s="163" t="s">
        <v>643</v>
      </c>
      <c r="J4059" s="162">
        <v>11.673733329999999</v>
      </c>
      <c r="K4059" s="162">
        <v>124.87013330000001</v>
      </c>
      <c r="L4059" s="163" t="s">
        <v>644</v>
      </c>
      <c r="M4059" s="162">
        <v>14</v>
      </c>
      <c r="N4059" s="162">
        <v>86</v>
      </c>
      <c r="O4059" s="162">
        <v>202</v>
      </c>
      <c r="P4059" s="162">
        <v>1485</v>
      </c>
      <c r="Q4059" s="162">
        <v>2741</v>
      </c>
      <c r="R4059" s="164">
        <v>1</v>
      </c>
      <c r="S4059" s="164" t="s">
        <v>644</v>
      </c>
      <c r="T4059" s="164"/>
      <c r="U4059" s="164" t="s">
        <v>644</v>
      </c>
      <c r="V4059" s="164" t="s">
        <v>644</v>
      </c>
      <c r="W4059" s="162">
        <f t="shared" si="227"/>
        <v>1</v>
      </c>
      <c r="X4059" s="162">
        <v>1</v>
      </c>
      <c r="Y4059" t="str">
        <f t="shared" si="225"/>
        <v>Public Elementary</v>
      </c>
      <c r="AA4059" t="str">
        <f t="shared" si="226"/>
        <v>1</v>
      </c>
    </row>
    <row r="4060" spans="1:27" ht="15.75" hidden="1" customHeight="1" x14ac:dyDescent="0.25">
      <c r="A4060" s="162">
        <v>4035</v>
      </c>
      <c r="B4060" s="162">
        <v>123984</v>
      </c>
      <c r="C4060" s="163" t="s">
        <v>4553</v>
      </c>
      <c r="D4060" s="163" t="s">
        <v>638</v>
      </c>
      <c r="E4060" s="163" t="s">
        <v>1000</v>
      </c>
      <c r="F4060" s="163" t="s">
        <v>4053</v>
      </c>
      <c r="G4060" s="163" t="s">
        <v>4538</v>
      </c>
      <c r="H4060" s="163" t="s">
        <v>4538</v>
      </c>
      <c r="I4060" s="163" t="s">
        <v>643</v>
      </c>
      <c r="J4060" s="166">
        <v>11.63996</v>
      </c>
      <c r="K4060" s="166">
        <v>124.8425</v>
      </c>
      <c r="L4060" s="163" t="s">
        <v>644</v>
      </c>
      <c r="M4060" s="162">
        <v>14</v>
      </c>
      <c r="N4060" s="162">
        <v>86</v>
      </c>
      <c r="O4060" s="162">
        <v>202</v>
      </c>
      <c r="P4060" s="162">
        <v>1485</v>
      </c>
      <c r="Q4060" s="162">
        <v>2741</v>
      </c>
      <c r="R4060" s="164">
        <v>1</v>
      </c>
      <c r="S4060" s="164" t="s">
        <v>644</v>
      </c>
      <c r="T4060" s="164"/>
      <c r="U4060" s="164" t="s">
        <v>644</v>
      </c>
      <c r="V4060" s="164" t="s">
        <v>644</v>
      </c>
      <c r="W4060" s="162">
        <f t="shared" si="227"/>
        <v>1</v>
      </c>
      <c r="X4060" s="162">
        <v>1</v>
      </c>
      <c r="Y4060" t="str">
        <f t="shared" si="225"/>
        <v>Public Elementary</v>
      </c>
      <c r="AA4060" t="str">
        <f t="shared" si="226"/>
        <v>1</v>
      </c>
    </row>
    <row r="4061" spans="1:27" ht="15.75" hidden="1" customHeight="1" x14ac:dyDescent="0.25">
      <c r="A4061" s="162">
        <v>4036</v>
      </c>
      <c r="B4061" s="162">
        <v>193501</v>
      </c>
      <c r="C4061" s="163" t="s">
        <v>4476</v>
      </c>
      <c r="D4061" s="163" t="s">
        <v>638</v>
      </c>
      <c r="E4061" s="163" t="s">
        <v>1000</v>
      </c>
      <c r="F4061" s="163" t="s">
        <v>4053</v>
      </c>
      <c r="G4061" s="163" t="s">
        <v>4103</v>
      </c>
      <c r="H4061" s="163" t="s">
        <v>4103</v>
      </c>
      <c r="I4061" s="163" t="s">
        <v>643</v>
      </c>
      <c r="J4061" s="162">
        <v>11.629623</v>
      </c>
      <c r="K4061" s="162">
        <v>125.018742</v>
      </c>
      <c r="L4061" s="163" t="s">
        <v>644</v>
      </c>
      <c r="M4061" s="162">
        <v>14</v>
      </c>
      <c r="N4061" s="162">
        <v>86</v>
      </c>
      <c r="O4061" s="162">
        <v>202</v>
      </c>
      <c r="P4061" s="162">
        <v>1464</v>
      </c>
      <c r="Q4061" s="162">
        <v>2714</v>
      </c>
      <c r="R4061" s="164">
        <v>1</v>
      </c>
      <c r="S4061" s="164" t="s">
        <v>644</v>
      </c>
      <c r="T4061" s="164"/>
      <c r="U4061" s="164" t="s">
        <v>644</v>
      </c>
      <c r="V4061" s="164" t="s">
        <v>644</v>
      </c>
      <c r="W4061" s="162">
        <f t="shared" si="227"/>
        <v>1</v>
      </c>
      <c r="X4061" s="162">
        <v>1</v>
      </c>
      <c r="Y4061" t="str">
        <f t="shared" ref="Y4061:Y4124" si="228">IF(X4061=1,"Public","Private")&amp;" "&amp;IF(W4061=1,"Elementary",IF(W4061=2,"JHS",IF(W4061=3,"SHS (Stand-alone)",IF(W4061=4,"Integrated",IF(W4061=5,"Secondary",IF(W4061=6,"Complete K to 12",IF(W4061=7,"ALS",IF(W4061=8,"SHS SUC",""))))))))</f>
        <v>Public Elementary</v>
      </c>
      <c r="AA4061" t="str">
        <f t="shared" ref="AA4061:AA4124" si="229">IF(R4061=1,1,"")&amp;IF(S4061=1,2,"")&amp;IF(T4061=1,3,"")&amp;IF(U4061=1,4,"")&amp;IF(V4061=1,5,"")</f>
        <v>1</v>
      </c>
    </row>
    <row r="4062" spans="1:27" ht="15.75" hidden="1" customHeight="1" x14ac:dyDescent="0.25">
      <c r="A4062" s="162">
        <v>4037</v>
      </c>
      <c r="B4062" s="162">
        <v>193502</v>
      </c>
      <c r="C4062" s="163" t="s">
        <v>4554</v>
      </c>
      <c r="D4062" s="163" t="s">
        <v>638</v>
      </c>
      <c r="E4062" s="163" t="s">
        <v>1000</v>
      </c>
      <c r="F4062" s="163" t="s">
        <v>4053</v>
      </c>
      <c r="G4062" s="163" t="s">
        <v>4208</v>
      </c>
      <c r="H4062" s="163" t="s">
        <v>4206</v>
      </c>
      <c r="I4062" s="163" t="s">
        <v>643</v>
      </c>
      <c r="J4062" s="162">
        <v>12.091189999999999</v>
      </c>
      <c r="K4062" s="162">
        <v>124.833673</v>
      </c>
      <c r="L4062" s="163" t="s">
        <v>644</v>
      </c>
      <c r="M4062" s="162">
        <v>14</v>
      </c>
      <c r="N4062" s="162">
        <v>86</v>
      </c>
      <c r="O4062" s="162">
        <v>202</v>
      </c>
      <c r="P4062" s="162">
        <v>1470</v>
      </c>
      <c r="Q4062" s="162">
        <v>2722</v>
      </c>
      <c r="R4062" s="164">
        <v>1</v>
      </c>
      <c r="S4062" s="164" t="s">
        <v>644</v>
      </c>
      <c r="T4062" s="164"/>
      <c r="U4062" s="164" t="s">
        <v>644</v>
      </c>
      <c r="V4062" s="164" t="s">
        <v>644</v>
      </c>
      <c r="W4062" s="162">
        <f t="shared" si="227"/>
        <v>1</v>
      </c>
      <c r="X4062" s="162">
        <v>1</v>
      </c>
      <c r="Y4062" t="str">
        <f t="shared" si="228"/>
        <v>Public Elementary</v>
      </c>
      <c r="AA4062" t="str">
        <f t="shared" si="229"/>
        <v>1</v>
      </c>
    </row>
    <row r="4063" spans="1:27" ht="15.75" hidden="1" customHeight="1" x14ac:dyDescent="0.25">
      <c r="A4063" s="162">
        <v>4038</v>
      </c>
      <c r="B4063" s="162">
        <v>193503</v>
      </c>
      <c r="C4063" s="163" t="s">
        <v>4555</v>
      </c>
      <c r="D4063" s="163" t="s">
        <v>638</v>
      </c>
      <c r="E4063" s="163" t="s">
        <v>1000</v>
      </c>
      <c r="F4063" s="163" t="s">
        <v>4053</v>
      </c>
      <c r="G4063" s="163" t="s">
        <v>4208</v>
      </c>
      <c r="H4063" s="163" t="s">
        <v>4206</v>
      </c>
      <c r="I4063" s="163" t="s">
        <v>643</v>
      </c>
      <c r="J4063" s="162">
        <v>12.093011000000001</v>
      </c>
      <c r="K4063" s="162">
        <v>124.826257</v>
      </c>
      <c r="L4063" s="163" t="s">
        <v>644</v>
      </c>
      <c r="M4063" s="162">
        <v>14</v>
      </c>
      <c r="N4063" s="162">
        <v>86</v>
      </c>
      <c r="O4063" s="162">
        <v>202</v>
      </c>
      <c r="P4063" s="162">
        <v>1470</v>
      </c>
      <c r="Q4063" s="162">
        <v>2722</v>
      </c>
      <c r="R4063" s="164">
        <v>1</v>
      </c>
      <c r="S4063" s="164" t="s">
        <v>644</v>
      </c>
      <c r="T4063" s="164"/>
      <c r="U4063" s="164" t="s">
        <v>644</v>
      </c>
      <c r="V4063" s="164" t="s">
        <v>644</v>
      </c>
      <c r="W4063" s="162">
        <f t="shared" si="227"/>
        <v>1</v>
      </c>
      <c r="X4063" s="162">
        <v>1</v>
      </c>
      <c r="Y4063" t="str">
        <f t="shared" si="228"/>
        <v>Public Elementary</v>
      </c>
      <c r="AA4063" t="str">
        <f t="shared" si="229"/>
        <v>1</v>
      </c>
    </row>
    <row r="4064" spans="1:27" ht="15.75" hidden="1" customHeight="1" x14ac:dyDescent="0.25">
      <c r="A4064" s="162">
        <v>4039</v>
      </c>
      <c r="B4064" s="162">
        <v>193504</v>
      </c>
      <c r="C4064" s="163" t="s">
        <v>4556</v>
      </c>
      <c r="D4064" s="163" t="s">
        <v>638</v>
      </c>
      <c r="E4064" s="163" t="s">
        <v>1000</v>
      </c>
      <c r="F4064" s="163" t="s">
        <v>4053</v>
      </c>
      <c r="G4064" s="163" t="s">
        <v>4208</v>
      </c>
      <c r="H4064" s="163" t="s">
        <v>4206</v>
      </c>
      <c r="I4064" s="163" t="s">
        <v>643</v>
      </c>
      <c r="J4064" s="162">
        <v>12.091189999999999</v>
      </c>
      <c r="K4064" s="162">
        <v>124.833673</v>
      </c>
      <c r="L4064" s="163" t="s">
        <v>644</v>
      </c>
      <c r="M4064" s="162">
        <v>14</v>
      </c>
      <c r="N4064" s="162">
        <v>86</v>
      </c>
      <c r="O4064" s="162">
        <v>202</v>
      </c>
      <c r="P4064" s="162">
        <v>1470</v>
      </c>
      <c r="Q4064" s="162">
        <v>2722</v>
      </c>
      <c r="R4064" s="164">
        <v>1</v>
      </c>
      <c r="S4064" s="164" t="s">
        <v>644</v>
      </c>
      <c r="T4064" s="164"/>
      <c r="U4064" s="164" t="s">
        <v>644</v>
      </c>
      <c r="V4064" s="164" t="s">
        <v>644</v>
      </c>
      <c r="W4064" s="162">
        <f t="shared" si="227"/>
        <v>1</v>
      </c>
      <c r="X4064" s="162">
        <v>1</v>
      </c>
      <c r="Y4064" t="str">
        <f t="shared" si="228"/>
        <v>Public Elementary</v>
      </c>
      <c r="AA4064" t="str">
        <f t="shared" si="229"/>
        <v>1</v>
      </c>
    </row>
    <row r="4065" spans="1:27" ht="15.75" hidden="1" customHeight="1" x14ac:dyDescent="0.25">
      <c r="A4065" s="162">
        <v>4040</v>
      </c>
      <c r="B4065" s="162">
        <v>193506</v>
      </c>
      <c r="C4065" s="163" t="s">
        <v>4139</v>
      </c>
      <c r="D4065" s="163" t="s">
        <v>638</v>
      </c>
      <c r="E4065" s="163" t="s">
        <v>1000</v>
      </c>
      <c r="F4065" s="163" t="s">
        <v>4053</v>
      </c>
      <c r="G4065" s="163" t="s">
        <v>4327</v>
      </c>
      <c r="H4065" s="163" t="s">
        <v>4327</v>
      </c>
      <c r="I4065" s="163" t="s">
        <v>643</v>
      </c>
      <c r="J4065" s="162">
        <v>11.99667423</v>
      </c>
      <c r="K4065" s="162">
        <v>124.81945039999999</v>
      </c>
      <c r="L4065" s="163" t="s">
        <v>644</v>
      </c>
      <c r="M4065" s="162">
        <v>14</v>
      </c>
      <c r="N4065" s="162">
        <v>86</v>
      </c>
      <c r="O4065" s="162">
        <v>202</v>
      </c>
      <c r="P4065" s="162">
        <v>1475</v>
      </c>
      <c r="Q4065" s="162">
        <v>2728</v>
      </c>
      <c r="R4065" s="164">
        <v>1</v>
      </c>
      <c r="S4065" s="164" t="s">
        <v>644</v>
      </c>
      <c r="T4065" s="164"/>
      <c r="U4065" s="164" t="s">
        <v>644</v>
      </c>
      <c r="V4065" s="164" t="s">
        <v>644</v>
      </c>
      <c r="W4065" s="162">
        <f t="shared" si="227"/>
        <v>1</v>
      </c>
      <c r="X4065" s="162">
        <v>1</v>
      </c>
      <c r="Y4065" t="str">
        <f t="shared" si="228"/>
        <v>Public Elementary</v>
      </c>
      <c r="AA4065" t="str">
        <f t="shared" si="229"/>
        <v>1</v>
      </c>
    </row>
    <row r="4066" spans="1:27" ht="15.75" hidden="1" customHeight="1" x14ac:dyDescent="0.25">
      <c r="A4066" s="162">
        <v>4041</v>
      </c>
      <c r="B4066" s="162">
        <v>193508</v>
      </c>
      <c r="C4066" s="163" t="s">
        <v>1251</v>
      </c>
      <c r="D4066" s="163" t="s">
        <v>638</v>
      </c>
      <c r="E4066" s="163" t="s">
        <v>1000</v>
      </c>
      <c r="F4066" s="163" t="s">
        <v>4053</v>
      </c>
      <c r="G4066" s="163" t="s">
        <v>4327</v>
      </c>
      <c r="H4066" s="163" t="s">
        <v>4327</v>
      </c>
      <c r="I4066" s="163" t="s">
        <v>643</v>
      </c>
      <c r="J4066" s="162">
        <v>12.023868</v>
      </c>
      <c r="K4066" s="162">
        <v>124.85471200000001</v>
      </c>
      <c r="L4066" s="163" t="s">
        <v>644</v>
      </c>
      <c r="M4066" s="162">
        <v>14</v>
      </c>
      <c r="N4066" s="162">
        <v>86</v>
      </c>
      <c r="O4066" s="162">
        <v>202</v>
      </c>
      <c r="P4066" s="162">
        <v>1475</v>
      </c>
      <c r="Q4066" s="162">
        <v>2728</v>
      </c>
      <c r="R4066" s="164">
        <v>1</v>
      </c>
      <c r="S4066" s="164" t="s">
        <v>644</v>
      </c>
      <c r="T4066" s="164"/>
      <c r="U4066" s="164" t="s">
        <v>644</v>
      </c>
      <c r="V4066" s="164" t="s">
        <v>644</v>
      </c>
      <c r="W4066" s="162">
        <f t="shared" si="227"/>
        <v>1</v>
      </c>
      <c r="X4066" s="162">
        <v>1</v>
      </c>
      <c r="Y4066" t="str">
        <f t="shared" si="228"/>
        <v>Public Elementary</v>
      </c>
      <c r="AA4066" t="str">
        <f t="shared" si="229"/>
        <v>1</v>
      </c>
    </row>
    <row r="4067" spans="1:27" ht="15.75" hidden="1" customHeight="1" x14ac:dyDescent="0.25">
      <c r="A4067" s="162">
        <v>4042</v>
      </c>
      <c r="B4067" s="162">
        <v>193509</v>
      </c>
      <c r="C4067" s="163" t="s">
        <v>1358</v>
      </c>
      <c r="D4067" s="163" t="s">
        <v>638</v>
      </c>
      <c r="E4067" s="163" t="s">
        <v>1000</v>
      </c>
      <c r="F4067" s="163" t="s">
        <v>4053</v>
      </c>
      <c r="G4067" s="163" t="s">
        <v>4327</v>
      </c>
      <c r="H4067" s="163" t="s">
        <v>4327</v>
      </c>
      <c r="I4067" s="163" t="s">
        <v>643</v>
      </c>
      <c r="J4067" s="162">
        <v>11.904972000000001</v>
      </c>
      <c r="K4067" s="162">
        <v>124.86020499999999</v>
      </c>
      <c r="L4067" s="163" t="s">
        <v>644</v>
      </c>
      <c r="M4067" s="162">
        <v>14</v>
      </c>
      <c r="N4067" s="162">
        <v>86</v>
      </c>
      <c r="O4067" s="162">
        <v>202</v>
      </c>
      <c r="P4067" s="162">
        <v>1475</v>
      </c>
      <c r="Q4067" s="162">
        <v>2728</v>
      </c>
      <c r="R4067" s="164">
        <v>1</v>
      </c>
      <c r="S4067" s="164" t="s">
        <v>644</v>
      </c>
      <c r="T4067" s="164"/>
      <c r="U4067" s="164" t="s">
        <v>644</v>
      </c>
      <c r="V4067" s="164" t="s">
        <v>644</v>
      </c>
      <c r="W4067" s="162">
        <f t="shared" si="227"/>
        <v>1</v>
      </c>
      <c r="X4067" s="162">
        <v>1</v>
      </c>
      <c r="Y4067" t="str">
        <f t="shared" si="228"/>
        <v>Public Elementary</v>
      </c>
      <c r="AA4067" t="str">
        <f t="shared" si="229"/>
        <v>1</v>
      </c>
    </row>
    <row r="4068" spans="1:27" ht="15.75" hidden="1" customHeight="1" x14ac:dyDescent="0.25">
      <c r="A4068" s="162">
        <v>4043</v>
      </c>
      <c r="B4068" s="162">
        <v>193510</v>
      </c>
      <c r="C4068" s="163" t="s">
        <v>4557</v>
      </c>
      <c r="D4068" s="163" t="s">
        <v>638</v>
      </c>
      <c r="E4068" s="163" t="s">
        <v>1000</v>
      </c>
      <c r="F4068" s="163" t="s">
        <v>4053</v>
      </c>
      <c r="G4068" s="163" t="s">
        <v>4457</v>
      </c>
      <c r="H4068" s="163" t="s">
        <v>4460</v>
      </c>
      <c r="I4068" s="163" t="s">
        <v>643</v>
      </c>
      <c r="J4068" s="162">
        <v>11.5589</v>
      </c>
      <c r="K4068" s="162">
        <v>124.8836</v>
      </c>
      <c r="L4068" s="163" t="s">
        <v>644</v>
      </c>
      <c r="M4068" s="162">
        <v>14</v>
      </c>
      <c r="N4068" s="162">
        <v>86</v>
      </c>
      <c r="O4068" s="162">
        <v>202</v>
      </c>
      <c r="P4068" s="162">
        <v>1484</v>
      </c>
      <c r="Q4068" s="162">
        <v>2740</v>
      </c>
      <c r="R4068" s="164">
        <v>1</v>
      </c>
      <c r="S4068" s="164" t="s">
        <v>644</v>
      </c>
      <c r="T4068" s="164"/>
      <c r="U4068" s="164" t="s">
        <v>644</v>
      </c>
      <c r="V4068" s="164" t="s">
        <v>644</v>
      </c>
      <c r="W4068" s="162">
        <f t="shared" si="227"/>
        <v>1</v>
      </c>
      <c r="X4068" s="162">
        <v>1</v>
      </c>
      <c r="Y4068" t="str">
        <f t="shared" si="228"/>
        <v>Public Elementary</v>
      </c>
      <c r="AA4068" t="str">
        <f t="shared" si="229"/>
        <v>1</v>
      </c>
    </row>
    <row r="4069" spans="1:27" ht="15.75" hidden="1" customHeight="1" x14ac:dyDescent="0.25">
      <c r="A4069" s="162">
        <v>4044</v>
      </c>
      <c r="B4069" s="162">
        <v>193511</v>
      </c>
      <c r="C4069" s="163" t="s">
        <v>4279</v>
      </c>
      <c r="D4069" s="163" t="s">
        <v>638</v>
      </c>
      <c r="E4069" s="163" t="s">
        <v>1000</v>
      </c>
      <c r="F4069" s="163" t="s">
        <v>4053</v>
      </c>
      <c r="G4069" s="163" t="s">
        <v>4457</v>
      </c>
      <c r="H4069" s="163" t="s">
        <v>4460</v>
      </c>
      <c r="I4069" s="163" t="s">
        <v>643</v>
      </c>
      <c r="J4069" s="162">
        <v>11.56682</v>
      </c>
      <c r="K4069" s="162">
        <v>124.8848</v>
      </c>
      <c r="L4069" s="163" t="s">
        <v>644</v>
      </c>
      <c r="M4069" s="162">
        <v>14</v>
      </c>
      <c r="N4069" s="162">
        <v>86</v>
      </c>
      <c r="O4069" s="162">
        <v>202</v>
      </c>
      <c r="P4069" s="162">
        <v>1484</v>
      </c>
      <c r="Q4069" s="162">
        <v>2740</v>
      </c>
      <c r="R4069" s="164">
        <v>1</v>
      </c>
      <c r="S4069" s="164" t="s">
        <v>644</v>
      </c>
      <c r="T4069" s="164"/>
      <c r="U4069" s="164" t="s">
        <v>644</v>
      </c>
      <c r="V4069" s="164" t="s">
        <v>644</v>
      </c>
      <c r="W4069" s="162">
        <f t="shared" si="227"/>
        <v>1</v>
      </c>
      <c r="X4069" s="162">
        <v>1</v>
      </c>
      <c r="Y4069" t="str">
        <f t="shared" si="228"/>
        <v>Public Elementary</v>
      </c>
      <c r="AA4069" t="str">
        <f t="shared" si="229"/>
        <v>1</v>
      </c>
    </row>
    <row r="4070" spans="1:27" ht="15.75" hidden="1" customHeight="1" x14ac:dyDescent="0.25">
      <c r="A4070" s="162">
        <v>4045</v>
      </c>
      <c r="B4070" s="162">
        <v>193512</v>
      </c>
      <c r="C4070" s="163" t="s">
        <v>4558</v>
      </c>
      <c r="D4070" s="163" t="s">
        <v>638</v>
      </c>
      <c r="E4070" s="163" t="s">
        <v>1000</v>
      </c>
      <c r="F4070" s="163" t="s">
        <v>4053</v>
      </c>
      <c r="G4070" s="163" t="s">
        <v>4457</v>
      </c>
      <c r="H4070" s="163" t="s">
        <v>4460</v>
      </c>
      <c r="I4070" s="163" t="s">
        <v>643</v>
      </c>
      <c r="J4070" s="170"/>
      <c r="K4070" s="170"/>
      <c r="L4070" s="163" t="s">
        <v>644</v>
      </c>
      <c r="M4070" s="162">
        <v>14</v>
      </c>
      <c r="N4070" s="162">
        <v>86</v>
      </c>
      <c r="O4070" s="162">
        <v>202</v>
      </c>
      <c r="P4070" s="162">
        <v>1484</v>
      </c>
      <c r="Q4070" s="162">
        <v>2740</v>
      </c>
      <c r="R4070" s="164">
        <v>1</v>
      </c>
      <c r="S4070" s="164" t="s">
        <v>644</v>
      </c>
      <c r="T4070" s="164"/>
      <c r="U4070" s="164" t="s">
        <v>644</v>
      </c>
      <c r="V4070" s="164" t="s">
        <v>644</v>
      </c>
      <c r="W4070" s="162">
        <f t="shared" si="227"/>
        <v>1</v>
      </c>
      <c r="X4070" s="162">
        <v>1</v>
      </c>
      <c r="Y4070" t="str">
        <f t="shared" si="228"/>
        <v>Public Elementary</v>
      </c>
      <c r="AA4070" t="str">
        <f t="shared" si="229"/>
        <v>1</v>
      </c>
    </row>
    <row r="4071" spans="1:27" ht="15.75" hidden="1" customHeight="1" x14ac:dyDescent="0.25">
      <c r="A4071" s="162">
        <v>4046</v>
      </c>
      <c r="B4071" s="162">
        <v>193513</v>
      </c>
      <c r="C4071" s="163" t="s">
        <v>4559</v>
      </c>
      <c r="D4071" s="163" t="s">
        <v>638</v>
      </c>
      <c r="E4071" s="163" t="s">
        <v>1000</v>
      </c>
      <c r="F4071" s="163" t="s">
        <v>4053</v>
      </c>
      <c r="G4071" s="163" t="s">
        <v>4327</v>
      </c>
      <c r="H4071" s="163" t="s">
        <v>4327</v>
      </c>
      <c r="I4071" s="163" t="s">
        <v>643</v>
      </c>
      <c r="J4071" s="162">
        <v>11.942933</v>
      </c>
      <c r="K4071" s="162">
        <v>124.876392</v>
      </c>
      <c r="L4071" s="163" t="s">
        <v>644</v>
      </c>
      <c r="M4071" s="162">
        <v>14</v>
      </c>
      <c r="N4071" s="162">
        <v>86</v>
      </c>
      <c r="O4071" s="162">
        <v>202</v>
      </c>
      <c r="P4071" s="162">
        <v>1475</v>
      </c>
      <c r="Q4071" s="162">
        <v>2728</v>
      </c>
      <c r="R4071" s="164">
        <v>1</v>
      </c>
      <c r="S4071" s="164" t="s">
        <v>644</v>
      </c>
      <c r="T4071" s="164"/>
      <c r="U4071" s="164" t="s">
        <v>644</v>
      </c>
      <c r="V4071" s="164" t="s">
        <v>644</v>
      </c>
      <c r="W4071" s="162">
        <f t="shared" si="227"/>
        <v>1</v>
      </c>
      <c r="X4071" s="162">
        <v>1</v>
      </c>
      <c r="Y4071" t="str">
        <f t="shared" si="228"/>
        <v>Public Elementary</v>
      </c>
      <c r="AA4071" t="str">
        <f t="shared" si="229"/>
        <v>1</v>
      </c>
    </row>
    <row r="4072" spans="1:27" ht="15.75" hidden="1" customHeight="1" x14ac:dyDescent="0.25">
      <c r="A4072" s="162">
        <v>4047</v>
      </c>
      <c r="B4072" s="162">
        <v>193514</v>
      </c>
      <c r="C4072" s="163" t="s">
        <v>4560</v>
      </c>
      <c r="D4072" s="163" t="s">
        <v>638</v>
      </c>
      <c r="E4072" s="163" t="s">
        <v>1000</v>
      </c>
      <c r="F4072" s="163" t="s">
        <v>4053</v>
      </c>
      <c r="G4072" s="163" t="s">
        <v>4356</v>
      </c>
      <c r="H4072" s="163" t="s">
        <v>4357</v>
      </c>
      <c r="I4072" s="163" t="s">
        <v>643</v>
      </c>
      <c r="J4072" s="162">
        <v>12.08968</v>
      </c>
      <c r="K4072" s="162">
        <v>124.68776099999999</v>
      </c>
      <c r="L4072" s="163" t="s">
        <v>644</v>
      </c>
      <c r="M4072" s="162">
        <v>14</v>
      </c>
      <c r="N4072" s="162">
        <v>86</v>
      </c>
      <c r="O4072" s="162">
        <v>202</v>
      </c>
      <c r="P4072" s="162">
        <v>1478</v>
      </c>
      <c r="Q4072" s="162">
        <v>2731</v>
      </c>
      <c r="R4072" s="164">
        <v>1</v>
      </c>
      <c r="S4072" s="164" t="s">
        <v>644</v>
      </c>
      <c r="T4072" s="164"/>
      <c r="U4072" s="164" t="s">
        <v>644</v>
      </c>
      <c r="V4072" s="164" t="s">
        <v>644</v>
      </c>
      <c r="W4072" s="162">
        <f t="shared" si="227"/>
        <v>1</v>
      </c>
      <c r="X4072" s="162">
        <v>1</v>
      </c>
      <c r="Y4072" t="str">
        <f t="shared" si="228"/>
        <v>Public Elementary</v>
      </c>
      <c r="AA4072" t="str">
        <f t="shared" si="229"/>
        <v>1</v>
      </c>
    </row>
    <row r="4073" spans="1:27" ht="15.75" hidden="1" customHeight="1" x14ac:dyDescent="0.25">
      <c r="A4073" s="162">
        <v>4048</v>
      </c>
      <c r="B4073" s="162">
        <v>193515</v>
      </c>
      <c r="C4073" s="163" t="s">
        <v>1732</v>
      </c>
      <c r="D4073" s="163" t="s">
        <v>638</v>
      </c>
      <c r="E4073" s="163" t="s">
        <v>1000</v>
      </c>
      <c r="F4073" s="163" t="s">
        <v>4053</v>
      </c>
      <c r="G4073" s="163" t="s">
        <v>4434</v>
      </c>
      <c r="H4073" s="163" t="s">
        <v>4434</v>
      </c>
      <c r="I4073" s="163" t="s">
        <v>643</v>
      </c>
      <c r="J4073" s="162">
        <v>11.931851999999999</v>
      </c>
      <c r="K4073" s="162">
        <v>124.790599</v>
      </c>
      <c r="L4073" s="163" t="s">
        <v>644</v>
      </c>
      <c r="M4073" s="162">
        <v>14</v>
      </c>
      <c r="N4073" s="162">
        <v>86</v>
      </c>
      <c r="O4073" s="162">
        <v>202</v>
      </c>
      <c r="P4073" s="162">
        <v>1483</v>
      </c>
      <c r="Q4073" s="162">
        <v>2738</v>
      </c>
      <c r="R4073" s="164">
        <v>1</v>
      </c>
      <c r="S4073" s="164" t="s">
        <v>644</v>
      </c>
      <c r="T4073" s="164"/>
      <c r="U4073" s="164" t="s">
        <v>644</v>
      </c>
      <c r="V4073" s="164" t="s">
        <v>644</v>
      </c>
      <c r="W4073" s="162">
        <f t="shared" si="227"/>
        <v>1</v>
      </c>
      <c r="X4073" s="162">
        <v>1</v>
      </c>
      <c r="Y4073" t="str">
        <f t="shared" si="228"/>
        <v>Public Elementary</v>
      </c>
      <c r="AA4073" t="str">
        <f t="shared" si="229"/>
        <v>1</v>
      </c>
    </row>
    <row r="4074" spans="1:27" ht="15.75" hidden="1" customHeight="1" x14ac:dyDescent="0.25">
      <c r="A4074" s="162">
        <v>4049</v>
      </c>
      <c r="B4074" s="162">
        <v>193516</v>
      </c>
      <c r="C4074" s="163" t="s">
        <v>1354</v>
      </c>
      <c r="D4074" s="163" t="s">
        <v>638</v>
      </c>
      <c r="E4074" s="163" t="s">
        <v>1000</v>
      </c>
      <c r="F4074" s="163" t="s">
        <v>4053</v>
      </c>
      <c r="G4074" s="163" t="s">
        <v>4264</v>
      </c>
      <c r="H4074" s="163" t="s">
        <v>4264</v>
      </c>
      <c r="I4074" s="163" t="s">
        <v>643</v>
      </c>
      <c r="J4074" s="162">
        <v>11.205514000000001</v>
      </c>
      <c r="K4074" s="162">
        <v>125.204973</v>
      </c>
      <c r="L4074" s="163" t="s">
        <v>644</v>
      </c>
      <c r="M4074" s="162">
        <v>14</v>
      </c>
      <c r="N4074" s="162">
        <v>86</v>
      </c>
      <c r="O4074" s="162">
        <v>202</v>
      </c>
      <c r="P4074" s="162">
        <v>1469</v>
      </c>
      <c r="Q4074" s="162">
        <v>2721</v>
      </c>
      <c r="R4074" s="164">
        <v>1</v>
      </c>
      <c r="S4074" s="164" t="s">
        <v>644</v>
      </c>
      <c r="T4074" s="164"/>
      <c r="U4074" s="164" t="s">
        <v>644</v>
      </c>
      <c r="V4074" s="164" t="s">
        <v>644</v>
      </c>
      <c r="W4074" s="162">
        <f t="shared" si="227"/>
        <v>1</v>
      </c>
      <c r="X4074" s="162">
        <v>1</v>
      </c>
      <c r="Y4074" t="str">
        <f t="shared" si="228"/>
        <v>Public Elementary</v>
      </c>
      <c r="AA4074" t="str">
        <f t="shared" si="229"/>
        <v>1</v>
      </c>
    </row>
    <row r="4075" spans="1:27" ht="15.75" hidden="1" customHeight="1" x14ac:dyDescent="0.25">
      <c r="A4075" s="162">
        <v>4050</v>
      </c>
      <c r="B4075" s="162">
        <v>193519</v>
      </c>
      <c r="C4075" s="163" t="s">
        <v>4561</v>
      </c>
      <c r="D4075" s="163" t="s">
        <v>638</v>
      </c>
      <c r="E4075" s="163" t="s">
        <v>1000</v>
      </c>
      <c r="F4075" s="163" t="s">
        <v>4053</v>
      </c>
      <c r="G4075" s="163" t="s">
        <v>4103</v>
      </c>
      <c r="H4075" s="163" t="s">
        <v>4103</v>
      </c>
      <c r="I4075" s="163" t="s">
        <v>643</v>
      </c>
      <c r="J4075" s="162">
        <v>11.609277000000001</v>
      </c>
      <c r="K4075" s="162">
        <v>125.076678</v>
      </c>
      <c r="L4075" s="163" t="s">
        <v>644</v>
      </c>
      <c r="M4075" s="162">
        <v>14</v>
      </c>
      <c r="N4075" s="162">
        <v>86</v>
      </c>
      <c r="O4075" s="162">
        <v>202</v>
      </c>
      <c r="P4075" s="162">
        <v>1464</v>
      </c>
      <c r="Q4075" s="162">
        <v>2714</v>
      </c>
      <c r="R4075" s="164">
        <v>1</v>
      </c>
      <c r="S4075" s="164" t="s">
        <v>644</v>
      </c>
      <c r="T4075" s="164"/>
      <c r="U4075" s="164" t="s">
        <v>644</v>
      </c>
      <c r="V4075" s="164" t="s">
        <v>644</v>
      </c>
      <c r="W4075" s="162">
        <f t="shared" si="227"/>
        <v>1</v>
      </c>
      <c r="X4075" s="162">
        <v>1</v>
      </c>
      <c r="Y4075" t="str">
        <f t="shared" si="228"/>
        <v>Public Elementary</v>
      </c>
      <c r="AA4075" t="str">
        <f t="shared" si="229"/>
        <v>1</v>
      </c>
    </row>
    <row r="4076" spans="1:27" ht="15.75" hidden="1" customHeight="1" x14ac:dyDescent="0.25">
      <c r="A4076" s="162">
        <v>4051</v>
      </c>
      <c r="B4076" s="162">
        <v>193531</v>
      </c>
      <c r="C4076" s="163" t="s">
        <v>4562</v>
      </c>
      <c r="D4076" s="163" t="s">
        <v>638</v>
      </c>
      <c r="E4076" s="163" t="s">
        <v>1000</v>
      </c>
      <c r="F4076" s="163" t="s">
        <v>4053</v>
      </c>
      <c r="G4076" s="163" t="s">
        <v>4063</v>
      </c>
      <c r="H4076" s="163" t="s">
        <v>4064</v>
      </c>
      <c r="I4076" s="163" t="s">
        <v>643</v>
      </c>
      <c r="J4076" s="162">
        <v>11.279932000000001</v>
      </c>
      <c r="K4076" s="162">
        <v>125.14609299999999</v>
      </c>
      <c r="L4076" s="163" t="s">
        <v>644</v>
      </c>
      <c r="M4076" s="162">
        <v>14</v>
      </c>
      <c r="N4076" s="162">
        <v>86</v>
      </c>
      <c r="O4076" s="162">
        <v>202</v>
      </c>
      <c r="P4076" s="162">
        <v>1463</v>
      </c>
      <c r="Q4076" s="162">
        <v>2712</v>
      </c>
      <c r="R4076" s="164">
        <v>1</v>
      </c>
      <c r="S4076" s="164" t="s">
        <v>644</v>
      </c>
      <c r="T4076" s="164"/>
      <c r="U4076" s="164" t="s">
        <v>644</v>
      </c>
      <c r="V4076" s="164" t="s">
        <v>644</v>
      </c>
      <c r="W4076" s="162">
        <f t="shared" si="227"/>
        <v>1</v>
      </c>
      <c r="X4076" s="162">
        <v>1</v>
      </c>
      <c r="Y4076" t="str">
        <f t="shared" si="228"/>
        <v>Public Elementary</v>
      </c>
      <c r="AA4076" t="str">
        <f t="shared" si="229"/>
        <v>1</v>
      </c>
    </row>
    <row r="4077" spans="1:27" ht="15.75" hidden="1" customHeight="1" x14ac:dyDescent="0.25">
      <c r="A4077" s="162">
        <v>4052</v>
      </c>
      <c r="B4077" s="162">
        <v>193534</v>
      </c>
      <c r="C4077" s="163" t="s">
        <v>2175</v>
      </c>
      <c r="D4077" s="163" t="s">
        <v>638</v>
      </c>
      <c r="E4077" s="163" t="s">
        <v>1000</v>
      </c>
      <c r="F4077" s="163" t="s">
        <v>4053</v>
      </c>
      <c r="G4077" s="163" t="s">
        <v>4327</v>
      </c>
      <c r="H4077" s="163" t="s">
        <v>4327</v>
      </c>
      <c r="I4077" s="163" t="s">
        <v>643</v>
      </c>
      <c r="J4077" s="170"/>
      <c r="K4077" s="170"/>
      <c r="L4077" s="163" t="s">
        <v>644</v>
      </c>
      <c r="M4077" s="162">
        <v>14</v>
      </c>
      <c r="N4077" s="162">
        <v>86</v>
      </c>
      <c r="O4077" s="162">
        <v>202</v>
      </c>
      <c r="P4077" s="162">
        <v>1475</v>
      </c>
      <c r="Q4077" s="162">
        <v>2728</v>
      </c>
      <c r="R4077" s="164">
        <v>1</v>
      </c>
      <c r="S4077" s="164" t="s">
        <v>644</v>
      </c>
      <c r="T4077" s="164"/>
      <c r="U4077" s="164" t="s">
        <v>644</v>
      </c>
      <c r="V4077" s="164" t="s">
        <v>644</v>
      </c>
      <c r="W4077" s="162">
        <f t="shared" ref="W4077:W4089" si="230">IF(AA4077="1",1,IF(AA4077="2",2,IF(AA4077="12",4,IF(AA4077="123",6,IF(AA4077="23",5,IF(AA4077="3",3,IF(AA4077="4",7,IF(AA4077="35",8,""))))))))</f>
        <v>1</v>
      </c>
      <c r="X4077" s="162">
        <v>1</v>
      </c>
      <c r="Y4077" t="str">
        <f t="shared" si="228"/>
        <v>Public Elementary</v>
      </c>
      <c r="AA4077" t="str">
        <f t="shared" si="229"/>
        <v>1</v>
      </c>
    </row>
    <row r="4078" spans="1:27" ht="15.75" hidden="1" customHeight="1" x14ac:dyDescent="0.25">
      <c r="A4078" s="162">
        <v>4053</v>
      </c>
      <c r="B4078" s="162">
        <v>193535</v>
      </c>
      <c r="C4078" s="163" t="s">
        <v>4563</v>
      </c>
      <c r="D4078" s="163" t="s">
        <v>638</v>
      </c>
      <c r="E4078" s="163" t="s">
        <v>1000</v>
      </c>
      <c r="F4078" s="163" t="s">
        <v>4053</v>
      </c>
      <c r="G4078" s="163" t="s">
        <v>4133</v>
      </c>
      <c r="H4078" s="163" t="s">
        <v>4155</v>
      </c>
      <c r="I4078" s="163" t="s">
        <v>643</v>
      </c>
      <c r="J4078" s="162">
        <v>11.541211000000001</v>
      </c>
      <c r="K4078" s="162">
        <v>124.86278799999999</v>
      </c>
      <c r="L4078" s="163" t="s">
        <v>644</v>
      </c>
      <c r="M4078" s="162">
        <v>14</v>
      </c>
      <c r="N4078" s="162">
        <v>86</v>
      </c>
      <c r="O4078" s="162">
        <v>202</v>
      </c>
      <c r="P4078" s="162">
        <v>1465</v>
      </c>
      <c r="Q4078" s="162">
        <v>2716</v>
      </c>
      <c r="R4078" s="164">
        <v>1</v>
      </c>
      <c r="S4078" s="164" t="s">
        <v>644</v>
      </c>
      <c r="T4078" s="164"/>
      <c r="U4078" s="164" t="s">
        <v>644</v>
      </c>
      <c r="V4078" s="164" t="s">
        <v>644</v>
      </c>
      <c r="W4078" s="162">
        <f t="shared" si="230"/>
        <v>1</v>
      </c>
      <c r="X4078" s="162">
        <v>1</v>
      </c>
      <c r="Y4078" t="str">
        <f t="shared" si="228"/>
        <v>Public Elementary</v>
      </c>
      <c r="AA4078" t="str">
        <f t="shared" si="229"/>
        <v>1</v>
      </c>
    </row>
    <row r="4079" spans="1:27" ht="15.75" hidden="1" customHeight="1" x14ac:dyDescent="0.25">
      <c r="A4079" s="162">
        <v>4054</v>
      </c>
      <c r="B4079" s="162">
        <v>193536</v>
      </c>
      <c r="C4079" s="163" t="s">
        <v>4564</v>
      </c>
      <c r="D4079" s="163" t="s">
        <v>638</v>
      </c>
      <c r="E4079" s="163" t="s">
        <v>1000</v>
      </c>
      <c r="F4079" s="163" t="s">
        <v>4053</v>
      </c>
      <c r="G4079" s="163" t="s">
        <v>4208</v>
      </c>
      <c r="H4079" s="163" t="s">
        <v>4206</v>
      </c>
      <c r="I4079" s="163" t="s">
        <v>643</v>
      </c>
      <c r="J4079" s="162">
        <v>12.248760000000001</v>
      </c>
      <c r="K4079" s="162">
        <v>124.912977</v>
      </c>
      <c r="L4079" s="163" t="s">
        <v>644</v>
      </c>
      <c r="M4079" s="162">
        <v>14</v>
      </c>
      <c r="N4079" s="162">
        <v>86</v>
      </c>
      <c r="O4079" s="162">
        <v>202</v>
      </c>
      <c r="P4079" s="162">
        <v>1470</v>
      </c>
      <c r="Q4079" s="162">
        <v>2722</v>
      </c>
      <c r="R4079" s="164">
        <v>1</v>
      </c>
      <c r="S4079" s="164" t="s">
        <v>644</v>
      </c>
      <c r="T4079" s="164"/>
      <c r="U4079" s="164" t="s">
        <v>644</v>
      </c>
      <c r="V4079" s="164" t="s">
        <v>644</v>
      </c>
      <c r="W4079" s="162">
        <f t="shared" si="230"/>
        <v>1</v>
      </c>
      <c r="X4079" s="162">
        <v>1</v>
      </c>
      <c r="Y4079" t="str">
        <f t="shared" si="228"/>
        <v>Public Elementary</v>
      </c>
      <c r="AA4079" t="str">
        <f t="shared" si="229"/>
        <v>1</v>
      </c>
    </row>
    <row r="4080" spans="1:27" ht="15.75" hidden="1" customHeight="1" x14ac:dyDescent="0.25">
      <c r="A4080" s="162">
        <v>4055</v>
      </c>
      <c r="B4080" s="162">
        <v>193537</v>
      </c>
      <c r="C4080" s="163" t="s">
        <v>4565</v>
      </c>
      <c r="D4080" s="163" t="s">
        <v>638</v>
      </c>
      <c r="E4080" s="163" t="s">
        <v>1000</v>
      </c>
      <c r="F4080" s="163" t="s">
        <v>4053</v>
      </c>
      <c r="G4080" s="163" t="s">
        <v>4208</v>
      </c>
      <c r="H4080" s="163" t="s">
        <v>4206</v>
      </c>
      <c r="I4080" s="163" t="s">
        <v>643</v>
      </c>
      <c r="J4080" s="162">
        <v>12.187018999999999</v>
      </c>
      <c r="K4080" s="162">
        <v>124.833326</v>
      </c>
      <c r="L4080" s="163" t="s">
        <v>644</v>
      </c>
      <c r="M4080" s="162">
        <v>14</v>
      </c>
      <c r="N4080" s="162">
        <v>86</v>
      </c>
      <c r="O4080" s="162">
        <v>202</v>
      </c>
      <c r="P4080" s="162">
        <v>1470</v>
      </c>
      <c r="Q4080" s="162">
        <v>2722</v>
      </c>
      <c r="R4080" s="164">
        <v>1</v>
      </c>
      <c r="S4080" s="164" t="s">
        <v>644</v>
      </c>
      <c r="T4080" s="164"/>
      <c r="U4080" s="164" t="s">
        <v>644</v>
      </c>
      <c r="V4080" s="164" t="s">
        <v>644</v>
      </c>
      <c r="W4080" s="162">
        <f t="shared" si="230"/>
        <v>1</v>
      </c>
      <c r="X4080" s="162">
        <v>1</v>
      </c>
      <c r="Y4080" t="str">
        <f t="shared" si="228"/>
        <v>Public Elementary</v>
      </c>
      <c r="AA4080" t="str">
        <f t="shared" si="229"/>
        <v>1</v>
      </c>
    </row>
    <row r="4081" spans="1:27" ht="15.75" hidden="1" customHeight="1" x14ac:dyDescent="0.25">
      <c r="A4081" s="162">
        <v>4056</v>
      </c>
      <c r="B4081" s="162">
        <v>193538</v>
      </c>
      <c r="C4081" s="163" t="s">
        <v>4566</v>
      </c>
      <c r="D4081" s="163" t="s">
        <v>638</v>
      </c>
      <c r="E4081" s="163" t="s">
        <v>1000</v>
      </c>
      <c r="F4081" s="163" t="s">
        <v>4053</v>
      </c>
      <c r="G4081" s="163" t="s">
        <v>4063</v>
      </c>
      <c r="H4081" s="163" t="s">
        <v>4081</v>
      </c>
      <c r="I4081" s="163" t="s">
        <v>643</v>
      </c>
      <c r="J4081" s="162">
        <v>11.432748999999999</v>
      </c>
      <c r="K4081" s="162">
        <v>125.169096</v>
      </c>
      <c r="L4081" s="163" t="s">
        <v>644</v>
      </c>
      <c r="M4081" s="162">
        <v>14</v>
      </c>
      <c r="N4081" s="162">
        <v>86</v>
      </c>
      <c r="O4081" s="162">
        <v>202</v>
      </c>
      <c r="P4081" s="162">
        <v>1463</v>
      </c>
      <c r="Q4081" s="162">
        <v>2713</v>
      </c>
      <c r="R4081" s="164">
        <v>1</v>
      </c>
      <c r="S4081" s="164" t="s">
        <v>644</v>
      </c>
      <c r="T4081" s="164"/>
      <c r="U4081" s="164" t="s">
        <v>644</v>
      </c>
      <c r="V4081" s="164" t="s">
        <v>644</v>
      </c>
      <c r="W4081" s="162">
        <f t="shared" si="230"/>
        <v>1</v>
      </c>
      <c r="X4081" s="162">
        <v>1</v>
      </c>
      <c r="Y4081" t="str">
        <f t="shared" si="228"/>
        <v>Public Elementary</v>
      </c>
      <c r="AA4081" t="str">
        <f t="shared" si="229"/>
        <v>1</v>
      </c>
    </row>
    <row r="4082" spans="1:27" ht="15.75" hidden="1" customHeight="1" x14ac:dyDescent="0.25">
      <c r="A4082" s="162">
        <v>4057</v>
      </c>
      <c r="B4082" s="162">
        <v>193539</v>
      </c>
      <c r="C4082" s="163" t="s">
        <v>4567</v>
      </c>
      <c r="D4082" s="163" t="s">
        <v>638</v>
      </c>
      <c r="E4082" s="163" t="s">
        <v>1000</v>
      </c>
      <c r="F4082" s="163" t="s">
        <v>4053</v>
      </c>
      <c r="G4082" s="163" t="s">
        <v>4063</v>
      </c>
      <c r="H4082" s="163" t="s">
        <v>4081</v>
      </c>
      <c r="I4082" s="163" t="s">
        <v>643</v>
      </c>
      <c r="J4082" s="162">
        <v>11.506435</v>
      </c>
      <c r="K4082" s="162">
        <v>125.194159</v>
      </c>
      <c r="L4082" s="163" t="s">
        <v>644</v>
      </c>
      <c r="M4082" s="162">
        <v>14</v>
      </c>
      <c r="N4082" s="162">
        <v>86</v>
      </c>
      <c r="O4082" s="162">
        <v>202</v>
      </c>
      <c r="P4082" s="162">
        <v>1463</v>
      </c>
      <c r="Q4082" s="162">
        <v>2713</v>
      </c>
      <c r="R4082" s="164">
        <v>1</v>
      </c>
      <c r="S4082" s="164" t="s">
        <v>644</v>
      </c>
      <c r="T4082" s="164"/>
      <c r="U4082" s="164" t="s">
        <v>644</v>
      </c>
      <c r="V4082" s="164" t="s">
        <v>644</v>
      </c>
      <c r="W4082" s="162">
        <f t="shared" si="230"/>
        <v>1</v>
      </c>
      <c r="X4082" s="162">
        <v>1</v>
      </c>
      <c r="Y4082" t="str">
        <f t="shared" si="228"/>
        <v>Public Elementary</v>
      </c>
      <c r="AA4082" t="str">
        <f t="shared" si="229"/>
        <v>1</v>
      </c>
    </row>
    <row r="4083" spans="1:27" ht="15.75" hidden="1" customHeight="1" x14ac:dyDescent="0.25">
      <c r="A4083" s="162">
        <v>4058</v>
      </c>
      <c r="B4083" s="162">
        <v>193541</v>
      </c>
      <c r="C4083" s="163" t="s">
        <v>1448</v>
      </c>
      <c r="D4083" s="163" t="s">
        <v>638</v>
      </c>
      <c r="E4083" s="163" t="s">
        <v>1000</v>
      </c>
      <c r="F4083" s="163" t="s">
        <v>4053</v>
      </c>
      <c r="G4083" s="163" t="s">
        <v>4208</v>
      </c>
      <c r="H4083" s="163" t="s">
        <v>4206</v>
      </c>
      <c r="I4083" s="163" t="s">
        <v>643</v>
      </c>
      <c r="J4083" s="162">
        <v>12.202456</v>
      </c>
      <c r="K4083" s="162">
        <v>124.909644</v>
      </c>
      <c r="L4083" s="163" t="s">
        <v>644</v>
      </c>
      <c r="M4083" s="162">
        <v>14</v>
      </c>
      <c r="N4083" s="162">
        <v>86</v>
      </c>
      <c r="O4083" s="162">
        <v>202</v>
      </c>
      <c r="P4083" s="162">
        <v>1470</v>
      </c>
      <c r="Q4083" s="162">
        <v>2722</v>
      </c>
      <c r="R4083" s="164">
        <v>1</v>
      </c>
      <c r="S4083" s="164" t="s">
        <v>644</v>
      </c>
      <c r="T4083" s="164"/>
      <c r="U4083" s="164" t="s">
        <v>644</v>
      </c>
      <c r="V4083" s="164" t="s">
        <v>644</v>
      </c>
      <c r="W4083" s="162">
        <f t="shared" si="230"/>
        <v>1</v>
      </c>
      <c r="X4083" s="162">
        <v>1</v>
      </c>
      <c r="Y4083" t="str">
        <f t="shared" si="228"/>
        <v>Public Elementary</v>
      </c>
      <c r="AA4083" t="str">
        <f t="shared" si="229"/>
        <v>1</v>
      </c>
    </row>
    <row r="4084" spans="1:27" ht="15.75" hidden="1" customHeight="1" x14ac:dyDescent="0.25">
      <c r="A4084" s="162">
        <v>4059</v>
      </c>
      <c r="B4084" s="162">
        <v>193542</v>
      </c>
      <c r="C4084" s="163" t="s">
        <v>4568</v>
      </c>
      <c r="D4084" s="163" t="s">
        <v>638</v>
      </c>
      <c r="E4084" s="163" t="s">
        <v>1000</v>
      </c>
      <c r="F4084" s="163" t="s">
        <v>4053</v>
      </c>
      <c r="G4084" s="163" t="s">
        <v>4230</v>
      </c>
      <c r="H4084" s="163" t="s">
        <v>4230</v>
      </c>
      <c r="I4084" s="163" t="s">
        <v>643</v>
      </c>
      <c r="J4084" s="162">
        <v>11.712249999999999</v>
      </c>
      <c r="K4084" s="162">
        <v>125.0668</v>
      </c>
      <c r="L4084" s="163" t="s">
        <v>644</v>
      </c>
      <c r="M4084" s="162">
        <v>14</v>
      </c>
      <c r="N4084" s="162">
        <v>86</v>
      </c>
      <c r="O4084" s="162">
        <v>202</v>
      </c>
      <c r="P4084" s="162">
        <v>1467</v>
      </c>
      <c r="Q4084" s="162">
        <v>2719</v>
      </c>
      <c r="R4084" s="164">
        <v>1</v>
      </c>
      <c r="S4084" s="164" t="s">
        <v>644</v>
      </c>
      <c r="T4084" s="164"/>
      <c r="U4084" s="164" t="s">
        <v>644</v>
      </c>
      <c r="V4084" s="164" t="s">
        <v>644</v>
      </c>
      <c r="W4084" s="162">
        <f t="shared" si="230"/>
        <v>1</v>
      </c>
      <c r="X4084" s="162">
        <v>1</v>
      </c>
      <c r="Y4084" t="str">
        <f t="shared" si="228"/>
        <v>Public Elementary</v>
      </c>
      <c r="AA4084" t="str">
        <f t="shared" si="229"/>
        <v>1</v>
      </c>
    </row>
    <row r="4085" spans="1:27" ht="15.75" hidden="1" customHeight="1" x14ac:dyDescent="0.25">
      <c r="A4085" s="162">
        <v>4060</v>
      </c>
      <c r="B4085" s="162">
        <v>193543</v>
      </c>
      <c r="C4085" s="163" t="s">
        <v>1358</v>
      </c>
      <c r="D4085" s="163" t="s">
        <v>638</v>
      </c>
      <c r="E4085" s="163" t="s">
        <v>1000</v>
      </c>
      <c r="F4085" s="163" t="s">
        <v>4053</v>
      </c>
      <c r="G4085" s="163" t="s">
        <v>4230</v>
      </c>
      <c r="H4085" s="163" t="s">
        <v>4230</v>
      </c>
      <c r="I4085" s="163" t="s">
        <v>643</v>
      </c>
      <c r="J4085" s="162">
        <v>11.70065</v>
      </c>
      <c r="K4085" s="162">
        <v>125.0762</v>
      </c>
      <c r="L4085" s="163" t="s">
        <v>644</v>
      </c>
      <c r="M4085" s="162">
        <v>14</v>
      </c>
      <c r="N4085" s="162">
        <v>86</v>
      </c>
      <c r="O4085" s="162">
        <v>202</v>
      </c>
      <c r="P4085" s="162">
        <v>1467</v>
      </c>
      <c r="Q4085" s="162">
        <v>2719</v>
      </c>
      <c r="R4085" s="164">
        <v>1</v>
      </c>
      <c r="S4085" s="164" t="s">
        <v>644</v>
      </c>
      <c r="T4085" s="164"/>
      <c r="U4085" s="164" t="s">
        <v>644</v>
      </c>
      <c r="V4085" s="164" t="s">
        <v>644</v>
      </c>
      <c r="W4085" s="162">
        <f t="shared" si="230"/>
        <v>1</v>
      </c>
      <c r="X4085" s="162">
        <v>1</v>
      </c>
      <c r="Y4085" t="str">
        <f t="shared" si="228"/>
        <v>Public Elementary</v>
      </c>
      <c r="AA4085" t="str">
        <f t="shared" si="229"/>
        <v>1</v>
      </c>
    </row>
    <row r="4086" spans="1:27" ht="15.75" hidden="1" customHeight="1" x14ac:dyDescent="0.25">
      <c r="A4086" s="162">
        <v>4061</v>
      </c>
      <c r="B4086" s="162">
        <v>193544</v>
      </c>
      <c r="C4086" s="163" t="s">
        <v>4569</v>
      </c>
      <c r="D4086" s="163" t="s">
        <v>638</v>
      </c>
      <c r="E4086" s="163" t="s">
        <v>1000</v>
      </c>
      <c r="F4086" s="163" t="s">
        <v>4053</v>
      </c>
      <c r="G4086" s="163" t="s">
        <v>4264</v>
      </c>
      <c r="H4086" s="163" t="s">
        <v>4264</v>
      </c>
      <c r="I4086" s="163" t="s">
        <v>643</v>
      </c>
      <c r="J4086" s="170"/>
      <c r="K4086" s="170"/>
      <c r="L4086" s="163" t="s">
        <v>644</v>
      </c>
      <c r="M4086" s="162">
        <v>14</v>
      </c>
      <c r="N4086" s="162">
        <v>86</v>
      </c>
      <c r="O4086" s="162">
        <v>202</v>
      </c>
      <c r="P4086" s="162">
        <v>1469</v>
      </c>
      <c r="Q4086" s="162">
        <v>2721</v>
      </c>
      <c r="R4086" s="164">
        <v>1</v>
      </c>
      <c r="S4086" s="164" t="s">
        <v>644</v>
      </c>
      <c r="T4086" s="164"/>
      <c r="U4086" s="164" t="s">
        <v>644</v>
      </c>
      <c r="V4086" s="164" t="s">
        <v>644</v>
      </c>
      <c r="W4086" s="162">
        <f t="shared" si="230"/>
        <v>1</v>
      </c>
      <c r="X4086" s="162">
        <v>1</v>
      </c>
      <c r="Y4086" t="str">
        <f t="shared" si="228"/>
        <v>Public Elementary</v>
      </c>
      <c r="AA4086" t="str">
        <f t="shared" si="229"/>
        <v>1</v>
      </c>
    </row>
    <row r="4087" spans="1:27" ht="15.75" hidden="1" customHeight="1" x14ac:dyDescent="0.25">
      <c r="A4087" s="162">
        <v>4062</v>
      </c>
      <c r="B4087" s="162">
        <v>193545</v>
      </c>
      <c r="C4087" s="163" t="s">
        <v>4570</v>
      </c>
      <c r="D4087" s="163" t="s">
        <v>638</v>
      </c>
      <c r="E4087" s="163" t="s">
        <v>1000</v>
      </c>
      <c r="F4087" s="163" t="s">
        <v>4053</v>
      </c>
      <c r="G4087" s="163" t="s">
        <v>4244</v>
      </c>
      <c r="H4087" s="163" t="s">
        <v>4244</v>
      </c>
      <c r="I4087" s="163" t="s">
        <v>643</v>
      </c>
      <c r="J4087" s="162">
        <v>11.79124</v>
      </c>
      <c r="K4087" s="162">
        <v>124.950103</v>
      </c>
      <c r="L4087" s="163" t="s">
        <v>644</v>
      </c>
      <c r="M4087" s="162">
        <v>14</v>
      </c>
      <c r="N4087" s="162">
        <v>86</v>
      </c>
      <c r="O4087" s="162">
        <v>202</v>
      </c>
      <c r="P4087" s="162">
        <v>1468</v>
      </c>
      <c r="Q4087" s="162">
        <v>2720</v>
      </c>
      <c r="R4087" s="164">
        <v>1</v>
      </c>
      <c r="S4087" s="164" t="s">
        <v>644</v>
      </c>
      <c r="T4087" s="164"/>
      <c r="U4087" s="164" t="s">
        <v>644</v>
      </c>
      <c r="V4087" s="164" t="s">
        <v>644</v>
      </c>
      <c r="W4087" s="162">
        <f t="shared" si="230"/>
        <v>1</v>
      </c>
      <c r="X4087" s="162">
        <v>1</v>
      </c>
      <c r="Y4087" t="str">
        <f t="shared" si="228"/>
        <v>Public Elementary</v>
      </c>
      <c r="AA4087" t="str">
        <f t="shared" si="229"/>
        <v>1</v>
      </c>
    </row>
    <row r="4088" spans="1:27" ht="15.75" hidden="1" customHeight="1" x14ac:dyDescent="0.25">
      <c r="A4088" s="162">
        <v>4063</v>
      </c>
      <c r="B4088" s="162">
        <v>193547</v>
      </c>
      <c r="C4088" s="163" t="s">
        <v>4571</v>
      </c>
      <c r="D4088" s="163" t="s">
        <v>638</v>
      </c>
      <c r="E4088" s="163" t="s">
        <v>1000</v>
      </c>
      <c r="F4088" s="163" t="s">
        <v>4053</v>
      </c>
      <c r="G4088" s="163" t="s">
        <v>4063</v>
      </c>
      <c r="H4088" s="163" t="s">
        <v>4064</v>
      </c>
      <c r="I4088" s="163" t="s">
        <v>643</v>
      </c>
      <c r="J4088" s="170"/>
      <c r="K4088" s="170"/>
      <c r="L4088" s="163" t="s">
        <v>644</v>
      </c>
      <c r="M4088" s="162">
        <v>14</v>
      </c>
      <c r="N4088" s="162">
        <v>86</v>
      </c>
      <c r="O4088" s="162">
        <v>202</v>
      </c>
      <c r="P4088" s="162">
        <v>1463</v>
      </c>
      <c r="Q4088" s="162">
        <v>2712</v>
      </c>
      <c r="R4088" s="164">
        <v>1</v>
      </c>
      <c r="S4088" s="164" t="s">
        <v>644</v>
      </c>
      <c r="T4088" s="164"/>
      <c r="U4088" s="164" t="s">
        <v>644</v>
      </c>
      <c r="V4088" s="164" t="s">
        <v>644</v>
      </c>
      <c r="W4088" s="162">
        <f t="shared" si="230"/>
        <v>1</v>
      </c>
      <c r="X4088" s="162">
        <v>1</v>
      </c>
      <c r="Y4088" t="str">
        <f t="shared" si="228"/>
        <v>Public Elementary</v>
      </c>
      <c r="AA4088" t="str">
        <f t="shared" si="229"/>
        <v>1</v>
      </c>
    </row>
    <row r="4089" spans="1:27" ht="15.75" hidden="1" customHeight="1" x14ac:dyDescent="0.25">
      <c r="A4089" s="162">
        <v>4064</v>
      </c>
      <c r="B4089" s="162">
        <v>193548</v>
      </c>
      <c r="C4089" s="163" t="s">
        <v>4572</v>
      </c>
      <c r="D4089" s="163" t="s">
        <v>638</v>
      </c>
      <c r="E4089" s="163" t="s">
        <v>1000</v>
      </c>
      <c r="F4089" s="163" t="s">
        <v>4053</v>
      </c>
      <c r="G4089" s="163" t="s">
        <v>4179</v>
      </c>
      <c r="H4089" s="163" t="s">
        <v>4206</v>
      </c>
      <c r="I4089" s="163" t="s">
        <v>643</v>
      </c>
      <c r="J4089" s="162">
        <v>12.087653</v>
      </c>
      <c r="K4089" s="162">
        <v>124.826459</v>
      </c>
      <c r="L4089" s="163" t="s">
        <v>644</v>
      </c>
      <c r="M4089" s="162">
        <v>14</v>
      </c>
      <c r="N4089" s="162">
        <v>86</v>
      </c>
      <c r="O4089" s="162">
        <v>202</v>
      </c>
      <c r="P4089" s="162">
        <v>1466</v>
      </c>
      <c r="Q4089" s="162">
        <v>2718</v>
      </c>
      <c r="R4089" s="164">
        <v>1</v>
      </c>
      <c r="S4089" s="164" t="s">
        <v>644</v>
      </c>
      <c r="T4089" s="164"/>
      <c r="U4089" s="164" t="s">
        <v>644</v>
      </c>
      <c r="V4089" s="164" t="s">
        <v>644</v>
      </c>
      <c r="W4089" s="162">
        <f t="shared" si="230"/>
        <v>1</v>
      </c>
      <c r="X4089" s="162">
        <v>1</v>
      </c>
      <c r="Y4089" t="str">
        <f t="shared" si="228"/>
        <v>Public Elementary</v>
      </c>
      <c r="AA4089" t="str">
        <f t="shared" si="229"/>
        <v>1</v>
      </c>
    </row>
    <row r="4090" spans="1:27" ht="15.75" hidden="1" customHeight="1" x14ac:dyDescent="0.25">
      <c r="A4090" s="162">
        <v>4065</v>
      </c>
      <c r="B4090" s="162">
        <v>303484</v>
      </c>
      <c r="C4090" s="163" t="s">
        <v>4573</v>
      </c>
      <c r="D4090" s="163" t="s">
        <v>638</v>
      </c>
      <c r="E4090" s="163" t="s">
        <v>1000</v>
      </c>
      <c r="F4090" s="163" t="s">
        <v>4053</v>
      </c>
      <c r="G4090" s="163" t="s">
        <v>4574</v>
      </c>
      <c r="H4090" s="163" t="s">
        <v>4574</v>
      </c>
      <c r="I4090" s="164" t="s">
        <v>644</v>
      </c>
      <c r="J4090" s="164">
        <v>1</v>
      </c>
      <c r="K4090" s="164">
        <v>1</v>
      </c>
      <c r="L4090" s="164" t="s">
        <v>644</v>
      </c>
      <c r="M4090" s="164" t="s">
        <v>644</v>
      </c>
      <c r="N4090" s="162">
        <v>5</v>
      </c>
      <c r="O4090" s="162">
        <v>1</v>
      </c>
      <c r="P4090" s="168" t="s">
        <v>4575</v>
      </c>
      <c r="Q4090" s="168"/>
      <c r="R4090" s="168"/>
      <c r="S4090" s="184">
        <v>1</v>
      </c>
      <c r="T4090" s="168"/>
      <c r="U4090" s="168"/>
      <c r="V4090" s="168"/>
      <c r="W4090" s="162">
        <v>5</v>
      </c>
      <c r="X4090" s="162">
        <v>1</v>
      </c>
      <c r="Y4090" t="str">
        <f t="shared" si="228"/>
        <v>Public Secondary</v>
      </c>
      <c r="AA4090" t="str">
        <f t="shared" si="229"/>
        <v>2</v>
      </c>
    </row>
    <row r="4091" spans="1:27" ht="15.75" hidden="1" customHeight="1" x14ac:dyDescent="0.25">
      <c r="A4091" s="162">
        <v>4066</v>
      </c>
      <c r="B4091" s="162">
        <v>303588</v>
      </c>
      <c r="C4091" s="163" t="s">
        <v>4576</v>
      </c>
      <c r="D4091" s="163" t="s">
        <v>638</v>
      </c>
      <c r="E4091" s="163" t="s">
        <v>1000</v>
      </c>
      <c r="F4091" s="163" t="s">
        <v>4053</v>
      </c>
      <c r="G4091" s="163" t="s">
        <v>4054</v>
      </c>
      <c r="H4091" s="163" t="s">
        <v>4054</v>
      </c>
      <c r="I4091" s="163" t="s">
        <v>716</v>
      </c>
      <c r="J4091" s="170"/>
      <c r="K4091" s="170"/>
      <c r="L4091" s="163" t="s">
        <v>644</v>
      </c>
      <c r="M4091" s="162">
        <v>14</v>
      </c>
      <c r="N4091" s="162">
        <v>86</v>
      </c>
      <c r="O4091" s="162">
        <v>202</v>
      </c>
      <c r="P4091" s="162">
        <v>1462</v>
      </c>
      <c r="Q4091" s="162">
        <v>2711</v>
      </c>
      <c r="R4091" s="164" t="s">
        <v>644</v>
      </c>
      <c r="S4091" s="164">
        <v>1</v>
      </c>
      <c r="T4091" s="164">
        <v>1</v>
      </c>
      <c r="U4091" s="164" t="s">
        <v>644</v>
      </c>
      <c r="V4091" s="164" t="s">
        <v>644</v>
      </c>
      <c r="W4091" s="162">
        <f t="shared" ref="W4091:W4154" si="231">IF(AA4091="1",1,IF(AA4091="2",2,IF(AA4091="12",4,IF(AA4091="123",6,IF(AA4091="23",5,IF(AA4091="3",3,IF(AA4091="4",7,IF(AA4091="35",8,""))))))))</f>
        <v>5</v>
      </c>
      <c r="X4091" s="162">
        <v>1</v>
      </c>
      <c r="Y4091" t="str">
        <f t="shared" si="228"/>
        <v>Public Secondary</v>
      </c>
      <c r="AA4091" t="str">
        <f t="shared" si="229"/>
        <v>23</v>
      </c>
    </row>
    <row r="4092" spans="1:27" ht="15.75" hidden="1" customHeight="1" x14ac:dyDescent="0.25">
      <c r="A4092" s="162">
        <v>4067</v>
      </c>
      <c r="B4092" s="162">
        <v>303589</v>
      </c>
      <c r="C4092" s="163" t="s">
        <v>4577</v>
      </c>
      <c r="D4092" s="163" t="s">
        <v>638</v>
      </c>
      <c r="E4092" s="163" t="s">
        <v>1000</v>
      </c>
      <c r="F4092" s="163" t="s">
        <v>4053</v>
      </c>
      <c r="G4092" s="163" t="s">
        <v>4230</v>
      </c>
      <c r="H4092" s="163" t="s">
        <v>4230</v>
      </c>
      <c r="I4092" s="163" t="s">
        <v>716</v>
      </c>
      <c r="J4092" s="162">
        <v>11.821653</v>
      </c>
      <c r="K4092" s="162">
        <v>125.11779799999999</v>
      </c>
      <c r="L4092" s="163" t="s">
        <v>644</v>
      </c>
      <c r="M4092" s="162">
        <v>14</v>
      </c>
      <c r="N4092" s="162">
        <v>86</v>
      </c>
      <c r="O4092" s="162">
        <v>202</v>
      </c>
      <c r="P4092" s="162">
        <v>1467</v>
      </c>
      <c r="Q4092" s="162">
        <v>2719</v>
      </c>
      <c r="R4092" s="164" t="s">
        <v>644</v>
      </c>
      <c r="S4092" s="164">
        <v>1</v>
      </c>
      <c r="T4092" s="164">
        <v>1</v>
      </c>
      <c r="U4092" s="164" t="s">
        <v>644</v>
      </c>
      <c r="V4092" s="164" t="s">
        <v>644</v>
      </c>
      <c r="W4092" s="162">
        <f t="shared" si="231"/>
        <v>5</v>
      </c>
      <c r="X4092" s="162">
        <v>1</v>
      </c>
      <c r="Y4092" t="str">
        <f t="shared" si="228"/>
        <v>Public Secondary</v>
      </c>
      <c r="AA4092" t="str">
        <f t="shared" si="229"/>
        <v>23</v>
      </c>
    </row>
    <row r="4093" spans="1:27" ht="15.75" hidden="1" customHeight="1" x14ac:dyDescent="0.25">
      <c r="A4093" s="162">
        <v>4068</v>
      </c>
      <c r="B4093" s="162">
        <v>303590</v>
      </c>
      <c r="C4093" s="163" t="s">
        <v>4578</v>
      </c>
      <c r="D4093" s="163" t="s">
        <v>638</v>
      </c>
      <c r="E4093" s="163" t="s">
        <v>1000</v>
      </c>
      <c r="F4093" s="163" t="s">
        <v>4053</v>
      </c>
      <c r="G4093" s="163" t="s">
        <v>4420</v>
      </c>
      <c r="H4093" s="163" t="s">
        <v>4421</v>
      </c>
      <c r="I4093" s="163" t="s">
        <v>716</v>
      </c>
      <c r="J4093" s="170"/>
      <c r="K4093" s="170"/>
      <c r="L4093" s="163" t="s">
        <v>644</v>
      </c>
      <c r="M4093" s="162">
        <v>14</v>
      </c>
      <c r="N4093" s="162">
        <v>86</v>
      </c>
      <c r="O4093" s="162">
        <v>202</v>
      </c>
      <c r="P4093" s="162">
        <v>1481</v>
      </c>
      <c r="Q4093" s="162">
        <v>2736</v>
      </c>
      <c r="R4093" s="164" t="s">
        <v>644</v>
      </c>
      <c r="S4093" s="164">
        <v>1</v>
      </c>
      <c r="T4093" s="164">
        <v>1</v>
      </c>
      <c r="U4093" s="164" t="s">
        <v>644</v>
      </c>
      <c r="V4093" s="164" t="s">
        <v>644</v>
      </c>
      <c r="W4093" s="162">
        <f t="shared" si="231"/>
        <v>5</v>
      </c>
      <c r="X4093" s="162">
        <v>1</v>
      </c>
      <c r="Y4093" t="str">
        <f t="shared" si="228"/>
        <v>Public Secondary</v>
      </c>
      <c r="AA4093" t="str">
        <f t="shared" si="229"/>
        <v>23</v>
      </c>
    </row>
    <row r="4094" spans="1:27" ht="15.75" hidden="1" customHeight="1" x14ac:dyDescent="0.25">
      <c r="A4094" s="162">
        <v>4069</v>
      </c>
      <c r="B4094" s="162">
        <v>303591</v>
      </c>
      <c r="C4094" s="163" t="s">
        <v>4579</v>
      </c>
      <c r="D4094" s="163" t="s">
        <v>638</v>
      </c>
      <c r="E4094" s="163" t="s">
        <v>1000</v>
      </c>
      <c r="F4094" s="163" t="s">
        <v>4053</v>
      </c>
      <c r="G4094" s="163" t="s">
        <v>4410</v>
      </c>
      <c r="H4094" s="163" t="s">
        <v>4411</v>
      </c>
      <c r="I4094" s="163" t="s">
        <v>716</v>
      </c>
      <c r="J4094" s="170"/>
      <c r="K4094" s="170"/>
      <c r="L4094" s="163" t="s">
        <v>644</v>
      </c>
      <c r="M4094" s="162">
        <v>14</v>
      </c>
      <c r="N4094" s="162">
        <v>86</v>
      </c>
      <c r="O4094" s="162">
        <v>202</v>
      </c>
      <c r="P4094" s="162">
        <v>1480</v>
      </c>
      <c r="Q4094" s="162">
        <v>2735</v>
      </c>
      <c r="R4094" s="164" t="s">
        <v>644</v>
      </c>
      <c r="S4094" s="164">
        <v>1</v>
      </c>
      <c r="T4094" s="164"/>
      <c r="U4094" s="164" t="s">
        <v>644</v>
      </c>
      <c r="V4094" s="164" t="s">
        <v>644</v>
      </c>
      <c r="W4094" s="162">
        <f t="shared" si="231"/>
        <v>2</v>
      </c>
      <c r="X4094" s="162">
        <v>1</v>
      </c>
      <c r="Y4094" t="str">
        <f t="shared" si="228"/>
        <v>Public JHS</v>
      </c>
      <c r="AA4094" t="str">
        <f t="shared" si="229"/>
        <v>2</v>
      </c>
    </row>
    <row r="4095" spans="1:27" ht="15.75" hidden="1" customHeight="1" x14ac:dyDescent="0.25">
      <c r="A4095" s="162">
        <v>4070</v>
      </c>
      <c r="B4095" s="162">
        <v>303592</v>
      </c>
      <c r="C4095" s="163" t="s">
        <v>4580</v>
      </c>
      <c r="D4095" s="163" t="s">
        <v>638</v>
      </c>
      <c r="E4095" s="163" t="s">
        <v>1000</v>
      </c>
      <c r="F4095" s="163" t="s">
        <v>4053</v>
      </c>
      <c r="G4095" s="163" t="s">
        <v>4063</v>
      </c>
      <c r="H4095" s="163" t="s">
        <v>4064</v>
      </c>
      <c r="I4095" s="163" t="s">
        <v>716</v>
      </c>
      <c r="J4095" s="162">
        <v>11.2855875</v>
      </c>
      <c r="K4095" s="162">
        <v>125.0666482</v>
      </c>
      <c r="L4095" s="163" t="s">
        <v>644</v>
      </c>
      <c r="M4095" s="162">
        <v>14</v>
      </c>
      <c r="N4095" s="162">
        <v>86</v>
      </c>
      <c r="O4095" s="162">
        <v>202</v>
      </c>
      <c r="P4095" s="162">
        <v>1463</v>
      </c>
      <c r="Q4095" s="162">
        <v>2712</v>
      </c>
      <c r="R4095" s="164" t="s">
        <v>644</v>
      </c>
      <c r="S4095" s="164">
        <v>1</v>
      </c>
      <c r="T4095" s="164">
        <v>1</v>
      </c>
      <c r="U4095" s="164" t="s">
        <v>644</v>
      </c>
      <c r="V4095" s="164" t="s">
        <v>644</v>
      </c>
      <c r="W4095" s="162">
        <f t="shared" si="231"/>
        <v>5</v>
      </c>
      <c r="X4095" s="162">
        <v>1</v>
      </c>
      <c r="Y4095" t="str">
        <f t="shared" si="228"/>
        <v>Public Secondary</v>
      </c>
      <c r="AA4095" t="str">
        <f t="shared" si="229"/>
        <v>23</v>
      </c>
    </row>
    <row r="4096" spans="1:27" ht="15.75" hidden="1" customHeight="1" x14ac:dyDescent="0.25">
      <c r="A4096" s="162">
        <v>4071</v>
      </c>
      <c r="B4096" s="162">
        <v>303593</v>
      </c>
      <c r="C4096" s="163" t="s">
        <v>4581</v>
      </c>
      <c r="D4096" s="163" t="s">
        <v>638</v>
      </c>
      <c r="E4096" s="163" t="s">
        <v>1000</v>
      </c>
      <c r="F4096" s="163" t="s">
        <v>4053</v>
      </c>
      <c r="G4096" s="163" t="s">
        <v>4063</v>
      </c>
      <c r="H4096" s="163" t="s">
        <v>4064</v>
      </c>
      <c r="I4096" s="163" t="s">
        <v>716</v>
      </c>
      <c r="J4096" s="162">
        <v>11.331946</v>
      </c>
      <c r="K4096" s="162">
        <v>125.139771</v>
      </c>
      <c r="L4096" s="163" t="s">
        <v>644</v>
      </c>
      <c r="M4096" s="162">
        <v>14</v>
      </c>
      <c r="N4096" s="162">
        <v>86</v>
      </c>
      <c r="O4096" s="162">
        <v>202</v>
      </c>
      <c r="P4096" s="162">
        <v>1463</v>
      </c>
      <c r="Q4096" s="162">
        <v>2712</v>
      </c>
      <c r="R4096" s="164" t="s">
        <v>644</v>
      </c>
      <c r="S4096" s="164">
        <v>1</v>
      </c>
      <c r="T4096" s="164">
        <v>1</v>
      </c>
      <c r="U4096" s="164" t="s">
        <v>644</v>
      </c>
      <c r="V4096" s="164" t="s">
        <v>644</v>
      </c>
      <c r="W4096" s="162">
        <f t="shared" si="231"/>
        <v>5</v>
      </c>
      <c r="X4096" s="162">
        <v>1</v>
      </c>
      <c r="Y4096" t="str">
        <f t="shared" si="228"/>
        <v>Public Secondary</v>
      </c>
      <c r="AA4096" t="str">
        <f t="shared" si="229"/>
        <v>23</v>
      </c>
    </row>
    <row r="4097" spans="1:27" ht="15.75" hidden="1" customHeight="1" x14ac:dyDescent="0.25">
      <c r="A4097" s="162">
        <v>4072</v>
      </c>
      <c r="B4097" s="162">
        <v>303594</v>
      </c>
      <c r="C4097" s="163" t="s">
        <v>4582</v>
      </c>
      <c r="D4097" s="163" t="s">
        <v>638</v>
      </c>
      <c r="E4097" s="163" t="s">
        <v>1000</v>
      </c>
      <c r="F4097" s="163" t="s">
        <v>4053</v>
      </c>
      <c r="G4097" s="163" t="s">
        <v>4063</v>
      </c>
      <c r="H4097" s="163" t="s">
        <v>4081</v>
      </c>
      <c r="I4097" s="163" t="s">
        <v>716</v>
      </c>
      <c r="J4097" s="162">
        <v>11.377724000000001</v>
      </c>
      <c r="K4097" s="162">
        <v>125.233154</v>
      </c>
      <c r="L4097" s="163" t="s">
        <v>644</v>
      </c>
      <c r="M4097" s="162">
        <v>14</v>
      </c>
      <c r="N4097" s="162">
        <v>86</v>
      </c>
      <c r="O4097" s="162">
        <v>202</v>
      </c>
      <c r="P4097" s="162">
        <v>1463</v>
      </c>
      <c r="Q4097" s="162">
        <v>2713</v>
      </c>
      <c r="R4097" s="164" t="s">
        <v>644</v>
      </c>
      <c r="S4097" s="164">
        <v>1</v>
      </c>
      <c r="T4097" s="164">
        <v>1</v>
      </c>
      <c r="U4097" s="164" t="s">
        <v>644</v>
      </c>
      <c r="V4097" s="164" t="s">
        <v>644</v>
      </c>
      <c r="W4097" s="162">
        <f t="shared" si="231"/>
        <v>5</v>
      </c>
      <c r="X4097" s="162">
        <v>1</v>
      </c>
      <c r="Y4097" t="str">
        <f t="shared" si="228"/>
        <v>Public Secondary</v>
      </c>
      <c r="AA4097" t="str">
        <f t="shared" si="229"/>
        <v>23</v>
      </c>
    </row>
    <row r="4098" spans="1:27" ht="15.75" hidden="1" customHeight="1" x14ac:dyDescent="0.25">
      <c r="A4098" s="162">
        <v>4073</v>
      </c>
      <c r="B4098" s="162">
        <v>303595</v>
      </c>
      <c r="C4098" s="163" t="s">
        <v>4583</v>
      </c>
      <c r="D4098" s="163" t="s">
        <v>638</v>
      </c>
      <c r="E4098" s="163" t="s">
        <v>1000</v>
      </c>
      <c r="F4098" s="163" t="s">
        <v>4053</v>
      </c>
      <c r="G4098" s="163" t="s">
        <v>4133</v>
      </c>
      <c r="H4098" s="163" t="s">
        <v>4155</v>
      </c>
      <c r="I4098" s="163" t="s">
        <v>716</v>
      </c>
      <c r="J4098" s="162">
        <v>11.583633000000001</v>
      </c>
      <c r="K4098" s="162">
        <v>124.803314</v>
      </c>
      <c r="L4098" s="163" t="s">
        <v>644</v>
      </c>
      <c r="M4098" s="162">
        <v>14</v>
      </c>
      <c r="N4098" s="162">
        <v>86</v>
      </c>
      <c r="O4098" s="162">
        <v>202</v>
      </c>
      <c r="P4098" s="162">
        <v>1465</v>
      </c>
      <c r="Q4098" s="162">
        <v>2716</v>
      </c>
      <c r="R4098" s="164" t="s">
        <v>644</v>
      </c>
      <c r="S4098" s="164">
        <v>1</v>
      </c>
      <c r="T4098" s="164">
        <v>1</v>
      </c>
      <c r="U4098" s="164" t="s">
        <v>644</v>
      </c>
      <c r="V4098" s="164" t="s">
        <v>644</v>
      </c>
      <c r="W4098" s="162">
        <f t="shared" si="231"/>
        <v>5</v>
      </c>
      <c r="X4098" s="162">
        <v>1</v>
      </c>
      <c r="Y4098" t="str">
        <f t="shared" si="228"/>
        <v>Public Secondary</v>
      </c>
      <c r="AA4098" t="str">
        <f t="shared" si="229"/>
        <v>23</v>
      </c>
    </row>
    <row r="4099" spans="1:27" ht="15.75" hidden="1" customHeight="1" x14ac:dyDescent="0.25">
      <c r="A4099" s="162">
        <v>4074</v>
      </c>
      <c r="B4099" s="162">
        <v>303596</v>
      </c>
      <c r="C4099" s="163" t="s">
        <v>4584</v>
      </c>
      <c r="D4099" s="163" t="s">
        <v>638</v>
      </c>
      <c r="E4099" s="163" t="s">
        <v>1000</v>
      </c>
      <c r="F4099" s="163" t="s">
        <v>4053</v>
      </c>
      <c r="G4099" s="163" t="s">
        <v>4277</v>
      </c>
      <c r="H4099" s="163" t="s">
        <v>4277</v>
      </c>
      <c r="I4099" s="163" t="s">
        <v>716</v>
      </c>
      <c r="J4099" s="162">
        <v>12.023203000000001</v>
      </c>
      <c r="K4099" s="162">
        <v>125.09857</v>
      </c>
      <c r="L4099" s="163" t="s">
        <v>644</v>
      </c>
      <c r="M4099" s="162">
        <v>14</v>
      </c>
      <c r="N4099" s="162">
        <v>86</v>
      </c>
      <c r="O4099" s="162">
        <v>202</v>
      </c>
      <c r="P4099" s="162">
        <v>1471</v>
      </c>
      <c r="Q4099" s="162">
        <v>2723</v>
      </c>
      <c r="R4099" s="164" t="s">
        <v>644</v>
      </c>
      <c r="S4099" s="164">
        <v>1</v>
      </c>
      <c r="T4099" s="164">
        <v>1</v>
      </c>
      <c r="U4099" s="164" t="s">
        <v>644</v>
      </c>
      <c r="V4099" s="164" t="s">
        <v>644</v>
      </c>
      <c r="W4099" s="162">
        <f t="shared" si="231"/>
        <v>5</v>
      </c>
      <c r="X4099" s="162">
        <v>1</v>
      </c>
      <c r="Y4099" t="str">
        <f t="shared" si="228"/>
        <v>Public Secondary</v>
      </c>
      <c r="AA4099" t="str">
        <f t="shared" si="229"/>
        <v>23</v>
      </c>
    </row>
    <row r="4100" spans="1:27" ht="15.75" hidden="1" customHeight="1" x14ac:dyDescent="0.25">
      <c r="A4100" s="162">
        <v>4075</v>
      </c>
      <c r="B4100" s="162">
        <v>303597</v>
      </c>
      <c r="C4100" s="163" t="s">
        <v>4585</v>
      </c>
      <c r="D4100" s="163" t="s">
        <v>638</v>
      </c>
      <c r="E4100" s="163" t="s">
        <v>1000</v>
      </c>
      <c r="F4100" s="163" t="s">
        <v>4053</v>
      </c>
      <c r="G4100" s="163" t="s">
        <v>4103</v>
      </c>
      <c r="H4100" s="163" t="s">
        <v>4103</v>
      </c>
      <c r="I4100" s="163" t="s">
        <v>716</v>
      </c>
      <c r="J4100" s="162">
        <v>11.566144</v>
      </c>
      <c r="K4100" s="162">
        <v>124.985962</v>
      </c>
      <c r="L4100" s="163" t="s">
        <v>644</v>
      </c>
      <c r="M4100" s="162">
        <v>14</v>
      </c>
      <c r="N4100" s="162">
        <v>86</v>
      </c>
      <c r="O4100" s="162">
        <v>202</v>
      </c>
      <c r="P4100" s="162">
        <v>1464</v>
      </c>
      <c r="Q4100" s="162">
        <v>2714</v>
      </c>
      <c r="R4100" s="164" t="s">
        <v>644</v>
      </c>
      <c r="S4100" s="164">
        <v>1</v>
      </c>
      <c r="T4100" s="164">
        <v>1</v>
      </c>
      <c r="U4100" s="164" t="s">
        <v>644</v>
      </c>
      <c r="V4100" s="164" t="s">
        <v>644</v>
      </c>
      <c r="W4100" s="162">
        <f t="shared" si="231"/>
        <v>5</v>
      </c>
      <c r="X4100" s="162">
        <v>1</v>
      </c>
      <c r="Y4100" t="str">
        <f t="shared" si="228"/>
        <v>Public Secondary</v>
      </c>
      <c r="AA4100" t="str">
        <f t="shared" si="229"/>
        <v>23</v>
      </c>
    </row>
    <row r="4101" spans="1:27" ht="15.75" hidden="1" customHeight="1" x14ac:dyDescent="0.25">
      <c r="A4101" s="162">
        <v>4076</v>
      </c>
      <c r="B4101" s="162">
        <v>303598</v>
      </c>
      <c r="C4101" s="163" t="s">
        <v>4586</v>
      </c>
      <c r="D4101" s="163" t="s">
        <v>638</v>
      </c>
      <c r="E4101" s="163" t="s">
        <v>1000</v>
      </c>
      <c r="F4101" s="163" t="s">
        <v>4053</v>
      </c>
      <c r="G4101" s="163" t="s">
        <v>4494</v>
      </c>
      <c r="H4101" s="163" t="s">
        <v>4515</v>
      </c>
      <c r="I4101" s="163" t="s">
        <v>716</v>
      </c>
      <c r="J4101" s="166">
        <v>11.915728</v>
      </c>
      <c r="K4101" s="166">
        <v>125.15625</v>
      </c>
      <c r="L4101" s="163" t="s">
        <v>644</v>
      </c>
      <c r="M4101" s="162">
        <v>14</v>
      </c>
      <c r="N4101" s="162">
        <v>86</v>
      </c>
      <c r="O4101" s="162">
        <v>202</v>
      </c>
      <c r="P4101" s="162">
        <v>1473</v>
      </c>
      <c r="Q4101" s="162">
        <v>2726</v>
      </c>
      <c r="R4101" s="164" t="s">
        <v>644</v>
      </c>
      <c r="S4101" s="164">
        <v>1</v>
      </c>
      <c r="T4101" s="164">
        <v>1</v>
      </c>
      <c r="U4101" s="164" t="s">
        <v>644</v>
      </c>
      <c r="V4101" s="164" t="s">
        <v>644</v>
      </c>
      <c r="W4101" s="162">
        <f t="shared" si="231"/>
        <v>5</v>
      </c>
      <c r="X4101" s="162">
        <v>1</v>
      </c>
      <c r="Y4101" t="str">
        <f t="shared" si="228"/>
        <v>Public Secondary</v>
      </c>
      <c r="AA4101" t="str">
        <f t="shared" si="229"/>
        <v>23</v>
      </c>
    </row>
    <row r="4102" spans="1:27" ht="15.75" hidden="1" customHeight="1" x14ac:dyDescent="0.25">
      <c r="A4102" s="162">
        <v>4077</v>
      </c>
      <c r="B4102" s="162">
        <v>303599</v>
      </c>
      <c r="C4102" s="163" t="s">
        <v>4587</v>
      </c>
      <c r="D4102" s="163" t="s">
        <v>638</v>
      </c>
      <c r="E4102" s="163" t="s">
        <v>1000</v>
      </c>
      <c r="F4102" s="163" t="s">
        <v>4053</v>
      </c>
      <c r="G4102" s="163" t="s">
        <v>4356</v>
      </c>
      <c r="H4102" s="163" t="s">
        <v>4357</v>
      </c>
      <c r="I4102" s="163" t="s">
        <v>716</v>
      </c>
      <c r="J4102" s="162">
        <v>12.03595556</v>
      </c>
      <c r="K4102" s="162">
        <v>124.6637444</v>
      </c>
      <c r="L4102" s="163" t="s">
        <v>644</v>
      </c>
      <c r="M4102" s="162">
        <v>14</v>
      </c>
      <c r="N4102" s="162">
        <v>86</v>
      </c>
      <c r="O4102" s="162">
        <v>202</v>
      </c>
      <c r="P4102" s="162">
        <v>1478</v>
      </c>
      <c r="Q4102" s="162">
        <v>2731</v>
      </c>
      <c r="R4102" s="164" t="s">
        <v>644</v>
      </c>
      <c r="S4102" s="164">
        <v>1</v>
      </c>
      <c r="T4102" s="164">
        <v>1</v>
      </c>
      <c r="U4102" s="164" t="s">
        <v>644</v>
      </c>
      <c r="V4102" s="164" t="s">
        <v>644</v>
      </c>
      <c r="W4102" s="162">
        <f t="shared" si="231"/>
        <v>5</v>
      </c>
      <c r="X4102" s="162">
        <v>1</v>
      </c>
      <c r="Y4102" t="str">
        <f t="shared" si="228"/>
        <v>Public Secondary</v>
      </c>
      <c r="AA4102" t="str">
        <f t="shared" si="229"/>
        <v>23</v>
      </c>
    </row>
    <row r="4103" spans="1:27" ht="15.75" hidden="1" customHeight="1" x14ac:dyDescent="0.25">
      <c r="A4103" s="162">
        <v>4078</v>
      </c>
      <c r="B4103" s="162">
        <v>303600</v>
      </c>
      <c r="C4103" s="163" t="s">
        <v>4588</v>
      </c>
      <c r="D4103" s="163" t="s">
        <v>638</v>
      </c>
      <c r="E4103" s="163" t="s">
        <v>1000</v>
      </c>
      <c r="F4103" s="163" t="s">
        <v>4053</v>
      </c>
      <c r="G4103" s="163" t="s">
        <v>4054</v>
      </c>
      <c r="H4103" s="163" t="s">
        <v>4054</v>
      </c>
      <c r="I4103" s="163" t="s">
        <v>716</v>
      </c>
      <c r="J4103" s="162">
        <v>11.943516669999999</v>
      </c>
      <c r="K4103" s="162">
        <v>124.33587780000001</v>
      </c>
      <c r="L4103" s="163" t="s">
        <v>644</v>
      </c>
      <c r="M4103" s="162">
        <v>14</v>
      </c>
      <c r="N4103" s="162">
        <v>86</v>
      </c>
      <c r="O4103" s="162">
        <v>202</v>
      </c>
      <c r="P4103" s="162">
        <v>1462</v>
      </c>
      <c r="Q4103" s="162">
        <v>2711</v>
      </c>
      <c r="R4103" s="164" t="s">
        <v>644</v>
      </c>
      <c r="S4103" s="164">
        <v>1</v>
      </c>
      <c r="T4103" s="164">
        <v>1</v>
      </c>
      <c r="U4103" s="164" t="s">
        <v>644</v>
      </c>
      <c r="V4103" s="164" t="s">
        <v>644</v>
      </c>
      <c r="W4103" s="162">
        <f t="shared" si="231"/>
        <v>5</v>
      </c>
      <c r="X4103" s="162">
        <v>1</v>
      </c>
      <c r="Y4103" t="str">
        <f t="shared" si="228"/>
        <v>Public Secondary</v>
      </c>
      <c r="AA4103" t="str">
        <f t="shared" si="229"/>
        <v>23</v>
      </c>
    </row>
    <row r="4104" spans="1:27" ht="15.75" hidden="1" customHeight="1" x14ac:dyDescent="0.25">
      <c r="A4104" s="162">
        <v>4079</v>
      </c>
      <c r="B4104" s="162">
        <v>303601</v>
      </c>
      <c r="C4104" s="163" t="s">
        <v>4589</v>
      </c>
      <c r="D4104" s="163" t="s">
        <v>638</v>
      </c>
      <c r="E4104" s="163" t="s">
        <v>1000</v>
      </c>
      <c r="F4104" s="163" t="s">
        <v>4053</v>
      </c>
      <c r="G4104" s="163" t="s">
        <v>4133</v>
      </c>
      <c r="H4104" s="163" t="s">
        <v>4134</v>
      </c>
      <c r="I4104" s="163" t="s">
        <v>716</v>
      </c>
      <c r="J4104" s="162">
        <v>11.594396</v>
      </c>
      <c r="K4104" s="162">
        <v>124.82666</v>
      </c>
      <c r="L4104" s="163" t="s">
        <v>644</v>
      </c>
      <c r="M4104" s="162">
        <v>14</v>
      </c>
      <c r="N4104" s="162">
        <v>86</v>
      </c>
      <c r="O4104" s="162">
        <v>202</v>
      </c>
      <c r="P4104" s="162">
        <v>1465</v>
      </c>
      <c r="Q4104" s="162">
        <v>2715</v>
      </c>
      <c r="R4104" s="164" t="s">
        <v>644</v>
      </c>
      <c r="S4104" s="164">
        <v>1</v>
      </c>
      <c r="T4104" s="164">
        <v>1</v>
      </c>
      <c r="U4104" s="164" t="s">
        <v>644</v>
      </c>
      <c r="V4104" s="164" t="s">
        <v>644</v>
      </c>
      <c r="W4104" s="162">
        <f t="shared" si="231"/>
        <v>5</v>
      </c>
      <c r="X4104" s="162">
        <v>1</v>
      </c>
      <c r="Y4104" t="str">
        <f t="shared" si="228"/>
        <v>Public Secondary</v>
      </c>
      <c r="AA4104" t="str">
        <f t="shared" si="229"/>
        <v>23</v>
      </c>
    </row>
    <row r="4105" spans="1:27" ht="15.75" hidden="1" customHeight="1" x14ac:dyDescent="0.25">
      <c r="A4105" s="162">
        <v>4080</v>
      </c>
      <c r="B4105" s="162">
        <v>303602</v>
      </c>
      <c r="C4105" s="163" t="s">
        <v>4590</v>
      </c>
      <c r="D4105" s="163" t="s">
        <v>638</v>
      </c>
      <c r="E4105" s="163" t="s">
        <v>1000</v>
      </c>
      <c r="F4105" s="163" t="s">
        <v>4053</v>
      </c>
      <c r="G4105" s="163" t="s">
        <v>4538</v>
      </c>
      <c r="H4105" s="163" t="s">
        <v>4538</v>
      </c>
      <c r="I4105" s="163" t="s">
        <v>716</v>
      </c>
      <c r="J4105" s="170"/>
      <c r="K4105" s="170"/>
      <c r="L4105" s="163" t="s">
        <v>644</v>
      </c>
      <c r="M4105" s="162">
        <v>14</v>
      </c>
      <c r="N4105" s="162">
        <v>86</v>
      </c>
      <c r="O4105" s="162">
        <v>202</v>
      </c>
      <c r="P4105" s="162">
        <v>1485</v>
      </c>
      <c r="Q4105" s="162">
        <v>2741</v>
      </c>
      <c r="R4105" s="164" t="s">
        <v>644</v>
      </c>
      <c r="S4105" s="164">
        <v>1</v>
      </c>
      <c r="T4105" s="164">
        <v>1</v>
      </c>
      <c r="U4105" s="164" t="s">
        <v>644</v>
      </c>
      <c r="V4105" s="164" t="s">
        <v>644</v>
      </c>
      <c r="W4105" s="162">
        <f t="shared" si="231"/>
        <v>5</v>
      </c>
      <c r="X4105" s="162">
        <v>1</v>
      </c>
      <c r="Y4105" t="str">
        <f t="shared" si="228"/>
        <v>Public Secondary</v>
      </c>
      <c r="AA4105" t="str">
        <f t="shared" si="229"/>
        <v>23</v>
      </c>
    </row>
    <row r="4106" spans="1:27" ht="15.75" hidden="1" customHeight="1" x14ac:dyDescent="0.25">
      <c r="A4106" s="162">
        <v>4081</v>
      </c>
      <c r="B4106" s="162">
        <v>303603</v>
      </c>
      <c r="C4106" s="163" t="s">
        <v>4591</v>
      </c>
      <c r="D4106" s="163" t="s">
        <v>638</v>
      </c>
      <c r="E4106" s="163" t="s">
        <v>1000</v>
      </c>
      <c r="F4106" s="163" t="s">
        <v>4053</v>
      </c>
      <c r="G4106" s="163" t="s">
        <v>4133</v>
      </c>
      <c r="H4106" s="163" t="s">
        <v>4155</v>
      </c>
      <c r="I4106" s="163" t="s">
        <v>716</v>
      </c>
      <c r="J4106" s="170"/>
      <c r="K4106" s="170"/>
      <c r="L4106" s="163" t="s">
        <v>644</v>
      </c>
      <c r="M4106" s="162">
        <v>14</v>
      </c>
      <c r="N4106" s="162">
        <v>86</v>
      </c>
      <c r="O4106" s="162">
        <v>202</v>
      </c>
      <c r="P4106" s="162">
        <v>1465</v>
      </c>
      <c r="Q4106" s="162">
        <v>2716</v>
      </c>
      <c r="R4106" s="164" t="s">
        <v>644</v>
      </c>
      <c r="S4106" s="164">
        <v>1</v>
      </c>
      <c r="T4106" s="164">
        <v>1</v>
      </c>
      <c r="U4106" s="164" t="s">
        <v>644</v>
      </c>
      <c r="V4106" s="164" t="s">
        <v>644</v>
      </c>
      <c r="W4106" s="162">
        <f t="shared" si="231"/>
        <v>5</v>
      </c>
      <c r="X4106" s="162">
        <v>1</v>
      </c>
      <c r="Y4106" t="str">
        <f t="shared" si="228"/>
        <v>Public Secondary</v>
      </c>
      <c r="AA4106" t="str">
        <f t="shared" si="229"/>
        <v>23</v>
      </c>
    </row>
    <row r="4107" spans="1:27" ht="15.75" hidden="1" customHeight="1" x14ac:dyDescent="0.25">
      <c r="A4107" s="162">
        <v>4082</v>
      </c>
      <c r="B4107" s="162">
        <v>303605</v>
      </c>
      <c r="C4107" s="163" t="s">
        <v>4592</v>
      </c>
      <c r="D4107" s="163" t="s">
        <v>638</v>
      </c>
      <c r="E4107" s="163" t="s">
        <v>1000</v>
      </c>
      <c r="F4107" s="163" t="s">
        <v>4053</v>
      </c>
      <c r="G4107" s="163" t="s">
        <v>4457</v>
      </c>
      <c r="H4107" s="163" t="s">
        <v>4458</v>
      </c>
      <c r="I4107" s="163" t="s">
        <v>716</v>
      </c>
      <c r="J4107" s="162">
        <v>11.60515</v>
      </c>
      <c r="K4107" s="162">
        <v>124.8871583</v>
      </c>
      <c r="L4107" s="163" t="s">
        <v>644</v>
      </c>
      <c r="M4107" s="162">
        <v>14</v>
      </c>
      <c r="N4107" s="162">
        <v>86</v>
      </c>
      <c r="O4107" s="162">
        <v>202</v>
      </c>
      <c r="P4107" s="162">
        <v>1484</v>
      </c>
      <c r="Q4107" s="162">
        <v>2739</v>
      </c>
      <c r="R4107" s="164" t="s">
        <v>644</v>
      </c>
      <c r="S4107" s="164">
        <v>1</v>
      </c>
      <c r="T4107" s="164">
        <v>1</v>
      </c>
      <c r="U4107" s="164" t="s">
        <v>644</v>
      </c>
      <c r="V4107" s="164" t="s">
        <v>644</v>
      </c>
      <c r="W4107" s="162">
        <f t="shared" si="231"/>
        <v>5</v>
      </c>
      <c r="X4107" s="162">
        <v>1</v>
      </c>
      <c r="Y4107" t="str">
        <f t="shared" si="228"/>
        <v>Public Secondary</v>
      </c>
      <c r="AA4107" t="str">
        <f t="shared" si="229"/>
        <v>23</v>
      </c>
    </row>
    <row r="4108" spans="1:27" ht="15.75" hidden="1" customHeight="1" x14ac:dyDescent="0.25">
      <c r="A4108" s="162">
        <v>4083</v>
      </c>
      <c r="B4108" s="162">
        <v>303606</v>
      </c>
      <c r="C4108" s="163" t="s">
        <v>4593</v>
      </c>
      <c r="D4108" s="163" t="s">
        <v>638</v>
      </c>
      <c r="E4108" s="163" t="s">
        <v>1000</v>
      </c>
      <c r="F4108" s="163" t="s">
        <v>4053</v>
      </c>
      <c r="G4108" s="163" t="s">
        <v>4230</v>
      </c>
      <c r="H4108" s="163" t="s">
        <v>4230</v>
      </c>
      <c r="I4108" s="163" t="s">
        <v>716</v>
      </c>
      <c r="J4108" s="162">
        <v>11.652236</v>
      </c>
      <c r="K4108" s="162">
        <v>125.038147</v>
      </c>
      <c r="L4108" s="163" t="s">
        <v>644</v>
      </c>
      <c r="M4108" s="162">
        <v>14</v>
      </c>
      <c r="N4108" s="162">
        <v>86</v>
      </c>
      <c r="O4108" s="162">
        <v>202</v>
      </c>
      <c r="P4108" s="162">
        <v>1467</v>
      </c>
      <c r="Q4108" s="162">
        <v>2719</v>
      </c>
      <c r="R4108" s="164" t="s">
        <v>644</v>
      </c>
      <c r="S4108" s="164">
        <v>1</v>
      </c>
      <c r="T4108" s="164">
        <v>1</v>
      </c>
      <c r="U4108" s="164" t="s">
        <v>644</v>
      </c>
      <c r="V4108" s="164" t="s">
        <v>644</v>
      </c>
      <c r="W4108" s="162">
        <f t="shared" si="231"/>
        <v>5</v>
      </c>
      <c r="X4108" s="162">
        <v>1</v>
      </c>
      <c r="Y4108" t="str">
        <f t="shared" si="228"/>
        <v>Public Secondary</v>
      </c>
      <c r="AA4108" t="str">
        <f t="shared" si="229"/>
        <v>23</v>
      </c>
    </row>
    <row r="4109" spans="1:27" ht="15.75" hidden="1" customHeight="1" x14ac:dyDescent="0.25">
      <c r="A4109" s="162">
        <v>4084</v>
      </c>
      <c r="B4109" s="162">
        <v>303607</v>
      </c>
      <c r="C4109" s="163" t="s">
        <v>4594</v>
      </c>
      <c r="D4109" s="163" t="s">
        <v>638</v>
      </c>
      <c r="E4109" s="163" t="s">
        <v>1000</v>
      </c>
      <c r="F4109" s="163" t="s">
        <v>4053</v>
      </c>
      <c r="G4109" s="163" t="s">
        <v>4457</v>
      </c>
      <c r="H4109" s="163" t="s">
        <v>4458</v>
      </c>
      <c r="I4109" s="163" t="s">
        <v>716</v>
      </c>
      <c r="J4109" s="162">
        <v>11.535197999999999</v>
      </c>
      <c r="K4109" s="162">
        <v>124.954376</v>
      </c>
      <c r="L4109" s="163" t="s">
        <v>644</v>
      </c>
      <c r="M4109" s="162">
        <v>14</v>
      </c>
      <c r="N4109" s="162">
        <v>86</v>
      </c>
      <c r="O4109" s="162">
        <v>202</v>
      </c>
      <c r="P4109" s="162">
        <v>1484</v>
      </c>
      <c r="Q4109" s="162">
        <v>2739</v>
      </c>
      <c r="R4109" s="164" t="s">
        <v>644</v>
      </c>
      <c r="S4109" s="164">
        <v>1</v>
      </c>
      <c r="T4109" s="164">
        <v>1</v>
      </c>
      <c r="U4109" s="164" t="s">
        <v>644</v>
      </c>
      <c r="V4109" s="164" t="s">
        <v>644</v>
      </c>
      <c r="W4109" s="162">
        <f t="shared" si="231"/>
        <v>5</v>
      </c>
      <c r="X4109" s="162">
        <v>1</v>
      </c>
      <c r="Y4109" t="str">
        <f t="shared" si="228"/>
        <v>Public Secondary</v>
      </c>
      <c r="AA4109" t="str">
        <f t="shared" si="229"/>
        <v>23</v>
      </c>
    </row>
    <row r="4110" spans="1:27" ht="15.75" hidden="1" customHeight="1" x14ac:dyDescent="0.25">
      <c r="A4110" s="162">
        <v>4085</v>
      </c>
      <c r="B4110" s="162">
        <v>303608</v>
      </c>
      <c r="C4110" s="163" t="s">
        <v>4595</v>
      </c>
      <c r="D4110" s="163" t="s">
        <v>638</v>
      </c>
      <c r="E4110" s="163" t="s">
        <v>1000</v>
      </c>
      <c r="F4110" s="163" t="s">
        <v>4053</v>
      </c>
      <c r="G4110" s="163" t="s">
        <v>4483</v>
      </c>
      <c r="H4110" s="163" t="s">
        <v>4483</v>
      </c>
      <c r="I4110" s="163" t="s">
        <v>716</v>
      </c>
      <c r="J4110" s="170"/>
      <c r="K4110" s="170"/>
      <c r="L4110" s="163" t="s">
        <v>644</v>
      </c>
      <c r="M4110" s="162">
        <v>14</v>
      </c>
      <c r="N4110" s="162">
        <v>86</v>
      </c>
      <c r="O4110" s="162">
        <v>202</v>
      </c>
      <c r="P4110" s="162">
        <v>1482</v>
      </c>
      <c r="Q4110" s="162">
        <v>2737</v>
      </c>
      <c r="R4110" s="164" t="s">
        <v>644</v>
      </c>
      <c r="S4110" s="164">
        <v>1</v>
      </c>
      <c r="T4110" s="164">
        <v>1</v>
      </c>
      <c r="U4110" s="164" t="s">
        <v>644</v>
      </c>
      <c r="V4110" s="164" t="s">
        <v>644</v>
      </c>
      <c r="W4110" s="162">
        <f t="shared" si="231"/>
        <v>5</v>
      </c>
      <c r="X4110" s="162">
        <v>1</v>
      </c>
      <c r="Y4110" t="str">
        <f t="shared" si="228"/>
        <v>Public Secondary</v>
      </c>
      <c r="AA4110" t="str">
        <f t="shared" si="229"/>
        <v>23</v>
      </c>
    </row>
    <row r="4111" spans="1:27" ht="15.75" hidden="1" customHeight="1" x14ac:dyDescent="0.25">
      <c r="A4111" s="162">
        <v>4086</v>
      </c>
      <c r="B4111" s="162">
        <v>303609</v>
      </c>
      <c r="C4111" s="163" t="s">
        <v>4596</v>
      </c>
      <c r="D4111" s="163" t="s">
        <v>638</v>
      </c>
      <c r="E4111" s="163" t="s">
        <v>1000</v>
      </c>
      <c r="F4111" s="163" t="s">
        <v>4053</v>
      </c>
      <c r="G4111" s="163" t="s">
        <v>4244</v>
      </c>
      <c r="H4111" s="163" t="s">
        <v>4244</v>
      </c>
      <c r="I4111" s="163" t="s">
        <v>716</v>
      </c>
      <c r="J4111" s="162">
        <v>11.762504</v>
      </c>
      <c r="K4111" s="162">
        <v>124.94750999999999</v>
      </c>
      <c r="L4111" s="163" t="s">
        <v>644</v>
      </c>
      <c r="M4111" s="162">
        <v>14</v>
      </c>
      <c r="N4111" s="162">
        <v>86</v>
      </c>
      <c r="O4111" s="162">
        <v>202</v>
      </c>
      <c r="P4111" s="162">
        <v>1468</v>
      </c>
      <c r="Q4111" s="162">
        <v>2720</v>
      </c>
      <c r="R4111" s="164" t="s">
        <v>644</v>
      </c>
      <c r="S4111" s="164">
        <v>1</v>
      </c>
      <c r="T4111" s="164">
        <v>1</v>
      </c>
      <c r="U4111" s="164" t="s">
        <v>644</v>
      </c>
      <c r="V4111" s="164" t="s">
        <v>644</v>
      </c>
      <c r="W4111" s="162">
        <f t="shared" si="231"/>
        <v>5</v>
      </c>
      <c r="X4111" s="162">
        <v>1</v>
      </c>
      <c r="Y4111" t="str">
        <f t="shared" si="228"/>
        <v>Public Secondary</v>
      </c>
      <c r="AA4111" t="str">
        <f t="shared" si="229"/>
        <v>23</v>
      </c>
    </row>
    <row r="4112" spans="1:27" ht="15.75" hidden="1" customHeight="1" x14ac:dyDescent="0.25">
      <c r="A4112" s="162">
        <v>4087</v>
      </c>
      <c r="B4112" s="162">
        <v>303610</v>
      </c>
      <c r="C4112" s="163" t="s">
        <v>4597</v>
      </c>
      <c r="D4112" s="163" t="s">
        <v>638</v>
      </c>
      <c r="E4112" s="163" t="s">
        <v>1000</v>
      </c>
      <c r="F4112" s="163" t="s">
        <v>4053</v>
      </c>
      <c r="G4112" s="163" t="s">
        <v>4494</v>
      </c>
      <c r="H4112" s="163" t="s">
        <v>4515</v>
      </c>
      <c r="I4112" s="163" t="s">
        <v>716</v>
      </c>
      <c r="J4112" s="162">
        <v>11.980218000000001</v>
      </c>
      <c r="K4112" s="162">
        <v>125.128784</v>
      </c>
      <c r="L4112" s="163" t="s">
        <v>644</v>
      </c>
      <c r="M4112" s="162">
        <v>14</v>
      </c>
      <c r="N4112" s="162">
        <v>86</v>
      </c>
      <c r="O4112" s="162">
        <v>202</v>
      </c>
      <c r="P4112" s="162">
        <v>1473</v>
      </c>
      <c r="Q4112" s="162">
        <v>2726</v>
      </c>
      <c r="R4112" s="164" t="s">
        <v>644</v>
      </c>
      <c r="S4112" s="164">
        <v>1</v>
      </c>
      <c r="T4112" s="164"/>
      <c r="U4112" s="164" t="s">
        <v>644</v>
      </c>
      <c r="V4112" s="164" t="s">
        <v>644</v>
      </c>
      <c r="W4112" s="162">
        <f t="shared" si="231"/>
        <v>2</v>
      </c>
      <c r="X4112" s="162">
        <v>1</v>
      </c>
      <c r="Y4112" t="str">
        <f t="shared" si="228"/>
        <v>Public JHS</v>
      </c>
      <c r="AA4112" t="str">
        <f t="shared" si="229"/>
        <v>2</v>
      </c>
    </row>
    <row r="4113" spans="1:27" ht="15.75" hidden="1" customHeight="1" x14ac:dyDescent="0.25">
      <c r="A4113" s="162">
        <v>4088</v>
      </c>
      <c r="B4113" s="162">
        <v>303611</v>
      </c>
      <c r="C4113" s="163" t="s">
        <v>4598</v>
      </c>
      <c r="D4113" s="163" t="s">
        <v>638</v>
      </c>
      <c r="E4113" s="163" t="s">
        <v>1000</v>
      </c>
      <c r="F4113" s="163" t="s">
        <v>4053</v>
      </c>
      <c r="G4113" s="163" t="s">
        <v>4264</v>
      </c>
      <c r="H4113" s="163" t="s">
        <v>4264</v>
      </c>
      <c r="I4113" s="163" t="s">
        <v>716</v>
      </c>
      <c r="J4113" s="162">
        <v>11.217468999999999</v>
      </c>
      <c r="K4113" s="162">
        <v>125.180969</v>
      </c>
      <c r="L4113" s="163" t="s">
        <v>644</v>
      </c>
      <c r="M4113" s="162">
        <v>14</v>
      </c>
      <c r="N4113" s="162">
        <v>86</v>
      </c>
      <c r="O4113" s="162">
        <v>202</v>
      </c>
      <c r="P4113" s="162">
        <v>1469</v>
      </c>
      <c r="Q4113" s="162">
        <v>2721</v>
      </c>
      <c r="R4113" s="164" t="s">
        <v>644</v>
      </c>
      <c r="S4113" s="164">
        <v>1</v>
      </c>
      <c r="T4113" s="164">
        <v>1</v>
      </c>
      <c r="U4113" s="164" t="s">
        <v>644</v>
      </c>
      <c r="V4113" s="164" t="s">
        <v>644</v>
      </c>
      <c r="W4113" s="162">
        <f t="shared" si="231"/>
        <v>5</v>
      </c>
      <c r="X4113" s="162">
        <v>1</v>
      </c>
      <c r="Y4113" t="str">
        <f t="shared" si="228"/>
        <v>Public Secondary</v>
      </c>
      <c r="AA4113" t="str">
        <f t="shared" si="229"/>
        <v>23</v>
      </c>
    </row>
    <row r="4114" spans="1:27" ht="15.75" hidden="1" customHeight="1" x14ac:dyDescent="0.25">
      <c r="A4114" s="162">
        <v>4089</v>
      </c>
      <c r="B4114" s="162">
        <v>303612</v>
      </c>
      <c r="C4114" s="163" t="s">
        <v>4599</v>
      </c>
      <c r="D4114" s="163" t="s">
        <v>638</v>
      </c>
      <c r="E4114" s="163" t="s">
        <v>1000</v>
      </c>
      <c r="F4114" s="163" t="s">
        <v>4053</v>
      </c>
      <c r="G4114" s="163" t="s">
        <v>4208</v>
      </c>
      <c r="H4114" s="163" t="s">
        <v>4206</v>
      </c>
      <c r="I4114" s="163" t="s">
        <v>716</v>
      </c>
      <c r="J4114" s="162">
        <v>12.020517</v>
      </c>
      <c r="K4114" s="162">
        <v>124.918671</v>
      </c>
      <c r="L4114" s="163" t="s">
        <v>644</v>
      </c>
      <c r="M4114" s="162">
        <v>14</v>
      </c>
      <c r="N4114" s="162">
        <v>86</v>
      </c>
      <c r="O4114" s="162">
        <v>202</v>
      </c>
      <c r="P4114" s="162">
        <v>1470</v>
      </c>
      <c r="Q4114" s="162">
        <v>2722</v>
      </c>
      <c r="R4114" s="164" t="s">
        <v>644</v>
      </c>
      <c r="S4114" s="164">
        <v>1</v>
      </c>
      <c r="T4114" s="164">
        <v>1</v>
      </c>
      <c r="U4114" s="164" t="s">
        <v>644</v>
      </c>
      <c r="V4114" s="164" t="s">
        <v>644</v>
      </c>
      <c r="W4114" s="162">
        <f t="shared" si="231"/>
        <v>5</v>
      </c>
      <c r="X4114" s="162">
        <v>1</v>
      </c>
      <c r="Y4114" t="str">
        <f t="shared" si="228"/>
        <v>Public Secondary</v>
      </c>
      <c r="AA4114" t="str">
        <f t="shared" si="229"/>
        <v>23</v>
      </c>
    </row>
    <row r="4115" spans="1:27" ht="15.75" hidden="1" customHeight="1" x14ac:dyDescent="0.25">
      <c r="A4115" s="162">
        <v>4090</v>
      </c>
      <c r="B4115" s="162">
        <v>303613</v>
      </c>
      <c r="C4115" s="163" t="s">
        <v>4600</v>
      </c>
      <c r="D4115" s="163" t="s">
        <v>638</v>
      </c>
      <c r="E4115" s="163" t="s">
        <v>1000</v>
      </c>
      <c r="F4115" s="163" t="s">
        <v>4053</v>
      </c>
      <c r="G4115" s="163" t="s">
        <v>4277</v>
      </c>
      <c r="H4115" s="163" t="s">
        <v>4277</v>
      </c>
      <c r="I4115" s="163" t="s">
        <v>716</v>
      </c>
      <c r="J4115" s="170"/>
      <c r="K4115" s="170"/>
      <c r="L4115" s="163" t="s">
        <v>644</v>
      </c>
      <c r="M4115" s="162">
        <v>14</v>
      </c>
      <c r="N4115" s="162">
        <v>86</v>
      </c>
      <c r="O4115" s="162">
        <v>202</v>
      </c>
      <c r="P4115" s="162">
        <v>1471</v>
      </c>
      <c r="Q4115" s="162">
        <v>2723</v>
      </c>
      <c r="R4115" s="164" t="s">
        <v>644</v>
      </c>
      <c r="S4115" s="164">
        <v>1</v>
      </c>
      <c r="T4115" s="164">
        <v>1</v>
      </c>
      <c r="U4115" s="164" t="s">
        <v>644</v>
      </c>
      <c r="V4115" s="164" t="s">
        <v>644</v>
      </c>
      <c r="W4115" s="162">
        <f t="shared" si="231"/>
        <v>5</v>
      </c>
      <c r="X4115" s="162">
        <v>1</v>
      </c>
      <c r="Y4115" t="str">
        <f t="shared" si="228"/>
        <v>Public Secondary</v>
      </c>
      <c r="AA4115" t="str">
        <f t="shared" si="229"/>
        <v>23</v>
      </c>
    </row>
    <row r="4116" spans="1:27" ht="15.75" hidden="1" customHeight="1" x14ac:dyDescent="0.25">
      <c r="A4116" s="162">
        <v>4091</v>
      </c>
      <c r="B4116" s="162">
        <v>303614</v>
      </c>
      <c r="C4116" s="163" t="s">
        <v>4601</v>
      </c>
      <c r="D4116" s="163" t="s">
        <v>638</v>
      </c>
      <c r="E4116" s="163" t="s">
        <v>1000</v>
      </c>
      <c r="F4116" s="163" t="s">
        <v>4053</v>
      </c>
      <c r="G4116" s="163" t="s">
        <v>4264</v>
      </c>
      <c r="H4116" s="163" t="s">
        <v>4264</v>
      </c>
      <c r="I4116" s="163" t="s">
        <v>716</v>
      </c>
      <c r="J4116" s="170"/>
      <c r="K4116" s="170"/>
      <c r="L4116" s="163" t="s">
        <v>644</v>
      </c>
      <c r="M4116" s="162">
        <v>14</v>
      </c>
      <c r="N4116" s="162">
        <v>86</v>
      </c>
      <c r="O4116" s="162">
        <v>202</v>
      </c>
      <c r="P4116" s="162">
        <v>1469</v>
      </c>
      <c r="Q4116" s="162">
        <v>2721</v>
      </c>
      <c r="R4116" s="164" t="s">
        <v>644</v>
      </c>
      <c r="S4116" s="164">
        <v>1</v>
      </c>
      <c r="T4116" s="164">
        <v>1</v>
      </c>
      <c r="U4116" s="164" t="s">
        <v>644</v>
      </c>
      <c r="V4116" s="164" t="s">
        <v>644</v>
      </c>
      <c r="W4116" s="162">
        <f t="shared" si="231"/>
        <v>5</v>
      </c>
      <c r="X4116" s="162">
        <v>1</v>
      </c>
      <c r="Y4116" t="str">
        <f t="shared" si="228"/>
        <v>Public Secondary</v>
      </c>
      <c r="AA4116" t="str">
        <f t="shared" si="229"/>
        <v>23</v>
      </c>
    </row>
    <row r="4117" spans="1:27" ht="15.75" hidden="1" customHeight="1" x14ac:dyDescent="0.25">
      <c r="A4117" s="162">
        <v>4092</v>
      </c>
      <c r="B4117" s="162">
        <v>303615</v>
      </c>
      <c r="C4117" s="163" t="s">
        <v>4602</v>
      </c>
      <c r="D4117" s="163" t="s">
        <v>638</v>
      </c>
      <c r="E4117" s="163" t="s">
        <v>1000</v>
      </c>
      <c r="F4117" s="163" t="s">
        <v>4053</v>
      </c>
      <c r="G4117" s="163" t="s">
        <v>4301</v>
      </c>
      <c r="H4117" s="163" t="s">
        <v>4301</v>
      </c>
      <c r="I4117" s="163" t="s">
        <v>716</v>
      </c>
      <c r="J4117" s="170"/>
      <c r="K4117" s="170"/>
      <c r="L4117" s="163" t="s">
        <v>644</v>
      </c>
      <c r="M4117" s="162">
        <v>14</v>
      </c>
      <c r="N4117" s="162">
        <v>86</v>
      </c>
      <c r="O4117" s="162">
        <v>202</v>
      </c>
      <c r="P4117" s="162">
        <v>1472</v>
      </c>
      <c r="Q4117" s="162">
        <v>2724</v>
      </c>
      <c r="R4117" s="164" t="s">
        <v>644</v>
      </c>
      <c r="S4117" s="164">
        <v>1</v>
      </c>
      <c r="T4117" s="164">
        <v>1</v>
      </c>
      <c r="U4117" s="164" t="s">
        <v>644</v>
      </c>
      <c r="V4117" s="164" t="s">
        <v>644</v>
      </c>
      <c r="W4117" s="162">
        <f t="shared" si="231"/>
        <v>5</v>
      </c>
      <c r="X4117" s="162">
        <v>1</v>
      </c>
      <c r="Y4117" t="str">
        <f t="shared" si="228"/>
        <v>Public Secondary</v>
      </c>
      <c r="AA4117" t="str">
        <f t="shared" si="229"/>
        <v>23</v>
      </c>
    </row>
    <row r="4118" spans="1:27" ht="15.75" hidden="1" customHeight="1" x14ac:dyDescent="0.25">
      <c r="A4118" s="162">
        <v>4093</v>
      </c>
      <c r="B4118" s="162">
        <v>303616</v>
      </c>
      <c r="C4118" s="163" t="s">
        <v>4603</v>
      </c>
      <c r="D4118" s="163" t="s">
        <v>638</v>
      </c>
      <c r="E4118" s="163" t="s">
        <v>1000</v>
      </c>
      <c r="F4118" s="163" t="s">
        <v>4053</v>
      </c>
      <c r="G4118" s="163" t="s">
        <v>4133</v>
      </c>
      <c r="H4118" s="163" t="s">
        <v>4134</v>
      </c>
      <c r="I4118" s="163" t="s">
        <v>716</v>
      </c>
      <c r="J4118" s="162">
        <v>11.705147220000001</v>
      </c>
      <c r="K4118" s="162">
        <v>124.75493609999999</v>
      </c>
      <c r="L4118" s="163" t="s">
        <v>644</v>
      </c>
      <c r="M4118" s="162">
        <v>14</v>
      </c>
      <c r="N4118" s="162">
        <v>86</v>
      </c>
      <c r="O4118" s="162">
        <v>202</v>
      </c>
      <c r="P4118" s="162">
        <v>1465</v>
      </c>
      <c r="Q4118" s="162">
        <v>2715</v>
      </c>
      <c r="R4118" s="164" t="s">
        <v>644</v>
      </c>
      <c r="S4118" s="164">
        <v>1</v>
      </c>
      <c r="T4118" s="164">
        <v>1</v>
      </c>
      <c r="U4118" s="164" t="s">
        <v>644</v>
      </c>
      <c r="V4118" s="164" t="s">
        <v>644</v>
      </c>
      <c r="W4118" s="162">
        <f t="shared" si="231"/>
        <v>5</v>
      </c>
      <c r="X4118" s="162">
        <v>1</v>
      </c>
      <c r="Y4118" t="str">
        <f t="shared" si="228"/>
        <v>Public Secondary</v>
      </c>
      <c r="AA4118" t="str">
        <f t="shared" si="229"/>
        <v>23</v>
      </c>
    </row>
    <row r="4119" spans="1:27" ht="15.75" hidden="1" customHeight="1" x14ac:dyDescent="0.25">
      <c r="A4119" s="162">
        <v>4094</v>
      </c>
      <c r="B4119" s="162">
        <v>303617</v>
      </c>
      <c r="C4119" s="163" t="s">
        <v>4604</v>
      </c>
      <c r="D4119" s="163" t="s">
        <v>638</v>
      </c>
      <c r="E4119" s="163" t="s">
        <v>1000</v>
      </c>
      <c r="F4119" s="163" t="s">
        <v>4053</v>
      </c>
      <c r="G4119" s="163" t="s">
        <v>4307</v>
      </c>
      <c r="H4119" s="163" t="s">
        <v>4307</v>
      </c>
      <c r="I4119" s="163" t="s">
        <v>716</v>
      </c>
      <c r="J4119" s="162">
        <v>11.513667999999999</v>
      </c>
      <c r="K4119" s="162">
        <v>124.994202</v>
      </c>
      <c r="L4119" s="163" t="s">
        <v>644</v>
      </c>
      <c r="M4119" s="162">
        <v>14</v>
      </c>
      <c r="N4119" s="162">
        <v>86</v>
      </c>
      <c r="O4119" s="162">
        <v>202</v>
      </c>
      <c r="P4119" s="162">
        <v>1474</v>
      </c>
      <c r="Q4119" s="162">
        <v>2727</v>
      </c>
      <c r="R4119" s="164" t="s">
        <v>644</v>
      </c>
      <c r="S4119" s="164">
        <v>1</v>
      </c>
      <c r="T4119" s="164">
        <v>1</v>
      </c>
      <c r="U4119" s="164" t="s">
        <v>644</v>
      </c>
      <c r="V4119" s="164" t="s">
        <v>644</v>
      </c>
      <c r="W4119" s="162">
        <f t="shared" si="231"/>
        <v>5</v>
      </c>
      <c r="X4119" s="162">
        <v>1</v>
      </c>
      <c r="Y4119" t="str">
        <f t="shared" si="228"/>
        <v>Public Secondary</v>
      </c>
      <c r="AA4119" t="str">
        <f t="shared" si="229"/>
        <v>23</v>
      </c>
    </row>
    <row r="4120" spans="1:27" ht="15.75" hidden="1" customHeight="1" x14ac:dyDescent="0.25">
      <c r="A4120" s="162">
        <v>4095</v>
      </c>
      <c r="B4120" s="162">
        <v>303618</v>
      </c>
      <c r="C4120" s="163" t="s">
        <v>4605</v>
      </c>
      <c r="D4120" s="163" t="s">
        <v>638</v>
      </c>
      <c r="E4120" s="163" t="s">
        <v>1000</v>
      </c>
      <c r="F4120" s="163" t="s">
        <v>4053</v>
      </c>
      <c r="G4120" s="163" t="s">
        <v>4179</v>
      </c>
      <c r="H4120" s="163" t="s">
        <v>4180</v>
      </c>
      <c r="I4120" s="163" t="s">
        <v>716</v>
      </c>
      <c r="J4120" s="162">
        <v>12.0129039</v>
      </c>
      <c r="K4120" s="162">
        <v>124.8092544</v>
      </c>
      <c r="L4120" s="163" t="s">
        <v>644</v>
      </c>
      <c r="M4120" s="162">
        <v>14</v>
      </c>
      <c r="N4120" s="162">
        <v>86</v>
      </c>
      <c r="O4120" s="162">
        <v>202</v>
      </c>
      <c r="P4120" s="162">
        <v>1466</v>
      </c>
      <c r="Q4120" s="162">
        <v>2717</v>
      </c>
      <c r="R4120" s="164" t="s">
        <v>644</v>
      </c>
      <c r="S4120" s="164">
        <v>1</v>
      </c>
      <c r="T4120" s="164">
        <v>1</v>
      </c>
      <c r="U4120" s="164" t="s">
        <v>644</v>
      </c>
      <c r="V4120" s="164" t="s">
        <v>644</v>
      </c>
      <c r="W4120" s="162">
        <f t="shared" si="231"/>
        <v>5</v>
      </c>
      <c r="X4120" s="162">
        <v>1</v>
      </c>
      <c r="Y4120" t="str">
        <f t="shared" si="228"/>
        <v>Public Secondary</v>
      </c>
      <c r="AA4120" t="str">
        <f t="shared" si="229"/>
        <v>23</v>
      </c>
    </row>
    <row r="4121" spans="1:27" ht="15.75" hidden="1" customHeight="1" x14ac:dyDescent="0.25">
      <c r="A4121" s="162">
        <v>4096</v>
      </c>
      <c r="B4121" s="162">
        <v>303619</v>
      </c>
      <c r="C4121" s="163" t="s">
        <v>3711</v>
      </c>
      <c r="D4121" s="163" t="s">
        <v>638</v>
      </c>
      <c r="E4121" s="163" t="s">
        <v>1000</v>
      </c>
      <c r="F4121" s="163" t="s">
        <v>4053</v>
      </c>
      <c r="G4121" s="163" t="s">
        <v>4327</v>
      </c>
      <c r="H4121" s="163" t="s">
        <v>4327</v>
      </c>
      <c r="I4121" s="163" t="s">
        <v>716</v>
      </c>
      <c r="J4121" s="162">
        <v>11.992308</v>
      </c>
      <c r="K4121" s="162">
        <v>124.85687299999999</v>
      </c>
      <c r="L4121" s="163" t="s">
        <v>644</v>
      </c>
      <c r="M4121" s="162">
        <v>14</v>
      </c>
      <c r="N4121" s="162">
        <v>86</v>
      </c>
      <c r="O4121" s="162">
        <v>202</v>
      </c>
      <c r="P4121" s="162">
        <v>1475</v>
      </c>
      <c r="Q4121" s="162">
        <v>2728</v>
      </c>
      <c r="R4121" s="164" t="s">
        <v>644</v>
      </c>
      <c r="S4121" s="164">
        <v>1</v>
      </c>
      <c r="T4121" s="164">
        <v>1</v>
      </c>
      <c r="U4121" s="164" t="s">
        <v>644</v>
      </c>
      <c r="V4121" s="164" t="s">
        <v>644</v>
      </c>
      <c r="W4121" s="162">
        <f t="shared" si="231"/>
        <v>5</v>
      </c>
      <c r="X4121" s="162">
        <v>1</v>
      </c>
      <c r="Y4121" t="str">
        <f t="shared" si="228"/>
        <v>Public Secondary</v>
      </c>
      <c r="AA4121" t="str">
        <f t="shared" si="229"/>
        <v>23</v>
      </c>
    </row>
    <row r="4122" spans="1:27" ht="15.75" hidden="1" customHeight="1" x14ac:dyDescent="0.25">
      <c r="A4122" s="162">
        <v>4097</v>
      </c>
      <c r="B4122" s="162">
        <v>303625</v>
      </c>
      <c r="C4122" s="163" t="s">
        <v>4606</v>
      </c>
      <c r="D4122" s="163" t="s">
        <v>638</v>
      </c>
      <c r="E4122" s="163" t="s">
        <v>1000</v>
      </c>
      <c r="F4122" s="163" t="s">
        <v>4053</v>
      </c>
      <c r="G4122" s="163" t="s">
        <v>4457</v>
      </c>
      <c r="H4122" s="163" t="s">
        <v>4460</v>
      </c>
      <c r="I4122" s="163" t="s">
        <v>716</v>
      </c>
      <c r="J4122" s="162">
        <v>11.486753999999999</v>
      </c>
      <c r="K4122" s="162">
        <v>124.84176600000001</v>
      </c>
      <c r="L4122" s="163" t="s">
        <v>644</v>
      </c>
      <c r="M4122" s="162">
        <v>14</v>
      </c>
      <c r="N4122" s="162">
        <v>86</v>
      </c>
      <c r="O4122" s="162">
        <v>202</v>
      </c>
      <c r="P4122" s="162">
        <v>1484</v>
      </c>
      <c r="Q4122" s="162">
        <v>2740</v>
      </c>
      <c r="R4122" s="164" t="s">
        <v>644</v>
      </c>
      <c r="S4122" s="164">
        <v>1</v>
      </c>
      <c r="T4122" s="164">
        <v>1</v>
      </c>
      <c r="U4122" s="164" t="s">
        <v>644</v>
      </c>
      <c r="V4122" s="164" t="s">
        <v>644</v>
      </c>
      <c r="W4122" s="162">
        <f t="shared" si="231"/>
        <v>5</v>
      </c>
      <c r="X4122" s="162">
        <v>1</v>
      </c>
      <c r="Y4122" t="str">
        <f t="shared" si="228"/>
        <v>Public Secondary</v>
      </c>
      <c r="AA4122" t="str">
        <f t="shared" si="229"/>
        <v>23</v>
      </c>
    </row>
    <row r="4123" spans="1:27" ht="15.75" hidden="1" customHeight="1" x14ac:dyDescent="0.25">
      <c r="A4123" s="162">
        <v>4098</v>
      </c>
      <c r="B4123" s="162">
        <v>303626</v>
      </c>
      <c r="C4123" s="163" t="s">
        <v>4607</v>
      </c>
      <c r="D4123" s="163" t="s">
        <v>638</v>
      </c>
      <c r="E4123" s="163" t="s">
        <v>1000</v>
      </c>
      <c r="F4123" s="163" t="s">
        <v>4053</v>
      </c>
      <c r="G4123" s="163" t="s">
        <v>4514</v>
      </c>
      <c r="H4123" s="163" t="s">
        <v>4515</v>
      </c>
      <c r="I4123" s="163" t="s">
        <v>716</v>
      </c>
      <c r="J4123" s="162">
        <v>12.084982</v>
      </c>
      <c r="K4123" s="162">
        <v>125.02715999999999</v>
      </c>
      <c r="L4123" s="163" t="s">
        <v>644</v>
      </c>
      <c r="M4123" s="162">
        <v>14</v>
      </c>
      <c r="N4123" s="162">
        <v>86</v>
      </c>
      <c r="O4123" s="162">
        <v>202</v>
      </c>
      <c r="P4123" s="162">
        <v>1476</v>
      </c>
      <c r="Q4123" s="162">
        <v>2729</v>
      </c>
      <c r="R4123" s="164" t="s">
        <v>644</v>
      </c>
      <c r="S4123" s="164">
        <v>1</v>
      </c>
      <c r="T4123" s="164">
        <v>1</v>
      </c>
      <c r="U4123" s="164" t="s">
        <v>644</v>
      </c>
      <c r="V4123" s="164" t="s">
        <v>644</v>
      </c>
      <c r="W4123" s="162">
        <f t="shared" si="231"/>
        <v>5</v>
      </c>
      <c r="X4123" s="162">
        <v>1</v>
      </c>
      <c r="Y4123" t="str">
        <f t="shared" si="228"/>
        <v>Public Secondary</v>
      </c>
      <c r="AA4123" t="str">
        <f t="shared" si="229"/>
        <v>23</v>
      </c>
    </row>
    <row r="4124" spans="1:27" ht="15.75" hidden="1" customHeight="1" x14ac:dyDescent="0.25">
      <c r="A4124" s="162">
        <v>4099</v>
      </c>
      <c r="B4124" s="162">
        <v>303627</v>
      </c>
      <c r="C4124" s="163" t="s">
        <v>4608</v>
      </c>
      <c r="D4124" s="163" t="s">
        <v>638</v>
      </c>
      <c r="E4124" s="163" t="s">
        <v>1000</v>
      </c>
      <c r="F4124" s="163" t="s">
        <v>4053</v>
      </c>
      <c r="G4124" s="163" t="s">
        <v>4346</v>
      </c>
      <c r="H4124" s="163" t="s">
        <v>4346</v>
      </c>
      <c r="I4124" s="163" t="s">
        <v>716</v>
      </c>
      <c r="J4124" s="170"/>
      <c r="K4124" s="170"/>
      <c r="L4124" s="163" t="s">
        <v>644</v>
      </c>
      <c r="M4124" s="162">
        <v>14</v>
      </c>
      <c r="N4124" s="162">
        <v>86</v>
      </c>
      <c r="O4124" s="162">
        <v>202</v>
      </c>
      <c r="P4124" s="162">
        <v>1477</v>
      </c>
      <c r="Q4124" s="162">
        <v>2730</v>
      </c>
      <c r="R4124" s="164" t="s">
        <v>644</v>
      </c>
      <c r="S4124" s="164">
        <v>1</v>
      </c>
      <c r="T4124" s="164">
        <v>1</v>
      </c>
      <c r="U4124" s="164" t="s">
        <v>644</v>
      </c>
      <c r="V4124" s="164" t="s">
        <v>644</v>
      </c>
      <c r="W4124" s="162">
        <f t="shared" si="231"/>
        <v>5</v>
      </c>
      <c r="X4124" s="162">
        <v>1</v>
      </c>
      <c r="Y4124" t="str">
        <f t="shared" si="228"/>
        <v>Public Secondary</v>
      </c>
      <c r="AA4124" t="str">
        <f t="shared" si="229"/>
        <v>23</v>
      </c>
    </row>
    <row r="4125" spans="1:27" ht="15.75" hidden="1" customHeight="1" x14ac:dyDescent="0.25">
      <c r="A4125" s="162">
        <v>4100</v>
      </c>
      <c r="B4125" s="162">
        <v>303628</v>
      </c>
      <c r="C4125" s="163" t="s">
        <v>4609</v>
      </c>
      <c r="D4125" s="163" t="s">
        <v>638</v>
      </c>
      <c r="E4125" s="163" t="s">
        <v>1000</v>
      </c>
      <c r="F4125" s="163" t="s">
        <v>4053</v>
      </c>
      <c r="G4125" s="163" t="s">
        <v>4063</v>
      </c>
      <c r="H4125" s="163" t="s">
        <v>4081</v>
      </c>
      <c r="I4125" s="163" t="s">
        <v>716</v>
      </c>
      <c r="J4125" s="162">
        <v>11.340025000000001</v>
      </c>
      <c r="K4125" s="162">
        <v>125.10406500000001</v>
      </c>
      <c r="L4125" s="163" t="s">
        <v>644</v>
      </c>
      <c r="M4125" s="162">
        <v>14</v>
      </c>
      <c r="N4125" s="162">
        <v>86</v>
      </c>
      <c r="O4125" s="162">
        <v>202</v>
      </c>
      <c r="P4125" s="162">
        <v>1463</v>
      </c>
      <c r="Q4125" s="162">
        <v>2713</v>
      </c>
      <c r="R4125" s="164" t="s">
        <v>644</v>
      </c>
      <c r="S4125" s="164">
        <v>1</v>
      </c>
      <c r="T4125" s="164">
        <v>1</v>
      </c>
      <c r="U4125" s="164" t="s">
        <v>644</v>
      </c>
      <c r="V4125" s="164" t="s">
        <v>644</v>
      </c>
      <c r="W4125" s="162">
        <f t="shared" si="231"/>
        <v>5</v>
      </c>
      <c r="X4125" s="162">
        <v>1</v>
      </c>
      <c r="Y4125" t="str">
        <f t="shared" ref="Y4125:Y4171" si="232">IF(X4125=1,"Public","Private")&amp;" "&amp;IF(W4125=1,"Elementary",IF(W4125=2,"JHS",IF(W4125=3,"SHS (Stand-alone)",IF(W4125=4,"Integrated",IF(W4125=5,"Secondary",IF(W4125=6,"Complete K to 12",IF(W4125=7,"ALS",IF(W4125=8,"SHS SUC",""))))))))</f>
        <v>Public Secondary</v>
      </c>
      <c r="AA4125" t="str">
        <f t="shared" ref="AA4125:AA4188" si="233">IF(R4125=1,1,"")&amp;IF(S4125=1,2,"")&amp;IF(T4125=1,3,"")&amp;IF(U4125=1,4,"")&amp;IF(V4125=1,5,"")</f>
        <v>23</v>
      </c>
    </row>
    <row r="4126" spans="1:27" ht="15.75" hidden="1" customHeight="1" x14ac:dyDescent="0.25">
      <c r="A4126" s="162">
        <v>4101</v>
      </c>
      <c r="B4126" s="162">
        <v>303629</v>
      </c>
      <c r="C4126" s="163" t="s">
        <v>4610</v>
      </c>
      <c r="D4126" s="163" t="s">
        <v>638</v>
      </c>
      <c r="E4126" s="163" t="s">
        <v>1000</v>
      </c>
      <c r="F4126" s="163" t="s">
        <v>4053</v>
      </c>
      <c r="G4126" s="163" t="s">
        <v>4356</v>
      </c>
      <c r="H4126" s="163" t="s">
        <v>4357</v>
      </c>
      <c r="I4126" s="163" t="s">
        <v>716</v>
      </c>
      <c r="J4126" s="162">
        <v>12.025888999999999</v>
      </c>
      <c r="K4126" s="162">
        <v>124.681091</v>
      </c>
      <c r="L4126" s="163" t="s">
        <v>644</v>
      </c>
      <c r="M4126" s="162">
        <v>14</v>
      </c>
      <c r="N4126" s="162">
        <v>86</v>
      </c>
      <c r="O4126" s="162">
        <v>202</v>
      </c>
      <c r="P4126" s="162">
        <v>1478</v>
      </c>
      <c r="Q4126" s="162">
        <v>2731</v>
      </c>
      <c r="R4126" s="164" t="s">
        <v>644</v>
      </c>
      <c r="S4126" s="164">
        <v>1</v>
      </c>
      <c r="T4126" s="164">
        <v>1</v>
      </c>
      <c r="U4126" s="164" t="s">
        <v>644</v>
      </c>
      <c r="V4126" s="164" t="s">
        <v>644</v>
      </c>
      <c r="W4126" s="162">
        <f t="shared" si="231"/>
        <v>5</v>
      </c>
      <c r="X4126" s="162">
        <v>1</v>
      </c>
      <c r="Y4126" t="str">
        <f t="shared" si="232"/>
        <v>Public Secondary</v>
      </c>
      <c r="AA4126" t="str">
        <f t="shared" si="233"/>
        <v>23</v>
      </c>
    </row>
    <row r="4127" spans="1:27" ht="15.75" hidden="1" customHeight="1" x14ac:dyDescent="0.25">
      <c r="A4127" s="162">
        <v>4102</v>
      </c>
      <c r="B4127" s="162">
        <v>303630</v>
      </c>
      <c r="C4127" s="163" t="s">
        <v>4611</v>
      </c>
      <c r="D4127" s="163" t="s">
        <v>638</v>
      </c>
      <c r="E4127" s="163" t="s">
        <v>1000</v>
      </c>
      <c r="F4127" s="163" t="s">
        <v>4053</v>
      </c>
      <c r="G4127" s="163" t="s">
        <v>4356</v>
      </c>
      <c r="H4127" s="163" t="s">
        <v>4370</v>
      </c>
      <c r="I4127" s="163" t="s">
        <v>716</v>
      </c>
      <c r="J4127" s="162">
        <v>12.015143999999999</v>
      </c>
      <c r="K4127" s="162">
        <v>124.744263</v>
      </c>
      <c r="L4127" s="163" t="s">
        <v>644</v>
      </c>
      <c r="M4127" s="162">
        <v>14</v>
      </c>
      <c r="N4127" s="162">
        <v>86</v>
      </c>
      <c r="O4127" s="162">
        <v>202</v>
      </c>
      <c r="P4127" s="162">
        <v>1478</v>
      </c>
      <c r="Q4127" s="162">
        <v>2732</v>
      </c>
      <c r="R4127" s="164" t="s">
        <v>644</v>
      </c>
      <c r="S4127" s="164">
        <v>1</v>
      </c>
      <c r="T4127" s="164"/>
      <c r="U4127" s="164" t="s">
        <v>644</v>
      </c>
      <c r="V4127" s="164" t="s">
        <v>644</v>
      </c>
      <c r="W4127" s="162">
        <f t="shared" si="231"/>
        <v>2</v>
      </c>
      <c r="X4127" s="162">
        <v>1</v>
      </c>
      <c r="Y4127" t="str">
        <f t="shared" si="232"/>
        <v>Public JHS</v>
      </c>
      <c r="AA4127" t="str">
        <f t="shared" si="233"/>
        <v>2</v>
      </c>
    </row>
    <row r="4128" spans="1:27" ht="15.75" hidden="1" customHeight="1" x14ac:dyDescent="0.25">
      <c r="A4128" s="162">
        <v>4103</v>
      </c>
      <c r="B4128" s="162">
        <v>303631</v>
      </c>
      <c r="C4128" s="163" t="s">
        <v>4612</v>
      </c>
      <c r="D4128" s="163" t="s">
        <v>638</v>
      </c>
      <c r="E4128" s="163" t="s">
        <v>1000</v>
      </c>
      <c r="F4128" s="163" t="s">
        <v>4053</v>
      </c>
      <c r="G4128" s="163" t="s">
        <v>4383</v>
      </c>
      <c r="H4128" s="163" t="s">
        <v>4384</v>
      </c>
      <c r="I4128" s="163" t="s">
        <v>716</v>
      </c>
      <c r="J4128" s="162">
        <v>11.459837</v>
      </c>
      <c r="K4128" s="162">
        <v>124.94338999999999</v>
      </c>
      <c r="L4128" s="163" t="s">
        <v>644</v>
      </c>
      <c r="M4128" s="162">
        <v>14</v>
      </c>
      <c r="N4128" s="162">
        <v>86</v>
      </c>
      <c r="O4128" s="162">
        <v>202</v>
      </c>
      <c r="P4128" s="162">
        <v>1479</v>
      </c>
      <c r="Q4128" s="162">
        <v>2733</v>
      </c>
      <c r="R4128" s="164" t="s">
        <v>644</v>
      </c>
      <c r="S4128" s="164">
        <v>1</v>
      </c>
      <c r="T4128" s="164">
        <v>1</v>
      </c>
      <c r="U4128" s="164" t="s">
        <v>644</v>
      </c>
      <c r="V4128" s="164" t="s">
        <v>644</v>
      </c>
      <c r="W4128" s="162">
        <f t="shared" si="231"/>
        <v>5</v>
      </c>
      <c r="X4128" s="162">
        <v>1</v>
      </c>
      <c r="Y4128" t="str">
        <f t="shared" si="232"/>
        <v>Public Secondary</v>
      </c>
      <c r="AA4128" t="str">
        <f t="shared" si="233"/>
        <v>23</v>
      </c>
    </row>
    <row r="4129" spans="1:27" ht="15.75" hidden="1" customHeight="1" x14ac:dyDescent="0.25">
      <c r="A4129" s="162">
        <v>4104</v>
      </c>
      <c r="B4129" s="162">
        <v>303632</v>
      </c>
      <c r="C4129" s="163" t="s">
        <v>1756</v>
      </c>
      <c r="D4129" s="163" t="s">
        <v>638</v>
      </c>
      <c r="E4129" s="163" t="s">
        <v>1000</v>
      </c>
      <c r="F4129" s="163" t="s">
        <v>4053</v>
      </c>
      <c r="G4129" s="163" t="s">
        <v>4410</v>
      </c>
      <c r="H4129" s="163" t="s">
        <v>4411</v>
      </c>
      <c r="I4129" s="163" t="s">
        <v>716</v>
      </c>
      <c r="J4129" s="162">
        <v>11.906321999999999</v>
      </c>
      <c r="K4129" s="162">
        <v>124.449005</v>
      </c>
      <c r="L4129" s="163" t="s">
        <v>644</v>
      </c>
      <c r="M4129" s="162">
        <v>14</v>
      </c>
      <c r="N4129" s="162">
        <v>86</v>
      </c>
      <c r="O4129" s="162">
        <v>202</v>
      </c>
      <c r="P4129" s="162">
        <v>1480</v>
      </c>
      <c r="Q4129" s="162">
        <v>2735</v>
      </c>
      <c r="R4129" s="164" t="s">
        <v>644</v>
      </c>
      <c r="S4129" s="164">
        <v>1</v>
      </c>
      <c r="T4129" s="164">
        <v>1</v>
      </c>
      <c r="U4129" s="164" t="s">
        <v>644</v>
      </c>
      <c r="V4129" s="164" t="s">
        <v>644</v>
      </c>
      <c r="W4129" s="162">
        <f t="shared" si="231"/>
        <v>5</v>
      </c>
      <c r="X4129" s="162">
        <v>1</v>
      </c>
      <c r="Y4129" t="str">
        <f t="shared" si="232"/>
        <v>Public Secondary</v>
      </c>
      <c r="AA4129" t="str">
        <f t="shared" si="233"/>
        <v>23</v>
      </c>
    </row>
    <row r="4130" spans="1:27" ht="15.75" hidden="1" customHeight="1" x14ac:dyDescent="0.25">
      <c r="A4130" s="162">
        <v>4105</v>
      </c>
      <c r="B4130" s="162">
        <v>303633</v>
      </c>
      <c r="C4130" s="163" t="s">
        <v>4613</v>
      </c>
      <c r="D4130" s="163" t="s">
        <v>638</v>
      </c>
      <c r="E4130" s="163" t="s">
        <v>1000</v>
      </c>
      <c r="F4130" s="163" t="s">
        <v>4053</v>
      </c>
      <c r="G4130" s="163" t="s">
        <v>4420</v>
      </c>
      <c r="H4130" s="163" t="s">
        <v>4421</v>
      </c>
      <c r="I4130" s="163" t="s">
        <v>716</v>
      </c>
      <c r="J4130" s="170"/>
      <c r="K4130" s="170"/>
      <c r="L4130" s="163" t="s">
        <v>644</v>
      </c>
      <c r="M4130" s="162">
        <v>14</v>
      </c>
      <c r="N4130" s="162">
        <v>86</v>
      </c>
      <c r="O4130" s="162">
        <v>202</v>
      </c>
      <c r="P4130" s="162">
        <v>1481</v>
      </c>
      <c r="Q4130" s="162">
        <v>2736</v>
      </c>
      <c r="R4130" s="164" t="s">
        <v>644</v>
      </c>
      <c r="S4130" s="164">
        <v>1</v>
      </c>
      <c r="T4130" s="164">
        <v>1</v>
      </c>
      <c r="U4130" s="164" t="s">
        <v>644</v>
      </c>
      <c r="V4130" s="164" t="s">
        <v>644</v>
      </c>
      <c r="W4130" s="162">
        <f t="shared" si="231"/>
        <v>5</v>
      </c>
      <c r="X4130" s="162">
        <v>1</v>
      </c>
      <c r="Y4130" t="str">
        <f t="shared" si="232"/>
        <v>Public Secondary</v>
      </c>
      <c r="AA4130" t="str">
        <f t="shared" si="233"/>
        <v>23</v>
      </c>
    </row>
    <row r="4131" spans="1:27" ht="15.75" hidden="1" customHeight="1" x14ac:dyDescent="0.25">
      <c r="A4131" s="162">
        <v>4106</v>
      </c>
      <c r="B4131" s="162">
        <v>303634</v>
      </c>
      <c r="C4131" s="163" t="s">
        <v>4614</v>
      </c>
      <c r="D4131" s="163" t="s">
        <v>638</v>
      </c>
      <c r="E4131" s="163" t="s">
        <v>1000</v>
      </c>
      <c r="F4131" s="163" t="s">
        <v>4053</v>
      </c>
      <c r="G4131" s="163" t="s">
        <v>4434</v>
      </c>
      <c r="H4131" s="163" t="s">
        <v>4434</v>
      </c>
      <c r="I4131" s="163" t="s">
        <v>716</v>
      </c>
      <c r="J4131" s="170"/>
      <c r="K4131" s="170"/>
      <c r="L4131" s="163" t="s">
        <v>644</v>
      </c>
      <c r="M4131" s="162">
        <v>14</v>
      </c>
      <c r="N4131" s="162">
        <v>86</v>
      </c>
      <c r="O4131" s="162">
        <v>202</v>
      </c>
      <c r="P4131" s="162">
        <v>1483</v>
      </c>
      <c r="Q4131" s="162">
        <v>2738</v>
      </c>
      <c r="R4131" s="164" t="s">
        <v>644</v>
      </c>
      <c r="S4131" s="164">
        <v>1</v>
      </c>
      <c r="T4131" s="164">
        <v>1</v>
      </c>
      <c r="U4131" s="164" t="s">
        <v>644</v>
      </c>
      <c r="V4131" s="164" t="s">
        <v>644</v>
      </c>
      <c r="W4131" s="162">
        <f t="shared" si="231"/>
        <v>5</v>
      </c>
      <c r="X4131" s="162">
        <v>1</v>
      </c>
      <c r="Y4131" t="str">
        <f t="shared" si="232"/>
        <v>Public Secondary</v>
      </c>
      <c r="AA4131" t="str">
        <f t="shared" si="233"/>
        <v>23</v>
      </c>
    </row>
    <row r="4132" spans="1:27" ht="15.75" hidden="1" customHeight="1" x14ac:dyDescent="0.25">
      <c r="A4132" s="162">
        <v>4107</v>
      </c>
      <c r="B4132" s="162">
        <v>303635</v>
      </c>
      <c r="C4132" s="163" t="s">
        <v>4615</v>
      </c>
      <c r="D4132" s="163" t="s">
        <v>638</v>
      </c>
      <c r="E4132" s="163" t="s">
        <v>1000</v>
      </c>
      <c r="F4132" s="163" t="s">
        <v>4053</v>
      </c>
      <c r="G4132" s="163" t="s">
        <v>4434</v>
      </c>
      <c r="H4132" s="163" t="s">
        <v>4434</v>
      </c>
      <c r="I4132" s="163" t="s">
        <v>716</v>
      </c>
      <c r="J4132" s="162">
        <v>11.914384999999999</v>
      </c>
      <c r="K4132" s="162">
        <v>124.75112900000001</v>
      </c>
      <c r="L4132" s="163" t="s">
        <v>644</v>
      </c>
      <c r="M4132" s="162">
        <v>14</v>
      </c>
      <c r="N4132" s="162">
        <v>86</v>
      </c>
      <c r="O4132" s="162">
        <v>202</v>
      </c>
      <c r="P4132" s="162">
        <v>1483</v>
      </c>
      <c r="Q4132" s="162">
        <v>2738</v>
      </c>
      <c r="R4132" s="164" t="s">
        <v>644</v>
      </c>
      <c r="S4132" s="164">
        <v>1</v>
      </c>
      <c r="T4132" s="164">
        <v>1</v>
      </c>
      <c r="U4132" s="164" t="s">
        <v>644</v>
      </c>
      <c r="V4132" s="164" t="s">
        <v>644</v>
      </c>
      <c r="W4132" s="162">
        <f t="shared" si="231"/>
        <v>5</v>
      </c>
      <c r="X4132" s="162">
        <v>1</v>
      </c>
      <c r="Y4132" t="str">
        <f t="shared" si="232"/>
        <v>Public Secondary</v>
      </c>
      <c r="AA4132" t="str">
        <f t="shared" si="233"/>
        <v>23</v>
      </c>
    </row>
    <row r="4133" spans="1:27" ht="15.75" hidden="1" customHeight="1" x14ac:dyDescent="0.25">
      <c r="A4133" s="162">
        <v>4108</v>
      </c>
      <c r="B4133" s="162">
        <v>303636</v>
      </c>
      <c r="C4133" s="163" t="s">
        <v>4616</v>
      </c>
      <c r="D4133" s="163" t="s">
        <v>638</v>
      </c>
      <c r="E4133" s="163" t="s">
        <v>1000</v>
      </c>
      <c r="F4133" s="163" t="s">
        <v>4053</v>
      </c>
      <c r="G4133" s="163" t="s">
        <v>4383</v>
      </c>
      <c r="H4133" s="163" t="s">
        <v>4399</v>
      </c>
      <c r="I4133" s="163" t="s">
        <v>716</v>
      </c>
      <c r="J4133" s="162">
        <v>11.408687</v>
      </c>
      <c r="K4133" s="162">
        <v>125.003815</v>
      </c>
      <c r="L4133" s="163" t="s">
        <v>644</v>
      </c>
      <c r="M4133" s="162">
        <v>14</v>
      </c>
      <c r="N4133" s="162">
        <v>86</v>
      </c>
      <c r="O4133" s="162">
        <v>202</v>
      </c>
      <c r="P4133" s="162">
        <v>1479</v>
      </c>
      <c r="Q4133" s="162">
        <v>2734</v>
      </c>
      <c r="R4133" s="164" t="s">
        <v>644</v>
      </c>
      <c r="S4133" s="164">
        <v>1</v>
      </c>
      <c r="T4133" s="164">
        <v>1</v>
      </c>
      <c r="U4133" s="164" t="s">
        <v>644</v>
      </c>
      <c r="V4133" s="164" t="s">
        <v>644</v>
      </c>
      <c r="W4133" s="162">
        <f t="shared" si="231"/>
        <v>5</v>
      </c>
      <c r="X4133" s="162">
        <v>1</v>
      </c>
      <c r="Y4133" t="str">
        <f t="shared" si="232"/>
        <v>Public Secondary</v>
      </c>
      <c r="AA4133" t="str">
        <f t="shared" si="233"/>
        <v>23</v>
      </c>
    </row>
    <row r="4134" spans="1:27" ht="15.75" hidden="1" customHeight="1" x14ac:dyDescent="0.25">
      <c r="A4134" s="162">
        <v>4109</v>
      </c>
      <c r="B4134" s="162">
        <v>303637</v>
      </c>
      <c r="C4134" s="163" t="s">
        <v>4617</v>
      </c>
      <c r="D4134" s="163" t="s">
        <v>638</v>
      </c>
      <c r="E4134" s="163" t="s">
        <v>1000</v>
      </c>
      <c r="F4134" s="163" t="s">
        <v>4053</v>
      </c>
      <c r="G4134" s="163" t="s">
        <v>4063</v>
      </c>
      <c r="H4134" s="163" t="s">
        <v>4064</v>
      </c>
      <c r="I4134" s="163" t="s">
        <v>716</v>
      </c>
      <c r="J4134" s="162">
        <v>11.309054</v>
      </c>
      <c r="K4134" s="162">
        <v>125.058746</v>
      </c>
      <c r="L4134" s="163" t="s">
        <v>644</v>
      </c>
      <c r="M4134" s="162">
        <v>14</v>
      </c>
      <c r="N4134" s="162">
        <v>86</v>
      </c>
      <c r="O4134" s="162">
        <v>202</v>
      </c>
      <c r="P4134" s="162">
        <v>1463</v>
      </c>
      <c r="Q4134" s="162">
        <v>2712</v>
      </c>
      <c r="R4134" s="164" t="s">
        <v>644</v>
      </c>
      <c r="S4134" s="164">
        <v>1</v>
      </c>
      <c r="T4134" s="164">
        <v>1</v>
      </c>
      <c r="U4134" s="164" t="s">
        <v>644</v>
      </c>
      <c r="V4134" s="164" t="s">
        <v>644</v>
      </c>
      <c r="W4134" s="162">
        <f t="shared" si="231"/>
        <v>5</v>
      </c>
      <c r="X4134" s="162">
        <v>1</v>
      </c>
      <c r="Y4134" t="str">
        <f t="shared" si="232"/>
        <v>Public Secondary</v>
      </c>
      <c r="AA4134" t="str">
        <f t="shared" si="233"/>
        <v>23</v>
      </c>
    </row>
    <row r="4135" spans="1:27" ht="15.75" hidden="1" customHeight="1" x14ac:dyDescent="0.25">
      <c r="A4135" s="162">
        <v>4110</v>
      </c>
      <c r="B4135" s="162">
        <v>303638</v>
      </c>
      <c r="C4135" s="163" t="s">
        <v>4618</v>
      </c>
      <c r="D4135" s="163" t="s">
        <v>638</v>
      </c>
      <c r="E4135" s="163" t="s">
        <v>1000</v>
      </c>
      <c r="F4135" s="163" t="s">
        <v>4053</v>
      </c>
      <c r="G4135" s="163" t="s">
        <v>4410</v>
      </c>
      <c r="H4135" s="163" t="s">
        <v>4411</v>
      </c>
      <c r="I4135" s="163" t="s">
        <v>716</v>
      </c>
      <c r="J4135" s="170"/>
      <c r="K4135" s="170"/>
      <c r="L4135" s="163" t="s">
        <v>644</v>
      </c>
      <c r="M4135" s="162">
        <v>14</v>
      </c>
      <c r="N4135" s="162">
        <v>86</v>
      </c>
      <c r="O4135" s="162">
        <v>202</v>
      </c>
      <c r="P4135" s="162">
        <v>1480</v>
      </c>
      <c r="Q4135" s="162">
        <v>2735</v>
      </c>
      <c r="R4135" s="164" t="s">
        <v>644</v>
      </c>
      <c r="S4135" s="164">
        <v>1</v>
      </c>
      <c r="T4135" s="164">
        <v>1</v>
      </c>
      <c r="U4135" s="164" t="s">
        <v>644</v>
      </c>
      <c r="V4135" s="164" t="s">
        <v>644</v>
      </c>
      <c r="W4135" s="162">
        <f t="shared" si="231"/>
        <v>5</v>
      </c>
      <c r="X4135" s="162">
        <v>1</v>
      </c>
      <c r="Y4135" t="str">
        <f t="shared" si="232"/>
        <v>Public Secondary</v>
      </c>
      <c r="AA4135" t="str">
        <f t="shared" si="233"/>
        <v>23</v>
      </c>
    </row>
    <row r="4136" spans="1:27" ht="15.75" hidden="1" customHeight="1" x14ac:dyDescent="0.25">
      <c r="A4136" s="162">
        <v>4111</v>
      </c>
      <c r="B4136" s="162">
        <v>303639</v>
      </c>
      <c r="C4136" s="163" t="s">
        <v>4619</v>
      </c>
      <c r="D4136" s="163" t="s">
        <v>638</v>
      </c>
      <c r="E4136" s="163" t="s">
        <v>1000</v>
      </c>
      <c r="F4136" s="163" t="s">
        <v>4053</v>
      </c>
      <c r="G4136" s="163" t="s">
        <v>4457</v>
      </c>
      <c r="H4136" s="163" t="s">
        <v>4458</v>
      </c>
      <c r="I4136" s="163" t="s">
        <v>716</v>
      </c>
      <c r="J4136" s="170"/>
      <c r="K4136" s="170"/>
      <c r="L4136" s="163" t="s">
        <v>644</v>
      </c>
      <c r="M4136" s="162">
        <v>14</v>
      </c>
      <c r="N4136" s="162">
        <v>86</v>
      </c>
      <c r="O4136" s="162">
        <v>202</v>
      </c>
      <c r="P4136" s="162">
        <v>1484</v>
      </c>
      <c r="Q4136" s="162">
        <v>2739</v>
      </c>
      <c r="R4136" s="164" t="s">
        <v>644</v>
      </c>
      <c r="S4136" s="164">
        <v>1</v>
      </c>
      <c r="T4136" s="164">
        <v>1</v>
      </c>
      <c r="U4136" s="164" t="s">
        <v>644</v>
      </c>
      <c r="V4136" s="164" t="s">
        <v>644</v>
      </c>
      <c r="W4136" s="162">
        <f t="shared" si="231"/>
        <v>5</v>
      </c>
      <c r="X4136" s="162">
        <v>1</v>
      </c>
      <c r="Y4136" t="str">
        <f t="shared" si="232"/>
        <v>Public Secondary</v>
      </c>
      <c r="AA4136" t="str">
        <f t="shared" si="233"/>
        <v>23</v>
      </c>
    </row>
    <row r="4137" spans="1:27" ht="15.75" hidden="1" customHeight="1" x14ac:dyDescent="0.25">
      <c r="A4137" s="162">
        <v>4112</v>
      </c>
      <c r="B4137" s="162">
        <v>303640</v>
      </c>
      <c r="C4137" s="163" t="s">
        <v>4620</v>
      </c>
      <c r="D4137" s="163" t="s">
        <v>638</v>
      </c>
      <c r="E4137" s="163" t="s">
        <v>1000</v>
      </c>
      <c r="F4137" s="163" t="s">
        <v>4053</v>
      </c>
      <c r="G4137" s="163" t="s">
        <v>4307</v>
      </c>
      <c r="H4137" s="163" t="s">
        <v>4307</v>
      </c>
      <c r="I4137" s="163" t="s">
        <v>716</v>
      </c>
      <c r="J4137" s="162">
        <v>11.496174</v>
      </c>
      <c r="K4137" s="162">
        <v>125.01892100000001</v>
      </c>
      <c r="L4137" s="163" t="s">
        <v>644</v>
      </c>
      <c r="M4137" s="162">
        <v>14</v>
      </c>
      <c r="N4137" s="162">
        <v>86</v>
      </c>
      <c r="O4137" s="162">
        <v>202</v>
      </c>
      <c r="P4137" s="162">
        <v>1474</v>
      </c>
      <c r="Q4137" s="162">
        <v>2727</v>
      </c>
      <c r="R4137" s="164" t="s">
        <v>644</v>
      </c>
      <c r="S4137" s="164">
        <v>1</v>
      </c>
      <c r="T4137" s="164">
        <v>1</v>
      </c>
      <c r="U4137" s="164" t="s">
        <v>644</v>
      </c>
      <c r="V4137" s="164" t="s">
        <v>644</v>
      </c>
      <c r="W4137" s="162">
        <f t="shared" si="231"/>
        <v>5</v>
      </c>
      <c r="X4137" s="162">
        <v>1</v>
      </c>
      <c r="Y4137" t="str">
        <f t="shared" si="232"/>
        <v>Public Secondary</v>
      </c>
      <c r="AA4137" t="str">
        <f t="shared" si="233"/>
        <v>23</v>
      </c>
    </row>
    <row r="4138" spans="1:27" ht="15.75" hidden="1" customHeight="1" x14ac:dyDescent="0.25">
      <c r="A4138" s="162">
        <v>4113</v>
      </c>
      <c r="B4138" s="162">
        <v>303641</v>
      </c>
      <c r="C4138" s="163" t="s">
        <v>4621</v>
      </c>
      <c r="D4138" s="163" t="s">
        <v>638</v>
      </c>
      <c r="E4138" s="163" t="s">
        <v>1000</v>
      </c>
      <c r="F4138" s="163" t="s">
        <v>4053</v>
      </c>
      <c r="G4138" s="163" t="s">
        <v>4494</v>
      </c>
      <c r="H4138" s="163" t="s">
        <v>4495</v>
      </c>
      <c r="I4138" s="163" t="s">
        <v>716</v>
      </c>
      <c r="J4138" s="162">
        <v>11.730235</v>
      </c>
      <c r="K4138" s="162">
        <v>125.057373</v>
      </c>
      <c r="L4138" s="163" t="s">
        <v>644</v>
      </c>
      <c r="M4138" s="162">
        <v>14</v>
      </c>
      <c r="N4138" s="162">
        <v>86</v>
      </c>
      <c r="O4138" s="162">
        <v>202</v>
      </c>
      <c r="P4138" s="162">
        <v>1473</v>
      </c>
      <c r="Q4138" s="162">
        <v>2725</v>
      </c>
      <c r="R4138" s="164" t="s">
        <v>644</v>
      </c>
      <c r="S4138" s="164">
        <v>1</v>
      </c>
      <c r="T4138" s="164">
        <v>1</v>
      </c>
      <c r="U4138" s="164" t="s">
        <v>644</v>
      </c>
      <c r="V4138" s="164" t="s">
        <v>644</v>
      </c>
      <c r="W4138" s="162">
        <f t="shared" si="231"/>
        <v>5</v>
      </c>
      <c r="X4138" s="162">
        <v>1</v>
      </c>
      <c r="Y4138" t="str">
        <f t="shared" si="232"/>
        <v>Public Secondary</v>
      </c>
      <c r="AA4138" t="str">
        <f t="shared" si="233"/>
        <v>23</v>
      </c>
    </row>
    <row r="4139" spans="1:27" ht="15.75" hidden="1" customHeight="1" x14ac:dyDescent="0.25">
      <c r="A4139" s="162">
        <v>4114</v>
      </c>
      <c r="B4139" s="162">
        <v>303643</v>
      </c>
      <c r="C4139" s="163" t="s">
        <v>4622</v>
      </c>
      <c r="D4139" s="163" t="s">
        <v>638</v>
      </c>
      <c r="E4139" s="163" t="s">
        <v>1000</v>
      </c>
      <c r="F4139" s="163" t="s">
        <v>4053</v>
      </c>
      <c r="G4139" s="163" t="s">
        <v>4538</v>
      </c>
      <c r="H4139" s="163" t="s">
        <v>4538</v>
      </c>
      <c r="I4139" s="163" t="s">
        <v>716</v>
      </c>
      <c r="J4139" s="162">
        <v>11.658961</v>
      </c>
      <c r="K4139" s="162">
        <v>124.76898199999999</v>
      </c>
      <c r="L4139" s="163" t="s">
        <v>644</v>
      </c>
      <c r="M4139" s="162">
        <v>14</v>
      </c>
      <c r="N4139" s="162">
        <v>86</v>
      </c>
      <c r="O4139" s="162">
        <v>202</v>
      </c>
      <c r="P4139" s="162">
        <v>1485</v>
      </c>
      <c r="Q4139" s="162">
        <v>2741</v>
      </c>
      <c r="R4139" s="164" t="s">
        <v>644</v>
      </c>
      <c r="S4139" s="164">
        <v>1</v>
      </c>
      <c r="T4139" s="164">
        <v>1</v>
      </c>
      <c r="U4139" s="164" t="s">
        <v>644</v>
      </c>
      <c r="V4139" s="164" t="s">
        <v>644</v>
      </c>
      <c r="W4139" s="162">
        <f t="shared" si="231"/>
        <v>5</v>
      </c>
      <c r="X4139" s="162">
        <v>1</v>
      </c>
      <c r="Y4139" t="str">
        <f t="shared" si="232"/>
        <v>Public Secondary</v>
      </c>
      <c r="AA4139" t="str">
        <f t="shared" si="233"/>
        <v>23</v>
      </c>
    </row>
    <row r="4140" spans="1:27" ht="15.75" hidden="1" customHeight="1" x14ac:dyDescent="0.25">
      <c r="A4140" s="162">
        <v>4115</v>
      </c>
      <c r="B4140" s="162">
        <v>313702</v>
      </c>
      <c r="C4140" s="163" t="s">
        <v>4623</v>
      </c>
      <c r="D4140" s="163" t="s">
        <v>638</v>
      </c>
      <c r="E4140" s="163" t="s">
        <v>1000</v>
      </c>
      <c r="F4140" s="163" t="s">
        <v>4053</v>
      </c>
      <c r="G4140" s="163" t="s">
        <v>4457</v>
      </c>
      <c r="H4140" s="163" t="s">
        <v>4458</v>
      </c>
      <c r="I4140" s="163" t="s">
        <v>716</v>
      </c>
      <c r="J4140" s="162">
        <v>11.493482</v>
      </c>
      <c r="K4140" s="162">
        <v>124.9104</v>
      </c>
      <c r="L4140" s="163" t="s">
        <v>644</v>
      </c>
      <c r="M4140" s="162">
        <v>14</v>
      </c>
      <c r="N4140" s="162">
        <v>86</v>
      </c>
      <c r="O4140" s="162">
        <v>202</v>
      </c>
      <c r="P4140" s="162">
        <v>1484</v>
      </c>
      <c r="Q4140" s="162">
        <v>2739</v>
      </c>
      <c r="R4140" s="164" t="s">
        <v>644</v>
      </c>
      <c r="S4140" s="164">
        <v>1</v>
      </c>
      <c r="T4140" s="164">
        <v>1</v>
      </c>
      <c r="U4140" s="164" t="s">
        <v>644</v>
      </c>
      <c r="V4140" s="164" t="s">
        <v>644</v>
      </c>
      <c r="W4140" s="162">
        <f t="shared" si="231"/>
        <v>5</v>
      </c>
      <c r="X4140" s="162">
        <v>1</v>
      </c>
      <c r="Y4140" t="str">
        <f t="shared" si="232"/>
        <v>Public Secondary</v>
      </c>
      <c r="AA4140" t="str">
        <f t="shared" si="233"/>
        <v>23</v>
      </c>
    </row>
    <row r="4141" spans="1:27" ht="15.75" hidden="1" customHeight="1" x14ac:dyDescent="0.25">
      <c r="A4141" s="162">
        <v>4116</v>
      </c>
      <c r="B4141" s="162">
        <v>313703</v>
      </c>
      <c r="C4141" s="163" t="s">
        <v>4624</v>
      </c>
      <c r="D4141" s="163" t="s">
        <v>638</v>
      </c>
      <c r="E4141" s="163" t="s">
        <v>1000</v>
      </c>
      <c r="F4141" s="163" t="s">
        <v>4053</v>
      </c>
      <c r="G4141" s="163" t="s">
        <v>4410</v>
      </c>
      <c r="H4141" s="163" t="s">
        <v>4411</v>
      </c>
      <c r="I4141" s="163" t="s">
        <v>716</v>
      </c>
      <c r="J4141" s="162">
        <v>11.921103</v>
      </c>
      <c r="K4141" s="162">
        <v>124.425659</v>
      </c>
      <c r="L4141" s="163" t="s">
        <v>644</v>
      </c>
      <c r="M4141" s="162">
        <v>14</v>
      </c>
      <c r="N4141" s="162">
        <v>86</v>
      </c>
      <c r="O4141" s="162">
        <v>202</v>
      </c>
      <c r="P4141" s="162">
        <v>1480</v>
      </c>
      <c r="Q4141" s="162">
        <v>2735</v>
      </c>
      <c r="R4141" s="164" t="s">
        <v>644</v>
      </c>
      <c r="S4141" s="164">
        <v>1</v>
      </c>
      <c r="T4141" s="164">
        <v>1</v>
      </c>
      <c r="U4141" s="164" t="s">
        <v>644</v>
      </c>
      <c r="V4141" s="164" t="s">
        <v>644</v>
      </c>
      <c r="W4141" s="162">
        <f t="shared" si="231"/>
        <v>5</v>
      </c>
      <c r="X4141" s="162">
        <v>1</v>
      </c>
      <c r="Y4141" t="str">
        <f t="shared" si="232"/>
        <v>Public Secondary</v>
      </c>
      <c r="AA4141" t="str">
        <f t="shared" si="233"/>
        <v>23</v>
      </c>
    </row>
    <row r="4142" spans="1:27" ht="15.75" hidden="1" customHeight="1" x14ac:dyDescent="0.25">
      <c r="A4142" s="162">
        <v>4117</v>
      </c>
      <c r="B4142" s="162">
        <v>313704</v>
      </c>
      <c r="C4142" s="163" t="s">
        <v>4625</v>
      </c>
      <c r="D4142" s="163" t="s">
        <v>638</v>
      </c>
      <c r="E4142" s="163" t="s">
        <v>1000</v>
      </c>
      <c r="F4142" s="163" t="s">
        <v>4053</v>
      </c>
      <c r="G4142" s="163" t="s">
        <v>4494</v>
      </c>
      <c r="H4142" s="163" t="s">
        <v>4495</v>
      </c>
      <c r="I4142" s="163" t="s">
        <v>716</v>
      </c>
      <c r="J4142" s="166">
        <v>11.802834000000001</v>
      </c>
      <c r="K4142" s="166">
        <v>125.167236</v>
      </c>
      <c r="L4142" s="163" t="s">
        <v>644</v>
      </c>
      <c r="M4142" s="162">
        <v>14</v>
      </c>
      <c r="N4142" s="162">
        <v>86</v>
      </c>
      <c r="O4142" s="162">
        <v>202</v>
      </c>
      <c r="P4142" s="162">
        <v>1473</v>
      </c>
      <c r="Q4142" s="162">
        <v>2725</v>
      </c>
      <c r="R4142" s="164" t="s">
        <v>644</v>
      </c>
      <c r="S4142" s="164">
        <v>1</v>
      </c>
      <c r="T4142" s="164"/>
      <c r="U4142" s="164" t="s">
        <v>644</v>
      </c>
      <c r="V4142" s="164" t="s">
        <v>644</v>
      </c>
      <c r="W4142" s="162">
        <f t="shared" si="231"/>
        <v>2</v>
      </c>
      <c r="X4142" s="162">
        <v>1</v>
      </c>
      <c r="Y4142" t="str">
        <f t="shared" si="232"/>
        <v>Public JHS</v>
      </c>
      <c r="AA4142" t="str">
        <f t="shared" si="233"/>
        <v>2</v>
      </c>
    </row>
    <row r="4143" spans="1:27" ht="15.75" hidden="1" customHeight="1" x14ac:dyDescent="0.25">
      <c r="A4143" s="162">
        <v>4118</v>
      </c>
      <c r="B4143" s="162">
        <v>313705</v>
      </c>
      <c r="C4143" s="163" t="s">
        <v>4626</v>
      </c>
      <c r="D4143" s="163" t="s">
        <v>638</v>
      </c>
      <c r="E4143" s="163" t="s">
        <v>1000</v>
      </c>
      <c r="F4143" s="163" t="s">
        <v>4053</v>
      </c>
      <c r="G4143" s="163" t="s">
        <v>4133</v>
      </c>
      <c r="H4143" s="163" t="s">
        <v>4134</v>
      </c>
      <c r="I4143" s="163" t="s">
        <v>716</v>
      </c>
      <c r="J4143" s="162">
        <v>11.606503</v>
      </c>
      <c r="K4143" s="162">
        <v>124.807434</v>
      </c>
      <c r="L4143" s="163" t="s">
        <v>644</v>
      </c>
      <c r="M4143" s="162">
        <v>14</v>
      </c>
      <c r="N4143" s="162">
        <v>86</v>
      </c>
      <c r="O4143" s="162">
        <v>202</v>
      </c>
      <c r="P4143" s="162">
        <v>1465</v>
      </c>
      <c r="Q4143" s="162">
        <v>2715</v>
      </c>
      <c r="R4143" s="164" t="s">
        <v>644</v>
      </c>
      <c r="S4143" s="164">
        <v>1</v>
      </c>
      <c r="T4143" s="164">
        <v>1</v>
      </c>
      <c r="U4143" s="164" t="s">
        <v>644</v>
      </c>
      <c r="V4143" s="164" t="s">
        <v>644</v>
      </c>
      <c r="W4143" s="162">
        <f t="shared" si="231"/>
        <v>5</v>
      </c>
      <c r="X4143" s="162">
        <v>1</v>
      </c>
      <c r="Y4143" t="str">
        <f t="shared" si="232"/>
        <v>Public Secondary</v>
      </c>
      <c r="AA4143" t="str">
        <f t="shared" si="233"/>
        <v>23</v>
      </c>
    </row>
    <row r="4144" spans="1:27" ht="15.75" hidden="1" customHeight="1" x14ac:dyDescent="0.25">
      <c r="A4144" s="162">
        <v>4119</v>
      </c>
      <c r="B4144" s="162">
        <v>313707</v>
      </c>
      <c r="C4144" s="163" t="s">
        <v>4627</v>
      </c>
      <c r="D4144" s="163" t="s">
        <v>638</v>
      </c>
      <c r="E4144" s="163" t="s">
        <v>1000</v>
      </c>
      <c r="F4144" s="163" t="s">
        <v>4053</v>
      </c>
      <c r="G4144" s="163" t="s">
        <v>4538</v>
      </c>
      <c r="H4144" s="163" t="s">
        <v>4538</v>
      </c>
      <c r="I4144" s="163" t="s">
        <v>716</v>
      </c>
      <c r="J4144" s="170"/>
      <c r="K4144" s="170"/>
      <c r="L4144" s="163" t="s">
        <v>644</v>
      </c>
      <c r="M4144" s="162">
        <v>14</v>
      </c>
      <c r="N4144" s="162">
        <v>86</v>
      </c>
      <c r="O4144" s="162">
        <v>202</v>
      </c>
      <c r="P4144" s="162">
        <v>1485</v>
      </c>
      <c r="Q4144" s="162">
        <v>2741</v>
      </c>
      <c r="R4144" s="164" t="s">
        <v>644</v>
      </c>
      <c r="S4144" s="164">
        <v>1</v>
      </c>
      <c r="T4144" s="164">
        <v>1</v>
      </c>
      <c r="U4144" s="164" t="s">
        <v>644</v>
      </c>
      <c r="V4144" s="164" t="s">
        <v>644</v>
      </c>
      <c r="W4144" s="162">
        <f t="shared" si="231"/>
        <v>5</v>
      </c>
      <c r="X4144" s="162">
        <v>1</v>
      </c>
      <c r="Y4144" t="str">
        <f t="shared" si="232"/>
        <v>Public Secondary</v>
      </c>
      <c r="AA4144" t="str">
        <f t="shared" si="233"/>
        <v>23</v>
      </c>
    </row>
    <row r="4145" spans="1:27" ht="15.75" hidden="1" customHeight="1" x14ac:dyDescent="0.25">
      <c r="A4145" s="162">
        <v>4120</v>
      </c>
      <c r="B4145" s="162">
        <v>313708</v>
      </c>
      <c r="C4145" s="163" t="s">
        <v>4628</v>
      </c>
      <c r="D4145" s="163" t="s">
        <v>638</v>
      </c>
      <c r="E4145" s="163" t="s">
        <v>1000</v>
      </c>
      <c r="F4145" s="163" t="s">
        <v>4053</v>
      </c>
      <c r="G4145" s="163" t="s">
        <v>4327</v>
      </c>
      <c r="H4145" s="163" t="s">
        <v>4327</v>
      </c>
      <c r="I4145" s="163" t="s">
        <v>716</v>
      </c>
      <c r="J4145" s="162">
        <v>11.980218000000001</v>
      </c>
      <c r="K4145" s="162">
        <v>124.83764600000001</v>
      </c>
      <c r="L4145" s="163" t="s">
        <v>644</v>
      </c>
      <c r="M4145" s="162">
        <v>14</v>
      </c>
      <c r="N4145" s="162">
        <v>86</v>
      </c>
      <c r="O4145" s="162">
        <v>202</v>
      </c>
      <c r="P4145" s="162">
        <v>1475</v>
      </c>
      <c r="Q4145" s="162">
        <v>2728</v>
      </c>
      <c r="R4145" s="164" t="s">
        <v>644</v>
      </c>
      <c r="S4145" s="164">
        <v>1</v>
      </c>
      <c r="T4145" s="164">
        <v>1</v>
      </c>
      <c r="U4145" s="164" t="s">
        <v>644</v>
      </c>
      <c r="V4145" s="164" t="s">
        <v>644</v>
      </c>
      <c r="W4145" s="162">
        <f t="shared" si="231"/>
        <v>5</v>
      </c>
      <c r="X4145" s="162">
        <v>1</v>
      </c>
      <c r="Y4145" t="str">
        <f t="shared" si="232"/>
        <v>Public Secondary</v>
      </c>
      <c r="AA4145" t="str">
        <f t="shared" si="233"/>
        <v>23</v>
      </c>
    </row>
    <row r="4146" spans="1:27" ht="15.75" hidden="1" customHeight="1" x14ac:dyDescent="0.25">
      <c r="A4146" s="162">
        <v>4121</v>
      </c>
      <c r="B4146" s="162">
        <v>313709</v>
      </c>
      <c r="C4146" s="163" t="s">
        <v>4629</v>
      </c>
      <c r="D4146" s="163" t="s">
        <v>638</v>
      </c>
      <c r="E4146" s="163" t="s">
        <v>1000</v>
      </c>
      <c r="F4146" s="163" t="s">
        <v>4053</v>
      </c>
      <c r="G4146" s="163" t="s">
        <v>4133</v>
      </c>
      <c r="H4146" s="163" t="s">
        <v>4155</v>
      </c>
      <c r="I4146" s="163" t="s">
        <v>716</v>
      </c>
      <c r="J4146" s="162">
        <v>11.560762</v>
      </c>
      <c r="K4146" s="162">
        <v>124.807434</v>
      </c>
      <c r="L4146" s="163" t="s">
        <v>644</v>
      </c>
      <c r="M4146" s="162">
        <v>14</v>
      </c>
      <c r="N4146" s="162">
        <v>86</v>
      </c>
      <c r="O4146" s="162">
        <v>202</v>
      </c>
      <c r="P4146" s="162">
        <v>1465</v>
      </c>
      <c r="Q4146" s="162">
        <v>2716</v>
      </c>
      <c r="R4146" s="164" t="s">
        <v>644</v>
      </c>
      <c r="S4146" s="164">
        <v>1</v>
      </c>
      <c r="T4146" s="164">
        <v>1</v>
      </c>
      <c r="U4146" s="164" t="s">
        <v>644</v>
      </c>
      <c r="V4146" s="164" t="s">
        <v>644</v>
      </c>
      <c r="W4146" s="162">
        <f t="shared" si="231"/>
        <v>5</v>
      </c>
      <c r="X4146" s="162">
        <v>1</v>
      </c>
      <c r="Y4146" t="str">
        <f t="shared" si="232"/>
        <v>Public Secondary</v>
      </c>
      <c r="AA4146" t="str">
        <f t="shared" si="233"/>
        <v>23</v>
      </c>
    </row>
    <row r="4147" spans="1:27" ht="15.75" hidden="1" customHeight="1" x14ac:dyDescent="0.25">
      <c r="A4147" s="162">
        <v>4122</v>
      </c>
      <c r="B4147" s="162">
        <v>313710</v>
      </c>
      <c r="C4147" s="163" t="s">
        <v>4630</v>
      </c>
      <c r="D4147" s="163" t="s">
        <v>638</v>
      </c>
      <c r="E4147" s="163" t="s">
        <v>1000</v>
      </c>
      <c r="F4147" s="163" t="s">
        <v>4053</v>
      </c>
      <c r="G4147" s="163" t="s">
        <v>4244</v>
      </c>
      <c r="H4147" s="163" t="s">
        <v>4244</v>
      </c>
      <c r="I4147" s="163" t="s">
        <v>716</v>
      </c>
      <c r="J4147" s="162">
        <v>11.808211</v>
      </c>
      <c r="K4147" s="162">
        <v>124.953003</v>
      </c>
      <c r="L4147" s="163" t="s">
        <v>644</v>
      </c>
      <c r="M4147" s="162">
        <v>14</v>
      </c>
      <c r="N4147" s="162">
        <v>86</v>
      </c>
      <c r="O4147" s="162">
        <v>202</v>
      </c>
      <c r="P4147" s="162">
        <v>1468</v>
      </c>
      <c r="Q4147" s="162">
        <v>2720</v>
      </c>
      <c r="R4147" s="164" t="s">
        <v>644</v>
      </c>
      <c r="S4147" s="164">
        <v>1</v>
      </c>
      <c r="T4147" s="164"/>
      <c r="U4147" s="164" t="s">
        <v>644</v>
      </c>
      <c r="V4147" s="164" t="s">
        <v>644</v>
      </c>
      <c r="W4147" s="162">
        <f t="shared" si="231"/>
        <v>2</v>
      </c>
      <c r="X4147" s="162">
        <v>1</v>
      </c>
      <c r="Y4147" t="str">
        <f t="shared" si="232"/>
        <v>Public JHS</v>
      </c>
      <c r="AA4147" t="str">
        <f t="shared" si="233"/>
        <v>2</v>
      </c>
    </row>
    <row r="4148" spans="1:27" ht="15.75" hidden="1" customHeight="1" x14ac:dyDescent="0.25">
      <c r="A4148" s="162">
        <v>4123</v>
      </c>
      <c r="B4148" s="162">
        <v>313711</v>
      </c>
      <c r="C4148" s="163" t="s">
        <v>4631</v>
      </c>
      <c r="D4148" s="163" t="s">
        <v>638</v>
      </c>
      <c r="E4148" s="163" t="s">
        <v>1000</v>
      </c>
      <c r="F4148" s="163" t="s">
        <v>4053</v>
      </c>
      <c r="G4148" s="163" t="s">
        <v>4244</v>
      </c>
      <c r="H4148" s="163" t="s">
        <v>4244</v>
      </c>
      <c r="I4148" s="163" t="s">
        <v>716</v>
      </c>
      <c r="J4148" s="162">
        <v>11.821653</v>
      </c>
      <c r="K4148" s="162">
        <v>124.969482</v>
      </c>
      <c r="L4148" s="163" t="s">
        <v>644</v>
      </c>
      <c r="M4148" s="162">
        <v>14</v>
      </c>
      <c r="N4148" s="162">
        <v>86</v>
      </c>
      <c r="O4148" s="162">
        <v>202</v>
      </c>
      <c r="P4148" s="162">
        <v>1468</v>
      </c>
      <c r="Q4148" s="162">
        <v>2720</v>
      </c>
      <c r="R4148" s="164" t="s">
        <v>644</v>
      </c>
      <c r="S4148" s="164">
        <v>1</v>
      </c>
      <c r="T4148" s="164">
        <v>1</v>
      </c>
      <c r="U4148" s="164" t="s">
        <v>644</v>
      </c>
      <c r="V4148" s="164" t="s">
        <v>644</v>
      </c>
      <c r="W4148" s="162">
        <f t="shared" si="231"/>
        <v>5</v>
      </c>
      <c r="X4148" s="162">
        <v>1</v>
      </c>
      <c r="Y4148" t="str">
        <f t="shared" si="232"/>
        <v>Public Secondary</v>
      </c>
      <c r="AA4148" t="str">
        <f t="shared" si="233"/>
        <v>23</v>
      </c>
    </row>
    <row r="4149" spans="1:27" ht="15.75" hidden="1" customHeight="1" x14ac:dyDescent="0.25">
      <c r="A4149" s="162">
        <v>4124</v>
      </c>
      <c r="B4149" s="162">
        <v>313712</v>
      </c>
      <c r="C4149" s="163" t="s">
        <v>4632</v>
      </c>
      <c r="D4149" s="163" t="s">
        <v>638</v>
      </c>
      <c r="E4149" s="163" t="s">
        <v>1000</v>
      </c>
      <c r="F4149" s="163" t="s">
        <v>4053</v>
      </c>
      <c r="G4149" s="163" t="s">
        <v>4179</v>
      </c>
      <c r="H4149" s="163" t="s">
        <v>4206</v>
      </c>
      <c r="I4149" s="163" t="s">
        <v>716</v>
      </c>
      <c r="J4149" s="162">
        <v>11.972158</v>
      </c>
      <c r="K4149" s="162">
        <v>124.92553700000001</v>
      </c>
      <c r="L4149" s="163" t="s">
        <v>644</v>
      </c>
      <c r="M4149" s="162">
        <v>14</v>
      </c>
      <c r="N4149" s="162">
        <v>86</v>
      </c>
      <c r="O4149" s="162">
        <v>202</v>
      </c>
      <c r="P4149" s="162">
        <v>1466</v>
      </c>
      <c r="Q4149" s="162">
        <v>2718</v>
      </c>
      <c r="R4149" s="164" t="s">
        <v>644</v>
      </c>
      <c r="S4149" s="164">
        <v>1</v>
      </c>
      <c r="T4149" s="164">
        <v>1</v>
      </c>
      <c r="U4149" s="164" t="s">
        <v>644</v>
      </c>
      <c r="V4149" s="164" t="s">
        <v>644</v>
      </c>
      <c r="W4149" s="162">
        <f t="shared" si="231"/>
        <v>5</v>
      </c>
      <c r="X4149" s="162">
        <v>1</v>
      </c>
      <c r="Y4149" t="str">
        <f t="shared" si="232"/>
        <v>Public Secondary</v>
      </c>
      <c r="AA4149" t="str">
        <f t="shared" si="233"/>
        <v>23</v>
      </c>
    </row>
    <row r="4150" spans="1:27" ht="15.75" hidden="1" customHeight="1" x14ac:dyDescent="0.25">
      <c r="A4150" s="162">
        <v>4125</v>
      </c>
      <c r="B4150" s="162">
        <v>313713</v>
      </c>
      <c r="C4150" s="163" t="s">
        <v>4633</v>
      </c>
      <c r="D4150" s="163" t="s">
        <v>638</v>
      </c>
      <c r="E4150" s="163" t="s">
        <v>1000</v>
      </c>
      <c r="F4150" s="163" t="s">
        <v>4053</v>
      </c>
      <c r="G4150" s="163" t="s">
        <v>4301</v>
      </c>
      <c r="H4150" s="163" t="s">
        <v>4301</v>
      </c>
      <c r="I4150" s="163" t="s">
        <v>716</v>
      </c>
      <c r="J4150" s="170"/>
      <c r="K4150" s="170"/>
      <c r="L4150" s="163" t="s">
        <v>644</v>
      </c>
      <c r="M4150" s="162">
        <v>14</v>
      </c>
      <c r="N4150" s="162">
        <v>86</v>
      </c>
      <c r="O4150" s="162">
        <v>202</v>
      </c>
      <c r="P4150" s="162">
        <v>1472</v>
      </c>
      <c r="Q4150" s="162">
        <v>2724</v>
      </c>
      <c r="R4150" s="164" t="s">
        <v>644</v>
      </c>
      <c r="S4150" s="164">
        <v>1</v>
      </c>
      <c r="T4150" s="164">
        <v>1</v>
      </c>
      <c r="U4150" s="164" t="s">
        <v>644</v>
      </c>
      <c r="V4150" s="164" t="s">
        <v>644</v>
      </c>
      <c r="W4150" s="162">
        <f t="shared" si="231"/>
        <v>5</v>
      </c>
      <c r="X4150" s="162">
        <v>1</v>
      </c>
      <c r="Y4150" t="str">
        <f t="shared" si="232"/>
        <v>Public Secondary</v>
      </c>
      <c r="AA4150" t="str">
        <f t="shared" si="233"/>
        <v>23</v>
      </c>
    </row>
    <row r="4151" spans="1:27" ht="15.75" hidden="1" customHeight="1" x14ac:dyDescent="0.25">
      <c r="A4151" s="162">
        <v>4126</v>
      </c>
      <c r="B4151" s="162">
        <v>313714</v>
      </c>
      <c r="C4151" s="163" t="s">
        <v>4634</v>
      </c>
      <c r="D4151" s="163" t="s">
        <v>638</v>
      </c>
      <c r="E4151" s="163" t="s">
        <v>1000</v>
      </c>
      <c r="F4151" s="163" t="s">
        <v>4053</v>
      </c>
      <c r="G4151" s="163" t="s">
        <v>4301</v>
      </c>
      <c r="H4151" s="163" t="s">
        <v>4301</v>
      </c>
      <c r="I4151" s="163" t="s">
        <v>716</v>
      </c>
      <c r="J4151" s="177"/>
      <c r="K4151" s="177"/>
      <c r="L4151" s="163" t="s">
        <v>644</v>
      </c>
      <c r="M4151" s="162">
        <v>14</v>
      </c>
      <c r="N4151" s="162">
        <v>86</v>
      </c>
      <c r="O4151" s="162">
        <v>202</v>
      </c>
      <c r="P4151" s="162">
        <v>1472</v>
      </c>
      <c r="Q4151" s="162">
        <v>2724</v>
      </c>
      <c r="R4151" s="164" t="s">
        <v>644</v>
      </c>
      <c r="S4151" s="164">
        <v>1</v>
      </c>
      <c r="T4151" s="164"/>
      <c r="U4151" s="164" t="s">
        <v>644</v>
      </c>
      <c r="V4151" s="164" t="s">
        <v>644</v>
      </c>
      <c r="W4151" s="162">
        <f t="shared" si="231"/>
        <v>2</v>
      </c>
      <c r="X4151" s="162">
        <v>1</v>
      </c>
      <c r="Y4151" t="str">
        <f t="shared" si="232"/>
        <v>Public JHS</v>
      </c>
      <c r="AA4151" t="str">
        <f t="shared" si="233"/>
        <v>2</v>
      </c>
    </row>
    <row r="4152" spans="1:27" ht="15.75" hidden="1" customHeight="1" x14ac:dyDescent="0.25">
      <c r="A4152" s="162">
        <v>4127</v>
      </c>
      <c r="B4152" s="162">
        <v>313715</v>
      </c>
      <c r="C4152" s="163" t="s">
        <v>4635</v>
      </c>
      <c r="D4152" s="163" t="s">
        <v>638</v>
      </c>
      <c r="E4152" s="163" t="s">
        <v>1000</v>
      </c>
      <c r="F4152" s="163" t="s">
        <v>4053</v>
      </c>
      <c r="G4152" s="163" t="s">
        <v>4063</v>
      </c>
      <c r="H4152" s="163" t="s">
        <v>4064</v>
      </c>
      <c r="I4152" s="163" t="s">
        <v>716</v>
      </c>
      <c r="J4152" s="162">
        <v>11.377724000000001</v>
      </c>
      <c r="K4152" s="162">
        <v>125.172729</v>
      </c>
      <c r="L4152" s="163" t="s">
        <v>644</v>
      </c>
      <c r="M4152" s="162">
        <v>14</v>
      </c>
      <c r="N4152" s="162">
        <v>86</v>
      </c>
      <c r="O4152" s="162">
        <v>202</v>
      </c>
      <c r="P4152" s="162">
        <v>1463</v>
      </c>
      <c r="Q4152" s="162">
        <v>2712</v>
      </c>
      <c r="R4152" s="164" t="s">
        <v>644</v>
      </c>
      <c r="S4152" s="164">
        <v>1</v>
      </c>
      <c r="T4152" s="164"/>
      <c r="U4152" s="164" t="s">
        <v>644</v>
      </c>
      <c r="V4152" s="164" t="s">
        <v>644</v>
      </c>
      <c r="W4152" s="162">
        <f t="shared" si="231"/>
        <v>2</v>
      </c>
      <c r="X4152" s="162">
        <v>1</v>
      </c>
      <c r="Y4152" t="str">
        <f t="shared" si="232"/>
        <v>Public JHS</v>
      </c>
      <c r="AA4152" t="str">
        <f t="shared" si="233"/>
        <v>2</v>
      </c>
    </row>
    <row r="4153" spans="1:27" ht="15.75" hidden="1" customHeight="1" x14ac:dyDescent="0.25">
      <c r="A4153" s="162">
        <v>4128</v>
      </c>
      <c r="B4153" s="162">
        <v>313716</v>
      </c>
      <c r="C4153" s="163" t="s">
        <v>4636</v>
      </c>
      <c r="D4153" s="163" t="s">
        <v>638</v>
      </c>
      <c r="E4153" s="163" t="s">
        <v>1000</v>
      </c>
      <c r="F4153" s="163" t="s">
        <v>4053</v>
      </c>
      <c r="G4153" s="163" t="s">
        <v>4383</v>
      </c>
      <c r="H4153" s="163" t="s">
        <v>4384</v>
      </c>
      <c r="I4153" s="163" t="s">
        <v>716</v>
      </c>
      <c r="J4153" s="162">
        <v>11.440993000000001</v>
      </c>
      <c r="K4153" s="162">
        <v>124.994202</v>
      </c>
      <c r="L4153" s="163" t="s">
        <v>644</v>
      </c>
      <c r="M4153" s="162">
        <v>14</v>
      </c>
      <c r="N4153" s="162">
        <v>86</v>
      </c>
      <c r="O4153" s="162">
        <v>202</v>
      </c>
      <c r="P4153" s="162">
        <v>1479</v>
      </c>
      <c r="Q4153" s="162">
        <v>2733</v>
      </c>
      <c r="R4153" s="164"/>
      <c r="S4153" s="164">
        <v>1</v>
      </c>
      <c r="T4153" s="164"/>
      <c r="U4153" s="164" t="s">
        <v>644</v>
      </c>
      <c r="V4153" s="164" t="s">
        <v>644</v>
      </c>
      <c r="W4153" s="162">
        <f t="shared" si="231"/>
        <v>2</v>
      </c>
      <c r="X4153" s="162">
        <v>1</v>
      </c>
      <c r="Y4153" t="str">
        <f t="shared" si="232"/>
        <v>Public JHS</v>
      </c>
      <c r="AA4153" t="str">
        <f t="shared" si="233"/>
        <v>2</v>
      </c>
    </row>
    <row r="4154" spans="1:27" ht="15.75" hidden="1" customHeight="1" x14ac:dyDescent="0.25">
      <c r="A4154" s="162">
        <v>4129</v>
      </c>
      <c r="B4154" s="162">
        <v>313717</v>
      </c>
      <c r="C4154" s="163" t="s">
        <v>4637</v>
      </c>
      <c r="D4154" s="163" t="s">
        <v>638</v>
      </c>
      <c r="E4154" s="163" t="s">
        <v>1000</v>
      </c>
      <c r="F4154" s="163" t="s">
        <v>4053</v>
      </c>
      <c r="G4154" s="163" t="s">
        <v>4383</v>
      </c>
      <c r="H4154" s="163" t="s">
        <v>4384</v>
      </c>
      <c r="I4154" s="163" t="s">
        <v>716</v>
      </c>
      <c r="J4154" s="162">
        <v>11.436954999999999</v>
      </c>
      <c r="K4154" s="162">
        <v>124.965363</v>
      </c>
      <c r="L4154" s="163" t="s">
        <v>644</v>
      </c>
      <c r="M4154" s="162">
        <v>14</v>
      </c>
      <c r="N4154" s="162">
        <v>86</v>
      </c>
      <c r="O4154" s="162">
        <v>202</v>
      </c>
      <c r="P4154" s="162">
        <v>1479</v>
      </c>
      <c r="Q4154" s="162">
        <v>2733</v>
      </c>
      <c r="R4154" s="164" t="s">
        <v>644</v>
      </c>
      <c r="S4154" s="164">
        <v>1</v>
      </c>
      <c r="T4154" s="164">
        <v>1</v>
      </c>
      <c r="U4154" s="164" t="s">
        <v>644</v>
      </c>
      <c r="V4154" s="164" t="s">
        <v>644</v>
      </c>
      <c r="W4154" s="162">
        <f t="shared" si="231"/>
        <v>5</v>
      </c>
      <c r="X4154" s="162">
        <v>1</v>
      </c>
      <c r="Y4154" t="str">
        <f t="shared" si="232"/>
        <v>Public Secondary</v>
      </c>
      <c r="AA4154" t="str">
        <f t="shared" si="233"/>
        <v>23</v>
      </c>
    </row>
    <row r="4155" spans="1:27" ht="15.75" hidden="1" customHeight="1" x14ac:dyDescent="0.25">
      <c r="A4155" s="162">
        <v>4130</v>
      </c>
      <c r="B4155" s="162">
        <v>313718</v>
      </c>
      <c r="C4155" s="163" t="s">
        <v>4638</v>
      </c>
      <c r="D4155" s="163" t="s">
        <v>638</v>
      </c>
      <c r="E4155" s="163" t="s">
        <v>1000</v>
      </c>
      <c r="F4155" s="163" t="s">
        <v>4053</v>
      </c>
      <c r="G4155" s="163" t="s">
        <v>4457</v>
      </c>
      <c r="H4155" s="163" t="s">
        <v>4460</v>
      </c>
      <c r="I4155" s="163" t="s">
        <v>716</v>
      </c>
      <c r="J4155" s="162">
        <v>11.52847</v>
      </c>
      <c r="K4155" s="162">
        <v>124.86236599999999</v>
      </c>
      <c r="L4155" s="163" t="s">
        <v>644</v>
      </c>
      <c r="M4155" s="162">
        <v>14</v>
      </c>
      <c r="N4155" s="162">
        <v>86</v>
      </c>
      <c r="O4155" s="162">
        <v>202</v>
      </c>
      <c r="P4155" s="162">
        <v>1484</v>
      </c>
      <c r="Q4155" s="162">
        <v>2740</v>
      </c>
      <c r="R4155" s="164" t="s">
        <v>644</v>
      </c>
      <c r="S4155" s="164">
        <v>1</v>
      </c>
      <c r="T4155" s="164">
        <v>1</v>
      </c>
      <c r="U4155" s="164" t="s">
        <v>644</v>
      </c>
      <c r="V4155" s="164" t="s">
        <v>644</v>
      </c>
      <c r="W4155" s="162">
        <f t="shared" ref="W4155:W4171" si="234">IF(AA4155="1",1,IF(AA4155="2",2,IF(AA4155="12",4,IF(AA4155="123",6,IF(AA4155="23",5,IF(AA4155="3",3,IF(AA4155="4",7,IF(AA4155="35",8,""))))))))</f>
        <v>5</v>
      </c>
      <c r="X4155" s="162">
        <v>1</v>
      </c>
      <c r="Y4155" t="str">
        <f t="shared" si="232"/>
        <v>Public Secondary</v>
      </c>
      <c r="AA4155" t="str">
        <f t="shared" si="233"/>
        <v>23</v>
      </c>
    </row>
    <row r="4156" spans="1:27" ht="15.75" hidden="1" customHeight="1" x14ac:dyDescent="0.25">
      <c r="A4156" s="162">
        <v>4131</v>
      </c>
      <c r="B4156" s="162">
        <v>313719</v>
      </c>
      <c r="C4156" s="163" t="s">
        <v>4639</v>
      </c>
      <c r="D4156" s="163" t="s">
        <v>638</v>
      </c>
      <c r="E4156" s="163" t="s">
        <v>1000</v>
      </c>
      <c r="F4156" s="163" t="s">
        <v>4053</v>
      </c>
      <c r="G4156" s="163" t="s">
        <v>4133</v>
      </c>
      <c r="H4156" s="163" t="s">
        <v>4134</v>
      </c>
      <c r="I4156" s="163" t="s">
        <v>716</v>
      </c>
      <c r="J4156" s="162">
        <v>11.583633000000001</v>
      </c>
      <c r="K4156" s="162">
        <v>124.77172899999999</v>
      </c>
      <c r="L4156" s="163" t="s">
        <v>644</v>
      </c>
      <c r="M4156" s="162">
        <v>14</v>
      </c>
      <c r="N4156" s="162">
        <v>86</v>
      </c>
      <c r="O4156" s="162">
        <v>202</v>
      </c>
      <c r="P4156" s="162">
        <v>1465</v>
      </c>
      <c r="Q4156" s="162">
        <v>2715</v>
      </c>
      <c r="R4156" s="164" t="s">
        <v>644</v>
      </c>
      <c r="S4156" s="164">
        <v>1</v>
      </c>
      <c r="T4156" s="164">
        <v>1</v>
      </c>
      <c r="U4156" s="164" t="s">
        <v>644</v>
      </c>
      <c r="V4156" s="164" t="s">
        <v>644</v>
      </c>
      <c r="W4156" s="162">
        <f t="shared" si="234"/>
        <v>5</v>
      </c>
      <c r="X4156" s="162">
        <v>1</v>
      </c>
      <c r="Y4156" t="str">
        <f t="shared" si="232"/>
        <v>Public Secondary</v>
      </c>
      <c r="AA4156" t="str">
        <f t="shared" si="233"/>
        <v>23</v>
      </c>
    </row>
    <row r="4157" spans="1:27" ht="15.75" hidden="1" customHeight="1" x14ac:dyDescent="0.25">
      <c r="A4157" s="162">
        <v>4132</v>
      </c>
      <c r="B4157" s="162">
        <v>313720</v>
      </c>
      <c r="C4157" s="163" t="s">
        <v>4640</v>
      </c>
      <c r="D4157" s="163" t="s">
        <v>638</v>
      </c>
      <c r="E4157" s="163" t="s">
        <v>1000</v>
      </c>
      <c r="F4157" s="163" t="s">
        <v>4053</v>
      </c>
      <c r="G4157" s="163" t="s">
        <v>4133</v>
      </c>
      <c r="H4157" s="163" t="s">
        <v>4155</v>
      </c>
      <c r="I4157" s="163" t="s">
        <v>716</v>
      </c>
      <c r="J4157" s="162">
        <v>11.543271000000001</v>
      </c>
      <c r="K4157" s="162">
        <v>124.79919</v>
      </c>
      <c r="L4157" s="163" t="s">
        <v>644</v>
      </c>
      <c r="M4157" s="162">
        <v>14</v>
      </c>
      <c r="N4157" s="162">
        <v>86</v>
      </c>
      <c r="O4157" s="162">
        <v>202</v>
      </c>
      <c r="P4157" s="162">
        <v>1465</v>
      </c>
      <c r="Q4157" s="162">
        <v>2716</v>
      </c>
      <c r="R4157" s="164" t="s">
        <v>644</v>
      </c>
      <c r="S4157" s="164">
        <v>1</v>
      </c>
      <c r="T4157" s="164"/>
      <c r="U4157" s="164" t="s">
        <v>644</v>
      </c>
      <c r="V4157" s="164" t="s">
        <v>644</v>
      </c>
      <c r="W4157" s="162">
        <f t="shared" si="234"/>
        <v>2</v>
      </c>
      <c r="X4157" s="162">
        <v>1</v>
      </c>
      <c r="Y4157" t="str">
        <f t="shared" si="232"/>
        <v>Public JHS</v>
      </c>
      <c r="AA4157" t="str">
        <f t="shared" si="233"/>
        <v>2</v>
      </c>
    </row>
    <row r="4158" spans="1:27" ht="15.75" hidden="1" customHeight="1" x14ac:dyDescent="0.25">
      <c r="A4158" s="162">
        <v>4133</v>
      </c>
      <c r="B4158" s="162">
        <v>313721</v>
      </c>
      <c r="C4158" s="163" t="s">
        <v>4641</v>
      </c>
      <c r="D4158" s="163" t="s">
        <v>638</v>
      </c>
      <c r="E4158" s="163" t="s">
        <v>1000</v>
      </c>
      <c r="F4158" s="163" t="s">
        <v>4053</v>
      </c>
      <c r="G4158" s="163" t="s">
        <v>4538</v>
      </c>
      <c r="H4158" s="163" t="s">
        <v>4538</v>
      </c>
      <c r="I4158" s="163" t="s">
        <v>716</v>
      </c>
      <c r="J4158" s="170"/>
      <c r="K4158" s="170"/>
      <c r="L4158" s="163" t="s">
        <v>644</v>
      </c>
      <c r="M4158" s="162">
        <v>14</v>
      </c>
      <c r="N4158" s="162">
        <v>86</v>
      </c>
      <c r="O4158" s="162">
        <v>202</v>
      </c>
      <c r="P4158" s="162">
        <v>1485</v>
      </c>
      <c r="Q4158" s="162">
        <v>2741</v>
      </c>
      <c r="R4158" s="164" t="s">
        <v>644</v>
      </c>
      <c r="S4158" s="164">
        <v>1</v>
      </c>
      <c r="T4158" s="164">
        <v>1</v>
      </c>
      <c r="U4158" s="164" t="s">
        <v>644</v>
      </c>
      <c r="V4158" s="164" t="s">
        <v>644</v>
      </c>
      <c r="W4158" s="162">
        <f t="shared" si="234"/>
        <v>5</v>
      </c>
      <c r="X4158" s="162">
        <v>1</v>
      </c>
      <c r="Y4158" t="str">
        <f t="shared" si="232"/>
        <v>Public Secondary</v>
      </c>
      <c r="AA4158" t="str">
        <f t="shared" si="233"/>
        <v>23</v>
      </c>
    </row>
    <row r="4159" spans="1:27" ht="15.75" hidden="1" customHeight="1" x14ac:dyDescent="0.25">
      <c r="A4159" s="162">
        <v>4134</v>
      </c>
      <c r="B4159" s="162">
        <v>313722</v>
      </c>
      <c r="C4159" s="163" t="s">
        <v>4447</v>
      </c>
      <c r="D4159" s="163" t="s">
        <v>638</v>
      </c>
      <c r="E4159" s="163" t="s">
        <v>1000</v>
      </c>
      <c r="F4159" s="163" t="s">
        <v>4053</v>
      </c>
      <c r="G4159" s="163" t="s">
        <v>4434</v>
      </c>
      <c r="H4159" s="163" t="s">
        <v>4434</v>
      </c>
      <c r="I4159" s="163" t="s">
        <v>716</v>
      </c>
      <c r="J4159" s="162">
        <v>11.913041</v>
      </c>
      <c r="K4159" s="162">
        <v>124.775848</v>
      </c>
      <c r="L4159" s="163" t="s">
        <v>644</v>
      </c>
      <c r="M4159" s="162">
        <v>14</v>
      </c>
      <c r="N4159" s="162">
        <v>86</v>
      </c>
      <c r="O4159" s="162">
        <v>202</v>
      </c>
      <c r="P4159" s="162">
        <v>1483</v>
      </c>
      <c r="Q4159" s="162">
        <v>2738</v>
      </c>
      <c r="R4159" s="164" t="s">
        <v>644</v>
      </c>
      <c r="S4159" s="164">
        <v>1</v>
      </c>
      <c r="T4159" s="164">
        <v>1</v>
      </c>
      <c r="U4159" s="164" t="s">
        <v>644</v>
      </c>
      <c r="V4159" s="164" t="s">
        <v>644</v>
      </c>
      <c r="W4159" s="162">
        <f t="shared" si="234"/>
        <v>5</v>
      </c>
      <c r="X4159" s="162">
        <v>1</v>
      </c>
      <c r="Y4159" t="str">
        <f t="shared" si="232"/>
        <v>Public Secondary</v>
      </c>
      <c r="AA4159" t="str">
        <f t="shared" si="233"/>
        <v>23</v>
      </c>
    </row>
    <row r="4160" spans="1:27" ht="15.75" hidden="1" customHeight="1" x14ac:dyDescent="0.25">
      <c r="A4160" s="162">
        <v>4135</v>
      </c>
      <c r="B4160" s="162">
        <v>313723</v>
      </c>
      <c r="C4160" s="163" t="s">
        <v>4642</v>
      </c>
      <c r="D4160" s="163" t="s">
        <v>638</v>
      </c>
      <c r="E4160" s="163" t="s">
        <v>1000</v>
      </c>
      <c r="F4160" s="163" t="s">
        <v>4053</v>
      </c>
      <c r="G4160" s="163" t="s">
        <v>4307</v>
      </c>
      <c r="H4160" s="163" t="s">
        <v>4307</v>
      </c>
      <c r="I4160" s="163" t="s">
        <v>716</v>
      </c>
      <c r="J4160" s="162">
        <v>11.466559999999999</v>
      </c>
      <c r="K4160" s="162">
        <v>125.046387</v>
      </c>
      <c r="L4160" s="163" t="s">
        <v>644</v>
      </c>
      <c r="M4160" s="162">
        <v>14</v>
      </c>
      <c r="N4160" s="162">
        <v>86</v>
      </c>
      <c r="O4160" s="162">
        <v>202</v>
      </c>
      <c r="P4160" s="162">
        <v>1474</v>
      </c>
      <c r="Q4160" s="162">
        <v>2727</v>
      </c>
      <c r="R4160" s="164" t="s">
        <v>644</v>
      </c>
      <c r="S4160" s="164">
        <v>1</v>
      </c>
      <c r="T4160" s="164"/>
      <c r="U4160" s="164" t="s">
        <v>644</v>
      </c>
      <c r="V4160" s="164" t="s">
        <v>644</v>
      </c>
      <c r="W4160" s="162">
        <f t="shared" si="234"/>
        <v>2</v>
      </c>
      <c r="X4160" s="162">
        <v>1</v>
      </c>
      <c r="Y4160" t="str">
        <f t="shared" si="232"/>
        <v>Public JHS</v>
      </c>
      <c r="AA4160" t="str">
        <f t="shared" si="233"/>
        <v>2</v>
      </c>
    </row>
    <row r="4161" spans="1:27" ht="15.75" hidden="1" customHeight="1" x14ac:dyDescent="0.25">
      <c r="A4161" s="162">
        <v>4136</v>
      </c>
      <c r="B4161" s="162">
        <v>313724</v>
      </c>
      <c r="C4161" s="163" t="s">
        <v>4643</v>
      </c>
      <c r="D4161" s="163" t="s">
        <v>638</v>
      </c>
      <c r="E4161" s="163" t="s">
        <v>1000</v>
      </c>
      <c r="F4161" s="163" t="s">
        <v>4053</v>
      </c>
      <c r="G4161" s="163" t="s">
        <v>4420</v>
      </c>
      <c r="H4161" s="163" t="s">
        <v>4421</v>
      </c>
      <c r="I4161" s="163" t="s">
        <v>716</v>
      </c>
      <c r="J4161" s="170"/>
      <c r="K4161" s="170"/>
      <c r="L4161" s="163" t="s">
        <v>644</v>
      </c>
      <c r="M4161" s="162">
        <v>14</v>
      </c>
      <c r="N4161" s="162">
        <v>86</v>
      </c>
      <c r="O4161" s="162">
        <v>202</v>
      </c>
      <c r="P4161" s="162">
        <v>1481</v>
      </c>
      <c r="Q4161" s="162">
        <v>2736</v>
      </c>
      <c r="R4161" s="164" t="s">
        <v>644</v>
      </c>
      <c r="S4161" s="164">
        <v>1</v>
      </c>
      <c r="T4161" s="164">
        <v>1</v>
      </c>
      <c r="U4161" s="164" t="s">
        <v>644</v>
      </c>
      <c r="V4161" s="164" t="s">
        <v>644</v>
      </c>
      <c r="W4161" s="162">
        <f t="shared" si="234"/>
        <v>5</v>
      </c>
      <c r="X4161" s="162">
        <v>1</v>
      </c>
      <c r="Y4161" t="str">
        <f t="shared" si="232"/>
        <v>Public Secondary</v>
      </c>
      <c r="AA4161" t="str">
        <f t="shared" si="233"/>
        <v>23</v>
      </c>
    </row>
    <row r="4162" spans="1:27" ht="15.75" hidden="1" customHeight="1" x14ac:dyDescent="0.25">
      <c r="A4162" s="162">
        <v>4137</v>
      </c>
      <c r="B4162" s="162">
        <v>313725</v>
      </c>
      <c r="C4162" s="163" t="s">
        <v>4644</v>
      </c>
      <c r="D4162" s="163" t="s">
        <v>638</v>
      </c>
      <c r="E4162" s="163" t="s">
        <v>1000</v>
      </c>
      <c r="F4162" s="163" t="s">
        <v>4053</v>
      </c>
      <c r="G4162" s="163" t="s">
        <v>4383</v>
      </c>
      <c r="H4162" s="163" t="s">
        <v>4399</v>
      </c>
      <c r="I4162" s="163" t="s">
        <v>716</v>
      </c>
      <c r="J4162" s="162">
        <v>11.46522</v>
      </c>
      <c r="K4162" s="162">
        <v>124.963989</v>
      </c>
      <c r="L4162" s="163" t="s">
        <v>644</v>
      </c>
      <c r="M4162" s="162">
        <v>14</v>
      </c>
      <c r="N4162" s="162">
        <v>86</v>
      </c>
      <c r="O4162" s="162">
        <v>202</v>
      </c>
      <c r="P4162" s="162">
        <v>1479</v>
      </c>
      <c r="Q4162" s="162">
        <v>2734</v>
      </c>
      <c r="R4162" s="164" t="s">
        <v>644</v>
      </c>
      <c r="S4162" s="164">
        <v>1</v>
      </c>
      <c r="T4162" s="164"/>
      <c r="U4162" s="164" t="s">
        <v>644</v>
      </c>
      <c r="V4162" s="164" t="s">
        <v>644</v>
      </c>
      <c r="W4162" s="162">
        <f t="shared" si="234"/>
        <v>2</v>
      </c>
      <c r="X4162" s="162">
        <v>1</v>
      </c>
      <c r="Y4162" t="str">
        <f t="shared" si="232"/>
        <v>Public JHS</v>
      </c>
      <c r="AA4162" t="str">
        <f t="shared" si="233"/>
        <v>2</v>
      </c>
    </row>
    <row r="4163" spans="1:27" ht="15.75" hidden="1" customHeight="1" x14ac:dyDescent="0.25">
      <c r="A4163" s="162">
        <v>4138</v>
      </c>
      <c r="B4163" s="162">
        <v>313727</v>
      </c>
      <c r="C4163" s="163" t="s">
        <v>4645</v>
      </c>
      <c r="D4163" s="163" t="s">
        <v>638</v>
      </c>
      <c r="E4163" s="163" t="s">
        <v>1000</v>
      </c>
      <c r="F4163" s="163" t="s">
        <v>4053</v>
      </c>
      <c r="G4163" s="163" t="s">
        <v>4063</v>
      </c>
      <c r="H4163" s="163" t="s">
        <v>4064</v>
      </c>
      <c r="I4163" s="163" t="s">
        <v>716</v>
      </c>
      <c r="J4163" s="162">
        <v>11.331946</v>
      </c>
      <c r="K4163" s="162">
        <v>125.19470200000001</v>
      </c>
      <c r="L4163" s="163" t="s">
        <v>644</v>
      </c>
      <c r="M4163" s="162">
        <v>14</v>
      </c>
      <c r="N4163" s="162">
        <v>86</v>
      </c>
      <c r="O4163" s="162">
        <v>202</v>
      </c>
      <c r="P4163" s="162">
        <v>1463</v>
      </c>
      <c r="Q4163" s="162">
        <v>2712</v>
      </c>
      <c r="R4163" s="164" t="s">
        <v>644</v>
      </c>
      <c r="S4163" s="164">
        <v>1</v>
      </c>
      <c r="T4163" s="164">
        <v>1</v>
      </c>
      <c r="U4163" s="164" t="s">
        <v>644</v>
      </c>
      <c r="V4163" s="164" t="s">
        <v>644</v>
      </c>
      <c r="W4163" s="162">
        <f t="shared" si="234"/>
        <v>5</v>
      </c>
      <c r="X4163" s="162">
        <v>1</v>
      </c>
      <c r="Y4163" t="str">
        <f t="shared" si="232"/>
        <v>Public Secondary</v>
      </c>
      <c r="AA4163" t="str">
        <f t="shared" si="233"/>
        <v>23</v>
      </c>
    </row>
    <row r="4164" spans="1:27" ht="15.75" hidden="1" customHeight="1" x14ac:dyDescent="0.25">
      <c r="A4164" s="162">
        <v>4139</v>
      </c>
      <c r="B4164" s="162">
        <v>313728</v>
      </c>
      <c r="C4164" s="163" t="s">
        <v>4646</v>
      </c>
      <c r="D4164" s="163" t="s">
        <v>638</v>
      </c>
      <c r="E4164" s="163" t="s">
        <v>1000</v>
      </c>
      <c r="F4164" s="163" t="s">
        <v>4053</v>
      </c>
      <c r="G4164" s="163" t="s">
        <v>4457</v>
      </c>
      <c r="H4164" s="163" t="s">
        <v>4460</v>
      </c>
      <c r="I4164" s="163" t="s">
        <v>716</v>
      </c>
      <c r="J4164" s="170"/>
      <c r="K4164" s="170"/>
      <c r="L4164" s="163" t="s">
        <v>644</v>
      </c>
      <c r="M4164" s="162">
        <v>14</v>
      </c>
      <c r="N4164" s="162">
        <v>86</v>
      </c>
      <c r="O4164" s="162">
        <v>202</v>
      </c>
      <c r="P4164" s="162">
        <v>1484</v>
      </c>
      <c r="Q4164" s="162">
        <v>2740</v>
      </c>
      <c r="R4164" s="164" t="s">
        <v>644</v>
      </c>
      <c r="S4164" s="164">
        <v>1</v>
      </c>
      <c r="T4164" s="164">
        <v>1</v>
      </c>
      <c r="U4164" s="164" t="s">
        <v>644</v>
      </c>
      <c r="V4164" s="164" t="s">
        <v>644</v>
      </c>
      <c r="W4164" s="162">
        <f t="shared" si="234"/>
        <v>5</v>
      </c>
      <c r="X4164" s="162">
        <v>1</v>
      </c>
      <c r="Y4164" t="str">
        <f t="shared" si="232"/>
        <v>Public Secondary</v>
      </c>
      <c r="AA4164" t="str">
        <f t="shared" si="233"/>
        <v>23</v>
      </c>
    </row>
    <row r="4165" spans="1:27" ht="15.75" hidden="1" customHeight="1" x14ac:dyDescent="0.25">
      <c r="A4165" s="162">
        <v>4140</v>
      </c>
      <c r="B4165" s="162">
        <v>313729</v>
      </c>
      <c r="C4165" s="163" t="s">
        <v>4647</v>
      </c>
      <c r="D4165" s="163" t="s">
        <v>638</v>
      </c>
      <c r="E4165" s="163" t="s">
        <v>1000</v>
      </c>
      <c r="F4165" s="163" t="s">
        <v>4053</v>
      </c>
      <c r="G4165" s="163" t="s">
        <v>4434</v>
      </c>
      <c r="H4165" s="163" t="s">
        <v>4434</v>
      </c>
      <c r="I4165" s="163" t="s">
        <v>716</v>
      </c>
      <c r="J4165" s="170"/>
      <c r="K4165" s="170"/>
      <c r="L4165" s="163" t="s">
        <v>644</v>
      </c>
      <c r="M4165" s="162">
        <v>14</v>
      </c>
      <c r="N4165" s="162">
        <v>86</v>
      </c>
      <c r="O4165" s="162">
        <v>202</v>
      </c>
      <c r="P4165" s="162">
        <v>1483</v>
      </c>
      <c r="Q4165" s="162">
        <v>2738</v>
      </c>
      <c r="R4165" s="164" t="s">
        <v>644</v>
      </c>
      <c r="S4165" s="164">
        <v>1</v>
      </c>
      <c r="T4165" s="164"/>
      <c r="U4165" s="164" t="s">
        <v>644</v>
      </c>
      <c r="V4165" s="164" t="s">
        <v>644</v>
      </c>
      <c r="W4165" s="162">
        <f t="shared" si="234"/>
        <v>2</v>
      </c>
      <c r="X4165" s="162">
        <v>1</v>
      </c>
      <c r="Y4165" t="str">
        <f t="shared" si="232"/>
        <v>Public JHS</v>
      </c>
      <c r="AA4165" t="str">
        <f t="shared" si="233"/>
        <v>2</v>
      </c>
    </row>
    <row r="4166" spans="1:27" ht="15.75" hidden="1" customHeight="1" x14ac:dyDescent="0.25">
      <c r="A4166" s="162">
        <v>4141</v>
      </c>
      <c r="B4166" s="162">
        <v>313730</v>
      </c>
      <c r="C4166" s="163" t="s">
        <v>4648</v>
      </c>
      <c r="D4166" s="163" t="s">
        <v>638</v>
      </c>
      <c r="E4166" s="163" t="s">
        <v>1000</v>
      </c>
      <c r="F4166" s="163" t="s">
        <v>4053</v>
      </c>
      <c r="G4166" s="163" t="s">
        <v>4133</v>
      </c>
      <c r="H4166" s="163" t="s">
        <v>4134</v>
      </c>
      <c r="I4166" s="163" t="s">
        <v>716</v>
      </c>
      <c r="J4166" s="170"/>
      <c r="K4166" s="170"/>
      <c r="L4166" s="163" t="s">
        <v>644</v>
      </c>
      <c r="M4166" s="162">
        <v>14</v>
      </c>
      <c r="N4166" s="162">
        <v>86</v>
      </c>
      <c r="O4166" s="162">
        <v>202</v>
      </c>
      <c r="P4166" s="162">
        <v>1465</v>
      </c>
      <c r="Q4166" s="162">
        <v>2715</v>
      </c>
      <c r="R4166" s="164" t="s">
        <v>644</v>
      </c>
      <c r="S4166" s="164">
        <v>1</v>
      </c>
      <c r="T4166" s="164"/>
      <c r="U4166" s="164" t="s">
        <v>644</v>
      </c>
      <c r="V4166" s="164" t="s">
        <v>644</v>
      </c>
      <c r="W4166" s="162">
        <f t="shared" si="234"/>
        <v>2</v>
      </c>
      <c r="X4166" s="162">
        <v>1</v>
      </c>
      <c r="Y4166" t="str">
        <f t="shared" si="232"/>
        <v>Public JHS</v>
      </c>
      <c r="AA4166" t="str">
        <f t="shared" si="233"/>
        <v>2</v>
      </c>
    </row>
    <row r="4167" spans="1:27" ht="15.75" hidden="1" customHeight="1" x14ac:dyDescent="0.25">
      <c r="A4167" s="162">
        <v>4142</v>
      </c>
      <c r="B4167" s="162">
        <v>404777</v>
      </c>
      <c r="C4167" s="163" t="s">
        <v>4649</v>
      </c>
      <c r="D4167" s="163" t="s">
        <v>638</v>
      </c>
      <c r="E4167" s="163" t="s">
        <v>1184</v>
      </c>
      <c r="F4167" s="163" t="s">
        <v>4053</v>
      </c>
      <c r="G4167" s="163" t="s">
        <v>4650</v>
      </c>
      <c r="H4167" s="163" t="s">
        <v>4180</v>
      </c>
      <c r="I4167" s="163" t="s">
        <v>439</v>
      </c>
      <c r="J4167" s="162">
        <v>8.0570199999999996</v>
      </c>
      <c r="K4167" s="162">
        <v>125.156891</v>
      </c>
      <c r="L4167" s="163" t="s">
        <v>4651</v>
      </c>
      <c r="M4167" s="162">
        <v>14</v>
      </c>
      <c r="N4167" s="162">
        <v>86</v>
      </c>
      <c r="O4167" s="162">
        <v>202</v>
      </c>
      <c r="P4167" s="162">
        <v>1466</v>
      </c>
      <c r="Q4167" s="162">
        <v>2717</v>
      </c>
      <c r="R4167" s="164" t="str">
        <f>IF(B4167&lt;200000,1,"")</f>
        <v/>
      </c>
      <c r="S4167" s="164">
        <v>1</v>
      </c>
      <c r="T4167" s="164">
        <v>1</v>
      </c>
      <c r="U4167" s="164" t="s">
        <v>644</v>
      </c>
      <c r="V4167" s="164" t="s">
        <v>644</v>
      </c>
      <c r="W4167" s="162">
        <f t="shared" si="234"/>
        <v>5</v>
      </c>
      <c r="X4167" s="162">
        <v>2</v>
      </c>
      <c r="Y4167" t="str">
        <f t="shared" si="232"/>
        <v>Private Secondary</v>
      </c>
      <c r="AA4167" t="str">
        <f t="shared" si="233"/>
        <v>23</v>
      </c>
    </row>
    <row r="4168" spans="1:27" ht="15.75" hidden="1" customHeight="1" x14ac:dyDescent="0.25">
      <c r="A4168" s="162">
        <v>4143</v>
      </c>
      <c r="B4168" s="162">
        <v>404778</v>
      </c>
      <c r="C4168" s="163" t="s">
        <v>4652</v>
      </c>
      <c r="D4168" s="163" t="s">
        <v>638</v>
      </c>
      <c r="E4168" s="163" t="s">
        <v>1184</v>
      </c>
      <c r="F4168" s="163" t="s">
        <v>4053</v>
      </c>
      <c r="G4168" s="163" t="s">
        <v>4653</v>
      </c>
      <c r="H4168" s="163" t="s">
        <v>4458</v>
      </c>
      <c r="I4168" s="163" t="s">
        <v>439</v>
      </c>
      <c r="J4168" s="170"/>
      <c r="K4168" s="170"/>
      <c r="L4168" s="163" t="s">
        <v>4654</v>
      </c>
      <c r="M4168" s="162">
        <v>14</v>
      </c>
      <c r="N4168" s="162">
        <v>86</v>
      </c>
      <c r="O4168" s="162">
        <v>202</v>
      </c>
      <c r="P4168" s="162">
        <v>1484</v>
      </c>
      <c r="Q4168" s="162">
        <v>2739</v>
      </c>
      <c r="R4168" s="164" t="str">
        <f>IF(B4168&lt;200000,1,"")</f>
        <v/>
      </c>
      <c r="S4168" s="164">
        <v>1</v>
      </c>
      <c r="T4168" s="164"/>
      <c r="U4168" s="164" t="s">
        <v>644</v>
      </c>
      <c r="V4168" s="164" t="s">
        <v>644</v>
      </c>
      <c r="W4168" s="162">
        <f t="shared" si="234"/>
        <v>2</v>
      </c>
      <c r="X4168" s="162">
        <v>2</v>
      </c>
      <c r="Y4168" t="str">
        <f t="shared" si="232"/>
        <v>Private JHS</v>
      </c>
      <c r="AA4168" t="str">
        <f t="shared" si="233"/>
        <v>2</v>
      </c>
    </row>
    <row r="4169" spans="1:27" ht="15.75" hidden="1" customHeight="1" x14ac:dyDescent="0.25">
      <c r="A4169" s="162">
        <v>4144</v>
      </c>
      <c r="B4169" s="162">
        <v>404779</v>
      </c>
      <c r="C4169" s="163" t="s">
        <v>4655</v>
      </c>
      <c r="D4169" s="163" t="s">
        <v>638</v>
      </c>
      <c r="E4169" s="163" t="s">
        <v>1184</v>
      </c>
      <c r="F4169" s="163" t="s">
        <v>4053</v>
      </c>
      <c r="G4169" s="163" t="s">
        <v>4656</v>
      </c>
      <c r="H4169" s="163" t="s">
        <v>4538</v>
      </c>
      <c r="I4169" s="163" t="s">
        <v>439</v>
      </c>
      <c r="J4169" s="170"/>
      <c r="K4169" s="170"/>
      <c r="L4169" s="163" t="s">
        <v>4657</v>
      </c>
      <c r="M4169" s="162">
        <v>14</v>
      </c>
      <c r="N4169" s="162">
        <v>86</v>
      </c>
      <c r="O4169" s="162">
        <v>202</v>
      </c>
      <c r="P4169" s="162">
        <v>1485</v>
      </c>
      <c r="Q4169" s="162">
        <v>2741</v>
      </c>
      <c r="R4169" s="164" t="str">
        <f>IF(B4169&lt;200000,1,"")</f>
        <v/>
      </c>
      <c r="S4169" s="164">
        <v>1</v>
      </c>
      <c r="T4169" s="164"/>
      <c r="U4169" s="164" t="s">
        <v>644</v>
      </c>
      <c r="V4169" s="164" t="s">
        <v>644</v>
      </c>
      <c r="W4169" s="162">
        <f t="shared" si="234"/>
        <v>2</v>
      </c>
      <c r="X4169" s="162">
        <v>2</v>
      </c>
      <c r="Y4169" t="str">
        <f t="shared" si="232"/>
        <v>Private JHS</v>
      </c>
      <c r="AA4169" t="str">
        <f t="shared" si="233"/>
        <v>2</v>
      </c>
    </row>
    <row r="4170" spans="1:27" ht="15.75" hidden="1" customHeight="1" x14ac:dyDescent="0.25">
      <c r="A4170" s="162">
        <v>4145</v>
      </c>
      <c r="B4170" s="162">
        <v>453503</v>
      </c>
      <c r="C4170" s="163" t="s">
        <v>4658</v>
      </c>
      <c r="D4170" s="163" t="s">
        <v>638</v>
      </c>
      <c r="E4170" s="163" t="s">
        <v>1184</v>
      </c>
      <c r="F4170" s="163" t="s">
        <v>4053</v>
      </c>
      <c r="G4170" s="163" t="s">
        <v>4659</v>
      </c>
      <c r="H4170" s="163" t="s">
        <v>4081</v>
      </c>
      <c r="I4170" s="163" t="s">
        <v>439</v>
      </c>
      <c r="J4170" s="170"/>
      <c r="K4170" s="170"/>
      <c r="L4170" s="163" t="s">
        <v>4660</v>
      </c>
      <c r="M4170" s="162">
        <v>14</v>
      </c>
      <c r="N4170" s="162">
        <v>86</v>
      </c>
      <c r="O4170" s="162">
        <v>202</v>
      </c>
      <c r="P4170" s="162">
        <v>1463</v>
      </c>
      <c r="Q4170" s="162">
        <v>2713</v>
      </c>
      <c r="R4170" s="164">
        <v>1</v>
      </c>
      <c r="S4170" s="164" t="s">
        <v>644</v>
      </c>
      <c r="T4170" s="164"/>
      <c r="U4170" s="164" t="s">
        <v>644</v>
      </c>
      <c r="V4170" s="164" t="s">
        <v>644</v>
      </c>
      <c r="W4170" s="162">
        <f t="shared" si="234"/>
        <v>1</v>
      </c>
      <c r="X4170" s="162">
        <v>2</v>
      </c>
      <c r="Y4170" t="str">
        <f t="shared" si="232"/>
        <v>Private Elementary</v>
      </c>
      <c r="AA4170" t="str">
        <f t="shared" si="233"/>
        <v>1</v>
      </c>
    </row>
    <row r="4171" spans="1:27" ht="15.75" hidden="1" customHeight="1" x14ac:dyDescent="0.25">
      <c r="A4171" s="162">
        <v>4146</v>
      </c>
      <c r="B4171" s="168">
        <v>453514</v>
      </c>
      <c r="C4171" s="185" t="s">
        <v>4661</v>
      </c>
      <c r="D4171" s="163" t="s">
        <v>638</v>
      </c>
      <c r="E4171" s="163" t="s">
        <v>1000</v>
      </c>
      <c r="F4171" s="163" t="s">
        <v>4053</v>
      </c>
      <c r="G4171" s="168"/>
      <c r="H4171" s="168"/>
      <c r="I4171" s="168"/>
      <c r="J4171" s="168"/>
      <c r="K4171" s="168"/>
      <c r="L4171" s="168"/>
      <c r="M4171" s="168"/>
      <c r="N4171" s="168"/>
      <c r="O4171" s="168"/>
      <c r="P4171" s="168"/>
      <c r="Q4171" s="168"/>
      <c r="R4171" s="168">
        <v>1</v>
      </c>
      <c r="S4171" s="168"/>
      <c r="T4171" s="168"/>
      <c r="U4171" s="168"/>
      <c r="V4171" s="168"/>
      <c r="W4171" s="162">
        <f t="shared" si="234"/>
        <v>1</v>
      </c>
      <c r="X4171" s="162">
        <v>2</v>
      </c>
      <c r="Y4171" t="str">
        <f t="shared" si="232"/>
        <v>Private Elementary</v>
      </c>
      <c r="AA4171" t="str">
        <f t="shared" si="233"/>
        <v>1</v>
      </c>
    </row>
    <row r="4172" spans="1:27" ht="15.75" hidden="1" customHeight="1" x14ac:dyDescent="0.25">
      <c r="A4172" s="162">
        <v>4147</v>
      </c>
      <c r="B4172" s="162">
        <v>500491</v>
      </c>
      <c r="C4172" s="163" t="s">
        <v>4662</v>
      </c>
      <c r="D4172" s="163" t="s">
        <v>638</v>
      </c>
      <c r="E4172" s="163" t="s">
        <v>1000</v>
      </c>
      <c r="F4172" s="163" t="s">
        <v>4053</v>
      </c>
      <c r="G4172" s="163"/>
      <c r="H4172" s="163"/>
      <c r="I4172" s="168">
        <v>1</v>
      </c>
      <c r="J4172" s="168"/>
      <c r="K4172" s="168"/>
      <c r="L4172" s="168"/>
      <c r="M4172" s="168"/>
      <c r="N4172" s="168">
        <v>1</v>
      </c>
      <c r="O4172" s="162">
        <v>1</v>
      </c>
      <c r="P4172" s="168" t="s">
        <v>4663</v>
      </c>
      <c r="Q4172" s="168"/>
      <c r="R4172" s="168">
        <v>1</v>
      </c>
      <c r="S4172" s="168"/>
      <c r="T4172" s="168"/>
      <c r="U4172" s="168"/>
      <c r="V4172" s="168"/>
      <c r="W4172" s="168"/>
      <c r="X4172" s="168"/>
      <c r="AA4172" t="str">
        <f t="shared" si="233"/>
        <v>1</v>
      </c>
    </row>
    <row r="4173" spans="1:27" ht="15.75" hidden="1" customHeight="1" x14ac:dyDescent="0.25">
      <c r="A4173" s="162">
        <v>4148</v>
      </c>
      <c r="B4173" s="162">
        <v>500491</v>
      </c>
      <c r="C4173" s="163" t="s">
        <v>4664</v>
      </c>
      <c r="D4173" s="163" t="s">
        <v>638</v>
      </c>
      <c r="E4173" s="163" t="s">
        <v>1000</v>
      </c>
      <c r="F4173" s="163" t="s">
        <v>4053</v>
      </c>
      <c r="G4173" s="163" t="s">
        <v>4665</v>
      </c>
      <c r="H4173" s="163" t="s">
        <v>4384</v>
      </c>
      <c r="I4173" s="168"/>
      <c r="J4173" s="184">
        <v>1</v>
      </c>
      <c r="K4173" s="168"/>
      <c r="L4173" s="168"/>
      <c r="M4173" s="168"/>
      <c r="N4173" s="162">
        <v>5</v>
      </c>
      <c r="O4173" s="162">
        <v>1</v>
      </c>
      <c r="P4173" s="168" t="s">
        <v>4575</v>
      </c>
      <c r="Q4173" s="168"/>
      <c r="R4173" s="168">
        <v>1</v>
      </c>
      <c r="S4173" s="168"/>
      <c r="T4173" s="168"/>
      <c r="U4173" s="168"/>
      <c r="V4173" s="168"/>
      <c r="W4173" s="168">
        <v>1</v>
      </c>
      <c r="X4173" s="162">
        <v>1</v>
      </c>
      <c r="Y4173" t="str">
        <f t="shared" ref="Y4173:Y4236" si="235">IF(X4173=1,"Public","Private")&amp;" "&amp;IF(W4173=1,"Elementary",IF(W4173=2,"JHS",IF(W4173=3,"SHS (Stand-alone)",IF(W4173=4,"Integrated",IF(W4173=5,"Secondary",IF(W4173=6,"Complete K to 12",IF(W4173=7,"ALS",IF(W4173=8,"SHS SUC",""))))))))</f>
        <v>Public Elementary</v>
      </c>
      <c r="AA4173" t="str">
        <f t="shared" si="233"/>
        <v>1</v>
      </c>
    </row>
    <row r="4174" spans="1:27" ht="15.75" hidden="1" customHeight="1" x14ac:dyDescent="0.25">
      <c r="A4174" s="162">
        <v>4149</v>
      </c>
      <c r="B4174" s="178" t="s">
        <v>4054</v>
      </c>
      <c r="C4174" s="178" t="s">
        <v>4666</v>
      </c>
      <c r="D4174" s="163" t="s">
        <v>638</v>
      </c>
      <c r="E4174" s="163" t="s">
        <v>1000</v>
      </c>
      <c r="F4174" s="163" t="s">
        <v>4053</v>
      </c>
      <c r="G4174" s="178" t="s">
        <v>4054</v>
      </c>
      <c r="H4174" s="178" t="s">
        <v>4054</v>
      </c>
      <c r="I4174" s="163" t="s">
        <v>758</v>
      </c>
      <c r="J4174" s="162"/>
      <c r="K4174" s="162"/>
      <c r="L4174" s="163"/>
      <c r="M4174" s="162"/>
      <c r="N4174" s="162"/>
      <c r="O4174" s="162"/>
      <c r="P4174" s="162"/>
      <c r="Q4174" s="162"/>
      <c r="R4174" s="164" t="s">
        <v>644</v>
      </c>
      <c r="S4174" s="164" t="s">
        <v>644</v>
      </c>
      <c r="T4174" s="164"/>
      <c r="U4174" s="164">
        <v>1</v>
      </c>
      <c r="V4174" s="164" t="s">
        <v>644</v>
      </c>
      <c r="W4174" s="162">
        <f t="shared" ref="W4174:W4237" si="236">IF(AA4174="1",1,IF(AA4174="2",2,IF(AA4174="12",4,IF(AA4174="123",6,IF(AA4174="23",5,IF(AA4174="3",3,IF(AA4174="4",7,IF(AA4174="35",8,""))))))))</f>
        <v>7</v>
      </c>
      <c r="X4174" s="162">
        <v>1</v>
      </c>
      <c r="Y4174" t="str">
        <f t="shared" si="235"/>
        <v>Public ALS</v>
      </c>
      <c r="AA4174" t="str">
        <f t="shared" si="233"/>
        <v>4</v>
      </c>
    </row>
    <row r="4175" spans="1:27" ht="15.75" hidden="1" customHeight="1" x14ac:dyDescent="0.25">
      <c r="A4175" s="162">
        <v>4150</v>
      </c>
      <c r="B4175" s="178" t="s">
        <v>4064</v>
      </c>
      <c r="C4175" s="178" t="s">
        <v>4064</v>
      </c>
      <c r="D4175" s="163" t="s">
        <v>638</v>
      </c>
      <c r="E4175" s="163" t="s">
        <v>1000</v>
      </c>
      <c r="F4175" s="163" t="s">
        <v>4053</v>
      </c>
      <c r="G4175" s="178" t="s">
        <v>4667</v>
      </c>
      <c r="H4175" s="178" t="s">
        <v>4064</v>
      </c>
      <c r="I4175" s="163" t="s">
        <v>758</v>
      </c>
      <c r="J4175" s="162"/>
      <c r="K4175" s="162"/>
      <c r="L4175" s="163"/>
      <c r="M4175" s="162"/>
      <c r="N4175" s="162"/>
      <c r="O4175" s="162"/>
      <c r="P4175" s="162"/>
      <c r="Q4175" s="162"/>
      <c r="R4175" s="164" t="s">
        <v>644</v>
      </c>
      <c r="S4175" s="164" t="s">
        <v>644</v>
      </c>
      <c r="T4175" s="164"/>
      <c r="U4175" s="164">
        <v>1</v>
      </c>
      <c r="V4175" s="164" t="s">
        <v>644</v>
      </c>
      <c r="W4175" s="162">
        <f t="shared" si="236"/>
        <v>7</v>
      </c>
      <c r="X4175" s="162">
        <v>1</v>
      </c>
      <c r="Y4175" t="str">
        <f t="shared" si="235"/>
        <v>Public ALS</v>
      </c>
      <c r="AA4175" t="str">
        <f t="shared" si="233"/>
        <v>4</v>
      </c>
    </row>
    <row r="4176" spans="1:27" ht="15.75" hidden="1" customHeight="1" x14ac:dyDescent="0.25">
      <c r="A4176" s="162">
        <v>4151</v>
      </c>
      <c r="B4176" s="178" t="s">
        <v>4081</v>
      </c>
      <c r="C4176" s="178" t="s">
        <v>4668</v>
      </c>
      <c r="D4176" s="163" t="s">
        <v>638</v>
      </c>
      <c r="E4176" s="163" t="s">
        <v>1000</v>
      </c>
      <c r="F4176" s="163" t="s">
        <v>4053</v>
      </c>
      <c r="G4176" s="178" t="s">
        <v>4667</v>
      </c>
      <c r="H4176" s="178" t="s">
        <v>4081</v>
      </c>
      <c r="I4176" s="163" t="s">
        <v>758</v>
      </c>
      <c r="J4176" s="162"/>
      <c r="K4176" s="162"/>
      <c r="L4176" s="163"/>
      <c r="M4176" s="162"/>
      <c r="N4176" s="162"/>
      <c r="O4176" s="162"/>
      <c r="P4176" s="162"/>
      <c r="Q4176" s="162"/>
      <c r="R4176" s="164" t="s">
        <v>644</v>
      </c>
      <c r="S4176" s="164" t="s">
        <v>644</v>
      </c>
      <c r="T4176" s="164"/>
      <c r="U4176" s="164">
        <v>1</v>
      </c>
      <c r="V4176" s="164" t="s">
        <v>644</v>
      </c>
      <c r="W4176" s="162">
        <f t="shared" si="236"/>
        <v>7</v>
      </c>
      <c r="X4176" s="162">
        <v>1</v>
      </c>
      <c r="Y4176" t="str">
        <f t="shared" si="235"/>
        <v>Public ALS</v>
      </c>
      <c r="AA4176" t="str">
        <f t="shared" si="233"/>
        <v>4</v>
      </c>
    </row>
    <row r="4177" spans="1:27" ht="15.75" hidden="1" customHeight="1" x14ac:dyDescent="0.25">
      <c r="A4177" s="162">
        <v>4152</v>
      </c>
      <c r="B4177" s="178" t="s">
        <v>4103</v>
      </c>
      <c r="C4177" s="178" t="s">
        <v>4669</v>
      </c>
      <c r="D4177" s="163" t="s">
        <v>638</v>
      </c>
      <c r="E4177" s="163" t="s">
        <v>1000</v>
      </c>
      <c r="F4177" s="163" t="s">
        <v>4053</v>
      </c>
      <c r="G4177" s="178" t="s">
        <v>4103</v>
      </c>
      <c r="H4177" s="178" t="s">
        <v>4103</v>
      </c>
      <c r="I4177" s="163" t="s">
        <v>758</v>
      </c>
      <c r="J4177" s="162"/>
      <c r="K4177" s="162"/>
      <c r="L4177" s="163"/>
      <c r="M4177" s="162"/>
      <c r="N4177" s="162"/>
      <c r="O4177" s="162"/>
      <c r="P4177" s="162"/>
      <c r="Q4177" s="162"/>
      <c r="R4177" s="164" t="s">
        <v>644</v>
      </c>
      <c r="S4177" s="164" t="s">
        <v>644</v>
      </c>
      <c r="T4177" s="164"/>
      <c r="U4177" s="164">
        <v>1</v>
      </c>
      <c r="V4177" s="164" t="s">
        <v>644</v>
      </c>
      <c r="W4177" s="162">
        <f t="shared" si="236"/>
        <v>7</v>
      </c>
      <c r="X4177" s="162">
        <v>1</v>
      </c>
      <c r="Y4177" t="str">
        <f t="shared" si="235"/>
        <v>Public ALS</v>
      </c>
      <c r="AA4177" t="str">
        <f t="shared" si="233"/>
        <v>4</v>
      </c>
    </row>
    <row r="4178" spans="1:27" ht="15.75" hidden="1" customHeight="1" x14ac:dyDescent="0.25">
      <c r="A4178" s="162">
        <v>4153</v>
      </c>
      <c r="B4178" s="178" t="s">
        <v>4134</v>
      </c>
      <c r="C4178" s="178" t="s">
        <v>4670</v>
      </c>
      <c r="D4178" s="163" t="s">
        <v>638</v>
      </c>
      <c r="E4178" s="163" t="s">
        <v>1000</v>
      </c>
      <c r="F4178" s="163" t="s">
        <v>4053</v>
      </c>
      <c r="G4178" s="178" t="s">
        <v>4671</v>
      </c>
      <c r="H4178" s="178" t="s">
        <v>4134</v>
      </c>
      <c r="I4178" s="163" t="s">
        <v>758</v>
      </c>
      <c r="J4178" s="162"/>
      <c r="K4178" s="162"/>
      <c r="L4178" s="163"/>
      <c r="M4178" s="162"/>
      <c r="N4178" s="162"/>
      <c r="O4178" s="162"/>
      <c r="P4178" s="162"/>
      <c r="Q4178" s="162"/>
      <c r="R4178" s="164" t="s">
        <v>644</v>
      </c>
      <c r="S4178" s="164" t="s">
        <v>644</v>
      </c>
      <c r="T4178" s="164"/>
      <c r="U4178" s="164">
        <v>1</v>
      </c>
      <c r="V4178" s="164" t="s">
        <v>644</v>
      </c>
      <c r="W4178" s="162">
        <f t="shared" si="236"/>
        <v>7</v>
      </c>
      <c r="X4178" s="162">
        <v>1</v>
      </c>
      <c r="Y4178" t="str">
        <f t="shared" si="235"/>
        <v>Public ALS</v>
      </c>
      <c r="AA4178" t="str">
        <f t="shared" si="233"/>
        <v>4</v>
      </c>
    </row>
    <row r="4179" spans="1:27" ht="15.75" hidden="1" customHeight="1" x14ac:dyDescent="0.25">
      <c r="A4179" s="162">
        <v>4154</v>
      </c>
      <c r="B4179" s="178" t="s">
        <v>4155</v>
      </c>
      <c r="C4179" s="178" t="s">
        <v>4672</v>
      </c>
      <c r="D4179" s="163" t="s">
        <v>638</v>
      </c>
      <c r="E4179" s="163" t="s">
        <v>1000</v>
      </c>
      <c r="F4179" s="163" t="s">
        <v>4053</v>
      </c>
      <c r="G4179" s="178" t="s">
        <v>4671</v>
      </c>
      <c r="H4179" s="178" t="s">
        <v>4155</v>
      </c>
      <c r="I4179" s="163" t="s">
        <v>758</v>
      </c>
      <c r="J4179" s="162"/>
      <c r="K4179" s="162"/>
      <c r="L4179" s="163"/>
      <c r="M4179" s="162"/>
      <c r="N4179" s="162"/>
      <c r="O4179" s="162"/>
      <c r="P4179" s="162"/>
      <c r="Q4179" s="162"/>
      <c r="R4179" s="164" t="s">
        <v>644</v>
      </c>
      <c r="S4179" s="164" t="s">
        <v>644</v>
      </c>
      <c r="T4179" s="164"/>
      <c r="U4179" s="164">
        <v>1</v>
      </c>
      <c r="V4179" s="164" t="s">
        <v>644</v>
      </c>
      <c r="W4179" s="162">
        <f t="shared" si="236"/>
        <v>7</v>
      </c>
      <c r="X4179" s="162">
        <v>1</v>
      </c>
      <c r="Y4179" t="str">
        <f t="shared" si="235"/>
        <v>Public ALS</v>
      </c>
      <c r="AA4179" t="str">
        <f t="shared" si="233"/>
        <v>4</v>
      </c>
    </row>
    <row r="4180" spans="1:27" ht="15.75" hidden="1" customHeight="1" x14ac:dyDescent="0.25">
      <c r="A4180" s="162">
        <v>4155</v>
      </c>
      <c r="B4180" s="178" t="s">
        <v>4180</v>
      </c>
      <c r="C4180" s="178" t="s">
        <v>4673</v>
      </c>
      <c r="D4180" s="163" t="s">
        <v>638</v>
      </c>
      <c r="E4180" s="163" t="s">
        <v>1000</v>
      </c>
      <c r="F4180" s="163" t="s">
        <v>4053</v>
      </c>
      <c r="G4180" s="178" t="s">
        <v>4674</v>
      </c>
      <c r="H4180" s="178" t="s">
        <v>4180</v>
      </c>
      <c r="I4180" s="163" t="s">
        <v>758</v>
      </c>
      <c r="J4180" s="162"/>
      <c r="K4180" s="162"/>
      <c r="L4180" s="163"/>
      <c r="M4180" s="162"/>
      <c r="N4180" s="162"/>
      <c r="O4180" s="162"/>
      <c r="P4180" s="162"/>
      <c r="Q4180" s="162"/>
      <c r="R4180" s="164" t="s">
        <v>644</v>
      </c>
      <c r="S4180" s="164" t="s">
        <v>644</v>
      </c>
      <c r="T4180" s="164"/>
      <c r="U4180" s="164">
        <v>1</v>
      </c>
      <c r="V4180" s="164" t="s">
        <v>644</v>
      </c>
      <c r="W4180" s="162">
        <f t="shared" si="236"/>
        <v>7</v>
      </c>
      <c r="X4180" s="162">
        <v>1</v>
      </c>
      <c r="Y4180" t="str">
        <f t="shared" si="235"/>
        <v>Public ALS</v>
      </c>
      <c r="AA4180" t="str">
        <f t="shared" si="233"/>
        <v>4</v>
      </c>
    </row>
    <row r="4181" spans="1:27" ht="15.75" hidden="1" customHeight="1" x14ac:dyDescent="0.25">
      <c r="A4181" s="162">
        <v>4156</v>
      </c>
      <c r="B4181" s="178" t="s">
        <v>4206</v>
      </c>
      <c r="C4181" s="178" t="s">
        <v>4675</v>
      </c>
      <c r="D4181" s="163" t="s">
        <v>638</v>
      </c>
      <c r="E4181" s="163" t="s">
        <v>1000</v>
      </c>
      <c r="F4181" s="163" t="s">
        <v>4053</v>
      </c>
      <c r="G4181" s="178" t="s">
        <v>4674</v>
      </c>
      <c r="H4181" s="178" t="s">
        <v>4206</v>
      </c>
      <c r="I4181" s="163" t="s">
        <v>758</v>
      </c>
      <c r="J4181" s="162"/>
      <c r="K4181" s="162"/>
      <c r="L4181" s="163"/>
      <c r="M4181" s="162"/>
      <c r="N4181" s="162"/>
      <c r="O4181" s="162"/>
      <c r="P4181" s="162"/>
      <c r="Q4181" s="162"/>
      <c r="R4181" s="164" t="s">
        <v>644</v>
      </c>
      <c r="S4181" s="164" t="s">
        <v>644</v>
      </c>
      <c r="T4181" s="164"/>
      <c r="U4181" s="164">
        <v>1</v>
      </c>
      <c r="V4181" s="164" t="s">
        <v>644</v>
      </c>
      <c r="W4181" s="162">
        <f t="shared" si="236"/>
        <v>7</v>
      </c>
      <c r="X4181" s="162">
        <v>1</v>
      </c>
      <c r="Y4181" t="str">
        <f t="shared" si="235"/>
        <v>Public ALS</v>
      </c>
      <c r="AA4181" t="str">
        <f t="shared" si="233"/>
        <v>4</v>
      </c>
    </row>
    <row r="4182" spans="1:27" ht="15.75" hidden="1" customHeight="1" x14ac:dyDescent="0.25">
      <c r="A4182" s="162">
        <v>4157</v>
      </c>
      <c r="B4182" s="178" t="s">
        <v>4230</v>
      </c>
      <c r="C4182" s="178" t="s">
        <v>4676</v>
      </c>
      <c r="D4182" s="163" t="s">
        <v>638</v>
      </c>
      <c r="E4182" s="163" t="s">
        <v>1000</v>
      </c>
      <c r="F4182" s="163" t="s">
        <v>4053</v>
      </c>
      <c r="G4182" s="178" t="s">
        <v>4230</v>
      </c>
      <c r="H4182" s="178" t="s">
        <v>4230</v>
      </c>
      <c r="I4182" s="163" t="s">
        <v>758</v>
      </c>
      <c r="J4182" s="162"/>
      <c r="K4182" s="162"/>
      <c r="L4182" s="163"/>
      <c r="M4182" s="162"/>
      <c r="N4182" s="162"/>
      <c r="O4182" s="162"/>
      <c r="P4182" s="162"/>
      <c r="Q4182" s="162"/>
      <c r="R4182" s="164" t="s">
        <v>644</v>
      </c>
      <c r="S4182" s="164" t="s">
        <v>644</v>
      </c>
      <c r="T4182" s="164"/>
      <c r="U4182" s="164">
        <v>1</v>
      </c>
      <c r="V4182" s="164" t="s">
        <v>644</v>
      </c>
      <c r="W4182" s="162">
        <f t="shared" si="236"/>
        <v>7</v>
      </c>
      <c r="X4182" s="162">
        <v>1</v>
      </c>
      <c r="Y4182" t="str">
        <f t="shared" si="235"/>
        <v>Public ALS</v>
      </c>
      <c r="AA4182" t="str">
        <f t="shared" si="233"/>
        <v>4</v>
      </c>
    </row>
    <row r="4183" spans="1:27" ht="15.75" hidden="1" customHeight="1" x14ac:dyDescent="0.25">
      <c r="A4183" s="162">
        <v>4158</v>
      </c>
      <c r="B4183" s="178" t="s">
        <v>4244</v>
      </c>
      <c r="C4183" s="178" t="s">
        <v>4677</v>
      </c>
      <c r="D4183" s="163" t="s">
        <v>638</v>
      </c>
      <c r="E4183" s="163" t="s">
        <v>1000</v>
      </c>
      <c r="F4183" s="163" t="s">
        <v>4053</v>
      </c>
      <c r="G4183" s="178" t="s">
        <v>4244</v>
      </c>
      <c r="H4183" s="178" t="s">
        <v>4244</v>
      </c>
      <c r="I4183" s="163" t="s">
        <v>758</v>
      </c>
      <c r="J4183" s="162"/>
      <c r="K4183" s="162"/>
      <c r="L4183" s="163"/>
      <c r="M4183" s="162"/>
      <c r="N4183" s="162"/>
      <c r="O4183" s="162"/>
      <c r="P4183" s="162"/>
      <c r="Q4183" s="162"/>
      <c r="R4183" s="164" t="s">
        <v>644</v>
      </c>
      <c r="S4183" s="164" t="s">
        <v>644</v>
      </c>
      <c r="T4183" s="164"/>
      <c r="U4183" s="164">
        <v>1</v>
      </c>
      <c r="V4183" s="164" t="s">
        <v>644</v>
      </c>
      <c r="W4183" s="162">
        <f t="shared" si="236"/>
        <v>7</v>
      </c>
      <c r="X4183" s="162">
        <v>1</v>
      </c>
      <c r="Y4183" t="str">
        <f t="shared" si="235"/>
        <v>Public ALS</v>
      </c>
      <c r="AA4183" t="str">
        <f t="shared" si="233"/>
        <v>4</v>
      </c>
    </row>
    <row r="4184" spans="1:27" ht="15.75" hidden="1" customHeight="1" x14ac:dyDescent="0.25">
      <c r="A4184" s="162">
        <v>4159</v>
      </c>
      <c r="B4184" s="178" t="s">
        <v>4264</v>
      </c>
      <c r="C4184" s="178" t="s">
        <v>4678</v>
      </c>
      <c r="D4184" s="163" t="s">
        <v>638</v>
      </c>
      <c r="E4184" s="163" t="s">
        <v>1000</v>
      </c>
      <c r="F4184" s="163" t="s">
        <v>4053</v>
      </c>
      <c r="G4184" s="178" t="s">
        <v>4264</v>
      </c>
      <c r="H4184" s="178" t="s">
        <v>4264</v>
      </c>
      <c r="I4184" s="163" t="s">
        <v>758</v>
      </c>
      <c r="J4184" s="162"/>
      <c r="K4184" s="162"/>
      <c r="L4184" s="163"/>
      <c r="M4184" s="162"/>
      <c r="N4184" s="162"/>
      <c r="O4184" s="162"/>
      <c r="P4184" s="162"/>
      <c r="Q4184" s="162"/>
      <c r="R4184" s="164" t="s">
        <v>644</v>
      </c>
      <c r="S4184" s="164" t="s">
        <v>644</v>
      </c>
      <c r="T4184" s="164"/>
      <c r="U4184" s="164">
        <v>1</v>
      </c>
      <c r="V4184" s="164" t="s">
        <v>644</v>
      </c>
      <c r="W4184" s="162">
        <f t="shared" si="236"/>
        <v>7</v>
      </c>
      <c r="X4184" s="162">
        <v>1</v>
      </c>
      <c r="Y4184" t="str">
        <f t="shared" si="235"/>
        <v>Public ALS</v>
      </c>
      <c r="AA4184" t="str">
        <f t="shared" si="233"/>
        <v>4</v>
      </c>
    </row>
    <row r="4185" spans="1:27" ht="15.75" hidden="1" customHeight="1" x14ac:dyDescent="0.25">
      <c r="A4185" s="162">
        <v>4160</v>
      </c>
      <c r="B4185" s="178" t="s">
        <v>4277</v>
      </c>
      <c r="C4185" s="178" t="s">
        <v>4679</v>
      </c>
      <c r="D4185" s="163" t="s">
        <v>638</v>
      </c>
      <c r="E4185" s="163" t="s">
        <v>1000</v>
      </c>
      <c r="F4185" s="163" t="s">
        <v>4053</v>
      </c>
      <c r="G4185" s="178" t="s">
        <v>4277</v>
      </c>
      <c r="H4185" s="178" t="s">
        <v>4277</v>
      </c>
      <c r="I4185" s="163" t="s">
        <v>758</v>
      </c>
      <c r="J4185" s="162"/>
      <c r="K4185" s="162"/>
      <c r="L4185" s="163"/>
      <c r="M4185" s="162"/>
      <c r="N4185" s="162"/>
      <c r="O4185" s="162"/>
      <c r="P4185" s="162"/>
      <c r="Q4185" s="162"/>
      <c r="R4185" s="164" t="s">
        <v>644</v>
      </c>
      <c r="S4185" s="164" t="s">
        <v>644</v>
      </c>
      <c r="T4185" s="164"/>
      <c r="U4185" s="164">
        <v>1</v>
      </c>
      <c r="V4185" s="164" t="s">
        <v>644</v>
      </c>
      <c r="W4185" s="162">
        <f t="shared" si="236"/>
        <v>7</v>
      </c>
      <c r="X4185" s="162">
        <v>1</v>
      </c>
      <c r="Y4185" t="str">
        <f t="shared" si="235"/>
        <v>Public ALS</v>
      </c>
      <c r="AA4185" t="str">
        <f t="shared" si="233"/>
        <v>4</v>
      </c>
    </row>
    <row r="4186" spans="1:27" ht="15.75" hidden="1" customHeight="1" x14ac:dyDescent="0.25">
      <c r="A4186" s="162">
        <v>4161</v>
      </c>
      <c r="B4186" s="178" t="s">
        <v>4301</v>
      </c>
      <c r="C4186" s="178" t="s">
        <v>4680</v>
      </c>
      <c r="D4186" s="163" t="s">
        <v>638</v>
      </c>
      <c r="E4186" s="163" t="s">
        <v>1000</v>
      </c>
      <c r="F4186" s="163" t="s">
        <v>4053</v>
      </c>
      <c r="G4186" s="178" t="s">
        <v>4301</v>
      </c>
      <c r="H4186" s="178" t="s">
        <v>4301</v>
      </c>
      <c r="I4186" s="163" t="s">
        <v>758</v>
      </c>
      <c r="J4186" s="162"/>
      <c r="K4186" s="162"/>
      <c r="L4186" s="163"/>
      <c r="M4186" s="162"/>
      <c r="N4186" s="162"/>
      <c r="O4186" s="162"/>
      <c r="P4186" s="162"/>
      <c r="Q4186" s="162"/>
      <c r="R4186" s="164" t="s">
        <v>644</v>
      </c>
      <c r="S4186" s="164" t="s">
        <v>644</v>
      </c>
      <c r="T4186" s="164"/>
      <c r="U4186" s="164">
        <v>1</v>
      </c>
      <c r="V4186" s="164" t="s">
        <v>644</v>
      </c>
      <c r="W4186" s="162">
        <f t="shared" si="236"/>
        <v>7</v>
      </c>
      <c r="X4186" s="162">
        <v>1</v>
      </c>
      <c r="Y4186" t="str">
        <f t="shared" si="235"/>
        <v>Public ALS</v>
      </c>
      <c r="AA4186" t="str">
        <f t="shared" si="233"/>
        <v>4</v>
      </c>
    </row>
    <row r="4187" spans="1:27" ht="15.75" hidden="1" customHeight="1" x14ac:dyDescent="0.25">
      <c r="A4187" s="162">
        <v>4162</v>
      </c>
      <c r="B4187" s="178" t="s">
        <v>4307</v>
      </c>
      <c r="C4187" s="178" t="s">
        <v>4681</v>
      </c>
      <c r="D4187" s="163" t="s">
        <v>638</v>
      </c>
      <c r="E4187" s="163" t="s">
        <v>1000</v>
      </c>
      <c r="F4187" s="163" t="s">
        <v>4053</v>
      </c>
      <c r="G4187" s="178" t="s">
        <v>4307</v>
      </c>
      <c r="H4187" s="178" t="s">
        <v>4307</v>
      </c>
      <c r="I4187" s="163" t="s">
        <v>758</v>
      </c>
      <c r="J4187" s="162"/>
      <c r="K4187" s="162"/>
      <c r="L4187" s="163"/>
      <c r="M4187" s="162"/>
      <c r="N4187" s="162"/>
      <c r="O4187" s="162"/>
      <c r="P4187" s="162"/>
      <c r="Q4187" s="162"/>
      <c r="R4187" s="164" t="s">
        <v>644</v>
      </c>
      <c r="S4187" s="164" t="s">
        <v>644</v>
      </c>
      <c r="T4187" s="164"/>
      <c r="U4187" s="164">
        <v>1</v>
      </c>
      <c r="V4187" s="164" t="s">
        <v>644</v>
      </c>
      <c r="W4187" s="162">
        <f t="shared" si="236"/>
        <v>7</v>
      </c>
      <c r="X4187" s="162">
        <v>1</v>
      </c>
      <c r="Y4187" t="str">
        <f t="shared" si="235"/>
        <v>Public ALS</v>
      </c>
      <c r="AA4187" t="str">
        <f t="shared" si="233"/>
        <v>4</v>
      </c>
    </row>
    <row r="4188" spans="1:27" ht="15.75" hidden="1" customHeight="1" x14ac:dyDescent="0.25">
      <c r="A4188" s="162">
        <v>4163</v>
      </c>
      <c r="B4188" s="178" t="s">
        <v>4327</v>
      </c>
      <c r="C4188" s="178" t="s">
        <v>4682</v>
      </c>
      <c r="D4188" s="163" t="s">
        <v>638</v>
      </c>
      <c r="E4188" s="163" t="s">
        <v>1000</v>
      </c>
      <c r="F4188" s="163" t="s">
        <v>4053</v>
      </c>
      <c r="G4188" s="178" t="s">
        <v>4327</v>
      </c>
      <c r="H4188" s="178" t="s">
        <v>4327</v>
      </c>
      <c r="I4188" s="163" t="s">
        <v>758</v>
      </c>
      <c r="J4188" s="162"/>
      <c r="K4188" s="162"/>
      <c r="L4188" s="163"/>
      <c r="M4188" s="162"/>
      <c r="N4188" s="162"/>
      <c r="O4188" s="162"/>
      <c r="P4188" s="162"/>
      <c r="Q4188" s="162"/>
      <c r="R4188" s="164" t="s">
        <v>644</v>
      </c>
      <c r="S4188" s="164" t="s">
        <v>644</v>
      </c>
      <c r="T4188" s="164"/>
      <c r="U4188" s="164">
        <v>1</v>
      </c>
      <c r="V4188" s="164" t="s">
        <v>644</v>
      </c>
      <c r="W4188" s="162">
        <f t="shared" si="236"/>
        <v>7</v>
      </c>
      <c r="X4188" s="162">
        <v>1</v>
      </c>
      <c r="Y4188" t="str">
        <f t="shared" si="235"/>
        <v>Public ALS</v>
      </c>
      <c r="AA4188" t="str">
        <f t="shared" si="233"/>
        <v>4</v>
      </c>
    </row>
    <row r="4189" spans="1:27" ht="15.75" hidden="1" customHeight="1" x14ac:dyDescent="0.25">
      <c r="A4189" s="162">
        <v>4164</v>
      </c>
      <c r="B4189" s="178" t="s">
        <v>4346</v>
      </c>
      <c r="C4189" s="178" t="s">
        <v>4683</v>
      </c>
      <c r="D4189" s="163" t="s">
        <v>638</v>
      </c>
      <c r="E4189" s="163" t="s">
        <v>1000</v>
      </c>
      <c r="F4189" s="163" t="s">
        <v>4053</v>
      </c>
      <c r="G4189" s="178" t="s">
        <v>4346</v>
      </c>
      <c r="H4189" s="178" t="s">
        <v>4346</v>
      </c>
      <c r="I4189" s="163" t="s">
        <v>758</v>
      </c>
      <c r="J4189" s="162"/>
      <c r="K4189" s="162"/>
      <c r="L4189" s="163"/>
      <c r="M4189" s="162"/>
      <c r="N4189" s="162"/>
      <c r="O4189" s="162"/>
      <c r="P4189" s="162"/>
      <c r="Q4189" s="162"/>
      <c r="R4189" s="164" t="s">
        <v>644</v>
      </c>
      <c r="S4189" s="164" t="s">
        <v>644</v>
      </c>
      <c r="T4189" s="164"/>
      <c r="U4189" s="164">
        <v>1</v>
      </c>
      <c r="V4189" s="164" t="s">
        <v>644</v>
      </c>
      <c r="W4189" s="162">
        <f t="shared" si="236"/>
        <v>7</v>
      </c>
      <c r="X4189" s="162">
        <v>1</v>
      </c>
      <c r="Y4189" t="str">
        <f t="shared" si="235"/>
        <v>Public ALS</v>
      </c>
      <c r="AA4189" t="str">
        <f t="shared" ref="AA4189:AA4252" si="237">IF(R4189=1,1,"")&amp;IF(S4189=1,2,"")&amp;IF(T4189=1,3,"")&amp;IF(U4189=1,4,"")&amp;IF(V4189=1,5,"")</f>
        <v>4</v>
      </c>
    </row>
    <row r="4190" spans="1:27" ht="15.75" hidden="1" customHeight="1" x14ac:dyDescent="0.25">
      <c r="A4190" s="162">
        <v>4165</v>
      </c>
      <c r="B4190" s="178" t="s">
        <v>4357</v>
      </c>
      <c r="C4190" s="178" t="s">
        <v>4684</v>
      </c>
      <c r="D4190" s="163" t="s">
        <v>638</v>
      </c>
      <c r="E4190" s="163" t="s">
        <v>1000</v>
      </c>
      <c r="F4190" s="163" t="s">
        <v>4053</v>
      </c>
      <c r="G4190" s="178" t="s">
        <v>4685</v>
      </c>
      <c r="H4190" s="178" t="s">
        <v>4357</v>
      </c>
      <c r="I4190" s="163" t="s">
        <v>758</v>
      </c>
      <c r="J4190" s="162"/>
      <c r="K4190" s="162"/>
      <c r="L4190" s="163"/>
      <c r="M4190" s="162"/>
      <c r="N4190" s="162"/>
      <c r="O4190" s="162"/>
      <c r="P4190" s="162"/>
      <c r="Q4190" s="162"/>
      <c r="R4190" s="164" t="s">
        <v>644</v>
      </c>
      <c r="S4190" s="164" t="s">
        <v>644</v>
      </c>
      <c r="T4190" s="164"/>
      <c r="U4190" s="164">
        <v>1</v>
      </c>
      <c r="V4190" s="164" t="s">
        <v>644</v>
      </c>
      <c r="W4190" s="162">
        <f t="shared" si="236"/>
        <v>7</v>
      </c>
      <c r="X4190" s="162">
        <v>1</v>
      </c>
      <c r="Y4190" t="str">
        <f t="shared" si="235"/>
        <v>Public ALS</v>
      </c>
      <c r="AA4190" t="str">
        <f t="shared" si="237"/>
        <v>4</v>
      </c>
    </row>
    <row r="4191" spans="1:27" ht="15.75" hidden="1" customHeight="1" x14ac:dyDescent="0.25">
      <c r="A4191" s="162">
        <v>4166</v>
      </c>
      <c r="B4191" s="178" t="s">
        <v>4370</v>
      </c>
      <c r="C4191" s="178" t="s">
        <v>4686</v>
      </c>
      <c r="D4191" s="163" t="s">
        <v>638</v>
      </c>
      <c r="E4191" s="163" t="s">
        <v>1000</v>
      </c>
      <c r="F4191" s="163" t="s">
        <v>4053</v>
      </c>
      <c r="G4191" s="178" t="s">
        <v>4685</v>
      </c>
      <c r="H4191" s="178" t="s">
        <v>4370</v>
      </c>
      <c r="I4191" s="163" t="s">
        <v>758</v>
      </c>
      <c r="J4191" s="162"/>
      <c r="K4191" s="162"/>
      <c r="L4191" s="163"/>
      <c r="M4191" s="162"/>
      <c r="N4191" s="162"/>
      <c r="O4191" s="162"/>
      <c r="P4191" s="162"/>
      <c r="Q4191" s="162"/>
      <c r="R4191" s="164" t="s">
        <v>644</v>
      </c>
      <c r="S4191" s="164" t="s">
        <v>644</v>
      </c>
      <c r="T4191" s="164"/>
      <c r="U4191" s="164">
        <v>1</v>
      </c>
      <c r="V4191" s="164" t="s">
        <v>644</v>
      </c>
      <c r="W4191" s="162">
        <f t="shared" si="236"/>
        <v>7</v>
      </c>
      <c r="X4191" s="162">
        <v>1</v>
      </c>
      <c r="Y4191" t="str">
        <f t="shared" si="235"/>
        <v>Public ALS</v>
      </c>
      <c r="AA4191" t="str">
        <f t="shared" si="237"/>
        <v>4</v>
      </c>
    </row>
    <row r="4192" spans="1:27" ht="15.75" hidden="1" customHeight="1" x14ac:dyDescent="0.25">
      <c r="A4192" s="162">
        <v>4167</v>
      </c>
      <c r="B4192" s="178" t="s">
        <v>4384</v>
      </c>
      <c r="C4192" s="178" t="s">
        <v>4687</v>
      </c>
      <c r="D4192" s="163" t="s">
        <v>638</v>
      </c>
      <c r="E4192" s="163" t="s">
        <v>1000</v>
      </c>
      <c r="F4192" s="163" t="s">
        <v>4053</v>
      </c>
      <c r="G4192" s="178" t="s">
        <v>4665</v>
      </c>
      <c r="H4192" s="178" t="s">
        <v>4384</v>
      </c>
      <c r="I4192" s="163" t="s">
        <v>758</v>
      </c>
      <c r="J4192" s="162"/>
      <c r="K4192" s="162"/>
      <c r="L4192" s="163"/>
      <c r="M4192" s="162"/>
      <c r="N4192" s="162"/>
      <c r="O4192" s="162"/>
      <c r="P4192" s="162"/>
      <c r="Q4192" s="162"/>
      <c r="R4192" s="164" t="s">
        <v>644</v>
      </c>
      <c r="S4192" s="164" t="s">
        <v>644</v>
      </c>
      <c r="T4192" s="164"/>
      <c r="U4192" s="164">
        <v>1</v>
      </c>
      <c r="V4192" s="164" t="s">
        <v>644</v>
      </c>
      <c r="W4192" s="162">
        <f t="shared" si="236"/>
        <v>7</v>
      </c>
      <c r="X4192" s="162">
        <v>1</v>
      </c>
      <c r="Y4192" t="str">
        <f t="shared" si="235"/>
        <v>Public ALS</v>
      </c>
      <c r="AA4192" t="str">
        <f t="shared" si="237"/>
        <v>4</v>
      </c>
    </row>
    <row r="4193" spans="1:28" ht="15.75" hidden="1" customHeight="1" x14ac:dyDescent="0.25">
      <c r="A4193" s="162">
        <v>4168</v>
      </c>
      <c r="B4193" s="178" t="s">
        <v>4399</v>
      </c>
      <c r="C4193" s="178" t="s">
        <v>4688</v>
      </c>
      <c r="D4193" s="163" t="s">
        <v>638</v>
      </c>
      <c r="E4193" s="163" t="s">
        <v>1000</v>
      </c>
      <c r="F4193" s="163" t="s">
        <v>4053</v>
      </c>
      <c r="G4193" s="178" t="s">
        <v>4665</v>
      </c>
      <c r="H4193" s="178" t="s">
        <v>4399</v>
      </c>
      <c r="I4193" s="163" t="s">
        <v>758</v>
      </c>
      <c r="J4193" s="166"/>
      <c r="K4193" s="166"/>
      <c r="L4193" s="163"/>
      <c r="M4193" s="162"/>
      <c r="N4193" s="162"/>
      <c r="O4193" s="162"/>
      <c r="P4193" s="162"/>
      <c r="Q4193" s="162"/>
      <c r="R4193" s="164" t="s">
        <v>644</v>
      </c>
      <c r="S4193" s="164" t="s">
        <v>644</v>
      </c>
      <c r="T4193" s="164"/>
      <c r="U4193" s="164">
        <v>1</v>
      </c>
      <c r="V4193" s="164" t="s">
        <v>644</v>
      </c>
      <c r="W4193" s="162">
        <f t="shared" si="236"/>
        <v>7</v>
      </c>
      <c r="X4193" s="162">
        <v>1</v>
      </c>
      <c r="Y4193" t="str">
        <f t="shared" si="235"/>
        <v>Public ALS</v>
      </c>
      <c r="AA4193" t="str">
        <f t="shared" si="237"/>
        <v>4</v>
      </c>
    </row>
    <row r="4194" spans="1:28" ht="15.75" hidden="1" customHeight="1" x14ac:dyDescent="0.25">
      <c r="A4194" s="162">
        <v>4169</v>
      </c>
      <c r="B4194" s="178" t="s">
        <v>4411</v>
      </c>
      <c r="C4194" s="178" t="s">
        <v>4689</v>
      </c>
      <c r="D4194" s="163" t="s">
        <v>638</v>
      </c>
      <c r="E4194" s="163" t="s">
        <v>1000</v>
      </c>
      <c r="F4194" s="163" t="s">
        <v>4053</v>
      </c>
      <c r="G4194" s="178" t="s">
        <v>4411</v>
      </c>
      <c r="H4194" s="178" t="s">
        <v>4411</v>
      </c>
      <c r="I4194" s="163" t="s">
        <v>758</v>
      </c>
      <c r="J4194" s="162"/>
      <c r="K4194" s="162"/>
      <c r="L4194" s="163"/>
      <c r="M4194" s="162"/>
      <c r="N4194" s="162"/>
      <c r="O4194" s="162"/>
      <c r="P4194" s="162"/>
      <c r="Q4194" s="162"/>
      <c r="R4194" s="164" t="s">
        <v>644</v>
      </c>
      <c r="S4194" s="164" t="s">
        <v>644</v>
      </c>
      <c r="T4194" s="164"/>
      <c r="U4194" s="164">
        <v>1</v>
      </c>
      <c r="V4194" s="164" t="s">
        <v>644</v>
      </c>
      <c r="W4194" s="162">
        <f t="shared" si="236"/>
        <v>7</v>
      </c>
      <c r="X4194" s="162">
        <v>1</v>
      </c>
      <c r="Y4194" t="str">
        <f t="shared" si="235"/>
        <v>Public ALS</v>
      </c>
      <c r="AA4194" t="str">
        <f t="shared" si="237"/>
        <v>4</v>
      </c>
    </row>
    <row r="4195" spans="1:28" ht="15.75" hidden="1" customHeight="1" x14ac:dyDescent="0.25">
      <c r="A4195" s="162">
        <v>4170</v>
      </c>
      <c r="B4195" s="178" t="s">
        <v>4421</v>
      </c>
      <c r="C4195" s="178" t="s">
        <v>4690</v>
      </c>
      <c r="D4195" s="163" t="s">
        <v>638</v>
      </c>
      <c r="E4195" s="163" t="s">
        <v>1000</v>
      </c>
      <c r="F4195" s="163" t="s">
        <v>4053</v>
      </c>
      <c r="G4195" s="178" t="s">
        <v>4421</v>
      </c>
      <c r="H4195" s="178" t="s">
        <v>4421</v>
      </c>
      <c r="I4195" s="163" t="s">
        <v>758</v>
      </c>
      <c r="J4195" s="162"/>
      <c r="K4195" s="162"/>
      <c r="L4195" s="163"/>
      <c r="M4195" s="162"/>
      <c r="N4195" s="162"/>
      <c r="O4195" s="162"/>
      <c r="P4195" s="162"/>
      <c r="Q4195" s="162"/>
      <c r="R4195" s="164" t="s">
        <v>644</v>
      </c>
      <c r="S4195" s="164" t="s">
        <v>644</v>
      </c>
      <c r="T4195" s="164"/>
      <c r="U4195" s="164">
        <v>1</v>
      </c>
      <c r="V4195" s="164" t="s">
        <v>644</v>
      </c>
      <c r="W4195" s="162">
        <f t="shared" si="236"/>
        <v>7</v>
      </c>
      <c r="X4195" s="162">
        <v>1</v>
      </c>
      <c r="Y4195" t="str">
        <f t="shared" si="235"/>
        <v>Public ALS</v>
      </c>
      <c r="AA4195" t="str">
        <f t="shared" si="237"/>
        <v>4</v>
      </c>
    </row>
    <row r="4196" spans="1:28" ht="15.75" hidden="1" customHeight="1" x14ac:dyDescent="0.25">
      <c r="A4196" s="162">
        <v>4171</v>
      </c>
      <c r="B4196" s="178" t="s">
        <v>4483</v>
      </c>
      <c r="C4196" s="178" t="s">
        <v>4691</v>
      </c>
      <c r="D4196" s="163" t="s">
        <v>638</v>
      </c>
      <c r="E4196" s="163" t="s">
        <v>1000</v>
      </c>
      <c r="F4196" s="163" t="s">
        <v>4053</v>
      </c>
      <c r="G4196" s="178" t="s">
        <v>4483</v>
      </c>
      <c r="H4196" s="178" t="s">
        <v>4483</v>
      </c>
      <c r="I4196" s="163" t="s">
        <v>758</v>
      </c>
      <c r="J4196" s="162"/>
      <c r="K4196" s="162"/>
      <c r="L4196" s="163"/>
      <c r="M4196" s="162"/>
      <c r="N4196" s="162"/>
      <c r="O4196" s="162"/>
      <c r="P4196" s="162"/>
      <c r="Q4196" s="162"/>
      <c r="R4196" s="164" t="s">
        <v>644</v>
      </c>
      <c r="S4196" s="164" t="s">
        <v>644</v>
      </c>
      <c r="T4196" s="164"/>
      <c r="U4196" s="164">
        <v>1</v>
      </c>
      <c r="V4196" s="164" t="s">
        <v>644</v>
      </c>
      <c r="W4196" s="162">
        <f t="shared" si="236"/>
        <v>7</v>
      </c>
      <c r="X4196" s="162">
        <v>1</v>
      </c>
      <c r="Y4196" t="str">
        <f t="shared" si="235"/>
        <v>Public ALS</v>
      </c>
      <c r="AA4196" t="str">
        <f t="shared" si="237"/>
        <v>4</v>
      </c>
    </row>
    <row r="4197" spans="1:28" ht="15.75" hidden="1" customHeight="1" x14ac:dyDescent="0.25">
      <c r="A4197" s="162">
        <v>4172</v>
      </c>
      <c r="B4197" s="178" t="s">
        <v>4434</v>
      </c>
      <c r="C4197" s="178" t="s">
        <v>4692</v>
      </c>
      <c r="D4197" s="163" t="s">
        <v>638</v>
      </c>
      <c r="E4197" s="163" t="s">
        <v>1000</v>
      </c>
      <c r="F4197" s="163" t="s">
        <v>4053</v>
      </c>
      <c r="G4197" s="178" t="s">
        <v>4434</v>
      </c>
      <c r="H4197" s="178" t="s">
        <v>4434</v>
      </c>
      <c r="I4197" s="163" t="s">
        <v>758</v>
      </c>
      <c r="J4197" s="162"/>
      <c r="K4197" s="162"/>
      <c r="L4197" s="163"/>
      <c r="M4197" s="162"/>
      <c r="N4197" s="162"/>
      <c r="O4197" s="162"/>
      <c r="P4197" s="162"/>
      <c r="Q4197" s="162"/>
      <c r="R4197" s="164" t="s">
        <v>644</v>
      </c>
      <c r="S4197" s="164" t="s">
        <v>644</v>
      </c>
      <c r="T4197" s="164"/>
      <c r="U4197" s="164">
        <v>1</v>
      </c>
      <c r="V4197" s="164" t="s">
        <v>644</v>
      </c>
      <c r="W4197" s="162">
        <f t="shared" si="236"/>
        <v>7</v>
      </c>
      <c r="X4197" s="162">
        <v>1</v>
      </c>
      <c r="Y4197" t="str">
        <f t="shared" si="235"/>
        <v>Public ALS</v>
      </c>
      <c r="AA4197" t="str">
        <f t="shared" si="237"/>
        <v>4</v>
      </c>
    </row>
    <row r="4198" spans="1:28" ht="15.75" hidden="1" customHeight="1" x14ac:dyDescent="0.25">
      <c r="A4198" s="162">
        <v>4173</v>
      </c>
      <c r="B4198" s="178" t="s">
        <v>4458</v>
      </c>
      <c r="C4198" s="178" t="s">
        <v>4693</v>
      </c>
      <c r="D4198" s="163" t="s">
        <v>638</v>
      </c>
      <c r="E4198" s="163" t="s">
        <v>1000</v>
      </c>
      <c r="F4198" s="163" t="s">
        <v>4053</v>
      </c>
      <c r="G4198" s="178" t="s">
        <v>4694</v>
      </c>
      <c r="H4198" s="178" t="s">
        <v>4458</v>
      </c>
      <c r="I4198" s="163" t="s">
        <v>758</v>
      </c>
      <c r="J4198" s="162"/>
      <c r="K4198" s="162"/>
      <c r="L4198" s="163"/>
      <c r="M4198" s="162"/>
      <c r="N4198" s="162"/>
      <c r="O4198" s="162"/>
      <c r="P4198" s="162"/>
      <c r="Q4198" s="162"/>
      <c r="R4198" s="164" t="s">
        <v>644</v>
      </c>
      <c r="S4198" s="164" t="s">
        <v>644</v>
      </c>
      <c r="T4198" s="164"/>
      <c r="U4198" s="164">
        <v>1</v>
      </c>
      <c r="V4198" s="164" t="s">
        <v>644</v>
      </c>
      <c r="W4198" s="162">
        <f t="shared" si="236"/>
        <v>7</v>
      </c>
      <c r="X4198" s="162">
        <v>1</v>
      </c>
      <c r="Y4198" t="str">
        <f t="shared" si="235"/>
        <v>Public ALS</v>
      </c>
      <c r="AA4198" t="str">
        <f t="shared" si="237"/>
        <v>4</v>
      </c>
    </row>
    <row r="4199" spans="1:28" ht="15.75" hidden="1" customHeight="1" x14ac:dyDescent="0.25">
      <c r="A4199" s="162">
        <v>4174</v>
      </c>
      <c r="B4199" s="178" t="s">
        <v>4460</v>
      </c>
      <c r="C4199" s="178" t="s">
        <v>4695</v>
      </c>
      <c r="D4199" s="163" t="s">
        <v>638</v>
      </c>
      <c r="E4199" s="163" t="s">
        <v>1000</v>
      </c>
      <c r="F4199" s="163" t="s">
        <v>4053</v>
      </c>
      <c r="G4199" s="178" t="s">
        <v>4694</v>
      </c>
      <c r="H4199" s="178" t="s">
        <v>4460</v>
      </c>
      <c r="I4199" s="163" t="s">
        <v>758</v>
      </c>
      <c r="J4199" s="162"/>
      <c r="K4199" s="162"/>
      <c r="L4199" s="163"/>
      <c r="M4199" s="162"/>
      <c r="N4199" s="162"/>
      <c r="O4199" s="162"/>
      <c r="P4199" s="162"/>
      <c r="Q4199" s="162"/>
      <c r="R4199" s="164" t="s">
        <v>644</v>
      </c>
      <c r="S4199" s="164" t="s">
        <v>644</v>
      </c>
      <c r="T4199" s="164"/>
      <c r="U4199" s="164">
        <v>1</v>
      </c>
      <c r="V4199" s="164" t="s">
        <v>644</v>
      </c>
      <c r="W4199" s="162">
        <f t="shared" si="236"/>
        <v>7</v>
      </c>
      <c r="X4199" s="162">
        <v>1</v>
      </c>
      <c r="Y4199" t="str">
        <f t="shared" si="235"/>
        <v>Public ALS</v>
      </c>
      <c r="AA4199" t="str">
        <f t="shared" si="237"/>
        <v>4</v>
      </c>
    </row>
    <row r="4200" spans="1:28" ht="15.75" hidden="1" customHeight="1" x14ac:dyDescent="0.25">
      <c r="A4200" s="162">
        <v>4175</v>
      </c>
      <c r="B4200" s="178" t="s">
        <v>4495</v>
      </c>
      <c r="C4200" s="178" t="s">
        <v>4696</v>
      </c>
      <c r="D4200" s="163" t="s">
        <v>638</v>
      </c>
      <c r="E4200" s="163" t="s">
        <v>1000</v>
      </c>
      <c r="F4200" s="163" t="s">
        <v>4053</v>
      </c>
      <c r="G4200" s="163" t="s">
        <v>4494</v>
      </c>
      <c r="H4200" s="178" t="s">
        <v>4495</v>
      </c>
      <c r="I4200" s="163" t="s">
        <v>758</v>
      </c>
      <c r="J4200" s="162"/>
      <c r="K4200" s="162"/>
      <c r="L4200" s="163"/>
      <c r="M4200" s="162"/>
      <c r="N4200" s="162"/>
      <c r="O4200" s="162"/>
      <c r="P4200" s="162"/>
      <c r="Q4200" s="162"/>
      <c r="R4200" s="164" t="s">
        <v>644</v>
      </c>
      <c r="S4200" s="164" t="s">
        <v>644</v>
      </c>
      <c r="T4200" s="164"/>
      <c r="U4200" s="164">
        <v>1</v>
      </c>
      <c r="V4200" s="164" t="s">
        <v>644</v>
      </c>
      <c r="W4200" s="162">
        <f t="shared" si="236"/>
        <v>7</v>
      </c>
      <c r="X4200" s="162">
        <v>1</v>
      </c>
      <c r="Y4200" t="str">
        <f t="shared" si="235"/>
        <v>Public ALS</v>
      </c>
      <c r="AA4200" t="str">
        <f t="shared" si="237"/>
        <v>4</v>
      </c>
      <c r="AB4200" t="s">
        <v>463</v>
      </c>
    </row>
    <row r="4201" spans="1:28" ht="15.75" hidden="1" customHeight="1" x14ac:dyDescent="0.25">
      <c r="A4201" s="162">
        <v>4176</v>
      </c>
      <c r="B4201" s="178" t="s">
        <v>4515</v>
      </c>
      <c r="C4201" s="178" t="s">
        <v>4697</v>
      </c>
      <c r="D4201" s="163" t="s">
        <v>638</v>
      </c>
      <c r="E4201" s="163" t="s">
        <v>1000</v>
      </c>
      <c r="F4201" s="163" t="s">
        <v>4053</v>
      </c>
      <c r="G4201" s="163" t="s">
        <v>4494</v>
      </c>
      <c r="H4201" s="178" t="s">
        <v>4515</v>
      </c>
      <c r="I4201" s="163" t="s">
        <v>758</v>
      </c>
      <c r="J4201" s="162"/>
      <c r="K4201" s="162"/>
      <c r="L4201" s="163"/>
      <c r="M4201" s="162"/>
      <c r="N4201" s="162"/>
      <c r="O4201" s="162"/>
      <c r="P4201" s="162"/>
      <c r="Q4201" s="162"/>
      <c r="R4201" s="164" t="s">
        <v>644</v>
      </c>
      <c r="S4201" s="164" t="s">
        <v>644</v>
      </c>
      <c r="T4201" s="164"/>
      <c r="U4201" s="164">
        <v>1</v>
      </c>
      <c r="V4201" s="164" t="s">
        <v>644</v>
      </c>
      <c r="W4201" s="162">
        <f t="shared" si="236"/>
        <v>7</v>
      </c>
      <c r="X4201" s="162">
        <v>1</v>
      </c>
      <c r="Y4201" t="str">
        <f t="shared" si="235"/>
        <v>Public ALS</v>
      </c>
      <c r="AA4201" t="str">
        <f t="shared" si="237"/>
        <v>4</v>
      </c>
    </row>
    <row r="4202" spans="1:28" ht="15.75" hidden="1" customHeight="1" x14ac:dyDescent="0.25">
      <c r="A4202" s="162">
        <v>4177</v>
      </c>
      <c r="B4202" s="178" t="s">
        <v>4538</v>
      </c>
      <c r="C4202" s="178" t="s">
        <v>4698</v>
      </c>
      <c r="D4202" s="163" t="s">
        <v>638</v>
      </c>
      <c r="E4202" s="163" t="s">
        <v>1000</v>
      </c>
      <c r="F4202" s="163" t="s">
        <v>4053</v>
      </c>
      <c r="G4202" s="178" t="s">
        <v>4538</v>
      </c>
      <c r="H4202" s="178" t="s">
        <v>4538</v>
      </c>
      <c r="I4202" s="163" t="s">
        <v>758</v>
      </c>
      <c r="J4202" s="162"/>
      <c r="K4202" s="162"/>
      <c r="L4202" s="163"/>
      <c r="M4202" s="162"/>
      <c r="N4202" s="162"/>
      <c r="O4202" s="162"/>
      <c r="P4202" s="162"/>
      <c r="Q4202" s="162"/>
      <c r="R4202" s="164" t="s">
        <v>644</v>
      </c>
      <c r="S4202" s="164" t="s">
        <v>644</v>
      </c>
      <c r="T4202" s="164"/>
      <c r="U4202" s="164">
        <v>1</v>
      </c>
      <c r="V4202" s="164" t="s">
        <v>644</v>
      </c>
      <c r="W4202" s="162">
        <f t="shared" si="236"/>
        <v>7</v>
      </c>
      <c r="X4202" s="162">
        <v>1</v>
      </c>
      <c r="Y4202" t="str">
        <f t="shared" si="235"/>
        <v>Public ALS</v>
      </c>
      <c r="AA4202" t="str">
        <f t="shared" si="237"/>
        <v>4</v>
      </c>
    </row>
    <row r="4203" spans="1:28" ht="15.75" hidden="1" customHeight="1" x14ac:dyDescent="0.25">
      <c r="A4203" s="162">
        <v>4178</v>
      </c>
      <c r="B4203" s="168">
        <v>121992</v>
      </c>
      <c r="C4203" s="168" t="s">
        <v>4699</v>
      </c>
      <c r="D4203" s="163" t="s">
        <v>638</v>
      </c>
      <c r="E4203" s="168" t="s">
        <v>3158</v>
      </c>
      <c r="F4203" s="168" t="s">
        <v>3158</v>
      </c>
      <c r="G4203" s="168" t="s">
        <v>4700</v>
      </c>
      <c r="H4203" s="168" t="s">
        <v>4701</v>
      </c>
      <c r="I4203" s="168" t="s">
        <v>643</v>
      </c>
      <c r="J4203" s="176">
        <v>10.31171</v>
      </c>
      <c r="K4203" s="176">
        <v>124.912977</v>
      </c>
      <c r="L4203" s="168" t="s">
        <v>644</v>
      </c>
      <c r="M4203" s="168">
        <v>14</v>
      </c>
      <c r="N4203" s="168">
        <v>79</v>
      </c>
      <c r="O4203" s="168">
        <v>199</v>
      </c>
      <c r="P4203" s="168">
        <v>1443</v>
      </c>
      <c r="Q4203" s="168">
        <v>2675</v>
      </c>
      <c r="R4203" s="168">
        <v>1</v>
      </c>
      <c r="S4203" s="168" t="s">
        <v>644</v>
      </c>
      <c r="T4203" s="168"/>
      <c r="U4203" s="168" t="s">
        <v>644</v>
      </c>
      <c r="V4203" s="168" t="s">
        <v>644</v>
      </c>
      <c r="W4203" s="162">
        <f t="shared" si="236"/>
        <v>1</v>
      </c>
      <c r="X4203" s="168">
        <v>1</v>
      </c>
      <c r="Y4203" t="str">
        <f t="shared" si="235"/>
        <v>Public Elementary</v>
      </c>
      <c r="AA4203" t="str">
        <f t="shared" si="237"/>
        <v>1</v>
      </c>
    </row>
    <row r="4204" spans="1:28" ht="15.75" hidden="1" customHeight="1" x14ac:dyDescent="0.25">
      <c r="A4204" s="162">
        <v>4179</v>
      </c>
      <c r="B4204" s="168">
        <v>121993</v>
      </c>
      <c r="C4204" s="168" t="s">
        <v>4702</v>
      </c>
      <c r="D4204" s="163" t="s">
        <v>638</v>
      </c>
      <c r="E4204" s="168" t="s">
        <v>3158</v>
      </c>
      <c r="F4204" s="168" t="s">
        <v>3158</v>
      </c>
      <c r="G4204" s="168" t="s">
        <v>4700</v>
      </c>
      <c r="H4204" s="168" t="s">
        <v>4703</v>
      </c>
      <c r="I4204" s="168" t="s">
        <v>643</v>
      </c>
      <c r="J4204" s="176">
        <v>10.412901</v>
      </c>
      <c r="K4204" s="176">
        <v>124.90227</v>
      </c>
      <c r="L4204" s="168" t="s">
        <v>644</v>
      </c>
      <c r="M4204" s="168">
        <v>14</v>
      </c>
      <c r="N4204" s="168">
        <v>79</v>
      </c>
      <c r="O4204" s="168">
        <v>199</v>
      </c>
      <c r="P4204" s="168">
        <v>1443</v>
      </c>
      <c r="Q4204" s="168">
        <v>2674</v>
      </c>
      <c r="R4204" s="168">
        <v>1</v>
      </c>
      <c r="S4204" s="168" t="s">
        <v>644</v>
      </c>
      <c r="T4204" s="168"/>
      <c r="U4204" s="168" t="s">
        <v>644</v>
      </c>
      <c r="V4204" s="168" t="s">
        <v>644</v>
      </c>
      <c r="W4204" s="162">
        <f t="shared" si="236"/>
        <v>1</v>
      </c>
      <c r="X4204" s="168">
        <v>1</v>
      </c>
      <c r="Y4204" t="str">
        <f t="shared" si="235"/>
        <v>Public Elementary</v>
      </c>
      <c r="AA4204" t="str">
        <f t="shared" si="237"/>
        <v>1</v>
      </c>
    </row>
    <row r="4205" spans="1:28" ht="15.75" hidden="1" customHeight="1" x14ac:dyDescent="0.25">
      <c r="A4205" s="162">
        <v>4180</v>
      </c>
      <c r="B4205" s="168">
        <v>121994</v>
      </c>
      <c r="C4205" s="168" t="s">
        <v>4704</v>
      </c>
      <c r="D4205" s="163" t="s">
        <v>638</v>
      </c>
      <c r="E4205" s="168" t="s">
        <v>3158</v>
      </c>
      <c r="F4205" s="168" t="s">
        <v>3158</v>
      </c>
      <c r="G4205" s="168" t="s">
        <v>4700</v>
      </c>
      <c r="H4205" s="168" t="s">
        <v>4703</v>
      </c>
      <c r="I4205" s="168" t="s">
        <v>643</v>
      </c>
      <c r="J4205" s="168">
        <v>10.394793</v>
      </c>
      <c r="K4205" s="168">
        <v>124.907141</v>
      </c>
      <c r="L4205" s="168" t="s">
        <v>644</v>
      </c>
      <c r="M4205" s="168">
        <v>14</v>
      </c>
      <c r="N4205" s="168">
        <v>79</v>
      </c>
      <c r="O4205" s="168">
        <v>199</v>
      </c>
      <c r="P4205" s="168">
        <v>1443</v>
      </c>
      <c r="Q4205" s="168">
        <v>2674</v>
      </c>
      <c r="R4205" s="168">
        <v>1</v>
      </c>
      <c r="S4205" s="168" t="s">
        <v>644</v>
      </c>
      <c r="T4205" s="168"/>
      <c r="U4205" s="168" t="s">
        <v>644</v>
      </c>
      <c r="V4205" s="168" t="s">
        <v>644</v>
      </c>
      <c r="W4205" s="162">
        <f t="shared" si="236"/>
        <v>1</v>
      </c>
      <c r="X4205" s="168">
        <v>1</v>
      </c>
      <c r="Y4205" t="str">
        <f t="shared" si="235"/>
        <v>Public Elementary</v>
      </c>
      <c r="AA4205" t="str">
        <f t="shared" si="237"/>
        <v>1</v>
      </c>
    </row>
    <row r="4206" spans="1:28" ht="15.75" hidden="1" customHeight="1" x14ac:dyDescent="0.25">
      <c r="A4206" s="162">
        <v>4181</v>
      </c>
      <c r="B4206" s="168">
        <v>121995</v>
      </c>
      <c r="C4206" s="168" t="s">
        <v>4705</v>
      </c>
      <c r="D4206" s="163" t="s">
        <v>638</v>
      </c>
      <c r="E4206" s="168" t="s">
        <v>3158</v>
      </c>
      <c r="F4206" s="168" t="s">
        <v>3158</v>
      </c>
      <c r="G4206" s="168" t="s">
        <v>4700</v>
      </c>
      <c r="H4206" s="168" t="s">
        <v>4703</v>
      </c>
      <c r="I4206" s="168" t="s">
        <v>643</v>
      </c>
      <c r="J4206" s="168">
        <v>10.366426000000001</v>
      </c>
      <c r="K4206" s="168">
        <v>124.91496600000001</v>
      </c>
      <c r="L4206" s="168" t="s">
        <v>644</v>
      </c>
      <c r="M4206" s="168">
        <v>14</v>
      </c>
      <c r="N4206" s="168">
        <v>79</v>
      </c>
      <c r="O4206" s="168">
        <v>199</v>
      </c>
      <c r="P4206" s="168">
        <v>1443</v>
      </c>
      <c r="Q4206" s="168">
        <v>2674</v>
      </c>
      <c r="R4206" s="168">
        <v>1</v>
      </c>
      <c r="S4206" s="168" t="s">
        <v>644</v>
      </c>
      <c r="T4206" s="168"/>
      <c r="U4206" s="168" t="s">
        <v>644</v>
      </c>
      <c r="V4206" s="168" t="s">
        <v>644</v>
      </c>
      <c r="W4206" s="162">
        <f t="shared" si="236"/>
        <v>1</v>
      </c>
      <c r="X4206" s="168">
        <v>1</v>
      </c>
      <c r="Y4206" t="str">
        <f t="shared" si="235"/>
        <v>Public Elementary</v>
      </c>
      <c r="AA4206" t="str">
        <f t="shared" si="237"/>
        <v>1</v>
      </c>
    </row>
    <row r="4207" spans="1:28" ht="15.75" hidden="1" customHeight="1" x14ac:dyDescent="0.25">
      <c r="A4207" s="162">
        <v>4182</v>
      </c>
      <c r="B4207" s="168">
        <v>121996</v>
      </c>
      <c r="C4207" s="168" t="s">
        <v>4706</v>
      </c>
      <c r="D4207" s="163" t="s">
        <v>638</v>
      </c>
      <c r="E4207" s="168" t="s">
        <v>3158</v>
      </c>
      <c r="F4207" s="168" t="s">
        <v>3158</v>
      </c>
      <c r="G4207" s="168" t="s">
        <v>4700</v>
      </c>
      <c r="H4207" s="168" t="s">
        <v>4703</v>
      </c>
      <c r="I4207" s="168" t="s">
        <v>643</v>
      </c>
      <c r="J4207" s="168">
        <v>10.358827</v>
      </c>
      <c r="K4207" s="168">
        <v>124.96378900000001</v>
      </c>
      <c r="L4207" s="168" t="s">
        <v>644</v>
      </c>
      <c r="M4207" s="168">
        <v>14</v>
      </c>
      <c r="N4207" s="168">
        <v>79</v>
      </c>
      <c r="O4207" s="168">
        <v>199</v>
      </c>
      <c r="P4207" s="168">
        <v>1443</v>
      </c>
      <c r="Q4207" s="176">
        <v>2674</v>
      </c>
      <c r="R4207" s="168">
        <v>1</v>
      </c>
      <c r="S4207" s="168" t="s">
        <v>644</v>
      </c>
      <c r="T4207" s="176"/>
      <c r="U4207" s="168" t="s">
        <v>644</v>
      </c>
      <c r="V4207" s="168" t="s">
        <v>644</v>
      </c>
      <c r="W4207" s="162">
        <f t="shared" si="236"/>
        <v>1</v>
      </c>
      <c r="X4207" s="168">
        <v>1</v>
      </c>
      <c r="Y4207" t="str">
        <f t="shared" si="235"/>
        <v>Public Elementary</v>
      </c>
      <c r="AA4207" t="str">
        <f t="shared" si="237"/>
        <v>1</v>
      </c>
    </row>
    <row r="4208" spans="1:28" ht="15.75" hidden="1" customHeight="1" x14ac:dyDescent="0.25">
      <c r="A4208" s="162">
        <v>4183</v>
      </c>
      <c r="B4208" s="168">
        <v>121997</v>
      </c>
      <c r="C4208" s="168" t="s">
        <v>1098</v>
      </c>
      <c r="D4208" s="163" t="s">
        <v>638</v>
      </c>
      <c r="E4208" s="168" t="s">
        <v>3158</v>
      </c>
      <c r="F4208" s="168" t="s">
        <v>3158</v>
      </c>
      <c r="G4208" s="168" t="s">
        <v>4700</v>
      </c>
      <c r="H4208" s="168" t="s">
        <v>4701</v>
      </c>
      <c r="I4208" s="168" t="s">
        <v>643</v>
      </c>
      <c r="J4208" s="176">
        <v>10.350975</v>
      </c>
      <c r="K4208" s="176">
        <v>124.888186</v>
      </c>
      <c r="L4208" s="168" t="s">
        <v>644</v>
      </c>
      <c r="M4208" s="168">
        <v>14</v>
      </c>
      <c r="N4208" s="168">
        <v>79</v>
      </c>
      <c r="O4208" s="168">
        <v>199</v>
      </c>
      <c r="P4208" s="168">
        <v>1443</v>
      </c>
      <c r="Q4208" s="168">
        <v>2675</v>
      </c>
      <c r="R4208" s="168">
        <v>1</v>
      </c>
      <c r="S4208" s="168" t="s">
        <v>644</v>
      </c>
      <c r="T4208" s="168"/>
      <c r="U4208" s="168" t="s">
        <v>644</v>
      </c>
      <c r="V4208" s="168" t="s">
        <v>644</v>
      </c>
      <c r="W4208" s="162">
        <f t="shared" si="236"/>
        <v>1</v>
      </c>
      <c r="X4208" s="168">
        <v>1</v>
      </c>
      <c r="Y4208" t="str">
        <f t="shared" si="235"/>
        <v>Public Elementary</v>
      </c>
      <c r="AA4208" t="str">
        <f t="shared" si="237"/>
        <v>1</v>
      </c>
    </row>
    <row r="4209" spans="1:27" ht="15.75" hidden="1" customHeight="1" x14ac:dyDescent="0.25">
      <c r="A4209" s="162">
        <v>4184</v>
      </c>
      <c r="B4209" s="168">
        <v>121998</v>
      </c>
      <c r="C4209" s="168" t="s">
        <v>4707</v>
      </c>
      <c r="D4209" s="163" t="s">
        <v>638</v>
      </c>
      <c r="E4209" s="168" t="s">
        <v>3158</v>
      </c>
      <c r="F4209" s="168" t="s">
        <v>3158</v>
      </c>
      <c r="G4209" s="168" t="s">
        <v>4700</v>
      </c>
      <c r="H4209" s="168" t="s">
        <v>4701</v>
      </c>
      <c r="I4209" s="168" t="s">
        <v>643</v>
      </c>
      <c r="J4209" s="176">
        <v>10.301492</v>
      </c>
      <c r="K4209" s="176">
        <v>124.922023</v>
      </c>
      <c r="L4209" s="168" t="s">
        <v>644</v>
      </c>
      <c r="M4209" s="168">
        <v>14</v>
      </c>
      <c r="N4209" s="168">
        <v>79</v>
      </c>
      <c r="O4209" s="168">
        <v>199</v>
      </c>
      <c r="P4209" s="168">
        <v>1443</v>
      </c>
      <c r="Q4209" s="168">
        <v>2675</v>
      </c>
      <c r="R4209" s="168">
        <v>1</v>
      </c>
      <c r="S4209" s="168" t="s">
        <v>644</v>
      </c>
      <c r="T4209" s="168"/>
      <c r="U4209" s="168" t="s">
        <v>644</v>
      </c>
      <c r="V4209" s="168" t="s">
        <v>644</v>
      </c>
      <c r="W4209" s="162">
        <f t="shared" si="236"/>
        <v>1</v>
      </c>
      <c r="X4209" s="168">
        <v>1</v>
      </c>
      <c r="Y4209" t="str">
        <f t="shared" si="235"/>
        <v>Public Elementary</v>
      </c>
      <c r="AA4209" t="str">
        <f t="shared" si="237"/>
        <v>1</v>
      </c>
    </row>
    <row r="4210" spans="1:27" ht="15.75" hidden="1" customHeight="1" x14ac:dyDescent="0.25">
      <c r="A4210" s="162">
        <v>4185</v>
      </c>
      <c r="B4210" s="168">
        <v>121999</v>
      </c>
      <c r="C4210" s="168" t="s">
        <v>2677</v>
      </c>
      <c r="D4210" s="163" t="s">
        <v>638</v>
      </c>
      <c r="E4210" s="168" t="s">
        <v>3158</v>
      </c>
      <c r="F4210" s="168" t="s">
        <v>3158</v>
      </c>
      <c r="G4210" s="168" t="s">
        <v>4700</v>
      </c>
      <c r="H4210" s="168" t="s">
        <v>4701</v>
      </c>
      <c r="I4210" s="168" t="s">
        <v>643</v>
      </c>
      <c r="J4210" s="176">
        <v>10.356716</v>
      </c>
      <c r="K4210" s="176">
        <v>124.90561</v>
      </c>
      <c r="L4210" s="168" t="s">
        <v>644</v>
      </c>
      <c r="M4210" s="168">
        <v>14</v>
      </c>
      <c r="N4210" s="168">
        <v>79</v>
      </c>
      <c r="O4210" s="168">
        <v>199</v>
      </c>
      <c r="P4210" s="168">
        <v>1443</v>
      </c>
      <c r="Q4210" s="168">
        <v>2675</v>
      </c>
      <c r="R4210" s="168">
        <v>1</v>
      </c>
      <c r="S4210" s="168" t="s">
        <v>644</v>
      </c>
      <c r="T4210" s="168"/>
      <c r="U4210" s="168" t="s">
        <v>644</v>
      </c>
      <c r="V4210" s="168" t="s">
        <v>644</v>
      </c>
      <c r="W4210" s="162">
        <f t="shared" si="236"/>
        <v>1</v>
      </c>
      <c r="X4210" s="168">
        <v>1</v>
      </c>
      <c r="Y4210" t="str">
        <f t="shared" si="235"/>
        <v>Public Elementary</v>
      </c>
      <c r="AA4210" t="str">
        <f t="shared" si="237"/>
        <v>1</v>
      </c>
    </row>
    <row r="4211" spans="1:27" ht="15.75" hidden="1" customHeight="1" x14ac:dyDescent="0.25">
      <c r="A4211" s="162">
        <v>4186</v>
      </c>
      <c r="B4211" s="168">
        <v>122000</v>
      </c>
      <c r="C4211" s="168" t="s">
        <v>4708</v>
      </c>
      <c r="D4211" s="163" t="s">
        <v>638</v>
      </c>
      <c r="E4211" s="168" t="s">
        <v>3158</v>
      </c>
      <c r="F4211" s="168" t="s">
        <v>3158</v>
      </c>
      <c r="G4211" s="168" t="s">
        <v>4700</v>
      </c>
      <c r="H4211" s="168" t="s">
        <v>4701</v>
      </c>
      <c r="I4211" s="168" t="s">
        <v>643</v>
      </c>
      <c r="J4211" s="176">
        <v>10.357054</v>
      </c>
      <c r="K4211" s="176">
        <v>124.89427999999999</v>
      </c>
      <c r="L4211" s="168" t="s">
        <v>644</v>
      </c>
      <c r="M4211" s="168">
        <v>14</v>
      </c>
      <c r="N4211" s="168">
        <v>79</v>
      </c>
      <c r="O4211" s="168">
        <v>199</v>
      </c>
      <c r="P4211" s="168">
        <v>1443</v>
      </c>
      <c r="Q4211" s="168">
        <v>2675</v>
      </c>
      <c r="R4211" s="168">
        <v>1</v>
      </c>
      <c r="S4211" s="168" t="s">
        <v>644</v>
      </c>
      <c r="T4211" s="168"/>
      <c r="U4211" s="168" t="s">
        <v>644</v>
      </c>
      <c r="V4211" s="168" t="s">
        <v>644</v>
      </c>
      <c r="W4211" s="162">
        <f t="shared" si="236"/>
        <v>1</v>
      </c>
      <c r="X4211" s="168">
        <v>1</v>
      </c>
      <c r="Y4211" t="str">
        <f t="shared" si="235"/>
        <v>Public Elementary</v>
      </c>
      <c r="AA4211" t="str">
        <f t="shared" si="237"/>
        <v>1</v>
      </c>
    </row>
    <row r="4212" spans="1:27" ht="15.75" hidden="1" customHeight="1" x14ac:dyDescent="0.25">
      <c r="A4212" s="162">
        <v>4187</v>
      </c>
      <c r="B4212" s="168">
        <v>122001</v>
      </c>
      <c r="C4212" s="168" t="s">
        <v>4709</v>
      </c>
      <c r="D4212" s="163" t="s">
        <v>638</v>
      </c>
      <c r="E4212" s="168" t="s">
        <v>3158</v>
      </c>
      <c r="F4212" s="168" t="s">
        <v>3158</v>
      </c>
      <c r="G4212" s="168" t="s">
        <v>4700</v>
      </c>
      <c r="H4212" s="168" t="s">
        <v>4701</v>
      </c>
      <c r="I4212" s="168" t="s">
        <v>643</v>
      </c>
      <c r="J4212" s="176">
        <v>10.367608000000001</v>
      </c>
      <c r="K4212" s="176">
        <v>124.931316</v>
      </c>
      <c r="L4212" s="168" t="s">
        <v>644</v>
      </c>
      <c r="M4212" s="168">
        <v>14</v>
      </c>
      <c r="N4212" s="168">
        <v>79</v>
      </c>
      <c r="O4212" s="168">
        <v>199</v>
      </c>
      <c r="P4212" s="168">
        <v>1443</v>
      </c>
      <c r="Q4212" s="168">
        <v>2675</v>
      </c>
      <c r="R4212" s="168">
        <v>1</v>
      </c>
      <c r="S4212" s="168" t="s">
        <v>644</v>
      </c>
      <c r="T4212" s="168"/>
      <c r="U4212" s="168" t="s">
        <v>644</v>
      </c>
      <c r="V4212" s="168" t="s">
        <v>644</v>
      </c>
      <c r="W4212" s="162">
        <f t="shared" si="236"/>
        <v>1</v>
      </c>
      <c r="X4212" s="168">
        <v>1</v>
      </c>
      <c r="Y4212" t="str">
        <f t="shared" si="235"/>
        <v>Public Elementary</v>
      </c>
      <c r="AA4212" t="str">
        <f t="shared" si="237"/>
        <v>1</v>
      </c>
    </row>
    <row r="4213" spans="1:27" ht="15.75" hidden="1" customHeight="1" x14ac:dyDescent="0.25">
      <c r="A4213" s="162">
        <v>4188</v>
      </c>
      <c r="B4213" s="168">
        <v>122002</v>
      </c>
      <c r="C4213" s="168" t="s">
        <v>4710</v>
      </c>
      <c r="D4213" s="163" t="s">
        <v>638</v>
      </c>
      <c r="E4213" s="168" t="s">
        <v>3158</v>
      </c>
      <c r="F4213" s="168" t="s">
        <v>3158</v>
      </c>
      <c r="G4213" s="168" t="s">
        <v>4700</v>
      </c>
      <c r="H4213" s="168" t="s">
        <v>4701</v>
      </c>
      <c r="I4213" s="168" t="s">
        <v>643</v>
      </c>
      <c r="J4213" s="176">
        <v>10.342953</v>
      </c>
      <c r="K4213" s="176">
        <v>124.971142</v>
      </c>
      <c r="L4213" s="168" t="s">
        <v>644</v>
      </c>
      <c r="M4213" s="168">
        <v>14</v>
      </c>
      <c r="N4213" s="168">
        <v>79</v>
      </c>
      <c r="O4213" s="168">
        <v>199</v>
      </c>
      <c r="P4213" s="168">
        <v>1443</v>
      </c>
      <c r="Q4213" s="168">
        <v>2675</v>
      </c>
      <c r="R4213" s="168">
        <v>1</v>
      </c>
      <c r="S4213" s="168" t="s">
        <v>644</v>
      </c>
      <c r="T4213" s="168"/>
      <c r="U4213" s="168" t="s">
        <v>644</v>
      </c>
      <c r="V4213" s="168" t="s">
        <v>644</v>
      </c>
      <c r="W4213" s="162">
        <f t="shared" si="236"/>
        <v>1</v>
      </c>
      <c r="X4213" s="168">
        <v>1</v>
      </c>
      <c r="Y4213" t="str">
        <f t="shared" si="235"/>
        <v>Public Elementary</v>
      </c>
      <c r="AA4213" t="str">
        <f t="shared" si="237"/>
        <v>1</v>
      </c>
    </row>
    <row r="4214" spans="1:27" ht="15.75" hidden="1" customHeight="1" x14ac:dyDescent="0.25">
      <c r="A4214" s="162">
        <v>4189</v>
      </c>
      <c r="B4214" s="168">
        <v>122003</v>
      </c>
      <c r="C4214" s="168" t="s">
        <v>2475</v>
      </c>
      <c r="D4214" s="163" t="s">
        <v>638</v>
      </c>
      <c r="E4214" s="168" t="s">
        <v>3158</v>
      </c>
      <c r="F4214" s="168" t="s">
        <v>3158</v>
      </c>
      <c r="G4214" s="168" t="s">
        <v>4700</v>
      </c>
      <c r="H4214" s="168" t="s">
        <v>4703</v>
      </c>
      <c r="I4214" s="168" t="s">
        <v>643</v>
      </c>
      <c r="J4214" s="176">
        <v>10.347175</v>
      </c>
      <c r="K4214" s="176">
        <v>124.917541</v>
      </c>
      <c r="L4214" s="168" t="s">
        <v>644</v>
      </c>
      <c r="M4214" s="168">
        <v>14</v>
      </c>
      <c r="N4214" s="168">
        <v>79</v>
      </c>
      <c r="O4214" s="168">
        <v>199</v>
      </c>
      <c r="P4214" s="168">
        <v>1443</v>
      </c>
      <c r="Q4214" s="168">
        <v>2674</v>
      </c>
      <c r="R4214" s="168">
        <v>1</v>
      </c>
      <c r="S4214" s="168" t="s">
        <v>644</v>
      </c>
      <c r="T4214" s="168"/>
      <c r="U4214" s="168" t="s">
        <v>644</v>
      </c>
      <c r="V4214" s="168" t="s">
        <v>644</v>
      </c>
      <c r="W4214" s="162">
        <f t="shared" si="236"/>
        <v>1</v>
      </c>
      <c r="X4214" s="168">
        <v>1</v>
      </c>
      <c r="Y4214" t="str">
        <f t="shared" si="235"/>
        <v>Public Elementary</v>
      </c>
      <c r="AA4214" t="str">
        <f t="shared" si="237"/>
        <v>1</v>
      </c>
    </row>
    <row r="4215" spans="1:27" ht="15.75" hidden="1" customHeight="1" x14ac:dyDescent="0.25">
      <c r="A4215" s="162">
        <v>4190</v>
      </c>
      <c r="B4215" s="168">
        <v>122004</v>
      </c>
      <c r="C4215" s="168" t="s">
        <v>4711</v>
      </c>
      <c r="D4215" s="163" t="s">
        <v>638</v>
      </c>
      <c r="E4215" s="168" t="s">
        <v>3158</v>
      </c>
      <c r="F4215" s="168" t="s">
        <v>3158</v>
      </c>
      <c r="G4215" s="168" t="s">
        <v>4700</v>
      </c>
      <c r="H4215" s="168" t="s">
        <v>4703</v>
      </c>
      <c r="I4215" s="168" t="s">
        <v>643</v>
      </c>
      <c r="J4215" s="176">
        <v>10.365411999999999</v>
      </c>
      <c r="K4215" s="176">
        <v>124.884117</v>
      </c>
      <c r="L4215" s="168" t="s">
        <v>644</v>
      </c>
      <c r="M4215" s="168">
        <v>14</v>
      </c>
      <c r="N4215" s="168">
        <v>79</v>
      </c>
      <c r="O4215" s="168">
        <v>199</v>
      </c>
      <c r="P4215" s="168">
        <v>1443</v>
      </c>
      <c r="Q4215" s="168">
        <v>2674</v>
      </c>
      <c r="R4215" s="168">
        <v>1</v>
      </c>
      <c r="S4215" s="168" t="s">
        <v>644</v>
      </c>
      <c r="T4215" s="168"/>
      <c r="U4215" s="168" t="s">
        <v>644</v>
      </c>
      <c r="V4215" s="168" t="s">
        <v>644</v>
      </c>
      <c r="W4215" s="162">
        <f t="shared" si="236"/>
        <v>1</v>
      </c>
      <c r="X4215" s="168">
        <v>1</v>
      </c>
      <c r="Y4215" t="str">
        <f t="shared" si="235"/>
        <v>Public Elementary</v>
      </c>
      <c r="AA4215" t="str">
        <f t="shared" si="237"/>
        <v>1</v>
      </c>
    </row>
    <row r="4216" spans="1:27" ht="15.75" hidden="1" customHeight="1" x14ac:dyDescent="0.25">
      <c r="A4216" s="162">
        <v>4191</v>
      </c>
      <c r="B4216" s="168">
        <v>122005</v>
      </c>
      <c r="C4216" s="168" t="s">
        <v>4712</v>
      </c>
      <c r="D4216" s="163" t="s">
        <v>638</v>
      </c>
      <c r="E4216" s="168" t="s">
        <v>3158</v>
      </c>
      <c r="F4216" s="168" t="s">
        <v>3158</v>
      </c>
      <c r="G4216" s="168" t="s">
        <v>4700</v>
      </c>
      <c r="H4216" s="168" t="s">
        <v>4703</v>
      </c>
      <c r="I4216" s="168" t="s">
        <v>643</v>
      </c>
      <c r="J4216" s="168">
        <v>10.404833</v>
      </c>
      <c r="K4216" s="168">
        <v>124.89932</v>
      </c>
      <c r="L4216" s="168" t="s">
        <v>644</v>
      </c>
      <c r="M4216" s="168">
        <v>14</v>
      </c>
      <c r="N4216" s="168">
        <v>79</v>
      </c>
      <c r="O4216" s="168">
        <v>199</v>
      </c>
      <c r="P4216" s="168">
        <v>1443</v>
      </c>
      <c r="Q4216" s="168">
        <v>2674</v>
      </c>
      <c r="R4216" s="168">
        <v>1</v>
      </c>
      <c r="S4216" s="168" t="s">
        <v>644</v>
      </c>
      <c r="T4216" s="168"/>
      <c r="U4216" s="168" t="s">
        <v>644</v>
      </c>
      <c r="V4216" s="168" t="s">
        <v>644</v>
      </c>
      <c r="W4216" s="162">
        <f t="shared" si="236"/>
        <v>1</v>
      </c>
      <c r="X4216" s="168">
        <v>1</v>
      </c>
      <c r="Y4216" t="str">
        <f t="shared" si="235"/>
        <v>Public Elementary</v>
      </c>
      <c r="AA4216" t="str">
        <f t="shared" si="237"/>
        <v>1</v>
      </c>
    </row>
    <row r="4217" spans="1:27" ht="15.75" hidden="1" customHeight="1" x14ac:dyDescent="0.25">
      <c r="A4217" s="162">
        <v>4192</v>
      </c>
      <c r="B4217" s="168">
        <v>122006</v>
      </c>
      <c r="C4217" s="168" t="s">
        <v>4713</v>
      </c>
      <c r="D4217" s="163" t="s">
        <v>638</v>
      </c>
      <c r="E4217" s="168" t="s">
        <v>3158</v>
      </c>
      <c r="F4217" s="168" t="s">
        <v>3158</v>
      </c>
      <c r="G4217" s="168" t="s">
        <v>4700</v>
      </c>
      <c r="H4217" s="168" t="s">
        <v>4703</v>
      </c>
      <c r="I4217" s="168" t="s">
        <v>643</v>
      </c>
      <c r="J4217" s="168">
        <v>10.358320000000001</v>
      </c>
      <c r="K4217" s="168">
        <v>124.91908599999999</v>
      </c>
      <c r="L4217" s="168" t="s">
        <v>644</v>
      </c>
      <c r="M4217" s="168">
        <v>14</v>
      </c>
      <c r="N4217" s="168">
        <v>79</v>
      </c>
      <c r="O4217" s="168">
        <v>199</v>
      </c>
      <c r="P4217" s="168">
        <v>1443</v>
      </c>
      <c r="Q4217" s="168">
        <v>2674</v>
      </c>
      <c r="R4217" s="168">
        <v>1</v>
      </c>
      <c r="S4217" s="168" t="s">
        <v>644</v>
      </c>
      <c r="T4217" s="168"/>
      <c r="U4217" s="168" t="s">
        <v>644</v>
      </c>
      <c r="V4217" s="168" t="s">
        <v>644</v>
      </c>
      <c r="W4217" s="162">
        <f t="shared" si="236"/>
        <v>1</v>
      </c>
      <c r="X4217" s="168">
        <v>1</v>
      </c>
      <c r="Y4217" t="str">
        <f t="shared" si="235"/>
        <v>Public Elementary</v>
      </c>
      <c r="AA4217" t="str">
        <f t="shared" si="237"/>
        <v>1</v>
      </c>
    </row>
    <row r="4218" spans="1:27" ht="15.75" hidden="1" customHeight="1" x14ac:dyDescent="0.25">
      <c r="A4218" s="162">
        <v>4193</v>
      </c>
      <c r="B4218" s="168">
        <v>122007</v>
      </c>
      <c r="C4218" s="168" t="s">
        <v>4714</v>
      </c>
      <c r="D4218" s="163" t="s">
        <v>638</v>
      </c>
      <c r="E4218" s="168" t="s">
        <v>3158</v>
      </c>
      <c r="F4218" s="168" t="s">
        <v>3158</v>
      </c>
      <c r="G4218" s="168" t="s">
        <v>4700</v>
      </c>
      <c r="H4218" s="168" t="s">
        <v>4703</v>
      </c>
      <c r="I4218" s="168" t="s">
        <v>643</v>
      </c>
      <c r="J4218" s="176">
        <v>10.428559999999999</v>
      </c>
      <c r="K4218" s="176">
        <v>124.908171</v>
      </c>
      <c r="L4218" s="168" t="s">
        <v>644</v>
      </c>
      <c r="M4218" s="168">
        <v>14</v>
      </c>
      <c r="N4218" s="168">
        <v>79</v>
      </c>
      <c r="O4218" s="168">
        <v>199</v>
      </c>
      <c r="P4218" s="168">
        <v>1443</v>
      </c>
      <c r="Q4218" s="168">
        <v>2674</v>
      </c>
      <c r="R4218" s="168">
        <v>1</v>
      </c>
      <c r="S4218" s="168" t="s">
        <v>644</v>
      </c>
      <c r="T4218" s="168"/>
      <c r="U4218" s="168" t="s">
        <v>644</v>
      </c>
      <c r="V4218" s="168" t="s">
        <v>644</v>
      </c>
      <c r="W4218" s="162">
        <f t="shared" si="236"/>
        <v>1</v>
      </c>
      <c r="X4218" s="168">
        <v>1</v>
      </c>
      <c r="Y4218" t="str">
        <f t="shared" si="235"/>
        <v>Public Elementary</v>
      </c>
      <c r="AA4218" t="str">
        <f t="shared" si="237"/>
        <v>1</v>
      </c>
    </row>
    <row r="4219" spans="1:27" ht="15.75" hidden="1" customHeight="1" x14ac:dyDescent="0.25">
      <c r="A4219" s="162">
        <v>4194</v>
      </c>
      <c r="B4219" s="168">
        <v>122008</v>
      </c>
      <c r="C4219" s="168" t="s">
        <v>4715</v>
      </c>
      <c r="D4219" s="163" t="s">
        <v>638</v>
      </c>
      <c r="E4219" s="168" t="s">
        <v>3158</v>
      </c>
      <c r="F4219" s="168" t="s">
        <v>3158</v>
      </c>
      <c r="G4219" s="168" t="s">
        <v>4700</v>
      </c>
      <c r="H4219" s="168" t="s">
        <v>4701</v>
      </c>
      <c r="I4219" s="168" t="s">
        <v>643</v>
      </c>
      <c r="J4219" s="176">
        <v>10.379512</v>
      </c>
      <c r="K4219" s="176">
        <v>124.89016100000001</v>
      </c>
      <c r="L4219" s="168" t="s">
        <v>644</v>
      </c>
      <c r="M4219" s="168">
        <v>14</v>
      </c>
      <c r="N4219" s="168">
        <v>79</v>
      </c>
      <c r="O4219" s="168">
        <v>199</v>
      </c>
      <c r="P4219" s="168">
        <v>1443</v>
      </c>
      <c r="Q4219" s="168">
        <v>2675</v>
      </c>
      <c r="R4219" s="168">
        <v>1</v>
      </c>
      <c r="S4219" s="168" t="s">
        <v>644</v>
      </c>
      <c r="T4219" s="168"/>
      <c r="U4219" s="168" t="s">
        <v>644</v>
      </c>
      <c r="V4219" s="168" t="s">
        <v>644</v>
      </c>
      <c r="W4219" s="162">
        <f t="shared" si="236"/>
        <v>1</v>
      </c>
      <c r="X4219" s="168">
        <v>1</v>
      </c>
      <c r="Y4219" t="str">
        <f t="shared" si="235"/>
        <v>Public Elementary</v>
      </c>
      <c r="AA4219" t="str">
        <f t="shared" si="237"/>
        <v>1</v>
      </c>
    </row>
    <row r="4220" spans="1:27" ht="15.75" hidden="1" customHeight="1" x14ac:dyDescent="0.25">
      <c r="A4220" s="162">
        <v>4195</v>
      </c>
      <c r="B4220" s="168">
        <v>122009</v>
      </c>
      <c r="C4220" s="168" t="s">
        <v>4716</v>
      </c>
      <c r="D4220" s="163" t="s">
        <v>638</v>
      </c>
      <c r="E4220" s="168" t="s">
        <v>3158</v>
      </c>
      <c r="F4220" s="168" t="s">
        <v>3158</v>
      </c>
      <c r="G4220" s="168" t="s">
        <v>4700</v>
      </c>
      <c r="H4220" s="168" t="s">
        <v>4703</v>
      </c>
      <c r="I4220" s="168" t="s">
        <v>643</v>
      </c>
      <c r="J4220" s="176">
        <v>10.433751000000001</v>
      </c>
      <c r="K4220" s="176">
        <v>124.93892</v>
      </c>
      <c r="L4220" s="168" t="s">
        <v>644</v>
      </c>
      <c r="M4220" s="168">
        <v>14</v>
      </c>
      <c r="N4220" s="168">
        <v>79</v>
      </c>
      <c r="O4220" s="168">
        <v>199</v>
      </c>
      <c r="P4220" s="168">
        <v>1443</v>
      </c>
      <c r="Q4220" s="168">
        <v>2674</v>
      </c>
      <c r="R4220" s="168">
        <v>1</v>
      </c>
      <c r="S4220" s="168" t="s">
        <v>644</v>
      </c>
      <c r="T4220" s="168"/>
      <c r="U4220" s="168" t="s">
        <v>644</v>
      </c>
      <c r="V4220" s="168" t="s">
        <v>644</v>
      </c>
      <c r="W4220" s="162">
        <f t="shared" si="236"/>
        <v>1</v>
      </c>
      <c r="X4220" s="168">
        <v>1</v>
      </c>
      <c r="Y4220" t="str">
        <f t="shared" si="235"/>
        <v>Public Elementary</v>
      </c>
      <c r="AA4220" t="str">
        <f t="shared" si="237"/>
        <v>1</v>
      </c>
    </row>
    <row r="4221" spans="1:27" ht="15.75" hidden="1" customHeight="1" x14ac:dyDescent="0.25">
      <c r="A4221" s="162">
        <v>4196</v>
      </c>
      <c r="B4221" s="168">
        <v>122010</v>
      </c>
      <c r="C4221" s="168" t="s">
        <v>1893</v>
      </c>
      <c r="D4221" s="163" t="s">
        <v>638</v>
      </c>
      <c r="E4221" s="168" t="s">
        <v>3158</v>
      </c>
      <c r="F4221" s="168" t="s">
        <v>3158</v>
      </c>
      <c r="G4221" s="168" t="s">
        <v>4700</v>
      </c>
      <c r="H4221" s="168" t="s">
        <v>4701</v>
      </c>
      <c r="I4221" s="168" t="s">
        <v>643</v>
      </c>
      <c r="J4221" s="176">
        <v>10.30843889</v>
      </c>
      <c r="K4221" s="176">
        <v>124.91254170000001</v>
      </c>
      <c r="L4221" s="168" t="s">
        <v>644</v>
      </c>
      <c r="M4221" s="168">
        <v>14</v>
      </c>
      <c r="N4221" s="168">
        <v>79</v>
      </c>
      <c r="O4221" s="168">
        <v>199</v>
      </c>
      <c r="P4221" s="168">
        <v>1443</v>
      </c>
      <c r="Q4221" s="168">
        <v>2675</v>
      </c>
      <c r="R4221" s="168">
        <v>1</v>
      </c>
      <c r="S4221" s="168" t="s">
        <v>644</v>
      </c>
      <c r="T4221" s="168"/>
      <c r="U4221" s="168" t="s">
        <v>644</v>
      </c>
      <c r="V4221" s="168" t="s">
        <v>644</v>
      </c>
      <c r="W4221" s="162">
        <f t="shared" si="236"/>
        <v>1</v>
      </c>
      <c r="X4221" s="168">
        <v>1</v>
      </c>
      <c r="Y4221" t="str">
        <f t="shared" si="235"/>
        <v>Public Elementary</v>
      </c>
      <c r="AA4221" t="str">
        <f t="shared" si="237"/>
        <v>1</v>
      </c>
    </row>
    <row r="4222" spans="1:27" ht="15.75" hidden="1" customHeight="1" x14ac:dyDescent="0.25">
      <c r="A4222" s="162">
        <v>4197</v>
      </c>
      <c r="B4222" s="168">
        <v>122011</v>
      </c>
      <c r="C4222" s="168" t="s">
        <v>4717</v>
      </c>
      <c r="D4222" s="163" t="s">
        <v>638</v>
      </c>
      <c r="E4222" s="168" t="s">
        <v>3158</v>
      </c>
      <c r="F4222" s="168" t="s">
        <v>3158</v>
      </c>
      <c r="G4222" s="168" t="s">
        <v>4700</v>
      </c>
      <c r="H4222" s="168" t="s">
        <v>4703</v>
      </c>
      <c r="I4222" s="168" t="s">
        <v>643</v>
      </c>
      <c r="J4222" s="176">
        <v>10.381178999999999</v>
      </c>
      <c r="K4222" s="176">
        <v>124.955467</v>
      </c>
      <c r="L4222" s="168" t="s">
        <v>644</v>
      </c>
      <c r="M4222" s="168">
        <v>14</v>
      </c>
      <c r="N4222" s="168">
        <v>79</v>
      </c>
      <c r="O4222" s="168">
        <v>199</v>
      </c>
      <c r="P4222" s="168">
        <v>1443</v>
      </c>
      <c r="Q4222" s="168">
        <v>2674</v>
      </c>
      <c r="R4222" s="168">
        <v>1</v>
      </c>
      <c r="S4222" s="168" t="s">
        <v>644</v>
      </c>
      <c r="T4222" s="168"/>
      <c r="U4222" s="168" t="s">
        <v>644</v>
      </c>
      <c r="V4222" s="168" t="s">
        <v>644</v>
      </c>
      <c r="W4222" s="162">
        <f t="shared" si="236"/>
        <v>1</v>
      </c>
      <c r="X4222" s="168">
        <v>1</v>
      </c>
      <c r="Y4222" t="str">
        <f t="shared" si="235"/>
        <v>Public Elementary</v>
      </c>
      <c r="AA4222" t="str">
        <f t="shared" si="237"/>
        <v>1</v>
      </c>
    </row>
    <row r="4223" spans="1:27" ht="15.75" hidden="1" customHeight="1" x14ac:dyDescent="0.25">
      <c r="A4223" s="162">
        <v>4198</v>
      </c>
      <c r="B4223" s="168">
        <v>122013</v>
      </c>
      <c r="C4223" s="168" t="s">
        <v>4718</v>
      </c>
      <c r="D4223" s="163" t="s">
        <v>638</v>
      </c>
      <c r="E4223" s="168" t="s">
        <v>3158</v>
      </c>
      <c r="F4223" s="168" t="s">
        <v>3158</v>
      </c>
      <c r="G4223" s="168" t="s">
        <v>4700</v>
      </c>
      <c r="H4223" s="168" t="s">
        <v>4701</v>
      </c>
      <c r="I4223" s="168" t="s">
        <v>643</v>
      </c>
      <c r="J4223" s="176">
        <v>10.328566670000001</v>
      </c>
      <c r="K4223" s="176">
        <v>124.9480944</v>
      </c>
      <c r="L4223" s="168" t="s">
        <v>644</v>
      </c>
      <c r="M4223" s="168">
        <v>14</v>
      </c>
      <c r="N4223" s="168">
        <v>79</v>
      </c>
      <c r="O4223" s="168">
        <v>199</v>
      </c>
      <c r="P4223" s="168">
        <v>1443</v>
      </c>
      <c r="Q4223" s="168">
        <v>2675</v>
      </c>
      <c r="R4223" s="168">
        <v>1</v>
      </c>
      <c r="S4223" s="168" t="s">
        <v>644</v>
      </c>
      <c r="T4223" s="168"/>
      <c r="U4223" s="168" t="s">
        <v>644</v>
      </c>
      <c r="V4223" s="168" t="s">
        <v>644</v>
      </c>
      <c r="W4223" s="162">
        <f t="shared" si="236"/>
        <v>1</v>
      </c>
      <c r="X4223" s="168">
        <v>1</v>
      </c>
      <c r="Y4223" t="str">
        <f t="shared" si="235"/>
        <v>Public Elementary</v>
      </c>
      <c r="AA4223" t="str">
        <f t="shared" si="237"/>
        <v>1</v>
      </c>
    </row>
    <row r="4224" spans="1:27" ht="15.75" hidden="1" customHeight="1" x14ac:dyDescent="0.25">
      <c r="A4224" s="162">
        <v>4199</v>
      </c>
      <c r="B4224" s="168">
        <v>122014</v>
      </c>
      <c r="C4224" s="168" t="s">
        <v>4719</v>
      </c>
      <c r="D4224" s="163" t="s">
        <v>638</v>
      </c>
      <c r="E4224" s="168" t="s">
        <v>3158</v>
      </c>
      <c r="F4224" s="168" t="s">
        <v>3158</v>
      </c>
      <c r="G4224" s="168" t="s">
        <v>4700</v>
      </c>
      <c r="H4224" s="168" t="s">
        <v>4701</v>
      </c>
      <c r="I4224" s="168" t="s">
        <v>643</v>
      </c>
      <c r="J4224" s="176">
        <v>10.31836667</v>
      </c>
      <c r="K4224" s="176">
        <v>124.9221417</v>
      </c>
      <c r="L4224" s="168" t="s">
        <v>644</v>
      </c>
      <c r="M4224" s="168">
        <v>14</v>
      </c>
      <c r="N4224" s="168">
        <v>79</v>
      </c>
      <c r="O4224" s="168">
        <v>199</v>
      </c>
      <c r="P4224" s="168">
        <v>1443</v>
      </c>
      <c r="Q4224" s="168">
        <v>2675</v>
      </c>
      <c r="R4224" s="168">
        <v>1</v>
      </c>
      <c r="S4224" s="168" t="s">
        <v>644</v>
      </c>
      <c r="T4224" s="168"/>
      <c r="U4224" s="168" t="s">
        <v>644</v>
      </c>
      <c r="V4224" s="168" t="s">
        <v>644</v>
      </c>
      <c r="W4224" s="162">
        <f t="shared" si="236"/>
        <v>1</v>
      </c>
      <c r="X4224" s="168">
        <v>1</v>
      </c>
      <c r="Y4224" t="str">
        <f t="shared" si="235"/>
        <v>Public Elementary</v>
      </c>
      <c r="AA4224" t="str">
        <f t="shared" si="237"/>
        <v>1</v>
      </c>
    </row>
    <row r="4225" spans="1:27" ht="15.75" hidden="1" customHeight="1" x14ac:dyDescent="0.25">
      <c r="A4225" s="162">
        <v>4200</v>
      </c>
      <c r="B4225" s="168">
        <v>122015</v>
      </c>
      <c r="C4225" s="168" t="s">
        <v>4720</v>
      </c>
      <c r="D4225" s="163" t="s">
        <v>638</v>
      </c>
      <c r="E4225" s="168" t="s">
        <v>3158</v>
      </c>
      <c r="F4225" s="168" t="s">
        <v>3158</v>
      </c>
      <c r="G4225" s="168" t="s">
        <v>4700</v>
      </c>
      <c r="H4225" s="168" t="s">
        <v>4701</v>
      </c>
      <c r="I4225" s="168" t="s">
        <v>643</v>
      </c>
      <c r="J4225" s="176">
        <v>10.325072219999999</v>
      </c>
      <c r="K4225" s="176">
        <v>124.90924440000001</v>
      </c>
      <c r="L4225" s="168" t="s">
        <v>644</v>
      </c>
      <c r="M4225" s="168">
        <v>14</v>
      </c>
      <c r="N4225" s="168">
        <v>79</v>
      </c>
      <c r="O4225" s="168">
        <v>199</v>
      </c>
      <c r="P4225" s="168">
        <v>1443</v>
      </c>
      <c r="Q4225" s="168">
        <v>2675</v>
      </c>
      <c r="R4225" s="168">
        <v>1</v>
      </c>
      <c r="S4225" s="168" t="s">
        <v>644</v>
      </c>
      <c r="T4225" s="168"/>
      <c r="U4225" s="168" t="s">
        <v>644</v>
      </c>
      <c r="V4225" s="168" t="s">
        <v>644</v>
      </c>
      <c r="W4225" s="162">
        <f t="shared" si="236"/>
        <v>1</v>
      </c>
      <c r="X4225" s="168">
        <v>1</v>
      </c>
      <c r="Y4225" t="str">
        <f t="shared" si="235"/>
        <v>Public Elementary</v>
      </c>
      <c r="AA4225" t="str">
        <f t="shared" si="237"/>
        <v>1</v>
      </c>
    </row>
    <row r="4226" spans="1:27" ht="15.75" hidden="1" customHeight="1" x14ac:dyDescent="0.25">
      <c r="A4226" s="162">
        <v>4201</v>
      </c>
      <c r="B4226" s="168">
        <v>122016</v>
      </c>
      <c r="C4226" s="168" t="s">
        <v>4721</v>
      </c>
      <c r="D4226" s="163" t="s">
        <v>638</v>
      </c>
      <c r="E4226" s="168" t="s">
        <v>3158</v>
      </c>
      <c r="F4226" s="168" t="s">
        <v>3158</v>
      </c>
      <c r="G4226" s="168" t="s">
        <v>4700</v>
      </c>
      <c r="H4226" s="168" t="s">
        <v>4703</v>
      </c>
      <c r="I4226" s="168" t="s">
        <v>643</v>
      </c>
      <c r="J4226" s="176">
        <v>10.437982</v>
      </c>
      <c r="K4226" s="176">
        <v>124.941423</v>
      </c>
      <c r="L4226" s="168" t="s">
        <v>644</v>
      </c>
      <c r="M4226" s="168">
        <v>14</v>
      </c>
      <c r="N4226" s="168">
        <v>79</v>
      </c>
      <c r="O4226" s="168">
        <v>199</v>
      </c>
      <c r="P4226" s="168">
        <v>1443</v>
      </c>
      <c r="Q4226" s="168">
        <v>2674</v>
      </c>
      <c r="R4226" s="168">
        <v>1</v>
      </c>
      <c r="S4226" s="168" t="s">
        <v>644</v>
      </c>
      <c r="T4226" s="168"/>
      <c r="U4226" s="168" t="s">
        <v>644</v>
      </c>
      <c r="V4226" s="168" t="s">
        <v>644</v>
      </c>
      <c r="W4226" s="162">
        <f t="shared" si="236"/>
        <v>1</v>
      </c>
      <c r="X4226" s="168">
        <v>1</v>
      </c>
      <c r="Y4226" t="str">
        <f t="shared" si="235"/>
        <v>Public Elementary</v>
      </c>
      <c r="AA4226" t="str">
        <f t="shared" si="237"/>
        <v>1</v>
      </c>
    </row>
    <row r="4227" spans="1:27" ht="15.75" hidden="1" customHeight="1" x14ac:dyDescent="0.25">
      <c r="A4227" s="162">
        <v>4202</v>
      </c>
      <c r="B4227" s="168">
        <v>122017</v>
      </c>
      <c r="C4227" s="168" t="s">
        <v>4722</v>
      </c>
      <c r="D4227" s="163" t="s">
        <v>638</v>
      </c>
      <c r="E4227" s="168" t="s">
        <v>3158</v>
      </c>
      <c r="F4227" s="168" t="s">
        <v>3158</v>
      </c>
      <c r="G4227" s="168" t="s">
        <v>4700</v>
      </c>
      <c r="H4227" s="168" t="s">
        <v>4703</v>
      </c>
      <c r="I4227" s="168" t="s">
        <v>643</v>
      </c>
      <c r="J4227" s="176">
        <v>10.360177999999999</v>
      </c>
      <c r="K4227" s="176">
        <v>124.956579</v>
      </c>
      <c r="L4227" s="168" t="s">
        <v>644</v>
      </c>
      <c r="M4227" s="168">
        <v>14</v>
      </c>
      <c r="N4227" s="168">
        <v>79</v>
      </c>
      <c r="O4227" s="168">
        <v>199</v>
      </c>
      <c r="P4227" s="168">
        <v>1443</v>
      </c>
      <c r="Q4227" s="168">
        <v>2674</v>
      </c>
      <c r="R4227" s="168">
        <v>1</v>
      </c>
      <c r="S4227" s="168" t="s">
        <v>644</v>
      </c>
      <c r="T4227" s="168"/>
      <c r="U4227" s="168" t="s">
        <v>644</v>
      </c>
      <c r="V4227" s="168" t="s">
        <v>644</v>
      </c>
      <c r="W4227" s="162">
        <f t="shared" si="236"/>
        <v>1</v>
      </c>
      <c r="X4227" s="168">
        <v>1</v>
      </c>
      <c r="Y4227" t="str">
        <f t="shared" si="235"/>
        <v>Public Elementary</v>
      </c>
      <c r="AA4227" t="str">
        <f t="shared" si="237"/>
        <v>1</v>
      </c>
    </row>
    <row r="4228" spans="1:27" ht="15.75" hidden="1" customHeight="1" x14ac:dyDescent="0.25">
      <c r="A4228" s="162">
        <v>4203</v>
      </c>
      <c r="B4228" s="168">
        <v>122018</v>
      </c>
      <c r="C4228" s="168" t="s">
        <v>4723</v>
      </c>
      <c r="D4228" s="163" t="s">
        <v>638</v>
      </c>
      <c r="E4228" s="168" t="s">
        <v>3158</v>
      </c>
      <c r="F4228" s="168" t="s">
        <v>3158</v>
      </c>
      <c r="G4228" s="168" t="s">
        <v>4700</v>
      </c>
      <c r="H4228" s="168" t="s">
        <v>4701</v>
      </c>
      <c r="I4228" s="168" t="s">
        <v>643</v>
      </c>
      <c r="J4228" s="176">
        <v>10.335184999999999</v>
      </c>
      <c r="K4228" s="176">
        <v>124.926023</v>
      </c>
      <c r="L4228" s="168" t="s">
        <v>644</v>
      </c>
      <c r="M4228" s="168">
        <v>14</v>
      </c>
      <c r="N4228" s="168">
        <v>79</v>
      </c>
      <c r="O4228" s="168">
        <v>199</v>
      </c>
      <c r="P4228" s="168">
        <v>1443</v>
      </c>
      <c r="Q4228" s="168">
        <v>2675</v>
      </c>
      <c r="R4228" s="168">
        <v>1</v>
      </c>
      <c r="S4228" s="168" t="s">
        <v>644</v>
      </c>
      <c r="T4228" s="168"/>
      <c r="U4228" s="168" t="s">
        <v>644</v>
      </c>
      <c r="V4228" s="168" t="s">
        <v>644</v>
      </c>
      <c r="W4228" s="162">
        <f t="shared" si="236"/>
        <v>1</v>
      </c>
      <c r="X4228" s="168">
        <v>1</v>
      </c>
      <c r="Y4228" t="str">
        <f t="shared" si="235"/>
        <v>Public Elementary</v>
      </c>
      <c r="AA4228" t="str">
        <f t="shared" si="237"/>
        <v>1</v>
      </c>
    </row>
    <row r="4229" spans="1:27" ht="15.75" hidden="1" customHeight="1" x14ac:dyDescent="0.25">
      <c r="A4229" s="162">
        <v>4204</v>
      </c>
      <c r="B4229" s="168">
        <v>122019</v>
      </c>
      <c r="C4229" s="168" t="s">
        <v>2797</v>
      </c>
      <c r="D4229" s="163" t="s">
        <v>638</v>
      </c>
      <c r="E4229" s="168" t="s">
        <v>3158</v>
      </c>
      <c r="F4229" s="168" t="s">
        <v>3158</v>
      </c>
      <c r="G4229" s="168" t="s">
        <v>4700</v>
      </c>
      <c r="H4229" s="168" t="s">
        <v>4701</v>
      </c>
      <c r="I4229" s="168" t="s">
        <v>643</v>
      </c>
      <c r="J4229" s="176">
        <v>10.332283329999999</v>
      </c>
      <c r="K4229" s="176">
        <v>124.9474111</v>
      </c>
      <c r="L4229" s="168" t="s">
        <v>644</v>
      </c>
      <c r="M4229" s="168">
        <v>14</v>
      </c>
      <c r="N4229" s="168">
        <v>79</v>
      </c>
      <c r="O4229" s="168">
        <v>199</v>
      </c>
      <c r="P4229" s="168">
        <v>1443</v>
      </c>
      <c r="Q4229" s="168">
        <v>2675</v>
      </c>
      <c r="R4229" s="168">
        <v>1</v>
      </c>
      <c r="S4229" s="168" t="s">
        <v>644</v>
      </c>
      <c r="T4229" s="168"/>
      <c r="U4229" s="168" t="s">
        <v>644</v>
      </c>
      <c r="V4229" s="168" t="s">
        <v>644</v>
      </c>
      <c r="W4229" s="162">
        <f t="shared" si="236"/>
        <v>1</v>
      </c>
      <c r="X4229" s="168">
        <v>1</v>
      </c>
      <c r="Y4229" t="str">
        <f t="shared" si="235"/>
        <v>Public Elementary</v>
      </c>
      <c r="AA4229" t="str">
        <f t="shared" si="237"/>
        <v>1</v>
      </c>
    </row>
    <row r="4230" spans="1:27" ht="15.75" hidden="1" customHeight="1" x14ac:dyDescent="0.25">
      <c r="A4230" s="162">
        <v>4205</v>
      </c>
      <c r="B4230" s="168">
        <v>122020</v>
      </c>
      <c r="C4230" s="168" t="s">
        <v>4724</v>
      </c>
      <c r="D4230" s="163" t="s">
        <v>638</v>
      </c>
      <c r="E4230" s="168" t="s">
        <v>3158</v>
      </c>
      <c r="F4230" s="168" t="s">
        <v>3158</v>
      </c>
      <c r="G4230" s="168" t="s">
        <v>4700</v>
      </c>
      <c r="H4230" s="168" t="s">
        <v>4703</v>
      </c>
      <c r="I4230" s="168" t="s">
        <v>643</v>
      </c>
      <c r="J4230" s="176">
        <v>10.378413999999999</v>
      </c>
      <c r="K4230" s="176">
        <v>124.967051</v>
      </c>
      <c r="L4230" s="168" t="s">
        <v>644</v>
      </c>
      <c r="M4230" s="168">
        <v>14</v>
      </c>
      <c r="N4230" s="168">
        <v>79</v>
      </c>
      <c r="O4230" s="168">
        <v>199</v>
      </c>
      <c r="P4230" s="168">
        <v>1443</v>
      </c>
      <c r="Q4230" s="168">
        <v>2674</v>
      </c>
      <c r="R4230" s="168">
        <v>1</v>
      </c>
      <c r="S4230" s="168" t="s">
        <v>644</v>
      </c>
      <c r="T4230" s="168"/>
      <c r="U4230" s="168" t="s">
        <v>644</v>
      </c>
      <c r="V4230" s="168" t="s">
        <v>644</v>
      </c>
      <c r="W4230" s="162">
        <f t="shared" si="236"/>
        <v>1</v>
      </c>
      <c r="X4230" s="168">
        <v>1</v>
      </c>
      <c r="Y4230" t="str">
        <f t="shared" si="235"/>
        <v>Public Elementary</v>
      </c>
      <c r="AA4230" t="str">
        <f t="shared" si="237"/>
        <v>1</v>
      </c>
    </row>
    <row r="4231" spans="1:27" ht="15.75" hidden="1" customHeight="1" x14ac:dyDescent="0.25">
      <c r="A4231" s="162">
        <v>4206</v>
      </c>
      <c r="B4231" s="168">
        <v>122021</v>
      </c>
      <c r="C4231" s="168" t="s">
        <v>4725</v>
      </c>
      <c r="D4231" s="163" t="s">
        <v>638</v>
      </c>
      <c r="E4231" s="168" t="s">
        <v>3158</v>
      </c>
      <c r="F4231" s="168" t="s">
        <v>3158</v>
      </c>
      <c r="G4231" s="168" t="s">
        <v>4700</v>
      </c>
      <c r="H4231" s="168" t="s">
        <v>4703</v>
      </c>
      <c r="I4231" s="168" t="s">
        <v>643</v>
      </c>
      <c r="J4231" s="176">
        <v>10.399520000000001</v>
      </c>
      <c r="K4231" s="176">
        <v>124.94267499999999</v>
      </c>
      <c r="L4231" s="168" t="s">
        <v>644</v>
      </c>
      <c r="M4231" s="168">
        <v>14</v>
      </c>
      <c r="N4231" s="168">
        <v>79</v>
      </c>
      <c r="O4231" s="168">
        <v>199</v>
      </c>
      <c r="P4231" s="168">
        <v>1443</v>
      </c>
      <c r="Q4231" s="168">
        <v>2674</v>
      </c>
      <c r="R4231" s="168">
        <v>1</v>
      </c>
      <c r="S4231" s="168" t="s">
        <v>644</v>
      </c>
      <c r="T4231" s="168"/>
      <c r="U4231" s="168" t="s">
        <v>644</v>
      </c>
      <c r="V4231" s="168" t="s">
        <v>644</v>
      </c>
      <c r="W4231" s="162">
        <f t="shared" si="236"/>
        <v>1</v>
      </c>
      <c r="X4231" s="168">
        <v>1</v>
      </c>
      <c r="Y4231" t="str">
        <f t="shared" si="235"/>
        <v>Public Elementary</v>
      </c>
      <c r="AA4231" t="str">
        <f t="shared" si="237"/>
        <v>1</v>
      </c>
    </row>
    <row r="4232" spans="1:27" ht="15.75" hidden="1" customHeight="1" x14ac:dyDescent="0.25">
      <c r="A4232" s="162">
        <v>4207</v>
      </c>
      <c r="B4232" s="168">
        <v>122022</v>
      </c>
      <c r="C4232" s="168" t="s">
        <v>2438</v>
      </c>
      <c r="D4232" s="163" t="s">
        <v>638</v>
      </c>
      <c r="E4232" s="168" t="s">
        <v>3158</v>
      </c>
      <c r="F4232" s="168" t="s">
        <v>3158</v>
      </c>
      <c r="G4232" s="168" t="s">
        <v>4700</v>
      </c>
      <c r="H4232" s="168" t="s">
        <v>4701</v>
      </c>
      <c r="I4232" s="168" t="s">
        <v>643</v>
      </c>
      <c r="J4232" s="168">
        <v>10.334678</v>
      </c>
      <c r="K4232" s="168">
        <v>124.97033399999999</v>
      </c>
      <c r="L4232" s="168" t="s">
        <v>644</v>
      </c>
      <c r="M4232" s="168">
        <v>14</v>
      </c>
      <c r="N4232" s="168">
        <v>79</v>
      </c>
      <c r="O4232" s="168">
        <v>199</v>
      </c>
      <c r="P4232" s="168">
        <v>1443</v>
      </c>
      <c r="Q4232" s="168">
        <v>2675</v>
      </c>
      <c r="R4232" s="168">
        <v>1</v>
      </c>
      <c r="S4232" s="168" t="s">
        <v>644</v>
      </c>
      <c r="T4232" s="168"/>
      <c r="U4232" s="168" t="s">
        <v>644</v>
      </c>
      <c r="V4232" s="168" t="s">
        <v>644</v>
      </c>
      <c r="W4232" s="162">
        <f t="shared" si="236"/>
        <v>1</v>
      </c>
      <c r="X4232" s="168">
        <v>1</v>
      </c>
      <c r="Y4232" t="str">
        <f t="shared" si="235"/>
        <v>Public Elementary</v>
      </c>
      <c r="AA4232" t="str">
        <f t="shared" si="237"/>
        <v>1</v>
      </c>
    </row>
    <row r="4233" spans="1:27" ht="15.75" hidden="1" customHeight="1" x14ac:dyDescent="0.25">
      <c r="A4233" s="162">
        <v>4208</v>
      </c>
      <c r="B4233" s="168">
        <v>122023</v>
      </c>
      <c r="C4233" s="168" t="s">
        <v>4726</v>
      </c>
      <c r="D4233" s="163" t="s">
        <v>638</v>
      </c>
      <c r="E4233" s="168" t="s">
        <v>3158</v>
      </c>
      <c r="F4233" s="168" t="s">
        <v>3158</v>
      </c>
      <c r="G4233" s="168" t="s">
        <v>4727</v>
      </c>
      <c r="H4233" s="168" t="s">
        <v>4727</v>
      </c>
      <c r="I4233" s="168" t="s">
        <v>643</v>
      </c>
      <c r="J4233" s="176">
        <v>10.405155000000001</v>
      </c>
      <c r="K4233" s="176">
        <v>125.183645</v>
      </c>
      <c r="L4233" s="168" t="s">
        <v>644</v>
      </c>
      <c r="M4233" s="168">
        <v>14</v>
      </c>
      <c r="N4233" s="168">
        <v>79</v>
      </c>
      <c r="O4233" s="168">
        <v>199</v>
      </c>
      <c r="P4233" s="168">
        <v>1444</v>
      </c>
      <c r="Q4233" s="168">
        <v>2677</v>
      </c>
      <c r="R4233" s="168">
        <v>1</v>
      </c>
      <c r="S4233" s="168" t="s">
        <v>644</v>
      </c>
      <c r="T4233" s="168"/>
      <c r="U4233" s="168" t="s">
        <v>644</v>
      </c>
      <c r="V4233" s="168" t="s">
        <v>644</v>
      </c>
      <c r="W4233" s="162">
        <f t="shared" si="236"/>
        <v>1</v>
      </c>
      <c r="X4233" s="168">
        <v>1</v>
      </c>
      <c r="Y4233" t="str">
        <f t="shared" si="235"/>
        <v>Public Elementary</v>
      </c>
      <c r="AA4233" t="str">
        <f t="shared" si="237"/>
        <v>1</v>
      </c>
    </row>
    <row r="4234" spans="1:27" ht="15.75" hidden="1" customHeight="1" x14ac:dyDescent="0.25">
      <c r="A4234" s="162">
        <v>4209</v>
      </c>
      <c r="B4234" s="168">
        <v>122024</v>
      </c>
      <c r="C4234" s="168" t="s">
        <v>2593</v>
      </c>
      <c r="D4234" s="163" t="s">
        <v>638</v>
      </c>
      <c r="E4234" s="168" t="s">
        <v>3158</v>
      </c>
      <c r="F4234" s="168" t="s">
        <v>3158</v>
      </c>
      <c r="G4234" s="168" t="s">
        <v>4727</v>
      </c>
      <c r="H4234" s="168" t="s">
        <v>4727</v>
      </c>
      <c r="I4234" s="168" t="s">
        <v>643</v>
      </c>
      <c r="J4234" s="168">
        <v>10.381791</v>
      </c>
      <c r="K4234" s="168">
        <v>125.218191</v>
      </c>
      <c r="L4234" s="168" t="s">
        <v>644</v>
      </c>
      <c r="M4234" s="168">
        <v>14</v>
      </c>
      <c r="N4234" s="168">
        <v>79</v>
      </c>
      <c r="O4234" s="168">
        <v>199</v>
      </c>
      <c r="P4234" s="168">
        <v>1444</v>
      </c>
      <c r="Q4234" s="168">
        <v>2677</v>
      </c>
      <c r="R4234" s="168">
        <v>1</v>
      </c>
      <c r="S4234" s="168" t="s">
        <v>644</v>
      </c>
      <c r="T4234" s="168"/>
      <c r="U4234" s="168" t="s">
        <v>644</v>
      </c>
      <c r="V4234" s="168" t="s">
        <v>644</v>
      </c>
      <c r="W4234" s="162">
        <f t="shared" si="236"/>
        <v>1</v>
      </c>
      <c r="X4234" s="168">
        <v>1</v>
      </c>
      <c r="Y4234" t="str">
        <f t="shared" si="235"/>
        <v>Public Elementary</v>
      </c>
      <c r="AA4234" t="str">
        <f t="shared" si="237"/>
        <v>1</v>
      </c>
    </row>
    <row r="4235" spans="1:27" ht="15.75" hidden="1" customHeight="1" x14ac:dyDescent="0.25">
      <c r="A4235" s="162">
        <v>4210</v>
      </c>
      <c r="B4235" s="168">
        <v>122025</v>
      </c>
      <c r="C4235" s="168" t="s">
        <v>4728</v>
      </c>
      <c r="D4235" s="163" t="s">
        <v>638</v>
      </c>
      <c r="E4235" s="168" t="s">
        <v>3158</v>
      </c>
      <c r="F4235" s="168" t="s">
        <v>3158</v>
      </c>
      <c r="G4235" s="168" t="s">
        <v>4727</v>
      </c>
      <c r="H4235" s="168" t="s">
        <v>4727</v>
      </c>
      <c r="I4235" s="168" t="s">
        <v>643</v>
      </c>
      <c r="J4235" s="168">
        <v>10.371491000000001</v>
      </c>
      <c r="K4235" s="168">
        <v>125.214586</v>
      </c>
      <c r="L4235" s="168" t="s">
        <v>644</v>
      </c>
      <c r="M4235" s="168">
        <v>14</v>
      </c>
      <c r="N4235" s="168">
        <v>79</v>
      </c>
      <c r="O4235" s="168">
        <v>199</v>
      </c>
      <c r="P4235" s="168">
        <v>1444</v>
      </c>
      <c r="Q4235" s="168">
        <v>2677</v>
      </c>
      <c r="R4235" s="168">
        <v>1</v>
      </c>
      <c r="S4235" s="168" t="s">
        <v>644</v>
      </c>
      <c r="T4235" s="168"/>
      <c r="U4235" s="168" t="s">
        <v>644</v>
      </c>
      <c r="V4235" s="168" t="s">
        <v>644</v>
      </c>
      <c r="W4235" s="162">
        <f t="shared" si="236"/>
        <v>1</v>
      </c>
      <c r="X4235" s="168">
        <v>1</v>
      </c>
      <c r="Y4235" t="str">
        <f t="shared" si="235"/>
        <v>Public Elementary</v>
      </c>
      <c r="AA4235" t="str">
        <f t="shared" si="237"/>
        <v>1</v>
      </c>
    </row>
    <row r="4236" spans="1:27" ht="15.75" hidden="1" customHeight="1" x14ac:dyDescent="0.25">
      <c r="A4236" s="162">
        <v>4211</v>
      </c>
      <c r="B4236" s="168">
        <v>122026</v>
      </c>
      <c r="C4236" s="168" t="s">
        <v>4729</v>
      </c>
      <c r="D4236" s="163" t="s">
        <v>638</v>
      </c>
      <c r="E4236" s="168" t="s">
        <v>3158</v>
      </c>
      <c r="F4236" s="168" t="s">
        <v>3158</v>
      </c>
      <c r="G4236" s="168" t="s">
        <v>4727</v>
      </c>
      <c r="H4236" s="168" t="s">
        <v>4727</v>
      </c>
      <c r="I4236" s="168" t="s">
        <v>643</v>
      </c>
      <c r="J4236" s="168">
        <v>10.436832000000001</v>
      </c>
      <c r="K4236" s="168">
        <v>125.177679</v>
      </c>
      <c r="L4236" s="168" t="s">
        <v>644</v>
      </c>
      <c r="M4236" s="168">
        <v>14</v>
      </c>
      <c r="N4236" s="168">
        <v>79</v>
      </c>
      <c r="O4236" s="168">
        <v>199</v>
      </c>
      <c r="P4236" s="168">
        <v>1444</v>
      </c>
      <c r="Q4236" s="168">
        <v>2677</v>
      </c>
      <c r="R4236" s="168">
        <v>1</v>
      </c>
      <c r="S4236" s="168" t="s">
        <v>644</v>
      </c>
      <c r="T4236" s="168"/>
      <c r="U4236" s="168" t="s">
        <v>644</v>
      </c>
      <c r="V4236" s="168" t="s">
        <v>644</v>
      </c>
      <c r="W4236" s="162">
        <f t="shared" si="236"/>
        <v>1</v>
      </c>
      <c r="X4236" s="168">
        <v>1</v>
      </c>
      <c r="Y4236" t="str">
        <f t="shared" si="235"/>
        <v>Public Elementary</v>
      </c>
      <c r="AA4236" t="str">
        <f t="shared" si="237"/>
        <v>1</v>
      </c>
    </row>
    <row r="4237" spans="1:27" ht="15.75" hidden="1" customHeight="1" x14ac:dyDescent="0.25">
      <c r="A4237" s="162">
        <v>4212</v>
      </c>
      <c r="B4237" s="168">
        <v>122027</v>
      </c>
      <c r="C4237" s="168" t="s">
        <v>4730</v>
      </c>
      <c r="D4237" s="163" t="s">
        <v>638</v>
      </c>
      <c r="E4237" s="168" t="s">
        <v>3158</v>
      </c>
      <c r="F4237" s="168" t="s">
        <v>3158</v>
      </c>
      <c r="G4237" s="168" t="s">
        <v>4727</v>
      </c>
      <c r="H4237" s="168" t="s">
        <v>4727</v>
      </c>
      <c r="I4237" s="168" t="s">
        <v>643</v>
      </c>
      <c r="J4237" s="168">
        <v>10.439363999999999</v>
      </c>
      <c r="K4237" s="168">
        <v>125.094767</v>
      </c>
      <c r="L4237" s="168" t="s">
        <v>644</v>
      </c>
      <c r="M4237" s="168">
        <v>14</v>
      </c>
      <c r="N4237" s="168">
        <v>79</v>
      </c>
      <c r="O4237" s="168">
        <v>199</v>
      </c>
      <c r="P4237" s="168">
        <v>1444</v>
      </c>
      <c r="Q4237" s="168">
        <v>2677</v>
      </c>
      <c r="R4237" s="168">
        <v>1</v>
      </c>
      <c r="S4237" s="168" t="s">
        <v>644</v>
      </c>
      <c r="T4237" s="168"/>
      <c r="U4237" s="168" t="s">
        <v>644</v>
      </c>
      <c r="V4237" s="168" t="s">
        <v>644</v>
      </c>
      <c r="W4237" s="162">
        <f t="shared" si="236"/>
        <v>1</v>
      </c>
      <c r="X4237" s="168">
        <v>1</v>
      </c>
      <c r="Y4237" t="str">
        <f t="shared" ref="Y4237:Y4300" si="238">IF(X4237=1,"Public","Private")&amp;" "&amp;IF(W4237=1,"Elementary",IF(W4237=2,"JHS",IF(W4237=3,"SHS (Stand-alone)",IF(W4237=4,"Integrated",IF(W4237=5,"Secondary",IF(W4237=6,"Complete K to 12",IF(W4237=7,"ALS",IF(W4237=8,"SHS SUC",""))))))))</f>
        <v>Public Elementary</v>
      </c>
      <c r="AA4237" t="str">
        <f t="shared" si="237"/>
        <v>1</v>
      </c>
    </row>
    <row r="4238" spans="1:27" ht="15.75" hidden="1" customHeight="1" x14ac:dyDescent="0.25">
      <c r="A4238" s="162">
        <v>4213</v>
      </c>
      <c r="B4238" s="168">
        <v>122028</v>
      </c>
      <c r="C4238" s="168" t="s">
        <v>4731</v>
      </c>
      <c r="D4238" s="163" t="s">
        <v>638</v>
      </c>
      <c r="E4238" s="168" t="s">
        <v>3158</v>
      </c>
      <c r="F4238" s="168" t="s">
        <v>3158</v>
      </c>
      <c r="G4238" s="168" t="s">
        <v>4727</v>
      </c>
      <c r="H4238" s="168" t="s">
        <v>4727</v>
      </c>
      <c r="I4238" s="168" t="s">
        <v>643</v>
      </c>
      <c r="J4238" s="168">
        <v>10.41300833</v>
      </c>
      <c r="K4238" s="168">
        <v>125.18872500000001</v>
      </c>
      <c r="L4238" s="168" t="s">
        <v>644</v>
      </c>
      <c r="M4238" s="168">
        <v>14</v>
      </c>
      <c r="N4238" s="168">
        <v>79</v>
      </c>
      <c r="O4238" s="168">
        <v>199</v>
      </c>
      <c r="P4238" s="168">
        <v>1444</v>
      </c>
      <c r="Q4238" s="168">
        <v>2677</v>
      </c>
      <c r="R4238" s="168">
        <v>1</v>
      </c>
      <c r="S4238" s="168" t="s">
        <v>644</v>
      </c>
      <c r="T4238" s="168"/>
      <c r="U4238" s="168" t="s">
        <v>644</v>
      </c>
      <c r="V4238" s="168" t="s">
        <v>644</v>
      </c>
      <c r="W4238" s="162">
        <f t="shared" ref="W4238:W4301" si="239">IF(AA4238="1",1,IF(AA4238="2",2,IF(AA4238="12",4,IF(AA4238="123",6,IF(AA4238="23",5,IF(AA4238="3",3,IF(AA4238="4",7,IF(AA4238="35",8,""))))))))</f>
        <v>1</v>
      </c>
      <c r="X4238" s="168">
        <v>1</v>
      </c>
      <c r="Y4238" t="str">
        <f t="shared" si="238"/>
        <v>Public Elementary</v>
      </c>
      <c r="AA4238" t="str">
        <f t="shared" si="237"/>
        <v>1</v>
      </c>
    </row>
    <row r="4239" spans="1:27" ht="15.75" hidden="1" customHeight="1" x14ac:dyDescent="0.25">
      <c r="A4239" s="162">
        <v>4214</v>
      </c>
      <c r="B4239" s="168">
        <v>122029</v>
      </c>
      <c r="C4239" s="168" t="s">
        <v>4732</v>
      </c>
      <c r="D4239" s="163" t="s">
        <v>638</v>
      </c>
      <c r="E4239" s="168" t="s">
        <v>3158</v>
      </c>
      <c r="F4239" s="168" t="s">
        <v>3158</v>
      </c>
      <c r="G4239" s="168" t="s">
        <v>4727</v>
      </c>
      <c r="H4239" s="168" t="s">
        <v>4727</v>
      </c>
      <c r="I4239" s="168" t="s">
        <v>643</v>
      </c>
      <c r="J4239" s="168">
        <v>10.383944</v>
      </c>
      <c r="K4239" s="168">
        <v>125.180708</v>
      </c>
      <c r="L4239" s="168" t="s">
        <v>644</v>
      </c>
      <c r="M4239" s="168">
        <v>14</v>
      </c>
      <c r="N4239" s="168">
        <v>79</v>
      </c>
      <c r="O4239" s="168">
        <v>199</v>
      </c>
      <c r="P4239" s="168">
        <v>1444</v>
      </c>
      <c r="Q4239" s="168">
        <v>2677</v>
      </c>
      <c r="R4239" s="168">
        <v>1</v>
      </c>
      <c r="S4239" s="168" t="s">
        <v>644</v>
      </c>
      <c r="T4239" s="168"/>
      <c r="U4239" s="168" t="s">
        <v>644</v>
      </c>
      <c r="V4239" s="168" t="s">
        <v>644</v>
      </c>
      <c r="W4239" s="162">
        <f t="shared" si="239"/>
        <v>1</v>
      </c>
      <c r="X4239" s="168">
        <v>1</v>
      </c>
      <c r="Y4239" t="str">
        <f t="shared" si="238"/>
        <v>Public Elementary</v>
      </c>
      <c r="AA4239" t="str">
        <f t="shared" si="237"/>
        <v>1</v>
      </c>
    </row>
    <row r="4240" spans="1:27" ht="15.75" hidden="1" customHeight="1" x14ac:dyDescent="0.25">
      <c r="A4240" s="162">
        <v>4215</v>
      </c>
      <c r="B4240" s="168">
        <v>122030</v>
      </c>
      <c r="C4240" s="168" t="s">
        <v>4733</v>
      </c>
      <c r="D4240" s="163" t="s">
        <v>638</v>
      </c>
      <c r="E4240" s="168" t="s">
        <v>3158</v>
      </c>
      <c r="F4240" s="168" t="s">
        <v>3158</v>
      </c>
      <c r="G4240" s="168" t="s">
        <v>4727</v>
      </c>
      <c r="H4240" s="168" t="s">
        <v>4727</v>
      </c>
      <c r="I4240" s="168" t="s">
        <v>643</v>
      </c>
      <c r="J4240" s="168">
        <v>10.39552222</v>
      </c>
      <c r="K4240" s="168">
        <v>125.1999417</v>
      </c>
      <c r="L4240" s="168" t="s">
        <v>644</v>
      </c>
      <c r="M4240" s="168">
        <v>14</v>
      </c>
      <c r="N4240" s="168">
        <v>79</v>
      </c>
      <c r="O4240" s="168">
        <v>199</v>
      </c>
      <c r="P4240" s="168">
        <v>1444</v>
      </c>
      <c r="Q4240" s="168">
        <v>2677</v>
      </c>
      <c r="R4240" s="168">
        <v>1</v>
      </c>
      <c r="S4240" s="168" t="s">
        <v>644</v>
      </c>
      <c r="T4240" s="168"/>
      <c r="U4240" s="168" t="s">
        <v>644</v>
      </c>
      <c r="V4240" s="168" t="s">
        <v>644</v>
      </c>
      <c r="W4240" s="162">
        <f t="shared" si="239"/>
        <v>1</v>
      </c>
      <c r="X4240" s="168">
        <v>1</v>
      </c>
      <c r="Y4240" t="str">
        <f t="shared" si="238"/>
        <v>Public Elementary</v>
      </c>
      <c r="AA4240" t="str">
        <f t="shared" si="237"/>
        <v>1</v>
      </c>
    </row>
    <row r="4241" spans="1:27" ht="15.75" hidden="1" customHeight="1" x14ac:dyDescent="0.25">
      <c r="A4241" s="162">
        <v>4216</v>
      </c>
      <c r="B4241" s="168">
        <v>122031</v>
      </c>
      <c r="C4241" s="168" t="s">
        <v>4734</v>
      </c>
      <c r="D4241" s="163" t="s">
        <v>638</v>
      </c>
      <c r="E4241" s="168" t="s">
        <v>3158</v>
      </c>
      <c r="F4241" s="168" t="s">
        <v>3158</v>
      </c>
      <c r="G4241" s="168" t="s">
        <v>4727</v>
      </c>
      <c r="H4241" s="168" t="s">
        <v>4727</v>
      </c>
      <c r="I4241" s="168" t="s">
        <v>643</v>
      </c>
      <c r="J4241" s="168">
        <v>10.397178</v>
      </c>
      <c r="K4241" s="168">
        <v>125.195869</v>
      </c>
      <c r="L4241" s="168" t="s">
        <v>644</v>
      </c>
      <c r="M4241" s="168">
        <v>14</v>
      </c>
      <c r="N4241" s="168">
        <v>79</v>
      </c>
      <c r="O4241" s="168">
        <v>199</v>
      </c>
      <c r="P4241" s="168">
        <v>1444</v>
      </c>
      <c r="Q4241" s="168">
        <v>2677</v>
      </c>
      <c r="R4241" s="168">
        <v>1</v>
      </c>
      <c r="S4241" s="168" t="s">
        <v>644</v>
      </c>
      <c r="T4241" s="168"/>
      <c r="U4241" s="168" t="s">
        <v>644</v>
      </c>
      <c r="V4241" s="168" t="s">
        <v>644</v>
      </c>
      <c r="W4241" s="162">
        <f t="shared" si="239"/>
        <v>1</v>
      </c>
      <c r="X4241" s="168">
        <v>1</v>
      </c>
      <c r="Y4241" t="str">
        <f t="shared" si="238"/>
        <v>Public Elementary</v>
      </c>
      <c r="AA4241" t="str">
        <f t="shared" si="237"/>
        <v>1</v>
      </c>
    </row>
    <row r="4242" spans="1:27" ht="15.75" hidden="1" customHeight="1" x14ac:dyDescent="0.25">
      <c r="A4242" s="162">
        <v>4217</v>
      </c>
      <c r="B4242" s="168">
        <v>122032</v>
      </c>
      <c r="C4242" s="168" t="s">
        <v>4735</v>
      </c>
      <c r="D4242" s="163" t="s">
        <v>638</v>
      </c>
      <c r="E4242" s="168" t="s">
        <v>3158</v>
      </c>
      <c r="F4242" s="168" t="s">
        <v>3158</v>
      </c>
      <c r="G4242" s="168" t="s">
        <v>4727</v>
      </c>
      <c r="H4242" s="168" t="s">
        <v>4727</v>
      </c>
      <c r="I4242" s="168" t="s">
        <v>643</v>
      </c>
      <c r="J4242" s="168">
        <v>10.374530999999999</v>
      </c>
      <c r="K4242" s="168">
        <v>125.15913999999999</v>
      </c>
      <c r="L4242" s="168" t="s">
        <v>644</v>
      </c>
      <c r="M4242" s="168">
        <v>14</v>
      </c>
      <c r="N4242" s="168">
        <v>79</v>
      </c>
      <c r="O4242" s="168">
        <v>199</v>
      </c>
      <c r="P4242" s="168">
        <v>1444</v>
      </c>
      <c r="Q4242" s="168">
        <v>2677</v>
      </c>
      <c r="R4242" s="168">
        <v>1</v>
      </c>
      <c r="S4242" s="168" t="s">
        <v>644</v>
      </c>
      <c r="T4242" s="168"/>
      <c r="U4242" s="168" t="s">
        <v>644</v>
      </c>
      <c r="V4242" s="168" t="s">
        <v>644</v>
      </c>
      <c r="W4242" s="162">
        <f t="shared" si="239"/>
        <v>1</v>
      </c>
      <c r="X4242" s="168">
        <v>1</v>
      </c>
      <c r="Y4242" t="str">
        <f t="shared" si="238"/>
        <v>Public Elementary</v>
      </c>
      <c r="AA4242" t="str">
        <f t="shared" si="237"/>
        <v>1</v>
      </c>
    </row>
    <row r="4243" spans="1:27" ht="15.75" hidden="1" customHeight="1" x14ac:dyDescent="0.25">
      <c r="A4243" s="162">
        <v>4218</v>
      </c>
      <c r="B4243" s="168">
        <v>122033</v>
      </c>
      <c r="C4243" s="168" t="s">
        <v>4736</v>
      </c>
      <c r="D4243" s="163" t="s">
        <v>638</v>
      </c>
      <c r="E4243" s="168" t="s">
        <v>3158</v>
      </c>
      <c r="F4243" s="168" t="s">
        <v>3158</v>
      </c>
      <c r="G4243" s="168" t="s">
        <v>4727</v>
      </c>
      <c r="H4243" s="168" t="s">
        <v>4727</v>
      </c>
      <c r="I4243" s="168" t="s">
        <v>643</v>
      </c>
      <c r="J4243" s="168">
        <v>10.455938890000001</v>
      </c>
      <c r="K4243" s="168">
        <v>125.1838389</v>
      </c>
      <c r="L4243" s="168" t="s">
        <v>644</v>
      </c>
      <c r="M4243" s="168">
        <v>14</v>
      </c>
      <c r="N4243" s="168">
        <v>79</v>
      </c>
      <c r="O4243" s="168">
        <v>199</v>
      </c>
      <c r="P4243" s="168">
        <v>1444</v>
      </c>
      <c r="Q4243" s="168">
        <v>2677</v>
      </c>
      <c r="R4243" s="168">
        <v>1</v>
      </c>
      <c r="S4243" s="168" t="s">
        <v>644</v>
      </c>
      <c r="T4243" s="168"/>
      <c r="U4243" s="168" t="s">
        <v>644</v>
      </c>
      <c r="V4243" s="168" t="s">
        <v>644</v>
      </c>
      <c r="W4243" s="162">
        <f t="shared" si="239"/>
        <v>1</v>
      </c>
      <c r="X4243" s="168">
        <v>1</v>
      </c>
      <c r="Y4243" t="str">
        <f t="shared" si="238"/>
        <v>Public Elementary</v>
      </c>
      <c r="AA4243" t="str">
        <f t="shared" si="237"/>
        <v>1</v>
      </c>
    </row>
    <row r="4244" spans="1:27" ht="15.75" hidden="1" customHeight="1" x14ac:dyDescent="0.25">
      <c r="A4244" s="162">
        <v>4219</v>
      </c>
      <c r="B4244" s="168">
        <v>122034</v>
      </c>
      <c r="C4244" s="168" t="s">
        <v>4737</v>
      </c>
      <c r="D4244" s="163" t="s">
        <v>638</v>
      </c>
      <c r="E4244" s="168" t="s">
        <v>3158</v>
      </c>
      <c r="F4244" s="168" t="s">
        <v>3158</v>
      </c>
      <c r="G4244" s="168" t="s">
        <v>4727</v>
      </c>
      <c r="H4244" s="168" t="s">
        <v>4727</v>
      </c>
      <c r="I4244" s="168" t="s">
        <v>643</v>
      </c>
      <c r="J4244" s="168">
        <v>10.37318</v>
      </c>
      <c r="K4244" s="168">
        <v>125.181971</v>
      </c>
      <c r="L4244" s="168" t="s">
        <v>644</v>
      </c>
      <c r="M4244" s="168">
        <v>14</v>
      </c>
      <c r="N4244" s="168">
        <v>79</v>
      </c>
      <c r="O4244" s="168">
        <v>199</v>
      </c>
      <c r="P4244" s="168">
        <v>1444</v>
      </c>
      <c r="Q4244" s="168">
        <v>2677</v>
      </c>
      <c r="R4244" s="168">
        <v>1</v>
      </c>
      <c r="S4244" s="168" t="s">
        <v>644</v>
      </c>
      <c r="T4244" s="168"/>
      <c r="U4244" s="168" t="s">
        <v>644</v>
      </c>
      <c r="V4244" s="168" t="s">
        <v>644</v>
      </c>
      <c r="W4244" s="162">
        <f t="shared" si="239"/>
        <v>1</v>
      </c>
      <c r="X4244" s="168">
        <v>1</v>
      </c>
      <c r="Y4244" t="str">
        <f t="shared" si="238"/>
        <v>Public Elementary</v>
      </c>
      <c r="AA4244" t="str">
        <f t="shared" si="237"/>
        <v>1</v>
      </c>
    </row>
    <row r="4245" spans="1:27" ht="15.75" hidden="1" customHeight="1" x14ac:dyDescent="0.25">
      <c r="A4245" s="162">
        <v>4220</v>
      </c>
      <c r="B4245" s="168">
        <v>122035</v>
      </c>
      <c r="C4245" s="168" t="s">
        <v>2386</v>
      </c>
      <c r="D4245" s="163" t="s">
        <v>638</v>
      </c>
      <c r="E4245" s="168" t="s">
        <v>3158</v>
      </c>
      <c r="F4245" s="168" t="s">
        <v>3158</v>
      </c>
      <c r="G4245" s="168" t="s">
        <v>4727</v>
      </c>
      <c r="H4245" s="168" t="s">
        <v>4727</v>
      </c>
      <c r="I4245" s="168" t="s">
        <v>643</v>
      </c>
      <c r="J4245" s="168">
        <v>10.403572</v>
      </c>
      <c r="K4245" s="168">
        <v>125.119314</v>
      </c>
      <c r="L4245" s="168" t="s">
        <v>644</v>
      </c>
      <c r="M4245" s="168">
        <v>14</v>
      </c>
      <c r="N4245" s="168">
        <v>79</v>
      </c>
      <c r="O4245" s="168">
        <v>199</v>
      </c>
      <c r="P4245" s="168">
        <v>1444</v>
      </c>
      <c r="Q4245" s="168">
        <v>2677</v>
      </c>
      <c r="R4245" s="168">
        <v>1</v>
      </c>
      <c r="S4245" s="168" t="s">
        <v>644</v>
      </c>
      <c r="T4245" s="168"/>
      <c r="U4245" s="168" t="s">
        <v>644</v>
      </c>
      <c r="V4245" s="168" t="s">
        <v>644</v>
      </c>
      <c r="W4245" s="162">
        <f t="shared" si="239"/>
        <v>1</v>
      </c>
      <c r="X4245" s="168">
        <v>1</v>
      </c>
      <c r="Y4245" t="str">
        <f t="shared" si="238"/>
        <v>Public Elementary</v>
      </c>
      <c r="AA4245" t="str">
        <f t="shared" si="237"/>
        <v>1</v>
      </c>
    </row>
    <row r="4246" spans="1:27" ht="15.75" hidden="1" customHeight="1" x14ac:dyDescent="0.25">
      <c r="A4246" s="162">
        <v>4221</v>
      </c>
      <c r="B4246" s="168">
        <v>122036</v>
      </c>
      <c r="C4246" s="168" t="s">
        <v>4738</v>
      </c>
      <c r="D4246" s="163" t="s">
        <v>638</v>
      </c>
      <c r="E4246" s="168" t="s">
        <v>3158</v>
      </c>
      <c r="F4246" s="168" t="s">
        <v>3158</v>
      </c>
      <c r="G4246" s="168" t="s">
        <v>4727</v>
      </c>
      <c r="H4246" s="168" t="s">
        <v>4727</v>
      </c>
      <c r="I4246" s="168" t="s">
        <v>643</v>
      </c>
      <c r="J4246" s="168">
        <v>10.443415999999999</v>
      </c>
      <c r="K4246" s="168">
        <v>125.126009</v>
      </c>
      <c r="L4246" s="168" t="s">
        <v>644</v>
      </c>
      <c r="M4246" s="168">
        <v>14</v>
      </c>
      <c r="N4246" s="168">
        <v>79</v>
      </c>
      <c r="O4246" s="168">
        <v>199</v>
      </c>
      <c r="P4246" s="168">
        <v>1444</v>
      </c>
      <c r="Q4246" s="168">
        <v>2677</v>
      </c>
      <c r="R4246" s="168">
        <v>1</v>
      </c>
      <c r="S4246" s="168" t="s">
        <v>644</v>
      </c>
      <c r="T4246" s="168"/>
      <c r="U4246" s="168" t="s">
        <v>644</v>
      </c>
      <c r="V4246" s="168" t="s">
        <v>644</v>
      </c>
      <c r="W4246" s="162">
        <f t="shared" si="239"/>
        <v>1</v>
      </c>
      <c r="X4246" s="168">
        <v>1</v>
      </c>
      <c r="Y4246" t="str">
        <f t="shared" si="238"/>
        <v>Public Elementary</v>
      </c>
      <c r="AA4246" t="str">
        <f t="shared" si="237"/>
        <v>1</v>
      </c>
    </row>
    <row r="4247" spans="1:27" ht="15.75" hidden="1" customHeight="1" x14ac:dyDescent="0.25">
      <c r="A4247" s="162">
        <v>4222</v>
      </c>
      <c r="B4247" s="168">
        <v>122037</v>
      </c>
      <c r="C4247" s="168" t="s">
        <v>4739</v>
      </c>
      <c r="D4247" s="163" t="s">
        <v>638</v>
      </c>
      <c r="E4247" s="168" t="s">
        <v>3158</v>
      </c>
      <c r="F4247" s="168" t="s">
        <v>3158</v>
      </c>
      <c r="G4247" s="168" t="s">
        <v>4727</v>
      </c>
      <c r="H4247" s="168" t="s">
        <v>4727</v>
      </c>
      <c r="I4247" s="168" t="s">
        <v>643</v>
      </c>
      <c r="J4247" s="176">
        <v>10.374193</v>
      </c>
      <c r="K4247" s="176">
        <v>125.19467400000001</v>
      </c>
      <c r="L4247" s="168" t="s">
        <v>644</v>
      </c>
      <c r="M4247" s="168">
        <v>14</v>
      </c>
      <c r="N4247" s="168">
        <v>79</v>
      </c>
      <c r="O4247" s="168">
        <v>199</v>
      </c>
      <c r="P4247" s="168">
        <v>1444</v>
      </c>
      <c r="Q4247" s="168">
        <v>2677</v>
      </c>
      <c r="R4247" s="168">
        <v>1</v>
      </c>
      <c r="S4247" s="168" t="s">
        <v>644</v>
      </c>
      <c r="T4247" s="168"/>
      <c r="U4247" s="168" t="s">
        <v>644</v>
      </c>
      <c r="V4247" s="168" t="s">
        <v>644</v>
      </c>
      <c r="W4247" s="162">
        <f t="shared" si="239"/>
        <v>1</v>
      </c>
      <c r="X4247" s="168">
        <v>1</v>
      </c>
      <c r="Y4247" t="str">
        <f t="shared" si="238"/>
        <v>Public Elementary</v>
      </c>
      <c r="AA4247" t="str">
        <f t="shared" si="237"/>
        <v>1</v>
      </c>
    </row>
    <row r="4248" spans="1:27" ht="15.75" hidden="1" customHeight="1" x14ac:dyDescent="0.25">
      <c r="A4248" s="162">
        <v>4223</v>
      </c>
      <c r="B4248" s="168">
        <v>122038</v>
      </c>
      <c r="C4248" s="168" t="s">
        <v>4740</v>
      </c>
      <c r="D4248" s="163" t="s">
        <v>638</v>
      </c>
      <c r="E4248" s="168" t="s">
        <v>3158</v>
      </c>
      <c r="F4248" s="168" t="s">
        <v>3158</v>
      </c>
      <c r="G4248" s="168" t="s">
        <v>4727</v>
      </c>
      <c r="H4248" s="168" t="s">
        <v>4727</v>
      </c>
      <c r="I4248" s="168" t="s">
        <v>643</v>
      </c>
      <c r="J4248" s="176">
        <v>10.407118000000001</v>
      </c>
      <c r="K4248" s="176">
        <v>125.090647</v>
      </c>
      <c r="L4248" s="168" t="s">
        <v>644</v>
      </c>
      <c r="M4248" s="168">
        <v>14</v>
      </c>
      <c r="N4248" s="168">
        <v>79</v>
      </c>
      <c r="O4248" s="168">
        <v>199</v>
      </c>
      <c r="P4248" s="168">
        <v>1444</v>
      </c>
      <c r="Q4248" s="168">
        <v>2677</v>
      </c>
      <c r="R4248" s="168">
        <v>1</v>
      </c>
      <c r="S4248" s="168" t="s">
        <v>644</v>
      </c>
      <c r="T4248" s="168"/>
      <c r="U4248" s="168" t="s">
        <v>644</v>
      </c>
      <c r="V4248" s="168" t="s">
        <v>644</v>
      </c>
      <c r="W4248" s="162">
        <f t="shared" si="239"/>
        <v>1</v>
      </c>
      <c r="X4248" s="168">
        <v>1</v>
      </c>
      <c r="Y4248" t="str">
        <f t="shared" si="238"/>
        <v>Public Elementary</v>
      </c>
      <c r="AA4248" t="str">
        <f t="shared" si="237"/>
        <v>1</v>
      </c>
    </row>
    <row r="4249" spans="1:27" ht="15.75" hidden="1" customHeight="1" x14ac:dyDescent="0.25">
      <c r="A4249" s="162">
        <v>4224</v>
      </c>
      <c r="B4249" s="168">
        <v>122039</v>
      </c>
      <c r="C4249" s="168" t="s">
        <v>4741</v>
      </c>
      <c r="D4249" s="163" t="s">
        <v>638</v>
      </c>
      <c r="E4249" s="168" t="s">
        <v>3158</v>
      </c>
      <c r="F4249" s="168" t="s">
        <v>3158</v>
      </c>
      <c r="G4249" s="168" t="s">
        <v>4727</v>
      </c>
      <c r="H4249" s="168" t="s">
        <v>4727</v>
      </c>
      <c r="I4249" s="168" t="s">
        <v>643</v>
      </c>
      <c r="J4249" s="176">
        <v>10.425183000000001</v>
      </c>
      <c r="K4249" s="176">
        <v>125.165491</v>
      </c>
      <c r="L4249" s="168" t="s">
        <v>644</v>
      </c>
      <c r="M4249" s="168">
        <v>14</v>
      </c>
      <c r="N4249" s="168">
        <v>79</v>
      </c>
      <c r="O4249" s="168">
        <v>199</v>
      </c>
      <c r="P4249" s="168">
        <v>1444</v>
      </c>
      <c r="Q4249" s="168">
        <v>2677</v>
      </c>
      <c r="R4249" s="168">
        <v>1</v>
      </c>
      <c r="S4249" s="168" t="s">
        <v>644</v>
      </c>
      <c r="T4249" s="168"/>
      <c r="U4249" s="168" t="s">
        <v>644</v>
      </c>
      <c r="V4249" s="168" t="s">
        <v>644</v>
      </c>
      <c r="W4249" s="162">
        <f t="shared" si="239"/>
        <v>1</v>
      </c>
      <c r="X4249" s="168">
        <v>1</v>
      </c>
      <c r="Y4249" t="str">
        <f t="shared" si="238"/>
        <v>Public Elementary</v>
      </c>
      <c r="AA4249" t="str">
        <f t="shared" si="237"/>
        <v>1</v>
      </c>
    </row>
    <row r="4250" spans="1:27" ht="15.75" hidden="1" customHeight="1" x14ac:dyDescent="0.25">
      <c r="A4250" s="162">
        <v>4225</v>
      </c>
      <c r="B4250" s="168">
        <v>122040</v>
      </c>
      <c r="C4250" s="168" t="s">
        <v>4742</v>
      </c>
      <c r="D4250" s="163" t="s">
        <v>638</v>
      </c>
      <c r="E4250" s="168" t="s">
        <v>3158</v>
      </c>
      <c r="F4250" s="168" t="s">
        <v>3158</v>
      </c>
      <c r="G4250" s="168" t="s">
        <v>4727</v>
      </c>
      <c r="H4250" s="168" t="s">
        <v>4727</v>
      </c>
      <c r="I4250" s="168" t="s">
        <v>643</v>
      </c>
      <c r="J4250" s="176">
        <v>10.350384</v>
      </c>
      <c r="K4250" s="176">
        <v>125.149698</v>
      </c>
      <c r="L4250" s="168" t="s">
        <v>644</v>
      </c>
      <c r="M4250" s="168">
        <v>14</v>
      </c>
      <c r="N4250" s="168">
        <v>79</v>
      </c>
      <c r="O4250" s="168">
        <v>199</v>
      </c>
      <c r="P4250" s="168">
        <v>1444</v>
      </c>
      <c r="Q4250" s="168">
        <v>2677</v>
      </c>
      <c r="R4250" s="168">
        <v>1</v>
      </c>
      <c r="S4250" s="168" t="s">
        <v>644</v>
      </c>
      <c r="T4250" s="168"/>
      <c r="U4250" s="168" t="s">
        <v>644</v>
      </c>
      <c r="V4250" s="168" t="s">
        <v>644</v>
      </c>
      <c r="W4250" s="162">
        <f t="shared" si="239"/>
        <v>1</v>
      </c>
      <c r="X4250" s="168">
        <v>1</v>
      </c>
      <c r="Y4250" t="str">
        <f t="shared" si="238"/>
        <v>Public Elementary</v>
      </c>
      <c r="AA4250" t="str">
        <f t="shared" si="237"/>
        <v>1</v>
      </c>
    </row>
    <row r="4251" spans="1:27" ht="15.75" hidden="1" customHeight="1" x14ac:dyDescent="0.25">
      <c r="A4251" s="162">
        <v>4226</v>
      </c>
      <c r="B4251" s="168">
        <v>122041</v>
      </c>
      <c r="C4251" s="168" t="s">
        <v>4743</v>
      </c>
      <c r="D4251" s="163" t="s">
        <v>638</v>
      </c>
      <c r="E4251" s="168" t="s">
        <v>3158</v>
      </c>
      <c r="F4251" s="168" t="s">
        <v>3158</v>
      </c>
      <c r="G4251" s="168" t="s">
        <v>4727</v>
      </c>
      <c r="H4251" s="168" t="s">
        <v>4727</v>
      </c>
      <c r="I4251" s="168" t="s">
        <v>643</v>
      </c>
      <c r="J4251" s="176">
        <v>10.371323</v>
      </c>
      <c r="K4251" s="176">
        <v>125.168238</v>
      </c>
      <c r="L4251" s="168" t="s">
        <v>644</v>
      </c>
      <c r="M4251" s="168">
        <v>14</v>
      </c>
      <c r="N4251" s="168">
        <v>79</v>
      </c>
      <c r="O4251" s="168">
        <v>199</v>
      </c>
      <c r="P4251" s="168">
        <v>1444</v>
      </c>
      <c r="Q4251" s="168">
        <v>2677</v>
      </c>
      <c r="R4251" s="168">
        <v>1</v>
      </c>
      <c r="S4251" s="168" t="s">
        <v>644</v>
      </c>
      <c r="T4251" s="168"/>
      <c r="U4251" s="168" t="s">
        <v>644</v>
      </c>
      <c r="V4251" s="168" t="s">
        <v>644</v>
      </c>
      <c r="W4251" s="162">
        <f t="shared" si="239"/>
        <v>1</v>
      </c>
      <c r="X4251" s="168">
        <v>1</v>
      </c>
      <c r="Y4251" t="str">
        <f t="shared" si="238"/>
        <v>Public Elementary</v>
      </c>
      <c r="AA4251" t="str">
        <f t="shared" si="237"/>
        <v>1</v>
      </c>
    </row>
    <row r="4252" spans="1:27" ht="15.75" hidden="1" customHeight="1" x14ac:dyDescent="0.25">
      <c r="A4252" s="162">
        <v>4227</v>
      </c>
      <c r="B4252" s="168">
        <v>122042</v>
      </c>
      <c r="C4252" s="168" t="s">
        <v>4744</v>
      </c>
      <c r="D4252" s="163" t="s">
        <v>638</v>
      </c>
      <c r="E4252" s="168" t="s">
        <v>3158</v>
      </c>
      <c r="F4252" s="168" t="s">
        <v>3158</v>
      </c>
      <c r="G4252" s="168" t="s">
        <v>4727</v>
      </c>
      <c r="H4252" s="168" t="s">
        <v>4727</v>
      </c>
      <c r="I4252" s="168" t="s">
        <v>643</v>
      </c>
      <c r="J4252" s="176">
        <v>10.376388</v>
      </c>
      <c r="K4252" s="176">
        <v>125.212011</v>
      </c>
      <c r="L4252" s="168" t="s">
        <v>644</v>
      </c>
      <c r="M4252" s="168">
        <v>14</v>
      </c>
      <c r="N4252" s="168">
        <v>79</v>
      </c>
      <c r="O4252" s="168">
        <v>199</v>
      </c>
      <c r="P4252" s="168">
        <v>1444</v>
      </c>
      <c r="Q4252" s="168">
        <v>2677</v>
      </c>
      <c r="R4252" s="168">
        <v>1</v>
      </c>
      <c r="S4252" s="168" t="s">
        <v>644</v>
      </c>
      <c r="T4252" s="168"/>
      <c r="U4252" s="168" t="s">
        <v>644</v>
      </c>
      <c r="V4252" s="168" t="s">
        <v>644</v>
      </c>
      <c r="W4252" s="162">
        <f t="shared" si="239"/>
        <v>1</v>
      </c>
      <c r="X4252" s="168">
        <v>1</v>
      </c>
      <c r="Y4252" t="str">
        <f t="shared" si="238"/>
        <v>Public Elementary</v>
      </c>
      <c r="AA4252" t="str">
        <f t="shared" si="237"/>
        <v>1</v>
      </c>
    </row>
    <row r="4253" spans="1:27" ht="15.75" hidden="1" customHeight="1" x14ac:dyDescent="0.25">
      <c r="A4253" s="162">
        <v>4228</v>
      </c>
      <c r="B4253" s="168">
        <v>122043</v>
      </c>
      <c r="C4253" s="168" t="s">
        <v>4745</v>
      </c>
      <c r="D4253" s="163" t="s">
        <v>638</v>
      </c>
      <c r="E4253" s="168" t="s">
        <v>3158</v>
      </c>
      <c r="F4253" s="168" t="s">
        <v>3158</v>
      </c>
      <c r="G4253" s="168" t="s">
        <v>4727</v>
      </c>
      <c r="H4253" s="168" t="s">
        <v>4727</v>
      </c>
      <c r="I4253" s="168" t="s">
        <v>643</v>
      </c>
      <c r="J4253" s="176">
        <v>10.412013999999999</v>
      </c>
      <c r="K4253" s="176">
        <v>125.14884000000001</v>
      </c>
      <c r="L4253" s="168" t="s">
        <v>644</v>
      </c>
      <c r="M4253" s="168">
        <v>14</v>
      </c>
      <c r="N4253" s="168">
        <v>79</v>
      </c>
      <c r="O4253" s="168">
        <v>199</v>
      </c>
      <c r="P4253" s="168">
        <v>1444</v>
      </c>
      <c r="Q4253" s="168">
        <v>2677</v>
      </c>
      <c r="R4253" s="168">
        <v>1</v>
      </c>
      <c r="S4253" s="168" t="s">
        <v>644</v>
      </c>
      <c r="T4253" s="168"/>
      <c r="U4253" s="168" t="s">
        <v>644</v>
      </c>
      <c r="V4253" s="168" t="s">
        <v>644</v>
      </c>
      <c r="W4253" s="162">
        <f t="shared" si="239"/>
        <v>1</v>
      </c>
      <c r="X4253" s="168">
        <v>1</v>
      </c>
      <c r="Y4253" t="str">
        <f t="shared" si="238"/>
        <v>Public Elementary</v>
      </c>
      <c r="AA4253" t="str">
        <f t="shared" ref="AA4253:AA4316" si="240">IF(R4253=1,1,"")&amp;IF(S4253=1,2,"")&amp;IF(T4253=1,3,"")&amp;IF(U4253=1,4,"")&amp;IF(V4253=1,5,"")</f>
        <v>1</v>
      </c>
    </row>
    <row r="4254" spans="1:27" ht="15.75" hidden="1" customHeight="1" x14ac:dyDescent="0.25">
      <c r="A4254" s="162">
        <v>4229</v>
      </c>
      <c r="B4254" s="168">
        <v>122044</v>
      </c>
      <c r="C4254" s="168" t="s">
        <v>1124</v>
      </c>
      <c r="D4254" s="163" t="s">
        <v>638</v>
      </c>
      <c r="E4254" s="168" t="s">
        <v>3158</v>
      </c>
      <c r="F4254" s="168" t="s">
        <v>3158</v>
      </c>
      <c r="G4254" s="168" t="s">
        <v>4727</v>
      </c>
      <c r="H4254" s="168" t="s">
        <v>4727</v>
      </c>
      <c r="I4254" s="168" t="s">
        <v>643</v>
      </c>
      <c r="J4254" s="176">
        <v>10.363047999999999</v>
      </c>
      <c r="K4254" s="176">
        <v>125.19020999999999</v>
      </c>
      <c r="L4254" s="168" t="s">
        <v>644</v>
      </c>
      <c r="M4254" s="168">
        <v>14</v>
      </c>
      <c r="N4254" s="168">
        <v>79</v>
      </c>
      <c r="O4254" s="168">
        <v>199</v>
      </c>
      <c r="P4254" s="168">
        <v>1444</v>
      </c>
      <c r="Q4254" s="168">
        <v>2677</v>
      </c>
      <c r="R4254" s="168">
        <v>1</v>
      </c>
      <c r="S4254" s="168" t="s">
        <v>644</v>
      </c>
      <c r="T4254" s="168"/>
      <c r="U4254" s="168" t="s">
        <v>644</v>
      </c>
      <c r="V4254" s="168" t="s">
        <v>644</v>
      </c>
      <c r="W4254" s="162">
        <f t="shared" si="239"/>
        <v>1</v>
      </c>
      <c r="X4254" s="168">
        <v>1</v>
      </c>
      <c r="Y4254" t="str">
        <f t="shared" si="238"/>
        <v>Public Elementary</v>
      </c>
      <c r="AA4254" t="str">
        <f t="shared" si="240"/>
        <v>1</v>
      </c>
    </row>
    <row r="4255" spans="1:27" ht="15.75" hidden="1" customHeight="1" x14ac:dyDescent="0.25">
      <c r="A4255" s="162">
        <v>4230</v>
      </c>
      <c r="B4255" s="168">
        <v>122045</v>
      </c>
      <c r="C4255" s="168" t="s">
        <v>4746</v>
      </c>
      <c r="D4255" s="163" t="s">
        <v>638</v>
      </c>
      <c r="E4255" s="168" t="s">
        <v>3158</v>
      </c>
      <c r="F4255" s="168" t="s">
        <v>3158</v>
      </c>
      <c r="G4255" s="168" t="s">
        <v>4727</v>
      </c>
      <c r="H4255" s="168" t="s">
        <v>4727</v>
      </c>
      <c r="I4255" s="168" t="s">
        <v>643</v>
      </c>
      <c r="J4255" s="176">
        <v>10.42704</v>
      </c>
      <c r="K4255" s="176">
        <v>125.180426</v>
      </c>
      <c r="L4255" s="168" t="s">
        <v>644</v>
      </c>
      <c r="M4255" s="168">
        <v>14</v>
      </c>
      <c r="N4255" s="168">
        <v>79</v>
      </c>
      <c r="O4255" s="168">
        <v>199</v>
      </c>
      <c r="P4255" s="168">
        <v>1444</v>
      </c>
      <c r="Q4255" s="168">
        <v>2677</v>
      </c>
      <c r="R4255" s="168">
        <v>1</v>
      </c>
      <c r="S4255" s="168" t="s">
        <v>644</v>
      </c>
      <c r="T4255" s="168"/>
      <c r="U4255" s="168" t="s">
        <v>644</v>
      </c>
      <c r="V4255" s="168" t="s">
        <v>644</v>
      </c>
      <c r="W4255" s="162">
        <f t="shared" si="239"/>
        <v>1</v>
      </c>
      <c r="X4255" s="168">
        <v>1</v>
      </c>
      <c r="Y4255" t="str">
        <f t="shared" si="238"/>
        <v>Public Elementary</v>
      </c>
      <c r="AA4255" t="str">
        <f t="shared" si="240"/>
        <v>1</v>
      </c>
    </row>
    <row r="4256" spans="1:27" ht="15.75" hidden="1" customHeight="1" x14ac:dyDescent="0.25">
      <c r="A4256" s="162">
        <v>4231</v>
      </c>
      <c r="B4256" s="168">
        <v>122046</v>
      </c>
      <c r="C4256" s="168" t="s">
        <v>2668</v>
      </c>
      <c r="D4256" s="163" t="s">
        <v>638</v>
      </c>
      <c r="E4256" s="168" t="s">
        <v>3158</v>
      </c>
      <c r="F4256" s="168" t="s">
        <v>3158</v>
      </c>
      <c r="G4256" s="168" t="s">
        <v>4727</v>
      </c>
      <c r="H4256" s="168" t="s">
        <v>4727</v>
      </c>
      <c r="I4256" s="168" t="s">
        <v>643</v>
      </c>
      <c r="J4256" s="176">
        <v>10.426095999999999</v>
      </c>
      <c r="K4256" s="176">
        <v>125.222801</v>
      </c>
      <c r="L4256" s="168" t="s">
        <v>644</v>
      </c>
      <c r="M4256" s="168">
        <v>14</v>
      </c>
      <c r="N4256" s="168">
        <v>79</v>
      </c>
      <c r="O4256" s="168">
        <v>199</v>
      </c>
      <c r="P4256" s="168">
        <v>1444</v>
      </c>
      <c r="Q4256" s="168">
        <v>2677</v>
      </c>
      <c r="R4256" s="168">
        <v>1</v>
      </c>
      <c r="S4256" s="168" t="s">
        <v>644</v>
      </c>
      <c r="T4256" s="168"/>
      <c r="U4256" s="168" t="s">
        <v>644</v>
      </c>
      <c r="V4256" s="168" t="s">
        <v>644</v>
      </c>
      <c r="W4256" s="162">
        <f t="shared" si="239"/>
        <v>1</v>
      </c>
      <c r="X4256" s="168">
        <v>1</v>
      </c>
      <c r="Y4256" t="str">
        <f t="shared" si="238"/>
        <v>Public Elementary</v>
      </c>
      <c r="AA4256" t="str">
        <f t="shared" si="240"/>
        <v>1</v>
      </c>
    </row>
    <row r="4257" spans="1:27" ht="15.75" hidden="1" customHeight="1" x14ac:dyDescent="0.25">
      <c r="A4257" s="162">
        <v>4232</v>
      </c>
      <c r="B4257" s="168">
        <v>122047</v>
      </c>
      <c r="C4257" s="168" t="s">
        <v>1894</v>
      </c>
      <c r="D4257" s="163" t="s">
        <v>638</v>
      </c>
      <c r="E4257" s="168" t="s">
        <v>3158</v>
      </c>
      <c r="F4257" s="168" t="s">
        <v>3158</v>
      </c>
      <c r="G4257" s="168" t="s">
        <v>4727</v>
      </c>
      <c r="H4257" s="168" t="s">
        <v>4727</v>
      </c>
      <c r="I4257" s="168" t="s">
        <v>643</v>
      </c>
      <c r="J4257" s="176">
        <v>10.461790000000001</v>
      </c>
      <c r="K4257" s="176">
        <v>125.223495</v>
      </c>
      <c r="L4257" s="168" t="s">
        <v>644</v>
      </c>
      <c r="M4257" s="168">
        <v>14</v>
      </c>
      <c r="N4257" s="168">
        <v>79</v>
      </c>
      <c r="O4257" s="168">
        <v>199</v>
      </c>
      <c r="P4257" s="168">
        <v>1444</v>
      </c>
      <c r="Q4257" s="168">
        <v>2677</v>
      </c>
      <c r="R4257" s="168">
        <v>1</v>
      </c>
      <c r="S4257" s="168" t="s">
        <v>644</v>
      </c>
      <c r="T4257" s="168"/>
      <c r="U4257" s="168" t="s">
        <v>644</v>
      </c>
      <c r="V4257" s="168" t="s">
        <v>644</v>
      </c>
      <c r="W4257" s="162">
        <f t="shared" si="239"/>
        <v>1</v>
      </c>
      <c r="X4257" s="168">
        <v>1</v>
      </c>
      <c r="Y4257" t="str">
        <f t="shared" si="238"/>
        <v>Public Elementary</v>
      </c>
      <c r="AA4257" t="str">
        <f t="shared" si="240"/>
        <v>1</v>
      </c>
    </row>
    <row r="4258" spans="1:27" ht="15.75" hidden="1" customHeight="1" x14ac:dyDescent="0.25">
      <c r="A4258" s="162">
        <v>4233</v>
      </c>
      <c r="B4258" s="168">
        <v>122048</v>
      </c>
      <c r="C4258" s="168" t="s">
        <v>4747</v>
      </c>
      <c r="D4258" s="163" t="s">
        <v>638</v>
      </c>
      <c r="E4258" s="168" t="s">
        <v>3158</v>
      </c>
      <c r="F4258" s="168" t="s">
        <v>3158</v>
      </c>
      <c r="G4258" s="168" t="s">
        <v>4727</v>
      </c>
      <c r="H4258" s="168" t="s">
        <v>4727</v>
      </c>
      <c r="I4258" s="168" t="s">
        <v>643</v>
      </c>
      <c r="J4258" s="176">
        <v>10.401714999999999</v>
      </c>
      <c r="K4258" s="176">
        <v>125.13854000000001</v>
      </c>
      <c r="L4258" s="168" t="s">
        <v>644</v>
      </c>
      <c r="M4258" s="168">
        <v>14</v>
      </c>
      <c r="N4258" s="168">
        <v>79</v>
      </c>
      <c r="O4258" s="168">
        <v>199</v>
      </c>
      <c r="P4258" s="168">
        <v>1444</v>
      </c>
      <c r="Q4258" s="168">
        <v>2677</v>
      </c>
      <c r="R4258" s="168">
        <v>1</v>
      </c>
      <c r="S4258" s="168" t="s">
        <v>644</v>
      </c>
      <c r="T4258" s="168"/>
      <c r="U4258" s="168" t="s">
        <v>644</v>
      </c>
      <c r="V4258" s="168" t="s">
        <v>644</v>
      </c>
      <c r="W4258" s="162">
        <f t="shared" si="239"/>
        <v>1</v>
      </c>
      <c r="X4258" s="168">
        <v>1</v>
      </c>
      <c r="Y4258" t="str">
        <f t="shared" si="238"/>
        <v>Public Elementary</v>
      </c>
      <c r="AA4258" t="str">
        <f t="shared" si="240"/>
        <v>1</v>
      </c>
    </row>
    <row r="4259" spans="1:27" ht="15.75" hidden="1" customHeight="1" x14ac:dyDescent="0.25">
      <c r="A4259" s="162">
        <v>4234</v>
      </c>
      <c r="B4259" s="168">
        <v>122049</v>
      </c>
      <c r="C4259" s="168" t="s">
        <v>4748</v>
      </c>
      <c r="D4259" s="163" t="s">
        <v>638</v>
      </c>
      <c r="E4259" s="168" t="s">
        <v>3158</v>
      </c>
      <c r="F4259" s="168" t="s">
        <v>3158</v>
      </c>
      <c r="G4259" s="168" t="s">
        <v>4727</v>
      </c>
      <c r="H4259" s="168" t="s">
        <v>4727</v>
      </c>
      <c r="I4259" s="168" t="s">
        <v>643</v>
      </c>
      <c r="J4259" s="176"/>
      <c r="K4259" s="176"/>
      <c r="L4259" s="168" t="s">
        <v>644</v>
      </c>
      <c r="M4259" s="168">
        <v>14</v>
      </c>
      <c r="N4259" s="168">
        <v>79</v>
      </c>
      <c r="O4259" s="168">
        <v>199</v>
      </c>
      <c r="P4259" s="168">
        <v>1444</v>
      </c>
      <c r="Q4259" s="168">
        <v>2677</v>
      </c>
      <c r="R4259" s="168">
        <v>1</v>
      </c>
      <c r="S4259" s="168" t="s">
        <v>644</v>
      </c>
      <c r="T4259" s="168"/>
      <c r="U4259" s="168" t="s">
        <v>644</v>
      </c>
      <c r="V4259" s="168" t="s">
        <v>644</v>
      </c>
      <c r="W4259" s="162">
        <f t="shared" si="239"/>
        <v>1</v>
      </c>
      <c r="X4259" s="168">
        <v>1</v>
      </c>
      <c r="Y4259" t="str">
        <f t="shared" si="238"/>
        <v>Public Elementary</v>
      </c>
      <c r="AA4259" t="str">
        <f t="shared" si="240"/>
        <v>1</v>
      </c>
    </row>
    <row r="4260" spans="1:27" ht="15.75" hidden="1" customHeight="1" x14ac:dyDescent="0.25">
      <c r="A4260" s="162">
        <v>4235</v>
      </c>
      <c r="B4260" s="168">
        <v>122050</v>
      </c>
      <c r="C4260" s="168" t="s">
        <v>4749</v>
      </c>
      <c r="D4260" s="163" t="s">
        <v>638</v>
      </c>
      <c r="E4260" s="168" t="s">
        <v>3158</v>
      </c>
      <c r="F4260" s="168" t="s">
        <v>3158</v>
      </c>
      <c r="G4260" s="168" t="s">
        <v>4727</v>
      </c>
      <c r="H4260" s="168" t="s">
        <v>4727</v>
      </c>
      <c r="I4260" s="168" t="s">
        <v>643</v>
      </c>
      <c r="J4260" s="176">
        <v>10.419949000000001</v>
      </c>
      <c r="K4260" s="176">
        <v>125.167866</v>
      </c>
      <c r="L4260" s="168" t="s">
        <v>644</v>
      </c>
      <c r="M4260" s="168">
        <v>14</v>
      </c>
      <c r="N4260" s="168">
        <v>79</v>
      </c>
      <c r="O4260" s="168">
        <v>199</v>
      </c>
      <c r="P4260" s="168">
        <v>1444</v>
      </c>
      <c r="Q4260" s="168">
        <v>2677</v>
      </c>
      <c r="R4260" s="168">
        <v>1</v>
      </c>
      <c r="S4260" s="168" t="s">
        <v>644</v>
      </c>
      <c r="T4260" s="168"/>
      <c r="U4260" s="168" t="s">
        <v>644</v>
      </c>
      <c r="V4260" s="168" t="s">
        <v>644</v>
      </c>
      <c r="W4260" s="162">
        <f t="shared" si="239"/>
        <v>1</v>
      </c>
      <c r="X4260" s="168">
        <v>1</v>
      </c>
      <c r="Y4260" t="str">
        <f t="shared" si="238"/>
        <v>Public Elementary</v>
      </c>
      <c r="AA4260" t="str">
        <f t="shared" si="240"/>
        <v>1</v>
      </c>
    </row>
    <row r="4261" spans="1:27" ht="15.75" hidden="1" customHeight="1" x14ac:dyDescent="0.25">
      <c r="A4261" s="162">
        <v>4236</v>
      </c>
      <c r="B4261" s="168">
        <v>122051</v>
      </c>
      <c r="C4261" s="168" t="s">
        <v>4750</v>
      </c>
      <c r="D4261" s="163" t="s">
        <v>638</v>
      </c>
      <c r="E4261" s="168" t="s">
        <v>3158</v>
      </c>
      <c r="F4261" s="168" t="s">
        <v>3158</v>
      </c>
      <c r="G4261" s="168" t="s">
        <v>4727</v>
      </c>
      <c r="H4261" s="168" t="s">
        <v>4727</v>
      </c>
      <c r="I4261" s="168" t="s">
        <v>643</v>
      </c>
      <c r="J4261" s="176">
        <v>10.374530999999999</v>
      </c>
      <c r="K4261" s="176">
        <v>125.18162700000001</v>
      </c>
      <c r="L4261" s="168" t="s">
        <v>644</v>
      </c>
      <c r="M4261" s="168">
        <v>14</v>
      </c>
      <c r="N4261" s="168">
        <v>79</v>
      </c>
      <c r="O4261" s="168">
        <v>199</v>
      </c>
      <c r="P4261" s="168">
        <v>1444</v>
      </c>
      <c r="Q4261" s="168">
        <v>2677</v>
      </c>
      <c r="R4261" s="168">
        <v>1</v>
      </c>
      <c r="S4261" s="168" t="s">
        <v>644</v>
      </c>
      <c r="T4261" s="168"/>
      <c r="U4261" s="168" t="s">
        <v>644</v>
      </c>
      <c r="V4261" s="168" t="s">
        <v>644</v>
      </c>
      <c r="W4261" s="162">
        <f t="shared" si="239"/>
        <v>1</v>
      </c>
      <c r="X4261" s="168">
        <v>1</v>
      </c>
      <c r="Y4261" t="str">
        <f t="shared" si="238"/>
        <v>Public Elementary</v>
      </c>
      <c r="AA4261" t="str">
        <f t="shared" si="240"/>
        <v>1</v>
      </c>
    </row>
    <row r="4262" spans="1:27" ht="15.75" hidden="1" customHeight="1" x14ac:dyDescent="0.25">
      <c r="A4262" s="162">
        <v>4237</v>
      </c>
      <c r="B4262" s="168">
        <v>122052</v>
      </c>
      <c r="C4262" s="168" t="s">
        <v>4751</v>
      </c>
      <c r="D4262" s="163" t="s">
        <v>638</v>
      </c>
      <c r="E4262" s="168" t="s">
        <v>3158</v>
      </c>
      <c r="F4262" s="168" t="s">
        <v>3158</v>
      </c>
      <c r="G4262" s="168" t="s">
        <v>4752</v>
      </c>
      <c r="H4262" s="168" t="s">
        <v>4752</v>
      </c>
      <c r="I4262" s="168" t="s">
        <v>643</v>
      </c>
      <c r="J4262" s="168">
        <v>10.487749000000001</v>
      </c>
      <c r="K4262" s="168">
        <v>125.184753</v>
      </c>
      <c r="L4262" s="168" t="s">
        <v>644</v>
      </c>
      <c r="M4262" s="168">
        <v>14</v>
      </c>
      <c r="N4262" s="168">
        <v>79</v>
      </c>
      <c r="O4262" s="168">
        <v>199</v>
      </c>
      <c r="P4262" s="168">
        <v>1457</v>
      </c>
      <c r="Q4262" s="168">
        <v>2692</v>
      </c>
      <c r="R4262" s="168">
        <v>1</v>
      </c>
      <c r="S4262" s="168" t="s">
        <v>644</v>
      </c>
      <c r="T4262" s="168"/>
      <c r="U4262" s="168" t="s">
        <v>644</v>
      </c>
      <c r="V4262" s="168" t="s">
        <v>644</v>
      </c>
      <c r="W4262" s="162">
        <f t="shared" si="239"/>
        <v>1</v>
      </c>
      <c r="X4262" s="168">
        <v>1</v>
      </c>
      <c r="Y4262" t="str">
        <f t="shared" si="238"/>
        <v>Public Elementary</v>
      </c>
      <c r="AA4262" t="str">
        <f t="shared" si="240"/>
        <v>1</v>
      </c>
    </row>
    <row r="4263" spans="1:27" ht="15.75" hidden="1" customHeight="1" x14ac:dyDescent="0.25">
      <c r="A4263" s="162">
        <v>4238</v>
      </c>
      <c r="B4263" s="168">
        <v>122053</v>
      </c>
      <c r="C4263" s="168" t="s">
        <v>4753</v>
      </c>
      <c r="D4263" s="163" t="s">
        <v>638</v>
      </c>
      <c r="E4263" s="168" t="s">
        <v>3158</v>
      </c>
      <c r="F4263" s="168" t="s">
        <v>3158</v>
      </c>
      <c r="G4263" s="168" t="s">
        <v>4752</v>
      </c>
      <c r="H4263" s="168" t="s">
        <v>4752</v>
      </c>
      <c r="I4263" s="168" t="s">
        <v>643</v>
      </c>
      <c r="J4263" s="168">
        <v>10.46781944</v>
      </c>
      <c r="K4263" s="168">
        <v>125.1870694</v>
      </c>
      <c r="L4263" s="168" t="s">
        <v>644</v>
      </c>
      <c r="M4263" s="168">
        <v>14</v>
      </c>
      <c r="N4263" s="168">
        <v>79</v>
      </c>
      <c r="O4263" s="168">
        <v>199</v>
      </c>
      <c r="P4263" s="168">
        <v>1457</v>
      </c>
      <c r="Q4263" s="168">
        <v>2692</v>
      </c>
      <c r="R4263" s="168">
        <v>1</v>
      </c>
      <c r="S4263" s="168" t="s">
        <v>644</v>
      </c>
      <c r="T4263" s="168"/>
      <c r="U4263" s="168" t="s">
        <v>644</v>
      </c>
      <c r="V4263" s="168" t="s">
        <v>644</v>
      </c>
      <c r="W4263" s="162">
        <f t="shared" si="239"/>
        <v>1</v>
      </c>
      <c r="X4263" s="168">
        <v>1</v>
      </c>
      <c r="Y4263" t="str">
        <f t="shared" si="238"/>
        <v>Public Elementary</v>
      </c>
      <c r="AA4263" t="str">
        <f t="shared" si="240"/>
        <v>1</v>
      </c>
    </row>
    <row r="4264" spans="1:27" ht="15.75" hidden="1" customHeight="1" x14ac:dyDescent="0.25">
      <c r="A4264" s="162">
        <v>4239</v>
      </c>
      <c r="B4264" s="168">
        <v>122054</v>
      </c>
      <c r="C4264" s="168" t="s">
        <v>4754</v>
      </c>
      <c r="D4264" s="163" t="s">
        <v>638</v>
      </c>
      <c r="E4264" s="168" t="s">
        <v>3158</v>
      </c>
      <c r="F4264" s="168" t="s">
        <v>3158</v>
      </c>
      <c r="G4264" s="168" t="s">
        <v>4752</v>
      </c>
      <c r="H4264" s="168" t="s">
        <v>4752</v>
      </c>
      <c r="I4264" s="168" t="s">
        <v>643</v>
      </c>
      <c r="J4264" s="176">
        <v>10.582216000000001</v>
      </c>
      <c r="K4264" s="176">
        <v>125.183317</v>
      </c>
      <c r="L4264" s="168" t="s">
        <v>644</v>
      </c>
      <c r="M4264" s="168">
        <v>14</v>
      </c>
      <c r="N4264" s="168">
        <v>79</v>
      </c>
      <c r="O4264" s="168">
        <v>199</v>
      </c>
      <c r="P4264" s="168">
        <v>1457</v>
      </c>
      <c r="Q4264" s="168">
        <v>2692</v>
      </c>
      <c r="R4264" s="168">
        <v>1</v>
      </c>
      <c r="S4264" s="168" t="s">
        <v>644</v>
      </c>
      <c r="T4264" s="168"/>
      <c r="U4264" s="168" t="s">
        <v>644</v>
      </c>
      <c r="V4264" s="168" t="s">
        <v>644</v>
      </c>
      <c r="W4264" s="162">
        <f t="shared" si="239"/>
        <v>1</v>
      </c>
      <c r="X4264" s="168">
        <v>1</v>
      </c>
      <c r="Y4264" t="str">
        <f t="shared" si="238"/>
        <v>Public Elementary</v>
      </c>
      <c r="AA4264" t="str">
        <f t="shared" si="240"/>
        <v>1</v>
      </c>
    </row>
    <row r="4265" spans="1:27" ht="15.75" hidden="1" customHeight="1" x14ac:dyDescent="0.25">
      <c r="A4265" s="162">
        <v>4240</v>
      </c>
      <c r="B4265" s="168">
        <v>122055</v>
      </c>
      <c r="C4265" s="168" t="s">
        <v>1956</v>
      </c>
      <c r="D4265" s="163" t="s">
        <v>638</v>
      </c>
      <c r="E4265" s="168" t="s">
        <v>3158</v>
      </c>
      <c r="F4265" s="168" t="s">
        <v>3158</v>
      </c>
      <c r="G4265" s="168" t="s">
        <v>4752</v>
      </c>
      <c r="H4265" s="168" t="s">
        <v>4752</v>
      </c>
      <c r="I4265" s="168" t="s">
        <v>643</v>
      </c>
      <c r="J4265" s="168">
        <v>10.549073</v>
      </c>
      <c r="K4265" s="168">
        <v>125.084114</v>
      </c>
      <c r="L4265" s="168" t="s">
        <v>644</v>
      </c>
      <c r="M4265" s="168">
        <v>14</v>
      </c>
      <c r="N4265" s="168">
        <v>79</v>
      </c>
      <c r="O4265" s="168">
        <v>199</v>
      </c>
      <c r="P4265" s="168">
        <v>1457</v>
      </c>
      <c r="Q4265" s="168">
        <v>2692</v>
      </c>
      <c r="R4265" s="168">
        <v>1</v>
      </c>
      <c r="S4265" s="168" t="s">
        <v>644</v>
      </c>
      <c r="T4265" s="168"/>
      <c r="U4265" s="168" t="s">
        <v>644</v>
      </c>
      <c r="V4265" s="168" t="s">
        <v>644</v>
      </c>
      <c r="W4265" s="162">
        <f t="shared" si="239"/>
        <v>1</v>
      </c>
      <c r="X4265" s="168">
        <v>1</v>
      </c>
      <c r="Y4265" t="str">
        <f t="shared" si="238"/>
        <v>Public Elementary</v>
      </c>
      <c r="AA4265" t="str">
        <f t="shared" si="240"/>
        <v>1</v>
      </c>
    </row>
    <row r="4266" spans="1:27" ht="15.75" hidden="1" customHeight="1" x14ac:dyDescent="0.25">
      <c r="A4266" s="162">
        <v>4241</v>
      </c>
      <c r="B4266" s="168">
        <v>122056</v>
      </c>
      <c r="C4266" s="168" t="s">
        <v>4755</v>
      </c>
      <c r="D4266" s="163" t="s">
        <v>638</v>
      </c>
      <c r="E4266" s="168" t="s">
        <v>3158</v>
      </c>
      <c r="F4266" s="168" t="s">
        <v>3158</v>
      </c>
      <c r="G4266" s="168" t="s">
        <v>4752</v>
      </c>
      <c r="H4266" s="168" t="s">
        <v>4752</v>
      </c>
      <c r="I4266" s="168" t="s">
        <v>643</v>
      </c>
      <c r="J4266" s="176">
        <v>10.561228</v>
      </c>
      <c r="K4266" s="176">
        <v>125.176306</v>
      </c>
      <c r="L4266" s="168" t="s">
        <v>644</v>
      </c>
      <c r="M4266" s="168">
        <v>14</v>
      </c>
      <c r="N4266" s="168">
        <v>79</v>
      </c>
      <c r="O4266" s="168">
        <v>199</v>
      </c>
      <c r="P4266" s="168">
        <v>1457</v>
      </c>
      <c r="Q4266" s="168">
        <v>2692</v>
      </c>
      <c r="R4266" s="168">
        <v>1</v>
      </c>
      <c r="S4266" s="168" t="s">
        <v>644</v>
      </c>
      <c r="T4266" s="168"/>
      <c r="U4266" s="168" t="s">
        <v>644</v>
      </c>
      <c r="V4266" s="168" t="s">
        <v>644</v>
      </c>
      <c r="W4266" s="162">
        <f t="shared" si="239"/>
        <v>1</v>
      </c>
      <c r="X4266" s="168">
        <v>1</v>
      </c>
      <c r="Y4266" t="str">
        <f t="shared" si="238"/>
        <v>Public Elementary</v>
      </c>
      <c r="AA4266" t="str">
        <f t="shared" si="240"/>
        <v>1</v>
      </c>
    </row>
    <row r="4267" spans="1:27" ht="15.75" hidden="1" customHeight="1" x14ac:dyDescent="0.25">
      <c r="A4267" s="162">
        <v>4242</v>
      </c>
      <c r="B4267" s="168">
        <v>122057</v>
      </c>
      <c r="C4267" s="168" t="s">
        <v>4756</v>
      </c>
      <c r="D4267" s="163" t="s">
        <v>638</v>
      </c>
      <c r="E4267" s="168" t="s">
        <v>3158</v>
      </c>
      <c r="F4267" s="168" t="s">
        <v>3158</v>
      </c>
      <c r="G4267" s="168" t="s">
        <v>4752</v>
      </c>
      <c r="H4267" s="168" t="s">
        <v>4752</v>
      </c>
      <c r="I4267" s="168" t="s">
        <v>643</v>
      </c>
      <c r="J4267" s="176"/>
      <c r="K4267" s="176"/>
      <c r="L4267" s="168" t="s">
        <v>644</v>
      </c>
      <c r="M4267" s="168">
        <v>14</v>
      </c>
      <c r="N4267" s="168">
        <v>79</v>
      </c>
      <c r="O4267" s="168">
        <v>199</v>
      </c>
      <c r="P4267" s="168">
        <v>1457</v>
      </c>
      <c r="Q4267" s="168">
        <v>2692</v>
      </c>
      <c r="R4267" s="168">
        <v>1</v>
      </c>
      <c r="S4267" s="168" t="s">
        <v>644</v>
      </c>
      <c r="T4267" s="168"/>
      <c r="U4267" s="168" t="s">
        <v>644</v>
      </c>
      <c r="V4267" s="168" t="s">
        <v>644</v>
      </c>
      <c r="W4267" s="162">
        <f t="shared" si="239"/>
        <v>1</v>
      </c>
      <c r="X4267" s="168">
        <v>1</v>
      </c>
      <c r="Y4267" t="str">
        <f t="shared" si="238"/>
        <v>Public Elementary</v>
      </c>
      <c r="AA4267" t="str">
        <f t="shared" si="240"/>
        <v>1</v>
      </c>
    </row>
    <row r="4268" spans="1:27" ht="15.75" hidden="1" customHeight="1" x14ac:dyDescent="0.25">
      <c r="A4268" s="162">
        <v>4243</v>
      </c>
      <c r="B4268" s="168">
        <v>122058</v>
      </c>
      <c r="C4268" s="168" t="s">
        <v>4757</v>
      </c>
      <c r="D4268" s="163" t="s">
        <v>638</v>
      </c>
      <c r="E4268" s="168" t="s">
        <v>3158</v>
      </c>
      <c r="F4268" s="168" t="s">
        <v>3158</v>
      </c>
      <c r="G4268" s="168" t="s">
        <v>4752</v>
      </c>
      <c r="H4268" s="168" t="s">
        <v>4752</v>
      </c>
      <c r="I4268" s="168" t="s">
        <v>643</v>
      </c>
      <c r="J4268" s="176">
        <v>10.50313611</v>
      </c>
      <c r="K4268" s="176">
        <v>125.17754170000001</v>
      </c>
      <c r="L4268" s="168" t="s">
        <v>644</v>
      </c>
      <c r="M4268" s="168">
        <v>14</v>
      </c>
      <c r="N4268" s="168">
        <v>79</v>
      </c>
      <c r="O4268" s="168">
        <v>199</v>
      </c>
      <c r="P4268" s="168">
        <v>1457</v>
      </c>
      <c r="Q4268" s="168">
        <v>2692</v>
      </c>
      <c r="R4268" s="168">
        <v>1</v>
      </c>
      <c r="S4268" s="168" t="s">
        <v>644</v>
      </c>
      <c r="T4268" s="168"/>
      <c r="U4268" s="168" t="s">
        <v>644</v>
      </c>
      <c r="V4268" s="168" t="s">
        <v>644</v>
      </c>
      <c r="W4268" s="162">
        <f t="shared" si="239"/>
        <v>1</v>
      </c>
      <c r="X4268" s="168">
        <v>1</v>
      </c>
      <c r="Y4268" t="str">
        <f t="shared" si="238"/>
        <v>Public Elementary</v>
      </c>
      <c r="AA4268" t="str">
        <f t="shared" si="240"/>
        <v>1</v>
      </c>
    </row>
    <row r="4269" spans="1:27" ht="15.75" hidden="1" customHeight="1" x14ac:dyDescent="0.25">
      <c r="A4269" s="162">
        <v>4244</v>
      </c>
      <c r="B4269" s="168">
        <v>122059</v>
      </c>
      <c r="C4269" s="168" t="s">
        <v>4758</v>
      </c>
      <c r="D4269" s="163" t="s">
        <v>638</v>
      </c>
      <c r="E4269" s="168" t="s">
        <v>3158</v>
      </c>
      <c r="F4269" s="168" t="s">
        <v>3158</v>
      </c>
      <c r="G4269" s="168" t="s">
        <v>4752</v>
      </c>
      <c r="H4269" s="168" t="s">
        <v>4752</v>
      </c>
      <c r="I4269" s="168" t="s">
        <v>643</v>
      </c>
      <c r="J4269" s="176">
        <v>10.529248000000001</v>
      </c>
      <c r="K4269" s="176">
        <v>125.163628</v>
      </c>
      <c r="L4269" s="168" t="s">
        <v>644</v>
      </c>
      <c r="M4269" s="168">
        <v>14</v>
      </c>
      <c r="N4269" s="168">
        <v>79</v>
      </c>
      <c r="O4269" s="168">
        <v>199</v>
      </c>
      <c r="P4269" s="168">
        <v>1457</v>
      </c>
      <c r="Q4269" s="168">
        <v>2692</v>
      </c>
      <c r="R4269" s="168">
        <v>1</v>
      </c>
      <c r="S4269" s="168" t="s">
        <v>644</v>
      </c>
      <c r="T4269" s="168"/>
      <c r="U4269" s="168" t="s">
        <v>644</v>
      </c>
      <c r="V4269" s="168" t="s">
        <v>644</v>
      </c>
      <c r="W4269" s="162">
        <f t="shared" si="239"/>
        <v>1</v>
      </c>
      <c r="X4269" s="168">
        <v>1</v>
      </c>
      <c r="Y4269" t="str">
        <f t="shared" si="238"/>
        <v>Public Elementary</v>
      </c>
      <c r="AA4269" t="str">
        <f t="shared" si="240"/>
        <v>1</v>
      </c>
    </row>
    <row r="4270" spans="1:27" ht="15.75" hidden="1" customHeight="1" x14ac:dyDescent="0.25">
      <c r="A4270" s="162">
        <v>4245</v>
      </c>
      <c r="B4270" s="168">
        <v>122060</v>
      </c>
      <c r="C4270" s="168" t="s">
        <v>4759</v>
      </c>
      <c r="D4270" s="163" t="s">
        <v>638</v>
      </c>
      <c r="E4270" s="168" t="s">
        <v>3158</v>
      </c>
      <c r="F4270" s="168" t="s">
        <v>3158</v>
      </c>
      <c r="G4270" s="168" t="s">
        <v>4752</v>
      </c>
      <c r="H4270" s="168" t="s">
        <v>4752</v>
      </c>
      <c r="I4270" s="168" t="s">
        <v>643</v>
      </c>
      <c r="J4270" s="176">
        <v>10.511041000000001</v>
      </c>
      <c r="K4270" s="176">
        <v>125.16995799999999</v>
      </c>
      <c r="L4270" s="168" t="s">
        <v>644</v>
      </c>
      <c r="M4270" s="168">
        <v>14</v>
      </c>
      <c r="N4270" s="168">
        <v>79</v>
      </c>
      <c r="O4270" s="168">
        <v>199</v>
      </c>
      <c r="P4270" s="168">
        <v>1457</v>
      </c>
      <c r="Q4270" s="168">
        <v>2692</v>
      </c>
      <c r="R4270" s="168">
        <v>1</v>
      </c>
      <c r="S4270" s="168" t="s">
        <v>644</v>
      </c>
      <c r="T4270" s="168"/>
      <c r="U4270" s="168" t="s">
        <v>644</v>
      </c>
      <c r="V4270" s="168" t="s">
        <v>644</v>
      </c>
      <c r="W4270" s="162">
        <f t="shared" si="239"/>
        <v>1</v>
      </c>
      <c r="X4270" s="168">
        <v>1</v>
      </c>
      <c r="Y4270" t="str">
        <f t="shared" si="238"/>
        <v>Public Elementary</v>
      </c>
      <c r="AA4270" t="str">
        <f t="shared" si="240"/>
        <v>1</v>
      </c>
    </row>
    <row r="4271" spans="1:27" ht="15.75" hidden="1" customHeight="1" x14ac:dyDescent="0.25">
      <c r="A4271" s="162">
        <v>4246</v>
      </c>
      <c r="B4271" s="168">
        <v>122061</v>
      </c>
      <c r="C4271" s="168" t="s">
        <v>4760</v>
      </c>
      <c r="D4271" s="163" t="s">
        <v>638</v>
      </c>
      <c r="E4271" s="168" t="s">
        <v>3158</v>
      </c>
      <c r="F4271" s="168" t="s">
        <v>3158</v>
      </c>
      <c r="G4271" s="168" t="s">
        <v>4752</v>
      </c>
      <c r="H4271" s="168" t="s">
        <v>4752</v>
      </c>
      <c r="I4271" s="168" t="s">
        <v>643</v>
      </c>
      <c r="J4271" s="176">
        <v>10.549583999999999</v>
      </c>
      <c r="K4271" s="176">
        <v>125.170984</v>
      </c>
      <c r="L4271" s="168" t="s">
        <v>644</v>
      </c>
      <c r="M4271" s="168">
        <v>14</v>
      </c>
      <c r="N4271" s="168">
        <v>79</v>
      </c>
      <c r="O4271" s="168">
        <v>199</v>
      </c>
      <c r="P4271" s="168">
        <v>1457</v>
      </c>
      <c r="Q4271" s="168">
        <v>2692</v>
      </c>
      <c r="R4271" s="168">
        <v>1</v>
      </c>
      <c r="S4271" s="168" t="s">
        <v>644</v>
      </c>
      <c r="T4271" s="168"/>
      <c r="U4271" s="168" t="s">
        <v>644</v>
      </c>
      <c r="V4271" s="168" t="s">
        <v>644</v>
      </c>
      <c r="W4271" s="162">
        <f t="shared" si="239"/>
        <v>1</v>
      </c>
      <c r="X4271" s="168">
        <v>1</v>
      </c>
      <c r="Y4271" t="str">
        <f t="shared" si="238"/>
        <v>Public Elementary</v>
      </c>
      <c r="AA4271" t="str">
        <f t="shared" si="240"/>
        <v>1</v>
      </c>
    </row>
    <row r="4272" spans="1:27" ht="15.75" hidden="1" customHeight="1" x14ac:dyDescent="0.25">
      <c r="A4272" s="162">
        <v>4247</v>
      </c>
      <c r="B4272" s="168">
        <v>122062</v>
      </c>
      <c r="C4272" s="168" t="s">
        <v>4761</v>
      </c>
      <c r="D4272" s="163" t="s">
        <v>638</v>
      </c>
      <c r="E4272" s="168" t="s">
        <v>3158</v>
      </c>
      <c r="F4272" s="168" t="s">
        <v>3158</v>
      </c>
      <c r="G4272" s="168" t="s">
        <v>4762</v>
      </c>
      <c r="H4272" s="168" t="s">
        <v>4762</v>
      </c>
      <c r="I4272" s="168" t="s">
        <v>643</v>
      </c>
      <c r="J4272" s="168">
        <v>10.323399999999999</v>
      </c>
      <c r="K4272" s="168">
        <v>125.24672</v>
      </c>
      <c r="L4272" s="168" t="s">
        <v>644</v>
      </c>
      <c r="M4272" s="168">
        <v>14</v>
      </c>
      <c r="N4272" s="168">
        <v>79</v>
      </c>
      <c r="O4272" s="168">
        <v>199</v>
      </c>
      <c r="P4272" s="168">
        <v>1445</v>
      </c>
      <c r="Q4272" s="168">
        <v>2679</v>
      </c>
      <c r="R4272" s="168">
        <v>1</v>
      </c>
      <c r="S4272" s="168" t="s">
        <v>644</v>
      </c>
      <c r="T4272" s="168"/>
      <c r="U4272" s="168" t="s">
        <v>644</v>
      </c>
      <c r="V4272" s="168" t="s">
        <v>644</v>
      </c>
      <c r="W4272" s="162">
        <f t="shared" si="239"/>
        <v>1</v>
      </c>
      <c r="X4272" s="168">
        <v>1</v>
      </c>
      <c r="Y4272" t="str">
        <f t="shared" si="238"/>
        <v>Public Elementary</v>
      </c>
      <c r="AA4272" t="str">
        <f t="shared" si="240"/>
        <v>1</v>
      </c>
    </row>
    <row r="4273" spans="1:27" ht="15.75" hidden="1" customHeight="1" x14ac:dyDescent="0.25">
      <c r="A4273" s="162">
        <v>4248</v>
      </c>
      <c r="B4273" s="168">
        <v>122063</v>
      </c>
      <c r="C4273" s="168" t="s">
        <v>4763</v>
      </c>
      <c r="D4273" s="163" t="s">
        <v>638</v>
      </c>
      <c r="E4273" s="168" t="s">
        <v>3158</v>
      </c>
      <c r="F4273" s="168" t="s">
        <v>3158</v>
      </c>
      <c r="G4273" s="168" t="s">
        <v>4764</v>
      </c>
      <c r="H4273" s="168" t="s">
        <v>4764</v>
      </c>
      <c r="I4273" s="168" t="s">
        <v>643</v>
      </c>
      <c r="J4273" s="176">
        <v>10.276073</v>
      </c>
      <c r="K4273" s="176">
        <v>125.24703</v>
      </c>
      <c r="L4273" s="168" t="s">
        <v>644</v>
      </c>
      <c r="M4273" s="168">
        <v>14</v>
      </c>
      <c r="N4273" s="168">
        <v>79</v>
      </c>
      <c r="O4273" s="168">
        <v>199</v>
      </c>
      <c r="P4273" s="168">
        <v>1442</v>
      </c>
      <c r="Q4273" s="168">
        <v>2672</v>
      </c>
      <c r="R4273" s="168">
        <v>1</v>
      </c>
      <c r="S4273" s="168" t="s">
        <v>644</v>
      </c>
      <c r="T4273" s="168"/>
      <c r="U4273" s="168" t="s">
        <v>644</v>
      </c>
      <c r="V4273" s="168" t="s">
        <v>644</v>
      </c>
      <c r="W4273" s="162">
        <f t="shared" si="239"/>
        <v>1</v>
      </c>
      <c r="X4273" s="168">
        <v>1</v>
      </c>
      <c r="Y4273" t="str">
        <f t="shared" si="238"/>
        <v>Public Elementary</v>
      </c>
      <c r="AA4273" t="str">
        <f t="shared" si="240"/>
        <v>1</v>
      </c>
    </row>
    <row r="4274" spans="1:27" ht="15.75" hidden="1" customHeight="1" x14ac:dyDescent="0.25">
      <c r="A4274" s="162">
        <v>4249</v>
      </c>
      <c r="B4274" s="168">
        <v>122064</v>
      </c>
      <c r="C4274" s="168" t="s">
        <v>4765</v>
      </c>
      <c r="D4274" s="163" t="s">
        <v>638</v>
      </c>
      <c r="E4274" s="168" t="s">
        <v>3158</v>
      </c>
      <c r="F4274" s="168" t="s">
        <v>3158</v>
      </c>
      <c r="G4274" s="168" t="s">
        <v>4762</v>
      </c>
      <c r="H4274" s="168" t="s">
        <v>4762</v>
      </c>
      <c r="I4274" s="168" t="s">
        <v>643</v>
      </c>
      <c r="J4274" s="176">
        <v>10.337528000000001</v>
      </c>
      <c r="K4274" s="176">
        <v>125.26224499999999</v>
      </c>
      <c r="L4274" s="168" t="s">
        <v>644</v>
      </c>
      <c r="M4274" s="168">
        <v>14</v>
      </c>
      <c r="N4274" s="168">
        <v>79</v>
      </c>
      <c r="O4274" s="168">
        <v>199</v>
      </c>
      <c r="P4274" s="168">
        <v>1445</v>
      </c>
      <c r="Q4274" s="168">
        <v>2679</v>
      </c>
      <c r="R4274" s="168">
        <v>1</v>
      </c>
      <c r="S4274" s="168" t="s">
        <v>644</v>
      </c>
      <c r="T4274" s="168"/>
      <c r="U4274" s="168" t="s">
        <v>644</v>
      </c>
      <c r="V4274" s="168" t="s">
        <v>644</v>
      </c>
      <c r="W4274" s="162">
        <f t="shared" si="239"/>
        <v>1</v>
      </c>
      <c r="X4274" s="168">
        <v>1</v>
      </c>
      <c r="Y4274" t="str">
        <f t="shared" si="238"/>
        <v>Public Elementary</v>
      </c>
      <c r="AA4274" t="str">
        <f t="shared" si="240"/>
        <v>1</v>
      </c>
    </row>
    <row r="4275" spans="1:27" ht="15.75" hidden="1" customHeight="1" x14ac:dyDescent="0.25">
      <c r="A4275" s="162">
        <v>4250</v>
      </c>
      <c r="B4275" s="168">
        <v>122065</v>
      </c>
      <c r="C4275" s="168" t="s">
        <v>4766</v>
      </c>
      <c r="D4275" s="163" t="s">
        <v>638</v>
      </c>
      <c r="E4275" s="168" t="s">
        <v>3158</v>
      </c>
      <c r="F4275" s="168" t="s">
        <v>3158</v>
      </c>
      <c r="G4275" s="168" t="s">
        <v>4764</v>
      </c>
      <c r="H4275" s="168" t="s">
        <v>4764</v>
      </c>
      <c r="I4275" s="168" t="s">
        <v>643</v>
      </c>
      <c r="J4275" s="176">
        <v>10.273307000000001</v>
      </c>
      <c r="K4275" s="176">
        <v>125.25843</v>
      </c>
      <c r="L4275" s="168" t="s">
        <v>644</v>
      </c>
      <c r="M4275" s="168">
        <v>14</v>
      </c>
      <c r="N4275" s="168">
        <v>79</v>
      </c>
      <c r="O4275" s="168">
        <v>199</v>
      </c>
      <c r="P4275" s="168">
        <v>1442</v>
      </c>
      <c r="Q4275" s="168">
        <v>2672</v>
      </c>
      <c r="R4275" s="168">
        <v>1</v>
      </c>
      <c r="S4275" s="168" t="s">
        <v>644</v>
      </c>
      <c r="T4275" s="168"/>
      <c r="U4275" s="168" t="s">
        <v>644</v>
      </c>
      <c r="V4275" s="168" t="s">
        <v>644</v>
      </c>
      <c r="W4275" s="162">
        <f t="shared" si="239"/>
        <v>1</v>
      </c>
      <c r="X4275" s="168">
        <v>1</v>
      </c>
      <c r="Y4275" t="str">
        <f t="shared" si="238"/>
        <v>Public Elementary</v>
      </c>
      <c r="AA4275" t="str">
        <f t="shared" si="240"/>
        <v>1</v>
      </c>
    </row>
    <row r="4276" spans="1:27" ht="15.75" hidden="1" customHeight="1" x14ac:dyDescent="0.25">
      <c r="A4276" s="162">
        <v>4251</v>
      </c>
      <c r="B4276" s="168">
        <v>122066</v>
      </c>
      <c r="C4276" s="168" t="s">
        <v>4767</v>
      </c>
      <c r="D4276" s="163" t="s">
        <v>638</v>
      </c>
      <c r="E4276" s="168" t="s">
        <v>3158</v>
      </c>
      <c r="F4276" s="168" t="s">
        <v>3158</v>
      </c>
      <c r="G4276" s="168" t="s">
        <v>4762</v>
      </c>
      <c r="H4276" s="168" t="s">
        <v>4762</v>
      </c>
      <c r="I4276" s="168" t="s">
        <v>643</v>
      </c>
      <c r="J4276" s="176">
        <v>10.387532</v>
      </c>
      <c r="K4276" s="176">
        <v>125.241337</v>
      </c>
      <c r="L4276" s="168" t="s">
        <v>644</v>
      </c>
      <c r="M4276" s="168">
        <v>14</v>
      </c>
      <c r="N4276" s="168">
        <v>79</v>
      </c>
      <c r="O4276" s="168">
        <v>199</v>
      </c>
      <c r="P4276" s="168">
        <v>1445</v>
      </c>
      <c r="Q4276" s="168">
        <v>2679</v>
      </c>
      <c r="R4276" s="168">
        <v>1</v>
      </c>
      <c r="S4276" s="168" t="s">
        <v>644</v>
      </c>
      <c r="T4276" s="168"/>
      <c r="U4276" s="168" t="s">
        <v>644</v>
      </c>
      <c r="V4276" s="168" t="s">
        <v>644</v>
      </c>
      <c r="W4276" s="162">
        <f t="shared" si="239"/>
        <v>1</v>
      </c>
      <c r="X4276" s="168">
        <v>1</v>
      </c>
      <c r="Y4276" t="str">
        <f t="shared" si="238"/>
        <v>Public Elementary</v>
      </c>
      <c r="AA4276" t="str">
        <f t="shared" si="240"/>
        <v>1</v>
      </c>
    </row>
    <row r="4277" spans="1:27" ht="15.75" hidden="1" customHeight="1" x14ac:dyDescent="0.25">
      <c r="A4277" s="162">
        <v>4252</v>
      </c>
      <c r="B4277" s="168">
        <v>122067</v>
      </c>
      <c r="C4277" s="168" t="s">
        <v>4768</v>
      </c>
      <c r="D4277" s="163" t="s">
        <v>638</v>
      </c>
      <c r="E4277" s="168" t="s">
        <v>3158</v>
      </c>
      <c r="F4277" s="168" t="s">
        <v>3158</v>
      </c>
      <c r="G4277" s="168" t="s">
        <v>4762</v>
      </c>
      <c r="H4277" s="168" t="s">
        <v>4762</v>
      </c>
      <c r="I4277" s="168" t="s">
        <v>643</v>
      </c>
      <c r="J4277" s="176">
        <v>10.341265</v>
      </c>
      <c r="K4277" s="176">
        <v>125.244298</v>
      </c>
      <c r="L4277" s="168" t="s">
        <v>644</v>
      </c>
      <c r="M4277" s="168">
        <v>14</v>
      </c>
      <c r="N4277" s="168">
        <v>79</v>
      </c>
      <c r="O4277" s="168">
        <v>199</v>
      </c>
      <c r="P4277" s="168">
        <v>1445</v>
      </c>
      <c r="Q4277" s="168">
        <v>2679</v>
      </c>
      <c r="R4277" s="168">
        <v>1</v>
      </c>
      <c r="S4277" s="168" t="s">
        <v>644</v>
      </c>
      <c r="T4277" s="168"/>
      <c r="U4277" s="168" t="s">
        <v>644</v>
      </c>
      <c r="V4277" s="168" t="s">
        <v>644</v>
      </c>
      <c r="W4277" s="162">
        <f t="shared" si="239"/>
        <v>1</v>
      </c>
      <c r="X4277" s="168">
        <v>1</v>
      </c>
      <c r="Y4277" t="str">
        <f t="shared" si="238"/>
        <v>Public Elementary</v>
      </c>
      <c r="AA4277" t="str">
        <f t="shared" si="240"/>
        <v>1</v>
      </c>
    </row>
    <row r="4278" spans="1:27" ht="15.75" hidden="1" customHeight="1" x14ac:dyDescent="0.25">
      <c r="A4278" s="162">
        <v>4253</v>
      </c>
      <c r="B4278" s="186">
        <v>122068</v>
      </c>
      <c r="C4278" s="186" t="s">
        <v>4728</v>
      </c>
      <c r="D4278" s="187" t="s">
        <v>638</v>
      </c>
      <c r="E4278" s="186" t="s">
        <v>3158</v>
      </c>
      <c r="F4278" s="186" t="s">
        <v>3158</v>
      </c>
      <c r="G4278" s="186" t="s">
        <v>4762</v>
      </c>
      <c r="H4278" s="186" t="s">
        <v>4762</v>
      </c>
      <c r="I4278" s="176" t="s">
        <v>643</v>
      </c>
      <c r="J4278" s="176">
        <v>10.365919</v>
      </c>
      <c r="K4278" s="176">
        <v>125.23776100000001</v>
      </c>
      <c r="L4278" s="176" t="s">
        <v>644</v>
      </c>
      <c r="M4278" s="176">
        <v>14</v>
      </c>
      <c r="N4278" s="176">
        <v>79</v>
      </c>
      <c r="O4278" s="176">
        <v>199</v>
      </c>
      <c r="P4278" s="176">
        <v>1445</v>
      </c>
      <c r="Q4278" s="176">
        <v>2679</v>
      </c>
      <c r="R4278" s="176">
        <v>1</v>
      </c>
      <c r="S4278" s="176" t="s">
        <v>644</v>
      </c>
      <c r="T4278" s="176"/>
      <c r="U4278" s="176" t="s">
        <v>644</v>
      </c>
      <c r="V4278" s="176" t="s">
        <v>644</v>
      </c>
      <c r="W4278" s="166">
        <f t="shared" si="239"/>
        <v>1</v>
      </c>
      <c r="X4278" s="186">
        <v>1</v>
      </c>
      <c r="Y4278" t="str">
        <f t="shared" si="238"/>
        <v>Public Elementary</v>
      </c>
      <c r="AA4278" t="str">
        <f t="shared" si="240"/>
        <v>1</v>
      </c>
    </row>
    <row r="4279" spans="1:27" ht="15.75" hidden="1" customHeight="1" x14ac:dyDescent="0.25">
      <c r="A4279" s="162">
        <v>4254</v>
      </c>
      <c r="B4279" s="186">
        <v>122069</v>
      </c>
      <c r="C4279" s="186" t="s">
        <v>4769</v>
      </c>
      <c r="D4279" s="187" t="s">
        <v>638</v>
      </c>
      <c r="E4279" s="186" t="s">
        <v>3158</v>
      </c>
      <c r="F4279" s="186" t="s">
        <v>3158</v>
      </c>
      <c r="G4279" s="186" t="s">
        <v>4762</v>
      </c>
      <c r="H4279" s="186" t="s">
        <v>4762</v>
      </c>
      <c r="I4279" s="176" t="s">
        <v>643</v>
      </c>
      <c r="J4279" s="176">
        <v>10.344389</v>
      </c>
      <c r="K4279" s="176">
        <v>125.212369</v>
      </c>
      <c r="L4279" s="176" t="s">
        <v>644</v>
      </c>
      <c r="M4279" s="176">
        <v>14</v>
      </c>
      <c r="N4279" s="176">
        <v>79</v>
      </c>
      <c r="O4279" s="176">
        <v>199</v>
      </c>
      <c r="P4279" s="176">
        <v>1445</v>
      </c>
      <c r="Q4279" s="176">
        <v>2679</v>
      </c>
      <c r="R4279" s="176">
        <v>1</v>
      </c>
      <c r="S4279" s="168" t="s">
        <v>644</v>
      </c>
      <c r="T4279" s="168"/>
      <c r="U4279" s="176" t="s">
        <v>644</v>
      </c>
      <c r="V4279" s="176" t="s">
        <v>644</v>
      </c>
      <c r="W4279" s="162">
        <f t="shared" si="239"/>
        <v>1</v>
      </c>
      <c r="X4279" s="186">
        <v>1</v>
      </c>
      <c r="Y4279" t="str">
        <f t="shared" si="238"/>
        <v>Public Elementary</v>
      </c>
      <c r="AA4279" t="str">
        <f t="shared" si="240"/>
        <v>1</v>
      </c>
    </row>
    <row r="4280" spans="1:27" ht="15.75" hidden="1" customHeight="1" x14ac:dyDescent="0.25">
      <c r="A4280" s="162">
        <v>4255</v>
      </c>
      <c r="B4280" s="176">
        <v>122070</v>
      </c>
      <c r="C4280" s="176" t="s">
        <v>1105</v>
      </c>
      <c r="D4280" s="167" t="s">
        <v>638</v>
      </c>
      <c r="E4280" s="176" t="s">
        <v>3158</v>
      </c>
      <c r="F4280" s="176" t="s">
        <v>3158</v>
      </c>
      <c r="G4280" s="176" t="s">
        <v>4764</v>
      </c>
      <c r="H4280" s="176" t="s">
        <v>4764</v>
      </c>
      <c r="I4280" s="176" t="s">
        <v>643</v>
      </c>
      <c r="J4280" s="176">
        <v>10.29499</v>
      </c>
      <c r="K4280" s="176">
        <v>125.24084999999999</v>
      </c>
      <c r="L4280" s="176" t="s">
        <v>644</v>
      </c>
      <c r="M4280" s="176">
        <v>14</v>
      </c>
      <c r="N4280" s="176">
        <v>79</v>
      </c>
      <c r="O4280" s="176">
        <v>199</v>
      </c>
      <c r="P4280" s="176">
        <v>1442</v>
      </c>
      <c r="Q4280" s="176">
        <v>2672</v>
      </c>
      <c r="R4280" s="176">
        <v>1</v>
      </c>
      <c r="S4280" s="176" t="s">
        <v>644</v>
      </c>
      <c r="T4280" s="176"/>
      <c r="U4280" s="176" t="s">
        <v>644</v>
      </c>
      <c r="V4280" s="176" t="s">
        <v>644</v>
      </c>
      <c r="W4280" s="166">
        <f t="shared" si="239"/>
        <v>1</v>
      </c>
      <c r="X4280" s="176">
        <v>1</v>
      </c>
      <c r="Y4280" t="str">
        <f t="shared" si="238"/>
        <v>Public Elementary</v>
      </c>
      <c r="AA4280" t="str">
        <f t="shared" si="240"/>
        <v>1</v>
      </c>
    </row>
    <row r="4281" spans="1:27" ht="15.75" hidden="1" customHeight="1" x14ac:dyDescent="0.25">
      <c r="A4281" s="162">
        <v>4256</v>
      </c>
      <c r="B4281" s="176">
        <v>122071</v>
      </c>
      <c r="C4281" s="176" t="s">
        <v>4770</v>
      </c>
      <c r="D4281" s="167" t="s">
        <v>638</v>
      </c>
      <c r="E4281" s="176" t="s">
        <v>3158</v>
      </c>
      <c r="F4281" s="176" t="s">
        <v>3158</v>
      </c>
      <c r="G4281" s="176" t="s">
        <v>4762</v>
      </c>
      <c r="H4281" s="176" t="s">
        <v>4762</v>
      </c>
      <c r="I4281" s="176" t="s">
        <v>643</v>
      </c>
      <c r="J4281" s="176">
        <v>10.349708</v>
      </c>
      <c r="K4281" s="176">
        <v>125.250793</v>
      </c>
      <c r="L4281" s="176" t="s">
        <v>644</v>
      </c>
      <c r="M4281" s="176">
        <v>14</v>
      </c>
      <c r="N4281" s="176">
        <v>79</v>
      </c>
      <c r="O4281" s="176">
        <v>199</v>
      </c>
      <c r="P4281" s="176">
        <v>1445</v>
      </c>
      <c r="Q4281" s="176">
        <v>2679</v>
      </c>
      <c r="R4281" s="176">
        <v>1</v>
      </c>
      <c r="S4281" s="176" t="s">
        <v>644</v>
      </c>
      <c r="T4281" s="176"/>
      <c r="U4281" s="176" t="s">
        <v>644</v>
      </c>
      <c r="V4281" s="176" t="s">
        <v>644</v>
      </c>
      <c r="W4281" s="166">
        <f t="shared" si="239"/>
        <v>1</v>
      </c>
      <c r="X4281" s="176">
        <v>1</v>
      </c>
      <c r="Y4281" t="str">
        <f t="shared" si="238"/>
        <v>Public Elementary</v>
      </c>
      <c r="AA4281" t="str">
        <f t="shared" si="240"/>
        <v>1</v>
      </c>
    </row>
    <row r="4282" spans="1:27" ht="15.75" hidden="1" customHeight="1" x14ac:dyDescent="0.25">
      <c r="A4282" s="162">
        <v>4257</v>
      </c>
      <c r="B4282" s="176">
        <v>122072</v>
      </c>
      <c r="C4282" s="176" t="s">
        <v>4771</v>
      </c>
      <c r="D4282" s="167" t="s">
        <v>638</v>
      </c>
      <c r="E4282" s="176" t="s">
        <v>3158</v>
      </c>
      <c r="F4282" s="176" t="s">
        <v>3158</v>
      </c>
      <c r="G4282" s="176" t="s">
        <v>4762</v>
      </c>
      <c r="H4282" s="176" t="s">
        <v>4762</v>
      </c>
      <c r="I4282" s="176" t="s">
        <v>643</v>
      </c>
      <c r="J4282" s="176">
        <v>10.335438</v>
      </c>
      <c r="K4282" s="176">
        <v>125.22824799999999</v>
      </c>
      <c r="L4282" s="176" t="s">
        <v>644</v>
      </c>
      <c r="M4282" s="176">
        <v>14</v>
      </c>
      <c r="N4282" s="176">
        <v>79</v>
      </c>
      <c r="O4282" s="176">
        <v>199</v>
      </c>
      <c r="P4282" s="176">
        <v>1445</v>
      </c>
      <c r="Q4282" s="176">
        <v>2679</v>
      </c>
      <c r="R4282" s="176">
        <v>1</v>
      </c>
      <c r="S4282" s="176" t="s">
        <v>644</v>
      </c>
      <c r="T4282" s="176"/>
      <c r="U4282" s="176" t="s">
        <v>644</v>
      </c>
      <c r="V4282" s="176" t="s">
        <v>644</v>
      </c>
      <c r="W4282" s="166">
        <f t="shared" si="239"/>
        <v>1</v>
      </c>
      <c r="X4282" s="176">
        <v>1</v>
      </c>
      <c r="Y4282" t="str">
        <f t="shared" si="238"/>
        <v>Public Elementary</v>
      </c>
      <c r="AA4282" t="str">
        <f t="shared" si="240"/>
        <v>1</v>
      </c>
    </row>
    <row r="4283" spans="1:27" ht="15.75" hidden="1" customHeight="1" x14ac:dyDescent="0.25">
      <c r="A4283" s="162">
        <v>4258</v>
      </c>
      <c r="B4283" s="176">
        <v>122073</v>
      </c>
      <c r="C4283" s="176" t="s">
        <v>4772</v>
      </c>
      <c r="D4283" s="167" t="s">
        <v>638</v>
      </c>
      <c r="E4283" s="176" t="s">
        <v>3158</v>
      </c>
      <c r="F4283" s="176" t="s">
        <v>3158</v>
      </c>
      <c r="G4283" s="176" t="s">
        <v>4762</v>
      </c>
      <c r="H4283" s="176" t="s">
        <v>4762</v>
      </c>
      <c r="I4283" s="176" t="s">
        <v>643</v>
      </c>
      <c r="J4283" s="176">
        <v>10.3566</v>
      </c>
      <c r="K4283" s="176">
        <v>125.25037399999999</v>
      </c>
      <c r="L4283" s="176" t="s">
        <v>644</v>
      </c>
      <c r="M4283" s="176">
        <v>14</v>
      </c>
      <c r="N4283" s="176">
        <v>79</v>
      </c>
      <c r="O4283" s="176">
        <v>199</v>
      </c>
      <c r="P4283" s="176">
        <v>1445</v>
      </c>
      <c r="Q4283" s="176">
        <v>2679</v>
      </c>
      <c r="R4283" s="176">
        <v>1</v>
      </c>
      <c r="S4283" s="176" t="s">
        <v>644</v>
      </c>
      <c r="T4283" s="176"/>
      <c r="U4283" s="176" t="s">
        <v>644</v>
      </c>
      <c r="V4283" s="176" t="s">
        <v>644</v>
      </c>
      <c r="W4283" s="166">
        <f t="shared" si="239"/>
        <v>1</v>
      </c>
      <c r="X4283" s="176">
        <v>1</v>
      </c>
      <c r="Y4283" t="str">
        <f t="shared" si="238"/>
        <v>Public Elementary</v>
      </c>
      <c r="AA4283" t="str">
        <f t="shared" si="240"/>
        <v>1</v>
      </c>
    </row>
    <row r="4284" spans="1:27" ht="15.75" hidden="1" customHeight="1" x14ac:dyDescent="0.25">
      <c r="A4284" s="162">
        <v>4259</v>
      </c>
      <c r="B4284" s="176">
        <v>122074</v>
      </c>
      <c r="C4284" s="176" t="s">
        <v>4773</v>
      </c>
      <c r="D4284" s="167" t="s">
        <v>638</v>
      </c>
      <c r="E4284" s="176" t="s">
        <v>3158</v>
      </c>
      <c r="F4284" s="176" t="s">
        <v>3158</v>
      </c>
      <c r="G4284" s="176" t="s">
        <v>4764</v>
      </c>
      <c r="H4284" s="176" t="s">
        <v>4764</v>
      </c>
      <c r="I4284" s="176" t="s">
        <v>643</v>
      </c>
      <c r="J4284" s="176">
        <v>10.302084000000001</v>
      </c>
      <c r="K4284" s="176">
        <v>125.26454</v>
      </c>
      <c r="L4284" s="176" t="s">
        <v>644</v>
      </c>
      <c r="M4284" s="176">
        <v>14</v>
      </c>
      <c r="N4284" s="176">
        <v>79</v>
      </c>
      <c r="O4284" s="176">
        <v>199</v>
      </c>
      <c r="P4284" s="176">
        <v>1442</v>
      </c>
      <c r="Q4284" s="176">
        <v>2672</v>
      </c>
      <c r="R4284" s="176">
        <v>1</v>
      </c>
      <c r="S4284" s="176" t="s">
        <v>644</v>
      </c>
      <c r="T4284" s="176"/>
      <c r="U4284" s="176" t="s">
        <v>644</v>
      </c>
      <c r="V4284" s="176" t="s">
        <v>644</v>
      </c>
      <c r="W4284" s="166">
        <f t="shared" si="239"/>
        <v>1</v>
      </c>
      <c r="X4284" s="176">
        <v>1</v>
      </c>
      <c r="Y4284" t="str">
        <f t="shared" si="238"/>
        <v>Public Elementary</v>
      </c>
      <c r="AA4284" t="str">
        <f t="shared" si="240"/>
        <v>1</v>
      </c>
    </row>
    <row r="4285" spans="1:27" ht="15.75" hidden="1" customHeight="1" x14ac:dyDescent="0.25">
      <c r="A4285" s="162">
        <v>4260</v>
      </c>
      <c r="B4285" s="176">
        <v>122075</v>
      </c>
      <c r="C4285" s="176" t="s">
        <v>4774</v>
      </c>
      <c r="D4285" s="167" t="s">
        <v>638</v>
      </c>
      <c r="E4285" s="176" t="s">
        <v>3158</v>
      </c>
      <c r="F4285" s="176" t="s">
        <v>3158</v>
      </c>
      <c r="G4285" s="176" t="s">
        <v>4764</v>
      </c>
      <c r="H4285" s="176" t="s">
        <v>4764</v>
      </c>
      <c r="I4285" s="176" t="s">
        <v>643</v>
      </c>
      <c r="J4285" s="176">
        <v>10.323195</v>
      </c>
      <c r="K4285" s="176">
        <v>125.18791400000001</v>
      </c>
      <c r="L4285" s="176" t="s">
        <v>644</v>
      </c>
      <c r="M4285" s="176">
        <v>14</v>
      </c>
      <c r="N4285" s="176">
        <v>79</v>
      </c>
      <c r="O4285" s="176">
        <v>199</v>
      </c>
      <c r="P4285" s="176">
        <v>1442</v>
      </c>
      <c r="Q4285" s="176">
        <v>2672</v>
      </c>
      <c r="R4285" s="176">
        <v>1</v>
      </c>
      <c r="S4285" s="176" t="s">
        <v>644</v>
      </c>
      <c r="T4285" s="176"/>
      <c r="U4285" s="176" t="s">
        <v>644</v>
      </c>
      <c r="V4285" s="176" t="s">
        <v>644</v>
      </c>
      <c r="W4285" s="166">
        <f t="shared" si="239"/>
        <v>1</v>
      </c>
      <c r="X4285" s="176">
        <v>1</v>
      </c>
      <c r="Y4285" t="str">
        <f t="shared" si="238"/>
        <v>Public Elementary</v>
      </c>
      <c r="AA4285" t="str">
        <f t="shared" si="240"/>
        <v>1</v>
      </c>
    </row>
    <row r="4286" spans="1:27" ht="15.75" hidden="1" customHeight="1" x14ac:dyDescent="0.25">
      <c r="A4286" s="162">
        <v>4261</v>
      </c>
      <c r="B4286" s="176">
        <v>122076</v>
      </c>
      <c r="C4286" s="176" t="s">
        <v>1960</v>
      </c>
      <c r="D4286" s="167" t="s">
        <v>638</v>
      </c>
      <c r="E4286" s="176" t="s">
        <v>3158</v>
      </c>
      <c r="F4286" s="176" t="s">
        <v>3158</v>
      </c>
      <c r="G4286" s="176" t="s">
        <v>4762</v>
      </c>
      <c r="H4286" s="176" t="s">
        <v>4762</v>
      </c>
      <c r="I4286" s="176" t="s">
        <v>643</v>
      </c>
      <c r="J4286" s="176">
        <v>10.315595</v>
      </c>
      <c r="K4286" s="176">
        <v>125.241022</v>
      </c>
      <c r="L4286" s="176" t="s">
        <v>644</v>
      </c>
      <c r="M4286" s="176">
        <v>14</v>
      </c>
      <c r="N4286" s="176">
        <v>79</v>
      </c>
      <c r="O4286" s="176">
        <v>199</v>
      </c>
      <c r="P4286" s="176">
        <v>1445</v>
      </c>
      <c r="Q4286" s="176">
        <v>2679</v>
      </c>
      <c r="R4286" s="176">
        <v>1</v>
      </c>
      <c r="S4286" s="176" t="s">
        <v>644</v>
      </c>
      <c r="T4286" s="176"/>
      <c r="U4286" s="176" t="s">
        <v>644</v>
      </c>
      <c r="V4286" s="176" t="s">
        <v>644</v>
      </c>
      <c r="W4286" s="166">
        <f t="shared" si="239"/>
        <v>1</v>
      </c>
      <c r="X4286" s="176">
        <v>1</v>
      </c>
      <c r="Y4286" t="str">
        <f t="shared" si="238"/>
        <v>Public Elementary</v>
      </c>
      <c r="AA4286" t="str">
        <f t="shared" si="240"/>
        <v>1</v>
      </c>
    </row>
    <row r="4287" spans="1:27" ht="15.75" hidden="1" customHeight="1" x14ac:dyDescent="0.25">
      <c r="A4287" s="162">
        <v>4262</v>
      </c>
      <c r="B4287" s="176">
        <v>122077</v>
      </c>
      <c r="C4287" s="176" t="s">
        <v>4775</v>
      </c>
      <c r="D4287" s="167" t="s">
        <v>638</v>
      </c>
      <c r="E4287" s="176" t="s">
        <v>3158</v>
      </c>
      <c r="F4287" s="176" t="s">
        <v>3158</v>
      </c>
      <c r="G4287" s="176" t="s">
        <v>4762</v>
      </c>
      <c r="H4287" s="176" t="s">
        <v>4762</v>
      </c>
      <c r="I4287" s="176" t="s">
        <v>643</v>
      </c>
      <c r="J4287" s="176">
        <v>10.319879999999999</v>
      </c>
      <c r="K4287" s="176">
        <v>125.264168</v>
      </c>
      <c r="L4287" s="176" t="s">
        <v>644</v>
      </c>
      <c r="M4287" s="176">
        <v>14</v>
      </c>
      <c r="N4287" s="176">
        <v>79</v>
      </c>
      <c r="O4287" s="176">
        <v>199</v>
      </c>
      <c r="P4287" s="176">
        <v>1445</v>
      </c>
      <c r="Q4287" s="176">
        <v>2679</v>
      </c>
      <c r="R4287" s="176">
        <v>1</v>
      </c>
      <c r="S4287" s="176" t="s">
        <v>644</v>
      </c>
      <c r="T4287" s="176"/>
      <c r="U4287" s="176" t="s">
        <v>644</v>
      </c>
      <c r="V4287" s="176" t="s">
        <v>644</v>
      </c>
      <c r="W4287" s="166">
        <f t="shared" si="239"/>
        <v>1</v>
      </c>
      <c r="X4287" s="176">
        <v>1</v>
      </c>
      <c r="Y4287" t="str">
        <f t="shared" si="238"/>
        <v>Public Elementary</v>
      </c>
      <c r="AA4287" t="str">
        <f t="shared" si="240"/>
        <v>1</v>
      </c>
    </row>
    <row r="4288" spans="1:27" ht="15.75" hidden="1" customHeight="1" x14ac:dyDescent="0.25">
      <c r="A4288" s="162">
        <v>4263</v>
      </c>
      <c r="B4288" s="176">
        <v>122078</v>
      </c>
      <c r="C4288" s="176" t="s">
        <v>4776</v>
      </c>
      <c r="D4288" s="167" t="s">
        <v>638</v>
      </c>
      <c r="E4288" s="176" t="s">
        <v>3158</v>
      </c>
      <c r="F4288" s="176" t="s">
        <v>3158</v>
      </c>
      <c r="G4288" s="176" t="s">
        <v>4777</v>
      </c>
      <c r="H4288" s="176" t="s">
        <v>4777</v>
      </c>
      <c r="I4288" s="176" t="s">
        <v>643</v>
      </c>
      <c r="J4288" s="176">
        <v>10.373685999999999</v>
      </c>
      <c r="K4288" s="176">
        <v>125.02538699999999</v>
      </c>
      <c r="L4288" s="176" t="s">
        <v>644</v>
      </c>
      <c r="M4288" s="176">
        <v>14</v>
      </c>
      <c r="N4288" s="176">
        <v>79</v>
      </c>
      <c r="O4288" s="176">
        <v>199</v>
      </c>
      <c r="P4288" s="176">
        <v>1446</v>
      </c>
      <c r="Q4288" s="176">
        <v>2680</v>
      </c>
      <c r="R4288" s="176">
        <v>1</v>
      </c>
      <c r="S4288" s="176" t="s">
        <v>644</v>
      </c>
      <c r="T4288" s="176"/>
      <c r="U4288" s="176" t="s">
        <v>644</v>
      </c>
      <c r="V4288" s="176" t="s">
        <v>644</v>
      </c>
      <c r="W4288" s="166">
        <f t="shared" si="239"/>
        <v>1</v>
      </c>
      <c r="X4288" s="176">
        <v>1</v>
      </c>
      <c r="Y4288" t="str">
        <f t="shared" si="238"/>
        <v>Public Elementary</v>
      </c>
      <c r="AA4288" t="str">
        <f t="shared" si="240"/>
        <v>1</v>
      </c>
    </row>
    <row r="4289" spans="1:27" ht="15.75" hidden="1" customHeight="1" x14ac:dyDescent="0.25">
      <c r="A4289" s="162">
        <v>4264</v>
      </c>
      <c r="B4289" s="176">
        <v>122079</v>
      </c>
      <c r="C4289" s="176" t="s">
        <v>4778</v>
      </c>
      <c r="D4289" s="167" t="s">
        <v>638</v>
      </c>
      <c r="E4289" s="176" t="s">
        <v>3158</v>
      </c>
      <c r="F4289" s="176" t="s">
        <v>3158</v>
      </c>
      <c r="G4289" s="176" t="s">
        <v>4777</v>
      </c>
      <c r="H4289" s="176" t="s">
        <v>4777</v>
      </c>
      <c r="I4289" s="176" t="s">
        <v>643</v>
      </c>
      <c r="J4289" s="176">
        <v>10.265769000000001</v>
      </c>
      <c r="K4289" s="176">
        <v>125.067644</v>
      </c>
      <c r="L4289" s="176" t="s">
        <v>644</v>
      </c>
      <c r="M4289" s="176">
        <v>14</v>
      </c>
      <c r="N4289" s="176">
        <v>79</v>
      </c>
      <c r="O4289" s="176">
        <v>199</v>
      </c>
      <c r="P4289" s="176">
        <v>1446</v>
      </c>
      <c r="Q4289" s="176">
        <v>2680</v>
      </c>
      <c r="R4289" s="176">
        <v>1</v>
      </c>
      <c r="S4289" s="176" t="s">
        <v>644</v>
      </c>
      <c r="T4289" s="176"/>
      <c r="U4289" s="176" t="s">
        <v>644</v>
      </c>
      <c r="V4289" s="176" t="s">
        <v>644</v>
      </c>
      <c r="W4289" s="166">
        <f t="shared" si="239"/>
        <v>1</v>
      </c>
      <c r="X4289" s="176">
        <v>1</v>
      </c>
      <c r="Y4289" t="str">
        <f t="shared" si="238"/>
        <v>Public Elementary</v>
      </c>
      <c r="AA4289" t="str">
        <f t="shared" si="240"/>
        <v>1</v>
      </c>
    </row>
    <row r="4290" spans="1:27" ht="15.75" hidden="1" customHeight="1" x14ac:dyDescent="0.25">
      <c r="A4290" s="162">
        <v>4265</v>
      </c>
      <c r="B4290" s="176">
        <v>122080</v>
      </c>
      <c r="C4290" s="176" t="s">
        <v>4779</v>
      </c>
      <c r="D4290" s="167" t="s">
        <v>638</v>
      </c>
      <c r="E4290" s="176" t="s">
        <v>3158</v>
      </c>
      <c r="F4290" s="176" t="s">
        <v>3158</v>
      </c>
      <c r="G4290" s="176" t="s">
        <v>4777</v>
      </c>
      <c r="H4290" s="176" t="s">
        <v>4777</v>
      </c>
      <c r="I4290" s="176" t="s">
        <v>643</v>
      </c>
      <c r="J4290" s="176">
        <v>10.297692</v>
      </c>
      <c r="K4290" s="176">
        <v>125.05212299999999</v>
      </c>
      <c r="L4290" s="176" t="s">
        <v>644</v>
      </c>
      <c r="M4290" s="176">
        <v>14</v>
      </c>
      <c r="N4290" s="176">
        <v>79</v>
      </c>
      <c r="O4290" s="176">
        <v>199</v>
      </c>
      <c r="P4290" s="176">
        <v>1446</v>
      </c>
      <c r="Q4290" s="176">
        <v>2680</v>
      </c>
      <c r="R4290" s="176">
        <v>1</v>
      </c>
      <c r="S4290" s="176" t="s">
        <v>644</v>
      </c>
      <c r="T4290" s="176"/>
      <c r="U4290" s="176" t="s">
        <v>644</v>
      </c>
      <c r="V4290" s="176" t="s">
        <v>644</v>
      </c>
      <c r="W4290" s="166">
        <f t="shared" si="239"/>
        <v>1</v>
      </c>
      <c r="X4290" s="176">
        <v>1</v>
      </c>
      <c r="Y4290" t="str">
        <f t="shared" si="238"/>
        <v>Public Elementary</v>
      </c>
      <c r="AA4290" t="str">
        <f t="shared" si="240"/>
        <v>1</v>
      </c>
    </row>
    <row r="4291" spans="1:27" ht="15.75" hidden="1" customHeight="1" x14ac:dyDescent="0.25">
      <c r="A4291" s="162">
        <v>4266</v>
      </c>
      <c r="B4291" s="176">
        <v>122081</v>
      </c>
      <c r="C4291" s="176" t="s">
        <v>4780</v>
      </c>
      <c r="D4291" s="167" t="s">
        <v>638</v>
      </c>
      <c r="E4291" s="176" t="s">
        <v>3158</v>
      </c>
      <c r="F4291" s="176" t="s">
        <v>3158</v>
      </c>
      <c r="G4291" s="176" t="s">
        <v>4777</v>
      </c>
      <c r="H4291" s="176" t="s">
        <v>4777</v>
      </c>
      <c r="I4291" s="176" t="s">
        <v>643</v>
      </c>
      <c r="J4291" s="176">
        <v>10.26484</v>
      </c>
      <c r="K4291" s="176">
        <v>125.066979</v>
      </c>
      <c r="L4291" s="176" t="s">
        <v>644</v>
      </c>
      <c r="M4291" s="176">
        <v>14</v>
      </c>
      <c r="N4291" s="176">
        <v>79</v>
      </c>
      <c r="O4291" s="176">
        <v>199</v>
      </c>
      <c r="P4291" s="176">
        <v>1446</v>
      </c>
      <c r="Q4291" s="176">
        <v>2680</v>
      </c>
      <c r="R4291" s="176">
        <v>1</v>
      </c>
      <c r="S4291" s="176" t="s">
        <v>644</v>
      </c>
      <c r="T4291" s="176"/>
      <c r="U4291" s="176" t="s">
        <v>644</v>
      </c>
      <c r="V4291" s="176" t="s">
        <v>644</v>
      </c>
      <c r="W4291" s="166">
        <f t="shared" si="239"/>
        <v>1</v>
      </c>
      <c r="X4291" s="176">
        <v>1</v>
      </c>
      <c r="Y4291" t="str">
        <f t="shared" si="238"/>
        <v>Public Elementary</v>
      </c>
      <c r="AA4291" t="str">
        <f t="shared" si="240"/>
        <v>1</v>
      </c>
    </row>
    <row r="4292" spans="1:27" ht="15.75" hidden="1" customHeight="1" x14ac:dyDescent="0.25">
      <c r="A4292" s="162">
        <v>4267</v>
      </c>
      <c r="B4292" s="176">
        <v>122082</v>
      </c>
      <c r="C4292" s="176" t="s">
        <v>4781</v>
      </c>
      <c r="D4292" s="167" t="s">
        <v>638</v>
      </c>
      <c r="E4292" s="176" t="s">
        <v>3158</v>
      </c>
      <c r="F4292" s="176" t="s">
        <v>3158</v>
      </c>
      <c r="G4292" s="176" t="s">
        <v>4777</v>
      </c>
      <c r="H4292" s="176" t="s">
        <v>4777</v>
      </c>
      <c r="I4292" s="176" t="s">
        <v>643</v>
      </c>
      <c r="J4292" s="176">
        <v>10.248201999999999</v>
      </c>
      <c r="K4292" s="176">
        <v>125.076227</v>
      </c>
      <c r="L4292" s="176" t="s">
        <v>644</v>
      </c>
      <c r="M4292" s="176">
        <v>14</v>
      </c>
      <c r="N4292" s="176">
        <v>79</v>
      </c>
      <c r="O4292" s="176">
        <v>199</v>
      </c>
      <c r="P4292" s="176">
        <v>1446</v>
      </c>
      <c r="Q4292" s="176">
        <v>2680</v>
      </c>
      <c r="R4292" s="176">
        <v>1</v>
      </c>
      <c r="S4292" s="176" t="s">
        <v>644</v>
      </c>
      <c r="T4292" s="176"/>
      <c r="U4292" s="176" t="s">
        <v>644</v>
      </c>
      <c r="V4292" s="176" t="s">
        <v>644</v>
      </c>
      <c r="W4292" s="166">
        <f t="shared" si="239"/>
        <v>1</v>
      </c>
      <c r="X4292" s="176">
        <v>1</v>
      </c>
      <c r="Y4292" t="str">
        <f t="shared" si="238"/>
        <v>Public Elementary</v>
      </c>
      <c r="AA4292" t="str">
        <f t="shared" si="240"/>
        <v>1</v>
      </c>
    </row>
    <row r="4293" spans="1:27" ht="15.75" hidden="1" customHeight="1" x14ac:dyDescent="0.25">
      <c r="A4293" s="162">
        <v>4268</v>
      </c>
      <c r="B4293" s="176">
        <v>122083</v>
      </c>
      <c r="C4293" s="176" t="s">
        <v>4782</v>
      </c>
      <c r="D4293" s="167" t="s">
        <v>638</v>
      </c>
      <c r="E4293" s="176" t="s">
        <v>3158</v>
      </c>
      <c r="F4293" s="176" t="s">
        <v>3158</v>
      </c>
      <c r="G4293" s="176" t="s">
        <v>4777</v>
      </c>
      <c r="H4293" s="176" t="s">
        <v>4777</v>
      </c>
      <c r="I4293" s="176" t="s">
        <v>643</v>
      </c>
      <c r="J4293" s="176">
        <v>10.356463</v>
      </c>
      <c r="K4293" s="176">
        <v>125.02987899999999</v>
      </c>
      <c r="L4293" s="176" t="s">
        <v>644</v>
      </c>
      <c r="M4293" s="176">
        <v>14</v>
      </c>
      <c r="N4293" s="176">
        <v>79</v>
      </c>
      <c r="O4293" s="176">
        <v>199</v>
      </c>
      <c r="P4293" s="176">
        <v>1446</v>
      </c>
      <c r="Q4293" s="176">
        <v>2680</v>
      </c>
      <c r="R4293" s="176">
        <v>1</v>
      </c>
      <c r="S4293" s="176" t="s">
        <v>644</v>
      </c>
      <c r="T4293" s="176"/>
      <c r="U4293" s="176" t="s">
        <v>644</v>
      </c>
      <c r="V4293" s="176" t="s">
        <v>644</v>
      </c>
      <c r="W4293" s="166">
        <f t="shared" si="239"/>
        <v>1</v>
      </c>
      <c r="X4293" s="176">
        <v>1</v>
      </c>
      <c r="Y4293" t="str">
        <f t="shared" si="238"/>
        <v>Public Elementary</v>
      </c>
      <c r="AA4293" t="str">
        <f t="shared" si="240"/>
        <v>1</v>
      </c>
    </row>
    <row r="4294" spans="1:27" ht="15.75" hidden="1" customHeight="1" x14ac:dyDescent="0.25">
      <c r="A4294" s="162">
        <v>4269</v>
      </c>
      <c r="B4294" s="176">
        <v>122084</v>
      </c>
      <c r="C4294" s="176" t="s">
        <v>4783</v>
      </c>
      <c r="D4294" s="167" t="s">
        <v>638</v>
      </c>
      <c r="E4294" s="176" t="s">
        <v>3158</v>
      </c>
      <c r="F4294" s="176" t="s">
        <v>3158</v>
      </c>
      <c r="G4294" s="176" t="s">
        <v>4777</v>
      </c>
      <c r="H4294" s="176" t="s">
        <v>4777</v>
      </c>
      <c r="I4294" s="176" t="s">
        <v>643</v>
      </c>
      <c r="J4294" s="176">
        <v>10.32995</v>
      </c>
      <c r="K4294" s="176">
        <v>125.040522</v>
      </c>
      <c r="L4294" s="176" t="s">
        <v>644</v>
      </c>
      <c r="M4294" s="176">
        <v>14</v>
      </c>
      <c r="N4294" s="176">
        <v>79</v>
      </c>
      <c r="O4294" s="176">
        <v>199</v>
      </c>
      <c r="P4294" s="176">
        <v>1446</v>
      </c>
      <c r="Q4294" s="176">
        <v>2680</v>
      </c>
      <c r="R4294" s="176">
        <v>1</v>
      </c>
      <c r="S4294" s="176" t="s">
        <v>644</v>
      </c>
      <c r="T4294" s="176"/>
      <c r="U4294" s="176" t="s">
        <v>644</v>
      </c>
      <c r="V4294" s="176" t="s">
        <v>644</v>
      </c>
      <c r="W4294" s="166">
        <f t="shared" si="239"/>
        <v>1</v>
      </c>
      <c r="X4294" s="176">
        <v>1</v>
      </c>
      <c r="Y4294" t="str">
        <f t="shared" si="238"/>
        <v>Public Elementary</v>
      </c>
      <c r="AA4294" t="str">
        <f t="shared" si="240"/>
        <v>1</v>
      </c>
    </row>
    <row r="4295" spans="1:27" ht="15.75" hidden="1" customHeight="1" x14ac:dyDescent="0.25">
      <c r="A4295" s="162">
        <v>4270</v>
      </c>
      <c r="B4295" s="176">
        <v>122085</v>
      </c>
      <c r="C4295" s="176" t="s">
        <v>2092</v>
      </c>
      <c r="D4295" s="167" t="s">
        <v>638</v>
      </c>
      <c r="E4295" s="176" t="s">
        <v>3158</v>
      </c>
      <c r="F4295" s="176" t="s">
        <v>3158</v>
      </c>
      <c r="G4295" s="176" t="s">
        <v>4777</v>
      </c>
      <c r="H4295" s="176" t="s">
        <v>4777</v>
      </c>
      <c r="I4295" s="176" t="s">
        <v>643</v>
      </c>
      <c r="J4295" s="176">
        <v>10.322687999999999</v>
      </c>
      <c r="K4295" s="176">
        <v>125.042896</v>
      </c>
      <c r="L4295" s="176" t="s">
        <v>644</v>
      </c>
      <c r="M4295" s="176">
        <v>14</v>
      </c>
      <c r="N4295" s="176">
        <v>79</v>
      </c>
      <c r="O4295" s="176">
        <v>199</v>
      </c>
      <c r="P4295" s="176">
        <v>1446</v>
      </c>
      <c r="Q4295" s="176">
        <v>2680</v>
      </c>
      <c r="R4295" s="176">
        <v>1</v>
      </c>
      <c r="S4295" s="176" t="s">
        <v>644</v>
      </c>
      <c r="T4295" s="176"/>
      <c r="U4295" s="176" t="s">
        <v>644</v>
      </c>
      <c r="V4295" s="176" t="s">
        <v>644</v>
      </c>
      <c r="W4295" s="166">
        <f t="shared" si="239"/>
        <v>1</v>
      </c>
      <c r="X4295" s="176">
        <v>1</v>
      </c>
      <c r="Y4295" t="str">
        <f t="shared" si="238"/>
        <v>Public Elementary</v>
      </c>
      <c r="AA4295" t="str">
        <f t="shared" si="240"/>
        <v>1</v>
      </c>
    </row>
    <row r="4296" spans="1:27" ht="15.75" hidden="1" customHeight="1" x14ac:dyDescent="0.25">
      <c r="A4296" s="162">
        <v>4271</v>
      </c>
      <c r="B4296" s="176">
        <v>122086</v>
      </c>
      <c r="C4296" s="176" t="s">
        <v>4761</v>
      </c>
      <c r="D4296" s="167" t="s">
        <v>638</v>
      </c>
      <c r="E4296" s="176" t="s">
        <v>3158</v>
      </c>
      <c r="F4296" s="176" t="s">
        <v>3158</v>
      </c>
      <c r="G4296" s="176" t="s">
        <v>4784</v>
      </c>
      <c r="H4296" s="176" t="s">
        <v>4784</v>
      </c>
      <c r="I4296" s="176" t="s">
        <v>643</v>
      </c>
      <c r="J4296" s="176">
        <v>10.184765000000001</v>
      </c>
      <c r="K4296" s="176">
        <v>125.11641</v>
      </c>
      <c r="L4296" s="176" t="s">
        <v>644</v>
      </c>
      <c r="M4296" s="176">
        <v>14</v>
      </c>
      <c r="N4296" s="176">
        <v>79</v>
      </c>
      <c r="O4296" s="176">
        <v>199</v>
      </c>
      <c r="P4296" s="176">
        <v>1447</v>
      </c>
      <c r="Q4296" s="176">
        <v>2681</v>
      </c>
      <c r="R4296" s="176">
        <v>1</v>
      </c>
      <c r="S4296" s="176" t="s">
        <v>644</v>
      </c>
      <c r="T4296" s="176"/>
      <c r="U4296" s="176" t="s">
        <v>644</v>
      </c>
      <c r="V4296" s="176" t="s">
        <v>644</v>
      </c>
      <c r="W4296" s="166">
        <f t="shared" si="239"/>
        <v>1</v>
      </c>
      <c r="X4296" s="176">
        <v>1</v>
      </c>
      <c r="Y4296" t="str">
        <f t="shared" si="238"/>
        <v>Public Elementary</v>
      </c>
      <c r="AA4296" t="str">
        <f t="shared" si="240"/>
        <v>1</v>
      </c>
    </row>
    <row r="4297" spans="1:27" ht="15.75" hidden="1" customHeight="1" x14ac:dyDescent="0.25">
      <c r="A4297" s="162">
        <v>4272</v>
      </c>
      <c r="B4297" s="176">
        <v>122087</v>
      </c>
      <c r="C4297" s="176" t="s">
        <v>4785</v>
      </c>
      <c r="D4297" s="167" t="s">
        <v>638</v>
      </c>
      <c r="E4297" s="176" t="s">
        <v>3158</v>
      </c>
      <c r="F4297" s="176" t="s">
        <v>3158</v>
      </c>
      <c r="G4297" s="176" t="s">
        <v>4784</v>
      </c>
      <c r="H4297" s="176" t="s">
        <v>4784</v>
      </c>
      <c r="I4297" s="176" t="s">
        <v>643</v>
      </c>
      <c r="J4297" s="176"/>
      <c r="K4297" s="176"/>
      <c r="L4297" s="176" t="s">
        <v>644</v>
      </c>
      <c r="M4297" s="176">
        <v>14</v>
      </c>
      <c r="N4297" s="176">
        <v>79</v>
      </c>
      <c r="O4297" s="176">
        <v>199</v>
      </c>
      <c r="P4297" s="176">
        <v>1447</v>
      </c>
      <c r="Q4297" s="176">
        <v>2681</v>
      </c>
      <c r="R4297" s="176">
        <v>1</v>
      </c>
      <c r="S4297" s="176" t="s">
        <v>644</v>
      </c>
      <c r="T4297" s="176"/>
      <c r="U4297" s="176" t="s">
        <v>644</v>
      </c>
      <c r="V4297" s="176" t="s">
        <v>644</v>
      </c>
      <c r="W4297" s="166">
        <f t="shared" si="239"/>
        <v>1</v>
      </c>
      <c r="X4297" s="176">
        <v>1</v>
      </c>
      <c r="Y4297" t="str">
        <f t="shared" si="238"/>
        <v>Public Elementary</v>
      </c>
      <c r="AA4297" t="str">
        <f t="shared" si="240"/>
        <v>1</v>
      </c>
    </row>
    <row r="4298" spans="1:27" ht="15.75" hidden="1" customHeight="1" x14ac:dyDescent="0.25">
      <c r="A4298" s="162">
        <v>4273</v>
      </c>
      <c r="B4298" s="176">
        <v>122088</v>
      </c>
      <c r="C4298" s="176" t="s">
        <v>1782</v>
      </c>
      <c r="D4298" s="167" t="s">
        <v>638</v>
      </c>
      <c r="E4298" s="176" t="s">
        <v>3158</v>
      </c>
      <c r="F4298" s="176" t="s">
        <v>3158</v>
      </c>
      <c r="G4298" s="176" t="s">
        <v>4784</v>
      </c>
      <c r="H4298" s="176" t="s">
        <v>4784</v>
      </c>
      <c r="I4298" s="176" t="s">
        <v>643</v>
      </c>
      <c r="J4298" s="176">
        <v>10.076509</v>
      </c>
      <c r="K4298" s="176">
        <v>125.2324144</v>
      </c>
      <c r="L4298" s="176" t="s">
        <v>644</v>
      </c>
      <c r="M4298" s="176">
        <v>14</v>
      </c>
      <c r="N4298" s="176">
        <v>79</v>
      </c>
      <c r="O4298" s="176">
        <v>199</v>
      </c>
      <c r="P4298" s="176">
        <v>1447</v>
      </c>
      <c r="Q4298" s="176">
        <v>2681</v>
      </c>
      <c r="R4298" s="176">
        <v>1</v>
      </c>
      <c r="S4298" s="176" t="s">
        <v>644</v>
      </c>
      <c r="T4298" s="176"/>
      <c r="U4298" s="176" t="s">
        <v>644</v>
      </c>
      <c r="V4298" s="176" t="s">
        <v>644</v>
      </c>
      <c r="W4298" s="166">
        <f t="shared" si="239"/>
        <v>1</v>
      </c>
      <c r="X4298" s="176">
        <v>1</v>
      </c>
      <c r="Y4298" t="str">
        <f t="shared" si="238"/>
        <v>Public Elementary</v>
      </c>
      <c r="AA4298" t="str">
        <f t="shared" si="240"/>
        <v>1</v>
      </c>
    </row>
    <row r="4299" spans="1:27" ht="15.75" hidden="1" customHeight="1" x14ac:dyDescent="0.25">
      <c r="A4299" s="162">
        <v>4274</v>
      </c>
      <c r="B4299" s="176">
        <v>122089</v>
      </c>
      <c r="C4299" s="176" t="s">
        <v>4786</v>
      </c>
      <c r="D4299" s="167" t="s">
        <v>638</v>
      </c>
      <c r="E4299" s="176" t="s">
        <v>3158</v>
      </c>
      <c r="F4299" s="176" t="s">
        <v>3158</v>
      </c>
      <c r="G4299" s="176" t="s">
        <v>4787</v>
      </c>
      <c r="H4299" s="176" t="s">
        <v>4787</v>
      </c>
      <c r="I4299" s="176" t="s">
        <v>643</v>
      </c>
      <c r="J4299" s="176">
        <v>10.084136000000001</v>
      </c>
      <c r="K4299" s="176">
        <v>125.16958200000001</v>
      </c>
      <c r="L4299" s="176" t="s">
        <v>644</v>
      </c>
      <c r="M4299" s="176">
        <v>14</v>
      </c>
      <c r="N4299" s="176">
        <v>79</v>
      </c>
      <c r="O4299" s="176">
        <v>199</v>
      </c>
      <c r="P4299" s="176">
        <v>1454</v>
      </c>
      <c r="Q4299" s="176">
        <v>2689</v>
      </c>
      <c r="R4299" s="176">
        <v>1</v>
      </c>
      <c r="S4299" s="176" t="s">
        <v>644</v>
      </c>
      <c r="T4299" s="176"/>
      <c r="U4299" s="176" t="s">
        <v>644</v>
      </c>
      <c r="V4299" s="176" t="s">
        <v>644</v>
      </c>
      <c r="W4299" s="166">
        <f t="shared" si="239"/>
        <v>1</v>
      </c>
      <c r="X4299" s="176">
        <v>1</v>
      </c>
      <c r="Y4299" t="str">
        <f t="shared" si="238"/>
        <v>Public Elementary</v>
      </c>
      <c r="AA4299" t="str">
        <f t="shared" si="240"/>
        <v>1</v>
      </c>
    </row>
    <row r="4300" spans="1:27" ht="15.75" hidden="1" customHeight="1" x14ac:dyDescent="0.25">
      <c r="A4300" s="162">
        <v>4275</v>
      </c>
      <c r="B4300" s="176">
        <v>122090</v>
      </c>
      <c r="C4300" s="176" t="s">
        <v>4788</v>
      </c>
      <c r="D4300" s="167" t="s">
        <v>638</v>
      </c>
      <c r="E4300" s="176" t="s">
        <v>3158</v>
      </c>
      <c r="F4300" s="176" t="s">
        <v>3158</v>
      </c>
      <c r="G4300" s="176" t="s">
        <v>4787</v>
      </c>
      <c r="H4300" s="176" t="s">
        <v>4787</v>
      </c>
      <c r="I4300" s="176" t="s">
        <v>643</v>
      </c>
      <c r="J4300" s="176">
        <v>10.089544</v>
      </c>
      <c r="K4300" s="176">
        <v>125.145206</v>
      </c>
      <c r="L4300" s="176" t="s">
        <v>644</v>
      </c>
      <c r="M4300" s="176">
        <v>14</v>
      </c>
      <c r="N4300" s="176">
        <v>79</v>
      </c>
      <c r="O4300" s="176">
        <v>199</v>
      </c>
      <c r="P4300" s="176">
        <v>1454</v>
      </c>
      <c r="Q4300" s="176">
        <v>2689</v>
      </c>
      <c r="R4300" s="176">
        <v>1</v>
      </c>
      <c r="S4300" s="176" t="s">
        <v>644</v>
      </c>
      <c r="T4300" s="176"/>
      <c r="U4300" s="176" t="s">
        <v>644</v>
      </c>
      <c r="V4300" s="176" t="s">
        <v>644</v>
      </c>
      <c r="W4300" s="166">
        <f t="shared" si="239"/>
        <v>1</v>
      </c>
      <c r="X4300" s="176">
        <v>1</v>
      </c>
      <c r="Y4300" t="str">
        <f t="shared" si="238"/>
        <v>Public Elementary</v>
      </c>
      <c r="AA4300" t="str">
        <f t="shared" si="240"/>
        <v>1</v>
      </c>
    </row>
    <row r="4301" spans="1:27" ht="15.75" hidden="1" customHeight="1" x14ac:dyDescent="0.25">
      <c r="A4301" s="162">
        <v>4276</v>
      </c>
      <c r="B4301" s="176">
        <v>122091</v>
      </c>
      <c r="C4301" s="176" t="s">
        <v>4789</v>
      </c>
      <c r="D4301" s="167" t="s">
        <v>638</v>
      </c>
      <c r="E4301" s="176" t="s">
        <v>3158</v>
      </c>
      <c r="F4301" s="176" t="s">
        <v>3158</v>
      </c>
      <c r="G4301" s="176" t="s">
        <v>4784</v>
      </c>
      <c r="H4301" s="176" t="s">
        <v>4784</v>
      </c>
      <c r="I4301" s="176" t="s">
        <v>643</v>
      </c>
      <c r="J4301" s="176">
        <v>10.134539</v>
      </c>
      <c r="K4301" s="176">
        <v>125.121937</v>
      </c>
      <c r="L4301" s="176" t="s">
        <v>644</v>
      </c>
      <c r="M4301" s="176">
        <v>14</v>
      </c>
      <c r="N4301" s="176">
        <v>79</v>
      </c>
      <c r="O4301" s="176">
        <v>199</v>
      </c>
      <c r="P4301" s="176">
        <v>1447</v>
      </c>
      <c r="Q4301" s="176">
        <v>2681</v>
      </c>
      <c r="R4301" s="176">
        <v>1</v>
      </c>
      <c r="S4301" s="176" t="s">
        <v>644</v>
      </c>
      <c r="T4301" s="176"/>
      <c r="U4301" s="176" t="s">
        <v>644</v>
      </c>
      <c r="V4301" s="176" t="s">
        <v>644</v>
      </c>
      <c r="W4301" s="166">
        <f t="shared" si="239"/>
        <v>1</v>
      </c>
      <c r="X4301" s="176">
        <v>1</v>
      </c>
      <c r="Y4301" t="str">
        <f t="shared" ref="Y4301:Y4364" si="241">IF(X4301=1,"Public","Private")&amp;" "&amp;IF(W4301=1,"Elementary",IF(W4301=2,"JHS",IF(W4301=3,"SHS (Stand-alone)",IF(W4301=4,"Integrated",IF(W4301=5,"Secondary",IF(W4301=6,"Complete K to 12",IF(W4301=7,"ALS",IF(W4301=8,"SHS SUC",""))))))))</f>
        <v>Public Elementary</v>
      </c>
      <c r="AA4301" t="str">
        <f t="shared" si="240"/>
        <v>1</v>
      </c>
    </row>
    <row r="4302" spans="1:27" ht="15.75" hidden="1" customHeight="1" x14ac:dyDescent="0.25">
      <c r="A4302" s="162">
        <v>4277</v>
      </c>
      <c r="B4302" s="176">
        <v>122092</v>
      </c>
      <c r="C4302" s="176" t="s">
        <v>4790</v>
      </c>
      <c r="D4302" s="167" t="s">
        <v>638</v>
      </c>
      <c r="E4302" s="176" t="s">
        <v>3158</v>
      </c>
      <c r="F4302" s="176" t="s">
        <v>3158</v>
      </c>
      <c r="G4302" s="176" t="s">
        <v>4784</v>
      </c>
      <c r="H4302" s="176" t="s">
        <v>4784</v>
      </c>
      <c r="I4302" s="176" t="s">
        <v>643</v>
      </c>
      <c r="J4302" s="176">
        <v>10.154267000000001</v>
      </c>
      <c r="K4302" s="176">
        <v>125.129099</v>
      </c>
      <c r="L4302" s="176" t="s">
        <v>644</v>
      </c>
      <c r="M4302" s="176">
        <v>14</v>
      </c>
      <c r="N4302" s="176">
        <v>79</v>
      </c>
      <c r="O4302" s="176">
        <v>199</v>
      </c>
      <c r="P4302" s="176">
        <v>1447</v>
      </c>
      <c r="Q4302" s="176">
        <v>2681</v>
      </c>
      <c r="R4302" s="176">
        <v>1</v>
      </c>
      <c r="S4302" s="176" t="s">
        <v>644</v>
      </c>
      <c r="T4302" s="176"/>
      <c r="U4302" s="176" t="s">
        <v>644</v>
      </c>
      <c r="V4302" s="176" t="s">
        <v>644</v>
      </c>
      <c r="W4302" s="166">
        <f t="shared" ref="W4302:W4365" si="242">IF(AA4302="1",1,IF(AA4302="2",2,IF(AA4302="12",4,IF(AA4302="123",6,IF(AA4302="23",5,IF(AA4302="3",3,IF(AA4302="4",7,IF(AA4302="35",8,""))))))))</f>
        <v>1</v>
      </c>
      <c r="X4302" s="176">
        <v>1</v>
      </c>
      <c r="Y4302" t="str">
        <f t="shared" si="241"/>
        <v>Public Elementary</v>
      </c>
      <c r="AA4302" t="str">
        <f t="shared" si="240"/>
        <v>1</v>
      </c>
    </row>
    <row r="4303" spans="1:27" ht="15.75" hidden="1" customHeight="1" x14ac:dyDescent="0.25">
      <c r="A4303" s="162">
        <v>4278</v>
      </c>
      <c r="B4303" s="176">
        <v>122093</v>
      </c>
      <c r="C4303" s="176" t="s">
        <v>4791</v>
      </c>
      <c r="D4303" s="167" t="s">
        <v>638</v>
      </c>
      <c r="E4303" s="176" t="s">
        <v>3158</v>
      </c>
      <c r="F4303" s="176" t="s">
        <v>3158</v>
      </c>
      <c r="G4303" s="176" t="s">
        <v>4784</v>
      </c>
      <c r="H4303" s="176" t="s">
        <v>4784</v>
      </c>
      <c r="I4303" s="176" t="s">
        <v>643</v>
      </c>
      <c r="J4303" s="176"/>
      <c r="K4303" s="176"/>
      <c r="L4303" s="176" t="s">
        <v>644</v>
      </c>
      <c r="M4303" s="176">
        <v>14</v>
      </c>
      <c r="N4303" s="176">
        <v>79</v>
      </c>
      <c r="O4303" s="176">
        <v>199</v>
      </c>
      <c r="P4303" s="176">
        <v>1447</v>
      </c>
      <c r="Q4303" s="176">
        <v>2681</v>
      </c>
      <c r="R4303" s="176">
        <v>1</v>
      </c>
      <c r="S4303" s="176" t="s">
        <v>644</v>
      </c>
      <c r="T4303" s="176"/>
      <c r="U4303" s="176" t="s">
        <v>644</v>
      </c>
      <c r="V4303" s="176" t="s">
        <v>644</v>
      </c>
      <c r="W4303" s="166">
        <f t="shared" si="242"/>
        <v>1</v>
      </c>
      <c r="X4303" s="176">
        <v>1</v>
      </c>
      <c r="Y4303" t="str">
        <f t="shared" si="241"/>
        <v>Public Elementary</v>
      </c>
      <c r="AA4303" t="str">
        <f t="shared" si="240"/>
        <v>1</v>
      </c>
    </row>
    <row r="4304" spans="1:27" ht="15.75" hidden="1" customHeight="1" x14ac:dyDescent="0.25">
      <c r="A4304" s="162">
        <v>4279</v>
      </c>
      <c r="B4304" s="176">
        <v>122094</v>
      </c>
      <c r="C4304" s="176" t="s">
        <v>4792</v>
      </c>
      <c r="D4304" s="167" t="s">
        <v>638</v>
      </c>
      <c r="E4304" s="176" t="s">
        <v>3158</v>
      </c>
      <c r="F4304" s="176" t="s">
        <v>3158</v>
      </c>
      <c r="G4304" s="176" t="s">
        <v>4784</v>
      </c>
      <c r="H4304" s="176" t="s">
        <v>4784</v>
      </c>
      <c r="I4304" s="176" t="s">
        <v>643</v>
      </c>
      <c r="J4304" s="176">
        <v>10.126977</v>
      </c>
      <c r="K4304" s="176">
        <v>125.21211099999999</v>
      </c>
      <c r="L4304" s="176" t="s">
        <v>644</v>
      </c>
      <c r="M4304" s="176">
        <v>14</v>
      </c>
      <c r="N4304" s="176">
        <v>79</v>
      </c>
      <c r="O4304" s="176">
        <v>199</v>
      </c>
      <c r="P4304" s="176">
        <v>1447</v>
      </c>
      <c r="Q4304" s="176">
        <v>2681</v>
      </c>
      <c r="R4304" s="176">
        <v>1</v>
      </c>
      <c r="S4304" s="176" t="s">
        <v>644</v>
      </c>
      <c r="T4304" s="176"/>
      <c r="U4304" s="176" t="s">
        <v>644</v>
      </c>
      <c r="V4304" s="176" t="s">
        <v>644</v>
      </c>
      <c r="W4304" s="166">
        <f t="shared" si="242"/>
        <v>1</v>
      </c>
      <c r="X4304" s="176">
        <v>1</v>
      </c>
      <c r="Y4304" t="str">
        <f t="shared" si="241"/>
        <v>Public Elementary</v>
      </c>
      <c r="AA4304" t="str">
        <f t="shared" si="240"/>
        <v>1</v>
      </c>
    </row>
    <row r="4305" spans="1:27" ht="15.75" hidden="1" customHeight="1" x14ac:dyDescent="0.25">
      <c r="A4305" s="162">
        <v>4280</v>
      </c>
      <c r="B4305" s="176">
        <v>122095</v>
      </c>
      <c r="C4305" s="176" t="s">
        <v>4793</v>
      </c>
      <c r="D4305" s="167" t="s">
        <v>638</v>
      </c>
      <c r="E4305" s="176" t="s">
        <v>3158</v>
      </c>
      <c r="F4305" s="176" t="s">
        <v>3158</v>
      </c>
      <c r="G4305" s="176" t="s">
        <v>4784</v>
      </c>
      <c r="H4305" s="176" t="s">
        <v>4784</v>
      </c>
      <c r="I4305" s="176" t="s">
        <v>643</v>
      </c>
      <c r="J4305" s="176">
        <v>10.133314</v>
      </c>
      <c r="K4305" s="176">
        <v>125.183959</v>
      </c>
      <c r="L4305" s="176" t="s">
        <v>644</v>
      </c>
      <c r="M4305" s="176">
        <v>14</v>
      </c>
      <c r="N4305" s="176">
        <v>79</v>
      </c>
      <c r="O4305" s="176">
        <v>199</v>
      </c>
      <c r="P4305" s="176">
        <v>1447</v>
      </c>
      <c r="Q4305" s="176">
        <v>2681</v>
      </c>
      <c r="R4305" s="176">
        <v>1</v>
      </c>
      <c r="S4305" s="176" t="s">
        <v>644</v>
      </c>
      <c r="T4305" s="176"/>
      <c r="U4305" s="176" t="s">
        <v>644</v>
      </c>
      <c r="V4305" s="176" t="s">
        <v>644</v>
      </c>
      <c r="W4305" s="166">
        <f t="shared" si="242"/>
        <v>1</v>
      </c>
      <c r="X4305" s="176">
        <v>1</v>
      </c>
      <c r="Y4305" t="str">
        <f t="shared" si="241"/>
        <v>Public Elementary</v>
      </c>
      <c r="AA4305" t="str">
        <f t="shared" si="240"/>
        <v>1</v>
      </c>
    </row>
    <row r="4306" spans="1:27" ht="15.75" hidden="1" customHeight="1" x14ac:dyDescent="0.25">
      <c r="A4306" s="162">
        <v>4281</v>
      </c>
      <c r="B4306" s="176">
        <v>122096</v>
      </c>
      <c r="C4306" s="176" t="s">
        <v>4794</v>
      </c>
      <c r="D4306" s="167" t="s">
        <v>638</v>
      </c>
      <c r="E4306" s="176" t="s">
        <v>3158</v>
      </c>
      <c r="F4306" s="176" t="s">
        <v>3158</v>
      </c>
      <c r="G4306" s="176" t="s">
        <v>4784</v>
      </c>
      <c r="H4306" s="176" t="s">
        <v>4784</v>
      </c>
      <c r="I4306" s="176" t="s">
        <v>643</v>
      </c>
      <c r="J4306" s="176">
        <v>10.155112000000001</v>
      </c>
      <c r="K4306" s="176">
        <v>125.130472</v>
      </c>
      <c r="L4306" s="176" t="s">
        <v>644</v>
      </c>
      <c r="M4306" s="176">
        <v>14</v>
      </c>
      <c r="N4306" s="176">
        <v>79</v>
      </c>
      <c r="O4306" s="176">
        <v>199</v>
      </c>
      <c r="P4306" s="176">
        <v>1447</v>
      </c>
      <c r="Q4306" s="176">
        <v>2681</v>
      </c>
      <c r="R4306" s="176">
        <v>1</v>
      </c>
      <c r="S4306" s="176" t="s">
        <v>644</v>
      </c>
      <c r="T4306" s="176"/>
      <c r="U4306" s="176" t="s">
        <v>644</v>
      </c>
      <c r="V4306" s="176" t="s">
        <v>644</v>
      </c>
      <c r="W4306" s="166">
        <f t="shared" si="242"/>
        <v>1</v>
      </c>
      <c r="X4306" s="176">
        <v>1</v>
      </c>
      <c r="Y4306" t="str">
        <f t="shared" si="241"/>
        <v>Public Elementary</v>
      </c>
      <c r="AA4306" t="str">
        <f t="shared" si="240"/>
        <v>1</v>
      </c>
    </row>
    <row r="4307" spans="1:27" ht="15.75" hidden="1" customHeight="1" x14ac:dyDescent="0.25">
      <c r="A4307" s="162">
        <v>4282</v>
      </c>
      <c r="B4307" s="176">
        <v>122097</v>
      </c>
      <c r="C4307" s="176" t="s">
        <v>4795</v>
      </c>
      <c r="D4307" s="167" t="s">
        <v>638</v>
      </c>
      <c r="E4307" s="176" t="s">
        <v>3158</v>
      </c>
      <c r="F4307" s="176" t="s">
        <v>3158</v>
      </c>
      <c r="G4307" s="176" t="s">
        <v>4784</v>
      </c>
      <c r="H4307" s="176" t="s">
        <v>4784</v>
      </c>
      <c r="I4307" s="176" t="s">
        <v>643</v>
      </c>
      <c r="J4307" s="176"/>
      <c r="K4307" s="176"/>
      <c r="L4307" s="176" t="s">
        <v>644</v>
      </c>
      <c r="M4307" s="176">
        <v>14</v>
      </c>
      <c r="N4307" s="176">
        <v>79</v>
      </c>
      <c r="O4307" s="176">
        <v>199</v>
      </c>
      <c r="P4307" s="176">
        <v>1447</v>
      </c>
      <c r="Q4307" s="176">
        <v>2681</v>
      </c>
      <c r="R4307" s="176">
        <v>1</v>
      </c>
      <c r="S4307" s="176" t="s">
        <v>644</v>
      </c>
      <c r="T4307" s="176"/>
      <c r="U4307" s="176" t="s">
        <v>644</v>
      </c>
      <c r="V4307" s="176" t="s">
        <v>644</v>
      </c>
      <c r="W4307" s="166">
        <f t="shared" si="242"/>
        <v>1</v>
      </c>
      <c r="X4307" s="176">
        <v>1</v>
      </c>
      <c r="Y4307" t="str">
        <f t="shared" si="241"/>
        <v>Public Elementary</v>
      </c>
      <c r="AA4307" t="str">
        <f t="shared" si="240"/>
        <v>1</v>
      </c>
    </row>
    <row r="4308" spans="1:27" ht="15.75" hidden="1" customHeight="1" x14ac:dyDescent="0.25">
      <c r="A4308" s="162">
        <v>4283</v>
      </c>
      <c r="B4308" s="176">
        <v>122098</v>
      </c>
      <c r="C4308" s="176" t="s">
        <v>4796</v>
      </c>
      <c r="D4308" s="167" t="s">
        <v>638</v>
      </c>
      <c r="E4308" s="176" t="s">
        <v>3158</v>
      </c>
      <c r="F4308" s="176" t="s">
        <v>3158</v>
      </c>
      <c r="G4308" s="176" t="s">
        <v>4787</v>
      </c>
      <c r="H4308" s="176" t="s">
        <v>4787</v>
      </c>
      <c r="I4308" s="176" t="s">
        <v>643</v>
      </c>
      <c r="J4308" s="176">
        <v>10.076022999999999</v>
      </c>
      <c r="K4308" s="176">
        <v>125.160999</v>
      </c>
      <c r="L4308" s="176" t="s">
        <v>644</v>
      </c>
      <c r="M4308" s="176">
        <v>14</v>
      </c>
      <c r="N4308" s="176">
        <v>79</v>
      </c>
      <c r="O4308" s="176">
        <v>199</v>
      </c>
      <c r="P4308" s="176">
        <v>1454</v>
      </c>
      <c r="Q4308" s="176">
        <v>2689</v>
      </c>
      <c r="R4308" s="176">
        <v>1</v>
      </c>
      <c r="S4308" s="176" t="s">
        <v>644</v>
      </c>
      <c r="T4308" s="176"/>
      <c r="U4308" s="176" t="s">
        <v>644</v>
      </c>
      <c r="V4308" s="176" t="s">
        <v>644</v>
      </c>
      <c r="W4308" s="166">
        <f t="shared" si="242"/>
        <v>1</v>
      </c>
      <c r="X4308" s="176">
        <v>1</v>
      </c>
      <c r="Y4308" t="str">
        <f t="shared" si="241"/>
        <v>Public Elementary</v>
      </c>
      <c r="AA4308" t="str">
        <f t="shared" si="240"/>
        <v>1</v>
      </c>
    </row>
    <row r="4309" spans="1:27" ht="15.75" hidden="1" customHeight="1" x14ac:dyDescent="0.25">
      <c r="A4309" s="162">
        <v>4284</v>
      </c>
      <c r="B4309" s="176">
        <v>122099</v>
      </c>
      <c r="C4309" s="176" t="s">
        <v>4797</v>
      </c>
      <c r="D4309" s="167" t="s">
        <v>638</v>
      </c>
      <c r="E4309" s="176" t="s">
        <v>3158</v>
      </c>
      <c r="F4309" s="176" t="s">
        <v>3158</v>
      </c>
      <c r="G4309" s="176" t="s">
        <v>4784</v>
      </c>
      <c r="H4309" s="176" t="s">
        <v>4784</v>
      </c>
      <c r="I4309" s="176" t="s">
        <v>643</v>
      </c>
      <c r="J4309" s="176">
        <v>10.194986999999999</v>
      </c>
      <c r="K4309" s="176">
        <v>125.10676100000001</v>
      </c>
      <c r="L4309" s="176" t="s">
        <v>644</v>
      </c>
      <c r="M4309" s="176">
        <v>14</v>
      </c>
      <c r="N4309" s="176">
        <v>79</v>
      </c>
      <c r="O4309" s="176">
        <v>199</v>
      </c>
      <c r="P4309" s="176">
        <v>1447</v>
      </c>
      <c r="Q4309" s="176">
        <v>2681</v>
      </c>
      <c r="R4309" s="176">
        <v>1</v>
      </c>
      <c r="S4309" s="176" t="s">
        <v>644</v>
      </c>
      <c r="T4309" s="176"/>
      <c r="U4309" s="176" t="s">
        <v>644</v>
      </c>
      <c r="V4309" s="176" t="s">
        <v>644</v>
      </c>
      <c r="W4309" s="166">
        <f t="shared" si="242"/>
        <v>1</v>
      </c>
      <c r="X4309" s="176">
        <v>1</v>
      </c>
      <c r="Y4309" t="str">
        <f t="shared" si="241"/>
        <v>Public Elementary</v>
      </c>
      <c r="AA4309" t="str">
        <f t="shared" si="240"/>
        <v>1</v>
      </c>
    </row>
    <row r="4310" spans="1:27" ht="15.75" hidden="1" customHeight="1" x14ac:dyDescent="0.25">
      <c r="A4310" s="162">
        <v>4285</v>
      </c>
      <c r="B4310" s="176">
        <v>122100</v>
      </c>
      <c r="C4310" s="176" t="s">
        <v>4798</v>
      </c>
      <c r="D4310" s="167" t="s">
        <v>638</v>
      </c>
      <c r="E4310" s="176" t="s">
        <v>3158</v>
      </c>
      <c r="F4310" s="176" t="s">
        <v>3158</v>
      </c>
      <c r="G4310" s="176" t="s">
        <v>4784</v>
      </c>
      <c r="H4310" s="176" t="s">
        <v>4784</v>
      </c>
      <c r="I4310" s="176" t="s">
        <v>643</v>
      </c>
      <c r="J4310" s="176">
        <v>10.204701</v>
      </c>
      <c r="K4310" s="176">
        <v>125.097528</v>
      </c>
      <c r="L4310" s="176" t="s">
        <v>644</v>
      </c>
      <c r="M4310" s="176">
        <v>14</v>
      </c>
      <c r="N4310" s="176">
        <v>79</v>
      </c>
      <c r="O4310" s="176">
        <v>199</v>
      </c>
      <c r="P4310" s="176">
        <v>1447</v>
      </c>
      <c r="Q4310" s="176">
        <v>2681</v>
      </c>
      <c r="R4310" s="176">
        <v>1</v>
      </c>
      <c r="S4310" s="176" t="s">
        <v>644</v>
      </c>
      <c r="T4310" s="176"/>
      <c r="U4310" s="176" t="s">
        <v>644</v>
      </c>
      <c r="V4310" s="176" t="s">
        <v>644</v>
      </c>
      <c r="W4310" s="166">
        <f t="shared" si="242"/>
        <v>1</v>
      </c>
      <c r="X4310" s="176">
        <v>1</v>
      </c>
      <c r="Y4310" t="str">
        <f t="shared" si="241"/>
        <v>Public Elementary</v>
      </c>
      <c r="AA4310" t="str">
        <f t="shared" si="240"/>
        <v>1</v>
      </c>
    </row>
    <row r="4311" spans="1:27" ht="15.75" hidden="1" customHeight="1" x14ac:dyDescent="0.25">
      <c r="A4311" s="162">
        <v>4286</v>
      </c>
      <c r="B4311" s="176">
        <v>122101</v>
      </c>
      <c r="C4311" s="176" t="s">
        <v>3989</v>
      </c>
      <c r="D4311" s="167" t="s">
        <v>638</v>
      </c>
      <c r="E4311" s="176" t="s">
        <v>3158</v>
      </c>
      <c r="F4311" s="176" t="s">
        <v>3158</v>
      </c>
      <c r="G4311" s="176" t="s">
        <v>4784</v>
      </c>
      <c r="H4311" s="176" t="s">
        <v>4784</v>
      </c>
      <c r="I4311" s="176" t="s">
        <v>643</v>
      </c>
      <c r="J4311" s="176">
        <v>10.158300000000001</v>
      </c>
      <c r="K4311" s="176">
        <v>125.11799999999999</v>
      </c>
      <c r="L4311" s="176" t="s">
        <v>644</v>
      </c>
      <c r="M4311" s="176">
        <v>14</v>
      </c>
      <c r="N4311" s="176">
        <v>79</v>
      </c>
      <c r="O4311" s="176">
        <v>199</v>
      </c>
      <c r="P4311" s="176">
        <v>1447</v>
      </c>
      <c r="Q4311" s="176">
        <v>2681</v>
      </c>
      <c r="R4311" s="176">
        <v>1</v>
      </c>
      <c r="S4311" s="176" t="s">
        <v>644</v>
      </c>
      <c r="T4311" s="176"/>
      <c r="U4311" s="176" t="s">
        <v>644</v>
      </c>
      <c r="V4311" s="176" t="s">
        <v>644</v>
      </c>
      <c r="W4311" s="166">
        <f t="shared" si="242"/>
        <v>1</v>
      </c>
      <c r="X4311" s="176">
        <v>1</v>
      </c>
      <c r="Y4311" t="str">
        <f t="shared" si="241"/>
        <v>Public Elementary</v>
      </c>
      <c r="AA4311" t="str">
        <f t="shared" si="240"/>
        <v>1</v>
      </c>
    </row>
    <row r="4312" spans="1:27" ht="15.75" hidden="1" customHeight="1" x14ac:dyDescent="0.25">
      <c r="A4312" s="162">
        <v>4287</v>
      </c>
      <c r="B4312" s="176">
        <v>122102</v>
      </c>
      <c r="C4312" s="176" t="s">
        <v>4799</v>
      </c>
      <c r="D4312" s="167" t="s">
        <v>638</v>
      </c>
      <c r="E4312" s="176" t="s">
        <v>3158</v>
      </c>
      <c r="F4312" s="176" t="s">
        <v>3158</v>
      </c>
      <c r="G4312" s="176" t="s">
        <v>4784</v>
      </c>
      <c r="H4312" s="176" t="s">
        <v>4784</v>
      </c>
      <c r="I4312" s="176" t="s">
        <v>643</v>
      </c>
      <c r="J4312" s="176">
        <v>10.214078000000001</v>
      </c>
      <c r="K4312" s="176">
        <v>125.090132</v>
      </c>
      <c r="L4312" s="176" t="s">
        <v>644</v>
      </c>
      <c r="M4312" s="176">
        <v>14</v>
      </c>
      <c r="N4312" s="176">
        <v>79</v>
      </c>
      <c r="O4312" s="176">
        <v>199</v>
      </c>
      <c r="P4312" s="176">
        <v>1447</v>
      </c>
      <c r="Q4312" s="176">
        <v>2681</v>
      </c>
      <c r="R4312" s="176">
        <v>1</v>
      </c>
      <c r="S4312" s="176" t="s">
        <v>644</v>
      </c>
      <c r="T4312" s="176"/>
      <c r="U4312" s="176" t="s">
        <v>644</v>
      </c>
      <c r="V4312" s="176" t="s">
        <v>644</v>
      </c>
      <c r="W4312" s="166">
        <f t="shared" si="242"/>
        <v>1</v>
      </c>
      <c r="X4312" s="176">
        <v>1</v>
      </c>
      <c r="Y4312" t="str">
        <f t="shared" si="241"/>
        <v>Public Elementary</v>
      </c>
      <c r="AA4312" t="str">
        <f t="shared" si="240"/>
        <v>1</v>
      </c>
    </row>
    <row r="4313" spans="1:27" ht="15.75" hidden="1" customHeight="1" x14ac:dyDescent="0.25">
      <c r="A4313" s="162">
        <v>4288</v>
      </c>
      <c r="B4313" s="176">
        <v>122103</v>
      </c>
      <c r="C4313" s="176" t="s">
        <v>4800</v>
      </c>
      <c r="D4313" s="167" t="s">
        <v>638</v>
      </c>
      <c r="E4313" s="176" t="s">
        <v>3158</v>
      </c>
      <c r="F4313" s="176" t="s">
        <v>3158</v>
      </c>
      <c r="G4313" s="176" t="s">
        <v>4784</v>
      </c>
      <c r="H4313" s="176" t="s">
        <v>4784</v>
      </c>
      <c r="I4313" s="176" t="s">
        <v>643</v>
      </c>
      <c r="J4313" s="176"/>
      <c r="K4313" s="176"/>
      <c r="L4313" s="176" t="s">
        <v>644</v>
      </c>
      <c r="M4313" s="176">
        <v>14</v>
      </c>
      <c r="N4313" s="176">
        <v>79</v>
      </c>
      <c r="O4313" s="176">
        <v>199</v>
      </c>
      <c r="P4313" s="176">
        <v>1447</v>
      </c>
      <c r="Q4313" s="176">
        <v>2681</v>
      </c>
      <c r="R4313" s="176">
        <v>1</v>
      </c>
      <c r="S4313" s="176" t="s">
        <v>644</v>
      </c>
      <c r="T4313" s="176"/>
      <c r="U4313" s="176" t="s">
        <v>644</v>
      </c>
      <c r="V4313" s="176" t="s">
        <v>644</v>
      </c>
      <c r="W4313" s="166">
        <f t="shared" si="242"/>
        <v>1</v>
      </c>
      <c r="X4313" s="176">
        <v>1</v>
      </c>
      <c r="Y4313" t="str">
        <f t="shared" si="241"/>
        <v>Public Elementary</v>
      </c>
      <c r="AA4313" t="str">
        <f t="shared" si="240"/>
        <v>1</v>
      </c>
    </row>
    <row r="4314" spans="1:27" ht="15.75" hidden="1" customHeight="1" x14ac:dyDescent="0.25">
      <c r="A4314" s="162">
        <v>4289</v>
      </c>
      <c r="B4314" s="176">
        <v>122104</v>
      </c>
      <c r="C4314" s="176" t="s">
        <v>4801</v>
      </c>
      <c r="D4314" s="167" t="s">
        <v>638</v>
      </c>
      <c r="E4314" s="176" t="s">
        <v>3158</v>
      </c>
      <c r="F4314" s="176" t="s">
        <v>3158</v>
      </c>
      <c r="G4314" s="176" t="s">
        <v>4787</v>
      </c>
      <c r="H4314" s="176" t="s">
        <v>4787</v>
      </c>
      <c r="I4314" s="176" t="s">
        <v>643</v>
      </c>
      <c r="J4314" s="176">
        <v>10.03326</v>
      </c>
      <c r="K4314" s="176">
        <v>125.19226999999999</v>
      </c>
      <c r="L4314" s="176" t="s">
        <v>644</v>
      </c>
      <c r="M4314" s="176">
        <v>14</v>
      </c>
      <c r="N4314" s="176">
        <v>79</v>
      </c>
      <c r="O4314" s="176">
        <v>199</v>
      </c>
      <c r="P4314" s="176">
        <v>1454</v>
      </c>
      <c r="Q4314" s="176">
        <v>2689</v>
      </c>
      <c r="R4314" s="176">
        <v>1</v>
      </c>
      <c r="S4314" s="176" t="s">
        <v>644</v>
      </c>
      <c r="T4314" s="176"/>
      <c r="U4314" s="176" t="s">
        <v>644</v>
      </c>
      <c r="V4314" s="176" t="s">
        <v>644</v>
      </c>
      <c r="W4314" s="166">
        <f t="shared" si="242"/>
        <v>1</v>
      </c>
      <c r="X4314" s="176">
        <v>1</v>
      </c>
      <c r="Y4314" t="str">
        <f t="shared" si="241"/>
        <v>Public Elementary</v>
      </c>
      <c r="AA4314" t="str">
        <f t="shared" si="240"/>
        <v>1</v>
      </c>
    </row>
    <row r="4315" spans="1:27" ht="15.75" hidden="1" customHeight="1" x14ac:dyDescent="0.25">
      <c r="A4315" s="162">
        <v>4290</v>
      </c>
      <c r="B4315" s="176">
        <v>122105</v>
      </c>
      <c r="C4315" s="176" t="s">
        <v>4802</v>
      </c>
      <c r="D4315" s="167" t="s">
        <v>638</v>
      </c>
      <c r="E4315" s="176" t="s">
        <v>3158</v>
      </c>
      <c r="F4315" s="176" t="s">
        <v>3158</v>
      </c>
      <c r="G4315" s="176" t="s">
        <v>4784</v>
      </c>
      <c r="H4315" s="176" t="s">
        <v>4784</v>
      </c>
      <c r="I4315" s="176" t="s">
        <v>643</v>
      </c>
      <c r="J4315" s="176">
        <v>10.183255000000001</v>
      </c>
      <c r="K4315" s="176">
        <v>125.134888</v>
      </c>
      <c r="L4315" s="176" t="s">
        <v>644</v>
      </c>
      <c r="M4315" s="176">
        <v>14</v>
      </c>
      <c r="N4315" s="176">
        <v>79</v>
      </c>
      <c r="O4315" s="176">
        <v>199</v>
      </c>
      <c r="P4315" s="176">
        <v>1447</v>
      </c>
      <c r="Q4315" s="176">
        <v>2681</v>
      </c>
      <c r="R4315" s="176">
        <v>1</v>
      </c>
      <c r="S4315" s="176" t="s">
        <v>644</v>
      </c>
      <c r="T4315" s="176"/>
      <c r="U4315" s="176" t="s">
        <v>644</v>
      </c>
      <c r="V4315" s="176" t="s">
        <v>644</v>
      </c>
      <c r="W4315" s="166">
        <f t="shared" si="242"/>
        <v>1</v>
      </c>
      <c r="X4315" s="176">
        <v>1</v>
      </c>
      <c r="Y4315" t="str">
        <f t="shared" si="241"/>
        <v>Public Elementary</v>
      </c>
      <c r="AA4315" t="str">
        <f t="shared" si="240"/>
        <v>1</v>
      </c>
    </row>
    <row r="4316" spans="1:27" ht="15.75" hidden="1" customHeight="1" x14ac:dyDescent="0.25">
      <c r="A4316" s="162">
        <v>4291</v>
      </c>
      <c r="B4316" s="176">
        <v>122106</v>
      </c>
      <c r="C4316" s="176" t="s">
        <v>4803</v>
      </c>
      <c r="D4316" s="167" t="s">
        <v>638</v>
      </c>
      <c r="E4316" s="176" t="s">
        <v>3158</v>
      </c>
      <c r="F4316" s="176" t="s">
        <v>3158</v>
      </c>
      <c r="G4316" s="176" t="s">
        <v>4787</v>
      </c>
      <c r="H4316" s="176" t="s">
        <v>4787</v>
      </c>
      <c r="I4316" s="176" t="s">
        <v>643</v>
      </c>
      <c r="J4316" s="176">
        <v>10.073319</v>
      </c>
      <c r="K4316" s="176">
        <v>125.13834</v>
      </c>
      <c r="L4316" s="176" t="s">
        <v>644</v>
      </c>
      <c r="M4316" s="176">
        <v>14</v>
      </c>
      <c r="N4316" s="176">
        <v>79</v>
      </c>
      <c r="O4316" s="176">
        <v>199</v>
      </c>
      <c r="P4316" s="176">
        <v>1454</v>
      </c>
      <c r="Q4316" s="176">
        <v>2689</v>
      </c>
      <c r="R4316" s="176">
        <v>1</v>
      </c>
      <c r="S4316" s="176" t="s">
        <v>644</v>
      </c>
      <c r="T4316" s="176"/>
      <c r="U4316" s="176" t="s">
        <v>644</v>
      </c>
      <c r="V4316" s="176" t="s">
        <v>644</v>
      </c>
      <c r="W4316" s="166">
        <f t="shared" si="242"/>
        <v>1</v>
      </c>
      <c r="X4316" s="176">
        <v>1</v>
      </c>
      <c r="Y4316" t="str">
        <f t="shared" si="241"/>
        <v>Public Elementary</v>
      </c>
      <c r="AA4316" t="str">
        <f t="shared" si="240"/>
        <v>1</v>
      </c>
    </row>
    <row r="4317" spans="1:27" ht="15.75" hidden="1" customHeight="1" x14ac:dyDescent="0.25">
      <c r="A4317" s="162">
        <v>4292</v>
      </c>
      <c r="B4317" s="176">
        <v>122107</v>
      </c>
      <c r="C4317" s="176" t="s">
        <v>4804</v>
      </c>
      <c r="D4317" s="167" t="s">
        <v>638</v>
      </c>
      <c r="E4317" s="176" t="s">
        <v>3158</v>
      </c>
      <c r="F4317" s="176" t="s">
        <v>3158</v>
      </c>
      <c r="G4317" s="176" t="s">
        <v>4784</v>
      </c>
      <c r="H4317" s="176" t="s">
        <v>4784</v>
      </c>
      <c r="I4317" s="176" t="s">
        <v>643</v>
      </c>
      <c r="J4317" s="176"/>
      <c r="K4317" s="176"/>
      <c r="L4317" s="176" t="s">
        <v>644</v>
      </c>
      <c r="M4317" s="176">
        <v>14</v>
      </c>
      <c r="N4317" s="176">
        <v>79</v>
      </c>
      <c r="O4317" s="176">
        <v>199</v>
      </c>
      <c r="P4317" s="176">
        <v>1447</v>
      </c>
      <c r="Q4317" s="176">
        <v>2681</v>
      </c>
      <c r="R4317" s="176">
        <v>1</v>
      </c>
      <c r="S4317" s="176" t="s">
        <v>644</v>
      </c>
      <c r="T4317" s="176"/>
      <c r="U4317" s="176" t="s">
        <v>644</v>
      </c>
      <c r="V4317" s="176" t="s">
        <v>644</v>
      </c>
      <c r="W4317" s="166">
        <f t="shared" si="242"/>
        <v>1</v>
      </c>
      <c r="X4317" s="176">
        <v>1</v>
      </c>
      <c r="Y4317" t="str">
        <f t="shared" si="241"/>
        <v>Public Elementary</v>
      </c>
      <c r="AA4317" t="str">
        <f t="shared" ref="AA4317:AA4380" si="243">IF(R4317=1,1,"")&amp;IF(S4317=1,2,"")&amp;IF(T4317=1,3,"")&amp;IF(U4317=1,4,"")&amp;IF(V4317=1,5,"")</f>
        <v>1</v>
      </c>
    </row>
    <row r="4318" spans="1:27" ht="15.75" hidden="1" customHeight="1" x14ac:dyDescent="0.25">
      <c r="A4318" s="162">
        <v>4293</v>
      </c>
      <c r="B4318" s="176">
        <v>122108</v>
      </c>
      <c r="C4318" s="176" t="s">
        <v>4805</v>
      </c>
      <c r="D4318" s="167" t="s">
        <v>638</v>
      </c>
      <c r="E4318" s="176" t="s">
        <v>3158</v>
      </c>
      <c r="F4318" s="176" t="s">
        <v>3158</v>
      </c>
      <c r="G4318" s="176" t="s">
        <v>4787</v>
      </c>
      <c r="H4318" s="176" t="s">
        <v>4787</v>
      </c>
      <c r="I4318" s="176" t="s">
        <v>643</v>
      </c>
      <c r="J4318" s="176">
        <v>10.043908999999999</v>
      </c>
      <c r="K4318" s="176">
        <v>125.19430199999999</v>
      </c>
      <c r="L4318" s="176" t="s">
        <v>644</v>
      </c>
      <c r="M4318" s="176">
        <v>14</v>
      </c>
      <c r="N4318" s="176">
        <v>79</v>
      </c>
      <c r="O4318" s="176">
        <v>199</v>
      </c>
      <c r="P4318" s="176">
        <v>1454</v>
      </c>
      <c r="Q4318" s="176">
        <v>2689</v>
      </c>
      <c r="R4318" s="176">
        <v>1</v>
      </c>
      <c r="S4318" s="176" t="s">
        <v>644</v>
      </c>
      <c r="T4318" s="176"/>
      <c r="U4318" s="176" t="s">
        <v>644</v>
      </c>
      <c r="V4318" s="176" t="s">
        <v>644</v>
      </c>
      <c r="W4318" s="166">
        <f t="shared" si="242"/>
        <v>1</v>
      </c>
      <c r="X4318" s="176">
        <v>1</v>
      </c>
      <c r="Y4318" t="str">
        <f t="shared" si="241"/>
        <v>Public Elementary</v>
      </c>
      <c r="AA4318" t="str">
        <f t="shared" si="243"/>
        <v>1</v>
      </c>
    </row>
    <row r="4319" spans="1:27" ht="15.75" hidden="1" customHeight="1" x14ac:dyDescent="0.25">
      <c r="A4319" s="162">
        <v>4294</v>
      </c>
      <c r="B4319" s="176">
        <v>122109</v>
      </c>
      <c r="C4319" s="176" t="s">
        <v>4806</v>
      </c>
      <c r="D4319" s="167" t="s">
        <v>638</v>
      </c>
      <c r="E4319" s="176" t="s">
        <v>3158</v>
      </c>
      <c r="F4319" s="176" t="s">
        <v>3158</v>
      </c>
      <c r="G4319" s="176" t="s">
        <v>4784</v>
      </c>
      <c r="H4319" s="176" t="s">
        <v>4784</v>
      </c>
      <c r="I4319" s="176" t="s">
        <v>643</v>
      </c>
      <c r="J4319" s="176"/>
      <c r="K4319" s="176"/>
      <c r="L4319" s="176" t="s">
        <v>644</v>
      </c>
      <c r="M4319" s="176">
        <v>14</v>
      </c>
      <c r="N4319" s="176">
        <v>79</v>
      </c>
      <c r="O4319" s="176">
        <v>199</v>
      </c>
      <c r="P4319" s="176">
        <v>1447</v>
      </c>
      <c r="Q4319" s="176">
        <v>2681</v>
      </c>
      <c r="R4319" s="176">
        <v>1</v>
      </c>
      <c r="S4319" s="176" t="s">
        <v>644</v>
      </c>
      <c r="T4319" s="176"/>
      <c r="U4319" s="176" t="s">
        <v>644</v>
      </c>
      <c r="V4319" s="176" t="s">
        <v>644</v>
      </c>
      <c r="W4319" s="166">
        <f t="shared" si="242"/>
        <v>1</v>
      </c>
      <c r="X4319" s="176">
        <v>1</v>
      </c>
      <c r="Y4319" t="str">
        <f t="shared" si="241"/>
        <v>Public Elementary</v>
      </c>
      <c r="AA4319" t="str">
        <f t="shared" si="243"/>
        <v>1</v>
      </c>
    </row>
    <row r="4320" spans="1:27" ht="15.75" hidden="1" customHeight="1" x14ac:dyDescent="0.25">
      <c r="A4320" s="162">
        <v>4295</v>
      </c>
      <c r="B4320" s="176">
        <v>122110</v>
      </c>
      <c r="C4320" s="176" t="s">
        <v>4807</v>
      </c>
      <c r="D4320" s="167" t="s">
        <v>638</v>
      </c>
      <c r="E4320" s="176" t="s">
        <v>3158</v>
      </c>
      <c r="F4320" s="176" t="s">
        <v>3158</v>
      </c>
      <c r="G4320" s="176" t="s">
        <v>4784</v>
      </c>
      <c r="H4320" s="176" t="s">
        <v>4784</v>
      </c>
      <c r="I4320" s="176" t="s">
        <v>643</v>
      </c>
      <c r="J4320" s="176">
        <v>10.206137</v>
      </c>
      <c r="K4320" s="176">
        <v>125.094523</v>
      </c>
      <c r="L4320" s="176" t="s">
        <v>644</v>
      </c>
      <c r="M4320" s="176">
        <v>14</v>
      </c>
      <c r="N4320" s="176">
        <v>79</v>
      </c>
      <c r="O4320" s="176">
        <v>199</v>
      </c>
      <c r="P4320" s="176">
        <v>1447</v>
      </c>
      <c r="Q4320" s="176">
        <v>2681</v>
      </c>
      <c r="R4320" s="176">
        <v>1</v>
      </c>
      <c r="S4320" s="176" t="s">
        <v>644</v>
      </c>
      <c r="T4320" s="176"/>
      <c r="U4320" s="176" t="s">
        <v>644</v>
      </c>
      <c r="V4320" s="176" t="s">
        <v>644</v>
      </c>
      <c r="W4320" s="166">
        <f t="shared" si="242"/>
        <v>1</v>
      </c>
      <c r="X4320" s="176">
        <v>1</v>
      </c>
      <c r="Y4320" t="str">
        <f t="shared" si="241"/>
        <v>Public Elementary</v>
      </c>
      <c r="AA4320" t="str">
        <f t="shared" si="243"/>
        <v>1</v>
      </c>
    </row>
    <row r="4321" spans="1:27" ht="15.75" hidden="1" customHeight="1" x14ac:dyDescent="0.25">
      <c r="A4321" s="162">
        <v>4296</v>
      </c>
      <c r="B4321" s="176">
        <v>122111</v>
      </c>
      <c r="C4321" s="176" t="s">
        <v>4808</v>
      </c>
      <c r="D4321" s="167" t="s">
        <v>638</v>
      </c>
      <c r="E4321" s="176" t="s">
        <v>3158</v>
      </c>
      <c r="F4321" s="176" t="s">
        <v>3158</v>
      </c>
      <c r="G4321" s="176" t="s">
        <v>4787</v>
      </c>
      <c r="H4321" s="176" t="s">
        <v>4787</v>
      </c>
      <c r="I4321" s="176" t="s">
        <v>643</v>
      </c>
      <c r="J4321" s="176">
        <v>10.058054</v>
      </c>
      <c r="K4321" s="176">
        <v>125.158371</v>
      </c>
      <c r="L4321" s="176" t="s">
        <v>644</v>
      </c>
      <c r="M4321" s="176">
        <v>14</v>
      </c>
      <c r="N4321" s="176">
        <v>79</v>
      </c>
      <c r="O4321" s="176">
        <v>199</v>
      </c>
      <c r="P4321" s="176">
        <v>1454</v>
      </c>
      <c r="Q4321" s="176">
        <v>2689</v>
      </c>
      <c r="R4321" s="176">
        <v>1</v>
      </c>
      <c r="S4321" s="176" t="s">
        <v>644</v>
      </c>
      <c r="T4321" s="176"/>
      <c r="U4321" s="176" t="s">
        <v>644</v>
      </c>
      <c r="V4321" s="176" t="s">
        <v>644</v>
      </c>
      <c r="W4321" s="166">
        <f t="shared" si="242"/>
        <v>1</v>
      </c>
      <c r="X4321" s="176">
        <v>1</v>
      </c>
      <c r="Y4321" t="str">
        <f t="shared" si="241"/>
        <v>Public Elementary</v>
      </c>
      <c r="AA4321" t="str">
        <f t="shared" si="243"/>
        <v>1</v>
      </c>
    </row>
    <row r="4322" spans="1:27" ht="15.75" hidden="1" customHeight="1" x14ac:dyDescent="0.25">
      <c r="A4322" s="162">
        <v>4297</v>
      </c>
      <c r="B4322" s="176">
        <v>122112</v>
      </c>
      <c r="C4322" s="176" t="s">
        <v>1126</v>
      </c>
      <c r="D4322" s="167" t="s">
        <v>638</v>
      </c>
      <c r="E4322" s="176" t="s">
        <v>3158</v>
      </c>
      <c r="F4322" s="176" t="s">
        <v>3158</v>
      </c>
      <c r="G4322" s="176" t="s">
        <v>4784</v>
      </c>
      <c r="H4322" s="176" t="s">
        <v>4784</v>
      </c>
      <c r="I4322" s="176" t="s">
        <v>643</v>
      </c>
      <c r="J4322" s="176"/>
      <c r="K4322" s="176"/>
      <c r="L4322" s="176" t="s">
        <v>644</v>
      </c>
      <c r="M4322" s="176">
        <v>14</v>
      </c>
      <c r="N4322" s="176">
        <v>79</v>
      </c>
      <c r="O4322" s="176">
        <v>199</v>
      </c>
      <c r="P4322" s="176">
        <v>1447</v>
      </c>
      <c r="Q4322" s="176">
        <v>2681</v>
      </c>
      <c r="R4322" s="176">
        <v>1</v>
      </c>
      <c r="S4322" s="176" t="s">
        <v>644</v>
      </c>
      <c r="T4322" s="176"/>
      <c r="U4322" s="176" t="s">
        <v>644</v>
      </c>
      <c r="V4322" s="176" t="s">
        <v>644</v>
      </c>
      <c r="W4322" s="166">
        <f t="shared" si="242"/>
        <v>1</v>
      </c>
      <c r="X4322" s="176">
        <v>1</v>
      </c>
      <c r="Y4322" t="str">
        <f t="shared" si="241"/>
        <v>Public Elementary</v>
      </c>
      <c r="AA4322" t="str">
        <f t="shared" si="243"/>
        <v>1</v>
      </c>
    </row>
    <row r="4323" spans="1:27" ht="15.75" hidden="1" customHeight="1" x14ac:dyDescent="0.25">
      <c r="A4323" s="162">
        <v>4298</v>
      </c>
      <c r="B4323" s="176">
        <v>122113</v>
      </c>
      <c r="C4323" s="176" t="s">
        <v>1794</v>
      </c>
      <c r="D4323" s="167" t="s">
        <v>638</v>
      </c>
      <c r="E4323" s="176" t="s">
        <v>3158</v>
      </c>
      <c r="F4323" s="176" t="s">
        <v>3158</v>
      </c>
      <c r="G4323" s="176" t="s">
        <v>4784</v>
      </c>
      <c r="H4323" s="176" t="s">
        <v>4784</v>
      </c>
      <c r="I4323" s="176" t="s">
        <v>643</v>
      </c>
      <c r="J4323" s="176">
        <v>10.16525</v>
      </c>
      <c r="K4323" s="176">
        <v>125.144457</v>
      </c>
      <c r="L4323" s="176" t="s">
        <v>644</v>
      </c>
      <c r="M4323" s="176">
        <v>14</v>
      </c>
      <c r="N4323" s="176">
        <v>79</v>
      </c>
      <c r="O4323" s="176">
        <v>199</v>
      </c>
      <c r="P4323" s="176">
        <v>1447</v>
      </c>
      <c r="Q4323" s="176">
        <v>2681</v>
      </c>
      <c r="R4323" s="176">
        <v>1</v>
      </c>
      <c r="S4323" s="176" t="s">
        <v>644</v>
      </c>
      <c r="T4323" s="176"/>
      <c r="U4323" s="176" t="s">
        <v>644</v>
      </c>
      <c r="V4323" s="176" t="s">
        <v>644</v>
      </c>
      <c r="W4323" s="166">
        <f t="shared" si="242"/>
        <v>1</v>
      </c>
      <c r="X4323" s="176">
        <v>1</v>
      </c>
      <c r="Y4323" t="str">
        <f t="shared" si="241"/>
        <v>Public Elementary</v>
      </c>
      <c r="AA4323" t="str">
        <f t="shared" si="243"/>
        <v>1</v>
      </c>
    </row>
    <row r="4324" spans="1:27" ht="15.75" hidden="1" customHeight="1" x14ac:dyDescent="0.25">
      <c r="A4324" s="162">
        <v>4299</v>
      </c>
      <c r="B4324" s="176">
        <v>122114</v>
      </c>
      <c r="C4324" s="176" t="s">
        <v>4809</v>
      </c>
      <c r="D4324" s="167" t="s">
        <v>638</v>
      </c>
      <c r="E4324" s="176" t="s">
        <v>3158</v>
      </c>
      <c r="F4324" s="176" t="s">
        <v>3158</v>
      </c>
      <c r="G4324" s="176" t="s">
        <v>4787</v>
      </c>
      <c r="H4324" s="176" t="s">
        <v>4787</v>
      </c>
      <c r="I4324" s="176" t="s">
        <v>643</v>
      </c>
      <c r="J4324" s="176">
        <v>10.091583</v>
      </c>
      <c r="K4324" s="176">
        <v>125.135605</v>
      </c>
      <c r="L4324" s="176" t="s">
        <v>644</v>
      </c>
      <c r="M4324" s="176">
        <v>14</v>
      </c>
      <c r="N4324" s="176">
        <v>79</v>
      </c>
      <c r="O4324" s="176">
        <v>199</v>
      </c>
      <c r="P4324" s="176">
        <v>1454</v>
      </c>
      <c r="Q4324" s="176">
        <v>2689</v>
      </c>
      <c r="R4324" s="176">
        <v>1</v>
      </c>
      <c r="S4324" s="176" t="s">
        <v>644</v>
      </c>
      <c r="T4324" s="176"/>
      <c r="U4324" s="176" t="s">
        <v>644</v>
      </c>
      <c r="V4324" s="176" t="s">
        <v>644</v>
      </c>
      <c r="W4324" s="166">
        <f t="shared" si="242"/>
        <v>1</v>
      </c>
      <c r="X4324" s="176">
        <v>1</v>
      </c>
      <c r="Y4324" t="str">
        <f t="shared" si="241"/>
        <v>Public Elementary</v>
      </c>
      <c r="AA4324" t="str">
        <f t="shared" si="243"/>
        <v>1</v>
      </c>
    </row>
    <row r="4325" spans="1:27" ht="15.75" hidden="1" customHeight="1" x14ac:dyDescent="0.25">
      <c r="A4325" s="162">
        <v>4300</v>
      </c>
      <c r="B4325" s="176">
        <v>122115</v>
      </c>
      <c r="C4325" s="176" t="s">
        <v>4759</v>
      </c>
      <c r="D4325" s="167" t="s">
        <v>638</v>
      </c>
      <c r="E4325" s="176" t="s">
        <v>3158</v>
      </c>
      <c r="F4325" s="176" t="s">
        <v>3158</v>
      </c>
      <c r="G4325" s="176" t="s">
        <v>4787</v>
      </c>
      <c r="H4325" s="176" t="s">
        <v>4787</v>
      </c>
      <c r="I4325" s="176" t="s">
        <v>643</v>
      </c>
      <c r="J4325" s="176">
        <v>10.114894</v>
      </c>
      <c r="K4325" s="176">
        <v>125.123262</v>
      </c>
      <c r="L4325" s="176" t="s">
        <v>644</v>
      </c>
      <c r="M4325" s="176">
        <v>14</v>
      </c>
      <c r="N4325" s="176">
        <v>79</v>
      </c>
      <c r="O4325" s="176">
        <v>199</v>
      </c>
      <c r="P4325" s="176">
        <v>1454</v>
      </c>
      <c r="Q4325" s="176">
        <v>2689</v>
      </c>
      <c r="R4325" s="176">
        <v>1</v>
      </c>
      <c r="S4325" s="176" t="s">
        <v>644</v>
      </c>
      <c r="T4325" s="176"/>
      <c r="U4325" s="176" t="s">
        <v>644</v>
      </c>
      <c r="V4325" s="176" t="s">
        <v>644</v>
      </c>
      <c r="W4325" s="166">
        <f t="shared" si="242"/>
        <v>1</v>
      </c>
      <c r="X4325" s="176">
        <v>1</v>
      </c>
      <c r="Y4325" t="str">
        <f t="shared" si="241"/>
        <v>Public Elementary</v>
      </c>
      <c r="AA4325" t="str">
        <f t="shared" si="243"/>
        <v>1</v>
      </c>
    </row>
    <row r="4326" spans="1:27" ht="15.75" hidden="1" customHeight="1" x14ac:dyDescent="0.25">
      <c r="A4326" s="162">
        <v>4301</v>
      </c>
      <c r="B4326" s="176">
        <v>122116</v>
      </c>
      <c r="C4326" s="176" t="s">
        <v>4810</v>
      </c>
      <c r="D4326" s="167" t="s">
        <v>638</v>
      </c>
      <c r="E4326" s="176" t="s">
        <v>3158</v>
      </c>
      <c r="F4326" s="176" t="s">
        <v>3158</v>
      </c>
      <c r="G4326" s="176" t="s">
        <v>4784</v>
      </c>
      <c r="H4326" s="176" t="s">
        <v>4784</v>
      </c>
      <c r="I4326" s="176" t="s">
        <v>643</v>
      </c>
      <c r="J4326" s="176">
        <v>10.184765000000001</v>
      </c>
      <c r="K4326" s="176">
        <v>125.13460600000001</v>
      </c>
      <c r="L4326" s="176" t="s">
        <v>644</v>
      </c>
      <c r="M4326" s="176">
        <v>14</v>
      </c>
      <c r="N4326" s="176">
        <v>79</v>
      </c>
      <c r="O4326" s="176">
        <v>199</v>
      </c>
      <c r="P4326" s="176">
        <v>1447</v>
      </c>
      <c r="Q4326" s="176">
        <v>2681</v>
      </c>
      <c r="R4326" s="176">
        <v>1</v>
      </c>
      <c r="S4326" s="176" t="s">
        <v>644</v>
      </c>
      <c r="T4326" s="176"/>
      <c r="U4326" s="176" t="s">
        <v>644</v>
      </c>
      <c r="V4326" s="176" t="s">
        <v>644</v>
      </c>
      <c r="W4326" s="166">
        <f t="shared" si="242"/>
        <v>1</v>
      </c>
      <c r="X4326" s="176">
        <v>1</v>
      </c>
      <c r="Y4326" t="str">
        <f t="shared" si="241"/>
        <v>Public Elementary</v>
      </c>
      <c r="AA4326" t="str">
        <f t="shared" si="243"/>
        <v>1</v>
      </c>
    </row>
    <row r="4327" spans="1:27" ht="15.75" hidden="1" customHeight="1" x14ac:dyDescent="0.25">
      <c r="A4327" s="162">
        <v>4302</v>
      </c>
      <c r="B4327" s="176">
        <v>122117</v>
      </c>
      <c r="C4327" s="176" t="s">
        <v>4811</v>
      </c>
      <c r="D4327" s="167" t="s">
        <v>638</v>
      </c>
      <c r="E4327" s="176" t="s">
        <v>3158</v>
      </c>
      <c r="F4327" s="176" t="s">
        <v>3158</v>
      </c>
      <c r="G4327" s="176" t="s">
        <v>4787</v>
      </c>
      <c r="H4327" s="176" t="s">
        <v>4787</v>
      </c>
      <c r="I4327" s="176" t="s">
        <v>643</v>
      </c>
      <c r="J4327" s="176">
        <v>10.055065000000001</v>
      </c>
      <c r="K4327" s="176">
        <v>125.18091200000001</v>
      </c>
      <c r="L4327" s="176" t="s">
        <v>644</v>
      </c>
      <c r="M4327" s="176">
        <v>14</v>
      </c>
      <c r="N4327" s="176">
        <v>79</v>
      </c>
      <c r="O4327" s="176">
        <v>199</v>
      </c>
      <c r="P4327" s="176">
        <v>1454</v>
      </c>
      <c r="Q4327" s="176">
        <v>2689</v>
      </c>
      <c r="R4327" s="176">
        <v>1</v>
      </c>
      <c r="S4327" s="176" t="s">
        <v>644</v>
      </c>
      <c r="T4327" s="176"/>
      <c r="U4327" s="176" t="s">
        <v>644</v>
      </c>
      <c r="V4327" s="176" t="s">
        <v>644</v>
      </c>
      <c r="W4327" s="166">
        <f t="shared" si="242"/>
        <v>1</v>
      </c>
      <c r="X4327" s="176">
        <v>1</v>
      </c>
      <c r="Y4327" t="str">
        <f t="shared" si="241"/>
        <v>Public Elementary</v>
      </c>
      <c r="AA4327" t="str">
        <f t="shared" si="243"/>
        <v>1</v>
      </c>
    </row>
    <row r="4328" spans="1:27" ht="15.75" hidden="1" customHeight="1" x14ac:dyDescent="0.25">
      <c r="A4328" s="162">
        <v>4303</v>
      </c>
      <c r="B4328" s="176">
        <v>122178</v>
      </c>
      <c r="C4328" s="176" t="s">
        <v>4812</v>
      </c>
      <c r="D4328" s="167" t="s">
        <v>638</v>
      </c>
      <c r="E4328" s="176" t="s">
        <v>3158</v>
      </c>
      <c r="F4328" s="176" t="s">
        <v>3158</v>
      </c>
      <c r="G4328" s="176" t="s">
        <v>4813</v>
      </c>
      <c r="H4328" s="176" t="s">
        <v>4813</v>
      </c>
      <c r="I4328" s="176" t="s">
        <v>643</v>
      </c>
      <c r="J4328" s="176">
        <v>10.06130278</v>
      </c>
      <c r="K4328" s="176">
        <v>124.9559361</v>
      </c>
      <c r="L4328" s="176" t="s">
        <v>644</v>
      </c>
      <c r="M4328" s="176">
        <v>14</v>
      </c>
      <c r="N4328" s="176">
        <v>79</v>
      </c>
      <c r="O4328" s="176">
        <v>199</v>
      </c>
      <c r="P4328" s="176">
        <v>1449</v>
      </c>
      <c r="Q4328" s="176">
        <v>2683</v>
      </c>
      <c r="R4328" s="176">
        <v>1</v>
      </c>
      <c r="S4328" s="176" t="s">
        <v>644</v>
      </c>
      <c r="T4328" s="176"/>
      <c r="U4328" s="176" t="s">
        <v>644</v>
      </c>
      <c r="V4328" s="176" t="s">
        <v>644</v>
      </c>
      <c r="W4328" s="166">
        <f t="shared" si="242"/>
        <v>1</v>
      </c>
      <c r="X4328" s="176">
        <v>1</v>
      </c>
      <c r="Y4328" t="str">
        <f t="shared" si="241"/>
        <v>Public Elementary</v>
      </c>
      <c r="AA4328" t="str">
        <f t="shared" si="243"/>
        <v>1</v>
      </c>
    </row>
    <row r="4329" spans="1:27" ht="15.75" hidden="1" customHeight="1" x14ac:dyDescent="0.25">
      <c r="A4329" s="162">
        <v>4304</v>
      </c>
      <c r="B4329" s="176">
        <v>122179</v>
      </c>
      <c r="C4329" s="176" t="s">
        <v>4814</v>
      </c>
      <c r="D4329" s="167" t="s">
        <v>638</v>
      </c>
      <c r="E4329" s="176" t="s">
        <v>3158</v>
      </c>
      <c r="F4329" s="176" t="s">
        <v>3158</v>
      </c>
      <c r="G4329" s="176" t="s">
        <v>4813</v>
      </c>
      <c r="H4329" s="176" t="s">
        <v>4813</v>
      </c>
      <c r="I4329" s="176" t="s">
        <v>643</v>
      </c>
      <c r="J4329" s="176">
        <v>10.09139572</v>
      </c>
      <c r="K4329" s="176">
        <v>124.90745560000001</v>
      </c>
      <c r="L4329" s="176" t="s">
        <v>644</v>
      </c>
      <c r="M4329" s="176">
        <v>14</v>
      </c>
      <c r="N4329" s="176">
        <v>79</v>
      </c>
      <c r="O4329" s="176">
        <v>199</v>
      </c>
      <c r="P4329" s="176">
        <v>1449</v>
      </c>
      <c r="Q4329" s="176">
        <v>2683</v>
      </c>
      <c r="R4329" s="176">
        <v>1</v>
      </c>
      <c r="S4329" s="176" t="s">
        <v>644</v>
      </c>
      <c r="T4329" s="176"/>
      <c r="U4329" s="176" t="s">
        <v>644</v>
      </c>
      <c r="V4329" s="176" t="s">
        <v>644</v>
      </c>
      <c r="W4329" s="166">
        <f t="shared" si="242"/>
        <v>1</v>
      </c>
      <c r="X4329" s="176">
        <v>1</v>
      </c>
      <c r="Y4329" t="str">
        <f t="shared" si="241"/>
        <v>Public Elementary</v>
      </c>
      <c r="AA4329" t="str">
        <f t="shared" si="243"/>
        <v>1</v>
      </c>
    </row>
    <row r="4330" spans="1:27" ht="15.75" hidden="1" customHeight="1" x14ac:dyDescent="0.25">
      <c r="A4330" s="162">
        <v>4305</v>
      </c>
      <c r="B4330" s="176">
        <v>122180</v>
      </c>
      <c r="C4330" s="176" t="s">
        <v>4815</v>
      </c>
      <c r="D4330" s="167" t="s">
        <v>638</v>
      </c>
      <c r="E4330" s="176" t="s">
        <v>3158</v>
      </c>
      <c r="F4330" s="176" t="s">
        <v>3158</v>
      </c>
      <c r="G4330" s="176" t="s">
        <v>4813</v>
      </c>
      <c r="H4330" s="176" t="s">
        <v>4813</v>
      </c>
      <c r="I4330" s="176" t="s">
        <v>643</v>
      </c>
      <c r="J4330" s="176">
        <v>10.044247</v>
      </c>
      <c r="K4330" s="176">
        <v>124.989681</v>
      </c>
      <c r="L4330" s="176" t="s">
        <v>644</v>
      </c>
      <c r="M4330" s="176">
        <v>14</v>
      </c>
      <c r="N4330" s="176">
        <v>79</v>
      </c>
      <c r="O4330" s="176">
        <v>199</v>
      </c>
      <c r="P4330" s="176">
        <v>1449</v>
      </c>
      <c r="Q4330" s="176">
        <v>2683</v>
      </c>
      <c r="R4330" s="176">
        <v>1</v>
      </c>
      <c r="S4330" s="176" t="s">
        <v>644</v>
      </c>
      <c r="T4330" s="176"/>
      <c r="U4330" s="176" t="s">
        <v>644</v>
      </c>
      <c r="V4330" s="176" t="s">
        <v>644</v>
      </c>
      <c r="W4330" s="166">
        <f t="shared" si="242"/>
        <v>1</v>
      </c>
      <c r="X4330" s="176">
        <v>1</v>
      </c>
      <c r="Y4330" t="str">
        <f t="shared" si="241"/>
        <v>Public Elementary</v>
      </c>
      <c r="AA4330" t="str">
        <f t="shared" si="243"/>
        <v>1</v>
      </c>
    </row>
    <row r="4331" spans="1:27" ht="15.75" hidden="1" customHeight="1" x14ac:dyDescent="0.25">
      <c r="A4331" s="162">
        <v>4306</v>
      </c>
      <c r="B4331" s="176">
        <v>122181</v>
      </c>
      <c r="C4331" s="176" t="s">
        <v>4816</v>
      </c>
      <c r="D4331" s="167" t="s">
        <v>638</v>
      </c>
      <c r="E4331" s="176" t="s">
        <v>3158</v>
      </c>
      <c r="F4331" s="176" t="s">
        <v>3158</v>
      </c>
      <c r="G4331" s="176" t="s">
        <v>4813</v>
      </c>
      <c r="H4331" s="176" t="s">
        <v>4813</v>
      </c>
      <c r="I4331" s="176" t="s">
        <v>643</v>
      </c>
      <c r="J4331" s="176">
        <v>10.138552000000001</v>
      </c>
      <c r="K4331" s="176">
        <v>124.951916</v>
      </c>
      <c r="L4331" s="176" t="s">
        <v>644</v>
      </c>
      <c r="M4331" s="176">
        <v>14</v>
      </c>
      <c r="N4331" s="176">
        <v>79</v>
      </c>
      <c r="O4331" s="176">
        <v>199</v>
      </c>
      <c r="P4331" s="176">
        <v>1449</v>
      </c>
      <c r="Q4331" s="176">
        <v>2683</v>
      </c>
      <c r="R4331" s="176">
        <v>1</v>
      </c>
      <c r="S4331" s="176" t="s">
        <v>644</v>
      </c>
      <c r="T4331" s="176"/>
      <c r="U4331" s="176" t="s">
        <v>644</v>
      </c>
      <c r="V4331" s="176" t="s">
        <v>644</v>
      </c>
      <c r="W4331" s="166">
        <f t="shared" si="242"/>
        <v>1</v>
      </c>
      <c r="X4331" s="176">
        <v>1</v>
      </c>
      <c r="Y4331" t="str">
        <f t="shared" si="241"/>
        <v>Public Elementary</v>
      </c>
      <c r="AA4331" t="str">
        <f t="shared" si="243"/>
        <v>1</v>
      </c>
    </row>
    <row r="4332" spans="1:27" ht="15.75" hidden="1" customHeight="1" x14ac:dyDescent="0.25">
      <c r="A4332" s="162">
        <v>4307</v>
      </c>
      <c r="B4332" s="176">
        <v>122182</v>
      </c>
      <c r="C4332" s="176" t="s">
        <v>4817</v>
      </c>
      <c r="D4332" s="167" t="s">
        <v>638</v>
      </c>
      <c r="E4332" s="176" t="s">
        <v>3158</v>
      </c>
      <c r="F4332" s="176" t="s">
        <v>3158</v>
      </c>
      <c r="G4332" s="176" t="s">
        <v>4813</v>
      </c>
      <c r="H4332" s="176" t="s">
        <v>4813</v>
      </c>
      <c r="I4332" s="176" t="s">
        <v>643</v>
      </c>
      <c r="J4332" s="176">
        <v>10.06115</v>
      </c>
      <c r="K4332" s="176">
        <v>124.962215</v>
      </c>
      <c r="L4332" s="176" t="s">
        <v>644</v>
      </c>
      <c r="M4332" s="176">
        <v>14</v>
      </c>
      <c r="N4332" s="176">
        <v>79</v>
      </c>
      <c r="O4332" s="176">
        <v>199</v>
      </c>
      <c r="P4332" s="176">
        <v>1449</v>
      </c>
      <c r="Q4332" s="176">
        <v>2683</v>
      </c>
      <c r="R4332" s="176">
        <v>1</v>
      </c>
      <c r="S4332" s="176" t="s">
        <v>644</v>
      </c>
      <c r="T4332" s="176"/>
      <c r="U4332" s="176" t="s">
        <v>644</v>
      </c>
      <c r="V4332" s="176" t="s">
        <v>644</v>
      </c>
      <c r="W4332" s="166">
        <f t="shared" si="242"/>
        <v>1</v>
      </c>
      <c r="X4332" s="176">
        <v>1</v>
      </c>
      <c r="Y4332" t="str">
        <f t="shared" si="241"/>
        <v>Public Elementary</v>
      </c>
      <c r="AA4332" t="str">
        <f t="shared" si="243"/>
        <v>1</v>
      </c>
    </row>
    <row r="4333" spans="1:27" ht="15.75" hidden="1" customHeight="1" x14ac:dyDescent="0.25">
      <c r="A4333" s="162">
        <v>4308</v>
      </c>
      <c r="B4333" s="176">
        <v>122183</v>
      </c>
      <c r="C4333" s="176" t="s">
        <v>4818</v>
      </c>
      <c r="D4333" s="167" t="s">
        <v>638</v>
      </c>
      <c r="E4333" s="176" t="s">
        <v>3158</v>
      </c>
      <c r="F4333" s="176" t="s">
        <v>3158</v>
      </c>
      <c r="G4333" s="176" t="s">
        <v>4813</v>
      </c>
      <c r="H4333" s="176" t="s">
        <v>4813</v>
      </c>
      <c r="I4333" s="176" t="s">
        <v>643</v>
      </c>
      <c r="J4333" s="176">
        <v>10.089206000000001</v>
      </c>
      <c r="K4333" s="176">
        <v>124.9614</v>
      </c>
      <c r="L4333" s="176" t="s">
        <v>644</v>
      </c>
      <c r="M4333" s="176">
        <v>14</v>
      </c>
      <c r="N4333" s="176">
        <v>79</v>
      </c>
      <c r="O4333" s="176">
        <v>199</v>
      </c>
      <c r="P4333" s="176">
        <v>1449</v>
      </c>
      <c r="Q4333" s="176">
        <v>2683</v>
      </c>
      <c r="R4333" s="176">
        <v>1</v>
      </c>
      <c r="S4333" s="176" t="s">
        <v>644</v>
      </c>
      <c r="T4333" s="176"/>
      <c r="U4333" s="176" t="s">
        <v>644</v>
      </c>
      <c r="V4333" s="176" t="s">
        <v>644</v>
      </c>
      <c r="W4333" s="166">
        <f t="shared" si="242"/>
        <v>1</v>
      </c>
      <c r="X4333" s="176">
        <v>1</v>
      </c>
      <c r="Y4333" t="str">
        <f t="shared" si="241"/>
        <v>Public Elementary</v>
      </c>
      <c r="AA4333" t="str">
        <f t="shared" si="243"/>
        <v>1</v>
      </c>
    </row>
    <row r="4334" spans="1:27" ht="15.75" hidden="1" customHeight="1" x14ac:dyDescent="0.25">
      <c r="A4334" s="162">
        <v>4309</v>
      </c>
      <c r="B4334" s="176">
        <v>122184</v>
      </c>
      <c r="C4334" s="176" t="s">
        <v>4819</v>
      </c>
      <c r="D4334" s="167" t="s">
        <v>638</v>
      </c>
      <c r="E4334" s="176" t="s">
        <v>3158</v>
      </c>
      <c r="F4334" s="176" t="s">
        <v>3158</v>
      </c>
      <c r="G4334" s="176" t="s">
        <v>4813</v>
      </c>
      <c r="H4334" s="176" t="s">
        <v>4813</v>
      </c>
      <c r="I4334" s="176" t="s">
        <v>643</v>
      </c>
      <c r="J4334" s="176">
        <v>10.053374</v>
      </c>
      <c r="K4334" s="176">
        <v>124.96893900000001</v>
      </c>
      <c r="L4334" s="176" t="s">
        <v>644</v>
      </c>
      <c r="M4334" s="176">
        <v>14</v>
      </c>
      <c r="N4334" s="176">
        <v>79</v>
      </c>
      <c r="O4334" s="176">
        <v>199</v>
      </c>
      <c r="P4334" s="176">
        <v>1449</v>
      </c>
      <c r="Q4334" s="176">
        <v>2683</v>
      </c>
      <c r="R4334" s="176">
        <v>1</v>
      </c>
      <c r="S4334" s="176" t="s">
        <v>644</v>
      </c>
      <c r="T4334" s="176"/>
      <c r="U4334" s="176" t="s">
        <v>644</v>
      </c>
      <c r="V4334" s="176" t="s">
        <v>644</v>
      </c>
      <c r="W4334" s="166">
        <f t="shared" si="242"/>
        <v>1</v>
      </c>
      <c r="X4334" s="176">
        <v>1</v>
      </c>
      <c r="Y4334" t="str">
        <f t="shared" si="241"/>
        <v>Public Elementary</v>
      </c>
      <c r="AA4334" t="str">
        <f t="shared" si="243"/>
        <v>1</v>
      </c>
    </row>
    <row r="4335" spans="1:27" ht="15.75" hidden="1" customHeight="1" x14ac:dyDescent="0.25">
      <c r="A4335" s="162">
        <v>4310</v>
      </c>
      <c r="B4335" s="176">
        <v>122185</v>
      </c>
      <c r="C4335" s="176" t="s">
        <v>4820</v>
      </c>
      <c r="D4335" s="167" t="s">
        <v>638</v>
      </c>
      <c r="E4335" s="176" t="s">
        <v>3158</v>
      </c>
      <c r="F4335" s="176" t="s">
        <v>3158</v>
      </c>
      <c r="G4335" s="176" t="s">
        <v>4813</v>
      </c>
      <c r="H4335" s="176" t="s">
        <v>4813</v>
      </c>
      <c r="I4335" s="176" t="s">
        <v>643</v>
      </c>
      <c r="J4335" s="176">
        <v>10.10974</v>
      </c>
      <c r="K4335" s="176">
        <v>124.90036000000001</v>
      </c>
      <c r="L4335" s="176" t="s">
        <v>644</v>
      </c>
      <c r="M4335" s="176">
        <v>14</v>
      </c>
      <c r="N4335" s="176">
        <v>79</v>
      </c>
      <c r="O4335" s="176">
        <v>199</v>
      </c>
      <c r="P4335" s="176">
        <v>1449</v>
      </c>
      <c r="Q4335" s="176">
        <v>2683</v>
      </c>
      <c r="R4335" s="176">
        <v>1</v>
      </c>
      <c r="S4335" s="176" t="s">
        <v>644</v>
      </c>
      <c r="T4335" s="176"/>
      <c r="U4335" s="176" t="s">
        <v>644</v>
      </c>
      <c r="V4335" s="176" t="s">
        <v>644</v>
      </c>
      <c r="W4335" s="166">
        <f t="shared" si="242"/>
        <v>1</v>
      </c>
      <c r="X4335" s="176">
        <v>1</v>
      </c>
      <c r="Y4335" t="str">
        <f t="shared" si="241"/>
        <v>Public Elementary</v>
      </c>
      <c r="AA4335" t="str">
        <f t="shared" si="243"/>
        <v>1</v>
      </c>
    </row>
    <row r="4336" spans="1:27" ht="15.75" hidden="1" customHeight="1" x14ac:dyDescent="0.25">
      <c r="A4336" s="162">
        <v>4311</v>
      </c>
      <c r="B4336" s="176">
        <v>122186</v>
      </c>
      <c r="C4336" s="176" t="s">
        <v>4821</v>
      </c>
      <c r="D4336" s="167" t="s">
        <v>638</v>
      </c>
      <c r="E4336" s="176" t="s">
        <v>3158</v>
      </c>
      <c r="F4336" s="176" t="s">
        <v>3158</v>
      </c>
      <c r="G4336" s="176" t="s">
        <v>4813</v>
      </c>
      <c r="H4336" s="176" t="s">
        <v>4813</v>
      </c>
      <c r="I4336" s="176" t="s">
        <v>643</v>
      </c>
      <c r="J4336" s="176">
        <v>10.12154722</v>
      </c>
      <c r="K4336" s="176">
        <v>124.9248389</v>
      </c>
      <c r="L4336" s="176" t="s">
        <v>644</v>
      </c>
      <c r="M4336" s="176">
        <v>14</v>
      </c>
      <c r="N4336" s="176">
        <v>79</v>
      </c>
      <c r="O4336" s="176">
        <v>199</v>
      </c>
      <c r="P4336" s="176">
        <v>1449</v>
      </c>
      <c r="Q4336" s="176">
        <v>2683</v>
      </c>
      <c r="R4336" s="176">
        <v>1</v>
      </c>
      <c r="S4336" s="176" t="s">
        <v>644</v>
      </c>
      <c r="T4336" s="176"/>
      <c r="U4336" s="176" t="s">
        <v>644</v>
      </c>
      <c r="V4336" s="176" t="s">
        <v>644</v>
      </c>
      <c r="W4336" s="166">
        <f t="shared" si="242"/>
        <v>1</v>
      </c>
      <c r="X4336" s="176">
        <v>1</v>
      </c>
      <c r="Y4336" t="str">
        <f t="shared" si="241"/>
        <v>Public Elementary</v>
      </c>
      <c r="AA4336" t="str">
        <f t="shared" si="243"/>
        <v>1</v>
      </c>
    </row>
    <row r="4337" spans="1:27" ht="15.75" hidden="1" customHeight="1" x14ac:dyDescent="0.25">
      <c r="A4337" s="162">
        <v>4312</v>
      </c>
      <c r="B4337" s="176">
        <v>122187</v>
      </c>
      <c r="C4337" s="176" t="s">
        <v>4822</v>
      </c>
      <c r="D4337" s="167" t="s">
        <v>638</v>
      </c>
      <c r="E4337" s="176" t="s">
        <v>3158</v>
      </c>
      <c r="F4337" s="176" t="s">
        <v>3158</v>
      </c>
      <c r="G4337" s="176" t="s">
        <v>4813</v>
      </c>
      <c r="H4337" s="176" t="s">
        <v>4813</v>
      </c>
      <c r="I4337" s="176" t="s">
        <v>643</v>
      </c>
      <c r="J4337" s="176">
        <v>10.11879167</v>
      </c>
      <c r="K4337" s="176">
        <v>124.9179944</v>
      </c>
      <c r="L4337" s="176" t="s">
        <v>644</v>
      </c>
      <c r="M4337" s="176">
        <v>14</v>
      </c>
      <c r="N4337" s="176">
        <v>79</v>
      </c>
      <c r="O4337" s="176">
        <v>199</v>
      </c>
      <c r="P4337" s="176">
        <v>1449</v>
      </c>
      <c r="Q4337" s="176">
        <v>2683</v>
      </c>
      <c r="R4337" s="176">
        <v>1</v>
      </c>
      <c r="S4337" s="176" t="s">
        <v>644</v>
      </c>
      <c r="T4337" s="176"/>
      <c r="U4337" s="176" t="s">
        <v>644</v>
      </c>
      <c r="V4337" s="176" t="s">
        <v>644</v>
      </c>
      <c r="W4337" s="166">
        <f t="shared" si="242"/>
        <v>1</v>
      </c>
      <c r="X4337" s="176">
        <v>1</v>
      </c>
      <c r="Y4337" t="str">
        <f t="shared" si="241"/>
        <v>Public Elementary</v>
      </c>
      <c r="AA4337" t="str">
        <f t="shared" si="243"/>
        <v>1</v>
      </c>
    </row>
    <row r="4338" spans="1:27" ht="15.75" hidden="1" customHeight="1" x14ac:dyDescent="0.25">
      <c r="A4338" s="162">
        <v>4313</v>
      </c>
      <c r="B4338" s="176">
        <v>122188</v>
      </c>
      <c r="C4338" s="176" t="s">
        <v>1958</v>
      </c>
      <c r="D4338" s="167" t="s">
        <v>638</v>
      </c>
      <c r="E4338" s="176" t="s">
        <v>3158</v>
      </c>
      <c r="F4338" s="176" t="s">
        <v>3158</v>
      </c>
      <c r="G4338" s="176" t="s">
        <v>4813</v>
      </c>
      <c r="H4338" s="176" t="s">
        <v>4813</v>
      </c>
      <c r="I4338" s="176" t="s">
        <v>643</v>
      </c>
      <c r="J4338" s="176">
        <v>10.111852000000001</v>
      </c>
      <c r="K4338" s="176">
        <v>124.915524</v>
      </c>
      <c r="L4338" s="176" t="s">
        <v>644</v>
      </c>
      <c r="M4338" s="176">
        <v>14</v>
      </c>
      <c r="N4338" s="176">
        <v>79</v>
      </c>
      <c r="O4338" s="176">
        <v>199</v>
      </c>
      <c r="P4338" s="176">
        <v>1449</v>
      </c>
      <c r="Q4338" s="176">
        <v>2683</v>
      </c>
      <c r="R4338" s="176">
        <v>1</v>
      </c>
      <c r="S4338" s="176" t="s">
        <v>644</v>
      </c>
      <c r="T4338" s="176"/>
      <c r="U4338" s="176" t="s">
        <v>644</v>
      </c>
      <c r="V4338" s="176" t="s">
        <v>644</v>
      </c>
      <c r="W4338" s="166">
        <f t="shared" si="242"/>
        <v>1</v>
      </c>
      <c r="X4338" s="176">
        <v>1</v>
      </c>
      <c r="Y4338" t="str">
        <f t="shared" si="241"/>
        <v>Public Elementary</v>
      </c>
      <c r="AA4338" t="str">
        <f t="shared" si="243"/>
        <v>1</v>
      </c>
    </row>
    <row r="4339" spans="1:27" ht="15.75" hidden="1" customHeight="1" x14ac:dyDescent="0.25">
      <c r="A4339" s="162">
        <v>4314</v>
      </c>
      <c r="B4339" s="176">
        <v>122189</v>
      </c>
      <c r="C4339" s="176" t="s">
        <v>4823</v>
      </c>
      <c r="D4339" s="167" t="s">
        <v>638</v>
      </c>
      <c r="E4339" s="176" t="s">
        <v>3158</v>
      </c>
      <c r="F4339" s="176" t="s">
        <v>3158</v>
      </c>
      <c r="G4339" s="176" t="s">
        <v>4813</v>
      </c>
      <c r="H4339" s="176" t="s">
        <v>4813</v>
      </c>
      <c r="I4339" s="176" t="s">
        <v>643</v>
      </c>
      <c r="J4339" s="176">
        <v>10.0783497</v>
      </c>
      <c r="K4339" s="176">
        <v>124.94100539999999</v>
      </c>
      <c r="L4339" s="176" t="s">
        <v>644</v>
      </c>
      <c r="M4339" s="176">
        <v>14</v>
      </c>
      <c r="N4339" s="176">
        <v>79</v>
      </c>
      <c r="O4339" s="176">
        <v>199</v>
      </c>
      <c r="P4339" s="176">
        <v>1449</v>
      </c>
      <c r="Q4339" s="176">
        <v>2683</v>
      </c>
      <c r="R4339" s="176">
        <v>1</v>
      </c>
      <c r="S4339" s="176" t="s">
        <v>644</v>
      </c>
      <c r="T4339" s="176"/>
      <c r="U4339" s="176" t="s">
        <v>644</v>
      </c>
      <c r="V4339" s="176" t="s">
        <v>644</v>
      </c>
      <c r="W4339" s="166">
        <f t="shared" si="242"/>
        <v>1</v>
      </c>
      <c r="X4339" s="176">
        <v>1</v>
      </c>
      <c r="Y4339" t="str">
        <f t="shared" si="241"/>
        <v>Public Elementary</v>
      </c>
      <c r="AA4339" t="str">
        <f t="shared" si="243"/>
        <v>1</v>
      </c>
    </row>
    <row r="4340" spans="1:27" ht="15.75" hidden="1" customHeight="1" x14ac:dyDescent="0.25">
      <c r="A4340" s="162">
        <v>4315</v>
      </c>
      <c r="B4340" s="176">
        <v>122190</v>
      </c>
      <c r="C4340" s="176" t="s">
        <v>4824</v>
      </c>
      <c r="D4340" s="167" t="s">
        <v>638</v>
      </c>
      <c r="E4340" s="176" t="s">
        <v>3158</v>
      </c>
      <c r="F4340" s="176" t="s">
        <v>3158</v>
      </c>
      <c r="G4340" s="176" t="s">
        <v>4813</v>
      </c>
      <c r="H4340" s="176" t="s">
        <v>4813</v>
      </c>
      <c r="I4340" s="176" t="s">
        <v>643</v>
      </c>
      <c r="J4340" s="176">
        <v>10.070107999999999</v>
      </c>
      <c r="K4340" s="176">
        <v>124.94732399999999</v>
      </c>
      <c r="L4340" s="176" t="s">
        <v>644</v>
      </c>
      <c r="M4340" s="176">
        <v>14</v>
      </c>
      <c r="N4340" s="176">
        <v>79</v>
      </c>
      <c r="O4340" s="176">
        <v>199</v>
      </c>
      <c r="P4340" s="176">
        <v>1449</v>
      </c>
      <c r="Q4340" s="176">
        <v>2683</v>
      </c>
      <c r="R4340" s="176">
        <v>1</v>
      </c>
      <c r="S4340" s="176" t="s">
        <v>644</v>
      </c>
      <c r="T4340" s="176"/>
      <c r="U4340" s="176" t="s">
        <v>644</v>
      </c>
      <c r="V4340" s="176" t="s">
        <v>644</v>
      </c>
      <c r="W4340" s="166">
        <f t="shared" si="242"/>
        <v>1</v>
      </c>
      <c r="X4340" s="176">
        <v>1</v>
      </c>
      <c r="Y4340" t="str">
        <f t="shared" si="241"/>
        <v>Public Elementary</v>
      </c>
      <c r="AA4340" t="str">
        <f t="shared" si="243"/>
        <v>1</v>
      </c>
    </row>
    <row r="4341" spans="1:27" ht="15.75" hidden="1" customHeight="1" x14ac:dyDescent="0.25">
      <c r="A4341" s="162">
        <v>4316</v>
      </c>
      <c r="B4341" s="176">
        <v>122191</v>
      </c>
      <c r="C4341" s="176" t="s">
        <v>2114</v>
      </c>
      <c r="D4341" s="167" t="s">
        <v>638</v>
      </c>
      <c r="E4341" s="176" t="s">
        <v>3158</v>
      </c>
      <c r="F4341" s="176" t="s">
        <v>3158</v>
      </c>
      <c r="G4341" s="176" t="s">
        <v>4813</v>
      </c>
      <c r="H4341" s="176" t="s">
        <v>4813</v>
      </c>
      <c r="I4341" s="176" t="s">
        <v>643</v>
      </c>
      <c r="J4341" s="176">
        <v>10.084706000000001</v>
      </c>
      <c r="K4341" s="176">
        <v>124.93383799999999</v>
      </c>
      <c r="L4341" s="176" t="s">
        <v>644</v>
      </c>
      <c r="M4341" s="176">
        <v>14</v>
      </c>
      <c r="N4341" s="176">
        <v>79</v>
      </c>
      <c r="O4341" s="176">
        <v>199</v>
      </c>
      <c r="P4341" s="176">
        <v>1449</v>
      </c>
      <c r="Q4341" s="176">
        <v>2683</v>
      </c>
      <c r="R4341" s="176">
        <v>1</v>
      </c>
      <c r="S4341" s="176" t="s">
        <v>644</v>
      </c>
      <c r="T4341" s="176"/>
      <c r="U4341" s="176" t="s">
        <v>644</v>
      </c>
      <c r="V4341" s="176" t="s">
        <v>644</v>
      </c>
      <c r="W4341" s="166">
        <f t="shared" si="242"/>
        <v>1</v>
      </c>
      <c r="X4341" s="176">
        <v>1</v>
      </c>
      <c r="Y4341" t="str">
        <f t="shared" si="241"/>
        <v>Public Elementary</v>
      </c>
      <c r="AA4341" t="str">
        <f t="shared" si="243"/>
        <v>1</v>
      </c>
    </row>
    <row r="4342" spans="1:27" ht="15.75" hidden="1" customHeight="1" x14ac:dyDescent="0.25">
      <c r="A4342" s="162">
        <v>4317</v>
      </c>
      <c r="B4342" s="176">
        <v>122192</v>
      </c>
      <c r="C4342" s="176" t="s">
        <v>4825</v>
      </c>
      <c r="D4342" s="167" t="s">
        <v>638</v>
      </c>
      <c r="E4342" s="176" t="s">
        <v>3158</v>
      </c>
      <c r="F4342" s="176" t="s">
        <v>3158</v>
      </c>
      <c r="G4342" s="176" t="s">
        <v>4813</v>
      </c>
      <c r="H4342" s="176" t="s">
        <v>4813</v>
      </c>
      <c r="I4342" s="176" t="s">
        <v>643</v>
      </c>
      <c r="J4342" s="176">
        <v>10.083121999999999</v>
      </c>
      <c r="K4342" s="176">
        <v>124.978008</v>
      </c>
      <c r="L4342" s="176" t="s">
        <v>644</v>
      </c>
      <c r="M4342" s="176">
        <v>14</v>
      </c>
      <c r="N4342" s="176">
        <v>79</v>
      </c>
      <c r="O4342" s="176">
        <v>199</v>
      </c>
      <c r="P4342" s="176">
        <v>1449</v>
      </c>
      <c r="Q4342" s="176">
        <v>2683</v>
      </c>
      <c r="R4342" s="176">
        <v>1</v>
      </c>
      <c r="S4342" s="176" t="s">
        <v>644</v>
      </c>
      <c r="T4342" s="176"/>
      <c r="U4342" s="176" t="s">
        <v>644</v>
      </c>
      <c r="V4342" s="176" t="s">
        <v>644</v>
      </c>
      <c r="W4342" s="166">
        <f t="shared" si="242"/>
        <v>1</v>
      </c>
      <c r="X4342" s="176">
        <v>1</v>
      </c>
      <c r="Y4342" t="str">
        <f t="shared" si="241"/>
        <v>Public Elementary</v>
      </c>
      <c r="AA4342" t="str">
        <f t="shared" si="243"/>
        <v>1</v>
      </c>
    </row>
    <row r="4343" spans="1:27" ht="15.75" hidden="1" customHeight="1" x14ac:dyDescent="0.25">
      <c r="A4343" s="162">
        <v>4318</v>
      </c>
      <c r="B4343" s="176">
        <v>122193</v>
      </c>
      <c r="C4343" s="176" t="s">
        <v>1126</v>
      </c>
      <c r="D4343" s="167" t="s">
        <v>638</v>
      </c>
      <c r="E4343" s="176" t="s">
        <v>3158</v>
      </c>
      <c r="F4343" s="176" t="s">
        <v>3158</v>
      </c>
      <c r="G4343" s="176" t="s">
        <v>4813</v>
      </c>
      <c r="H4343" s="176" t="s">
        <v>4813</v>
      </c>
      <c r="I4343" s="176" t="s">
        <v>643</v>
      </c>
      <c r="J4343" s="176">
        <v>10.050121000000001</v>
      </c>
      <c r="K4343" s="176">
        <v>124.999927</v>
      </c>
      <c r="L4343" s="176" t="s">
        <v>644</v>
      </c>
      <c r="M4343" s="176">
        <v>14</v>
      </c>
      <c r="N4343" s="176">
        <v>79</v>
      </c>
      <c r="O4343" s="176">
        <v>199</v>
      </c>
      <c r="P4343" s="176">
        <v>1449</v>
      </c>
      <c r="Q4343" s="176">
        <v>2683</v>
      </c>
      <c r="R4343" s="176">
        <v>1</v>
      </c>
      <c r="S4343" s="176" t="s">
        <v>644</v>
      </c>
      <c r="T4343" s="176"/>
      <c r="U4343" s="176" t="s">
        <v>644</v>
      </c>
      <c r="V4343" s="176" t="s">
        <v>644</v>
      </c>
      <c r="W4343" s="166">
        <f t="shared" si="242"/>
        <v>1</v>
      </c>
      <c r="X4343" s="176">
        <v>1</v>
      </c>
      <c r="Y4343" t="str">
        <f t="shared" si="241"/>
        <v>Public Elementary</v>
      </c>
      <c r="AA4343" t="str">
        <f t="shared" si="243"/>
        <v>1</v>
      </c>
    </row>
    <row r="4344" spans="1:27" ht="15.75" hidden="1" customHeight="1" x14ac:dyDescent="0.25">
      <c r="A4344" s="162">
        <v>4319</v>
      </c>
      <c r="B4344" s="176">
        <v>122194</v>
      </c>
      <c r="C4344" s="176" t="s">
        <v>4826</v>
      </c>
      <c r="D4344" s="167" t="s">
        <v>638</v>
      </c>
      <c r="E4344" s="176" t="s">
        <v>3158</v>
      </c>
      <c r="F4344" s="176" t="s">
        <v>3158</v>
      </c>
      <c r="G4344" s="176" t="s">
        <v>4813</v>
      </c>
      <c r="H4344" s="176" t="s">
        <v>4813</v>
      </c>
      <c r="I4344" s="176" t="s">
        <v>643</v>
      </c>
      <c r="J4344" s="176">
        <v>10.094951999999999</v>
      </c>
      <c r="K4344" s="176">
        <v>124.920187</v>
      </c>
      <c r="L4344" s="176" t="s">
        <v>644</v>
      </c>
      <c r="M4344" s="176">
        <v>14</v>
      </c>
      <c r="N4344" s="176">
        <v>79</v>
      </c>
      <c r="O4344" s="176">
        <v>199</v>
      </c>
      <c r="P4344" s="176">
        <v>1449</v>
      </c>
      <c r="Q4344" s="176">
        <v>2683</v>
      </c>
      <c r="R4344" s="176">
        <v>1</v>
      </c>
      <c r="S4344" s="176" t="s">
        <v>644</v>
      </c>
      <c r="T4344" s="176"/>
      <c r="U4344" s="176" t="s">
        <v>644</v>
      </c>
      <c r="V4344" s="176" t="s">
        <v>644</v>
      </c>
      <c r="W4344" s="166">
        <f t="shared" si="242"/>
        <v>1</v>
      </c>
      <c r="X4344" s="176">
        <v>1</v>
      </c>
      <c r="Y4344" t="str">
        <f t="shared" si="241"/>
        <v>Public Elementary</v>
      </c>
      <c r="AA4344" t="str">
        <f t="shared" si="243"/>
        <v>1</v>
      </c>
    </row>
    <row r="4345" spans="1:27" ht="15.75" hidden="1" customHeight="1" x14ac:dyDescent="0.25">
      <c r="A4345" s="162">
        <v>4320</v>
      </c>
      <c r="B4345" s="176">
        <v>122195</v>
      </c>
      <c r="C4345" s="176" t="s">
        <v>1794</v>
      </c>
      <c r="D4345" s="167" t="s">
        <v>638</v>
      </c>
      <c r="E4345" s="176" t="s">
        <v>3158</v>
      </c>
      <c r="F4345" s="176" t="s">
        <v>3158</v>
      </c>
      <c r="G4345" s="176" t="s">
        <v>4813</v>
      </c>
      <c r="H4345" s="176" t="s">
        <v>4813</v>
      </c>
      <c r="I4345" s="176" t="s">
        <v>643</v>
      </c>
      <c r="J4345" s="176">
        <v>10.032870000000001</v>
      </c>
      <c r="K4345" s="176">
        <v>125.00554150000001</v>
      </c>
      <c r="L4345" s="176" t="s">
        <v>644</v>
      </c>
      <c r="M4345" s="176">
        <v>14</v>
      </c>
      <c r="N4345" s="176">
        <v>79</v>
      </c>
      <c r="O4345" s="176">
        <v>199</v>
      </c>
      <c r="P4345" s="176">
        <v>1449</v>
      </c>
      <c r="Q4345" s="176">
        <v>2683</v>
      </c>
      <c r="R4345" s="176">
        <v>1</v>
      </c>
      <c r="S4345" s="176" t="s">
        <v>644</v>
      </c>
      <c r="T4345" s="176"/>
      <c r="U4345" s="176" t="s">
        <v>644</v>
      </c>
      <c r="V4345" s="176" t="s">
        <v>644</v>
      </c>
      <c r="W4345" s="166">
        <f t="shared" si="242"/>
        <v>1</v>
      </c>
      <c r="X4345" s="176">
        <v>1</v>
      </c>
      <c r="Y4345" t="str">
        <f t="shared" si="241"/>
        <v>Public Elementary</v>
      </c>
      <c r="AA4345" t="str">
        <f t="shared" si="243"/>
        <v>1</v>
      </c>
    </row>
    <row r="4346" spans="1:27" ht="15.75" hidden="1" customHeight="1" x14ac:dyDescent="0.25">
      <c r="A4346" s="162">
        <v>4321</v>
      </c>
      <c r="B4346" s="176">
        <v>122196</v>
      </c>
      <c r="C4346" s="176" t="s">
        <v>4827</v>
      </c>
      <c r="D4346" s="167" t="s">
        <v>638</v>
      </c>
      <c r="E4346" s="176" t="s">
        <v>3158</v>
      </c>
      <c r="F4346" s="176" t="s">
        <v>3158</v>
      </c>
      <c r="G4346" s="176" t="s">
        <v>4813</v>
      </c>
      <c r="H4346" s="176" t="s">
        <v>4813</v>
      </c>
      <c r="I4346" s="176" t="s">
        <v>643</v>
      </c>
      <c r="J4346" s="176">
        <v>10.123998</v>
      </c>
      <c r="K4346" s="176">
        <v>124.93575300000001</v>
      </c>
      <c r="L4346" s="176" t="s">
        <v>644</v>
      </c>
      <c r="M4346" s="176">
        <v>14</v>
      </c>
      <c r="N4346" s="176">
        <v>79</v>
      </c>
      <c r="O4346" s="176">
        <v>199</v>
      </c>
      <c r="P4346" s="176">
        <v>1449</v>
      </c>
      <c r="Q4346" s="176">
        <v>2683</v>
      </c>
      <c r="R4346" s="176">
        <v>1</v>
      </c>
      <c r="S4346" s="176" t="s">
        <v>644</v>
      </c>
      <c r="T4346" s="176"/>
      <c r="U4346" s="176" t="s">
        <v>644</v>
      </c>
      <c r="V4346" s="176" t="s">
        <v>644</v>
      </c>
      <c r="W4346" s="166">
        <f t="shared" si="242"/>
        <v>1</v>
      </c>
      <c r="X4346" s="176">
        <v>1</v>
      </c>
      <c r="Y4346" t="str">
        <f t="shared" si="241"/>
        <v>Public Elementary</v>
      </c>
      <c r="AA4346" t="str">
        <f t="shared" si="243"/>
        <v>1</v>
      </c>
    </row>
    <row r="4347" spans="1:27" ht="15.75" hidden="1" customHeight="1" x14ac:dyDescent="0.25">
      <c r="A4347" s="162">
        <v>4322</v>
      </c>
      <c r="B4347" s="176">
        <v>122197</v>
      </c>
      <c r="C4347" s="176" t="s">
        <v>4828</v>
      </c>
      <c r="D4347" s="167" t="s">
        <v>638</v>
      </c>
      <c r="E4347" s="176" t="s">
        <v>3158</v>
      </c>
      <c r="F4347" s="176" t="s">
        <v>3158</v>
      </c>
      <c r="G4347" s="176" t="s">
        <v>4813</v>
      </c>
      <c r="H4347" s="176" t="s">
        <v>4813</v>
      </c>
      <c r="I4347" s="176" t="s">
        <v>643</v>
      </c>
      <c r="J4347" s="176">
        <v>10.125698999999999</v>
      </c>
      <c r="K4347" s="176">
        <v>124.91477399999999</v>
      </c>
      <c r="L4347" s="176" t="s">
        <v>644</v>
      </c>
      <c r="M4347" s="176">
        <v>14</v>
      </c>
      <c r="N4347" s="176">
        <v>79</v>
      </c>
      <c r="O4347" s="176">
        <v>199</v>
      </c>
      <c r="P4347" s="176">
        <v>1449</v>
      </c>
      <c r="Q4347" s="176">
        <v>2683</v>
      </c>
      <c r="R4347" s="176">
        <v>1</v>
      </c>
      <c r="S4347" s="176" t="s">
        <v>644</v>
      </c>
      <c r="T4347" s="176"/>
      <c r="U4347" s="176" t="s">
        <v>644</v>
      </c>
      <c r="V4347" s="176" t="s">
        <v>644</v>
      </c>
      <c r="W4347" s="166">
        <f t="shared" si="242"/>
        <v>1</v>
      </c>
      <c r="X4347" s="176">
        <v>1</v>
      </c>
      <c r="Y4347" t="str">
        <f t="shared" si="241"/>
        <v>Public Elementary</v>
      </c>
      <c r="AA4347" t="str">
        <f t="shared" si="243"/>
        <v>1</v>
      </c>
    </row>
    <row r="4348" spans="1:27" ht="15.75" hidden="1" customHeight="1" x14ac:dyDescent="0.25">
      <c r="A4348" s="162">
        <v>4323</v>
      </c>
      <c r="B4348" s="176">
        <v>122198</v>
      </c>
      <c r="C4348" s="176" t="s">
        <v>4829</v>
      </c>
      <c r="D4348" s="167" t="s">
        <v>638</v>
      </c>
      <c r="E4348" s="176" t="s">
        <v>3158</v>
      </c>
      <c r="F4348" s="176" t="s">
        <v>3158</v>
      </c>
      <c r="G4348" s="176" t="s">
        <v>4813</v>
      </c>
      <c r="H4348" s="176" t="s">
        <v>4813</v>
      </c>
      <c r="I4348" s="176" t="s">
        <v>643</v>
      </c>
      <c r="J4348" s="176">
        <v>10.061488000000001</v>
      </c>
      <c r="K4348" s="176">
        <v>124.97829400000001</v>
      </c>
      <c r="L4348" s="176" t="s">
        <v>644</v>
      </c>
      <c r="M4348" s="176">
        <v>14</v>
      </c>
      <c r="N4348" s="176">
        <v>79</v>
      </c>
      <c r="O4348" s="176">
        <v>199</v>
      </c>
      <c r="P4348" s="176">
        <v>1449</v>
      </c>
      <c r="Q4348" s="176">
        <v>2683</v>
      </c>
      <c r="R4348" s="176">
        <v>1</v>
      </c>
      <c r="S4348" s="176" t="s">
        <v>644</v>
      </c>
      <c r="T4348" s="176"/>
      <c r="U4348" s="176" t="s">
        <v>644</v>
      </c>
      <c r="V4348" s="176" t="s">
        <v>644</v>
      </c>
      <c r="W4348" s="166">
        <f t="shared" si="242"/>
        <v>1</v>
      </c>
      <c r="X4348" s="176">
        <v>1</v>
      </c>
      <c r="Y4348" t="str">
        <f t="shared" si="241"/>
        <v>Public Elementary</v>
      </c>
      <c r="AA4348" t="str">
        <f t="shared" si="243"/>
        <v>1</v>
      </c>
    </row>
    <row r="4349" spans="1:27" ht="15.75" hidden="1" customHeight="1" x14ac:dyDescent="0.25">
      <c r="A4349" s="162">
        <v>4324</v>
      </c>
      <c r="B4349" s="176">
        <v>122199</v>
      </c>
      <c r="C4349" s="176" t="s">
        <v>4830</v>
      </c>
      <c r="D4349" s="167" t="s">
        <v>638</v>
      </c>
      <c r="E4349" s="176" t="s">
        <v>3158</v>
      </c>
      <c r="F4349" s="176" t="s">
        <v>3158</v>
      </c>
      <c r="G4349" s="176" t="s">
        <v>4831</v>
      </c>
      <c r="H4349" s="176" t="s">
        <v>4831</v>
      </c>
      <c r="I4349" s="176" t="s">
        <v>643</v>
      </c>
      <c r="J4349" s="176"/>
      <c r="K4349" s="176"/>
      <c r="L4349" s="176" t="s">
        <v>644</v>
      </c>
      <c r="M4349" s="176">
        <v>14</v>
      </c>
      <c r="N4349" s="176">
        <v>79</v>
      </c>
      <c r="O4349" s="176">
        <v>199</v>
      </c>
      <c r="P4349" s="176">
        <v>1450</v>
      </c>
      <c r="Q4349" s="176">
        <v>2685</v>
      </c>
      <c r="R4349" s="176">
        <v>1</v>
      </c>
      <c r="S4349" s="176" t="s">
        <v>644</v>
      </c>
      <c r="T4349" s="176"/>
      <c r="U4349" s="176" t="s">
        <v>644</v>
      </c>
      <c r="V4349" s="176" t="s">
        <v>644</v>
      </c>
      <c r="W4349" s="166">
        <f t="shared" si="242"/>
        <v>1</v>
      </c>
      <c r="X4349" s="176">
        <v>1</v>
      </c>
      <c r="Y4349" t="str">
        <f t="shared" si="241"/>
        <v>Public Elementary</v>
      </c>
      <c r="AA4349" t="str">
        <f t="shared" si="243"/>
        <v>1</v>
      </c>
    </row>
    <row r="4350" spans="1:27" ht="15.75" hidden="1" customHeight="1" x14ac:dyDescent="0.25">
      <c r="A4350" s="162">
        <v>4325</v>
      </c>
      <c r="B4350" s="176">
        <v>122200</v>
      </c>
      <c r="C4350" s="176" t="s">
        <v>4832</v>
      </c>
      <c r="D4350" s="167" t="s">
        <v>638</v>
      </c>
      <c r="E4350" s="176" t="s">
        <v>3158</v>
      </c>
      <c r="F4350" s="176" t="s">
        <v>3158</v>
      </c>
      <c r="G4350" s="176" t="s">
        <v>4831</v>
      </c>
      <c r="H4350" s="176" t="s">
        <v>4831</v>
      </c>
      <c r="I4350" s="176" t="s">
        <v>643</v>
      </c>
      <c r="J4350" s="176">
        <v>10.203434</v>
      </c>
      <c r="K4350" s="176">
        <v>124.960155</v>
      </c>
      <c r="L4350" s="176" t="s">
        <v>644</v>
      </c>
      <c r="M4350" s="176">
        <v>14</v>
      </c>
      <c r="N4350" s="176">
        <v>79</v>
      </c>
      <c r="O4350" s="176">
        <v>199</v>
      </c>
      <c r="P4350" s="176">
        <v>1450</v>
      </c>
      <c r="Q4350" s="176">
        <v>2685</v>
      </c>
      <c r="R4350" s="176">
        <v>1</v>
      </c>
      <c r="S4350" s="176" t="s">
        <v>644</v>
      </c>
      <c r="T4350" s="176"/>
      <c r="U4350" s="176" t="s">
        <v>644</v>
      </c>
      <c r="V4350" s="176" t="s">
        <v>644</v>
      </c>
      <c r="W4350" s="166">
        <f t="shared" si="242"/>
        <v>1</v>
      </c>
      <c r="X4350" s="176">
        <v>1</v>
      </c>
      <c r="Y4350" t="str">
        <f t="shared" si="241"/>
        <v>Public Elementary</v>
      </c>
      <c r="AA4350" t="str">
        <f t="shared" si="243"/>
        <v>1</v>
      </c>
    </row>
    <row r="4351" spans="1:27" ht="15.75" hidden="1" customHeight="1" x14ac:dyDescent="0.25">
      <c r="A4351" s="162">
        <v>4326</v>
      </c>
      <c r="B4351" s="176">
        <v>122201</v>
      </c>
      <c r="C4351" s="176" t="s">
        <v>4833</v>
      </c>
      <c r="D4351" s="167" t="s">
        <v>638</v>
      </c>
      <c r="E4351" s="176" t="s">
        <v>3158</v>
      </c>
      <c r="F4351" s="176" t="s">
        <v>3158</v>
      </c>
      <c r="G4351" s="176" t="s">
        <v>4831</v>
      </c>
      <c r="H4351" s="176" t="s">
        <v>4831</v>
      </c>
      <c r="I4351" s="176" t="s">
        <v>643</v>
      </c>
      <c r="J4351" s="176"/>
      <c r="K4351" s="176"/>
      <c r="L4351" s="176" t="s">
        <v>644</v>
      </c>
      <c r="M4351" s="176">
        <v>14</v>
      </c>
      <c r="N4351" s="176">
        <v>79</v>
      </c>
      <c r="O4351" s="176">
        <v>199</v>
      </c>
      <c r="P4351" s="176">
        <v>1450</v>
      </c>
      <c r="Q4351" s="176">
        <v>2685</v>
      </c>
      <c r="R4351" s="176">
        <v>1</v>
      </c>
      <c r="S4351" s="176" t="s">
        <v>644</v>
      </c>
      <c r="T4351" s="176"/>
      <c r="U4351" s="176" t="s">
        <v>644</v>
      </c>
      <c r="V4351" s="176" t="s">
        <v>644</v>
      </c>
      <c r="W4351" s="166">
        <f t="shared" si="242"/>
        <v>1</v>
      </c>
      <c r="X4351" s="176">
        <v>1</v>
      </c>
      <c r="Y4351" t="str">
        <f t="shared" si="241"/>
        <v>Public Elementary</v>
      </c>
      <c r="AA4351" t="str">
        <f t="shared" si="243"/>
        <v>1</v>
      </c>
    </row>
    <row r="4352" spans="1:27" ht="15.75" hidden="1" customHeight="1" x14ac:dyDescent="0.25">
      <c r="A4352" s="162">
        <v>4327</v>
      </c>
      <c r="B4352" s="176">
        <v>122202</v>
      </c>
      <c r="C4352" s="176" t="s">
        <v>4834</v>
      </c>
      <c r="D4352" s="167" t="s">
        <v>638</v>
      </c>
      <c r="E4352" s="176" t="s">
        <v>3158</v>
      </c>
      <c r="F4352" s="176" t="s">
        <v>3158</v>
      </c>
      <c r="G4352" s="176" t="s">
        <v>4831</v>
      </c>
      <c r="H4352" s="176" t="s">
        <v>4831</v>
      </c>
      <c r="I4352" s="176" t="s">
        <v>643</v>
      </c>
      <c r="J4352" s="176">
        <v>10.229789</v>
      </c>
      <c r="K4352" s="176">
        <v>124.951572</v>
      </c>
      <c r="L4352" s="176" t="s">
        <v>644</v>
      </c>
      <c r="M4352" s="176">
        <v>14</v>
      </c>
      <c r="N4352" s="176">
        <v>79</v>
      </c>
      <c r="O4352" s="176">
        <v>199</v>
      </c>
      <c r="P4352" s="176">
        <v>1450</v>
      </c>
      <c r="Q4352" s="176">
        <v>2685</v>
      </c>
      <c r="R4352" s="176">
        <v>1</v>
      </c>
      <c r="S4352" s="176" t="s">
        <v>644</v>
      </c>
      <c r="T4352" s="176"/>
      <c r="U4352" s="176" t="s">
        <v>644</v>
      </c>
      <c r="V4352" s="176" t="s">
        <v>644</v>
      </c>
      <c r="W4352" s="166">
        <f t="shared" si="242"/>
        <v>1</v>
      </c>
      <c r="X4352" s="176">
        <v>1</v>
      </c>
      <c r="Y4352" t="str">
        <f t="shared" si="241"/>
        <v>Public Elementary</v>
      </c>
      <c r="AA4352" t="str">
        <f t="shared" si="243"/>
        <v>1</v>
      </c>
    </row>
    <row r="4353" spans="1:27" ht="15.75" hidden="1" customHeight="1" x14ac:dyDescent="0.25">
      <c r="A4353" s="162">
        <v>4328</v>
      </c>
      <c r="B4353" s="176">
        <v>122203</v>
      </c>
      <c r="C4353" s="176" t="s">
        <v>4835</v>
      </c>
      <c r="D4353" s="167" t="s">
        <v>638</v>
      </c>
      <c r="E4353" s="176" t="s">
        <v>3158</v>
      </c>
      <c r="F4353" s="176" t="s">
        <v>3158</v>
      </c>
      <c r="G4353" s="176" t="s">
        <v>4831</v>
      </c>
      <c r="H4353" s="176" t="s">
        <v>4831</v>
      </c>
      <c r="I4353" s="176" t="s">
        <v>643</v>
      </c>
      <c r="J4353" s="176">
        <v>10.23756</v>
      </c>
      <c r="K4353" s="176">
        <v>124.92959999999999</v>
      </c>
      <c r="L4353" s="176" t="s">
        <v>644</v>
      </c>
      <c r="M4353" s="176">
        <v>14</v>
      </c>
      <c r="N4353" s="176">
        <v>79</v>
      </c>
      <c r="O4353" s="176">
        <v>199</v>
      </c>
      <c r="P4353" s="176">
        <v>1450</v>
      </c>
      <c r="Q4353" s="176">
        <v>2685</v>
      </c>
      <c r="R4353" s="176">
        <v>1</v>
      </c>
      <c r="S4353" s="176" t="s">
        <v>644</v>
      </c>
      <c r="T4353" s="176"/>
      <c r="U4353" s="176" t="s">
        <v>644</v>
      </c>
      <c r="V4353" s="176" t="s">
        <v>644</v>
      </c>
      <c r="W4353" s="166">
        <f t="shared" si="242"/>
        <v>1</v>
      </c>
      <c r="X4353" s="176">
        <v>1</v>
      </c>
      <c r="Y4353" t="str">
        <f t="shared" si="241"/>
        <v>Public Elementary</v>
      </c>
      <c r="AA4353" t="str">
        <f t="shared" si="243"/>
        <v>1</v>
      </c>
    </row>
    <row r="4354" spans="1:27" ht="15.75" hidden="1" customHeight="1" x14ac:dyDescent="0.25">
      <c r="A4354" s="162">
        <v>4329</v>
      </c>
      <c r="B4354" s="176">
        <v>122204</v>
      </c>
      <c r="C4354" s="176" t="s">
        <v>4836</v>
      </c>
      <c r="D4354" s="167" t="s">
        <v>638</v>
      </c>
      <c r="E4354" s="176" t="s">
        <v>3158</v>
      </c>
      <c r="F4354" s="176" t="s">
        <v>3158</v>
      </c>
      <c r="G4354" s="176" t="s">
        <v>4831</v>
      </c>
      <c r="H4354" s="176" t="s">
        <v>4831</v>
      </c>
      <c r="I4354" s="176" t="s">
        <v>643</v>
      </c>
      <c r="J4354" s="176"/>
      <c r="K4354" s="176"/>
      <c r="L4354" s="176" t="s">
        <v>644</v>
      </c>
      <c r="M4354" s="176">
        <v>14</v>
      </c>
      <c r="N4354" s="176">
        <v>79</v>
      </c>
      <c r="O4354" s="176">
        <v>199</v>
      </c>
      <c r="P4354" s="176">
        <v>1450</v>
      </c>
      <c r="Q4354" s="176">
        <v>2685</v>
      </c>
      <c r="R4354" s="176">
        <v>1</v>
      </c>
      <c r="S4354" s="176" t="s">
        <v>644</v>
      </c>
      <c r="T4354" s="176"/>
      <c r="U4354" s="176" t="s">
        <v>644</v>
      </c>
      <c r="V4354" s="176" t="s">
        <v>644</v>
      </c>
      <c r="W4354" s="166">
        <f t="shared" si="242"/>
        <v>1</v>
      </c>
      <c r="X4354" s="176">
        <v>1</v>
      </c>
      <c r="Y4354" t="str">
        <f t="shared" si="241"/>
        <v>Public Elementary</v>
      </c>
      <c r="AA4354" t="str">
        <f t="shared" si="243"/>
        <v>1</v>
      </c>
    </row>
    <row r="4355" spans="1:27" ht="15.75" hidden="1" customHeight="1" x14ac:dyDescent="0.25">
      <c r="A4355" s="162">
        <v>4330</v>
      </c>
      <c r="B4355" s="176">
        <v>122205</v>
      </c>
      <c r="C4355" s="176" t="s">
        <v>4837</v>
      </c>
      <c r="D4355" s="167" t="s">
        <v>638</v>
      </c>
      <c r="E4355" s="176" t="s">
        <v>3158</v>
      </c>
      <c r="F4355" s="176" t="s">
        <v>3158</v>
      </c>
      <c r="G4355" s="176" t="s">
        <v>4831</v>
      </c>
      <c r="H4355" s="176" t="s">
        <v>4831</v>
      </c>
      <c r="I4355" s="176" t="s">
        <v>643</v>
      </c>
      <c r="J4355" s="176">
        <v>10.144634999999999</v>
      </c>
      <c r="K4355" s="176">
        <v>124.972858</v>
      </c>
      <c r="L4355" s="176" t="s">
        <v>644</v>
      </c>
      <c r="M4355" s="176">
        <v>14</v>
      </c>
      <c r="N4355" s="176">
        <v>79</v>
      </c>
      <c r="O4355" s="176">
        <v>199</v>
      </c>
      <c r="P4355" s="176">
        <v>1450</v>
      </c>
      <c r="Q4355" s="176">
        <v>2685</v>
      </c>
      <c r="R4355" s="176">
        <v>1</v>
      </c>
      <c r="S4355" s="176" t="s">
        <v>644</v>
      </c>
      <c r="T4355" s="176"/>
      <c r="U4355" s="176" t="s">
        <v>644</v>
      </c>
      <c r="V4355" s="176" t="s">
        <v>644</v>
      </c>
      <c r="W4355" s="166">
        <f t="shared" si="242"/>
        <v>1</v>
      </c>
      <c r="X4355" s="176">
        <v>1</v>
      </c>
      <c r="Y4355" t="str">
        <f t="shared" si="241"/>
        <v>Public Elementary</v>
      </c>
      <c r="AA4355" t="str">
        <f t="shared" si="243"/>
        <v>1</v>
      </c>
    </row>
    <row r="4356" spans="1:27" ht="15.75" hidden="1" customHeight="1" x14ac:dyDescent="0.25">
      <c r="A4356" s="162">
        <v>4331</v>
      </c>
      <c r="B4356" s="176">
        <v>122206</v>
      </c>
      <c r="C4356" s="176" t="s">
        <v>3954</v>
      </c>
      <c r="D4356" s="167" t="s">
        <v>638</v>
      </c>
      <c r="E4356" s="176" t="s">
        <v>3158</v>
      </c>
      <c r="F4356" s="176" t="s">
        <v>3158</v>
      </c>
      <c r="G4356" s="176" t="s">
        <v>4831</v>
      </c>
      <c r="H4356" s="176" t="s">
        <v>4831</v>
      </c>
      <c r="I4356" s="176" t="s">
        <v>643</v>
      </c>
      <c r="J4356" s="176">
        <v>10.124822</v>
      </c>
      <c r="K4356" s="176">
        <v>125.005742</v>
      </c>
      <c r="L4356" s="176" t="s">
        <v>644</v>
      </c>
      <c r="M4356" s="176">
        <v>14</v>
      </c>
      <c r="N4356" s="176">
        <v>79</v>
      </c>
      <c r="O4356" s="176">
        <v>199</v>
      </c>
      <c r="P4356" s="176">
        <v>1450</v>
      </c>
      <c r="Q4356" s="176">
        <v>2685</v>
      </c>
      <c r="R4356" s="176">
        <v>1</v>
      </c>
      <c r="S4356" s="176" t="s">
        <v>644</v>
      </c>
      <c r="T4356" s="176"/>
      <c r="U4356" s="176" t="s">
        <v>644</v>
      </c>
      <c r="V4356" s="176" t="s">
        <v>644</v>
      </c>
      <c r="W4356" s="166">
        <f t="shared" si="242"/>
        <v>1</v>
      </c>
      <c r="X4356" s="176">
        <v>1</v>
      </c>
      <c r="Y4356" t="str">
        <f t="shared" si="241"/>
        <v>Public Elementary</v>
      </c>
      <c r="AA4356" t="str">
        <f t="shared" si="243"/>
        <v>1</v>
      </c>
    </row>
    <row r="4357" spans="1:27" ht="15.75" hidden="1" customHeight="1" x14ac:dyDescent="0.25">
      <c r="A4357" s="162">
        <v>4332</v>
      </c>
      <c r="B4357" s="176">
        <v>122207</v>
      </c>
      <c r="C4357" s="176" t="s">
        <v>4838</v>
      </c>
      <c r="D4357" s="167" t="s">
        <v>638</v>
      </c>
      <c r="E4357" s="176" t="s">
        <v>3158</v>
      </c>
      <c r="F4357" s="176" t="s">
        <v>3158</v>
      </c>
      <c r="G4357" s="176" t="s">
        <v>4831</v>
      </c>
      <c r="H4357" s="176" t="s">
        <v>4831</v>
      </c>
      <c r="I4357" s="176" t="s">
        <v>643</v>
      </c>
      <c r="J4357" s="176">
        <v>10.153084</v>
      </c>
      <c r="K4357" s="176">
        <v>124.957066</v>
      </c>
      <c r="L4357" s="176" t="s">
        <v>644</v>
      </c>
      <c r="M4357" s="176">
        <v>14</v>
      </c>
      <c r="N4357" s="176">
        <v>79</v>
      </c>
      <c r="O4357" s="176">
        <v>199</v>
      </c>
      <c r="P4357" s="176">
        <v>1450</v>
      </c>
      <c r="Q4357" s="176">
        <v>2685</v>
      </c>
      <c r="R4357" s="176">
        <v>1</v>
      </c>
      <c r="S4357" s="176" t="s">
        <v>644</v>
      </c>
      <c r="T4357" s="176"/>
      <c r="U4357" s="176" t="s">
        <v>644</v>
      </c>
      <c r="V4357" s="176" t="s">
        <v>644</v>
      </c>
      <c r="W4357" s="166">
        <f t="shared" si="242"/>
        <v>1</v>
      </c>
      <c r="X4357" s="176">
        <v>1</v>
      </c>
      <c r="Y4357" t="str">
        <f t="shared" si="241"/>
        <v>Public Elementary</v>
      </c>
      <c r="AA4357" t="str">
        <f t="shared" si="243"/>
        <v>1</v>
      </c>
    </row>
    <row r="4358" spans="1:27" ht="15.75" hidden="1" customHeight="1" x14ac:dyDescent="0.25">
      <c r="A4358" s="162">
        <v>4333</v>
      </c>
      <c r="B4358" s="176">
        <v>122208</v>
      </c>
      <c r="C4358" s="176" t="s">
        <v>4839</v>
      </c>
      <c r="D4358" s="167" t="s">
        <v>638</v>
      </c>
      <c r="E4358" s="176" t="s">
        <v>3158</v>
      </c>
      <c r="F4358" s="176" t="s">
        <v>3158</v>
      </c>
      <c r="G4358" s="176" t="s">
        <v>4831</v>
      </c>
      <c r="H4358" s="176" t="s">
        <v>4831</v>
      </c>
      <c r="I4358" s="176" t="s">
        <v>643</v>
      </c>
      <c r="J4358" s="176">
        <v>10.20242</v>
      </c>
      <c r="K4358" s="176">
        <v>124.952602</v>
      </c>
      <c r="L4358" s="176" t="s">
        <v>644</v>
      </c>
      <c r="M4358" s="176">
        <v>14</v>
      </c>
      <c r="N4358" s="176">
        <v>79</v>
      </c>
      <c r="O4358" s="176">
        <v>199</v>
      </c>
      <c r="P4358" s="176">
        <v>1450</v>
      </c>
      <c r="Q4358" s="176">
        <v>2685</v>
      </c>
      <c r="R4358" s="176">
        <v>1</v>
      </c>
      <c r="S4358" s="176" t="s">
        <v>644</v>
      </c>
      <c r="T4358" s="176"/>
      <c r="U4358" s="176" t="s">
        <v>644</v>
      </c>
      <c r="V4358" s="176" t="s">
        <v>644</v>
      </c>
      <c r="W4358" s="166">
        <f t="shared" si="242"/>
        <v>1</v>
      </c>
      <c r="X4358" s="176">
        <v>1</v>
      </c>
      <c r="Y4358" t="str">
        <f t="shared" si="241"/>
        <v>Public Elementary</v>
      </c>
      <c r="AA4358" t="str">
        <f t="shared" si="243"/>
        <v>1</v>
      </c>
    </row>
    <row r="4359" spans="1:27" ht="15.75" hidden="1" customHeight="1" x14ac:dyDescent="0.25">
      <c r="A4359" s="162">
        <v>4334</v>
      </c>
      <c r="B4359" s="176">
        <v>122209</v>
      </c>
      <c r="C4359" s="176" t="s">
        <v>4840</v>
      </c>
      <c r="D4359" s="167" t="s">
        <v>638</v>
      </c>
      <c r="E4359" s="176" t="s">
        <v>3158</v>
      </c>
      <c r="F4359" s="176" t="s">
        <v>3158</v>
      </c>
      <c r="G4359" s="176" t="s">
        <v>4831</v>
      </c>
      <c r="H4359" s="176" t="s">
        <v>4831</v>
      </c>
      <c r="I4359" s="176" t="s">
        <v>643</v>
      </c>
      <c r="J4359" s="176">
        <v>10.146324999999999</v>
      </c>
      <c r="K4359" s="176">
        <v>124.973545</v>
      </c>
      <c r="L4359" s="176" t="s">
        <v>644</v>
      </c>
      <c r="M4359" s="176">
        <v>14</v>
      </c>
      <c r="N4359" s="176">
        <v>79</v>
      </c>
      <c r="O4359" s="176">
        <v>199</v>
      </c>
      <c r="P4359" s="176">
        <v>1450</v>
      </c>
      <c r="Q4359" s="176">
        <v>2685</v>
      </c>
      <c r="R4359" s="176">
        <v>1</v>
      </c>
      <c r="S4359" s="176" t="s">
        <v>644</v>
      </c>
      <c r="T4359" s="176"/>
      <c r="U4359" s="176" t="s">
        <v>644</v>
      </c>
      <c r="V4359" s="176" t="s">
        <v>644</v>
      </c>
      <c r="W4359" s="166">
        <f t="shared" si="242"/>
        <v>1</v>
      </c>
      <c r="X4359" s="176">
        <v>1</v>
      </c>
      <c r="Y4359" t="str">
        <f t="shared" si="241"/>
        <v>Public Elementary</v>
      </c>
      <c r="AA4359" t="str">
        <f t="shared" si="243"/>
        <v>1</v>
      </c>
    </row>
    <row r="4360" spans="1:27" ht="15.75" hidden="1" customHeight="1" x14ac:dyDescent="0.25">
      <c r="A4360" s="162">
        <v>4335</v>
      </c>
      <c r="B4360" s="176">
        <v>122210</v>
      </c>
      <c r="C4360" s="176" t="s">
        <v>4841</v>
      </c>
      <c r="D4360" s="167" t="s">
        <v>638</v>
      </c>
      <c r="E4360" s="176" t="s">
        <v>3158</v>
      </c>
      <c r="F4360" s="176" t="s">
        <v>3158</v>
      </c>
      <c r="G4360" s="176" t="s">
        <v>4831</v>
      </c>
      <c r="H4360" s="176" t="s">
        <v>4831</v>
      </c>
      <c r="I4360" s="176" t="s">
        <v>643</v>
      </c>
      <c r="J4360" s="176">
        <v>10.162958</v>
      </c>
      <c r="K4360" s="176">
        <v>124.999809</v>
      </c>
      <c r="L4360" s="176" t="s">
        <v>644</v>
      </c>
      <c r="M4360" s="176">
        <v>14</v>
      </c>
      <c r="N4360" s="176">
        <v>79</v>
      </c>
      <c r="O4360" s="176">
        <v>199</v>
      </c>
      <c r="P4360" s="176">
        <v>1450</v>
      </c>
      <c r="Q4360" s="176">
        <v>2685</v>
      </c>
      <c r="R4360" s="176">
        <v>1</v>
      </c>
      <c r="S4360" s="176" t="s">
        <v>644</v>
      </c>
      <c r="T4360" s="176"/>
      <c r="U4360" s="176" t="s">
        <v>644</v>
      </c>
      <c r="V4360" s="176" t="s">
        <v>644</v>
      </c>
      <c r="W4360" s="166">
        <f t="shared" si="242"/>
        <v>1</v>
      </c>
      <c r="X4360" s="176">
        <v>1</v>
      </c>
      <c r="Y4360" t="str">
        <f t="shared" si="241"/>
        <v>Public Elementary</v>
      </c>
      <c r="AA4360" t="str">
        <f t="shared" si="243"/>
        <v>1</v>
      </c>
    </row>
    <row r="4361" spans="1:27" ht="15.75" hidden="1" customHeight="1" x14ac:dyDescent="0.25">
      <c r="A4361" s="162">
        <v>4336</v>
      </c>
      <c r="B4361" s="176">
        <v>122211</v>
      </c>
      <c r="C4361" s="176" t="s">
        <v>4842</v>
      </c>
      <c r="D4361" s="167" t="s">
        <v>638</v>
      </c>
      <c r="E4361" s="176" t="s">
        <v>3158</v>
      </c>
      <c r="F4361" s="176" t="s">
        <v>3158</v>
      </c>
      <c r="G4361" s="176" t="s">
        <v>4831</v>
      </c>
      <c r="H4361" s="176" t="s">
        <v>4831</v>
      </c>
      <c r="I4361" s="176" t="s">
        <v>643</v>
      </c>
      <c r="J4361" s="176">
        <v>10.183835999999999</v>
      </c>
      <c r="K4361" s="176">
        <v>124.976292</v>
      </c>
      <c r="L4361" s="176" t="s">
        <v>644</v>
      </c>
      <c r="M4361" s="176">
        <v>14</v>
      </c>
      <c r="N4361" s="176">
        <v>79</v>
      </c>
      <c r="O4361" s="176">
        <v>199</v>
      </c>
      <c r="P4361" s="176">
        <v>1450</v>
      </c>
      <c r="Q4361" s="176">
        <v>2685</v>
      </c>
      <c r="R4361" s="176">
        <v>1</v>
      </c>
      <c r="S4361" s="176" t="s">
        <v>644</v>
      </c>
      <c r="T4361" s="176"/>
      <c r="U4361" s="176" t="s">
        <v>644</v>
      </c>
      <c r="V4361" s="176" t="s">
        <v>644</v>
      </c>
      <c r="W4361" s="166">
        <f t="shared" si="242"/>
        <v>1</v>
      </c>
      <c r="X4361" s="176">
        <v>1</v>
      </c>
      <c r="Y4361" t="str">
        <f t="shared" si="241"/>
        <v>Public Elementary</v>
      </c>
      <c r="AA4361" t="str">
        <f t="shared" si="243"/>
        <v>1</v>
      </c>
    </row>
    <row r="4362" spans="1:27" ht="15.75" hidden="1" customHeight="1" x14ac:dyDescent="0.25">
      <c r="A4362" s="162">
        <v>4337</v>
      </c>
      <c r="B4362" s="176">
        <v>122212</v>
      </c>
      <c r="C4362" s="176" t="s">
        <v>1066</v>
      </c>
      <c r="D4362" s="167" t="s">
        <v>638</v>
      </c>
      <c r="E4362" s="176" t="s">
        <v>3158</v>
      </c>
      <c r="F4362" s="176" t="s">
        <v>3158</v>
      </c>
      <c r="G4362" s="176" t="s">
        <v>4831</v>
      </c>
      <c r="H4362" s="176" t="s">
        <v>4831</v>
      </c>
      <c r="I4362" s="176" t="s">
        <v>643</v>
      </c>
      <c r="J4362" s="176">
        <v>10.153</v>
      </c>
      <c r="K4362" s="176">
        <v>124.998136</v>
      </c>
      <c r="L4362" s="176" t="s">
        <v>644</v>
      </c>
      <c r="M4362" s="176">
        <v>14</v>
      </c>
      <c r="N4362" s="176">
        <v>79</v>
      </c>
      <c r="O4362" s="176">
        <v>199</v>
      </c>
      <c r="P4362" s="176">
        <v>1450</v>
      </c>
      <c r="Q4362" s="176">
        <v>2685</v>
      </c>
      <c r="R4362" s="176">
        <v>1</v>
      </c>
      <c r="S4362" s="176" t="s">
        <v>644</v>
      </c>
      <c r="T4362" s="176"/>
      <c r="U4362" s="176" t="s">
        <v>644</v>
      </c>
      <c r="V4362" s="176" t="s">
        <v>644</v>
      </c>
      <c r="W4362" s="166">
        <f t="shared" si="242"/>
        <v>1</v>
      </c>
      <c r="X4362" s="176">
        <v>1</v>
      </c>
      <c r="Y4362" t="str">
        <f t="shared" si="241"/>
        <v>Public Elementary</v>
      </c>
      <c r="AA4362" t="str">
        <f t="shared" si="243"/>
        <v>1</v>
      </c>
    </row>
    <row r="4363" spans="1:27" ht="15.75" hidden="1" customHeight="1" x14ac:dyDescent="0.25">
      <c r="A4363" s="162">
        <v>4338</v>
      </c>
      <c r="B4363" s="176">
        <v>122213</v>
      </c>
      <c r="C4363" s="176" t="s">
        <v>2161</v>
      </c>
      <c r="D4363" s="167" t="s">
        <v>638</v>
      </c>
      <c r="E4363" s="176" t="s">
        <v>3158</v>
      </c>
      <c r="F4363" s="176" t="s">
        <v>3158</v>
      </c>
      <c r="G4363" s="176" t="s">
        <v>4831</v>
      </c>
      <c r="H4363" s="176" t="s">
        <v>4831</v>
      </c>
      <c r="I4363" s="176" t="s">
        <v>643</v>
      </c>
      <c r="J4363" s="176">
        <v>10.180573000000001</v>
      </c>
      <c r="K4363" s="176">
        <v>124.985336</v>
      </c>
      <c r="L4363" s="176" t="s">
        <v>644</v>
      </c>
      <c r="M4363" s="176">
        <v>14</v>
      </c>
      <c r="N4363" s="176">
        <v>79</v>
      </c>
      <c r="O4363" s="176">
        <v>199</v>
      </c>
      <c r="P4363" s="176">
        <v>1450</v>
      </c>
      <c r="Q4363" s="176">
        <v>2685</v>
      </c>
      <c r="R4363" s="176">
        <v>1</v>
      </c>
      <c r="S4363" s="176" t="s">
        <v>644</v>
      </c>
      <c r="T4363" s="176"/>
      <c r="U4363" s="176" t="s">
        <v>644</v>
      </c>
      <c r="V4363" s="176" t="s">
        <v>644</v>
      </c>
      <c r="W4363" s="166">
        <f t="shared" si="242"/>
        <v>1</v>
      </c>
      <c r="X4363" s="176">
        <v>1</v>
      </c>
      <c r="Y4363" t="str">
        <f t="shared" si="241"/>
        <v>Public Elementary</v>
      </c>
      <c r="AA4363" t="str">
        <f t="shared" si="243"/>
        <v>1</v>
      </c>
    </row>
    <row r="4364" spans="1:27" ht="15.75" hidden="1" customHeight="1" x14ac:dyDescent="0.25">
      <c r="A4364" s="162">
        <v>4339</v>
      </c>
      <c r="B4364" s="176">
        <v>122214</v>
      </c>
      <c r="C4364" s="176" t="s">
        <v>4843</v>
      </c>
      <c r="D4364" s="167" t="s">
        <v>638</v>
      </c>
      <c r="E4364" s="176" t="s">
        <v>3158</v>
      </c>
      <c r="F4364" s="176" t="s">
        <v>3158</v>
      </c>
      <c r="G4364" s="176" t="s">
        <v>4831</v>
      </c>
      <c r="H4364" s="176" t="s">
        <v>4831</v>
      </c>
      <c r="I4364" s="176" t="s">
        <v>643</v>
      </c>
      <c r="J4364" s="176">
        <v>10.175050000000001</v>
      </c>
      <c r="K4364" s="176">
        <v>124.983158</v>
      </c>
      <c r="L4364" s="176" t="s">
        <v>644</v>
      </c>
      <c r="M4364" s="176">
        <v>14</v>
      </c>
      <c r="N4364" s="176">
        <v>79</v>
      </c>
      <c r="O4364" s="176">
        <v>199</v>
      </c>
      <c r="P4364" s="176">
        <v>1450</v>
      </c>
      <c r="Q4364" s="176">
        <v>2685</v>
      </c>
      <c r="R4364" s="176">
        <v>1</v>
      </c>
      <c r="S4364" s="176" t="s">
        <v>644</v>
      </c>
      <c r="T4364" s="176"/>
      <c r="U4364" s="176" t="s">
        <v>644</v>
      </c>
      <c r="V4364" s="176" t="s">
        <v>644</v>
      </c>
      <c r="W4364" s="166">
        <f t="shared" si="242"/>
        <v>1</v>
      </c>
      <c r="X4364" s="176">
        <v>1</v>
      </c>
      <c r="Y4364" t="str">
        <f t="shared" si="241"/>
        <v>Public Elementary</v>
      </c>
      <c r="AA4364" t="str">
        <f t="shared" si="243"/>
        <v>1</v>
      </c>
    </row>
    <row r="4365" spans="1:27" ht="15.75" hidden="1" customHeight="1" x14ac:dyDescent="0.25">
      <c r="A4365" s="162">
        <v>4340</v>
      </c>
      <c r="B4365" s="176">
        <v>122215</v>
      </c>
      <c r="C4365" s="176" t="s">
        <v>2263</v>
      </c>
      <c r="D4365" s="167" t="s">
        <v>638</v>
      </c>
      <c r="E4365" s="176" t="s">
        <v>3158</v>
      </c>
      <c r="F4365" s="176" t="s">
        <v>3158</v>
      </c>
      <c r="G4365" s="176" t="s">
        <v>4831</v>
      </c>
      <c r="H4365" s="176" t="s">
        <v>4831</v>
      </c>
      <c r="I4365" s="176" t="s">
        <v>643</v>
      </c>
      <c r="J4365" s="176">
        <v>10.222356</v>
      </c>
      <c r="K4365" s="176">
        <v>124.975948</v>
      </c>
      <c r="L4365" s="176" t="s">
        <v>644</v>
      </c>
      <c r="M4365" s="176">
        <v>14</v>
      </c>
      <c r="N4365" s="176">
        <v>79</v>
      </c>
      <c r="O4365" s="176">
        <v>199</v>
      </c>
      <c r="P4365" s="176">
        <v>1450</v>
      </c>
      <c r="Q4365" s="176">
        <v>2685</v>
      </c>
      <c r="R4365" s="176">
        <v>1</v>
      </c>
      <c r="S4365" s="176" t="s">
        <v>644</v>
      </c>
      <c r="T4365" s="176"/>
      <c r="U4365" s="176" t="s">
        <v>644</v>
      </c>
      <c r="V4365" s="176" t="s">
        <v>644</v>
      </c>
      <c r="W4365" s="166">
        <f t="shared" si="242"/>
        <v>1</v>
      </c>
      <c r="X4365" s="176">
        <v>1</v>
      </c>
      <c r="Y4365" t="str">
        <f t="shared" ref="Y4365:Y4428" si="244">IF(X4365=1,"Public","Private")&amp;" "&amp;IF(W4365=1,"Elementary",IF(W4365=2,"JHS",IF(W4365=3,"SHS (Stand-alone)",IF(W4365=4,"Integrated",IF(W4365=5,"Secondary",IF(W4365=6,"Complete K to 12",IF(W4365=7,"ALS",IF(W4365=8,"SHS SUC",""))))))))</f>
        <v>Public Elementary</v>
      </c>
      <c r="AA4365" t="str">
        <f t="shared" si="243"/>
        <v>1</v>
      </c>
    </row>
    <row r="4366" spans="1:27" ht="15.75" hidden="1" customHeight="1" x14ac:dyDescent="0.25">
      <c r="A4366" s="162">
        <v>4341</v>
      </c>
      <c r="B4366" s="176">
        <v>122216</v>
      </c>
      <c r="C4366" s="176" t="s">
        <v>4844</v>
      </c>
      <c r="D4366" s="167" t="s">
        <v>638</v>
      </c>
      <c r="E4366" s="176" t="s">
        <v>3158</v>
      </c>
      <c r="F4366" s="176" t="s">
        <v>3158</v>
      </c>
      <c r="G4366" s="176" t="s">
        <v>4831</v>
      </c>
      <c r="H4366" s="176" t="s">
        <v>4831</v>
      </c>
      <c r="I4366" s="176" t="s">
        <v>643</v>
      </c>
      <c r="J4366" s="176">
        <v>10.216612</v>
      </c>
      <c r="K4366" s="176">
        <v>124.955692</v>
      </c>
      <c r="L4366" s="176" t="s">
        <v>644</v>
      </c>
      <c r="M4366" s="176">
        <v>14</v>
      </c>
      <c r="N4366" s="176">
        <v>79</v>
      </c>
      <c r="O4366" s="176">
        <v>199</v>
      </c>
      <c r="P4366" s="176">
        <v>1450</v>
      </c>
      <c r="Q4366" s="176">
        <v>2685</v>
      </c>
      <c r="R4366" s="176">
        <v>1</v>
      </c>
      <c r="S4366" s="176" t="s">
        <v>644</v>
      </c>
      <c r="T4366" s="176"/>
      <c r="U4366" s="176" t="s">
        <v>644</v>
      </c>
      <c r="V4366" s="176" t="s">
        <v>644</v>
      </c>
      <c r="W4366" s="166">
        <f t="shared" ref="W4366:W4429" si="245">IF(AA4366="1",1,IF(AA4366="2",2,IF(AA4366="12",4,IF(AA4366="123",6,IF(AA4366="23",5,IF(AA4366="3",3,IF(AA4366="4",7,IF(AA4366="35",8,""))))))))</f>
        <v>1</v>
      </c>
      <c r="X4366" s="176">
        <v>1</v>
      </c>
      <c r="Y4366" t="str">
        <f t="shared" si="244"/>
        <v>Public Elementary</v>
      </c>
      <c r="AA4366" t="str">
        <f t="shared" si="243"/>
        <v>1</v>
      </c>
    </row>
    <row r="4367" spans="1:27" ht="15.75" hidden="1" customHeight="1" x14ac:dyDescent="0.25">
      <c r="A4367" s="162">
        <v>4342</v>
      </c>
      <c r="B4367" s="176">
        <v>122217</v>
      </c>
      <c r="C4367" s="176" t="s">
        <v>4845</v>
      </c>
      <c r="D4367" s="167" t="s">
        <v>638</v>
      </c>
      <c r="E4367" s="176" t="s">
        <v>3158</v>
      </c>
      <c r="F4367" s="176" t="s">
        <v>3158</v>
      </c>
      <c r="G4367" s="176" t="s">
        <v>4831</v>
      </c>
      <c r="H4367" s="176" t="s">
        <v>4831</v>
      </c>
      <c r="I4367" s="176" t="s">
        <v>643</v>
      </c>
      <c r="J4367" s="176"/>
      <c r="K4367" s="176"/>
      <c r="L4367" s="176" t="s">
        <v>644</v>
      </c>
      <c r="M4367" s="176">
        <v>14</v>
      </c>
      <c r="N4367" s="176">
        <v>79</v>
      </c>
      <c r="O4367" s="176">
        <v>199</v>
      </c>
      <c r="P4367" s="176">
        <v>1450</v>
      </c>
      <c r="Q4367" s="176">
        <v>2685</v>
      </c>
      <c r="R4367" s="176">
        <v>1</v>
      </c>
      <c r="S4367" s="176" t="s">
        <v>644</v>
      </c>
      <c r="T4367" s="176"/>
      <c r="U4367" s="176" t="s">
        <v>644</v>
      </c>
      <c r="V4367" s="176" t="s">
        <v>644</v>
      </c>
      <c r="W4367" s="166">
        <f t="shared" si="245"/>
        <v>1</v>
      </c>
      <c r="X4367" s="176">
        <v>1</v>
      </c>
      <c r="Y4367" t="str">
        <f t="shared" si="244"/>
        <v>Public Elementary</v>
      </c>
      <c r="AA4367" t="str">
        <f t="shared" si="243"/>
        <v>1</v>
      </c>
    </row>
    <row r="4368" spans="1:27" ht="15.75" hidden="1" customHeight="1" x14ac:dyDescent="0.25">
      <c r="A4368" s="162">
        <v>4343</v>
      </c>
      <c r="B4368" s="176">
        <v>122218</v>
      </c>
      <c r="C4368" s="176" t="s">
        <v>4707</v>
      </c>
      <c r="D4368" s="167" t="s">
        <v>638</v>
      </c>
      <c r="E4368" s="176" t="s">
        <v>3158</v>
      </c>
      <c r="F4368" s="176" t="s">
        <v>3158</v>
      </c>
      <c r="G4368" s="176" t="s">
        <v>4846</v>
      </c>
      <c r="H4368" s="176" t="s">
        <v>4846</v>
      </c>
      <c r="I4368" s="176" t="s">
        <v>643</v>
      </c>
      <c r="J4368" s="176"/>
      <c r="K4368" s="176"/>
      <c r="L4368" s="176" t="s">
        <v>644</v>
      </c>
      <c r="M4368" s="176">
        <v>14</v>
      </c>
      <c r="N4368" s="176">
        <v>79</v>
      </c>
      <c r="O4368" s="176">
        <v>199</v>
      </c>
      <c r="P4368" s="176">
        <v>1451</v>
      </c>
      <c r="Q4368" s="176">
        <v>2686</v>
      </c>
      <c r="R4368" s="176">
        <v>1</v>
      </c>
      <c r="S4368" s="176" t="s">
        <v>644</v>
      </c>
      <c r="T4368" s="176"/>
      <c r="U4368" s="176" t="s">
        <v>644</v>
      </c>
      <c r="V4368" s="176" t="s">
        <v>644</v>
      </c>
      <c r="W4368" s="166">
        <f t="shared" si="245"/>
        <v>1</v>
      </c>
      <c r="X4368" s="176">
        <v>1</v>
      </c>
      <c r="Y4368" t="str">
        <f t="shared" si="244"/>
        <v>Public Elementary</v>
      </c>
      <c r="AA4368" t="str">
        <f t="shared" si="243"/>
        <v>1</v>
      </c>
    </row>
    <row r="4369" spans="1:27" ht="15.75" hidden="1" customHeight="1" x14ac:dyDescent="0.25">
      <c r="A4369" s="162">
        <v>4344</v>
      </c>
      <c r="B4369" s="176">
        <v>122219</v>
      </c>
      <c r="C4369" s="176" t="s">
        <v>4847</v>
      </c>
      <c r="D4369" s="167" t="s">
        <v>638</v>
      </c>
      <c r="E4369" s="176" t="s">
        <v>3158</v>
      </c>
      <c r="F4369" s="176" t="s">
        <v>3158</v>
      </c>
      <c r="G4369" s="176" t="s">
        <v>4846</v>
      </c>
      <c r="H4369" s="176" t="s">
        <v>4846</v>
      </c>
      <c r="I4369" s="176" t="s">
        <v>643</v>
      </c>
      <c r="J4369" s="176">
        <v>10.07423056</v>
      </c>
      <c r="K4369" s="176">
        <v>125.0215278</v>
      </c>
      <c r="L4369" s="176" t="s">
        <v>644</v>
      </c>
      <c r="M4369" s="176">
        <v>14</v>
      </c>
      <c r="N4369" s="176">
        <v>79</v>
      </c>
      <c r="O4369" s="176">
        <v>199</v>
      </c>
      <c r="P4369" s="176">
        <v>1451</v>
      </c>
      <c r="Q4369" s="176">
        <v>2686</v>
      </c>
      <c r="R4369" s="176">
        <v>1</v>
      </c>
      <c r="S4369" s="176" t="s">
        <v>644</v>
      </c>
      <c r="T4369" s="176"/>
      <c r="U4369" s="176" t="s">
        <v>644</v>
      </c>
      <c r="V4369" s="176" t="s">
        <v>644</v>
      </c>
      <c r="W4369" s="166">
        <f t="shared" si="245"/>
        <v>1</v>
      </c>
      <c r="X4369" s="176">
        <v>1</v>
      </c>
      <c r="Y4369" t="str">
        <f t="shared" si="244"/>
        <v>Public Elementary</v>
      </c>
      <c r="AA4369" t="str">
        <f t="shared" si="243"/>
        <v>1</v>
      </c>
    </row>
    <row r="4370" spans="1:27" ht="15.75" hidden="1" customHeight="1" x14ac:dyDescent="0.25">
      <c r="A4370" s="162">
        <v>4345</v>
      </c>
      <c r="B4370" s="176">
        <v>122220</v>
      </c>
      <c r="C4370" s="176" t="s">
        <v>4848</v>
      </c>
      <c r="D4370" s="167" t="s">
        <v>638</v>
      </c>
      <c r="E4370" s="176" t="s">
        <v>3158</v>
      </c>
      <c r="F4370" s="176" t="s">
        <v>3158</v>
      </c>
      <c r="G4370" s="176" t="s">
        <v>4846</v>
      </c>
      <c r="H4370" s="176" t="s">
        <v>4846</v>
      </c>
      <c r="I4370" s="176" t="s">
        <v>643</v>
      </c>
      <c r="J4370" s="176">
        <v>10.118612000000001</v>
      </c>
      <c r="K4370" s="176">
        <v>124.973545</v>
      </c>
      <c r="L4370" s="176" t="s">
        <v>644</v>
      </c>
      <c r="M4370" s="176">
        <v>14</v>
      </c>
      <c r="N4370" s="176">
        <v>79</v>
      </c>
      <c r="O4370" s="176">
        <v>199</v>
      </c>
      <c r="P4370" s="176">
        <v>1451</v>
      </c>
      <c r="Q4370" s="176">
        <v>2686</v>
      </c>
      <c r="R4370" s="176">
        <v>1</v>
      </c>
      <c r="S4370" s="176" t="s">
        <v>644</v>
      </c>
      <c r="T4370" s="176"/>
      <c r="U4370" s="176" t="s">
        <v>644</v>
      </c>
      <c r="V4370" s="176" t="s">
        <v>644</v>
      </c>
      <c r="W4370" s="166">
        <f t="shared" si="245"/>
        <v>1</v>
      </c>
      <c r="X4370" s="176">
        <v>1</v>
      </c>
      <c r="Y4370" t="str">
        <f t="shared" si="244"/>
        <v>Public Elementary</v>
      </c>
      <c r="AA4370" t="str">
        <f t="shared" si="243"/>
        <v>1</v>
      </c>
    </row>
    <row r="4371" spans="1:27" ht="15.75" hidden="1" customHeight="1" x14ac:dyDescent="0.25">
      <c r="A4371" s="162">
        <v>4346</v>
      </c>
      <c r="B4371" s="176">
        <v>122221</v>
      </c>
      <c r="C4371" s="176" t="s">
        <v>4849</v>
      </c>
      <c r="D4371" s="167" t="s">
        <v>638</v>
      </c>
      <c r="E4371" s="176" t="s">
        <v>3158</v>
      </c>
      <c r="F4371" s="176" t="s">
        <v>3158</v>
      </c>
      <c r="G4371" s="176" t="s">
        <v>4850</v>
      </c>
      <c r="H4371" s="176" t="s">
        <v>4850</v>
      </c>
      <c r="I4371" s="176" t="s">
        <v>643</v>
      </c>
      <c r="J4371" s="176">
        <v>9.9270879999999995</v>
      </c>
      <c r="K4371" s="176">
        <v>125.07941700000001</v>
      </c>
      <c r="L4371" s="176" t="s">
        <v>644</v>
      </c>
      <c r="M4371" s="176">
        <v>14</v>
      </c>
      <c r="N4371" s="176">
        <v>79</v>
      </c>
      <c r="O4371" s="176">
        <v>199</v>
      </c>
      <c r="P4371" s="176">
        <v>1448</v>
      </c>
      <c r="Q4371" s="176">
        <v>2682</v>
      </c>
      <c r="R4371" s="176">
        <v>1</v>
      </c>
      <c r="S4371" s="176" t="s">
        <v>644</v>
      </c>
      <c r="T4371" s="176"/>
      <c r="U4371" s="176" t="s">
        <v>644</v>
      </c>
      <c r="V4371" s="176" t="s">
        <v>644</v>
      </c>
      <c r="W4371" s="166">
        <f t="shared" si="245"/>
        <v>1</v>
      </c>
      <c r="X4371" s="176">
        <v>1</v>
      </c>
      <c r="Y4371" t="str">
        <f t="shared" si="244"/>
        <v>Public Elementary</v>
      </c>
      <c r="AA4371" t="str">
        <f t="shared" si="243"/>
        <v>1</v>
      </c>
    </row>
    <row r="4372" spans="1:27" ht="15.75" hidden="1" customHeight="1" x14ac:dyDescent="0.25">
      <c r="A4372" s="162">
        <v>4347</v>
      </c>
      <c r="B4372" s="176">
        <v>122222</v>
      </c>
      <c r="C4372" s="176" t="s">
        <v>4772</v>
      </c>
      <c r="D4372" s="167" t="s">
        <v>638</v>
      </c>
      <c r="E4372" s="176" t="s">
        <v>3158</v>
      </c>
      <c r="F4372" s="176" t="s">
        <v>3158</v>
      </c>
      <c r="G4372" s="176" t="s">
        <v>4846</v>
      </c>
      <c r="H4372" s="176" t="s">
        <v>4846</v>
      </c>
      <c r="I4372" s="176" t="s">
        <v>643</v>
      </c>
      <c r="J4372" s="176">
        <v>10.070277000000001</v>
      </c>
      <c r="K4372" s="176">
        <v>125.02229699999999</v>
      </c>
      <c r="L4372" s="176" t="s">
        <v>644</v>
      </c>
      <c r="M4372" s="176">
        <v>14</v>
      </c>
      <c r="N4372" s="176">
        <v>79</v>
      </c>
      <c r="O4372" s="176">
        <v>199</v>
      </c>
      <c r="P4372" s="176">
        <v>1451</v>
      </c>
      <c r="Q4372" s="176">
        <v>2686</v>
      </c>
      <c r="R4372" s="176">
        <v>1</v>
      </c>
      <c r="S4372" s="176" t="s">
        <v>644</v>
      </c>
      <c r="T4372" s="176"/>
      <c r="U4372" s="176" t="s">
        <v>644</v>
      </c>
      <c r="V4372" s="176" t="s">
        <v>644</v>
      </c>
      <c r="W4372" s="166">
        <f t="shared" si="245"/>
        <v>1</v>
      </c>
      <c r="X4372" s="176">
        <v>1</v>
      </c>
      <c r="Y4372" t="str">
        <f t="shared" si="244"/>
        <v>Public Elementary</v>
      </c>
      <c r="AA4372" t="str">
        <f t="shared" si="243"/>
        <v>1</v>
      </c>
    </row>
    <row r="4373" spans="1:27" ht="15.75" hidden="1" customHeight="1" x14ac:dyDescent="0.25">
      <c r="A4373" s="162">
        <v>4348</v>
      </c>
      <c r="B4373" s="176">
        <v>122223</v>
      </c>
      <c r="C4373" s="176" t="s">
        <v>4851</v>
      </c>
      <c r="D4373" s="167" t="s">
        <v>638</v>
      </c>
      <c r="E4373" s="176" t="s">
        <v>3158</v>
      </c>
      <c r="F4373" s="176" t="s">
        <v>3158</v>
      </c>
      <c r="G4373" s="176" t="s">
        <v>4850</v>
      </c>
      <c r="H4373" s="176" t="s">
        <v>4850</v>
      </c>
      <c r="I4373" s="176" t="s">
        <v>643</v>
      </c>
      <c r="J4373" s="176">
        <v>9.915082</v>
      </c>
      <c r="K4373" s="176">
        <v>125.076199</v>
      </c>
      <c r="L4373" s="176" t="s">
        <v>644</v>
      </c>
      <c r="M4373" s="176">
        <v>14</v>
      </c>
      <c r="N4373" s="176">
        <v>79</v>
      </c>
      <c r="O4373" s="176">
        <v>199</v>
      </c>
      <c r="P4373" s="176">
        <v>1448</v>
      </c>
      <c r="Q4373" s="176">
        <v>2682</v>
      </c>
      <c r="R4373" s="176">
        <v>1</v>
      </c>
      <c r="S4373" s="176" t="s">
        <v>644</v>
      </c>
      <c r="T4373" s="176"/>
      <c r="U4373" s="176" t="s">
        <v>644</v>
      </c>
      <c r="V4373" s="176" t="s">
        <v>644</v>
      </c>
      <c r="W4373" s="166">
        <f t="shared" si="245"/>
        <v>1</v>
      </c>
      <c r="X4373" s="176">
        <v>1</v>
      </c>
      <c r="Y4373" t="str">
        <f t="shared" si="244"/>
        <v>Public Elementary</v>
      </c>
      <c r="AA4373" t="str">
        <f t="shared" si="243"/>
        <v>1</v>
      </c>
    </row>
    <row r="4374" spans="1:27" ht="15.75" hidden="1" customHeight="1" x14ac:dyDescent="0.25">
      <c r="A4374" s="162">
        <v>4349</v>
      </c>
      <c r="B4374" s="176">
        <v>122224</v>
      </c>
      <c r="C4374" s="176" t="s">
        <v>4852</v>
      </c>
      <c r="D4374" s="167" t="s">
        <v>638</v>
      </c>
      <c r="E4374" s="176" t="s">
        <v>3158</v>
      </c>
      <c r="F4374" s="176" t="s">
        <v>3158</v>
      </c>
      <c r="G4374" s="176" t="s">
        <v>4846</v>
      </c>
      <c r="H4374" s="176" t="s">
        <v>4846</v>
      </c>
      <c r="I4374" s="176" t="s">
        <v>643</v>
      </c>
      <c r="J4374" s="176">
        <v>10.031992000000001</v>
      </c>
      <c r="K4374" s="176">
        <v>125.01692199999999</v>
      </c>
      <c r="L4374" s="176" t="s">
        <v>644</v>
      </c>
      <c r="M4374" s="176">
        <v>14</v>
      </c>
      <c r="N4374" s="176">
        <v>79</v>
      </c>
      <c r="O4374" s="176">
        <v>199</v>
      </c>
      <c r="P4374" s="176">
        <v>1451</v>
      </c>
      <c r="Q4374" s="176">
        <v>2686</v>
      </c>
      <c r="R4374" s="176">
        <v>1</v>
      </c>
      <c r="S4374" s="176" t="s">
        <v>644</v>
      </c>
      <c r="T4374" s="176"/>
      <c r="U4374" s="176" t="s">
        <v>644</v>
      </c>
      <c r="V4374" s="176" t="s">
        <v>644</v>
      </c>
      <c r="W4374" s="166">
        <f t="shared" si="245"/>
        <v>1</v>
      </c>
      <c r="X4374" s="176">
        <v>1</v>
      </c>
      <c r="Y4374" t="str">
        <f t="shared" si="244"/>
        <v>Public Elementary</v>
      </c>
      <c r="AA4374" t="str">
        <f t="shared" si="243"/>
        <v>1</v>
      </c>
    </row>
    <row r="4375" spans="1:27" ht="15.75" hidden="1" customHeight="1" x14ac:dyDescent="0.25">
      <c r="A4375" s="162">
        <v>4350</v>
      </c>
      <c r="B4375" s="176">
        <v>122225</v>
      </c>
      <c r="C4375" s="176" t="s">
        <v>2144</v>
      </c>
      <c r="D4375" s="167" t="s">
        <v>638</v>
      </c>
      <c r="E4375" s="176" t="s">
        <v>3158</v>
      </c>
      <c r="F4375" s="176" t="s">
        <v>3158</v>
      </c>
      <c r="G4375" s="176" t="s">
        <v>4850</v>
      </c>
      <c r="H4375" s="176" t="s">
        <v>4850</v>
      </c>
      <c r="I4375" s="176" t="s">
        <v>643</v>
      </c>
      <c r="J4375" s="176">
        <v>9.9633559999999992</v>
      </c>
      <c r="K4375" s="176">
        <v>125.063109</v>
      </c>
      <c r="L4375" s="176" t="s">
        <v>644</v>
      </c>
      <c r="M4375" s="176">
        <v>14</v>
      </c>
      <c r="N4375" s="176">
        <v>79</v>
      </c>
      <c r="O4375" s="176">
        <v>199</v>
      </c>
      <c r="P4375" s="176">
        <v>1448</v>
      </c>
      <c r="Q4375" s="176">
        <v>2682</v>
      </c>
      <c r="R4375" s="176">
        <v>1</v>
      </c>
      <c r="S4375" s="176" t="s">
        <v>644</v>
      </c>
      <c r="T4375" s="176"/>
      <c r="U4375" s="176" t="s">
        <v>644</v>
      </c>
      <c r="V4375" s="176" t="s">
        <v>644</v>
      </c>
      <c r="W4375" s="166">
        <f t="shared" si="245"/>
        <v>1</v>
      </c>
      <c r="X4375" s="176">
        <v>1</v>
      </c>
      <c r="Y4375" t="str">
        <f t="shared" si="244"/>
        <v>Public Elementary</v>
      </c>
      <c r="AA4375" t="str">
        <f t="shared" si="243"/>
        <v>1</v>
      </c>
    </row>
    <row r="4376" spans="1:27" ht="15.75" hidden="1" customHeight="1" x14ac:dyDescent="0.25">
      <c r="A4376" s="162">
        <v>4351</v>
      </c>
      <c r="B4376" s="176">
        <v>122226</v>
      </c>
      <c r="C4376" s="176" t="s">
        <v>4853</v>
      </c>
      <c r="D4376" s="167" t="s">
        <v>638</v>
      </c>
      <c r="E4376" s="176" t="s">
        <v>3158</v>
      </c>
      <c r="F4376" s="176" t="s">
        <v>3158</v>
      </c>
      <c r="G4376" s="176" t="s">
        <v>4850</v>
      </c>
      <c r="H4376" s="176" t="s">
        <v>4850</v>
      </c>
      <c r="I4376" s="176" t="s">
        <v>643</v>
      </c>
      <c r="J4376" s="176">
        <v>9.9524500000000007</v>
      </c>
      <c r="K4376" s="176">
        <v>125.06266599999999</v>
      </c>
      <c r="L4376" s="176" t="s">
        <v>644</v>
      </c>
      <c r="M4376" s="176">
        <v>14</v>
      </c>
      <c r="N4376" s="176">
        <v>79</v>
      </c>
      <c r="O4376" s="176">
        <v>199</v>
      </c>
      <c r="P4376" s="176">
        <v>1448</v>
      </c>
      <c r="Q4376" s="176">
        <v>2682</v>
      </c>
      <c r="R4376" s="176">
        <v>1</v>
      </c>
      <c r="S4376" s="176" t="s">
        <v>644</v>
      </c>
      <c r="T4376" s="176"/>
      <c r="U4376" s="176" t="s">
        <v>644</v>
      </c>
      <c r="V4376" s="176" t="s">
        <v>644</v>
      </c>
      <c r="W4376" s="166">
        <f t="shared" si="245"/>
        <v>1</v>
      </c>
      <c r="X4376" s="176">
        <v>1</v>
      </c>
      <c r="Y4376" t="str">
        <f t="shared" si="244"/>
        <v>Public Elementary</v>
      </c>
      <c r="AA4376" t="str">
        <f t="shared" si="243"/>
        <v>1</v>
      </c>
    </row>
    <row r="4377" spans="1:27" ht="15.75" hidden="1" customHeight="1" x14ac:dyDescent="0.25">
      <c r="A4377" s="162">
        <v>4352</v>
      </c>
      <c r="B4377" s="176">
        <v>122227</v>
      </c>
      <c r="C4377" s="176" t="s">
        <v>2434</v>
      </c>
      <c r="D4377" s="167" t="s">
        <v>638</v>
      </c>
      <c r="E4377" s="176" t="s">
        <v>3158</v>
      </c>
      <c r="F4377" s="176" t="s">
        <v>3158</v>
      </c>
      <c r="G4377" s="176" t="s">
        <v>4846</v>
      </c>
      <c r="H4377" s="176" t="s">
        <v>4846</v>
      </c>
      <c r="I4377" s="176" t="s">
        <v>643</v>
      </c>
      <c r="J4377" s="176">
        <v>10.100936109999999</v>
      </c>
      <c r="K4377" s="176">
        <v>125.012925</v>
      </c>
      <c r="L4377" s="176" t="s">
        <v>644</v>
      </c>
      <c r="M4377" s="176">
        <v>14</v>
      </c>
      <c r="N4377" s="176">
        <v>79</v>
      </c>
      <c r="O4377" s="176">
        <v>199</v>
      </c>
      <c r="P4377" s="176">
        <v>1451</v>
      </c>
      <c r="Q4377" s="176">
        <v>2686</v>
      </c>
      <c r="R4377" s="176">
        <v>1</v>
      </c>
      <c r="S4377" s="176" t="s">
        <v>644</v>
      </c>
      <c r="T4377" s="176"/>
      <c r="U4377" s="176" t="s">
        <v>644</v>
      </c>
      <c r="V4377" s="176" t="s">
        <v>644</v>
      </c>
      <c r="W4377" s="166">
        <f t="shared" si="245"/>
        <v>1</v>
      </c>
      <c r="X4377" s="176">
        <v>1</v>
      </c>
      <c r="Y4377" t="str">
        <f t="shared" si="244"/>
        <v>Public Elementary</v>
      </c>
      <c r="AA4377" t="str">
        <f t="shared" si="243"/>
        <v>1</v>
      </c>
    </row>
    <row r="4378" spans="1:27" ht="15.75" hidden="1" customHeight="1" x14ac:dyDescent="0.25">
      <c r="A4378" s="162">
        <v>4353</v>
      </c>
      <c r="B4378" s="176">
        <v>122228</v>
      </c>
      <c r="C4378" s="176" t="s">
        <v>4854</v>
      </c>
      <c r="D4378" s="167" t="s">
        <v>638</v>
      </c>
      <c r="E4378" s="176" t="s">
        <v>3158</v>
      </c>
      <c r="F4378" s="176" t="s">
        <v>3158</v>
      </c>
      <c r="G4378" s="176" t="s">
        <v>4846</v>
      </c>
      <c r="H4378" s="176" t="s">
        <v>4846</v>
      </c>
      <c r="I4378" s="176" t="s">
        <v>643</v>
      </c>
      <c r="J4378" s="176">
        <v>10.08922778</v>
      </c>
      <c r="K4378" s="176">
        <v>125.021975</v>
      </c>
      <c r="L4378" s="176" t="s">
        <v>644</v>
      </c>
      <c r="M4378" s="176">
        <v>14</v>
      </c>
      <c r="N4378" s="176">
        <v>79</v>
      </c>
      <c r="O4378" s="176">
        <v>199</v>
      </c>
      <c r="P4378" s="176">
        <v>1451</v>
      </c>
      <c r="Q4378" s="176">
        <v>2686</v>
      </c>
      <c r="R4378" s="176">
        <v>1</v>
      </c>
      <c r="S4378" s="176" t="s">
        <v>644</v>
      </c>
      <c r="T4378" s="176"/>
      <c r="U4378" s="176" t="s">
        <v>644</v>
      </c>
      <c r="V4378" s="176" t="s">
        <v>644</v>
      </c>
      <c r="W4378" s="166">
        <f t="shared" si="245"/>
        <v>1</v>
      </c>
      <c r="X4378" s="176">
        <v>1</v>
      </c>
      <c r="Y4378" t="str">
        <f t="shared" si="244"/>
        <v>Public Elementary</v>
      </c>
      <c r="AA4378" t="str">
        <f t="shared" si="243"/>
        <v>1</v>
      </c>
    </row>
    <row r="4379" spans="1:27" ht="15.75" hidden="1" customHeight="1" x14ac:dyDescent="0.25">
      <c r="A4379" s="162">
        <v>4354</v>
      </c>
      <c r="B4379" s="176">
        <v>122229</v>
      </c>
      <c r="C4379" s="176" t="s">
        <v>4855</v>
      </c>
      <c r="D4379" s="167" t="s">
        <v>638</v>
      </c>
      <c r="E4379" s="176" t="s">
        <v>3158</v>
      </c>
      <c r="F4379" s="176" t="s">
        <v>3158</v>
      </c>
      <c r="G4379" s="176" t="s">
        <v>4846</v>
      </c>
      <c r="H4379" s="176" t="s">
        <v>4846</v>
      </c>
      <c r="I4379" s="176" t="s">
        <v>643</v>
      </c>
      <c r="J4379" s="176"/>
      <c r="K4379" s="176"/>
      <c r="L4379" s="176" t="s">
        <v>644</v>
      </c>
      <c r="M4379" s="176">
        <v>14</v>
      </c>
      <c r="N4379" s="176">
        <v>79</v>
      </c>
      <c r="O4379" s="176">
        <v>199</v>
      </c>
      <c r="P4379" s="176">
        <v>1451</v>
      </c>
      <c r="Q4379" s="176">
        <v>2686</v>
      </c>
      <c r="R4379" s="176">
        <v>1</v>
      </c>
      <c r="S4379" s="176" t="s">
        <v>644</v>
      </c>
      <c r="T4379" s="176"/>
      <c r="U4379" s="176" t="s">
        <v>644</v>
      </c>
      <c r="V4379" s="176" t="s">
        <v>644</v>
      </c>
      <c r="W4379" s="166">
        <f t="shared" si="245"/>
        <v>1</v>
      </c>
      <c r="X4379" s="176">
        <v>1</v>
      </c>
      <c r="Y4379" t="str">
        <f t="shared" si="244"/>
        <v>Public Elementary</v>
      </c>
      <c r="AA4379" t="str">
        <f t="shared" si="243"/>
        <v>1</v>
      </c>
    </row>
    <row r="4380" spans="1:27" ht="15.75" hidden="1" customHeight="1" x14ac:dyDescent="0.25">
      <c r="A4380" s="162">
        <v>4355</v>
      </c>
      <c r="B4380" s="176">
        <v>122230</v>
      </c>
      <c r="C4380" s="176" t="s">
        <v>4856</v>
      </c>
      <c r="D4380" s="167" t="s">
        <v>638</v>
      </c>
      <c r="E4380" s="176" t="s">
        <v>3158</v>
      </c>
      <c r="F4380" s="176" t="s">
        <v>3158</v>
      </c>
      <c r="G4380" s="176" t="s">
        <v>4850</v>
      </c>
      <c r="H4380" s="176" t="s">
        <v>4850</v>
      </c>
      <c r="I4380" s="176" t="s">
        <v>643</v>
      </c>
      <c r="J4380" s="176">
        <v>9.9263270000000006</v>
      </c>
      <c r="K4380" s="176">
        <v>125.074782</v>
      </c>
      <c r="L4380" s="176" t="s">
        <v>644</v>
      </c>
      <c r="M4380" s="176">
        <v>14</v>
      </c>
      <c r="N4380" s="176">
        <v>79</v>
      </c>
      <c r="O4380" s="176">
        <v>199</v>
      </c>
      <c r="P4380" s="176">
        <v>1448</v>
      </c>
      <c r="Q4380" s="176">
        <v>2682</v>
      </c>
      <c r="R4380" s="176">
        <v>1</v>
      </c>
      <c r="S4380" s="176" t="s">
        <v>644</v>
      </c>
      <c r="T4380" s="176"/>
      <c r="U4380" s="176" t="s">
        <v>644</v>
      </c>
      <c r="V4380" s="176" t="s">
        <v>644</v>
      </c>
      <c r="W4380" s="166">
        <f t="shared" si="245"/>
        <v>1</v>
      </c>
      <c r="X4380" s="176">
        <v>1</v>
      </c>
      <c r="Y4380" t="str">
        <f t="shared" si="244"/>
        <v>Public Elementary</v>
      </c>
      <c r="AA4380" t="str">
        <f t="shared" si="243"/>
        <v>1</v>
      </c>
    </row>
    <row r="4381" spans="1:27" ht="15.75" hidden="1" customHeight="1" x14ac:dyDescent="0.25">
      <c r="A4381" s="162">
        <v>4356</v>
      </c>
      <c r="B4381" s="176">
        <v>122231</v>
      </c>
      <c r="C4381" s="176" t="s">
        <v>4857</v>
      </c>
      <c r="D4381" s="167" t="s">
        <v>638</v>
      </c>
      <c r="E4381" s="176" t="s">
        <v>3158</v>
      </c>
      <c r="F4381" s="176" t="s">
        <v>3158</v>
      </c>
      <c r="G4381" s="176" t="s">
        <v>4858</v>
      </c>
      <c r="H4381" s="176" t="s">
        <v>4858</v>
      </c>
      <c r="I4381" s="176" t="s">
        <v>643</v>
      </c>
      <c r="J4381" s="176">
        <v>9.9198555559999999</v>
      </c>
      <c r="K4381" s="176">
        <v>125.2909722</v>
      </c>
      <c r="L4381" s="176" t="s">
        <v>644</v>
      </c>
      <c r="M4381" s="176">
        <v>14</v>
      </c>
      <c r="N4381" s="176">
        <v>79</v>
      </c>
      <c r="O4381" s="176">
        <v>199</v>
      </c>
      <c r="P4381" s="176">
        <v>1456</v>
      </c>
      <c r="Q4381" s="176">
        <v>2691</v>
      </c>
      <c r="R4381" s="176">
        <v>1</v>
      </c>
      <c r="S4381" s="176" t="s">
        <v>644</v>
      </c>
      <c r="T4381" s="176"/>
      <c r="U4381" s="176" t="s">
        <v>644</v>
      </c>
      <c r="V4381" s="176" t="s">
        <v>644</v>
      </c>
      <c r="W4381" s="166">
        <f t="shared" si="245"/>
        <v>1</v>
      </c>
      <c r="X4381" s="176">
        <v>1</v>
      </c>
      <c r="Y4381" t="str">
        <f t="shared" si="244"/>
        <v>Public Elementary</v>
      </c>
      <c r="AA4381" t="str">
        <f t="shared" ref="AA4381:AA4444" si="246">IF(R4381=1,1,"")&amp;IF(S4381=1,2,"")&amp;IF(T4381=1,3,"")&amp;IF(U4381=1,4,"")&amp;IF(V4381=1,5,"")</f>
        <v>1</v>
      </c>
    </row>
    <row r="4382" spans="1:27" ht="15.75" hidden="1" customHeight="1" x14ac:dyDescent="0.25">
      <c r="A4382" s="162">
        <v>4357</v>
      </c>
      <c r="B4382" s="176">
        <v>122232</v>
      </c>
      <c r="C4382" s="176" t="s">
        <v>1098</v>
      </c>
      <c r="D4382" s="167" t="s">
        <v>638</v>
      </c>
      <c r="E4382" s="176" t="s">
        <v>3158</v>
      </c>
      <c r="F4382" s="176" t="s">
        <v>3158</v>
      </c>
      <c r="G4382" s="176" t="s">
        <v>4859</v>
      </c>
      <c r="H4382" s="176" t="s">
        <v>4859</v>
      </c>
      <c r="I4382" s="176" t="s">
        <v>643</v>
      </c>
      <c r="J4382" s="176">
        <v>9.9546480000000006</v>
      </c>
      <c r="K4382" s="176">
        <v>125.28116199999999</v>
      </c>
      <c r="L4382" s="176" t="s">
        <v>644</v>
      </c>
      <c r="M4382" s="176">
        <v>14</v>
      </c>
      <c r="N4382" s="176">
        <v>79</v>
      </c>
      <c r="O4382" s="176">
        <v>199</v>
      </c>
      <c r="P4382" s="176">
        <v>1452</v>
      </c>
      <c r="Q4382" s="176">
        <v>2687</v>
      </c>
      <c r="R4382" s="176">
        <v>1</v>
      </c>
      <c r="S4382" s="176" t="s">
        <v>644</v>
      </c>
      <c r="T4382" s="176"/>
      <c r="U4382" s="176" t="s">
        <v>644</v>
      </c>
      <c r="V4382" s="176" t="s">
        <v>644</v>
      </c>
      <c r="W4382" s="166">
        <f t="shared" si="245"/>
        <v>1</v>
      </c>
      <c r="X4382" s="176">
        <v>1</v>
      </c>
      <c r="Y4382" t="str">
        <f t="shared" si="244"/>
        <v>Public Elementary</v>
      </c>
      <c r="AA4382" t="str">
        <f t="shared" si="246"/>
        <v>1</v>
      </c>
    </row>
    <row r="4383" spans="1:27" ht="15.75" hidden="1" customHeight="1" x14ac:dyDescent="0.25">
      <c r="A4383" s="162">
        <v>4358</v>
      </c>
      <c r="B4383" s="176">
        <v>122233</v>
      </c>
      <c r="C4383" s="176" t="s">
        <v>4860</v>
      </c>
      <c r="D4383" s="167" t="s">
        <v>638</v>
      </c>
      <c r="E4383" s="176" t="s">
        <v>3158</v>
      </c>
      <c r="F4383" s="176" t="s">
        <v>3158</v>
      </c>
      <c r="G4383" s="176" t="s">
        <v>4859</v>
      </c>
      <c r="H4383" s="176" t="s">
        <v>4859</v>
      </c>
      <c r="I4383" s="176" t="s">
        <v>643</v>
      </c>
      <c r="J4383" s="176">
        <v>9.9580300000000008</v>
      </c>
      <c r="K4383" s="176">
        <v>125.26914600000001</v>
      </c>
      <c r="L4383" s="176" t="s">
        <v>644</v>
      </c>
      <c r="M4383" s="176">
        <v>14</v>
      </c>
      <c r="N4383" s="176">
        <v>79</v>
      </c>
      <c r="O4383" s="176">
        <v>199</v>
      </c>
      <c r="P4383" s="176">
        <v>1452</v>
      </c>
      <c r="Q4383" s="176">
        <v>2687</v>
      </c>
      <c r="R4383" s="176">
        <v>1</v>
      </c>
      <c r="S4383" s="176" t="s">
        <v>644</v>
      </c>
      <c r="T4383" s="176"/>
      <c r="U4383" s="176" t="s">
        <v>644</v>
      </c>
      <c r="V4383" s="176" t="s">
        <v>644</v>
      </c>
      <c r="W4383" s="166">
        <f t="shared" si="245"/>
        <v>1</v>
      </c>
      <c r="X4383" s="176">
        <v>1</v>
      </c>
      <c r="Y4383" t="str">
        <f t="shared" si="244"/>
        <v>Public Elementary</v>
      </c>
      <c r="AA4383" t="str">
        <f t="shared" si="246"/>
        <v>1</v>
      </c>
    </row>
    <row r="4384" spans="1:27" ht="15.75" hidden="1" customHeight="1" x14ac:dyDescent="0.25">
      <c r="A4384" s="162">
        <v>4359</v>
      </c>
      <c r="B4384" s="176">
        <v>122234</v>
      </c>
      <c r="C4384" s="176" t="s">
        <v>1009</v>
      </c>
      <c r="D4384" s="167" t="s">
        <v>638</v>
      </c>
      <c r="E4384" s="176" t="s">
        <v>3158</v>
      </c>
      <c r="F4384" s="176" t="s">
        <v>3158</v>
      </c>
      <c r="G4384" s="176" t="s">
        <v>4859</v>
      </c>
      <c r="H4384" s="176" t="s">
        <v>4859</v>
      </c>
      <c r="I4384" s="176" t="s">
        <v>643</v>
      </c>
      <c r="J4384" s="176">
        <v>11.058199999999999</v>
      </c>
      <c r="K4384" s="176">
        <v>124.989</v>
      </c>
      <c r="L4384" s="176" t="s">
        <v>644</v>
      </c>
      <c r="M4384" s="176">
        <v>14</v>
      </c>
      <c r="N4384" s="176">
        <v>79</v>
      </c>
      <c r="O4384" s="176">
        <v>199</v>
      </c>
      <c r="P4384" s="176">
        <v>1452</v>
      </c>
      <c r="Q4384" s="176">
        <v>2687</v>
      </c>
      <c r="R4384" s="176">
        <v>1</v>
      </c>
      <c r="S4384" s="176" t="s">
        <v>644</v>
      </c>
      <c r="T4384" s="176"/>
      <c r="U4384" s="176" t="s">
        <v>644</v>
      </c>
      <c r="V4384" s="176" t="s">
        <v>644</v>
      </c>
      <c r="W4384" s="166">
        <f t="shared" si="245"/>
        <v>1</v>
      </c>
      <c r="X4384" s="176">
        <v>1</v>
      </c>
      <c r="Y4384" t="str">
        <f t="shared" si="244"/>
        <v>Public Elementary</v>
      </c>
      <c r="AA4384" t="str">
        <f t="shared" si="246"/>
        <v>1</v>
      </c>
    </row>
    <row r="4385" spans="1:27" ht="15.75" hidden="1" customHeight="1" x14ac:dyDescent="0.25">
      <c r="A4385" s="162">
        <v>4360</v>
      </c>
      <c r="B4385" s="176">
        <v>122235</v>
      </c>
      <c r="C4385" s="176" t="s">
        <v>2475</v>
      </c>
      <c r="D4385" s="167" t="s">
        <v>638</v>
      </c>
      <c r="E4385" s="176" t="s">
        <v>3158</v>
      </c>
      <c r="F4385" s="176" t="s">
        <v>3158</v>
      </c>
      <c r="G4385" s="176" t="s">
        <v>4858</v>
      </c>
      <c r="H4385" s="176" t="s">
        <v>4858</v>
      </c>
      <c r="I4385" s="176" t="s">
        <v>643</v>
      </c>
      <c r="J4385" s="176">
        <v>9.9773890000000005</v>
      </c>
      <c r="K4385" s="176">
        <v>125.274931</v>
      </c>
      <c r="L4385" s="176" t="s">
        <v>644</v>
      </c>
      <c r="M4385" s="176">
        <v>14</v>
      </c>
      <c r="N4385" s="176">
        <v>79</v>
      </c>
      <c r="O4385" s="176">
        <v>199</v>
      </c>
      <c r="P4385" s="176">
        <v>1456</v>
      </c>
      <c r="Q4385" s="176">
        <v>2691</v>
      </c>
      <c r="R4385" s="176">
        <v>1</v>
      </c>
      <c r="S4385" s="176" t="s">
        <v>644</v>
      </c>
      <c r="T4385" s="176"/>
      <c r="U4385" s="176" t="s">
        <v>644</v>
      </c>
      <c r="V4385" s="176" t="s">
        <v>644</v>
      </c>
      <c r="W4385" s="166">
        <f t="shared" si="245"/>
        <v>1</v>
      </c>
      <c r="X4385" s="176">
        <v>1</v>
      </c>
      <c r="Y4385" t="str">
        <f t="shared" si="244"/>
        <v>Public Elementary</v>
      </c>
      <c r="AA4385" t="str">
        <f t="shared" si="246"/>
        <v>1</v>
      </c>
    </row>
    <row r="4386" spans="1:27" ht="15.75" hidden="1" customHeight="1" x14ac:dyDescent="0.25">
      <c r="A4386" s="162">
        <v>4361</v>
      </c>
      <c r="B4386" s="176">
        <v>122236</v>
      </c>
      <c r="C4386" s="176" t="s">
        <v>4861</v>
      </c>
      <c r="D4386" s="167" t="s">
        <v>638</v>
      </c>
      <c r="E4386" s="176" t="s">
        <v>3158</v>
      </c>
      <c r="F4386" s="176" t="s">
        <v>3158</v>
      </c>
      <c r="G4386" s="176" t="s">
        <v>4858</v>
      </c>
      <c r="H4386" s="176" t="s">
        <v>4858</v>
      </c>
      <c r="I4386" s="176" t="s">
        <v>643</v>
      </c>
      <c r="J4386" s="176"/>
      <c r="K4386" s="176"/>
      <c r="L4386" s="176" t="s">
        <v>644</v>
      </c>
      <c r="M4386" s="176">
        <v>14</v>
      </c>
      <c r="N4386" s="176">
        <v>79</v>
      </c>
      <c r="O4386" s="176">
        <v>199</v>
      </c>
      <c r="P4386" s="176">
        <v>1456</v>
      </c>
      <c r="Q4386" s="176">
        <v>2691</v>
      </c>
      <c r="R4386" s="176">
        <v>1</v>
      </c>
      <c r="S4386" s="176" t="s">
        <v>644</v>
      </c>
      <c r="T4386" s="176"/>
      <c r="U4386" s="176" t="s">
        <v>644</v>
      </c>
      <c r="V4386" s="176" t="s">
        <v>644</v>
      </c>
      <c r="W4386" s="166">
        <f t="shared" si="245"/>
        <v>1</v>
      </c>
      <c r="X4386" s="176">
        <v>1</v>
      </c>
      <c r="Y4386" t="str">
        <f t="shared" si="244"/>
        <v>Public Elementary</v>
      </c>
      <c r="AA4386" t="str">
        <f t="shared" si="246"/>
        <v>1</v>
      </c>
    </row>
    <row r="4387" spans="1:27" ht="15.75" hidden="1" customHeight="1" x14ac:dyDescent="0.25">
      <c r="A4387" s="162">
        <v>4362</v>
      </c>
      <c r="B4387" s="176">
        <v>122237</v>
      </c>
      <c r="C4387" s="176" t="s">
        <v>4862</v>
      </c>
      <c r="D4387" s="167" t="s">
        <v>638</v>
      </c>
      <c r="E4387" s="176" t="s">
        <v>3158</v>
      </c>
      <c r="F4387" s="176" t="s">
        <v>3158</v>
      </c>
      <c r="G4387" s="176" t="s">
        <v>4859</v>
      </c>
      <c r="H4387" s="176" t="s">
        <v>4859</v>
      </c>
      <c r="I4387" s="176" t="s">
        <v>643</v>
      </c>
      <c r="J4387" s="176">
        <v>9.9729080000000003</v>
      </c>
      <c r="K4387" s="176">
        <v>125.232067</v>
      </c>
      <c r="L4387" s="176" t="s">
        <v>644</v>
      </c>
      <c r="M4387" s="176">
        <v>14</v>
      </c>
      <c r="N4387" s="176">
        <v>79</v>
      </c>
      <c r="O4387" s="176">
        <v>199</v>
      </c>
      <c r="P4387" s="176">
        <v>1452</v>
      </c>
      <c r="Q4387" s="176">
        <v>2687</v>
      </c>
      <c r="R4387" s="176">
        <v>1</v>
      </c>
      <c r="S4387" s="176" t="s">
        <v>644</v>
      </c>
      <c r="T4387" s="176"/>
      <c r="U4387" s="176" t="s">
        <v>644</v>
      </c>
      <c r="V4387" s="176" t="s">
        <v>644</v>
      </c>
      <c r="W4387" s="166">
        <f t="shared" si="245"/>
        <v>1</v>
      </c>
      <c r="X4387" s="176">
        <v>1</v>
      </c>
      <c r="Y4387" t="str">
        <f t="shared" si="244"/>
        <v>Public Elementary</v>
      </c>
      <c r="AA4387" t="str">
        <f t="shared" si="246"/>
        <v>1</v>
      </c>
    </row>
    <row r="4388" spans="1:27" ht="15.75" hidden="1" customHeight="1" x14ac:dyDescent="0.25">
      <c r="A4388" s="162">
        <v>4363</v>
      </c>
      <c r="B4388" s="176">
        <v>122238</v>
      </c>
      <c r="C4388" s="176" t="s">
        <v>4863</v>
      </c>
      <c r="D4388" s="167" t="s">
        <v>638</v>
      </c>
      <c r="E4388" s="176" t="s">
        <v>3158</v>
      </c>
      <c r="F4388" s="176" t="s">
        <v>3158</v>
      </c>
      <c r="G4388" s="176" t="s">
        <v>4859</v>
      </c>
      <c r="H4388" s="176" t="s">
        <v>4859</v>
      </c>
      <c r="I4388" s="176" t="s">
        <v>643</v>
      </c>
      <c r="J4388" s="176">
        <v>9.9969149999999996</v>
      </c>
      <c r="K4388" s="176">
        <v>125.231752</v>
      </c>
      <c r="L4388" s="176" t="s">
        <v>644</v>
      </c>
      <c r="M4388" s="176">
        <v>14</v>
      </c>
      <c r="N4388" s="176">
        <v>79</v>
      </c>
      <c r="O4388" s="176">
        <v>199</v>
      </c>
      <c r="P4388" s="176">
        <v>1452</v>
      </c>
      <c r="Q4388" s="176">
        <v>2687</v>
      </c>
      <c r="R4388" s="176">
        <v>1</v>
      </c>
      <c r="S4388" s="176" t="s">
        <v>644</v>
      </c>
      <c r="T4388" s="176"/>
      <c r="U4388" s="176" t="s">
        <v>644</v>
      </c>
      <c r="V4388" s="176" t="s">
        <v>644</v>
      </c>
      <c r="W4388" s="166">
        <f t="shared" si="245"/>
        <v>1</v>
      </c>
      <c r="X4388" s="176">
        <v>1</v>
      </c>
      <c r="Y4388" t="str">
        <f t="shared" si="244"/>
        <v>Public Elementary</v>
      </c>
      <c r="AA4388" t="str">
        <f t="shared" si="246"/>
        <v>1</v>
      </c>
    </row>
    <row r="4389" spans="1:27" ht="15.75" hidden="1" customHeight="1" x14ac:dyDescent="0.25">
      <c r="A4389" s="162">
        <v>4364</v>
      </c>
      <c r="B4389" s="176">
        <v>122239</v>
      </c>
      <c r="C4389" s="176" t="s">
        <v>4864</v>
      </c>
      <c r="D4389" s="167" t="s">
        <v>638</v>
      </c>
      <c r="E4389" s="176" t="s">
        <v>3158</v>
      </c>
      <c r="F4389" s="176" t="s">
        <v>3158</v>
      </c>
      <c r="G4389" s="176" t="s">
        <v>4859</v>
      </c>
      <c r="H4389" s="176" t="s">
        <v>4859</v>
      </c>
      <c r="I4389" s="176" t="s">
        <v>643</v>
      </c>
      <c r="J4389" s="176">
        <v>9.9434570000000004</v>
      </c>
      <c r="K4389" s="176">
        <v>125.249313</v>
      </c>
      <c r="L4389" s="176" t="s">
        <v>644</v>
      </c>
      <c r="M4389" s="176">
        <v>14</v>
      </c>
      <c r="N4389" s="176">
        <v>79</v>
      </c>
      <c r="O4389" s="176">
        <v>199</v>
      </c>
      <c r="P4389" s="176">
        <v>1452</v>
      </c>
      <c r="Q4389" s="176">
        <v>2687</v>
      </c>
      <c r="R4389" s="176">
        <v>1</v>
      </c>
      <c r="S4389" s="176" t="s">
        <v>644</v>
      </c>
      <c r="T4389" s="176"/>
      <c r="U4389" s="176" t="s">
        <v>644</v>
      </c>
      <c r="V4389" s="176" t="s">
        <v>644</v>
      </c>
      <c r="W4389" s="166">
        <f t="shared" si="245"/>
        <v>1</v>
      </c>
      <c r="X4389" s="176">
        <v>1</v>
      </c>
      <c r="Y4389" t="str">
        <f t="shared" si="244"/>
        <v>Public Elementary</v>
      </c>
      <c r="AA4389" t="str">
        <f t="shared" si="246"/>
        <v>1</v>
      </c>
    </row>
    <row r="4390" spans="1:27" ht="15.75" hidden="1" customHeight="1" x14ac:dyDescent="0.25">
      <c r="A4390" s="162">
        <v>4365</v>
      </c>
      <c r="B4390" s="176">
        <v>122240</v>
      </c>
      <c r="C4390" s="176" t="s">
        <v>4865</v>
      </c>
      <c r="D4390" s="167" t="s">
        <v>638</v>
      </c>
      <c r="E4390" s="176" t="s">
        <v>3158</v>
      </c>
      <c r="F4390" s="176" t="s">
        <v>3158</v>
      </c>
      <c r="G4390" s="176" t="s">
        <v>4858</v>
      </c>
      <c r="H4390" s="176" t="s">
        <v>4858</v>
      </c>
      <c r="I4390" s="176" t="s">
        <v>643</v>
      </c>
      <c r="J4390" s="176"/>
      <c r="K4390" s="176"/>
      <c r="L4390" s="176" t="s">
        <v>644</v>
      </c>
      <c r="M4390" s="176">
        <v>14</v>
      </c>
      <c r="N4390" s="176">
        <v>79</v>
      </c>
      <c r="O4390" s="176">
        <v>199</v>
      </c>
      <c r="P4390" s="176">
        <v>1456</v>
      </c>
      <c r="Q4390" s="176">
        <v>2691</v>
      </c>
      <c r="R4390" s="176">
        <v>1</v>
      </c>
      <c r="S4390" s="176" t="s">
        <v>644</v>
      </c>
      <c r="T4390" s="176"/>
      <c r="U4390" s="176" t="s">
        <v>644</v>
      </c>
      <c r="V4390" s="176" t="s">
        <v>644</v>
      </c>
      <c r="W4390" s="166">
        <f t="shared" si="245"/>
        <v>1</v>
      </c>
      <c r="X4390" s="176">
        <v>1</v>
      </c>
      <c r="Y4390" t="str">
        <f t="shared" si="244"/>
        <v>Public Elementary</v>
      </c>
      <c r="AA4390" t="str">
        <f t="shared" si="246"/>
        <v>1</v>
      </c>
    </row>
    <row r="4391" spans="1:27" ht="15.75" hidden="1" customHeight="1" x14ac:dyDescent="0.25">
      <c r="A4391" s="162">
        <v>4366</v>
      </c>
      <c r="B4391" s="176">
        <v>122241</v>
      </c>
      <c r="C4391" s="176" t="s">
        <v>4866</v>
      </c>
      <c r="D4391" s="167" t="s">
        <v>638</v>
      </c>
      <c r="E4391" s="176" t="s">
        <v>3158</v>
      </c>
      <c r="F4391" s="176" t="s">
        <v>3158</v>
      </c>
      <c r="G4391" s="176" t="s">
        <v>4859</v>
      </c>
      <c r="H4391" s="176" t="s">
        <v>4859</v>
      </c>
      <c r="I4391" s="176" t="s">
        <v>643</v>
      </c>
      <c r="J4391" s="176">
        <v>9.9583680000000001</v>
      </c>
      <c r="K4391" s="176">
        <v>125.247517</v>
      </c>
      <c r="L4391" s="176" t="s">
        <v>644</v>
      </c>
      <c r="M4391" s="176">
        <v>14</v>
      </c>
      <c r="N4391" s="176">
        <v>79</v>
      </c>
      <c r="O4391" s="176">
        <v>199</v>
      </c>
      <c r="P4391" s="176">
        <v>1452</v>
      </c>
      <c r="Q4391" s="176">
        <v>2687</v>
      </c>
      <c r="R4391" s="176">
        <v>1</v>
      </c>
      <c r="S4391" s="176" t="s">
        <v>644</v>
      </c>
      <c r="T4391" s="176"/>
      <c r="U4391" s="176" t="s">
        <v>644</v>
      </c>
      <c r="V4391" s="176" t="s">
        <v>644</v>
      </c>
      <c r="W4391" s="166">
        <f t="shared" si="245"/>
        <v>1</v>
      </c>
      <c r="X4391" s="176">
        <v>1</v>
      </c>
      <c r="Y4391" t="str">
        <f t="shared" si="244"/>
        <v>Public Elementary</v>
      </c>
      <c r="AA4391" t="str">
        <f t="shared" si="246"/>
        <v>1</v>
      </c>
    </row>
    <row r="4392" spans="1:27" ht="15.75" hidden="1" customHeight="1" x14ac:dyDescent="0.25">
      <c r="A4392" s="162">
        <v>4367</v>
      </c>
      <c r="B4392" s="176">
        <v>122242</v>
      </c>
      <c r="C4392" s="176" t="s">
        <v>4867</v>
      </c>
      <c r="D4392" s="167" t="s">
        <v>638</v>
      </c>
      <c r="E4392" s="176" t="s">
        <v>3158</v>
      </c>
      <c r="F4392" s="176" t="s">
        <v>3158</v>
      </c>
      <c r="G4392" s="176" t="s">
        <v>4858</v>
      </c>
      <c r="H4392" s="176" t="s">
        <v>4858</v>
      </c>
      <c r="I4392" s="176" t="s">
        <v>643</v>
      </c>
      <c r="J4392" s="176"/>
      <c r="K4392" s="176"/>
      <c r="L4392" s="176" t="s">
        <v>644</v>
      </c>
      <c r="M4392" s="176">
        <v>14</v>
      </c>
      <c r="N4392" s="176">
        <v>79</v>
      </c>
      <c r="O4392" s="176">
        <v>199</v>
      </c>
      <c r="P4392" s="176">
        <v>1456</v>
      </c>
      <c r="Q4392" s="176">
        <v>2691</v>
      </c>
      <c r="R4392" s="176">
        <v>1</v>
      </c>
      <c r="S4392" s="176" t="s">
        <v>644</v>
      </c>
      <c r="T4392" s="176"/>
      <c r="U4392" s="176" t="s">
        <v>644</v>
      </c>
      <c r="V4392" s="176" t="s">
        <v>644</v>
      </c>
      <c r="W4392" s="166">
        <f t="shared" si="245"/>
        <v>1</v>
      </c>
      <c r="X4392" s="176">
        <v>1</v>
      </c>
      <c r="Y4392" t="str">
        <f t="shared" si="244"/>
        <v>Public Elementary</v>
      </c>
      <c r="AA4392" t="str">
        <f t="shared" si="246"/>
        <v>1</v>
      </c>
    </row>
    <row r="4393" spans="1:27" ht="15.75" hidden="1" customHeight="1" x14ac:dyDescent="0.25">
      <c r="A4393" s="162">
        <v>4368</v>
      </c>
      <c r="B4393" s="176">
        <v>122243</v>
      </c>
      <c r="C4393" s="176" t="s">
        <v>4868</v>
      </c>
      <c r="D4393" s="167" t="s">
        <v>638</v>
      </c>
      <c r="E4393" s="176" t="s">
        <v>3158</v>
      </c>
      <c r="F4393" s="176" t="s">
        <v>3158</v>
      </c>
      <c r="G4393" s="176" t="s">
        <v>4858</v>
      </c>
      <c r="H4393" s="176" t="s">
        <v>4858</v>
      </c>
      <c r="I4393" s="176" t="s">
        <v>643</v>
      </c>
      <c r="J4393" s="176">
        <v>9.9118444439999998</v>
      </c>
      <c r="K4393" s="176">
        <v>125.2763861</v>
      </c>
      <c r="L4393" s="176" t="s">
        <v>644</v>
      </c>
      <c r="M4393" s="176">
        <v>14</v>
      </c>
      <c r="N4393" s="176">
        <v>79</v>
      </c>
      <c r="O4393" s="176">
        <v>199</v>
      </c>
      <c r="P4393" s="176">
        <v>1456</v>
      </c>
      <c r="Q4393" s="176">
        <v>2691</v>
      </c>
      <c r="R4393" s="176">
        <v>1</v>
      </c>
      <c r="S4393" s="176" t="s">
        <v>644</v>
      </c>
      <c r="T4393" s="176"/>
      <c r="U4393" s="176" t="s">
        <v>644</v>
      </c>
      <c r="V4393" s="176" t="s">
        <v>644</v>
      </c>
      <c r="W4393" s="166">
        <f t="shared" si="245"/>
        <v>1</v>
      </c>
      <c r="X4393" s="176">
        <v>1</v>
      </c>
      <c r="Y4393" t="str">
        <f t="shared" si="244"/>
        <v>Public Elementary</v>
      </c>
      <c r="AA4393" t="str">
        <f t="shared" si="246"/>
        <v>1</v>
      </c>
    </row>
    <row r="4394" spans="1:27" ht="15.75" hidden="1" customHeight="1" x14ac:dyDescent="0.25">
      <c r="A4394" s="162">
        <v>4369</v>
      </c>
      <c r="B4394" s="176">
        <v>122244</v>
      </c>
      <c r="C4394" s="176" t="s">
        <v>4869</v>
      </c>
      <c r="D4394" s="167" t="s">
        <v>638</v>
      </c>
      <c r="E4394" s="176" t="s">
        <v>3158</v>
      </c>
      <c r="F4394" s="176" t="s">
        <v>3158</v>
      </c>
      <c r="G4394" s="176" t="s">
        <v>4858</v>
      </c>
      <c r="H4394" s="176" t="s">
        <v>4858</v>
      </c>
      <c r="I4394" s="176" t="s">
        <v>643</v>
      </c>
      <c r="J4394" s="176"/>
      <c r="K4394" s="176"/>
      <c r="L4394" s="176" t="s">
        <v>644</v>
      </c>
      <c r="M4394" s="176">
        <v>14</v>
      </c>
      <c r="N4394" s="176">
        <v>79</v>
      </c>
      <c r="O4394" s="176">
        <v>199</v>
      </c>
      <c r="P4394" s="176">
        <v>1456</v>
      </c>
      <c r="Q4394" s="176">
        <v>2691</v>
      </c>
      <c r="R4394" s="176">
        <v>1</v>
      </c>
      <c r="S4394" s="176" t="s">
        <v>644</v>
      </c>
      <c r="T4394" s="176"/>
      <c r="U4394" s="176" t="s">
        <v>644</v>
      </c>
      <c r="V4394" s="176" t="s">
        <v>644</v>
      </c>
      <c r="W4394" s="166">
        <f t="shared" si="245"/>
        <v>1</v>
      </c>
      <c r="X4394" s="176">
        <v>1</v>
      </c>
      <c r="Y4394" t="str">
        <f t="shared" si="244"/>
        <v>Public Elementary</v>
      </c>
      <c r="AA4394" t="str">
        <f t="shared" si="246"/>
        <v>1</v>
      </c>
    </row>
    <row r="4395" spans="1:27" ht="15.75" hidden="1" customHeight="1" x14ac:dyDescent="0.25">
      <c r="A4395" s="162">
        <v>4370</v>
      </c>
      <c r="B4395" s="176">
        <v>122245</v>
      </c>
      <c r="C4395" s="176" t="s">
        <v>4870</v>
      </c>
      <c r="D4395" s="167" t="s">
        <v>638</v>
      </c>
      <c r="E4395" s="176" t="s">
        <v>3158</v>
      </c>
      <c r="F4395" s="176" t="s">
        <v>3158</v>
      </c>
      <c r="G4395" s="176" t="s">
        <v>4859</v>
      </c>
      <c r="H4395" s="176" t="s">
        <v>4859</v>
      </c>
      <c r="I4395" s="176" t="s">
        <v>643</v>
      </c>
      <c r="J4395" s="176">
        <v>9.9490361109999998</v>
      </c>
      <c r="K4395" s="176">
        <v>125.2499833</v>
      </c>
      <c r="L4395" s="176" t="s">
        <v>644</v>
      </c>
      <c r="M4395" s="176">
        <v>14</v>
      </c>
      <c r="N4395" s="176">
        <v>79</v>
      </c>
      <c r="O4395" s="176">
        <v>199</v>
      </c>
      <c r="P4395" s="176">
        <v>1452</v>
      </c>
      <c r="Q4395" s="176">
        <v>2687</v>
      </c>
      <c r="R4395" s="176">
        <v>1</v>
      </c>
      <c r="S4395" s="176" t="s">
        <v>644</v>
      </c>
      <c r="T4395" s="176"/>
      <c r="U4395" s="176" t="s">
        <v>644</v>
      </c>
      <c r="V4395" s="176" t="s">
        <v>644</v>
      </c>
      <c r="W4395" s="166">
        <f t="shared" si="245"/>
        <v>1</v>
      </c>
      <c r="X4395" s="176">
        <v>1</v>
      </c>
      <c r="Y4395" t="str">
        <f t="shared" si="244"/>
        <v>Public Elementary</v>
      </c>
      <c r="AA4395" t="str">
        <f t="shared" si="246"/>
        <v>1</v>
      </c>
    </row>
    <row r="4396" spans="1:27" ht="15.75" hidden="1" customHeight="1" x14ac:dyDescent="0.25">
      <c r="A4396" s="162">
        <v>4371</v>
      </c>
      <c r="B4396" s="176">
        <v>122246</v>
      </c>
      <c r="C4396" s="176" t="s">
        <v>4871</v>
      </c>
      <c r="D4396" s="167" t="s">
        <v>638</v>
      </c>
      <c r="E4396" s="176" t="s">
        <v>3158</v>
      </c>
      <c r="F4396" s="176" t="s">
        <v>3158</v>
      </c>
      <c r="G4396" s="176" t="s">
        <v>4872</v>
      </c>
      <c r="H4396" s="176" t="s">
        <v>4872</v>
      </c>
      <c r="I4396" s="176" t="s">
        <v>643</v>
      </c>
      <c r="J4396" s="176">
        <v>10.255127999999999</v>
      </c>
      <c r="K4396" s="176">
        <v>125.213871</v>
      </c>
      <c r="L4396" s="176" t="s">
        <v>644</v>
      </c>
      <c r="M4396" s="176">
        <v>14</v>
      </c>
      <c r="N4396" s="176">
        <v>79</v>
      </c>
      <c r="O4396" s="176">
        <v>199</v>
      </c>
      <c r="P4396" s="176">
        <v>1455</v>
      </c>
      <c r="Q4396" s="176">
        <v>2690</v>
      </c>
      <c r="R4396" s="176">
        <v>1</v>
      </c>
      <c r="S4396" s="176" t="s">
        <v>644</v>
      </c>
      <c r="T4396" s="176"/>
      <c r="U4396" s="176" t="s">
        <v>644</v>
      </c>
      <c r="V4396" s="176" t="s">
        <v>644</v>
      </c>
      <c r="W4396" s="166">
        <f t="shared" si="245"/>
        <v>1</v>
      </c>
      <c r="X4396" s="176">
        <v>1</v>
      </c>
      <c r="Y4396" t="str">
        <f t="shared" si="244"/>
        <v>Public Elementary</v>
      </c>
      <c r="AA4396" t="str">
        <f t="shared" si="246"/>
        <v>1</v>
      </c>
    </row>
    <row r="4397" spans="1:27" ht="15.75" hidden="1" customHeight="1" x14ac:dyDescent="0.25">
      <c r="A4397" s="162">
        <v>4372</v>
      </c>
      <c r="B4397" s="176">
        <v>122247</v>
      </c>
      <c r="C4397" s="176" t="s">
        <v>4873</v>
      </c>
      <c r="D4397" s="167" t="s">
        <v>638</v>
      </c>
      <c r="E4397" s="176" t="s">
        <v>3158</v>
      </c>
      <c r="F4397" s="176" t="s">
        <v>3158</v>
      </c>
      <c r="G4397" s="176" t="s">
        <v>4872</v>
      </c>
      <c r="H4397" s="176" t="s">
        <v>4872</v>
      </c>
      <c r="I4397" s="176" t="s">
        <v>643</v>
      </c>
      <c r="J4397" s="176">
        <v>10.261545999999999</v>
      </c>
      <c r="K4397" s="176">
        <v>125.18608999999999</v>
      </c>
      <c r="L4397" s="176" t="s">
        <v>644</v>
      </c>
      <c r="M4397" s="176">
        <v>14</v>
      </c>
      <c r="N4397" s="176">
        <v>79</v>
      </c>
      <c r="O4397" s="176">
        <v>199</v>
      </c>
      <c r="P4397" s="176">
        <v>1455</v>
      </c>
      <c r="Q4397" s="176">
        <v>2690</v>
      </c>
      <c r="R4397" s="176">
        <v>1</v>
      </c>
      <c r="S4397" s="176" t="s">
        <v>644</v>
      </c>
      <c r="T4397" s="176"/>
      <c r="U4397" s="176" t="s">
        <v>644</v>
      </c>
      <c r="V4397" s="176" t="s">
        <v>644</v>
      </c>
      <c r="W4397" s="166">
        <f t="shared" si="245"/>
        <v>1</v>
      </c>
      <c r="X4397" s="176">
        <v>1</v>
      </c>
      <c r="Y4397" t="str">
        <f t="shared" si="244"/>
        <v>Public Elementary</v>
      </c>
      <c r="AA4397" t="str">
        <f t="shared" si="246"/>
        <v>1</v>
      </c>
    </row>
    <row r="4398" spans="1:27" ht="15.75" hidden="1" customHeight="1" x14ac:dyDescent="0.25">
      <c r="A4398" s="162">
        <v>4373</v>
      </c>
      <c r="B4398" s="176">
        <v>122248</v>
      </c>
      <c r="C4398" s="176" t="s">
        <v>4874</v>
      </c>
      <c r="D4398" s="167" t="s">
        <v>638</v>
      </c>
      <c r="E4398" s="176" t="s">
        <v>3158</v>
      </c>
      <c r="F4398" s="176" t="s">
        <v>3158</v>
      </c>
      <c r="G4398" s="176" t="s">
        <v>4872</v>
      </c>
      <c r="H4398" s="176" t="s">
        <v>4872</v>
      </c>
      <c r="I4398" s="176" t="s">
        <v>643</v>
      </c>
      <c r="J4398" s="176">
        <v>10.256479000000001</v>
      </c>
      <c r="K4398" s="176">
        <v>125.231409</v>
      </c>
      <c r="L4398" s="176" t="s">
        <v>644</v>
      </c>
      <c r="M4398" s="176">
        <v>14</v>
      </c>
      <c r="N4398" s="176">
        <v>79</v>
      </c>
      <c r="O4398" s="176">
        <v>199</v>
      </c>
      <c r="P4398" s="176">
        <v>1455</v>
      </c>
      <c r="Q4398" s="176">
        <v>2690</v>
      </c>
      <c r="R4398" s="176">
        <v>1</v>
      </c>
      <c r="S4398" s="176" t="s">
        <v>644</v>
      </c>
      <c r="T4398" s="176"/>
      <c r="U4398" s="176" t="s">
        <v>644</v>
      </c>
      <c r="V4398" s="176" t="s">
        <v>644</v>
      </c>
      <c r="W4398" s="166">
        <f t="shared" si="245"/>
        <v>1</v>
      </c>
      <c r="X4398" s="176">
        <v>1</v>
      </c>
      <c r="Y4398" t="str">
        <f t="shared" si="244"/>
        <v>Public Elementary</v>
      </c>
      <c r="AA4398" t="str">
        <f t="shared" si="246"/>
        <v>1</v>
      </c>
    </row>
    <row r="4399" spans="1:27" ht="15.75" hidden="1" customHeight="1" x14ac:dyDescent="0.25">
      <c r="A4399" s="162">
        <v>4374</v>
      </c>
      <c r="B4399" s="176">
        <v>122249</v>
      </c>
      <c r="C4399" s="176" t="s">
        <v>4875</v>
      </c>
      <c r="D4399" s="167" t="s">
        <v>638</v>
      </c>
      <c r="E4399" s="176" t="s">
        <v>3158</v>
      </c>
      <c r="F4399" s="176" t="s">
        <v>3158</v>
      </c>
      <c r="G4399" s="176" t="s">
        <v>4872</v>
      </c>
      <c r="H4399" s="176" t="s">
        <v>4872</v>
      </c>
      <c r="I4399" s="176" t="s">
        <v>643</v>
      </c>
      <c r="J4399" s="176">
        <v>10.272695000000001</v>
      </c>
      <c r="K4399" s="176">
        <v>125.184889</v>
      </c>
      <c r="L4399" s="176" t="s">
        <v>644</v>
      </c>
      <c r="M4399" s="176">
        <v>14</v>
      </c>
      <c r="N4399" s="176">
        <v>79</v>
      </c>
      <c r="O4399" s="176">
        <v>199</v>
      </c>
      <c r="P4399" s="176">
        <v>1455</v>
      </c>
      <c r="Q4399" s="176">
        <v>2690</v>
      </c>
      <c r="R4399" s="176">
        <v>1</v>
      </c>
      <c r="S4399" s="176" t="s">
        <v>644</v>
      </c>
      <c r="T4399" s="176"/>
      <c r="U4399" s="176" t="s">
        <v>644</v>
      </c>
      <c r="V4399" s="176" t="s">
        <v>644</v>
      </c>
      <c r="W4399" s="166">
        <f t="shared" si="245"/>
        <v>1</v>
      </c>
      <c r="X4399" s="176">
        <v>1</v>
      </c>
      <c r="Y4399" t="str">
        <f t="shared" si="244"/>
        <v>Public Elementary</v>
      </c>
      <c r="AA4399" t="str">
        <f t="shared" si="246"/>
        <v>1</v>
      </c>
    </row>
    <row r="4400" spans="1:27" ht="15.75" hidden="1" customHeight="1" x14ac:dyDescent="0.25">
      <c r="A4400" s="162">
        <v>4375</v>
      </c>
      <c r="B4400" s="176">
        <v>122250</v>
      </c>
      <c r="C4400" s="176" t="s">
        <v>4876</v>
      </c>
      <c r="D4400" s="167" t="s">
        <v>638</v>
      </c>
      <c r="E4400" s="176" t="s">
        <v>3158</v>
      </c>
      <c r="F4400" s="176" t="s">
        <v>3158</v>
      </c>
      <c r="G4400" s="176" t="s">
        <v>4872</v>
      </c>
      <c r="H4400" s="176" t="s">
        <v>4872</v>
      </c>
      <c r="I4400" s="176" t="s">
        <v>643</v>
      </c>
      <c r="J4400" s="176">
        <v>10.249606</v>
      </c>
      <c r="K4400" s="176">
        <v>125.20473200000001</v>
      </c>
      <c r="L4400" s="176" t="s">
        <v>644</v>
      </c>
      <c r="M4400" s="176">
        <v>14</v>
      </c>
      <c r="N4400" s="176">
        <v>79</v>
      </c>
      <c r="O4400" s="176">
        <v>199</v>
      </c>
      <c r="P4400" s="176">
        <v>1455</v>
      </c>
      <c r="Q4400" s="176">
        <v>2690</v>
      </c>
      <c r="R4400" s="176">
        <v>1</v>
      </c>
      <c r="S4400" s="176" t="s">
        <v>644</v>
      </c>
      <c r="T4400" s="176"/>
      <c r="U4400" s="176" t="s">
        <v>644</v>
      </c>
      <c r="V4400" s="176" t="s">
        <v>644</v>
      </c>
      <c r="W4400" s="166">
        <f t="shared" si="245"/>
        <v>1</v>
      </c>
      <c r="X4400" s="176">
        <v>1</v>
      </c>
      <c r="Y4400" t="str">
        <f t="shared" si="244"/>
        <v>Public Elementary</v>
      </c>
      <c r="AA4400" t="str">
        <f t="shared" si="246"/>
        <v>1</v>
      </c>
    </row>
    <row r="4401" spans="1:27" ht="15.75" hidden="1" customHeight="1" x14ac:dyDescent="0.25">
      <c r="A4401" s="162">
        <v>4376</v>
      </c>
      <c r="B4401" s="176">
        <v>122251</v>
      </c>
      <c r="C4401" s="176" t="s">
        <v>4877</v>
      </c>
      <c r="D4401" s="167" t="s">
        <v>638</v>
      </c>
      <c r="E4401" s="176" t="s">
        <v>3158</v>
      </c>
      <c r="F4401" s="176" t="s">
        <v>3158</v>
      </c>
      <c r="G4401" s="176" t="s">
        <v>4872</v>
      </c>
      <c r="H4401" s="176" t="s">
        <v>4872</v>
      </c>
      <c r="I4401" s="176" t="s">
        <v>643</v>
      </c>
      <c r="J4401" s="176">
        <v>10.275904000000001</v>
      </c>
      <c r="K4401" s="176">
        <v>125.177093</v>
      </c>
      <c r="L4401" s="176" t="s">
        <v>644</v>
      </c>
      <c r="M4401" s="176">
        <v>14</v>
      </c>
      <c r="N4401" s="176">
        <v>79</v>
      </c>
      <c r="O4401" s="176">
        <v>199</v>
      </c>
      <c r="P4401" s="176">
        <v>1455</v>
      </c>
      <c r="Q4401" s="176">
        <v>2690</v>
      </c>
      <c r="R4401" s="176">
        <v>1</v>
      </c>
      <c r="S4401" s="176" t="s">
        <v>644</v>
      </c>
      <c r="T4401" s="176"/>
      <c r="U4401" s="176" t="s">
        <v>644</v>
      </c>
      <c r="V4401" s="176" t="s">
        <v>644</v>
      </c>
      <c r="W4401" s="166">
        <f t="shared" si="245"/>
        <v>1</v>
      </c>
      <c r="X4401" s="176">
        <v>1</v>
      </c>
      <c r="Y4401" t="str">
        <f t="shared" si="244"/>
        <v>Public Elementary</v>
      </c>
      <c r="AA4401" t="str">
        <f t="shared" si="246"/>
        <v>1</v>
      </c>
    </row>
    <row r="4402" spans="1:27" ht="15.75" hidden="1" customHeight="1" x14ac:dyDescent="0.25">
      <c r="A4402" s="162">
        <v>4377</v>
      </c>
      <c r="B4402" s="176">
        <v>122252</v>
      </c>
      <c r="C4402" s="176" t="s">
        <v>4878</v>
      </c>
      <c r="D4402" s="167" t="s">
        <v>638</v>
      </c>
      <c r="E4402" s="176" t="s">
        <v>3158</v>
      </c>
      <c r="F4402" s="176" t="s">
        <v>3158</v>
      </c>
      <c r="G4402" s="176" t="s">
        <v>4872</v>
      </c>
      <c r="H4402" s="176" t="s">
        <v>4872</v>
      </c>
      <c r="I4402" s="176" t="s">
        <v>643</v>
      </c>
      <c r="J4402" s="176">
        <v>10.263869</v>
      </c>
      <c r="K4402" s="176">
        <v>125.173413</v>
      </c>
      <c r="L4402" s="176" t="s">
        <v>644</v>
      </c>
      <c r="M4402" s="176">
        <v>14</v>
      </c>
      <c r="N4402" s="176">
        <v>79</v>
      </c>
      <c r="O4402" s="176">
        <v>199</v>
      </c>
      <c r="P4402" s="176">
        <v>1455</v>
      </c>
      <c r="Q4402" s="176">
        <v>2690</v>
      </c>
      <c r="R4402" s="176">
        <v>1</v>
      </c>
      <c r="S4402" s="176" t="s">
        <v>644</v>
      </c>
      <c r="T4402" s="176"/>
      <c r="U4402" s="176" t="s">
        <v>644</v>
      </c>
      <c r="V4402" s="176" t="s">
        <v>644</v>
      </c>
      <c r="W4402" s="166">
        <f t="shared" si="245"/>
        <v>1</v>
      </c>
      <c r="X4402" s="176">
        <v>1</v>
      </c>
      <c r="Y4402" t="str">
        <f t="shared" si="244"/>
        <v>Public Elementary</v>
      </c>
      <c r="AA4402" t="str">
        <f t="shared" si="246"/>
        <v>1</v>
      </c>
    </row>
    <row r="4403" spans="1:27" ht="15.75" hidden="1" customHeight="1" x14ac:dyDescent="0.25">
      <c r="A4403" s="162">
        <v>4378</v>
      </c>
      <c r="B4403" s="176">
        <v>122253</v>
      </c>
      <c r="C4403" s="176" t="s">
        <v>4879</v>
      </c>
      <c r="D4403" s="167" t="s">
        <v>638</v>
      </c>
      <c r="E4403" s="176" t="s">
        <v>3158</v>
      </c>
      <c r="F4403" s="176" t="s">
        <v>3158</v>
      </c>
      <c r="G4403" s="176" t="s">
        <v>4872</v>
      </c>
      <c r="H4403" s="176" t="s">
        <v>4872</v>
      </c>
      <c r="I4403" s="176" t="s">
        <v>643</v>
      </c>
      <c r="J4403" s="176">
        <v>10.275566</v>
      </c>
      <c r="K4403" s="176">
        <v>125.169439</v>
      </c>
      <c r="L4403" s="176" t="s">
        <v>644</v>
      </c>
      <c r="M4403" s="176">
        <v>14</v>
      </c>
      <c r="N4403" s="176">
        <v>79</v>
      </c>
      <c r="O4403" s="176">
        <v>199</v>
      </c>
      <c r="P4403" s="176">
        <v>1455</v>
      </c>
      <c r="Q4403" s="176">
        <v>2690</v>
      </c>
      <c r="R4403" s="176">
        <v>1</v>
      </c>
      <c r="S4403" s="176" t="s">
        <v>644</v>
      </c>
      <c r="T4403" s="176"/>
      <c r="U4403" s="176" t="s">
        <v>644</v>
      </c>
      <c r="V4403" s="176" t="s">
        <v>644</v>
      </c>
      <c r="W4403" s="166">
        <f t="shared" si="245"/>
        <v>1</v>
      </c>
      <c r="X4403" s="176">
        <v>1</v>
      </c>
      <c r="Y4403" t="str">
        <f t="shared" si="244"/>
        <v>Public Elementary</v>
      </c>
      <c r="AA4403" t="str">
        <f t="shared" si="246"/>
        <v>1</v>
      </c>
    </row>
    <row r="4404" spans="1:27" ht="15.75" hidden="1" customHeight="1" x14ac:dyDescent="0.25">
      <c r="A4404" s="162">
        <v>4379</v>
      </c>
      <c r="B4404" s="176">
        <v>122254</v>
      </c>
      <c r="C4404" s="176" t="s">
        <v>4880</v>
      </c>
      <c r="D4404" s="167" t="s">
        <v>638</v>
      </c>
      <c r="E4404" s="176" t="s">
        <v>3158</v>
      </c>
      <c r="F4404" s="176" t="s">
        <v>3158</v>
      </c>
      <c r="G4404" s="176" t="s">
        <v>4872</v>
      </c>
      <c r="H4404" s="176" t="s">
        <v>4872</v>
      </c>
      <c r="I4404" s="176" t="s">
        <v>643</v>
      </c>
      <c r="J4404" s="176">
        <v>10.28266</v>
      </c>
      <c r="K4404" s="176">
        <v>125.179396</v>
      </c>
      <c r="L4404" s="176" t="s">
        <v>644</v>
      </c>
      <c r="M4404" s="176">
        <v>14</v>
      </c>
      <c r="N4404" s="176">
        <v>79</v>
      </c>
      <c r="O4404" s="176">
        <v>199</v>
      </c>
      <c r="P4404" s="176">
        <v>1455</v>
      </c>
      <c r="Q4404" s="176">
        <v>2690</v>
      </c>
      <c r="R4404" s="176">
        <v>1</v>
      </c>
      <c r="S4404" s="176" t="s">
        <v>644</v>
      </c>
      <c r="T4404" s="176"/>
      <c r="U4404" s="176" t="s">
        <v>644</v>
      </c>
      <c r="V4404" s="176" t="s">
        <v>644</v>
      </c>
      <c r="W4404" s="166">
        <f t="shared" si="245"/>
        <v>1</v>
      </c>
      <c r="X4404" s="176">
        <v>1</v>
      </c>
      <c r="Y4404" t="str">
        <f t="shared" si="244"/>
        <v>Public Elementary</v>
      </c>
      <c r="AA4404" t="str">
        <f t="shared" si="246"/>
        <v>1</v>
      </c>
    </row>
    <row r="4405" spans="1:27" ht="15.75" hidden="1" customHeight="1" x14ac:dyDescent="0.25">
      <c r="A4405" s="162">
        <v>4380</v>
      </c>
      <c r="B4405" s="176">
        <v>122255</v>
      </c>
      <c r="C4405" s="176" t="s">
        <v>4881</v>
      </c>
      <c r="D4405" s="167" t="s">
        <v>638</v>
      </c>
      <c r="E4405" s="176" t="s">
        <v>3158</v>
      </c>
      <c r="F4405" s="176" t="s">
        <v>3158</v>
      </c>
      <c r="G4405" s="176" t="s">
        <v>4872</v>
      </c>
      <c r="H4405" s="176" t="s">
        <v>4872</v>
      </c>
      <c r="I4405" s="176" t="s">
        <v>643</v>
      </c>
      <c r="J4405">
        <v>10.26675556</v>
      </c>
      <c r="K4405">
        <v>125.1999917</v>
      </c>
      <c r="L4405" s="176" t="s">
        <v>644</v>
      </c>
      <c r="M4405" s="176">
        <v>14</v>
      </c>
      <c r="N4405" s="176">
        <v>79</v>
      </c>
      <c r="O4405" s="176">
        <v>199</v>
      </c>
      <c r="P4405" s="176">
        <v>1455</v>
      </c>
      <c r="Q4405" s="176">
        <v>2690</v>
      </c>
      <c r="R4405" s="176">
        <v>1</v>
      </c>
      <c r="S4405" s="176" t="s">
        <v>644</v>
      </c>
      <c r="T4405" s="176"/>
      <c r="U4405" s="176" t="s">
        <v>644</v>
      </c>
      <c r="V4405" s="176" t="s">
        <v>644</v>
      </c>
      <c r="W4405" s="166">
        <f t="shared" si="245"/>
        <v>1</v>
      </c>
      <c r="X4405" s="176">
        <v>1</v>
      </c>
      <c r="Y4405" t="str">
        <f t="shared" si="244"/>
        <v>Public Elementary</v>
      </c>
      <c r="AA4405" t="str">
        <f t="shared" si="246"/>
        <v>1</v>
      </c>
    </row>
    <row r="4406" spans="1:27" ht="15.75" hidden="1" customHeight="1" x14ac:dyDescent="0.25">
      <c r="A4406" s="162">
        <v>4381</v>
      </c>
      <c r="B4406" s="176">
        <v>122256</v>
      </c>
      <c r="C4406" s="176" t="s">
        <v>4845</v>
      </c>
      <c r="D4406" s="167" t="s">
        <v>638</v>
      </c>
      <c r="E4406" s="176" t="s">
        <v>3158</v>
      </c>
      <c r="F4406" s="176" t="s">
        <v>3158</v>
      </c>
      <c r="G4406" s="176" t="s">
        <v>4872</v>
      </c>
      <c r="H4406" s="176" t="s">
        <v>4872</v>
      </c>
      <c r="I4406" s="176" t="s">
        <v>643</v>
      </c>
      <c r="J4406" s="176">
        <v>10.252594</v>
      </c>
      <c r="K4406" s="176">
        <v>125.20428699999999</v>
      </c>
      <c r="L4406" s="176" t="s">
        <v>644</v>
      </c>
      <c r="M4406" s="176">
        <v>14</v>
      </c>
      <c r="N4406" s="176">
        <v>79</v>
      </c>
      <c r="O4406" s="176">
        <v>199</v>
      </c>
      <c r="P4406" s="176">
        <v>1455</v>
      </c>
      <c r="Q4406" s="176">
        <v>2690</v>
      </c>
      <c r="R4406" s="176">
        <v>1</v>
      </c>
      <c r="S4406" s="176" t="s">
        <v>644</v>
      </c>
      <c r="T4406" s="176"/>
      <c r="U4406" s="176" t="s">
        <v>644</v>
      </c>
      <c r="V4406" s="176" t="s">
        <v>644</v>
      </c>
      <c r="W4406" s="166">
        <f t="shared" si="245"/>
        <v>1</v>
      </c>
      <c r="X4406" s="176">
        <v>1</v>
      </c>
      <c r="Y4406" t="str">
        <f t="shared" si="244"/>
        <v>Public Elementary</v>
      </c>
      <c r="AA4406" t="str">
        <f t="shared" si="246"/>
        <v>1</v>
      </c>
    </row>
    <row r="4407" spans="1:27" ht="15.75" hidden="1" customHeight="1" x14ac:dyDescent="0.25">
      <c r="A4407" s="162">
        <v>4382</v>
      </c>
      <c r="B4407" s="176">
        <v>122257</v>
      </c>
      <c r="C4407" s="176" t="s">
        <v>4882</v>
      </c>
      <c r="D4407" s="167" t="s">
        <v>638</v>
      </c>
      <c r="E4407" s="176" t="s">
        <v>3158</v>
      </c>
      <c r="F4407" s="176" t="s">
        <v>3158</v>
      </c>
      <c r="G4407" s="176" t="s">
        <v>4883</v>
      </c>
      <c r="H4407" s="176" t="s">
        <v>4884</v>
      </c>
      <c r="I4407" s="176" t="s">
        <v>643</v>
      </c>
      <c r="J4407" s="176">
        <v>10.386100000000001</v>
      </c>
      <c r="K4407" s="176">
        <v>124.98</v>
      </c>
      <c r="L4407" s="176" t="s">
        <v>644</v>
      </c>
      <c r="M4407" s="176">
        <v>14</v>
      </c>
      <c r="N4407" s="176">
        <v>79</v>
      </c>
      <c r="O4407" s="176">
        <v>199</v>
      </c>
      <c r="P4407" s="176">
        <v>1458</v>
      </c>
      <c r="Q4407" s="176">
        <v>2694</v>
      </c>
      <c r="R4407" s="176">
        <v>1</v>
      </c>
      <c r="S4407" s="176" t="s">
        <v>644</v>
      </c>
      <c r="T4407" s="176"/>
      <c r="U4407" s="176" t="s">
        <v>644</v>
      </c>
      <c r="V4407" s="176" t="s">
        <v>644</v>
      </c>
      <c r="W4407" s="166">
        <f t="shared" si="245"/>
        <v>1</v>
      </c>
      <c r="X4407" s="176">
        <v>1</v>
      </c>
      <c r="Y4407" t="str">
        <f t="shared" si="244"/>
        <v>Public Elementary</v>
      </c>
      <c r="AA4407" t="str">
        <f t="shared" si="246"/>
        <v>1</v>
      </c>
    </row>
    <row r="4408" spans="1:27" ht="15.75" hidden="1" customHeight="1" x14ac:dyDescent="0.25">
      <c r="A4408" s="162">
        <v>4383</v>
      </c>
      <c r="B4408" s="176">
        <v>122258</v>
      </c>
      <c r="C4408" s="176" t="s">
        <v>4885</v>
      </c>
      <c r="D4408" s="167" t="s">
        <v>638</v>
      </c>
      <c r="E4408" s="176" t="s">
        <v>3158</v>
      </c>
      <c r="F4408" s="176" t="s">
        <v>3158</v>
      </c>
      <c r="G4408" s="176" t="s">
        <v>4883</v>
      </c>
      <c r="H4408" s="176" t="s">
        <v>4884</v>
      </c>
      <c r="I4408" s="176" t="s">
        <v>643</v>
      </c>
      <c r="J4408" s="176">
        <v>10.422313000000001</v>
      </c>
      <c r="K4408" s="176">
        <v>125.01056699999999</v>
      </c>
      <c r="L4408" s="176" t="s">
        <v>644</v>
      </c>
      <c r="M4408" s="176">
        <v>14</v>
      </c>
      <c r="N4408" s="176">
        <v>79</v>
      </c>
      <c r="O4408" s="176">
        <v>199</v>
      </c>
      <c r="P4408" s="176">
        <v>1458</v>
      </c>
      <c r="Q4408" s="176">
        <v>2694</v>
      </c>
      <c r="R4408" s="176">
        <v>1</v>
      </c>
      <c r="S4408" s="176" t="s">
        <v>593</v>
      </c>
      <c r="T4408" s="176" t="s">
        <v>593</v>
      </c>
      <c r="U4408" s="176" t="s">
        <v>644</v>
      </c>
      <c r="V4408" s="176" t="s">
        <v>644</v>
      </c>
      <c r="W4408" s="166">
        <f t="shared" si="245"/>
        <v>1</v>
      </c>
      <c r="X4408" s="176">
        <v>1</v>
      </c>
      <c r="Y4408" t="str">
        <f t="shared" si="244"/>
        <v>Public Elementary</v>
      </c>
      <c r="AA4408" t="str">
        <f t="shared" si="246"/>
        <v>1</v>
      </c>
    </row>
    <row r="4409" spans="1:27" ht="15.75" hidden="1" customHeight="1" x14ac:dyDescent="0.25">
      <c r="A4409" s="162">
        <v>4384</v>
      </c>
      <c r="B4409" s="176">
        <v>122259</v>
      </c>
      <c r="C4409" s="176" t="s">
        <v>4886</v>
      </c>
      <c r="D4409" s="167" t="s">
        <v>638</v>
      </c>
      <c r="E4409" s="176" t="s">
        <v>3158</v>
      </c>
      <c r="F4409" s="176" t="s">
        <v>3158</v>
      </c>
      <c r="G4409" s="176" t="s">
        <v>4883</v>
      </c>
      <c r="H4409" s="176" t="s">
        <v>4887</v>
      </c>
      <c r="I4409" s="176" t="s">
        <v>643</v>
      </c>
      <c r="J4409" s="176">
        <v>10.467556</v>
      </c>
      <c r="K4409" s="176">
        <v>124.972801</v>
      </c>
      <c r="L4409" s="176" t="s">
        <v>644</v>
      </c>
      <c r="M4409" s="176">
        <v>14</v>
      </c>
      <c r="N4409" s="176">
        <v>79</v>
      </c>
      <c r="O4409" s="176">
        <v>199</v>
      </c>
      <c r="P4409" s="176">
        <v>1458</v>
      </c>
      <c r="Q4409" s="176">
        <v>2693</v>
      </c>
      <c r="R4409" s="176">
        <v>1</v>
      </c>
      <c r="S4409" s="176" t="s">
        <v>644</v>
      </c>
      <c r="T4409" s="176"/>
      <c r="U4409" s="176" t="s">
        <v>644</v>
      </c>
      <c r="V4409" s="176" t="s">
        <v>644</v>
      </c>
      <c r="W4409" s="166">
        <f t="shared" si="245"/>
        <v>1</v>
      </c>
      <c r="X4409" s="176">
        <v>1</v>
      </c>
      <c r="Y4409" t="str">
        <f t="shared" si="244"/>
        <v>Public Elementary</v>
      </c>
      <c r="AA4409" t="str">
        <f t="shared" si="246"/>
        <v>1</v>
      </c>
    </row>
    <row r="4410" spans="1:27" ht="15.75" hidden="1" customHeight="1" x14ac:dyDescent="0.25">
      <c r="A4410" s="162">
        <v>4385</v>
      </c>
      <c r="B4410" s="176">
        <v>122260</v>
      </c>
      <c r="C4410" s="176" t="s">
        <v>3954</v>
      </c>
      <c r="D4410" s="167" t="s">
        <v>638</v>
      </c>
      <c r="E4410" s="176" t="s">
        <v>3158</v>
      </c>
      <c r="F4410" s="176" t="s">
        <v>3158</v>
      </c>
      <c r="G4410" s="176" t="s">
        <v>4883</v>
      </c>
      <c r="H4410" s="176" t="s">
        <v>4884</v>
      </c>
      <c r="I4410" s="176" t="s">
        <v>643</v>
      </c>
      <c r="J4410" s="176">
        <v>10.389058329999999</v>
      </c>
      <c r="K4410" s="176">
        <v>124.99802219999999</v>
      </c>
      <c r="L4410" s="176" t="s">
        <v>644</v>
      </c>
      <c r="M4410" s="176">
        <v>14</v>
      </c>
      <c r="N4410" s="176">
        <v>79</v>
      </c>
      <c r="O4410" s="176">
        <v>199</v>
      </c>
      <c r="P4410" s="176">
        <v>1458</v>
      </c>
      <c r="Q4410" s="176">
        <v>2694</v>
      </c>
      <c r="R4410" s="176">
        <v>1</v>
      </c>
      <c r="S4410" s="176" t="s">
        <v>644</v>
      </c>
      <c r="T4410" s="176"/>
      <c r="U4410" s="176" t="s">
        <v>644</v>
      </c>
      <c r="V4410" s="176" t="s">
        <v>644</v>
      </c>
      <c r="W4410" s="166">
        <f t="shared" si="245"/>
        <v>1</v>
      </c>
      <c r="X4410" s="176">
        <v>1</v>
      </c>
      <c r="Y4410" t="str">
        <f t="shared" si="244"/>
        <v>Public Elementary</v>
      </c>
      <c r="AA4410" t="str">
        <f t="shared" si="246"/>
        <v>1</v>
      </c>
    </row>
    <row r="4411" spans="1:27" ht="15.75" hidden="1" customHeight="1" x14ac:dyDescent="0.25">
      <c r="A4411" s="162">
        <v>4386</v>
      </c>
      <c r="B4411" s="176">
        <v>122261</v>
      </c>
      <c r="C4411" s="176" t="s">
        <v>4888</v>
      </c>
      <c r="D4411" s="167" t="s">
        <v>638</v>
      </c>
      <c r="E4411" s="176" t="s">
        <v>3158</v>
      </c>
      <c r="F4411" s="176" t="s">
        <v>3158</v>
      </c>
      <c r="G4411" s="176" t="s">
        <v>4883</v>
      </c>
      <c r="H4411" s="176" t="s">
        <v>4884</v>
      </c>
      <c r="I4411" s="176" t="s">
        <v>643</v>
      </c>
      <c r="J4411" s="176">
        <v>10.386063890000001</v>
      </c>
      <c r="K4411" s="176">
        <v>124.9799833</v>
      </c>
      <c r="L4411" s="176" t="s">
        <v>644</v>
      </c>
      <c r="M4411" s="176">
        <v>14</v>
      </c>
      <c r="N4411" s="176">
        <v>79</v>
      </c>
      <c r="O4411" s="176">
        <v>199</v>
      </c>
      <c r="P4411" s="176">
        <v>1458</v>
      </c>
      <c r="Q4411" s="176">
        <v>2694</v>
      </c>
      <c r="R4411" s="176">
        <v>1</v>
      </c>
      <c r="S4411" s="176" t="s">
        <v>644</v>
      </c>
      <c r="T4411" s="176"/>
      <c r="U4411" s="176" t="s">
        <v>644</v>
      </c>
      <c r="V4411" s="176" t="s">
        <v>644</v>
      </c>
      <c r="W4411" s="166">
        <f t="shared" si="245"/>
        <v>1</v>
      </c>
      <c r="X4411" s="176">
        <v>1</v>
      </c>
      <c r="Y4411" t="str">
        <f t="shared" si="244"/>
        <v>Public Elementary</v>
      </c>
      <c r="AA4411" t="str">
        <f t="shared" si="246"/>
        <v>1</v>
      </c>
    </row>
    <row r="4412" spans="1:27" ht="15.75" hidden="1" customHeight="1" x14ac:dyDescent="0.25">
      <c r="A4412" s="162">
        <v>4387</v>
      </c>
      <c r="B4412" s="176">
        <v>122262</v>
      </c>
      <c r="C4412" s="176" t="s">
        <v>4889</v>
      </c>
      <c r="D4412" s="167" t="s">
        <v>638</v>
      </c>
      <c r="E4412" s="176" t="s">
        <v>3158</v>
      </c>
      <c r="F4412" s="176" t="s">
        <v>3158</v>
      </c>
      <c r="G4412" s="176" t="s">
        <v>4883</v>
      </c>
      <c r="H4412" s="176" t="s">
        <v>4884</v>
      </c>
      <c r="I4412" s="176" t="s">
        <v>643</v>
      </c>
      <c r="J4412" s="176">
        <v>10.43852</v>
      </c>
      <c r="K4412" s="176">
        <v>124.992771</v>
      </c>
      <c r="L4412" s="176" t="s">
        <v>644</v>
      </c>
      <c r="M4412" s="176">
        <v>14</v>
      </c>
      <c r="N4412" s="176">
        <v>79</v>
      </c>
      <c r="O4412" s="176">
        <v>199</v>
      </c>
      <c r="P4412" s="176">
        <v>1458</v>
      </c>
      <c r="Q4412" s="176">
        <v>2694</v>
      </c>
      <c r="R4412" s="176">
        <v>1</v>
      </c>
      <c r="S4412" s="176" t="s">
        <v>644</v>
      </c>
      <c r="T4412" s="176"/>
      <c r="U4412" s="176" t="s">
        <v>644</v>
      </c>
      <c r="V4412" s="176" t="s">
        <v>644</v>
      </c>
      <c r="W4412" s="166">
        <f t="shared" si="245"/>
        <v>1</v>
      </c>
      <c r="X4412" s="176">
        <v>1</v>
      </c>
      <c r="Y4412" t="str">
        <f t="shared" si="244"/>
        <v>Public Elementary</v>
      </c>
      <c r="AA4412" t="str">
        <f t="shared" si="246"/>
        <v>1</v>
      </c>
    </row>
    <row r="4413" spans="1:27" ht="15.75" hidden="1" customHeight="1" x14ac:dyDescent="0.25">
      <c r="A4413" s="162">
        <v>4388</v>
      </c>
      <c r="B4413" s="176">
        <v>122263</v>
      </c>
      <c r="C4413" s="176" t="s">
        <v>4890</v>
      </c>
      <c r="D4413" s="167" t="s">
        <v>638</v>
      </c>
      <c r="E4413" s="176" t="s">
        <v>3158</v>
      </c>
      <c r="F4413" s="176" t="s">
        <v>3158</v>
      </c>
      <c r="G4413" s="176" t="s">
        <v>4883</v>
      </c>
      <c r="H4413" s="176" t="s">
        <v>4887</v>
      </c>
      <c r="I4413" s="176" t="s">
        <v>643</v>
      </c>
      <c r="J4413" s="176">
        <v>10.464855</v>
      </c>
      <c r="K4413" s="176">
        <v>124.939899</v>
      </c>
      <c r="L4413" s="176" t="s">
        <v>644</v>
      </c>
      <c r="M4413" s="176">
        <v>14</v>
      </c>
      <c r="N4413" s="176">
        <v>79</v>
      </c>
      <c r="O4413" s="176">
        <v>199</v>
      </c>
      <c r="P4413" s="176">
        <v>1458</v>
      </c>
      <c r="Q4413" s="176">
        <v>2693</v>
      </c>
      <c r="R4413" s="176">
        <v>1</v>
      </c>
      <c r="S4413" s="176" t="s">
        <v>644</v>
      </c>
      <c r="T4413" s="176"/>
      <c r="U4413" s="176" t="s">
        <v>644</v>
      </c>
      <c r="V4413" s="176" t="s">
        <v>644</v>
      </c>
      <c r="W4413" s="166">
        <f t="shared" si="245"/>
        <v>1</v>
      </c>
      <c r="X4413" s="176">
        <v>1</v>
      </c>
      <c r="Y4413" t="str">
        <f t="shared" si="244"/>
        <v>Public Elementary</v>
      </c>
      <c r="AA4413" t="str">
        <f t="shared" si="246"/>
        <v>1</v>
      </c>
    </row>
    <row r="4414" spans="1:27" ht="15.75" hidden="1" customHeight="1" x14ac:dyDescent="0.25">
      <c r="A4414" s="162">
        <v>4389</v>
      </c>
      <c r="B4414" s="176">
        <v>122264</v>
      </c>
      <c r="C4414" s="176" t="s">
        <v>4891</v>
      </c>
      <c r="D4414" s="167" t="s">
        <v>638</v>
      </c>
      <c r="E4414" s="176" t="s">
        <v>3158</v>
      </c>
      <c r="F4414" s="176" t="s">
        <v>3158</v>
      </c>
      <c r="G4414" s="176" t="s">
        <v>4883</v>
      </c>
      <c r="H4414" s="176" t="s">
        <v>4884</v>
      </c>
      <c r="I4414" s="176" t="s">
        <v>643</v>
      </c>
      <c r="J4414" s="176">
        <v>10.453037999999999</v>
      </c>
      <c r="K4414" s="176">
        <v>125.010653</v>
      </c>
      <c r="L4414" s="176" t="s">
        <v>644</v>
      </c>
      <c r="M4414" s="176">
        <v>14</v>
      </c>
      <c r="N4414" s="176">
        <v>79</v>
      </c>
      <c r="O4414" s="176">
        <v>199</v>
      </c>
      <c r="P4414" s="176">
        <v>1458</v>
      </c>
      <c r="Q4414" s="176">
        <v>2694</v>
      </c>
      <c r="R4414" s="176">
        <v>1</v>
      </c>
      <c r="S4414" s="176" t="s">
        <v>644</v>
      </c>
      <c r="T4414" s="176"/>
      <c r="U4414" s="176" t="s">
        <v>644</v>
      </c>
      <c r="V4414" s="176" t="s">
        <v>644</v>
      </c>
      <c r="W4414" s="166">
        <f t="shared" si="245"/>
        <v>1</v>
      </c>
      <c r="X4414" s="176">
        <v>1</v>
      </c>
      <c r="Y4414" t="str">
        <f t="shared" si="244"/>
        <v>Public Elementary</v>
      </c>
      <c r="AA4414" t="str">
        <f t="shared" si="246"/>
        <v>1</v>
      </c>
    </row>
    <row r="4415" spans="1:27" ht="15.75" hidden="1" customHeight="1" x14ac:dyDescent="0.25">
      <c r="A4415" s="162">
        <v>4390</v>
      </c>
      <c r="B4415" s="176">
        <v>122265</v>
      </c>
      <c r="C4415" s="176" t="s">
        <v>4892</v>
      </c>
      <c r="D4415" s="167" t="s">
        <v>638</v>
      </c>
      <c r="E4415" s="176" t="s">
        <v>3158</v>
      </c>
      <c r="F4415" s="176" t="s">
        <v>3158</v>
      </c>
      <c r="G4415" s="176" t="s">
        <v>4883</v>
      </c>
      <c r="H4415" s="176" t="s">
        <v>4884</v>
      </c>
      <c r="I4415" s="176" t="s">
        <v>643</v>
      </c>
      <c r="J4415" s="176">
        <v>10.533045</v>
      </c>
      <c r="K4415" s="176">
        <v>125.00369999999999</v>
      </c>
      <c r="L4415" s="176" t="s">
        <v>644</v>
      </c>
      <c r="M4415" s="176">
        <v>14</v>
      </c>
      <c r="N4415" s="176">
        <v>79</v>
      </c>
      <c r="O4415" s="176">
        <v>199</v>
      </c>
      <c r="P4415" s="176">
        <v>1458</v>
      </c>
      <c r="Q4415" s="176">
        <v>2694</v>
      </c>
      <c r="R4415" s="176">
        <v>1</v>
      </c>
      <c r="S4415" s="176" t="s">
        <v>644</v>
      </c>
      <c r="T4415" s="176"/>
      <c r="U4415" s="176" t="s">
        <v>644</v>
      </c>
      <c r="V4415" s="176" t="s">
        <v>644</v>
      </c>
      <c r="W4415" s="166">
        <f t="shared" si="245"/>
        <v>1</v>
      </c>
      <c r="X4415" s="176">
        <v>1</v>
      </c>
      <c r="Y4415" t="str">
        <f t="shared" si="244"/>
        <v>Public Elementary</v>
      </c>
      <c r="AA4415" t="str">
        <f t="shared" si="246"/>
        <v>1</v>
      </c>
    </row>
    <row r="4416" spans="1:27" ht="15.75" hidden="1" customHeight="1" x14ac:dyDescent="0.25">
      <c r="A4416" s="162">
        <v>4391</v>
      </c>
      <c r="B4416" s="176">
        <v>122266</v>
      </c>
      <c r="C4416" s="176" t="s">
        <v>4893</v>
      </c>
      <c r="D4416" s="167" t="s">
        <v>638</v>
      </c>
      <c r="E4416" s="176" t="s">
        <v>3158</v>
      </c>
      <c r="F4416" s="176" t="s">
        <v>3158</v>
      </c>
      <c r="G4416" s="176" t="s">
        <v>4883</v>
      </c>
      <c r="H4416" s="176" t="s">
        <v>4884</v>
      </c>
      <c r="I4416" s="176" t="s">
        <v>643</v>
      </c>
      <c r="J4416" s="176">
        <v>10.420456</v>
      </c>
      <c r="K4416" s="176">
        <v>125.036917</v>
      </c>
      <c r="L4416" s="176" t="s">
        <v>644</v>
      </c>
      <c r="M4416" s="176">
        <v>14</v>
      </c>
      <c r="N4416" s="176">
        <v>79</v>
      </c>
      <c r="O4416" s="176">
        <v>199</v>
      </c>
      <c r="P4416" s="176">
        <v>1458</v>
      </c>
      <c r="Q4416" s="176">
        <v>2694</v>
      </c>
      <c r="R4416" s="176">
        <v>1</v>
      </c>
      <c r="S4416" s="176" t="s">
        <v>644</v>
      </c>
      <c r="T4416" s="176"/>
      <c r="U4416" s="176" t="s">
        <v>644</v>
      </c>
      <c r="V4416" s="176" t="s">
        <v>644</v>
      </c>
      <c r="W4416" s="166">
        <f t="shared" si="245"/>
        <v>1</v>
      </c>
      <c r="X4416" s="176">
        <v>1</v>
      </c>
      <c r="Y4416" t="str">
        <f t="shared" si="244"/>
        <v>Public Elementary</v>
      </c>
      <c r="AA4416" t="str">
        <f t="shared" si="246"/>
        <v>1</v>
      </c>
    </row>
    <row r="4417" spans="1:27" ht="15.75" hidden="1" customHeight="1" x14ac:dyDescent="0.25">
      <c r="A4417" s="162">
        <v>4392</v>
      </c>
      <c r="B4417" s="176">
        <v>122267</v>
      </c>
      <c r="C4417" s="176" t="s">
        <v>2531</v>
      </c>
      <c r="D4417" s="167" t="s">
        <v>638</v>
      </c>
      <c r="E4417" s="176" t="s">
        <v>3158</v>
      </c>
      <c r="F4417" s="176" t="s">
        <v>3158</v>
      </c>
      <c r="G4417" s="176" t="s">
        <v>4883</v>
      </c>
      <c r="H4417" s="176" t="s">
        <v>4887</v>
      </c>
      <c r="I4417" s="176" t="s">
        <v>643</v>
      </c>
      <c r="J4417" s="176">
        <v>10.479034</v>
      </c>
      <c r="K4417" s="176">
        <v>124.942303</v>
      </c>
      <c r="L4417" s="176" t="s">
        <v>644</v>
      </c>
      <c r="M4417" s="176">
        <v>14</v>
      </c>
      <c r="N4417" s="176">
        <v>79</v>
      </c>
      <c r="O4417" s="176">
        <v>199</v>
      </c>
      <c r="P4417" s="176">
        <v>1458</v>
      </c>
      <c r="Q4417" s="176">
        <v>2693</v>
      </c>
      <c r="R4417" s="176">
        <v>1</v>
      </c>
      <c r="S4417" s="176" t="s">
        <v>644</v>
      </c>
      <c r="T4417" s="176"/>
      <c r="U4417" s="176" t="s">
        <v>644</v>
      </c>
      <c r="V4417" s="176" t="s">
        <v>644</v>
      </c>
      <c r="W4417" s="166">
        <f t="shared" si="245"/>
        <v>1</v>
      </c>
      <c r="X4417" s="176">
        <v>1</v>
      </c>
      <c r="Y4417" t="str">
        <f t="shared" si="244"/>
        <v>Public Elementary</v>
      </c>
      <c r="AA4417" t="str">
        <f t="shared" si="246"/>
        <v>1</v>
      </c>
    </row>
    <row r="4418" spans="1:27" ht="15.75" hidden="1" customHeight="1" x14ac:dyDescent="0.25">
      <c r="A4418" s="162">
        <v>4393</v>
      </c>
      <c r="B4418" s="176">
        <v>122268</v>
      </c>
      <c r="C4418" s="176" t="s">
        <v>2386</v>
      </c>
      <c r="D4418" s="167" t="s">
        <v>638</v>
      </c>
      <c r="E4418" s="176" t="s">
        <v>3158</v>
      </c>
      <c r="F4418" s="176" t="s">
        <v>3158</v>
      </c>
      <c r="G4418" s="176" t="s">
        <v>4883</v>
      </c>
      <c r="H4418" s="176" t="s">
        <v>4887</v>
      </c>
      <c r="I4418" s="176" t="s">
        <v>643</v>
      </c>
      <c r="J4418" s="176">
        <v>10.432442999999999</v>
      </c>
      <c r="K4418" s="176">
        <v>124.975948</v>
      </c>
      <c r="L4418" s="176" t="s">
        <v>644</v>
      </c>
      <c r="M4418" s="176">
        <v>14</v>
      </c>
      <c r="N4418" s="176">
        <v>79</v>
      </c>
      <c r="O4418" s="176">
        <v>199</v>
      </c>
      <c r="P4418" s="176">
        <v>1458</v>
      </c>
      <c r="Q4418" s="176">
        <v>2693</v>
      </c>
      <c r="R4418" s="176">
        <v>1</v>
      </c>
      <c r="S4418" s="176" t="s">
        <v>644</v>
      </c>
      <c r="T4418" s="176"/>
      <c r="U4418" s="176" t="s">
        <v>644</v>
      </c>
      <c r="V4418" s="176" t="s">
        <v>644</v>
      </c>
      <c r="W4418" s="166">
        <f t="shared" si="245"/>
        <v>1</v>
      </c>
      <c r="X4418" s="176">
        <v>1</v>
      </c>
      <c r="Y4418" t="str">
        <f t="shared" si="244"/>
        <v>Public Elementary</v>
      </c>
      <c r="AA4418" t="str">
        <f t="shared" si="246"/>
        <v>1</v>
      </c>
    </row>
    <row r="4419" spans="1:27" ht="15.75" hidden="1" customHeight="1" x14ac:dyDescent="0.25">
      <c r="A4419" s="162">
        <v>4394</v>
      </c>
      <c r="B4419" s="176">
        <v>122270</v>
      </c>
      <c r="C4419" s="176" t="s">
        <v>4894</v>
      </c>
      <c r="D4419" s="167" t="s">
        <v>638</v>
      </c>
      <c r="E4419" s="176" t="s">
        <v>3158</v>
      </c>
      <c r="F4419" s="176" t="s">
        <v>3158</v>
      </c>
      <c r="G4419" s="176" t="s">
        <v>4883</v>
      </c>
      <c r="H4419" s="176" t="s">
        <v>4884</v>
      </c>
      <c r="I4419" s="176" t="s">
        <v>643</v>
      </c>
      <c r="J4419" s="176">
        <v>10.383649</v>
      </c>
      <c r="K4419" s="176">
        <v>125.020094</v>
      </c>
      <c r="L4419" s="176" t="s">
        <v>644</v>
      </c>
      <c r="M4419" s="176">
        <v>14</v>
      </c>
      <c r="N4419" s="176">
        <v>79</v>
      </c>
      <c r="O4419" s="176">
        <v>199</v>
      </c>
      <c r="P4419" s="176">
        <v>1458</v>
      </c>
      <c r="Q4419" s="176">
        <v>2694</v>
      </c>
      <c r="R4419" s="176">
        <v>1</v>
      </c>
      <c r="S4419" s="176" t="s">
        <v>644</v>
      </c>
      <c r="T4419" s="176"/>
      <c r="U4419" s="176" t="s">
        <v>644</v>
      </c>
      <c r="V4419" s="176" t="s">
        <v>644</v>
      </c>
      <c r="W4419" s="166">
        <f t="shared" si="245"/>
        <v>1</v>
      </c>
      <c r="X4419" s="176">
        <v>1</v>
      </c>
      <c r="Y4419" t="str">
        <f t="shared" si="244"/>
        <v>Public Elementary</v>
      </c>
      <c r="AA4419" t="str">
        <f t="shared" si="246"/>
        <v>1</v>
      </c>
    </row>
    <row r="4420" spans="1:27" ht="15.75" hidden="1" customHeight="1" x14ac:dyDescent="0.25">
      <c r="A4420" s="162">
        <v>4395</v>
      </c>
      <c r="B4420" s="176">
        <v>122271</v>
      </c>
      <c r="C4420" s="176" t="s">
        <v>4895</v>
      </c>
      <c r="D4420" s="167" t="s">
        <v>638</v>
      </c>
      <c r="E4420" s="176" t="s">
        <v>3158</v>
      </c>
      <c r="F4420" s="176" t="s">
        <v>3158</v>
      </c>
      <c r="G4420" s="176" t="s">
        <v>4883</v>
      </c>
      <c r="H4420" s="176" t="s">
        <v>4884</v>
      </c>
      <c r="I4420" s="176" t="s">
        <v>643</v>
      </c>
      <c r="J4420" s="176">
        <v>10.437676</v>
      </c>
      <c r="K4420" s="176">
        <v>124.998808</v>
      </c>
      <c r="L4420" s="176" t="s">
        <v>644</v>
      </c>
      <c r="M4420" s="176">
        <v>14</v>
      </c>
      <c r="N4420" s="176">
        <v>79</v>
      </c>
      <c r="O4420" s="176">
        <v>199</v>
      </c>
      <c r="P4420" s="176">
        <v>1458</v>
      </c>
      <c r="Q4420" s="176">
        <v>2694</v>
      </c>
      <c r="R4420" s="176">
        <v>1</v>
      </c>
      <c r="S4420" s="176" t="s">
        <v>644</v>
      </c>
      <c r="T4420" s="176"/>
      <c r="U4420" s="176" t="s">
        <v>644</v>
      </c>
      <c r="V4420" s="176" t="s">
        <v>644</v>
      </c>
      <c r="W4420" s="166">
        <f t="shared" si="245"/>
        <v>1</v>
      </c>
      <c r="X4420" s="176">
        <v>1</v>
      </c>
      <c r="Y4420" t="str">
        <f t="shared" si="244"/>
        <v>Public Elementary</v>
      </c>
      <c r="AA4420" t="str">
        <f t="shared" si="246"/>
        <v>1</v>
      </c>
    </row>
    <row r="4421" spans="1:27" ht="15.75" hidden="1" customHeight="1" x14ac:dyDescent="0.25">
      <c r="A4421" s="162">
        <v>4396</v>
      </c>
      <c r="B4421" s="176">
        <v>122272</v>
      </c>
      <c r="C4421" s="176" t="s">
        <v>4896</v>
      </c>
      <c r="D4421" s="167" t="s">
        <v>638</v>
      </c>
      <c r="E4421" s="176" t="s">
        <v>3158</v>
      </c>
      <c r="F4421" s="176" t="s">
        <v>3158</v>
      </c>
      <c r="G4421" s="176" t="s">
        <v>4883</v>
      </c>
      <c r="H4421" s="176" t="s">
        <v>4887</v>
      </c>
      <c r="I4421" s="176" t="s">
        <v>643</v>
      </c>
      <c r="J4421" s="176">
        <v>10.415222</v>
      </c>
      <c r="K4421" s="176">
        <v>124.972858</v>
      </c>
      <c r="L4421" s="176" t="s">
        <v>644</v>
      </c>
      <c r="M4421" s="176">
        <v>14</v>
      </c>
      <c r="N4421" s="176">
        <v>79</v>
      </c>
      <c r="O4421" s="176">
        <v>199</v>
      </c>
      <c r="P4421" s="176">
        <v>1458</v>
      </c>
      <c r="Q4421" s="176">
        <v>2693</v>
      </c>
      <c r="R4421" s="176">
        <v>1</v>
      </c>
      <c r="S4421" s="176" t="s">
        <v>644</v>
      </c>
      <c r="T4421" s="176"/>
      <c r="U4421" s="176" t="s">
        <v>644</v>
      </c>
      <c r="V4421" s="176" t="s">
        <v>644</v>
      </c>
      <c r="W4421" s="166">
        <f t="shared" si="245"/>
        <v>1</v>
      </c>
      <c r="X4421" s="176">
        <v>1</v>
      </c>
      <c r="Y4421" t="str">
        <f t="shared" si="244"/>
        <v>Public Elementary</v>
      </c>
      <c r="AA4421" t="str">
        <f t="shared" si="246"/>
        <v>1</v>
      </c>
    </row>
    <row r="4422" spans="1:27" ht="15.75" hidden="1" customHeight="1" x14ac:dyDescent="0.25">
      <c r="A4422" s="162">
        <v>4397</v>
      </c>
      <c r="B4422" s="176">
        <v>122273</v>
      </c>
      <c r="C4422" s="176" t="s">
        <v>4897</v>
      </c>
      <c r="D4422" s="167" t="s">
        <v>638</v>
      </c>
      <c r="E4422" s="176" t="s">
        <v>3158</v>
      </c>
      <c r="F4422" s="176" t="s">
        <v>3158</v>
      </c>
      <c r="G4422" s="176" t="s">
        <v>4883</v>
      </c>
      <c r="H4422" s="176" t="s">
        <v>4884</v>
      </c>
      <c r="I4422" s="176" t="s">
        <v>643</v>
      </c>
      <c r="J4422" s="176">
        <v>10.423664</v>
      </c>
      <c r="K4422" s="176">
        <v>125.024385</v>
      </c>
      <c r="L4422" s="176" t="s">
        <v>644</v>
      </c>
      <c r="M4422" s="176">
        <v>14</v>
      </c>
      <c r="N4422" s="176">
        <v>79</v>
      </c>
      <c r="O4422" s="176">
        <v>199</v>
      </c>
      <c r="P4422" s="176">
        <v>1458</v>
      </c>
      <c r="Q4422" s="176">
        <v>2694</v>
      </c>
      <c r="R4422" s="176">
        <v>1</v>
      </c>
      <c r="S4422" s="176" t="s">
        <v>644</v>
      </c>
      <c r="T4422" s="176"/>
      <c r="U4422" s="176" t="s">
        <v>644</v>
      </c>
      <c r="V4422" s="176" t="s">
        <v>644</v>
      </c>
      <c r="W4422" s="166">
        <f t="shared" si="245"/>
        <v>1</v>
      </c>
      <c r="X4422" s="176">
        <v>1</v>
      </c>
      <c r="Y4422" t="str">
        <f t="shared" si="244"/>
        <v>Public Elementary</v>
      </c>
      <c r="AA4422" t="str">
        <f t="shared" si="246"/>
        <v>1</v>
      </c>
    </row>
    <row r="4423" spans="1:27" ht="15.75" hidden="1" customHeight="1" x14ac:dyDescent="0.25">
      <c r="A4423" s="162">
        <v>4398</v>
      </c>
      <c r="B4423" s="176">
        <v>122274</v>
      </c>
      <c r="C4423" s="176" t="s">
        <v>4898</v>
      </c>
      <c r="D4423" s="167" t="s">
        <v>638</v>
      </c>
      <c r="E4423" s="176" t="s">
        <v>3158</v>
      </c>
      <c r="F4423" s="176" t="s">
        <v>3158</v>
      </c>
      <c r="G4423" s="176" t="s">
        <v>4883</v>
      </c>
      <c r="H4423" s="176" t="s">
        <v>4884</v>
      </c>
      <c r="I4423" s="176" t="s">
        <v>643</v>
      </c>
      <c r="J4423" s="176">
        <v>10.485279999999999</v>
      </c>
      <c r="K4423" s="176">
        <v>125.00275600000001</v>
      </c>
      <c r="L4423" s="176" t="s">
        <v>644</v>
      </c>
      <c r="M4423" s="176">
        <v>14</v>
      </c>
      <c r="N4423" s="176">
        <v>79</v>
      </c>
      <c r="O4423" s="176">
        <v>199</v>
      </c>
      <c r="P4423" s="176">
        <v>1458</v>
      </c>
      <c r="Q4423" s="176">
        <v>2694</v>
      </c>
      <c r="R4423" s="176">
        <v>1</v>
      </c>
      <c r="S4423" s="176" t="s">
        <v>644</v>
      </c>
      <c r="T4423" s="176"/>
      <c r="U4423" s="176" t="s">
        <v>644</v>
      </c>
      <c r="V4423" s="176" t="s">
        <v>644</v>
      </c>
      <c r="W4423" s="166">
        <f t="shared" si="245"/>
        <v>1</v>
      </c>
      <c r="X4423" s="176">
        <v>1</v>
      </c>
      <c r="Y4423" t="str">
        <f t="shared" si="244"/>
        <v>Public Elementary</v>
      </c>
      <c r="AA4423" t="str">
        <f t="shared" si="246"/>
        <v>1</v>
      </c>
    </row>
    <row r="4424" spans="1:27" ht="15.75" hidden="1" customHeight="1" x14ac:dyDescent="0.25">
      <c r="A4424" s="162">
        <v>4399</v>
      </c>
      <c r="B4424" s="176">
        <v>122275</v>
      </c>
      <c r="C4424" s="176" t="s">
        <v>4899</v>
      </c>
      <c r="D4424" s="167" t="s">
        <v>638</v>
      </c>
      <c r="E4424" s="176" t="s">
        <v>3158</v>
      </c>
      <c r="F4424" s="176" t="s">
        <v>3158</v>
      </c>
      <c r="G4424" s="176" t="s">
        <v>4883</v>
      </c>
      <c r="H4424" s="176" t="s">
        <v>4884</v>
      </c>
      <c r="I4424" s="176" t="s">
        <v>643</v>
      </c>
      <c r="J4424" s="176">
        <v>10.407793</v>
      </c>
      <c r="K4424" s="176">
        <v>124.983845</v>
      </c>
      <c r="L4424" s="176" t="s">
        <v>644</v>
      </c>
      <c r="M4424" s="176">
        <v>14</v>
      </c>
      <c r="N4424" s="176">
        <v>79</v>
      </c>
      <c r="O4424" s="176">
        <v>199</v>
      </c>
      <c r="P4424" s="176">
        <v>1458</v>
      </c>
      <c r="Q4424" s="176">
        <v>2694</v>
      </c>
      <c r="R4424" s="176">
        <v>1</v>
      </c>
      <c r="S4424" s="176" t="s">
        <v>644</v>
      </c>
      <c r="T4424" s="176"/>
      <c r="U4424" s="176" t="s">
        <v>644</v>
      </c>
      <c r="V4424" s="176" t="s">
        <v>644</v>
      </c>
      <c r="W4424" s="166">
        <f t="shared" si="245"/>
        <v>1</v>
      </c>
      <c r="X4424" s="176">
        <v>1</v>
      </c>
      <c r="Y4424" t="str">
        <f t="shared" si="244"/>
        <v>Public Elementary</v>
      </c>
      <c r="AA4424" t="str">
        <f t="shared" si="246"/>
        <v>1</v>
      </c>
    </row>
    <row r="4425" spans="1:27" ht="15.75" hidden="1" customHeight="1" x14ac:dyDescent="0.25">
      <c r="A4425" s="162">
        <v>4400</v>
      </c>
      <c r="B4425" s="176">
        <v>122276</v>
      </c>
      <c r="C4425" s="176" t="s">
        <v>4900</v>
      </c>
      <c r="D4425" s="167" t="s">
        <v>638</v>
      </c>
      <c r="E4425" s="176" t="s">
        <v>3158</v>
      </c>
      <c r="F4425" s="176" t="s">
        <v>3158</v>
      </c>
      <c r="G4425" s="176" t="s">
        <v>4883</v>
      </c>
      <c r="H4425" s="176" t="s">
        <v>4887</v>
      </c>
      <c r="I4425" s="176" t="s">
        <v>643</v>
      </c>
      <c r="J4425" s="176">
        <v>10.386274999999999</v>
      </c>
      <c r="K4425" s="176">
        <v>124.98235</v>
      </c>
      <c r="L4425" s="176" t="s">
        <v>644</v>
      </c>
      <c r="M4425" s="176">
        <v>14</v>
      </c>
      <c r="N4425" s="176">
        <v>79</v>
      </c>
      <c r="O4425" s="176">
        <v>199</v>
      </c>
      <c r="P4425" s="176">
        <v>1458</v>
      </c>
      <c r="Q4425" s="176">
        <v>2693</v>
      </c>
      <c r="R4425" s="176">
        <v>1</v>
      </c>
      <c r="S4425" s="176" t="s">
        <v>644</v>
      </c>
      <c r="T4425" s="176"/>
      <c r="U4425" s="176" t="s">
        <v>644</v>
      </c>
      <c r="V4425" s="176" t="s">
        <v>644</v>
      </c>
      <c r="W4425" s="166">
        <f t="shared" si="245"/>
        <v>1</v>
      </c>
      <c r="X4425" s="176">
        <v>1</v>
      </c>
      <c r="Y4425" t="str">
        <f t="shared" si="244"/>
        <v>Public Elementary</v>
      </c>
      <c r="AA4425" t="str">
        <f t="shared" si="246"/>
        <v>1</v>
      </c>
    </row>
    <row r="4426" spans="1:27" ht="15.75" hidden="1" customHeight="1" x14ac:dyDescent="0.25">
      <c r="A4426" s="162">
        <v>4401</v>
      </c>
      <c r="B4426" s="176">
        <v>122277</v>
      </c>
      <c r="C4426" s="176" t="s">
        <v>1126</v>
      </c>
      <c r="D4426" s="167" t="s">
        <v>638</v>
      </c>
      <c r="E4426" s="176" t="s">
        <v>3158</v>
      </c>
      <c r="F4426" s="176" t="s">
        <v>3158</v>
      </c>
      <c r="G4426" s="176" t="s">
        <v>4883</v>
      </c>
      <c r="H4426" s="176" t="s">
        <v>4884</v>
      </c>
      <c r="I4426" s="176" t="s">
        <v>643</v>
      </c>
      <c r="J4426" s="176">
        <v>10.424844999999999</v>
      </c>
      <c r="K4426" s="176">
        <v>124.993143</v>
      </c>
      <c r="L4426" s="176" t="s">
        <v>644</v>
      </c>
      <c r="M4426" s="176">
        <v>14</v>
      </c>
      <c r="N4426" s="176">
        <v>79</v>
      </c>
      <c r="O4426" s="176">
        <v>199</v>
      </c>
      <c r="P4426" s="176">
        <v>1458</v>
      </c>
      <c r="Q4426" s="176">
        <v>2694</v>
      </c>
      <c r="R4426" s="176">
        <v>1</v>
      </c>
      <c r="S4426" s="176" t="s">
        <v>644</v>
      </c>
      <c r="T4426" s="176"/>
      <c r="U4426" s="176" t="s">
        <v>644</v>
      </c>
      <c r="V4426" s="176" t="s">
        <v>644</v>
      </c>
      <c r="W4426" s="166">
        <f t="shared" si="245"/>
        <v>1</v>
      </c>
      <c r="X4426" s="176">
        <v>1</v>
      </c>
      <c r="Y4426" t="str">
        <f t="shared" si="244"/>
        <v>Public Elementary</v>
      </c>
      <c r="AA4426" t="str">
        <f t="shared" si="246"/>
        <v>1</v>
      </c>
    </row>
    <row r="4427" spans="1:27" ht="15.75" hidden="1" customHeight="1" x14ac:dyDescent="0.25">
      <c r="A4427" s="162">
        <v>4402</v>
      </c>
      <c r="B4427" s="176">
        <v>122278</v>
      </c>
      <c r="C4427" s="176" t="s">
        <v>2434</v>
      </c>
      <c r="D4427" s="167" t="s">
        <v>638</v>
      </c>
      <c r="E4427" s="176" t="s">
        <v>3158</v>
      </c>
      <c r="F4427" s="176" t="s">
        <v>3158</v>
      </c>
      <c r="G4427" s="176" t="s">
        <v>4883</v>
      </c>
      <c r="H4427" s="176" t="s">
        <v>4884</v>
      </c>
      <c r="I4427" s="176" t="s">
        <v>643</v>
      </c>
      <c r="J4427" s="176">
        <v>10.453882999999999</v>
      </c>
      <c r="K4427" s="176">
        <v>124.986448</v>
      </c>
      <c r="L4427" s="176" t="s">
        <v>644</v>
      </c>
      <c r="M4427" s="176">
        <v>14</v>
      </c>
      <c r="N4427" s="176">
        <v>79</v>
      </c>
      <c r="O4427" s="176">
        <v>199</v>
      </c>
      <c r="P4427" s="176">
        <v>1458</v>
      </c>
      <c r="Q4427" s="176">
        <v>2694</v>
      </c>
      <c r="R4427" s="176">
        <v>1</v>
      </c>
      <c r="S4427" s="176" t="s">
        <v>644</v>
      </c>
      <c r="T4427" s="176"/>
      <c r="U4427" s="176" t="s">
        <v>644</v>
      </c>
      <c r="V4427" s="176" t="s">
        <v>644</v>
      </c>
      <c r="W4427" s="166">
        <f t="shared" si="245"/>
        <v>1</v>
      </c>
      <c r="X4427" s="176">
        <v>1</v>
      </c>
      <c r="Y4427" t="str">
        <f t="shared" si="244"/>
        <v>Public Elementary</v>
      </c>
      <c r="AA4427" t="str">
        <f t="shared" si="246"/>
        <v>1</v>
      </c>
    </row>
    <row r="4428" spans="1:27" ht="15.75" hidden="1" customHeight="1" x14ac:dyDescent="0.25">
      <c r="A4428" s="162">
        <v>4403</v>
      </c>
      <c r="B4428" s="176">
        <v>122279</v>
      </c>
      <c r="C4428" s="176" t="s">
        <v>1894</v>
      </c>
      <c r="D4428" s="167" t="s">
        <v>638</v>
      </c>
      <c r="E4428" s="176" t="s">
        <v>3158</v>
      </c>
      <c r="F4428" s="176" t="s">
        <v>3158</v>
      </c>
      <c r="G4428" s="176" t="s">
        <v>4883</v>
      </c>
      <c r="H4428" s="176" t="s">
        <v>4887</v>
      </c>
      <c r="I4428" s="176" t="s">
        <v>643</v>
      </c>
      <c r="J4428" s="176">
        <v>10.38956389</v>
      </c>
      <c r="K4428" s="176">
        <v>124.9706972</v>
      </c>
      <c r="L4428" s="176" t="s">
        <v>644</v>
      </c>
      <c r="M4428" s="176">
        <v>14</v>
      </c>
      <c r="N4428" s="176">
        <v>79</v>
      </c>
      <c r="O4428" s="176">
        <v>199</v>
      </c>
      <c r="P4428" s="176">
        <v>1458</v>
      </c>
      <c r="Q4428" s="176">
        <v>2693</v>
      </c>
      <c r="R4428" s="176">
        <v>1</v>
      </c>
      <c r="S4428" s="176" t="s">
        <v>644</v>
      </c>
      <c r="T4428" s="176"/>
      <c r="U4428" s="176" t="s">
        <v>644</v>
      </c>
      <c r="V4428" s="176" t="s">
        <v>644</v>
      </c>
      <c r="W4428" s="166">
        <f t="shared" si="245"/>
        <v>1</v>
      </c>
      <c r="X4428" s="176">
        <v>1</v>
      </c>
      <c r="Y4428" t="str">
        <f t="shared" si="244"/>
        <v>Public Elementary</v>
      </c>
      <c r="AA4428" t="str">
        <f t="shared" si="246"/>
        <v>1</v>
      </c>
    </row>
    <row r="4429" spans="1:27" ht="15.75" hidden="1" customHeight="1" x14ac:dyDescent="0.25">
      <c r="A4429" s="162">
        <v>4404</v>
      </c>
      <c r="B4429" s="176">
        <v>122280</v>
      </c>
      <c r="C4429" s="176" t="s">
        <v>4901</v>
      </c>
      <c r="D4429" s="167" t="s">
        <v>638</v>
      </c>
      <c r="E4429" s="176" t="s">
        <v>3158</v>
      </c>
      <c r="F4429" s="176" t="s">
        <v>3158</v>
      </c>
      <c r="G4429" s="176" t="s">
        <v>4883</v>
      </c>
      <c r="H4429" s="176" t="s">
        <v>4887</v>
      </c>
      <c r="I4429" s="176" t="s">
        <v>643</v>
      </c>
      <c r="J4429" s="176">
        <v>10.387463889999999</v>
      </c>
      <c r="K4429" s="176">
        <v>124.9800972</v>
      </c>
      <c r="L4429" s="176" t="s">
        <v>644</v>
      </c>
      <c r="M4429" s="176">
        <v>14</v>
      </c>
      <c r="N4429" s="176">
        <v>79</v>
      </c>
      <c r="O4429" s="176">
        <v>199</v>
      </c>
      <c r="P4429" s="176">
        <v>1458</v>
      </c>
      <c r="Q4429" s="176">
        <v>2693</v>
      </c>
      <c r="R4429" s="176">
        <v>1</v>
      </c>
      <c r="S4429" s="176" t="s">
        <v>644</v>
      </c>
      <c r="T4429" s="176"/>
      <c r="U4429" s="176" t="s">
        <v>644</v>
      </c>
      <c r="V4429" s="176" t="s">
        <v>644</v>
      </c>
      <c r="W4429" s="166">
        <f t="shared" si="245"/>
        <v>1</v>
      </c>
      <c r="X4429" s="176">
        <v>1</v>
      </c>
      <c r="Y4429" t="str">
        <f t="shared" ref="Y4429:Y4492" si="247">IF(X4429=1,"Public","Private")&amp;" "&amp;IF(W4429=1,"Elementary",IF(W4429=2,"JHS",IF(W4429=3,"SHS (Stand-alone)",IF(W4429=4,"Integrated",IF(W4429=5,"Secondary",IF(W4429=6,"Complete K to 12",IF(W4429=7,"ALS",IF(W4429=8,"SHS SUC",""))))))))</f>
        <v>Public Elementary</v>
      </c>
      <c r="AA4429" t="str">
        <f t="shared" si="246"/>
        <v>1</v>
      </c>
    </row>
    <row r="4430" spans="1:27" ht="15.75" hidden="1" customHeight="1" x14ac:dyDescent="0.25">
      <c r="A4430" s="162">
        <v>4405</v>
      </c>
      <c r="B4430" s="176">
        <v>122281</v>
      </c>
      <c r="C4430" s="176" t="s">
        <v>4902</v>
      </c>
      <c r="D4430" s="167" t="s">
        <v>638</v>
      </c>
      <c r="E4430" s="176" t="s">
        <v>3158</v>
      </c>
      <c r="F4430" s="176" t="s">
        <v>3158</v>
      </c>
      <c r="G4430" s="176" t="s">
        <v>4883</v>
      </c>
      <c r="H4430" s="176" t="s">
        <v>4887</v>
      </c>
      <c r="I4430" s="176" t="s">
        <v>643</v>
      </c>
      <c r="J4430" s="176">
        <v>10.458778000000001</v>
      </c>
      <c r="K4430" s="176">
        <v>124.96964699999999</v>
      </c>
      <c r="L4430" s="176" t="s">
        <v>644</v>
      </c>
      <c r="M4430" s="176">
        <v>14</v>
      </c>
      <c r="N4430" s="176">
        <v>79</v>
      </c>
      <c r="O4430" s="176">
        <v>199</v>
      </c>
      <c r="P4430" s="176">
        <v>1458</v>
      </c>
      <c r="Q4430" s="176">
        <v>2693</v>
      </c>
      <c r="R4430" s="176">
        <v>1</v>
      </c>
      <c r="S4430" s="176" t="s">
        <v>644</v>
      </c>
      <c r="T4430" s="176"/>
      <c r="U4430" s="176" t="s">
        <v>644</v>
      </c>
      <c r="V4430" s="176" t="s">
        <v>644</v>
      </c>
      <c r="W4430" s="166">
        <f t="shared" ref="W4430:W4493" si="248">IF(AA4430="1",1,IF(AA4430="2",2,IF(AA4430="12",4,IF(AA4430="123",6,IF(AA4430="23",5,IF(AA4430="3",3,IF(AA4430="4",7,IF(AA4430="35",8,""))))))))</f>
        <v>1</v>
      </c>
      <c r="X4430" s="176">
        <v>1</v>
      </c>
      <c r="Y4430" t="str">
        <f t="shared" si="247"/>
        <v>Public Elementary</v>
      </c>
      <c r="AA4430" t="str">
        <f t="shared" si="246"/>
        <v>1</v>
      </c>
    </row>
    <row r="4431" spans="1:27" ht="15.75" hidden="1" customHeight="1" x14ac:dyDescent="0.25">
      <c r="A4431" s="162">
        <v>4406</v>
      </c>
      <c r="B4431" s="176">
        <v>122282</v>
      </c>
      <c r="C4431" s="176" t="s">
        <v>4903</v>
      </c>
      <c r="D4431" s="167" t="s">
        <v>638</v>
      </c>
      <c r="E4431" s="176" t="s">
        <v>3158</v>
      </c>
      <c r="F4431" s="176" t="s">
        <v>3158</v>
      </c>
      <c r="G4431" s="176" t="s">
        <v>4883</v>
      </c>
      <c r="H4431" s="176" t="s">
        <v>4884</v>
      </c>
      <c r="I4431" s="176" t="s">
        <v>643</v>
      </c>
      <c r="J4431" s="176">
        <v>10.424844999999999</v>
      </c>
      <c r="K4431" s="176">
        <v>125.002241</v>
      </c>
      <c r="L4431" s="176" t="s">
        <v>644</v>
      </c>
      <c r="M4431" s="176">
        <v>14</v>
      </c>
      <c r="N4431" s="176">
        <v>79</v>
      </c>
      <c r="O4431" s="176">
        <v>199</v>
      </c>
      <c r="P4431" s="176">
        <v>1458</v>
      </c>
      <c r="Q4431" s="176">
        <v>2694</v>
      </c>
      <c r="R4431" s="176">
        <v>1</v>
      </c>
      <c r="S4431" s="176" t="s">
        <v>644</v>
      </c>
      <c r="T4431" s="176"/>
      <c r="U4431" s="176" t="s">
        <v>644</v>
      </c>
      <c r="V4431" s="176" t="s">
        <v>644</v>
      </c>
      <c r="W4431" s="166">
        <f t="shared" si="248"/>
        <v>1</v>
      </c>
      <c r="X4431" s="176">
        <v>1</v>
      </c>
      <c r="Y4431" t="str">
        <f t="shared" si="247"/>
        <v>Public Elementary</v>
      </c>
      <c r="AA4431" t="str">
        <f t="shared" si="246"/>
        <v>1</v>
      </c>
    </row>
    <row r="4432" spans="1:27" ht="15.75" hidden="1" customHeight="1" x14ac:dyDescent="0.25">
      <c r="A4432" s="162">
        <v>4407</v>
      </c>
      <c r="B4432" s="176">
        <v>122283</v>
      </c>
      <c r="C4432" s="176" t="s">
        <v>4904</v>
      </c>
      <c r="D4432" s="167" t="s">
        <v>638</v>
      </c>
      <c r="E4432" s="176" t="s">
        <v>3158</v>
      </c>
      <c r="F4432" s="176" t="s">
        <v>3158</v>
      </c>
      <c r="G4432" s="176" t="s">
        <v>4905</v>
      </c>
      <c r="H4432" s="176" t="s">
        <v>4906</v>
      </c>
      <c r="I4432" s="176" t="s">
        <v>643</v>
      </c>
      <c r="J4432" s="176">
        <v>10.317368</v>
      </c>
      <c r="K4432" s="176">
        <v>125.10799900000001</v>
      </c>
      <c r="L4432" s="176" t="s">
        <v>644</v>
      </c>
      <c r="M4432" s="176">
        <v>14</v>
      </c>
      <c r="N4432" s="176">
        <v>79</v>
      </c>
      <c r="O4432" s="176">
        <v>199</v>
      </c>
      <c r="P4432" s="176">
        <v>1453</v>
      </c>
      <c r="Q4432" s="176">
        <v>2688</v>
      </c>
      <c r="R4432" s="176">
        <v>1</v>
      </c>
      <c r="S4432" s="176" t="s">
        <v>644</v>
      </c>
      <c r="T4432" s="176"/>
      <c r="U4432" s="176" t="s">
        <v>644</v>
      </c>
      <c r="V4432" s="176" t="s">
        <v>644</v>
      </c>
      <c r="W4432" s="166">
        <f t="shared" si="248"/>
        <v>1</v>
      </c>
      <c r="X4432" s="176">
        <v>1</v>
      </c>
      <c r="Y4432" t="str">
        <f t="shared" si="247"/>
        <v>Public Elementary</v>
      </c>
      <c r="AA4432" t="str">
        <f t="shared" si="246"/>
        <v>1</v>
      </c>
    </row>
    <row r="4433" spans="1:27" ht="15.75" hidden="1" customHeight="1" x14ac:dyDescent="0.25">
      <c r="A4433" s="162">
        <v>4408</v>
      </c>
      <c r="B4433" s="176">
        <v>122284</v>
      </c>
      <c r="C4433" s="176" t="s">
        <v>4907</v>
      </c>
      <c r="D4433" s="167" t="s">
        <v>638</v>
      </c>
      <c r="E4433" s="176" t="s">
        <v>3158</v>
      </c>
      <c r="F4433" s="176" t="s">
        <v>3158</v>
      </c>
      <c r="G4433" s="176" t="s">
        <v>4905</v>
      </c>
      <c r="H4433" s="176" t="s">
        <v>4906</v>
      </c>
      <c r="I4433" s="176" t="s">
        <v>643</v>
      </c>
      <c r="J4433" s="176">
        <v>10.309920999999999</v>
      </c>
      <c r="K4433" s="176">
        <v>125.122576</v>
      </c>
      <c r="L4433" s="176" t="s">
        <v>644</v>
      </c>
      <c r="M4433" s="176">
        <v>14</v>
      </c>
      <c r="N4433" s="176">
        <v>79</v>
      </c>
      <c r="O4433" s="176">
        <v>199</v>
      </c>
      <c r="P4433" s="176">
        <v>1453</v>
      </c>
      <c r="Q4433" s="176">
        <v>2688</v>
      </c>
      <c r="R4433" s="176">
        <v>1</v>
      </c>
      <c r="S4433" s="176" t="s">
        <v>644</v>
      </c>
      <c r="T4433" s="176"/>
      <c r="U4433" s="176" t="s">
        <v>644</v>
      </c>
      <c r="V4433" s="176" t="s">
        <v>644</v>
      </c>
      <c r="W4433" s="166">
        <f t="shared" si="248"/>
        <v>1</v>
      </c>
      <c r="X4433" s="176">
        <v>1</v>
      </c>
      <c r="Y4433" t="str">
        <f t="shared" si="247"/>
        <v>Public Elementary</v>
      </c>
      <c r="AA4433" t="str">
        <f t="shared" si="246"/>
        <v>1</v>
      </c>
    </row>
    <row r="4434" spans="1:27" ht="15.75" hidden="1" customHeight="1" x14ac:dyDescent="0.25">
      <c r="A4434" s="162">
        <v>4409</v>
      </c>
      <c r="B4434" s="176">
        <v>122285</v>
      </c>
      <c r="C4434" s="176" t="s">
        <v>4908</v>
      </c>
      <c r="D4434" s="167" t="s">
        <v>638</v>
      </c>
      <c r="E4434" s="176" t="s">
        <v>3158</v>
      </c>
      <c r="F4434" s="176" t="s">
        <v>3158</v>
      </c>
      <c r="G4434" s="176" t="s">
        <v>4905</v>
      </c>
      <c r="H4434" s="176" t="s">
        <v>4906</v>
      </c>
      <c r="I4434" s="176" t="s">
        <v>643</v>
      </c>
      <c r="J4434" s="176">
        <v>10.336874</v>
      </c>
      <c r="K4434" s="176">
        <v>125.11914299999999</v>
      </c>
      <c r="L4434" s="176" t="s">
        <v>644</v>
      </c>
      <c r="M4434" s="176">
        <v>14</v>
      </c>
      <c r="N4434" s="176">
        <v>79</v>
      </c>
      <c r="O4434" s="176">
        <v>199</v>
      </c>
      <c r="P4434" s="176">
        <v>1453</v>
      </c>
      <c r="Q4434" s="176">
        <v>2688</v>
      </c>
      <c r="R4434" s="176">
        <v>1</v>
      </c>
      <c r="S4434" s="176" t="s">
        <v>644</v>
      </c>
      <c r="T4434" s="176"/>
      <c r="U4434" s="176" t="s">
        <v>644</v>
      </c>
      <c r="V4434" s="176" t="s">
        <v>644</v>
      </c>
      <c r="W4434" s="166">
        <f t="shared" si="248"/>
        <v>1</v>
      </c>
      <c r="X4434" s="176">
        <v>1</v>
      </c>
      <c r="Y4434" t="str">
        <f t="shared" si="247"/>
        <v>Public Elementary</v>
      </c>
      <c r="AA4434" t="str">
        <f t="shared" si="246"/>
        <v>1</v>
      </c>
    </row>
    <row r="4435" spans="1:27" ht="15.75" hidden="1" customHeight="1" x14ac:dyDescent="0.25">
      <c r="A4435" s="162">
        <v>4410</v>
      </c>
      <c r="B4435" s="176">
        <v>122286</v>
      </c>
      <c r="C4435" s="176" t="s">
        <v>874</v>
      </c>
      <c r="D4435" s="167" t="s">
        <v>638</v>
      </c>
      <c r="E4435" s="176" t="s">
        <v>3158</v>
      </c>
      <c r="F4435" s="176" t="s">
        <v>3158</v>
      </c>
      <c r="G4435" s="176" t="s">
        <v>4905</v>
      </c>
      <c r="H4435" s="176" t="s">
        <v>4906</v>
      </c>
      <c r="I4435" s="176" t="s">
        <v>643</v>
      </c>
      <c r="J4435" s="176">
        <v>10.361667000000001</v>
      </c>
      <c r="K4435" s="176">
        <v>125.143056</v>
      </c>
      <c r="L4435" s="176" t="s">
        <v>644</v>
      </c>
      <c r="M4435" s="176">
        <v>14</v>
      </c>
      <c r="N4435" s="176">
        <v>79</v>
      </c>
      <c r="O4435" s="176">
        <v>199</v>
      </c>
      <c r="P4435" s="176">
        <v>1453</v>
      </c>
      <c r="Q4435" s="176">
        <v>2688</v>
      </c>
      <c r="R4435" s="176">
        <v>1</v>
      </c>
      <c r="S4435" s="176" t="s">
        <v>644</v>
      </c>
      <c r="T4435" s="176"/>
      <c r="U4435" s="176" t="s">
        <v>644</v>
      </c>
      <c r="V4435" s="176" t="s">
        <v>644</v>
      </c>
      <c r="W4435" s="166">
        <f t="shared" si="248"/>
        <v>1</v>
      </c>
      <c r="X4435" s="176">
        <v>1</v>
      </c>
      <c r="Y4435" t="str">
        <f t="shared" si="247"/>
        <v>Public Elementary</v>
      </c>
      <c r="AA4435" t="str">
        <f t="shared" si="246"/>
        <v>1</v>
      </c>
    </row>
    <row r="4436" spans="1:27" ht="15.75" hidden="1" customHeight="1" x14ac:dyDescent="0.25">
      <c r="A4436" s="162">
        <v>4411</v>
      </c>
      <c r="B4436" s="176">
        <v>122288</v>
      </c>
      <c r="C4436" s="176" t="s">
        <v>4909</v>
      </c>
      <c r="D4436" s="167" t="s">
        <v>638</v>
      </c>
      <c r="E4436" s="176" t="s">
        <v>3158</v>
      </c>
      <c r="F4436" s="176" t="s">
        <v>3158</v>
      </c>
      <c r="G4436" s="176" t="s">
        <v>4905</v>
      </c>
      <c r="H4436" s="176" t="s">
        <v>4906</v>
      </c>
      <c r="I4436" s="176" t="s">
        <v>643</v>
      </c>
      <c r="J4436" s="176">
        <v>10.269823000000001</v>
      </c>
      <c r="K4436" s="176">
        <v>125.126009</v>
      </c>
      <c r="L4436" s="176" t="s">
        <v>644</v>
      </c>
      <c r="M4436" s="176">
        <v>14</v>
      </c>
      <c r="N4436" s="176">
        <v>79</v>
      </c>
      <c r="O4436" s="176">
        <v>199</v>
      </c>
      <c r="P4436" s="176">
        <v>1453</v>
      </c>
      <c r="Q4436" s="176">
        <v>2688</v>
      </c>
      <c r="R4436" s="176">
        <v>1</v>
      </c>
      <c r="S4436" s="176" t="s">
        <v>644</v>
      </c>
      <c r="T4436" s="176"/>
      <c r="U4436" s="176" t="s">
        <v>644</v>
      </c>
      <c r="V4436" s="176" t="s">
        <v>644</v>
      </c>
      <c r="W4436" s="166">
        <f t="shared" si="248"/>
        <v>1</v>
      </c>
      <c r="X4436" s="176">
        <v>1</v>
      </c>
      <c r="Y4436" t="str">
        <f t="shared" si="247"/>
        <v>Public Elementary</v>
      </c>
      <c r="AA4436" t="str">
        <f t="shared" si="246"/>
        <v>1</v>
      </c>
    </row>
    <row r="4437" spans="1:27" ht="15.75" hidden="1" customHeight="1" x14ac:dyDescent="0.25">
      <c r="A4437" s="162">
        <v>4412</v>
      </c>
      <c r="B4437" s="176">
        <v>122289</v>
      </c>
      <c r="C4437" s="176" t="s">
        <v>4910</v>
      </c>
      <c r="D4437" s="167" t="s">
        <v>638</v>
      </c>
      <c r="E4437" s="176" t="s">
        <v>3158</v>
      </c>
      <c r="F4437" s="176" t="s">
        <v>3158</v>
      </c>
      <c r="G4437" s="176" t="s">
        <v>4905</v>
      </c>
      <c r="H4437" s="176" t="s">
        <v>4906</v>
      </c>
      <c r="I4437" s="176" t="s">
        <v>643</v>
      </c>
      <c r="J4437" s="176">
        <v>10.351566</v>
      </c>
      <c r="K4437" s="176">
        <v>125.122919</v>
      </c>
      <c r="L4437" s="176" t="s">
        <v>644</v>
      </c>
      <c r="M4437" s="176">
        <v>14</v>
      </c>
      <c r="N4437" s="176">
        <v>79</v>
      </c>
      <c r="O4437" s="176">
        <v>199</v>
      </c>
      <c r="P4437" s="176">
        <v>1453</v>
      </c>
      <c r="Q4437" s="176">
        <v>2688</v>
      </c>
      <c r="R4437" s="176">
        <v>1</v>
      </c>
      <c r="S4437" s="176" t="s">
        <v>644</v>
      </c>
      <c r="T4437" s="176"/>
      <c r="U4437" s="176" t="s">
        <v>644</v>
      </c>
      <c r="V4437" s="176" t="s">
        <v>644</v>
      </c>
      <c r="W4437" s="166">
        <f t="shared" si="248"/>
        <v>1</v>
      </c>
      <c r="X4437" s="176">
        <v>1</v>
      </c>
      <c r="Y4437" t="str">
        <f t="shared" si="247"/>
        <v>Public Elementary</v>
      </c>
      <c r="AA4437" t="str">
        <f t="shared" si="246"/>
        <v>1</v>
      </c>
    </row>
    <row r="4438" spans="1:27" ht="15.75" hidden="1" customHeight="1" x14ac:dyDescent="0.25">
      <c r="A4438" s="162">
        <v>4413</v>
      </c>
      <c r="B4438" s="176">
        <v>122291</v>
      </c>
      <c r="C4438" s="176" t="s">
        <v>4911</v>
      </c>
      <c r="D4438" s="167" t="s">
        <v>638</v>
      </c>
      <c r="E4438" s="176" t="s">
        <v>3158</v>
      </c>
      <c r="F4438" s="176" t="s">
        <v>3158</v>
      </c>
      <c r="G4438" s="176" t="s">
        <v>4905</v>
      </c>
      <c r="H4438" s="176" t="s">
        <v>4906</v>
      </c>
      <c r="I4438" s="176" t="s">
        <v>643</v>
      </c>
      <c r="J4438" s="176">
        <v>10.252931999999999</v>
      </c>
      <c r="K4438" s="176">
        <v>125.123949</v>
      </c>
      <c r="L4438" s="176" t="s">
        <v>644</v>
      </c>
      <c r="M4438" s="176">
        <v>14</v>
      </c>
      <c r="N4438" s="176">
        <v>79</v>
      </c>
      <c r="O4438" s="176">
        <v>199</v>
      </c>
      <c r="P4438" s="176">
        <v>1453</v>
      </c>
      <c r="Q4438" s="176">
        <v>2688</v>
      </c>
      <c r="R4438" s="176">
        <v>1</v>
      </c>
      <c r="S4438" s="176" t="s">
        <v>644</v>
      </c>
      <c r="T4438" s="176"/>
      <c r="U4438" s="176" t="s">
        <v>644</v>
      </c>
      <c r="V4438" s="176" t="s">
        <v>644</v>
      </c>
      <c r="W4438" s="166">
        <f t="shared" si="248"/>
        <v>1</v>
      </c>
      <c r="X4438" s="176">
        <v>1</v>
      </c>
      <c r="Y4438" t="str">
        <f t="shared" si="247"/>
        <v>Public Elementary</v>
      </c>
      <c r="AA4438" t="str">
        <f t="shared" si="246"/>
        <v>1</v>
      </c>
    </row>
    <row r="4439" spans="1:27" ht="15.75" hidden="1" customHeight="1" x14ac:dyDescent="0.25">
      <c r="A4439" s="162">
        <v>4414</v>
      </c>
      <c r="B4439" s="176">
        <v>122292</v>
      </c>
      <c r="C4439" s="176" t="s">
        <v>4912</v>
      </c>
      <c r="D4439" s="167" t="s">
        <v>638</v>
      </c>
      <c r="E4439" s="176" t="s">
        <v>3158</v>
      </c>
      <c r="F4439" s="176" t="s">
        <v>3158</v>
      </c>
      <c r="G4439" s="176" t="s">
        <v>4905</v>
      </c>
      <c r="H4439" s="176" t="s">
        <v>4906</v>
      </c>
      <c r="I4439" s="176" t="s">
        <v>643</v>
      </c>
      <c r="J4439" s="176">
        <v>10.347006</v>
      </c>
      <c r="K4439" s="176">
        <v>125.11948599999999</v>
      </c>
      <c r="L4439" s="176" t="s">
        <v>644</v>
      </c>
      <c r="M4439" s="176">
        <v>14</v>
      </c>
      <c r="N4439" s="176">
        <v>79</v>
      </c>
      <c r="O4439" s="176">
        <v>199</v>
      </c>
      <c r="P4439" s="176">
        <v>1453</v>
      </c>
      <c r="Q4439" s="176">
        <v>2688</v>
      </c>
      <c r="R4439" s="176">
        <v>1</v>
      </c>
      <c r="S4439" s="176" t="s">
        <v>644</v>
      </c>
      <c r="T4439" s="176"/>
      <c r="U4439" s="176" t="s">
        <v>644</v>
      </c>
      <c r="V4439" s="176" t="s">
        <v>644</v>
      </c>
      <c r="W4439" s="166">
        <f t="shared" si="248"/>
        <v>1</v>
      </c>
      <c r="X4439" s="176">
        <v>1</v>
      </c>
      <c r="Y4439" t="str">
        <f t="shared" si="247"/>
        <v>Public Elementary</v>
      </c>
      <c r="AA4439" t="str">
        <f t="shared" si="246"/>
        <v>1</v>
      </c>
    </row>
    <row r="4440" spans="1:27" ht="15.75" hidden="1" customHeight="1" x14ac:dyDescent="0.25">
      <c r="A4440" s="162">
        <v>4415</v>
      </c>
      <c r="B4440" s="176">
        <v>122293</v>
      </c>
      <c r="C4440" s="176" t="s">
        <v>4913</v>
      </c>
      <c r="D4440" s="167" t="s">
        <v>638</v>
      </c>
      <c r="E4440" s="176" t="s">
        <v>3158</v>
      </c>
      <c r="F4440" s="176" t="s">
        <v>3158</v>
      </c>
      <c r="G4440" s="176" t="s">
        <v>4905</v>
      </c>
      <c r="H4440" s="176" t="s">
        <v>4906</v>
      </c>
      <c r="I4440" s="176" t="s">
        <v>643</v>
      </c>
      <c r="J4440" s="176">
        <v>10.229113</v>
      </c>
      <c r="K4440" s="176">
        <v>125.127211</v>
      </c>
      <c r="L4440" s="176" t="s">
        <v>644</v>
      </c>
      <c r="M4440" s="176">
        <v>14</v>
      </c>
      <c r="N4440" s="176">
        <v>79</v>
      </c>
      <c r="O4440" s="176">
        <v>199</v>
      </c>
      <c r="P4440" s="176">
        <v>1453</v>
      </c>
      <c r="Q4440" s="176">
        <v>2688</v>
      </c>
      <c r="R4440" s="176">
        <v>1</v>
      </c>
      <c r="S4440" s="176" t="s">
        <v>644</v>
      </c>
      <c r="T4440" s="176"/>
      <c r="U4440" s="176" t="s">
        <v>644</v>
      </c>
      <c r="V4440" s="176" t="s">
        <v>644</v>
      </c>
      <c r="W4440" s="166">
        <f t="shared" si="248"/>
        <v>1</v>
      </c>
      <c r="X4440" s="176">
        <v>1</v>
      </c>
      <c r="Y4440" t="str">
        <f t="shared" si="247"/>
        <v>Public Elementary</v>
      </c>
      <c r="AA4440" t="str">
        <f t="shared" si="246"/>
        <v>1</v>
      </c>
    </row>
    <row r="4441" spans="1:27" ht="15.75" hidden="1" customHeight="1" x14ac:dyDescent="0.25">
      <c r="A4441" s="162">
        <v>4416</v>
      </c>
      <c r="B4441" s="176">
        <v>122295</v>
      </c>
      <c r="C4441" s="176" t="s">
        <v>2242</v>
      </c>
      <c r="D4441" s="167" t="s">
        <v>638</v>
      </c>
      <c r="E4441" s="176" t="s">
        <v>3158</v>
      </c>
      <c r="F4441" s="176" t="s">
        <v>3158</v>
      </c>
      <c r="G4441" s="176" t="s">
        <v>4905</v>
      </c>
      <c r="H4441" s="176" t="s">
        <v>4906</v>
      </c>
      <c r="I4441" s="176" t="s">
        <v>643</v>
      </c>
      <c r="J4441" s="176">
        <v>10.287896</v>
      </c>
      <c r="K4441" s="176">
        <v>125.15467599999999</v>
      </c>
      <c r="L4441" s="176" t="s">
        <v>644</v>
      </c>
      <c r="M4441" s="176">
        <v>14</v>
      </c>
      <c r="N4441" s="176">
        <v>79</v>
      </c>
      <c r="O4441" s="176">
        <v>199</v>
      </c>
      <c r="P4441" s="176">
        <v>1453</v>
      </c>
      <c r="Q4441" s="176">
        <v>2688</v>
      </c>
      <c r="R4441" s="176">
        <v>1</v>
      </c>
      <c r="S4441" s="176" t="s">
        <v>644</v>
      </c>
      <c r="T4441" s="176"/>
      <c r="U4441" s="176" t="s">
        <v>644</v>
      </c>
      <c r="V4441" s="176" t="s">
        <v>644</v>
      </c>
      <c r="W4441" s="166">
        <f t="shared" si="248"/>
        <v>1</v>
      </c>
      <c r="X4441" s="176">
        <v>1</v>
      </c>
      <c r="Y4441" t="str">
        <f t="shared" si="247"/>
        <v>Public Elementary</v>
      </c>
      <c r="AA4441" t="str">
        <f t="shared" si="246"/>
        <v>1</v>
      </c>
    </row>
    <row r="4442" spans="1:27" ht="15.75" hidden="1" customHeight="1" x14ac:dyDescent="0.25">
      <c r="A4442" s="162">
        <v>4417</v>
      </c>
      <c r="B4442" s="176">
        <v>122296</v>
      </c>
      <c r="C4442" s="176" t="s">
        <v>1893</v>
      </c>
      <c r="D4442" s="167" t="s">
        <v>638</v>
      </c>
      <c r="E4442" s="176" t="s">
        <v>3158</v>
      </c>
      <c r="F4442" s="176" t="s">
        <v>3158</v>
      </c>
      <c r="G4442" s="176" t="s">
        <v>4905</v>
      </c>
      <c r="H4442" s="176" t="s">
        <v>4906</v>
      </c>
      <c r="I4442" s="176" t="s">
        <v>643</v>
      </c>
      <c r="J4442" s="176">
        <v>10.288423999999999</v>
      </c>
      <c r="K4442" s="176">
        <v>125.134917</v>
      </c>
      <c r="L4442" s="176" t="s">
        <v>644</v>
      </c>
      <c r="M4442" s="176">
        <v>14</v>
      </c>
      <c r="N4442" s="176">
        <v>79</v>
      </c>
      <c r="O4442" s="176">
        <v>199</v>
      </c>
      <c r="P4442" s="176">
        <v>1453</v>
      </c>
      <c r="Q4442" s="176">
        <v>2688</v>
      </c>
      <c r="R4442" s="176">
        <v>1</v>
      </c>
      <c r="S4442" s="176" t="s">
        <v>644</v>
      </c>
      <c r="T4442" s="176"/>
      <c r="U4442" s="176" t="s">
        <v>644</v>
      </c>
      <c r="V4442" s="176" t="s">
        <v>644</v>
      </c>
      <c r="W4442" s="166">
        <f t="shared" si="248"/>
        <v>1</v>
      </c>
      <c r="X4442" s="176">
        <v>1</v>
      </c>
      <c r="Y4442" t="str">
        <f t="shared" si="247"/>
        <v>Public Elementary</v>
      </c>
      <c r="AA4442" t="str">
        <f t="shared" si="246"/>
        <v>1</v>
      </c>
    </row>
    <row r="4443" spans="1:27" ht="15.75" hidden="1" customHeight="1" x14ac:dyDescent="0.25">
      <c r="A4443" s="162">
        <v>4418</v>
      </c>
      <c r="B4443" s="176">
        <v>122297</v>
      </c>
      <c r="C4443" s="176" t="s">
        <v>2428</v>
      </c>
      <c r="D4443" s="167" t="s">
        <v>638</v>
      </c>
      <c r="E4443" s="176" t="s">
        <v>3158</v>
      </c>
      <c r="F4443" s="176" t="s">
        <v>3158</v>
      </c>
      <c r="G4443" s="176" t="s">
        <v>4905</v>
      </c>
      <c r="H4443" s="176" t="s">
        <v>4906</v>
      </c>
      <c r="I4443" s="176" t="s">
        <v>643</v>
      </c>
      <c r="J4443" s="176">
        <v>10.362035000000001</v>
      </c>
      <c r="K4443" s="176">
        <v>125.10644000000001</v>
      </c>
      <c r="L4443" s="176" t="s">
        <v>644</v>
      </c>
      <c r="M4443" s="176">
        <v>14</v>
      </c>
      <c r="N4443" s="176">
        <v>79</v>
      </c>
      <c r="O4443" s="176">
        <v>199</v>
      </c>
      <c r="P4443" s="176">
        <v>1453</v>
      </c>
      <c r="Q4443" s="176">
        <v>2688</v>
      </c>
      <c r="R4443" s="176">
        <v>1</v>
      </c>
      <c r="S4443" s="176" t="s">
        <v>644</v>
      </c>
      <c r="T4443" s="176"/>
      <c r="U4443" s="176" t="s">
        <v>644</v>
      </c>
      <c r="V4443" s="176" t="s">
        <v>644</v>
      </c>
      <c r="W4443" s="166">
        <f t="shared" si="248"/>
        <v>1</v>
      </c>
      <c r="X4443" s="176">
        <v>1</v>
      </c>
      <c r="Y4443" t="str">
        <f t="shared" si="247"/>
        <v>Public Elementary</v>
      </c>
      <c r="AA4443" t="str">
        <f t="shared" si="246"/>
        <v>1</v>
      </c>
    </row>
    <row r="4444" spans="1:27" ht="15.75" hidden="1" customHeight="1" x14ac:dyDescent="0.25">
      <c r="A4444" s="162">
        <v>4419</v>
      </c>
      <c r="B4444" s="176">
        <v>122298</v>
      </c>
      <c r="C4444" s="176" t="s">
        <v>4914</v>
      </c>
      <c r="D4444" s="167" t="s">
        <v>638</v>
      </c>
      <c r="E4444" s="176" t="s">
        <v>3158</v>
      </c>
      <c r="F4444" s="176" t="s">
        <v>3158</v>
      </c>
      <c r="G4444" s="176" t="s">
        <v>4905</v>
      </c>
      <c r="H4444" s="176" t="s">
        <v>4906</v>
      </c>
      <c r="I4444" s="176" t="s">
        <v>643</v>
      </c>
      <c r="J4444" s="176">
        <v>10.358869</v>
      </c>
      <c r="K4444" s="176">
        <v>125.13169499999999</v>
      </c>
      <c r="L4444" s="176" t="s">
        <v>644</v>
      </c>
      <c r="M4444" s="176">
        <v>14</v>
      </c>
      <c r="N4444" s="176">
        <v>79</v>
      </c>
      <c r="O4444" s="176">
        <v>199</v>
      </c>
      <c r="P4444" s="176">
        <v>1453</v>
      </c>
      <c r="Q4444" s="176">
        <v>2688</v>
      </c>
      <c r="R4444" s="176">
        <v>1</v>
      </c>
      <c r="S4444" s="176" t="s">
        <v>644</v>
      </c>
      <c r="T4444" s="176"/>
      <c r="U4444" s="176" t="s">
        <v>644</v>
      </c>
      <c r="V4444" s="176" t="s">
        <v>644</v>
      </c>
      <c r="W4444" s="166">
        <f t="shared" si="248"/>
        <v>1</v>
      </c>
      <c r="X4444" s="176">
        <v>1</v>
      </c>
      <c r="Y4444" t="str">
        <f t="shared" si="247"/>
        <v>Public Elementary</v>
      </c>
      <c r="AA4444" t="str">
        <f t="shared" si="246"/>
        <v>1</v>
      </c>
    </row>
    <row r="4445" spans="1:27" ht="15.75" hidden="1" customHeight="1" x14ac:dyDescent="0.25">
      <c r="A4445" s="162">
        <v>4420</v>
      </c>
      <c r="B4445" s="176">
        <v>122299</v>
      </c>
      <c r="C4445" s="176" t="s">
        <v>4743</v>
      </c>
      <c r="D4445" s="167" t="s">
        <v>638</v>
      </c>
      <c r="E4445" s="176" t="s">
        <v>3158</v>
      </c>
      <c r="F4445" s="176" t="s">
        <v>3158</v>
      </c>
      <c r="G4445" s="176" t="s">
        <v>4905</v>
      </c>
      <c r="H4445" s="176" t="s">
        <v>4906</v>
      </c>
      <c r="I4445" s="176" t="s">
        <v>643</v>
      </c>
      <c r="J4445" s="176">
        <v>10.308669999999999</v>
      </c>
      <c r="K4445" s="176">
        <v>125.113478</v>
      </c>
      <c r="L4445" s="176" t="s">
        <v>644</v>
      </c>
      <c r="M4445" s="176">
        <v>14</v>
      </c>
      <c r="N4445" s="176">
        <v>79</v>
      </c>
      <c r="O4445" s="176">
        <v>199</v>
      </c>
      <c r="P4445" s="176">
        <v>1453</v>
      </c>
      <c r="Q4445" s="176">
        <v>2688</v>
      </c>
      <c r="R4445" s="176">
        <v>1</v>
      </c>
      <c r="S4445" s="176" t="s">
        <v>644</v>
      </c>
      <c r="T4445" s="176"/>
      <c r="U4445" s="176" t="s">
        <v>644</v>
      </c>
      <c r="V4445" s="176" t="s">
        <v>644</v>
      </c>
      <c r="W4445" s="166">
        <f t="shared" si="248"/>
        <v>1</v>
      </c>
      <c r="X4445" s="176">
        <v>1</v>
      </c>
      <c r="Y4445" t="str">
        <f t="shared" si="247"/>
        <v>Public Elementary</v>
      </c>
      <c r="AA4445" t="str">
        <f t="shared" ref="AA4445:AA4508" si="249">IF(R4445=1,1,"")&amp;IF(S4445=1,2,"")&amp;IF(T4445=1,3,"")&amp;IF(U4445=1,4,"")&amp;IF(V4445=1,5,"")</f>
        <v>1</v>
      </c>
    </row>
    <row r="4446" spans="1:27" ht="15.75" hidden="1" customHeight="1" x14ac:dyDescent="0.25">
      <c r="A4446" s="162">
        <v>4421</v>
      </c>
      <c r="B4446" s="176">
        <v>122300</v>
      </c>
      <c r="C4446" s="176" t="s">
        <v>4915</v>
      </c>
      <c r="D4446" s="167" t="s">
        <v>638</v>
      </c>
      <c r="E4446" s="176" t="s">
        <v>3158</v>
      </c>
      <c r="F4446" s="176" t="s">
        <v>3158</v>
      </c>
      <c r="G4446" s="176" t="s">
        <v>4905</v>
      </c>
      <c r="H4446" s="176" t="s">
        <v>4906</v>
      </c>
      <c r="I4446" s="176" t="s">
        <v>643</v>
      </c>
      <c r="J4446" s="176">
        <v>10.288403000000001</v>
      </c>
      <c r="K4446" s="176">
        <v>125.118799</v>
      </c>
      <c r="L4446" s="176" t="s">
        <v>644</v>
      </c>
      <c r="M4446" s="176">
        <v>14</v>
      </c>
      <c r="N4446" s="176">
        <v>79</v>
      </c>
      <c r="O4446" s="176">
        <v>199</v>
      </c>
      <c r="P4446" s="176">
        <v>1453</v>
      </c>
      <c r="Q4446" s="176">
        <v>2688</v>
      </c>
      <c r="R4446" s="176">
        <v>1</v>
      </c>
      <c r="S4446" s="176" t="s">
        <v>644</v>
      </c>
      <c r="T4446" s="176"/>
      <c r="U4446" s="176" t="s">
        <v>644</v>
      </c>
      <c r="V4446" s="176" t="s">
        <v>644</v>
      </c>
      <c r="W4446" s="166">
        <f t="shared" si="248"/>
        <v>1</v>
      </c>
      <c r="X4446" s="176">
        <v>1</v>
      </c>
      <c r="Y4446" t="str">
        <f t="shared" si="247"/>
        <v>Public Elementary</v>
      </c>
      <c r="AA4446" t="str">
        <f t="shared" si="249"/>
        <v>1</v>
      </c>
    </row>
    <row r="4447" spans="1:27" ht="15.75" hidden="1" customHeight="1" x14ac:dyDescent="0.25">
      <c r="A4447" s="162">
        <v>4422</v>
      </c>
      <c r="B4447" s="176">
        <v>122301</v>
      </c>
      <c r="C4447" s="176" t="s">
        <v>1541</v>
      </c>
      <c r="D4447" s="167" t="s">
        <v>638</v>
      </c>
      <c r="E4447" s="176" t="s">
        <v>3158</v>
      </c>
      <c r="F4447" s="176" t="s">
        <v>3158</v>
      </c>
      <c r="G4447" s="176" t="s">
        <v>4905</v>
      </c>
      <c r="H4447" s="176" t="s">
        <v>4906</v>
      </c>
      <c r="I4447" s="176" t="s">
        <v>643</v>
      </c>
      <c r="J4447" s="176">
        <v>10.30715</v>
      </c>
      <c r="K4447" s="176">
        <v>125.124464</v>
      </c>
      <c r="L4447" s="176" t="s">
        <v>644</v>
      </c>
      <c r="M4447" s="176">
        <v>14</v>
      </c>
      <c r="N4447" s="176">
        <v>79</v>
      </c>
      <c r="O4447" s="176">
        <v>199</v>
      </c>
      <c r="P4447" s="176">
        <v>1453</v>
      </c>
      <c r="Q4447" s="176">
        <v>2688</v>
      </c>
      <c r="R4447" s="176">
        <v>1</v>
      </c>
      <c r="S4447" s="176" t="s">
        <v>644</v>
      </c>
      <c r="T4447" s="176"/>
      <c r="U4447" s="176" t="s">
        <v>644</v>
      </c>
      <c r="V4447" s="176" t="s">
        <v>644</v>
      </c>
      <c r="W4447" s="166">
        <f t="shared" si="248"/>
        <v>1</v>
      </c>
      <c r="X4447" s="176">
        <v>1</v>
      </c>
      <c r="Y4447" t="str">
        <f t="shared" si="247"/>
        <v>Public Elementary</v>
      </c>
      <c r="AA4447" t="str">
        <f t="shared" si="249"/>
        <v>1</v>
      </c>
    </row>
    <row r="4448" spans="1:27" ht="15.75" hidden="1" customHeight="1" x14ac:dyDescent="0.25">
      <c r="A4448" s="162">
        <v>4423</v>
      </c>
      <c r="B4448" s="176">
        <v>122302</v>
      </c>
      <c r="C4448" s="176" t="s">
        <v>4916</v>
      </c>
      <c r="D4448" s="167" t="s">
        <v>638</v>
      </c>
      <c r="E4448" s="176" t="s">
        <v>3158</v>
      </c>
      <c r="F4448" s="176" t="s">
        <v>3158</v>
      </c>
      <c r="G4448" s="176" t="s">
        <v>4905</v>
      </c>
      <c r="H4448" s="176" t="s">
        <v>4906</v>
      </c>
      <c r="I4448" s="176" t="s">
        <v>643</v>
      </c>
      <c r="J4448" s="176">
        <v>10.279514000000001</v>
      </c>
      <c r="K4448" s="176">
        <v>125.13817899999999</v>
      </c>
      <c r="L4448" s="176" t="s">
        <v>644</v>
      </c>
      <c r="M4448" s="176">
        <v>14</v>
      </c>
      <c r="N4448" s="176">
        <v>79</v>
      </c>
      <c r="O4448" s="176">
        <v>199</v>
      </c>
      <c r="P4448" s="176">
        <v>1453</v>
      </c>
      <c r="Q4448" s="176">
        <v>2688</v>
      </c>
      <c r="R4448" s="176">
        <v>1</v>
      </c>
      <c r="S4448" s="176" t="s">
        <v>644</v>
      </c>
      <c r="T4448" s="176"/>
      <c r="U4448" s="176" t="s">
        <v>644</v>
      </c>
      <c r="V4448" s="176" t="s">
        <v>644</v>
      </c>
      <c r="W4448" s="166">
        <f t="shared" si="248"/>
        <v>1</v>
      </c>
      <c r="X4448" s="176">
        <v>1</v>
      </c>
      <c r="Y4448" t="str">
        <f t="shared" si="247"/>
        <v>Public Elementary</v>
      </c>
      <c r="AA4448" t="str">
        <f t="shared" si="249"/>
        <v>1</v>
      </c>
    </row>
    <row r="4449" spans="1:27" ht="15.75" hidden="1" customHeight="1" x14ac:dyDescent="0.25">
      <c r="A4449" s="162">
        <v>4424</v>
      </c>
      <c r="B4449" s="176">
        <v>122303</v>
      </c>
      <c r="C4449" s="176" t="s">
        <v>4917</v>
      </c>
      <c r="D4449" s="167" t="s">
        <v>638</v>
      </c>
      <c r="E4449" s="176" t="s">
        <v>3158</v>
      </c>
      <c r="F4449" s="176" t="s">
        <v>3158</v>
      </c>
      <c r="G4449" s="176" t="s">
        <v>4905</v>
      </c>
      <c r="H4449" s="176" t="s">
        <v>4906</v>
      </c>
      <c r="I4449" s="176" t="s">
        <v>643</v>
      </c>
      <c r="J4449" s="176">
        <v>10.369465</v>
      </c>
      <c r="K4449" s="176">
        <v>125.11399299999999</v>
      </c>
      <c r="L4449" s="176" t="s">
        <v>644</v>
      </c>
      <c r="M4449" s="176">
        <v>14</v>
      </c>
      <c r="N4449" s="176">
        <v>79</v>
      </c>
      <c r="O4449" s="176">
        <v>199</v>
      </c>
      <c r="P4449" s="176">
        <v>1453</v>
      </c>
      <c r="Q4449" s="176">
        <v>2688</v>
      </c>
      <c r="R4449" s="176">
        <v>1</v>
      </c>
      <c r="S4449" s="176" t="s">
        <v>644</v>
      </c>
      <c r="T4449" s="176"/>
      <c r="U4449" s="176" t="s">
        <v>644</v>
      </c>
      <c r="V4449" s="176" t="s">
        <v>644</v>
      </c>
      <c r="W4449" s="166">
        <f t="shared" si="248"/>
        <v>1</v>
      </c>
      <c r="X4449" s="176">
        <v>1</v>
      </c>
      <c r="Y4449" t="str">
        <f t="shared" si="247"/>
        <v>Public Elementary</v>
      </c>
      <c r="AA4449" t="str">
        <f t="shared" si="249"/>
        <v>1</v>
      </c>
    </row>
    <row r="4450" spans="1:27" ht="15.75" hidden="1" customHeight="1" x14ac:dyDescent="0.25">
      <c r="A4450" s="162">
        <v>4425</v>
      </c>
      <c r="B4450" s="176">
        <v>122304</v>
      </c>
      <c r="C4450" s="176" t="s">
        <v>4918</v>
      </c>
      <c r="D4450" s="167" t="s">
        <v>638</v>
      </c>
      <c r="E4450" s="176" t="s">
        <v>3158</v>
      </c>
      <c r="F4450" s="176" t="s">
        <v>3158</v>
      </c>
      <c r="G4450" s="176" t="s">
        <v>4905</v>
      </c>
      <c r="H4450" s="176" t="s">
        <v>4906</v>
      </c>
      <c r="I4450" s="176" t="s">
        <v>643</v>
      </c>
      <c r="J4450" s="176">
        <v>10.351058999999999</v>
      </c>
      <c r="K4450" s="176">
        <v>125.106611</v>
      </c>
      <c r="L4450" s="176" t="s">
        <v>644</v>
      </c>
      <c r="M4450" s="176">
        <v>14</v>
      </c>
      <c r="N4450" s="176">
        <v>79</v>
      </c>
      <c r="O4450" s="176">
        <v>199</v>
      </c>
      <c r="P4450" s="176">
        <v>1453</v>
      </c>
      <c r="Q4450" s="176">
        <v>2688</v>
      </c>
      <c r="R4450" s="176">
        <v>1</v>
      </c>
      <c r="S4450" s="176" t="s">
        <v>644</v>
      </c>
      <c r="T4450" s="176"/>
      <c r="U4450" s="176" t="s">
        <v>644</v>
      </c>
      <c r="V4450" s="176" t="s">
        <v>644</v>
      </c>
      <c r="W4450" s="166">
        <f t="shared" si="248"/>
        <v>1</v>
      </c>
      <c r="X4450" s="176">
        <v>1</v>
      </c>
      <c r="Y4450" t="str">
        <f t="shared" si="247"/>
        <v>Public Elementary</v>
      </c>
      <c r="AA4450" t="str">
        <f t="shared" si="249"/>
        <v>1</v>
      </c>
    </row>
    <row r="4451" spans="1:27" ht="15.75" hidden="1" customHeight="1" x14ac:dyDescent="0.25">
      <c r="A4451" s="162">
        <v>4426</v>
      </c>
      <c r="B4451" s="176">
        <v>122305</v>
      </c>
      <c r="C4451" s="176" t="s">
        <v>4919</v>
      </c>
      <c r="D4451" s="167" t="s">
        <v>638</v>
      </c>
      <c r="E4451" s="176" t="s">
        <v>3158</v>
      </c>
      <c r="F4451" s="176" t="s">
        <v>3158</v>
      </c>
      <c r="G4451" s="176" t="s">
        <v>4905</v>
      </c>
      <c r="H4451" s="176" t="s">
        <v>4906</v>
      </c>
      <c r="I4451" s="176" t="s">
        <v>643</v>
      </c>
      <c r="J4451" s="176">
        <v>10.339238</v>
      </c>
      <c r="K4451" s="176">
        <v>125.139399</v>
      </c>
      <c r="L4451" s="176" t="s">
        <v>644</v>
      </c>
      <c r="M4451" s="176">
        <v>14</v>
      </c>
      <c r="N4451" s="176">
        <v>79</v>
      </c>
      <c r="O4451" s="176">
        <v>199</v>
      </c>
      <c r="P4451" s="176">
        <v>1453</v>
      </c>
      <c r="Q4451" s="176">
        <v>2688</v>
      </c>
      <c r="R4451" s="176">
        <v>1</v>
      </c>
      <c r="S4451" s="176" t="s">
        <v>644</v>
      </c>
      <c r="T4451" s="176"/>
      <c r="U4451" s="176" t="s">
        <v>644</v>
      </c>
      <c r="V4451" s="176" t="s">
        <v>644</v>
      </c>
      <c r="W4451" s="166">
        <f t="shared" si="248"/>
        <v>1</v>
      </c>
      <c r="X4451" s="176">
        <v>1</v>
      </c>
      <c r="Y4451" t="str">
        <f t="shared" si="247"/>
        <v>Public Elementary</v>
      </c>
      <c r="AA4451" t="str">
        <f t="shared" si="249"/>
        <v>1</v>
      </c>
    </row>
    <row r="4452" spans="1:27" ht="15.75" hidden="1" customHeight="1" x14ac:dyDescent="0.25">
      <c r="A4452" s="162">
        <v>4427</v>
      </c>
      <c r="B4452" s="176">
        <v>122306</v>
      </c>
      <c r="C4452" s="176" t="s">
        <v>4920</v>
      </c>
      <c r="D4452" s="167" t="s">
        <v>638</v>
      </c>
      <c r="E4452" s="176" t="s">
        <v>3158</v>
      </c>
      <c r="F4452" s="176" t="s">
        <v>3158</v>
      </c>
      <c r="G4452" s="176" t="s">
        <v>4905</v>
      </c>
      <c r="H4452" s="176" t="s">
        <v>4906</v>
      </c>
      <c r="I4452" s="176" t="s">
        <v>643</v>
      </c>
      <c r="J4452" s="176">
        <v>10.327078999999999</v>
      </c>
      <c r="K4452" s="176">
        <v>125.118799</v>
      </c>
      <c r="L4452" s="176" t="s">
        <v>644</v>
      </c>
      <c r="M4452" s="176">
        <v>14</v>
      </c>
      <c r="N4452" s="176">
        <v>79</v>
      </c>
      <c r="O4452" s="176">
        <v>199</v>
      </c>
      <c r="P4452" s="176">
        <v>1453</v>
      </c>
      <c r="Q4452" s="176">
        <v>2688</v>
      </c>
      <c r="R4452" s="176">
        <v>1</v>
      </c>
      <c r="S4452" s="176" t="s">
        <v>644</v>
      </c>
      <c r="T4452" s="176"/>
      <c r="U4452" s="176" t="s">
        <v>644</v>
      </c>
      <c r="V4452" s="176" t="s">
        <v>644</v>
      </c>
      <c r="W4452" s="166">
        <f t="shared" si="248"/>
        <v>1</v>
      </c>
      <c r="X4452" s="176">
        <v>1</v>
      </c>
      <c r="Y4452" t="str">
        <f t="shared" si="247"/>
        <v>Public Elementary</v>
      </c>
      <c r="AA4452" t="str">
        <f t="shared" si="249"/>
        <v>1</v>
      </c>
    </row>
    <row r="4453" spans="1:27" ht="15.75" hidden="1" customHeight="1" x14ac:dyDescent="0.25">
      <c r="A4453" s="162">
        <v>4428</v>
      </c>
      <c r="B4453" s="176">
        <v>122307</v>
      </c>
      <c r="C4453" s="176" t="s">
        <v>4921</v>
      </c>
      <c r="D4453" s="167" t="s">
        <v>638</v>
      </c>
      <c r="E4453" s="176" t="s">
        <v>3158</v>
      </c>
      <c r="F4453" s="176" t="s">
        <v>3158</v>
      </c>
      <c r="G4453" s="176" t="s">
        <v>4905</v>
      </c>
      <c r="H4453" s="176" t="s">
        <v>4906</v>
      </c>
      <c r="I4453" s="176" t="s">
        <v>643</v>
      </c>
      <c r="J4453" s="176">
        <v>10.333074</v>
      </c>
      <c r="K4453" s="176">
        <v>125.11895</v>
      </c>
      <c r="L4453" s="176" t="s">
        <v>644</v>
      </c>
      <c r="M4453" s="176">
        <v>14</v>
      </c>
      <c r="N4453" s="176">
        <v>79</v>
      </c>
      <c r="O4453" s="176">
        <v>199</v>
      </c>
      <c r="P4453" s="176">
        <v>1453</v>
      </c>
      <c r="Q4453" s="176">
        <v>2688</v>
      </c>
      <c r="R4453" s="176">
        <v>1</v>
      </c>
      <c r="S4453" s="176" t="s">
        <v>644</v>
      </c>
      <c r="T4453" s="176"/>
      <c r="U4453" s="176" t="s">
        <v>644</v>
      </c>
      <c r="V4453" s="176" t="s">
        <v>644</v>
      </c>
      <c r="W4453" s="166">
        <f t="shared" si="248"/>
        <v>1</v>
      </c>
      <c r="X4453" s="176">
        <v>1</v>
      </c>
      <c r="Y4453" t="str">
        <f t="shared" si="247"/>
        <v>Public Elementary</v>
      </c>
      <c r="AA4453" t="str">
        <f t="shared" si="249"/>
        <v>1</v>
      </c>
    </row>
    <row r="4454" spans="1:27" ht="15.75" hidden="1" customHeight="1" x14ac:dyDescent="0.25">
      <c r="A4454" s="162">
        <v>4429</v>
      </c>
      <c r="B4454" s="176">
        <v>122308</v>
      </c>
      <c r="C4454" s="176" t="s">
        <v>4922</v>
      </c>
      <c r="D4454" s="167" t="s">
        <v>638</v>
      </c>
      <c r="E4454" s="176" t="s">
        <v>3158</v>
      </c>
      <c r="F4454" s="176" t="s">
        <v>3158</v>
      </c>
      <c r="G4454" s="176" t="s">
        <v>4923</v>
      </c>
      <c r="H4454" s="176" t="s">
        <v>4923</v>
      </c>
      <c r="I4454" s="176" t="s">
        <v>643</v>
      </c>
      <c r="J4454" s="176">
        <v>10.305630000000001</v>
      </c>
      <c r="K4454" s="176">
        <v>124.954863</v>
      </c>
      <c r="L4454" s="176" t="s">
        <v>644</v>
      </c>
      <c r="M4454" s="176">
        <v>14</v>
      </c>
      <c r="N4454" s="176">
        <v>79</v>
      </c>
      <c r="O4454" s="176">
        <v>199</v>
      </c>
      <c r="P4454" s="176">
        <v>1459</v>
      </c>
      <c r="Q4454" s="176">
        <v>2695</v>
      </c>
      <c r="R4454" s="176">
        <v>1</v>
      </c>
      <c r="S4454" s="176" t="s">
        <v>644</v>
      </c>
      <c r="T4454" s="176"/>
      <c r="U4454" s="176" t="s">
        <v>644</v>
      </c>
      <c r="V4454" s="176" t="s">
        <v>644</v>
      </c>
      <c r="W4454" s="166">
        <f t="shared" si="248"/>
        <v>1</v>
      </c>
      <c r="X4454" s="176">
        <v>1</v>
      </c>
      <c r="Y4454" t="str">
        <f t="shared" si="247"/>
        <v>Public Elementary</v>
      </c>
      <c r="AA4454" t="str">
        <f t="shared" si="249"/>
        <v>1</v>
      </c>
    </row>
    <row r="4455" spans="1:27" ht="15.75" hidden="1" customHeight="1" x14ac:dyDescent="0.25">
      <c r="A4455" s="162">
        <v>4430</v>
      </c>
      <c r="B4455" s="176">
        <v>122309</v>
      </c>
      <c r="C4455" s="176" t="s">
        <v>4924</v>
      </c>
      <c r="D4455" s="167" t="s">
        <v>638</v>
      </c>
      <c r="E4455" s="176" t="s">
        <v>3158</v>
      </c>
      <c r="F4455" s="176" t="s">
        <v>3158</v>
      </c>
      <c r="G4455" s="176" t="s">
        <v>4923</v>
      </c>
      <c r="H4455" s="176" t="s">
        <v>4923</v>
      </c>
      <c r="I4455" s="176" t="s">
        <v>643</v>
      </c>
      <c r="J4455" s="176">
        <v>10.317621000000001</v>
      </c>
      <c r="K4455" s="176">
        <v>124.961386</v>
      </c>
      <c r="L4455" s="176" t="s">
        <v>644</v>
      </c>
      <c r="M4455" s="176">
        <v>14</v>
      </c>
      <c r="N4455" s="176">
        <v>79</v>
      </c>
      <c r="O4455" s="176">
        <v>199</v>
      </c>
      <c r="P4455" s="176">
        <v>1459</v>
      </c>
      <c r="Q4455" s="176">
        <v>2695</v>
      </c>
      <c r="R4455" s="176">
        <v>1</v>
      </c>
      <c r="S4455" s="176" t="s">
        <v>644</v>
      </c>
      <c r="T4455" s="176"/>
      <c r="U4455" s="176" t="s">
        <v>644</v>
      </c>
      <c r="V4455" s="176" t="s">
        <v>644</v>
      </c>
      <c r="W4455" s="166">
        <f t="shared" si="248"/>
        <v>1</v>
      </c>
      <c r="X4455" s="176">
        <v>1</v>
      </c>
      <c r="Y4455" t="str">
        <f t="shared" si="247"/>
        <v>Public Elementary</v>
      </c>
      <c r="AA4455" t="str">
        <f t="shared" si="249"/>
        <v>1</v>
      </c>
    </row>
    <row r="4456" spans="1:27" ht="15.75" hidden="1" customHeight="1" x14ac:dyDescent="0.25">
      <c r="A4456" s="162">
        <v>4431</v>
      </c>
      <c r="B4456" s="176">
        <v>122310</v>
      </c>
      <c r="C4456" s="176" t="s">
        <v>2083</v>
      </c>
      <c r="D4456" s="167" t="s">
        <v>638</v>
      </c>
      <c r="E4456" s="176" t="s">
        <v>3158</v>
      </c>
      <c r="F4456" s="176" t="s">
        <v>3158</v>
      </c>
      <c r="G4456" s="176" t="s">
        <v>4923</v>
      </c>
      <c r="H4456" s="176" t="s">
        <v>4923</v>
      </c>
      <c r="I4456" s="176" t="s">
        <v>643</v>
      </c>
      <c r="J4456" s="176">
        <v>10.308332999999999</v>
      </c>
      <c r="K4456" s="176">
        <v>124.94526399999999</v>
      </c>
      <c r="L4456" s="176" t="s">
        <v>644</v>
      </c>
      <c r="M4456" s="176">
        <v>14</v>
      </c>
      <c r="N4456" s="176">
        <v>79</v>
      </c>
      <c r="O4456" s="176">
        <v>199</v>
      </c>
      <c r="P4456" s="176">
        <v>1459</v>
      </c>
      <c r="Q4456" s="176">
        <v>2695</v>
      </c>
      <c r="R4456" s="176">
        <v>1</v>
      </c>
      <c r="S4456" s="176" t="s">
        <v>644</v>
      </c>
      <c r="T4456" s="176"/>
      <c r="U4456" s="176" t="s">
        <v>644</v>
      </c>
      <c r="V4456" s="176" t="s">
        <v>644</v>
      </c>
      <c r="W4456" s="166">
        <f t="shared" si="248"/>
        <v>1</v>
      </c>
      <c r="X4456" s="176">
        <v>1</v>
      </c>
      <c r="Y4456" t="str">
        <f t="shared" si="247"/>
        <v>Public Elementary</v>
      </c>
      <c r="AA4456" t="str">
        <f t="shared" si="249"/>
        <v>1</v>
      </c>
    </row>
    <row r="4457" spans="1:27" ht="15.75" hidden="1" customHeight="1" x14ac:dyDescent="0.25">
      <c r="A4457" s="162">
        <v>4432</v>
      </c>
      <c r="B4457" s="176">
        <v>122311</v>
      </c>
      <c r="C4457" s="176" t="s">
        <v>4925</v>
      </c>
      <c r="D4457" s="167" t="s">
        <v>638</v>
      </c>
      <c r="E4457" s="176" t="s">
        <v>3158</v>
      </c>
      <c r="F4457" s="176" t="s">
        <v>3158</v>
      </c>
      <c r="G4457" s="176" t="s">
        <v>4923</v>
      </c>
      <c r="H4457" s="176" t="s">
        <v>4923</v>
      </c>
      <c r="I4457" s="176" t="s">
        <v>643</v>
      </c>
      <c r="J4457" s="176">
        <v>10.316269999999999</v>
      </c>
      <c r="K4457" s="176">
        <v>124.97237199999999</v>
      </c>
      <c r="L4457" s="176" t="s">
        <v>644</v>
      </c>
      <c r="M4457" s="176">
        <v>14</v>
      </c>
      <c r="N4457" s="176">
        <v>79</v>
      </c>
      <c r="O4457" s="176">
        <v>199</v>
      </c>
      <c r="P4457" s="176">
        <v>1459</v>
      </c>
      <c r="Q4457" s="176">
        <v>2695</v>
      </c>
      <c r="R4457" s="176">
        <v>1</v>
      </c>
      <c r="S4457" s="176" t="s">
        <v>644</v>
      </c>
      <c r="T4457" s="176"/>
      <c r="U4457" s="176" t="s">
        <v>644</v>
      </c>
      <c r="V4457" s="176" t="s">
        <v>644</v>
      </c>
      <c r="W4457" s="166">
        <f t="shared" si="248"/>
        <v>1</v>
      </c>
      <c r="X4457" s="176">
        <v>1</v>
      </c>
      <c r="Y4457" t="str">
        <f t="shared" si="247"/>
        <v>Public Elementary</v>
      </c>
      <c r="AA4457" t="str">
        <f t="shared" si="249"/>
        <v>1</v>
      </c>
    </row>
    <row r="4458" spans="1:27" ht="15.75" hidden="1" customHeight="1" x14ac:dyDescent="0.25">
      <c r="A4458" s="162">
        <v>4433</v>
      </c>
      <c r="B4458" s="176">
        <v>122312</v>
      </c>
      <c r="C4458" s="176" t="s">
        <v>4926</v>
      </c>
      <c r="D4458" s="167" t="s">
        <v>638</v>
      </c>
      <c r="E4458" s="176" t="s">
        <v>3158</v>
      </c>
      <c r="F4458" s="176" t="s">
        <v>3158</v>
      </c>
      <c r="G4458" s="176" t="s">
        <v>4923</v>
      </c>
      <c r="H4458" s="176" t="s">
        <v>4923</v>
      </c>
      <c r="I4458" s="176" t="s">
        <v>643</v>
      </c>
      <c r="J4458" s="176">
        <v>10.240230560000001</v>
      </c>
      <c r="K4458" s="176">
        <v>124.9789889</v>
      </c>
      <c r="L4458" s="176" t="s">
        <v>644</v>
      </c>
      <c r="M4458" s="176">
        <v>14</v>
      </c>
      <c r="N4458" s="176">
        <v>79</v>
      </c>
      <c r="O4458" s="176">
        <v>199</v>
      </c>
      <c r="P4458" s="176">
        <v>1459</v>
      </c>
      <c r="Q4458" s="176">
        <v>2695</v>
      </c>
      <c r="R4458" s="176">
        <v>1</v>
      </c>
      <c r="S4458" s="176" t="s">
        <v>644</v>
      </c>
      <c r="T4458" s="176"/>
      <c r="U4458" s="176" t="s">
        <v>644</v>
      </c>
      <c r="V4458" s="176" t="s">
        <v>644</v>
      </c>
      <c r="W4458" s="166">
        <f t="shared" si="248"/>
        <v>1</v>
      </c>
      <c r="X4458" s="176">
        <v>1</v>
      </c>
      <c r="Y4458" t="str">
        <f t="shared" si="247"/>
        <v>Public Elementary</v>
      </c>
      <c r="AA4458" t="str">
        <f t="shared" si="249"/>
        <v>1</v>
      </c>
    </row>
    <row r="4459" spans="1:27" ht="15.75" hidden="1" customHeight="1" x14ac:dyDescent="0.25">
      <c r="A4459" s="162">
        <v>4434</v>
      </c>
      <c r="B4459" s="176">
        <v>122313</v>
      </c>
      <c r="C4459" s="176" t="s">
        <v>4927</v>
      </c>
      <c r="D4459" s="167" t="s">
        <v>638</v>
      </c>
      <c r="E4459" s="176" t="s">
        <v>3158</v>
      </c>
      <c r="F4459" s="176" t="s">
        <v>3158</v>
      </c>
      <c r="G4459" s="176" t="s">
        <v>4923</v>
      </c>
      <c r="H4459" s="176" t="s">
        <v>4923</v>
      </c>
      <c r="I4459" s="176" t="s">
        <v>643</v>
      </c>
      <c r="J4459" s="176">
        <v>10.294821000000001</v>
      </c>
      <c r="K4459" s="176">
        <v>124.93786799999999</v>
      </c>
      <c r="L4459" s="176" t="s">
        <v>644</v>
      </c>
      <c r="M4459" s="176">
        <v>14</v>
      </c>
      <c r="N4459" s="176">
        <v>79</v>
      </c>
      <c r="O4459" s="176">
        <v>199</v>
      </c>
      <c r="P4459" s="176">
        <v>1459</v>
      </c>
      <c r="Q4459" s="176">
        <v>2695</v>
      </c>
      <c r="R4459" s="176">
        <v>1</v>
      </c>
      <c r="S4459" s="176" t="s">
        <v>644</v>
      </c>
      <c r="T4459" s="176"/>
      <c r="U4459" s="176" t="s">
        <v>644</v>
      </c>
      <c r="V4459" s="176" t="s">
        <v>644</v>
      </c>
      <c r="W4459" s="166">
        <f t="shared" si="248"/>
        <v>1</v>
      </c>
      <c r="X4459" s="176">
        <v>1</v>
      </c>
      <c r="Y4459" t="str">
        <f t="shared" si="247"/>
        <v>Public Elementary</v>
      </c>
      <c r="AA4459" t="str">
        <f t="shared" si="249"/>
        <v>1</v>
      </c>
    </row>
    <row r="4460" spans="1:27" ht="15.75" hidden="1" customHeight="1" x14ac:dyDescent="0.25">
      <c r="A4460" s="162">
        <v>4435</v>
      </c>
      <c r="B4460" s="176">
        <v>122314</v>
      </c>
      <c r="C4460" s="176" t="s">
        <v>4928</v>
      </c>
      <c r="D4460" s="167" t="s">
        <v>638</v>
      </c>
      <c r="E4460" s="176" t="s">
        <v>3158</v>
      </c>
      <c r="F4460" s="176" t="s">
        <v>3158</v>
      </c>
      <c r="G4460" s="176" t="s">
        <v>4923</v>
      </c>
      <c r="H4460" s="176" t="s">
        <v>4923</v>
      </c>
      <c r="I4460" s="176" t="s">
        <v>643</v>
      </c>
      <c r="J4460" s="176">
        <v>10.287896</v>
      </c>
      <c r="K4460" s="176">
        <v>124.953318</v>
      </c>
      <c r="L4460" s="176" t="s">
        <v>644</v>
      </c>
      <c r="M4460" s="176">
        <v>14</v>
      </c>
      <c r="N4460" s="176">
        <v>79</v>
      </c>
      <c r="O4460" s="176">
        <v>199</v>
      </c>
      <c r="P4460" s="176">
        <v>1459</v>
      </c>
      <c r="Q4460" s="176">
        <v>2695</v>
      </c>
      <c r="R4460" s="176">
        <v>1</v>
      </c>
      <c r="S4460" s="176" t="s">
        <v>644</v>
      </c>
      <c r="T4460" s="176"/>
      <c r="U4460" s="176" t="s">
        <v>644</v>
      </c>
      <c r="V4460" s="176" t="s">
        <v>644</v>
      </c>
      <c r="W4460" s="166">
        <f t="shared" si="248"/>
        <v>1</v>
      </c>
      <c r="X4460" s="176">
        <v>1</v>
      </c>
      <c r="Y4460" t="str">
        <f t="shared" si="247"/>
        <v>Public Elementary</v>
      </c>
      <c r="AA4460" t="str">
        <f t="shared" si="249"/>
        <v>1</v>
      </c>
    </row>
    <row r="4461" spans="1:27" ht="15.75" hidden="1" customHeight="1" x14ac:dyDescent="0.25">
      <c r="A4461" s="162">
        <v>4436</v>
      </c>
      <c r="B4461" s="176">
        <v>122315</v>
      </c>
      <c r="C4461" s="176" t="s">
        <v>4929</v>
      </c>
      <c r="D4461" s="167" t="s">
        <v>638</v>
      </c>
      <c r="E4461" s="176" t="s">
        <v>3158</v>
      </c>
      <c r="F4461" s="176" t="s">
        <v>3158</v>
      </c>
      <c r="G4461" s="176" t="s">
        <v>4923</v>
      </c>
      <c r="H4461" s="176" t="s">
        <v>4923</v>
      </c>
      <c r="I4461" s="176" t="s">
        <v>643</v>
      </c>
      <c r="J4461" s="176">
        <v>10.269653999999999</v>
      </c>
      <c r="K4461" s="176">
        <v>124.950914</v>
      </c>
      <c r="L4461" s="176" t="s">
        <v>644</v>
      </c>
      <c r="M4461" s="176">
        <v>14</v>
      </c>
      <c r="N4461" s="176">
        <v>79</v>
      </c>
      <c r="O4461" s="176">
        <v>199</v>
      </c>
      <c r="P4461" s="176">
        <v>1459</v>
      </c>
      <c r="Q4461" s="176">
        <v>2695</v>
      </c>
      <c r="R4461" s="176">
        <v>1</v>
      </c>
      <c r="S4461" s="176" t="s">
        <v>644</v>
      </c>
      <c r="T4461" s="176"/>
      <c r="U4461" s="176" t="s">
        <v>644</v>
      </c>
      <c r="V4461" s="176" t="s">
        <v>644</v>
      </c>
      <c r="W4461" s="166">
        <f t="shared" si="248"/>
        <v>1</v>
      </c>
      <c r="X4461" s="176">
        <v>1</v>
      </c>
      <c r="Y4461" t="str">
        <f t="shared" si="247"/>
        <v>Public Elementary</v>
      </c>
      <c r="AA4461" t="str">
        <f t="shared" si="249"/>
        <v>1</v>
      </c>
    </row>
    <row r="4462" spans="1:27" ht="15.75" hidden="1" customHeight="1" x14ac:dyDescent="0.25">
      <c r="A4462" s="162">
        <v>4437</v>
      </c>
      <c r="B4462" s="176">
        <v>122316</v>
      </c>
      <c r="C4462" s="176" t="s">
        <v>4930</v>
      </c>
      <c r="D4462" s="167" t="s">
        <v>638</v>
      </c>
      <c r="E4462" s="176" t="s">
        <v>3158</v>
      </c>
      <c r="F4462" s="176" t="s">
        <v>3158</v>
      </c>
      <c r="G4462" s="176" t="s">
        <v>4923</v>
      </c>
      <c r="H4462" s="176" t="s">
        <v>4923</v>
      </c>
      <c r="I4462" s="176" t="s">
        <v>643</v>
      </c>
      <c r="J4462" s="176">
        <v>10.24995</v>
      </c>
      <c r="K4462" s="176">
        <v>124.9833417</v>
      </c>
      <c r="L4462" s="176" t="s">
        <v>644</v>
      </c>
      <c r="M4462" s="176">
        <v>14</v>
      </c>
      <c r="N4462" s="176">
        <v>79</v>
      </c>
      <c r="O4462" s="176">
        <v>199</v>
      </c>
      <c r="P4462" s="176">
        <v>1459</v>
      </c>
      <c r="Q4462" s="176">
        <v>2695</v>
      </c>
      <c r="R4462" s="176">
        <v>1</v>
      </c>
      <c r="S4462" s="176" t="s">
        <v>644</v>
      </c>
      <c r="T4462" s="176"/>
      <c r="U4462" s="176" t="s">
        <v>644</v>
      </c>
      <c r="V4462" s="176" t="s">
        <v>644</v>
      </c>
      <c r="W4462" s="166">
        <f t="shared" si="248"/>
        <v>1</v>
      </c>
      <c r="X4462" s="176">
        <v>1</v>
      </c>
      <c r="Y4462" t="str">
        <f t="shared" si="247"/>
        <v>Public Elementary</v>
      </c>
      <c r="AA4462" t="str">
        <f t="shared" si="249"/>
        <v>1</v>
      </c>
    </row>
    <row r="4463" spans="1:27" ht="15.75" hidden="1" customHeight="1" x14ac:dyDescent="0.25">
      <c r="A4463" s="162">
        <v>4438</v>
      </c>
      <c r="B4463" s="176">
        <v>122317</v>
      </c>
      <c r="C4463" s="176" t="s">
        <v>2597</v>
      </c>
      <c r="D4463" s="167" t="s">
        <v>638</v>
      </c>
      <c r="E4463" s="176" t="s">
        <v>3158</v>
      </c>
      <c r="F4463" s="176" t="s">
        <v>3158</v>
      </c>
      <c r="G4463" s="176" t="s">
        <v>4923</v>
      </c>
      <c r="H4463" s="176" t="s">
        <v>4923</v>
      </c>
      <c r="I4463" s="176" t="s">
        <v>643</v>
      </c>
      <c r="J4463" s="176">
        <v>10.295833999999999</v>
      </c>
      <c r="K4463" s="176">
        <v>124.93786799999999</v>
      </c>
      <c r="L4463" s="176" t="s">
        <v>644</v>
      </c>
      <c r="M4463" s="176">
        <v>14</v>
      </c>
      <c r="N4463" s="176">
        <v>79</v>
      </c>
      <c r="O4463" s="176">
        <v>199</v>
      </c>
      <c r="P4463" s="176">
        <v>1459</v>
      </c>
      <c r="Q4463" s="176">
        <v>2695</v>
      </c>
      <c r="R4463" s="176">
        <v>1</v>
      </c>
      <c r="S4463" s="176" t="s">
        <v>644</v>
      </c>
      <c r="T4463" s="176"/>
      <c r="U4463" s="176" t="s">
        <v>644</v>
      </c>
      <c r="V4463" s="176" t="s">
        <v>644</v>
      </c>
      <c r="W4463" s="166">
        <f t="shared" si="248"/>
        <v>1</v>
      </c>
      <c r="X4463" s="176">
        <v>1</v>
      </c>
      <c r="Y4463" t="str">
        <f t="shared" si="247"/>
        <v>Public Elementary</v>
      </c>
      <c r="AA4463" t="str">
        <f t="shared" si="249"/>
        <v>1</v>
      </c>
    </row>
    <row r="4464" spans="1:27" ht="15.75" hidden="1" customHeight="1" x14ac:dyDescent="0.25">
      <c r="A4464" s="162">
        <v>4439</v>
      </c>
      <c r="B4464" s="176">
        <v>122318</v>
      </c>
      <c r="C4464" s="176" t="s">
        <v>4931</v>
      </c>
      <c r="D4464" s="167" t="s">
        <v>638</v>
      </c>
      <c r="E4464" s="176" t="s">
        <v>3158</v>
      </c>
      <c r="F4464" s="176" t="s">
        <v>3158</v>
      </c>
      <c r="G4464" s="176" t="s">
        <v>4923</v>
      </c>
      <c r="H4464" s="176" t="s">
        <v>4923</v>
      </c>
      <c r="I4464" s="176" t="s">
        <v>643</v>
      </c>
      <c r="J4464" s="176">
        <v>10.320746</v>
      </c>
      <c r="K4464" s="176">
        <v>124.954154</v>
      </c>
      <c r="L4464" s="176" t="s">
        <v>644</v>
      </c>
      <c r="M4464" s="176">
        <v>14</v>
      </c>
      <c r="N4464" s="176">
        <v>79</v>
      </c>
      <c r="O4464" s="176">
        <v>199</v>
      </c>
      <c r="P4464" s="176">
        <v>1459</v>
      </c>
      <c r="Q4464" s="176">
        <v>2695</v>
      </c>
      <c r="R4464" s="176">
        <v>1</v>
      </c>
      <c r="S4464" s="176" t="s">
        <v>644</v>
      </c>
      <c r="T4464" s="176"/>
      <c r="U4464" s="176" t="s">
        <v>644</v>
      </c>
      <c r="V4464" s="176" t="s">
        <v>644</v>
      </c>
      <c r="W4464" s="166">
        <f t="shared" si="248"/>
        <v>1</v>
      </c>
      <c r="X4464" s="176">
        <v>1</v>
      </c>
      <c r="Y4464" t="str">
        <f t="shared" si="247"/>
        <v>Public Elementary</v>
      </c>
      <c r="AA4464" t="str">
        <f t="shared" si="249"/>
        <v>1</v>
      </c>
    </row>
    <row r="4465" spans="1:27" ht="15.75" hidden="1" customHeight="1" x14ac:dyDescent="0.25">
      <c r="A4465" s="162">
        <v>4440</v>
      </c>
      <c r="B4465" s="176">
        <v>122319</v>
      </c>
      <c r="C4465" s="176" t="s">
        <v>4932</v>
      </c>
      <c r="D4465" s="167" t="s">
        <v>638</v>
      </c>
      <c r="E4465" s="176" t="s">
        <v>3158</v>
      </c>
      <c r="F4465" s="176" t="s">
        <v>3158</v>
      </c>
      <c r="G4465" s="176" t="s">
        <v>4923</v>
      </c>
      <c r="H4465" s="176" t="s">
        <v>4923</v>
      </c>
      <c r="I4465" s="176" t="s">
        <v>643</v>
      </c>
      <c r="J4465" s="176"/>
      <c r="K4465" s="176"/>
      <c r="L4465" s="176" t="s">
        <v>644</v>
      </c>
      <c r="M4465" s="176">
        <v>14</v>
      </c>
      <c r="N4465" s="176">
        <v>79</v>
      </c>
      <c r="O4465" s="176">
        <v>199</v>
      </c>
      <c r="P4465" s="176">
        <v>1459</v>
      </c>
      <c r="Q4465" s="176">
        <v>2695</v>
      </c>
      <c r="R4465" s="176">
        <v>1</v>
      </c>
      <c r="S4465" s="176" t="s">
        <v>644</v>
      </c>
      <c r="T4465" s="176"/>
      <c r="U4465" s="176" t="s">
        <v>644</v>
      </c>
      <c r="V4465" s="176" t="s">
        <v>644</v>
      </c>
      <c r="W4465" s="166">
        <f t="shared" si="248"/>
        <v>1</v>
      </c>
      <c r="X4465" s="176">
        <v>1</v>
      </c>
      <c r="Y4465" t="str">
        <f t="shared" si="247"/>
        <v>Public Elementary</v>
      </c>
      <c r="AA4465" t="str">
        <f t="shared" si="249"/>
        <v>1</v>
      </c>
    </row>
    <row r="4466" spans="1:27" ht="15.75" hidden="1" customHeight="1" x14ac:dyDescent="0.25">
      <c r="A4466" s="162">
        <v>4441</v>
      </c>
      <c r="B4466" s="176">
        <v>122320</v>
      </c>
      <c r="C4466" s="176" t="s">
        <v>2114</v>
      </c>
      <c r="D4466" s="167" t="s">
        <v>638</v>
      </c>
      <c r="E4466" s="176" t="s">
        <v>3158</v>
      </c>
      <c r="F4466" s="176" t="s">
        <v>3158</v>
      </c>
      <c r="G4466" s="176" t="s">
        <v>4923</v>
      </c>
      <c r="H4466" s="176" t="s">
        <v>4923</v>
      </c>
      <c r="I4466" s="176" t="s">
        <v>643</v>
      </c>
      <c r="J4466" s="176">
        <v>10.25783</v>
      </c>
      <c r="K4466" s="176">
        <v>124.938383</v>
      </c>
      <c r="L4466" s="176" t="s">
        <v>644</v>
      </c>
      <c r="M4466" s="176">
        <v>14</v>
      </c>
      <c r="N4466" s="176">
        <v>79</v>
      </c>
      <c r="O4466" s="176">
        <v>199</v>
      </c>
      <c r="P4466" s="176">
        <v>1459</v>
      </c>
      <c r="Q4466" s="176">
        <v>2695</v>
      </c>
      <c r="R4466" s="176">
        <v>1</v>
      </c>
      <c r="S4466" s="176" t="s">
        <v>644</v>
      </c>
      <c r="T4466" s="176"/>
      <c r="U4466" s="176" t="s">
        <v>644</v>
      </c>
      <c r="V4466" s="176" t="s">
        <v>644</v>
      </c>
      <c r="W4466" s="166">
        <f t="shared" si="248"/>
        <v>1</v>
      </c>
      <c r="X4466" s="176">
        <v>1</v>
      </c>
      <c r="Y4466" t="str">
        <f t="shared" si="247"/>
        <v>Public Elementary</v>
      </c>
      <c r="AA4466" t="str">
        <f t="shared" si="249"/>
        <v>1</v>
      </c>
    </row>
    <row r="4467" spans="1:27" ht="15.75" hidden="1" customHeight="1" x14ac:dyDescent="0.25">
      <c r="A4467" s="162">
        <v>4442</v>
      </c>
      <c r="B4467" s="176">
        <v>122321</v>
      </c>
      <c r="C4467" s="176" t="s">
        <v>1126</v>
      </c>
      <c r="D4467" s="167" t="s">
        <v>638</v>
      </c>
      <c r="E4467" s="176" t="s">
        <v>3158</v>
      </c>
      <c r="F4467" s="176" t="s">
        <v>3158</v>
      </c>
      <c r="G4467" s="176" t="s">
        <v>4923</v>
      </c>
      <c r="H4467" s="176" t="s">
        <v>4923</v>
      </c>
      <c r="I4467" s="176" t="s">
        <v>643</v>
      </c>
      <c r="J4467" s="176">
        <v>10.255022</v>
      </c>
      <c r="K4467" s="176">
        <v>124.98580800000001</v>
      </c>
      <c r="L4467" s="176" t="s">
        <v>644</v>
      </c>
      <c r="M4467" s="176">
        <v>14</v>
      </c>
      <c r="N4467" s="176">
        <v>79</v>
      </c>
      <c r="O4467" s="176">
        <v>199</v>
      </c>
      <c r="P4467" s="176">
        <v>1459</v>
      </c>
      <c r="Q4467" s="176">
        <v>2695</v>
      </c>
      <c r="R4467" s="176">
        <v>1</v>
      </c>
      <c r="S4467" s="176" t="s">
        <v>644</v>
      </c>
      <c r="T4467" s="176"/>
      <c r="U4467" s="176" t="s">
        <v>644</v>
      </c>
      <c r="V4467" s="176" t="s">
        <v>644</v>
      </c>
      <c r="W4467" s="166">
        <f t="shared" si="248"/>
        <v>1</v>
      </c>
      <c r="X4467" s="176">
        <v>1</v>
      </c>
      <c r="Y4467" t="str">
        <f t="shared" si="247"/>
        <v>Public Elementary</v>
      </c>
      <c r="AA4467" t="str">
        <f t="shared" si="249"/>
        <v>1</v>
      </c>
    </row>
    <row r="4468" spans="1:27" ht="15.75" hidden="1" customHeight="1" x14ac:dyDescent="0.25">
      <c r="A4468" s="162">
        <v>4443</v>
      </c>
      <c r="B4468" s="176">
        <v>122322</v>
      </c>
      <c r="C4468" s="176" t="s">
        <v>2231</v>
      </c>
      <c r="D4468" s="167" t="s">
        <v>638</v>
      </c>
      <c r="E4468" s="176" t="s">
        <v>3158</v>
      </c>
      <c r="F4468" s="176" t="s">
        <v>3158</v>
      </c>
      <c r="G4468" s="176" t="s">
        <v>4923</v>
      </c>
      <c r="H4468" s="176" t="s">
        <v>4923</v>
      </c>
      <c r="I4468" s="176" t="s">
        <v>643</v>
      </c>
      <c r="J4468" s="176">
        <v>10.328599000000001</v>
      </c>
      <c r="K4468" s="176">
        <v>124.97202900000001</v>
      </c>
      <c r="L4468" s="176" t="s">
        <v>644</v>
      </c>
      <c r="M4468" s="176">
        <v>14</v>
      </c>
      <c r="N4468" s="176">
        <v>79</v>
      </c>
      <c r="O4468" s="176">
        <v>199</v>
      </c>
      <c r="P4468" s="176">
        <v>1459</v>
      </c>
      <c r="Q4468" s="176">
        <v>2695</v>
      </c>
      <c r="R4468" s="176">
        <v>1</v>
      </c>
      <c r="S4468" s="176" t="s">
        <v>644</v>
      </c>
      <c r="T4468" s="176"/>
      <c r="U4468" s="176" t="s">
        <v>644</v>
      </c>
      <c r="V4468" s="176" t="s">
        <v>644</v>
      </c>
      <c r="W4468" s="166">
        <f t="shared" si="248"/>
        <v>1</v>
      </c>
      <c r="X4468" s="176">
        <v>1</v>
      </c>
      <c r="Y4468" t="str">
        <f t="shared" si="247"/>
        <v>Public Elementary</v>
      </c>
      <c r="AA4468" t="str">
        <f t="shared" si="249"/>
        <v>1</v>
      </c>
    </row>
    <row r="4469" spans="1:27" ht="15.75" hidden="1" customHeight="1" x14ac:dyDescent="0.25">
      <c r="A4469" s="162">
        <v>4444</v>
      </c>
      <c r="B4469" s="176">
        <v>122323</v>
      </c>
      <c r="C4469" s="176" t="s">
        <v>4933</v>
      </c>
      <c r="D4469" s="167" t="s">
        <v>638</v>
      </c>
      <c r="E4469" s="176" t="s">
        <v>3158</v>
      </c>
      <c r="F4469" s="176" t="s">
        <v>3158</v>
      </c>
      <c r="G4469" s="176" t="s">
        <v>4923</v>
      </c>
      <c r="H4469" s="176" t="s">
        <v>4923</v>
      </c>
      <c r="I4469" s="176" t="s">
        <v>643</v>
      </c>
      <c r="J4469" s="176"/>
      <c r="K4469" s="176"/>
      <c r="L4469" s="176" t="s">
        <v>644</v>
      </c>
      <c r="M4469" s="176">
        <v>14</v>
      </c>
      <c r="N4469" s="176">
        <v>79</v>
      </c>
      <c r="O4469" s="176">
        <v>199</v>
      </c>
      <c r="P4469" s="176">
        <v>1459</v>
      </c>
      <c r="Q4469" s="176">
        <v>2695</v>
      </c>
      <c r="R4469" s="176">
        <v>1</v>
      </c>
      <c r="S4469" s="176" t="s">
        <v>644</v>
      </c>
      <c r="T4469" s="176"/>
      <c r="U4469" s="176" t="s">
        <v>644</v>
      </c>
      <c r="V4469" s="176" t="s">
        <v>644</v>
      </c>
      <c r="W4469" s="166">
        <f t="shared" si="248"/>
        <v>1</v>
      </c>
      <c r="X4469" s="176">
        <v>1</v>
      </c>
      <c r="Y4469" t="str">
        <f t="shared" si="247"/>
        <v>Public Elementary</v>
      </c>
      <c r="AA4469" t="str">
        <f t="shared" si="249"/>
        <v>1</v>
      </c>
    </row>
    <row r="4470" spans="1:27" ht="15.75" hidden="1" customHeight="1" x14ac:dyDescent="0.25">
      <c r="A4470" s="162">
        <v>4445</v>
      </c>
      <c r="B4470" s="176">
        <v>192001</v>
      </c>
      <c r="C4470" s="176" t="s">
        <v>4934</v>
      </c>
      <c r="D4470" s="167" t="s">
        <v>638</v>
      </c>
      <c r="E4470" s="176" t="s">
        <v>3158</v>
      </c>
      <c r="F4470" s="176" t="s">
        <v>3158</v>
      </c>
      <c r="G4470" s="176" t="s">
        <v>4764</v>
      </c>
      <c r="H4470" s="176" t="s">
        <v>4764</v>
      </c>
      <c r="I4470" s="176" t="s">
        <v>643</v>
      </c>
      <c r="J4470" s="176">
        <v>10.291442999999999</v>
      </c>
      <c r="K4470" s="176">
        <v>125.24057500000001</v>
      </c>
      <c r="L4470" s="176" t="s">
        <v>644</v>
      </c>
      <c r="M4470" s="176">
        <v>14</v>
      </c>
      <c r="N4470" s="176">
        <v>79</v>
      </c>
      <c r="O4470" s="176">
        <v>199</v>
      </c>
      <c r="P4470" s="176">
        <v>1442</v>
      </c>
      <c r="Q4470" s="176">
        <v>2672</v>
      </c>
      <c r="R4470" s="176">
        <v>1</v>
      </c>
      <c r="S4470" s="176" t="s">
        <v>644</v>
      </c>
      <c r="T4470" s="176"/>
      <c r="U4470" s="176" t="s">
        <v>644</v>
      </c>
      <c r="V4470" s="176" t="s">
        <v>644</v>
      </c>
      <c r="W4470" s="166">
        <f t="shared" si="248"/>
        <v>1</v>
      </c>
      <c r="X4470" s="176">
        <v>1</v>
      </c>
      <c r="Y4470" t="str">
        <f t="shared" si="247"/>
        <v>Public Elementary</v>
      </c>
      <c r="AA4470" t="str">
        <f t="shared" si="249"/>
        <v>1</v>
      </c>
    </row>
    <row r="4471" spans="1:27" ht="15.75" hidden="1" customHeight="1" x14ac:dyDescent="0.25">
      <c r="A4471" s="162">
        <v>4446</v>
      </c>
      <c r="B4471" s="176">
        <v>192002</v>
      </c>
      <c r="C4471" s="176" t="s">
        <v>4935</v>
      </c>
      <c r="D4471" s="167" t="s">
        <v>638</v>
      </c>
      <c r="E4471" s="176" t="s">
        <v>3158</v>
      </c>
      <c r="F4471" s="176" t="s">
        <v>3158</v>
      </c>
      <c r="G4471" s="176" t="s">
        <v>4846</v>
      </c>
      <c r="H4471" s="176" t="s">
        <v>4846</v>
      </c>
      <c r="I4471" s="176" t="s">
        <v>643</v>
      </c>
      <c r="J4471" s="176">
        <v>10.050247000000001</v>
      </c>
      <c r="K4471" s="176">
        <v>125.02525799999999</v>
      </c>
      <c r="L4471" s="176" t="s">
        <v>644</v>
      </c>
      <c r="M4471" s="176">
        <v>14</v>
      </c>
      <c r="N4471" s="176">
        <v>79</v>
      </c>
      <c r="O4471" s="176">
        <v>199</v>
      </c>
      <c r="P4471" s="176">
        <v>1451</v>
      </c>
      <c r="Q4471" s="176">
        <v>2686</v>
      </c>
      <c r="R4471" s="176">
        <v>1</v>
      </c>
      <c r="S4471" s="176" t="s">
        <v>644</v>
      </c>
      <c r="T4471" s="176"/>
      <c r="U4471" s="176" t="s">
        <v>644</v>
      </c>
      <c r="V4471" s="176" t="s">
        <v>644</v>
      </c>
      <c r="W4471" s="166">
        <f t="shared" si="248"/>
        <v>1</v>
      </c>
      <c r="X4471" s="176">
        <v>1</v>
      </c>
      <c r="Y4471" t="str">
        <f t="shared" si="247"/>
        <v>Public Elementary</v>
      </c>
      <c r="AA4471" t="str">
        <f t="shared" si="249"/>
        <v>1</v>
      </c>
    </row>
    <row r="4472" spans="1:27" ht="15.75" hidden="1" customHeight="1" x14ac:dyDescent="0.25">
      <c r="A4472" s="162">
        <v>4447</v>
      </c>
      <c r="B4472" s="176">
        <v>192004</v>
      </c>
      <c r="C4472" s="176" t="s">
        <v>4936</v>
      </c>
      <c r="D4472" s="167" t="s">
        <v>638</v>
      </c>
      <c r="E4472" s="176" t="s">
        <v>3158</v>
      </c>
      <c r="F4472" s="176" t="s">
        <v>3158</v>
      </c>
      <c r="G4472" s="176" t="s">
        <v>4700</v>
      </c>
      <c r="H4472" s="176" t="s">
        <v>4703</v>
      </c>
      <c r="I4472" s="176" t="s">
        <v>643</v>
      </c>
      <c r="J4472" s="176">
        <v>10.376473000000001</v>
      </c>
      <c r="K4472" s="176">
        <v>124.967501</v>
      </c>
      <c r="L4472" s="176" t="s">
        <v>644</v>
      </c>
      <c r="M4472" s="176">
        <v>14</v>
      </c>
      <c r="N4472" s="176">
        <v>79</v>
      </c>
      <c r="O4472" s="176">
        <v>199</v>
      </c>
      <c r="P4472" s="176">
        <v>1443</v>
      </c>
      <c r="Q4472" s="176">
        <v>2674</v>
      </c>
      <c r="R4472" s="176">
        <v>1</v>
      </c>
      <c r="S4472" s="176" t="s">
        <v>644</v>
      </c>
      <c r="T4472" s="176"/>
      <c r="U4472" s="176" t="s">
        <v>644</v>
      </c>
      <c r="V4472" s="176" t="s">
        <v>644</v>
      </c>
      <c r="W4472" s="166">
        <f t="shared" si="248"/>
        <v>1</v>
      </c>
      <c r="X4472" s="176">
        <v>1</v>
      </c>
      <c r="Y4472" t="str">
        <f t="shared" si="247"/>
        <v>Public Elementary</v>
      </c>
      <c r="AA4472" t="str">
        <f t="shared" si="249"/>
        <v>1</v>
      </c>
    </row>
    <row r="4473" spans="1:27" ht="15.75" hidden="1" customHeight="1" x14ac:dyDescent="0.25">
      <c r="A4473" s="162">
        <v>4448</v>
      </c>
      <c r="B4473" s="176">
        <v>192005</v>
      </c>
      <c r="C4473" s="176" t="s">
        <v>4937</v>
      </c>
      <c r="D4473" s="167" t="s">
        <v>638</v>
      </c>
      <c r="E4473" s="176" t="s">
        <v>3158</v>
      </c>
      <c r="F4473" s="176" t="s">
        <v>3158</v>
      </c>
      <c r="G4473" s="176" t="s">
        <v>4700</v>
      </c>
      <c r="H4473" s="176" t="s">
        <v>4703</v>
      </c>
      <c r="I4473" s="176" t="s">
        <v>643</v>
      </c>
      <c r="J4473" s="176">
        <v>10.357898</v>
      </c>
      <c r="K4473" s="176">
        <v>124.955124</v>
      </c>
      <c r="L4473" s="176" t="s">
        <v>644</v>
      </c>
      <c r="M4473" s="176">
        <v>14</v>
      </c>
      <c r="N4473" s="176">
        <v>79</v>
      </c>
      <c r="O4473" s="176">
        <v>199</v>
      </c>
      <c r="P4473" s="176">
        <v>1443</v>
      </c>
      <c r="Q4473" s="176">
        <v>2674</v>
      </c>
      <c r="R4473" s="176">
        <v>1</v>
      </c>
      <c r="S4473" s="176" t="s">
        <v>644</v>
      </c>
      <c r="T4473" s="176"/>
      <c r="U4473" s="176" t="s">
        <v>644</v>
      </c>
      <c r="V4473" s="176" t="s">
        <v>644</v>
      </c>
      <c r="W4473" s="166">
        <f t="shared" si="248"/>
        <v>1</v>
      </c>
      <c r="X4473" s="176">
        <v>1</v>
      </c>
      <c r="Y4473" t="str">
        <f t="shared" si="247"/>
        <v>Public Elementary</v>
      </c>
      <c r="AA4473" t="str">
        <f t="shared" si="249"/>
        <v>1</v>
      </c>
    </row>
    <row r="4474" spans="1:27" ht="15.75" hidden="1" customHeight="1" x14ac:dyDescent="0.25">
      <c r="A4474" s="162">
        <v>4449</v>
      </c>
      <c r="B4474" s="176">
        <v>192006</v>
      </c>
      <c r="C4474" s="176" t="s">
        <v>4938</v>
      </c>
      <c r="D4474" s="167" t="s">
        <v>638</v>
      </c>
      <c r="E4474" s="176" t="s">
        <v>3158</v>
      </c>
      <c r="F4474" s="176" t="s">
        <v>3158</v>
      </c>
      <c r="G4474" s="176" t="s">
        <v>4762</v>
      </c>
      <c r="H4474" s="176" t="s">
        <v>4762</v>
      </c>
      <c r="I4474" s="176" t="s">
        <v>643</v>
      </c>
      <c r="J4474" s="176">
        <v>10.363808000000001</v>
      </c>
      <c r="K4474" s="176">
        <v>125.237689</v>
      </c>
      <c r="L4474" s="176" t="s">
        <v>644</v>
      </c>
      <c r="M4474" s="176">
        <v>14</v>
      </c>
      <c r="N4474" s="176">
        <v>79</v>
      </c>
      <c r="O4474" s="176">
        <v>199</v>
      </c>
      <c r="P4474" s="176">
        <v>1445</v>
      </c>
      <c r="Q4474" s="176">
        <v>2679</v>
      </c>
      <c r="R4474" s="176">
        <v>1</v>
      </c>
      <c r="S4474" s="176" t="s">
        <v>644</v>
      </c>
      <c r="T4474" s="176"/>
      <c r="U4474" s="176" t="s">
        <v>644</v>
      </c>
      <c r="V4474" s="176" t="s">
        <v>644</v>
      </c>
      <c r="W4474" s="166">
        <f t="shared" si="248"/>
        <v>1</v>
      </c>
      <c r="X4474" s="176">
        <v>1</v>
      </c>
      <c r="Y4474" t="str">
        <f t="shared" si="247"/>
        <v>Public Elementary</v>
      </c>
      <c r="AA4474" t="str">
        <f t="shared" si="249"/>
        <v>1</v>
      </c>
    </row>
    <row r="4475" spans="1:27" ht="15.75" hidden="1" customHeight="1" x14ac:dyDescent="0.25">
      <c r="A4475" s="162">
        <v>4450</v>
      </c>
      <c r="B4475" s="176">
        <v>192007</v>
      </c>
      <c r="C4475" s="176" t="s">
        <v>1849</v>
      </c>
      <c r="D4475" s="167" t="s">
        <v>638</v>
      </c>
      <c r="E4475" s="176" t="s">
        <v>3158</v>
      </c>
      <c r="F4475" s="176" t="s">
        <v>3158</v>
      </c>
      <c r="G4475" s="176" t="s">
        <v>4923</v>
      </c>
      <c r="H4475" s="176" t="s">
        <v>4923</v>
      </c>
      <c r="I4475" s="176" t="s">
        <v>643</v>
      </c>
      <c r="J4475" s="176">
        <v>10.298705999999999</v>
      </c>
      <c r="K4475" s="176">
        <v>124.97855199999999</v>
      </c>
      <c r="L4475" s="176" t="s">
        <v>644</v>
      </c>
      <c r="M4475" s="176">
        <v>14</v>
      </c>
      <c r="N4475" s="176">
        <v>79</v>
      </c>
      <c r="O4475" s="176">
        <v>199</v>
      </c>
      <c r="P4475" s="176">
        <v>1459</v>
      </c>
      <c r="Q4475" s="176">
        <v>2695</v>
      </c>
      <c r="R4475" s="176">
        <v>1</v>
      </c>
      <c r="S4475" s="176" t="s">
        <v>644</v>
      </c>
      <c r="T4475" s="176"/>
      <c r="U4475" s="176" t="s">
        <v>644</v>
      </c>
      <c r="V4475" s="176" t="s">
        <v>644</v>
      </c>
      <c r="W4475" s="166">
        <f t="shared" si="248"/>
        <v>1</v>
      </c>
      <c r="X4475" s="176">
        <v>1</v>
      </c>
      <c r="Y4475" t="str">
        <f t="shared" si="247"/>
        <v>Public Elementary</v>
      </c>
      <c r="AA4475" t="str">
        <f t="shared" si="249"/>
        <v>1</v>
      </c>
    </row>
    <row r="4476" spans="1:27" ht="15.75" hidden="1" customHeight="1" x14ac:dyDescent="0.25">
      <c r="A4476" s="162">
        <v>4451</v>
      </c>
      <c r="B4476" s="176">
        <v>192008</v>
      </c>
      <c r="C4476" s="176" t="s">
        <v>4939</v>
      </c>
      <c r="D4476" s="167" t="s">
        <v>638</v>
      </c>
      <c r="E4476" s="176" t="s">
        <v>3158</v>
      </c>
      <c r="F4476" s="176" t="s">
        <v>3158</v>
      </c>
      <c r="G4476" s="176" t="s">
        <v>4762</v>
      </c>
      <c r="H4476" s="176" t="s">
        <v>4762</v>
      </c>
      <c r="I4476" s="176" t="s">
        <v>643</v>
      </c>
      <c r="J4476" s="176">
        <v>10.34937</v>
      </c>
      <c r="K4476" s="176">
        <v>125.234814</v>
      </c>
      <c r="L4476" s="176" t="s">
        <v>644</v>
      </c>
      <c r="M4476" s="176">
        <v>14</v>
      </c>
      <c r="N4476" s="176">
        <v>79</v>
      </c>
      <c r="O4476" s="176">
        <v>199</v>
      </c>
      <c r="P4476" s="176">
        <v>1445</v>
      </c>
      <c r="Q4476" s="176">
        <v>2679</v>
      </c>
      <c r="R4476" s="176">
        <v>1</v>
      </c>
      <c r="S4476" s="176" t="s">
        <v>644</v>
      </c>
      <c r="T4476" s="176"/>
      <c r="U4476" s="176" t="s">
        <v>644</v>
      </c>
      <c r="V4476" s="176" t="s">
        <v>644</v>
      </c>
      <c r="W4476" s="166">
        <f t="shared" si="248"/>
        <v>1</v>
      </c>
      <c r="X4476" s="176">
        <v>1</v>
      </c>
      <c r="Y4476" t="str">
        <f t="shared" si="247"/>
        <v>Public Elementary</v>
      </c>
      <c r="AA4476" t="str">
        <f t="shared" si="249"/>
        <v>1</v>
      </c>
    </row>
    <row r="4477" spans="1:27" ht="15.75" hidden="1" customHeight="1" x14ac:dyDescent="0.25">
      <c r="A4477" s="162">
        <v>4452</v>
      </c>
      <c r="B4477" s="176">
        <v>192009</v>
      </c>
      <c r="C4477" s="176" t="s">
        <v>4940</v>
      </c>
      <c r="D4477" s="167" t="s">
        <v>638</v>
      </c>
      <c r="E4477" s="176" t="s">
        <v>3158</v>
      </c>
      <c r="F4477" s="176" t="s">
        <v>3158</v>
      </c>
      <c r="G4477" s="176" t="s">
        <v>4784</v>
      </c>
      <c r="H4477" s="176" t="s">
        <v>4784</v>
      </c>
      <c r="I4477" s="176" t="s">
        <v>643</v>
      </c>
      <c r="J4477" s="176">
        <v>10.141092</v>
      </c>
      <c r="K4477" s="176">
        <v>125.153857</v>
      </c>
      <c r="L4477" s="176" t="s">
        <v>644</v>
      </c>
      <c r="M4477" s="176">
        <v>14</v>
      </c>
      <c r="N4477" s="176">
        <v>79</v>
      </c>
      <c r="O4477" s="176">
        <v>199</v>
      </c>
      <c r="P4477" s="176">
        <v>1447</v>
      </c>
      <c r="Q4477" s="176">
        <v>2681</v>
      </c>
      <c r="R4477" s="176">
        <v>1</v>
      </c>
      <c r="S4477" s="176" t="s">
        <v>644</v>
      </c>
      <c r="T4477" s="176"/>
      <c r="U4477" s="176" t="s">
        <v>644</v>
      </c>
      <c r="V4477" s="176" t="s">
        <v>644</v>
      </c>
      <c r="W4477" s="166">
        <f t="shared" si="248"/>
        <v>1</v>
      </c>
      <c r="X4477" s="176">
        <v>1</v>
      </c>
      <c r="Y4477" t="str">
        <f t="shared" si="247"/>
        <v>Public Elementary</v>
      </c>
      <c r="AA4477" t="str">
        <f t="shared" si="249"/>
        <v>1</v>
      </c>
    </row>
    <row r="4478" spans="1:27" ht="15.75" hidden="1" customHeight="1" x14ac:dyDescent="0.25">
      <c r="A4478" s="162">
        <v>4453</v>
      </c>
      <c r="B4478" s="176">
        <v>192010</v>
      </c>
      <c r="C4478" s="176" t="s">
        <v>4941</v>
      </c>
      <c r="D4478" s="167" t="s">
        <v>638</v>
      </c>
      <c r="E4478" s="176" t="s">
        <v>3158</v>
      </c>
      <c r="F4478" s="176" t="s">
        <v>3158</v>
      </c>
      <c r="G4478" s="176" t="s">
        <v>4905</v>
      </c>
      <c r="H4478" s="176" t="s">
        <v>4906</v>
      </c>
      <c r="I4478" s="176" t="s">
        <v>643</v>
      </c>
      <c r="J4478" s="176">
        <v>10.278438</v>
      </c>
      <c r="K4478" s="176">
        <v>125.155849</v>
      </c>
      <c r="L4478" s="176" t="s">
        <v>644</v>
      </c>
      <c r="M4478" s="176">
        <v>14</v>
      </c>
      <c r="N4478" s="176">
        <v>79</v>
      </c>
      <c r="O4478" s="176">
        <v>199</v>
      </c>
      <c r="P4478" s="176">
        <v>1453</v>
      </c>
      <c r="Q4478" s="176">
        <v>2688</v>
      </c>
      <c r="R4478" s="176">
        <v>1</v>
      </c>
      <c r="S4478" s="176" t="s">
        <v>644</v>
      </c>
      <c r="T4478" s="176"/>
      <c r="U4478" s="176" t="s">
        <v>644</v>
      </c>
      <c r="V4478" s="176" t="s">
        <v>644</v>
      </c>
      <c r="W4478" s="166">
        <f t="shared" si="248"/>
        <v>1</v>
      </c>
      <c r="X4478" s="176">
        <v>1</v>
      </c>
      <c r="Y4478" t="str">
        <f t="shared" si="247"/>
        <v>Public Elementary</v>
      </c>
      <c r="AA4478" t="str">
        <f t="shared" si="249"/>
        <v>1</v>
      </c>
    </row>
    <row r="4479" spans="1:27" ht="15.75" hidden="1" customHeight="1" x14ac:dyDescent="0.25">
      <c r="A4479" s="162">
        <v>4454</v>
      </c>
      <c r="B4479" s="176">
        <v>192011</v>
      </c>
      <c r="C4479" s="176" t="s">
        <v>4942</v>
      </c>
      <c r="D4479" s="167" t="s">
        <v>638</v>
      </c>
      <c r="E4479" s="176" t="s">
        <v>3158</v>
      </c>
      <c r="F4479" s="176" t="s">
        <v>3158</v>
      </c>
      <c r="G4479" s="176" t="s">
        <v>4764</v>
      </c>
      <c r="H4479" s="176" t="s">
        <v>4764</v>
      </c>
      <c r="I4479" s="176" t="s">
        <v>643</v>
      </c>
      <c r="J4479" s="176">
        <v>10.297017</v>
      </c>
      <c r="K4479" s="176">
        <v>125.26365300000001</v>
      </c>
      <c r="L4479" s="176" t="s">
        <v>644</v>
      </c>
      <c r="M4479" s="176">
        <v>14</v>
      </c>
      <c r="N4479" s="176">
        <v>79</v>
      </c>
      <c r="O4479" s="176">
        <v>199</v>
      </c>
      <c r="P4479" s="176">
        <v>1442</v>
      </c>
      <c r="Q4479" s="176">
        <v>2672</v>
      </c>
      <c r="R4479" s="176">
        <v>1</v>
      </c>
      <c r="S4479" s="176" t="s">
        <v>644</v>
      </c>
      <c r="T4479" s="176"/>
      <c r="U4479" s="176" t="s">
        <v>644</v>
      </c>
      <c r="V4479" s="176" t="s">
        <v>644</v>
      </c>
      <c r="W4479" s="166">
        <f t="shared" si="248"/>
        <v>1</v>
      </c>
      <c r="X4479" s="176">
        <v>1</v>
      </c>
      <c r="Y4479" t="str">
        <f t="shared" si="247"/>
        <v>Public Elementary</v>
      </c>
      <c r="AA4479" t="str">
        <f t="shared" si="249"/>
        <v>1</v>
      </c>
    </row>
    <row r="4480" spans="1:27" ht="15.75" hidden="1" customHeight="1" x14ac:dyDescent="0.25">
      <c r="A4480" s="162">
        <v>4455</v>
      </c>
      <c r="B4480" s="176">
        <v>192012</v>
      </c>
      <c r="C4480" s="176" t="s">
        <v>4943</v>
      </c>
      <c r="D4480" s="167" t="s">
        <v>638</v>
      </c>
      <c r="E4480" s="176" t="s">
        <v>3158</v>
      </c>
      <c r="F4480" s="176" t="s">
        <v>3158</v>
      </c>
      <c r="G4480" s="176" t="s">
        <v>4700</v>
      </c>
      <c r="H4480" s="176" t="s">
        <v>4703</v>
      </c>
      <c r="I4480" s="176" t="s">
        <v>643</v>
      </c>
      <c r="J4480" s="176">
        <v>10.446455</v>
      </c>
      <c r="K4480" s="176">
        <v>124.93495</v>
      </c>
      <c r="L4480" s="176" t="s">
        <v>644</v>
      </c>
      <c r="M4480" s="176">
        <v>14</v>
      </c>
      <c r="N4480" s="176">
        <v>79</v>
      </c>
      <c r="O4480" s="176">
        <v>199</v>
      </c>
      <c r="P4480" s="176">
        <v>1443</v>
      </c>
      <c r="Q4480" s="176">
        <v>2674</v>
      </c>
      <c r="R4480" s="176">
        <v>1</v>
      </c>
      <c r="S4480" s="176" t="s">
        <v>644</v>
      </c>
      <c r="T4480" s="176"/>
      <c r="U4480" s="176" t="s">
        <v>644</v>
      </c>
      <c r="V4480" s="176" t="s">
        <v>644</v>
      </c>
      <c r="W4480" s="166">
        <f t="shared" si="248"/>
        <v>1</v>
      </c>
      <c r="X4480" s="176">
        <v>1</v>
      </c>
      <c r="Y4480" t="str">
        <f t="shared" si="247"/>
        <v>Public Elementary</v>
      </c>
      <c r="AA4480" t="str">
        <f t="shared" si="249"/>
        <v>1</v>
      </c>
    </row>
    <row r="4481" spans="1:27" ht="15.75" hidden="1" customHeight="1" x14ac:dyDescent="0.25">
      <c r="A4481" s="162">
        <v>4456</v>
      </c>
      <c r="B4481" s="176">
        <v>192013</v>
      </c>
      <c r="C4481" s="176" t="s">
        <v>4944</v>
      </c>
      <c r="D4481" s="167" t="s">
        <v>638</v>
      </c>
      <c r="E4481" s="176" t="s">
        <v>3158</v>
      </c>
      <c r="F4481" s="176" t="s">
        <v>3158</v>
      </c>
      <c r="G4481" s="176" t="s">
        <v>4727</v>
      </c>
      <c r="H4481" s="176" t="s">
        <v>4727</v>
      </c>
      <c r="I4481" s="176" t="s">
        <v>643</v>
      </c>
      <c r="J4481" s="176">
        <v>10.346932000000001</v>
      </c>
      <c r="K4481" s="176">
        <v>125.14975699999999</v>
      </c>
      <c r="L4481" s="176" t="s">
        <v>644</v>
      </c>
      <c r="M4481" s="176">
        <v>14</v>
      </c>
      <c r="N4481" s="176">
        <v>79</v>
      </c>
      <c r="O4481" s="176">
        <v>199</v>
      </c>
      <c r="P4481" s="176">
        <v>1444</v>
      </c>
      <c r="Q4481" s="176">
        <v>2677</v>
      </c>
      <c r="R4481" s="176">
        <v>1</v>
      </c>
      <c r="S4481" s="176" t="s">
        <v>644</v>
      </c>
      <c r="T4481" s="176"/>
      <c r="U4481" s="176" t="s">
        <v>644</v>
      </c>
      <c r="V4481" s="176" t="s">
        <v>644</v>
      </c>
      <c r="W4481" s="166">
        <f t="shared" si="248"/>
        <v>1</v>
      </c>
      <c r="X4481" s="176">
        <v>1</v>
      </c>
      <c r="Y4481" t="str">
        <f t="shared" si="247"/>
        <v>Public Elementary</v>
      </c>
      <c r="AA4481" t="str">
        <f t="shared" si="249"/>
        <v>1</v>
      </c>
    </row>
    <row r="4482" spans="1:27" ht="15.75" hidden="1" customHeight="1" x14ac:dyDescent="0.25">
      <c r="A4482" s="162">
        <v>4457</v>
      </c>
      <c r="B4482" s="176">
        <v>192014</v>
      </c>
      <c r="C4482" s="176" t="s">
        <v>4945</v>
      </c>
      <c r="D4482" s="167" t="s">
        <v>638</v>
      </c>
      <c r="E4482" s="176" t="s">
        <v>3158</v>
      </c>
      <c r="F4482" s="176" t="s">
        <v>3158</v>
      </c>
      <c r="G4482" s="176" t="s">
        <v>4905</v>
      </c>
      <c r="H4482" s="176" t="s">
        <v>4906</v>
      </c>
      <c r="I4482" s="176" t="s">
        <v>643</v>
      </c>
      <c r="J4482" s="176">
        <v>10.381454</v>
      </c>
      <c r="K4482" s="176">
        <v>125.120344</v>
      </c>
      <c r="L4482" s="176" t="s">
        <v>644</v>
      </c>
      <c r="M4482" s="176">
        <v>14</v>
      </c>
      <c r="N4482" s="176">
        <v>79</v>
      </c>
      <c r="O4482" s="176">
        <v>199</v>
      </c>
      <c r="P4482" s="176">
        <v>1453</v>
      </c>
      <c r="Q4482" s="176">
        <v>2688</v>
      </c>
      <c r="R4482" s="176">
        <v>1</v>
      </c>
      <c r="S4482" s="176" t="s">
        <v>644</v>
      </c>
      <c r="T4482" s="176"/>
      <c r="U4482" s="176" t="s">
        <v>644</v>
      </c>
      <c r="V4482" s="176" t="s">
        <v>644</v>
      </c>
      <c r="W4482" s="166">
        <f t="shared" si="248"/>
        <v>1</v>
      </c>
      <c r="X4482" s="176">
        <v>1</v>
      </c>
      <c r="Y4482" t="str">
        <f t="shared" si="247"/>
        <v>Public Elementary</v>
      </c>
      <c r="AA4482" t="str">
        <f t="shared" si="249"/>
        <v>1</v>
      </c>
    </row>
    <row r="4483" spans="1:27" ht="15.75" hidden="1" customHeight="1" x14ac:dyDescent="0.25">
      <c r="A4483" s="162">
        <v>4458</v>
      </c>
      <c r="B4483" s="176">
        <v>192015</v>
      </c>
      <c r="C4483" s="176" t="s">
        <v>4946</v>
      </c>
      <c r="D4483" s="167" t="s">
        <v>638</v>
      </c>
      <c r="E4483" s="176" t="s">
        <v>3158</v>
      </c>
      <c r="F4483" s="176" t="s">
        <v>3158</v>
      </c>
      <c r="G4483" s="176" t="s">
        <v>4752</v>
      </c>
      <c r="H4483" s="176" t="s">
        <v>4752</v>
      </c>
      <c r="I4483" s="176" t="s">
        <v>643</v>
      </c>
      <c r="J4483" s="176">
        <v>10.581647</v>
      </c>
      <c r="K4483" s="176">
        <v>125.10189099999999</v>
      </c>
      <c r="L4483" s="176" t="s">
        <v>644</v>
      </c>
      <c r="M4483" s="176">
        <v>14</v>
      </c>
      <c r="N4483" s="176">
        <v>79</v>
      </c>
      <c r="O4483" s="176">
        <v>199</v>
      </c>
      <c r="P4483" s="176">
        <v>1457</v>
      </c>
      <c r="Q4483" s="176">
        <v>2692</v>
      </c>
      <c r="R4483" s="176">
        <v>1</v>
      </c>
      <c r="S4483" s="176" t="s">
        <v>644</v>
      </c>
      <c r="T4483" s="176"/>
      <c r="U4483" s="176" t="s">
        <v>644</v>
      </c>
      <c r="V4483" s="176" t="s">
        <v>644</v>
      </c>
      <c r="W4483" s="166">
        <f t="shared" si="248"/>
        <v>1</v>
      </c>
      <c r="X4483" s="176">
        <v>1</v>
      </c>
      <c r="Y4483" t="str">
        <f t="shared" si="247"/>
        <v>Public Elementary</v>
      </c>
      <c r="AA4483" t="str">
        <f t="shared" si="249"/>
        <v>1</v>
      </c>
    </row>
    <row r="4484" spans="1:27" ht="15.75" hidden="1" customHeight="1" x14ac:dyDescent="0.25">
      <c r="A4484" s="162">
        <v>4459</v>
      </c>
      <c r="B4484" s="176">
        <v>192016</v>
      </c>
      <c r="C4484" s="176" t="s">
        <v>4947</v>
      </c>
      <c r="D4484" s="167" t="s">
        <v>638</v>
      </c>
      <c r="E4484" s="176" t="s">
        <v>3158</v>
      </c>
      <c r="F4484" s="176" t="s">
        <v>3158</v>
      </c>
      <c r="G4484" s="176" t="s">
        <v>4752</v>
      </c>
      <c r="H4484" s="176" t="s">
        <v>4752</v>
      </c>
      <c r="I4484" s="176" t="s">
        <v>643</v>
      </c>
      <c r="J4484" s="176">
        <v>10.539458</v>
      </c>
      <c r="K4484" s="176">
        <v>125.15379</v>
      </c>
      <c r="L4484" s="176" t="s">
        <v>644</v>
      </c>
      <c r="M4484" s="176">
        <v>14</v>
      </c>
      <c r="N4484" s="176">
        <v>79</v>
      </c>
      <c r="O4484" s="176">
        <v>199</v>
      </c>
      <c r="P4484" s="176">
        <v>1457</v>
      </c>
      <c r="Q4484" s="176">
        <v>2692</v>
      </c>
      <c r="R4484" s="176">
        <v>1</v>
      </c>
      <c r="S4484" s="176" t="s">
        <v>644</v>
      </c>
      <c r="T4484" s="176"/>
      <c r="U4484" s="176" t="s">
        <v>644</v>
      </c>
      <c r="V4484" s="176" t="s">
        <v>644</v>
      </c>
      <c r="W4484" s="166">
        <f t="shared" si="248"/>
        <v>1</v>
      </c>
      <c r="X4484" s="176">
        <v>1</v>
      </c>
      <c r="Y4484" t="str">
        <f t="shared" si="247"/>
        <v>Public Elementary</v>
      </c>
      <c r="AA4484" t="str">
        <f t="shared" si="249"/>
        <v>1</v>
      </c>
    </row>
    <row r="4485" spans="1:27" ht="15.75" hidden="1" customHeight="1" x14ac:dyDescent="0.25">
      <c r="A4485" s="162">
        <v>4460</v>
      </c>
      <c r="B4485" s="176">
        <v>192017</v>
      </c>
      <c r="C4485" s="176" t="s">
        <v>4948</v>
      </c>
      <c r="D4485" s="167" t="s">
        <v>638</v>
      </c>
      <c r="E4485" s="176" t="s">
        <v>3158</v>
      </c>
      <c r="F4485" s="176" t="s">
        <v>3158</v>
      </c>
      <c r="G4485" s="176" t="s">
        <v>4923</v>
      </c>
      <c r="H4485" s="176" t="s">
        <v>4923</v>
      </c>
      <c r="I4485" s="176" t="s">
        <v>643</v>
      </c>
      <c r="J4485" s="176">
        <v>10.281478</v>
      </c>
      <c r="K4485" s="176">
        <v>124.947996</v>
      </c>
      <c r="L4485" s="176" t="s">
        <v>644</v>
      </c>
      <c r="M4485" s="176">
        <v>14</v>
      </c>
      <c r="N4485" s="176">
        <v>79</v>
      </c>
      <c r="O4485" s="176">
        <v>199</v>
      </c>
      <c r="P4485" s="176">
        <v>1459</v>
      </c>
      <c r="Q4485" s="176">
        <v>2695</v>
      </c>
      <c r="R4485" s="176">
        <v>1</v>
      </c>
      <c r="S4485" s="176" t="s">
        <v>644</v>
      </c>
      <c r="T4485" s="176"/>
      <c r="U4485" s="176" t="s">
        <v>644</v>
      </c>
      <c r="V4485" s="176" t="s">
        <v>644</v>
      </c>
      <c r="W4485" s="166">
        <f t="shared" si="248"/>
        <v>1</v>
      </c>
      <c r="X4485" s="176">
        <v>1</v>
      </c>
      <c r="Y4485" t="str">
        <f t="shared" si="247"/>
        <v>Public Elementary</v>
      </c>
      <c r="AA4485" t="str">
        <f t="shared" si="249"/>
        <v>1</v>
      </c>
    </row>
    <row r="4486" spans="1:27" ht="15.75" hidden="1" customHeight="1" x14ac:dyDescent="0.25">
      <c r="A4486" s="162">
        <v>4461</v>
      </c>
      <c r="B4486" s="176">
        <v>192018</v>
      </c>
      <c r="C4486" s="176" t="s">
        <v>4949</v>
      </c>
      <c r="D4486" s="167" t="s">
        <v>638</v>
      </c>
      <c r="E4486" s="176" t="s">
        <v>3158</v>
      </c>
      <c r="F4486" s="176" t="s">
        <v>3158</v>
      </c>
      <c r="G4486" s="176" t="s">
        <v>4858</v>
      </c>
      <c r="H4486" s="176" t="s">
        <v>4858</v>
      </c>
      <c r="I4486" s="176" t="s">
        <v>643</v>
      </c>
      <c r="J4486" s="176">
        <v>9.9275950000000002</v>
      </c>
      <c r="K4486" s="176">
        <v>125.29111899999999</v>
      </c>
      <c r="L4486" s="176" t="s">
        <v>644</v>
      </c>
      <c r="M4486" s="176">
        <v>14</v>
      </c>
      <c r="N4486" s="176">
        <v>79</v>
      </c>
      <c r="O4486" s="176">
        <v>199</v>
      </c>
      <c r="P4486" s="176">
        <v>1456</v>
      </c>
      <c r="Q4486" s="176">
        <v>2691</v>
      </c>
      <c r="R4486" s="176">
        <v>1</v>
      </c>
      <c r="S4486" s="176" t="s">
        <v>644</v>
      </c>
      <c r="T4486" s="176"/>
      <c r="U4486" s="176" t="s">
        <v>644</v>
      </c>
      <c r="V4486" s="176" t="s">
        <v>644</v>
      </c>
      <c r="W4486" s="166">
        <f t="shared" si="248"/>
        <v>1</v>
      </c>
      <c r="X4486" s="176">
        <v>1</v>
      </c>
      <c r="Y4486" t="str">
        <f t="shared" si="247"/>
        <v>Public Elementary</v>
      </c>
      <c r="AA4486" t="str">
        <f t="shared" si="249"/>
        <v>1</v>
      </c>
    </row>
    <row r="4487" spans="1:27" ht="15.75" hidden="1" customHeight="1" x14ac:dyDescent="0.25">
      <c r="A4487" s="162">
        <v>4462</v>
      </c>
      <c r="B4487" s="176">
        <v>192019</v>
      </c>
      <c r="C4487" s="176" t="s">
        <v>4950</v>
      </c>
      <c r="D4487" s="167" t="s">
        <v>638</v>
      </c>
      <c r="E4487" s="176" t="s">
        <v>3158</v>
      </c>
      <c r="F4487" s="176" t="s">
        <v>3158</v>
      </c>
      <c r="G4487" s="176" t="s">
        <v>4859</v>
      </c>
      <c r="H4487" s="176" t="s">
        <v>4859</v>
      </c>
      <c r="I4487" s="176" t="s">
        <v>643</v>
      </c>
      <c r="J4487" s="176">
        <v>9.9817</v>
      </c>
      <c r="K4487" s="176">
        <v>125.220737</v>
      </c>
      <c r="L4487" s="176" t="s">
        <v>644</v>
      </c>
      <c r="M4487" s="176">
        <v>14</v>
      </c>
      <c r="N4487" s="176">
        <v>79</v>
      </c>
      <c r="O4487" s="176">
        <v>199</v>
      </c>
      <c r="P4487" s="176">
        <v>1452</v>
      </c>
      <c r="Q4487" s="176">
        <v>2687</v>
      </c>
      <c r="R4487" s="176">
        <v>1</v>
      </c>
      <c r="S4487" s="176" t="s">
        <v>644</v>
      </c>
      <c r="T4487" s="176"/>
      <c r="U4487" s="176" t="s">
        <v>644</v>
      </c>
      <c r="V4487" s="176" t="s">
        <v>644</v>
      </c>
      <c r="W4487" s="166">
        <f t="shared" si="248"/>
        <v>1</v>
      </c>
      <c r="X4487" s="176">
        <v>1</v>
      </c>
      <c r="Y4487" t="str">
        <f t="shared" si="247"/>
        <v>Public Elementary</v>
      </c>
      <c r="AA4487" t="str">
        <f t="shared" si="249"/>
        <v>1</v>
      </c>
    </row>
    <row r="4488" spans="1:27" ht="15.75" hidden="1" customHeight="1" x14ac:dyDescent="0.25">
      <c r="A4488" s="162">
        <v>4463</v>
      </c>
      <c r="B4488" s="176">
        <v>192020</v>
      </c>
      <c r="C4488" s="176" t="s">
        <v>4951</v>
      </c>
      <c r="D4488" s="167" t="s">
        <v>638</v>
      </c>
      <c r="E4488" s="176" t="s">
        <v>3158</v>
      </c>
      <c r="F4488" s="176" t="s">
        <v>3158</v>
      </c>
      <c r="G4488" s="176" t="s">
        <v>4859</v>
      </c>
      <c r="H4488" s="176" t="s">
        <v>4859</v>
      </c>
      <c r="I4488" s="176" t="s">
        <v>643</v>
      </c>
      <c r="J4488" s="176">
        <v>9.9417611109999999</v>
      </c>
      <c r="K4488" s="176">
        <v>125.25221670000001</v>
      </c>
      <c r="L4488" s="176" t="s">
        <v>644</v>
      </c>
      <c r="M4488" s="176">
        <v>14</v>
      </c>
      <c r="N4488" s="176">
        <v>79</v>
      </c>
      <c r="O4488" s="176">
        <v>199</v>
      </c>
      <c r="P4488" s="176">
        <v>1452</v>
      </c>
      <c r="Q4488" s="176">
        <v>2687</v>
      </c>
      <c r="R4488" s="176">
        <v>1</v>
      </c>
      <c r="S4488" s="176" t="s">
        <v>644</v>
      </c>
      <c r="T4488" s="176"/>
      <c r="U4488" s="176" t="s">
        <v>644</v>
      </c>
      <c r="V4488" s="176" t="s">
        <v>644</v>
      </c>
      <c r="W4488" s="166">
        <f t="shared" si="248"/>
        <v>1</v>
      </c>
      <c r="X4488" s="176">
        <v>1</v>
      </c>
      <c r="Y4488" t="str">
        <f t="shared" si="247"/>
        <v>Public Elementary</v>
      </c>
      <c r="AA4488" t="str">
        <f t="shared" si="249"/>
        <v>1</v>
      </c>
    </row>
    <row r="4489" spans="1:27" ht="15.75" hidden="1" customHeight="1" x14ac:dyDescent="0.25">
      <c r="A4489" s="162">
        <v>4464</v>
      </c>
      <c r="B4489" s="176">
        <v>192021</v>
      </c>
      <c r="C4489" s="176" t="s">
        <v>4952</v>
      </c>
      <c r="D4489" s="167" t="s">
        <v>638</v>
      </c>
      <c r="E4489" s="176" t="s">
        <v>3158</v>
      </c>
      <c r="F4489" s="176" t="s">
        <v>3158</v>
      </c>
      <c r="G4489" s="176" t="s">
        <v>4787</v>
      </c>
      <c r="H4489" s="176" t="s">
        <v>4787</v>
      </c>
      <c r="I4489" s="176" t="s">
        <v>643</v>
      </c>
      <c r="J4489" s="176">
        <v>10.144415</v>
      </c>
      <c r="K4489" s="176">
        <v>125.118379</v>
      </c>
      <c r="L4489" s="176" t="s">
        <v>644</v>
      </c>
      <c r="M4489" s="176">
        <v>14</v>
      </c>
      <c r="N4489" s="176">
        <v>79</v>
      </c>
      <c r="O4489" s="176">
        <v>199</v>
      </c>
      <c r="P4489" s="176">
        <v>1454</v>
      </c>
      <c r="Q4489" s="176">
        <v>2689</v>
      </c>
      <c r="R4489" s="176">
        <v>1</v>
      </c>
      <c r="S4489" s="176" t="s">
        <v>644</v>
      </c>
      <c r="T4489" s="176"/>
      <c r="U4489" s="176" t="s">
        <v>644</v>
      </c>
      <c r="V4489" s="176" t="s">
        <v>644</v>
      </c>
      <c r="W4489" s="166">
        <f t="shared" si="248"/>
        <v>1</v>
      </c>
      <c r="X4489" s="176">
        <v>1</v>
      </c>
      <c r="Y4489" t="str">
        <f t="shared" si="247"/>
        <v>Public Elementary</v>
      </c>
      <c r="AA4489" t="str">
        <f t="shared" si="249"/>
        <v>1</v>
      </c>
    </row>
    <row r="4490" spans="1:27" ht="15.75" hidden="1" customHeight="1" x14ac:dyDescent="0.25">
      <c r="A4490" s="162">
        <v>4465</v>
      </c>
      <c r="B4490" s="176">
        <v>192023</v>
      </c>
      <c r="C4490" s="176" t="s">
        <v>4953</v>
      </c>
      <c r="D4490" s="167" t="s">
        <v>638</v>
      </c>
      <c r="E4490" s="176" t="s">
        <v>3158</v>
      </c>
      <c r="F4490" s="176" t="s">
        <v>3158</v>
      </c>
      <c r="G4490" s="176" t="s">
        <v>4905</v>
      </c>
      <c r="H4490" s="176" t="s">
        <v>4906</v>
      </c>
      <c r="I4490" s="176" t="s">
        <v>643</v>
      </c>
      <c r="J4490" s="176">
        <v>10.281647</v>
      </c>
      <c r="K4490" s="176">
        <v>125.144548</v>
      </c>
      <c r="L4490" s="176" t="s">
        <v>644</v>
      </c>
      <c r="M4490" s="176">
        <v>14</v>
      </c>
      <c r="N4490" s="176">
        <v>79</v>
      </c>
      <c r="O4490" s="176">
        <v>199</v>
      </c>
      <c r="P4490" s="176">
        <v>1453</v>
      </c>
      <c r="Q4490" s="176">
        <v>2688</v>
      </c>
      <c r="R4490" s="176">
        <v>1</v>
      </c>
      <c r="S4490" s="176" t="s">
        <v>644</v>
      </c>
      <c r="T4490" s="176"/>
      <c r="U4490" s="176" t="s">
        <v>644</v>
      </c>
      <c r="V4490" s="176" t="s">
        <v>644</v>
      </c>
      <c r="W4490" s="166">
        <f t="shared" si="248"/>
        <v>1</v>
      </c>
      <c r="X4490" s="176">
        <v>1</v>
      </c>
      <c r="Y4490" t="str">
        <f t="shared" si="247"/>
        <v>Public Elementary</v>
      </c>
      <c r="AA4490" t="str">
        <f t="shared" si="249"/>
        <v>1</v>
      </c>
    </row>
    <row r="4491" spans="1:27" ht="15.75" hidden="1" customHeight="1" x14ac:dyDescent="0.25">
      <c r="A4491" s="162">
        <v>4466</v>
      </c>
      <c r="B4491" s="176">
        <v>192024</v>
      </c>
      <c r="C4491" s="176" t="s">
        <v>4954</v>
      </c>
      <c r="D4491" s="167" t="s">
        <v>638</v>
      </c>
      <c r="E4491" s="176" t="s">
        <v>3158</v>
      </c>
      <c r="F4491" s="176" t="s">
        <v>3158</v>
      </c>
      <c r="G4491" s="176" t="s">
        <v>4752</v>
      </c>
      <c r="H4491" s="176" t="s">
        <v>4752</v>
      </c>
      <c r="I4491" s="176" t="s">
        <v>643</v>
      </c>
      <c r="J4491" s="176">
        <v>10.554646999999999</v>
      </c>
      <c r="K4491" s="176">
        <v>125.174932</v>
      </c>
      <c r="L4491" s="176" t="s">
        <v>644</v>
      </c>
      <c r="M4491" s="176">
        <v>14</v>
      </c>
      <c r="N4491" s="176">
        <v>79</v>
      </c>
      <c r="O4491" s="176">
        <v>199</v>
      </c>
      <c r="P4491" s="176">
        <v>1457</v>
      </c>
      <c r="Q4491" s="176">
        <v>2692</v>
      </c>
      <c r="R4491" s="176">
        <v>1</v>
      </c>
      <c r="S4491" s="176" t="s">
        <v>644</v>
      </c>
      <c r="T4491" s="176"/>
      <c r="U4491" s="176" t="s">
        <v>644</v>
      </c>
      <c r="V4491" s="176" t="s">
        <v>644</v>
      </c>
      <c r="W4491" s="166">
        <f t="shared" si="248"/>
        <v>1</v>
      </c>
      <c r="X4491" s="176">
        <v>1</v>
      </c>
      <c r="Y4491" t="str">
        <f t="shared" si="247"/>
        <v>Public Elementary</v>
      </c>
      <c r="AA4491" t="str">
        <f t="shared" si="249"/>
        <v>1</v>
      </c>
    </row>
    <row r="4492" spans="1:27" ht="15.75" hidden="1" customHeight="1" x14ac:dyDescent="0.25">
      <c r="A4492" s="162">
        <v>4467</v>
      </c>
      <c r="B4492" s="176">
        <v>192027</v>
      </c>
      <c r="C4492" s="176" t="s">
        <v>4955</v>
      </c>
      <c r="D4492" s="167" t="s">
        <v>638</v>
      </c>
      <c r="E4492" s="176" t="s">
        <v>3158</v>
      </c>
      <c r="F4492" s="176" t="s">
        <v>3158</v>
      </c>
      <c r="G4492" s="176" t="s">
        <v>4883</v>
      </c>
      <c r="H4492" s="176" t="s">
        <v>4887</v>
      </c>
      <c r="I4492" s="176" t="s">
        <v>643</v>
      </c>
      <c r="J4492" s="176">
        <v>10.400871</v>
      </c>
      <c r="K4492" s="176">
        <v>124.961901</v>
      </c>
      <c r="L4492" s="176" t="s">
        <v>644</v>
      </c>
      <c r="M4492" s="176">
        <v>14</v>
      </c>
      <c r="N4492" s="176">
        <v>79</v>
      </c>
      <c r="O4492" s="176">
        <v>199</v>
      </c>
      <c r="P4492" s="176">
        <v>1458</v>
      </c>
      <c r="Q4492" s="176">
        <v>2693</v>
      </c>
      <c r="R4492" s="176">
        <v>1</v>
      </c>
      <c r="S4492" s="176" t="s">
        <v>644</v>
      </c>
      <c r="T4492" s="176"/>
      <c r="U4492" s="176" t="s">
        <v>644</v>
      </c>
      <c r="V4492" s="176" t="s">
        <v>644</v>
      </c>
      <c r="W4492" s="166">
        <f t="shared" si="248"/>
        <v>1</v>
      </c>
      <c r="X4492" s="176">
        <v>1</v>
      </c>
      <c r="Y4492" t="str">
        <f t="shared" si="247"/>
        <v>Public Elementary</v>
      </c>
      <c r="AA4492" t="str">
        <f t="shared" si="249"/>
        <v>1</v>
      </c>
    </row>
    <row r="4493" spans="1:27" ht="15.75" hidden="1" customHeight="1" x14ac:dyDescent="0.25">
      <c r="A4493" s="162">
        <v>4468</v>
      </c>
      <c r="B4493" s="176">
        <v>192028</v>
      </c>
      <c r="C4493" s="176" t="s">
        <v>2677</v>
      </c>
      <c r="D4493" s="167" t="s">
        <v>638</v>
      </c>
      <c r="E4493" s="176" t="s">
        <v>3158</v>
      </c>
      <c r="F4493" s="176" t="s">
        <v>3158</v>
      </c>
      <c r="G4493" s="176" t="s">
        <v>4752</v>
      </c>
      <c r="H4493" s="176" t="s">
        <v>4752</v>
      </c>
      <c r="I4493" s="176" t="s">
        <v>643</v>
      </c>
      <c r="J4493" s="176">
        <v>10.530345000000001</v>
      </c>
      <c r="K4493" s="176">
        <v>125.09296399999999</v>
      </c>
      <c r="L4493" s="176" t="s">
        <v>644</v>
      </c>
      <c r="M4493" s="176">
        <v>14</v>
      </c>
      <c r="N4493" s="176">
        <v>79</v>
      </c>
      <c r="O4493" s="176">
        <v>199</v>
      </c>
      <c r="P4493" s="176">
        <v>1457</v>
      </c>
      <c r="Q4493" s="176">
        <v>2692</v>
      </c>
      <c r="R4493" s="176">
        <v>1</v>
      </c>
      <c r="S4493" s="176" t="s">
        <v>644</v>
      </c>
      <c r="T4493" s="176"/>
      <c r="U4493" s="176" t="s">
        <v>644</v>
      </c>
      <c r="V4493" s="176" t="s">
        <v>644</v>
      </c>
      <c r="W4493" s="166">
        <f t="shared" si="248"/>
        <v>1</v>
      </c>
      <c r="X4493" s="176">
        <v>1</v>
      </c>
      <c r="Y4493" t="str">
        <f t="shared" ref="Y4493:Y4556" si="250">IF(X4493=1,"Public","Private")&amp;" "&amp;IF(W4493=1,"Elementary",IF(W4493=2,"JHS",IF(W4493=3,"SHS (Stand-alone)",IF(W4493=4,"Integrated",IF(W4493=5,"Secondary",IF(W4493=6,"Complete K to 12",IF(W4493=7,"ALS",IF(W4493=8,"SHS SUC",""))))))))</f>
        <v>Public Elementary</v>
      </c>
      <c r="AA4493" t="str">
        <f t="shared" si="249"/>
        <v>1</v>
      </c>
    </row>
    <row r="4494" spans="1:27" ht="15.75" hidden="1" customHeight="1" x14ac:dyDescent="0.25">
      <c r="A4494" s="162">
        <v>4469</v>
      </c>
      <c r="B4494" s="176">
        <v>192029</v>
      </c>
      <c r="C4494" s="176" t="s">
        <v>4956</v>
      </c>
      <c r="D4494" s="167" t="s">
        <v>638</v>
      </c>
      <c r="E4494" s="176" t="s">
        <v>3158</v>
      </c>
      <c r="F4494" s="176" t="s">
        <v>3158</v>
      </c>
      <c r="G4494" s="176" t="s">
        <v>4883</v>
      </c>
      <c r="H4494" s="176" t="s">
        <v>4884</v>
      </c>
      <c r="I4494" s="176" t="s">
        <v>643</v>
      </c>
      <c r="J4494" s="176">
        <v>10.516843</v>
      </c>
      <c r="K4494" s="176">
        <v>125.019493</v>
      </c>
      <c r="L4494" s="176" t="s">
        <v>644</v>
      </c>
      <c r="M4494" s="176">
        <v>14</v>
      </c>
      <c r="N4494" s="176">
        <v>79</v>
      </c>
      <c r="O4494" s="176">
        <v>199</v>
      </c>
      <c r="P4494" s="176">
        <v>1458</v>
      </c>
      <c r="Q4494" s="176">
        <v>2694</v>
      </c>
      <c r="R4494" s="176">
        <v>1</v>
      </c>
      <c r="S4494" s="176" t="s">
        <v>644</v>
      </c>
      <c r="T4494" s="176"/>
      <c r="U4494" s="176" t="s">
        <v>644</v>
      </c>
      <c r="V4494" s="176" t="s">
        <v>644</v>
      </c>
      <c r="W4494" s="166">
        <f t="shared" ref="W4494:W4557" si="251">IF(AA4494="1",1,IF(AA4494="2",2,IF(AA4494="12",4,IF(AA4494="123",6,IF(AA4494="23",5,IF(AA4494="3",3,IF(AA4494="4",7,IF(AA4494="35",8,""))))))))</f>
        <v>1</v>
      </c>
      <c r="X4494" s="176">
        <v>1</v>
      </c>
      <c r="Y4494" t="str">
        <f t="shared" si="250"/>
        <v>Public Elementary</v>
      </c>
      <c r="AA4494" t="str">
        <f t="shared" si="249"/>
        <v>1</v>
      </c>
    </row>
    <row r="4495" spans="1:27" ht="15.75" hidden="1" customHeight="1" x14ac:dyDescent="0.25">
      <c r="A4495" s="162">
        <v>4470</v>
      </c>
      <c r="B4495" s="176">
        <v>192030</v>
      </c>
      <c r="C4495" s="176" t="s">
        <v>4957</v>
      </c>
      <c r="D4495" s="167" t="s">
        <v>638</v>
      </c>
      <c r="E4495" s="176" t="s">
        <v>3158</v>
      </c>
      <c r="F4495" s="176" t="s">
        <v>3158</v>
      </c>
      <c r="G4495" s="176" t="s">
        <v>4905</v>
      </c>
      <c r="H4495" s="176" t="s">
        <v>4906</v>
      </c>
      <c r="I4495" s="176" t="s">
        <v>643</v>
      </c>
      <c r="J4495" s="176">
        <v>10.355449999999999</v>
      </c>
      <c r="K4495" s="176">
        <v>125.110388</v>
      </c>
      <c r="L4495" s="176" t="s">
        <v>644</v>
      </c>
      <c r="M4495" s="176">
        <v>14</v>
      </c>
      <c r="N4495" s="176">
        <v>79</v>
      </c>
      <c r="O4495" s="176">
        <v>199</v>
      </c>
      <c r="P4495" s="176">
        <v>1453</v>
      </c>
      <c r="Q4495" s="176">
        <v>2688</v>
      </c>
      <c r="R4495" s="176">
        <v>1</v>
      </c>
      <c r="S4495" s="176" t="s">
        <v>644</v>
      </c>
      <c r="T4495" s="176"/>
      <c r="U4495" s="176" t="s">
        <v>644</v>
      </c>
      <c r="V4495" s="176" t="s">
        <v>644</v>
      </c>
      <c r="W4495" s="166">
        <f t="shared" si="251"/>
        <v>1</v>
      </c>
      <c r="X4495" s="176">
        <v>1</v>
      </c>
      <c r="Y4495" t="str">
        <f t="shared" si="250"/>
        <v>Public Elementary</v>
      </c>
      <c r="AA4495" t="str">
        <f t="shared" si="249"/>
        <v>1</v>
      </c>
    </row>
    <row r="4496" spans="1:27" ht="15.75" hidden="1" customHeight="1" x14ac:dyDescent="0.25">
      <c r="A4496" s="162">
        <v>4471</v>
      </c>
      <c r="B4496" s="176">
        <v>192031</v>
      </c>
      <c r="C4496" s="176" t="s">
        <v>4958</v>
      </c>
      <c r="D4496" s="167" t="s">
        <v>638</v>
      </c>
      <c r="E4496" s="176" t="s">
        <v>3158</v>
      </c>
      <c r="F4496" s="176" t="s">
        <v>3158</v>
      </c>
      <c r="G4496" s="176" t="s">
        <v>4762</v>
      </c>
      <c r="H4496" s="176" t="s">
        <v>4762</v>
      </c>
      <c r="I4496" s="176" t="s">
        <v>643</v>
      </c>
      <c r="J4496" s="176">
        <v>10.317621000000001</v>
      </c>
      <c r="K4496" s="176">
        <v>125.26502600000001</v>
      </c>
      <c r="L4496" s="176" t="s">
        <v>644</v>
      </c>
      <c r="M4496" s="176">
        <v>14</v>
      </c>
      <c r="N4496" s="176">
        <v>79</v>
      </c>
      <c r="O4496" s="176">
        <v>199</v>
      </c>
      <c r="P4496" s="176">
        <v>1445</v>
      </c>
      <c r="Q4496" s="176">
        <v>2679</v>
      </c>
      <c r="R4496" s="176">
        <v>1</v>
      </c>
      <c r="S4496" s="176" t="s">
        <v>644</v>
      </c>
      <c r="T4496" s="176"/>
      <c r="U4496" s="176" t="s">
        <v>644</v>
      </c>
      <c r="V4496" s="176" t="s">
        <v>644</v>
      </c>
      <c r="W4496" s="166">
        <f t="shared" si="251"/>
        <v>1</v>
      </c>
      <c r="X4496" s="176">
        <v>1</v>
      </c>
      <c r="Y4496" t="str">
        <f t="shared" si="250"/>
        <v>Public Elementary</v>
      </c>
      <c r="AA4496" t="str">
        <f t="shared" si="249"/>
        <v>1</v>
      </c>
    </row>
    <row r="4497" spans="1:27" ht="15.75" hidden="1" customHeight="1" x14ac:dyDescent="0.25">
      <c r="A4497" s="162">
        <v>4472</v>
      </c>
      <c r="B4497" s="176">
        <v>302079</v>
      </c>
      <c r="C4497" s="176" t="s">
        <v>4959</v>
      </c>
      <c r="D4497" s="167" t="s">
        <v>638</v>
      </c>
      <c r="E4497" s="176" t="s">
        <v>3158</v>
      </c>
      <c r="F4497" s="176" t="s">
        <v>3158</v>
      </c>
      <c r="G4497" s="176" t="s">
        <v>4846</v>
      </c>
      <c r="H4497" s="176" t="s">
        <v>4846</v>
      </c>
      <c r="I4497" s="176" t="s">
        <v>716</v>
      </c>
      <c r="J4497" s="176"/>
      <c r="K4497" s="176"/>
      <c r="L4497" s="176" t="s">
        <v>644</v>
      </c>
      <c r="M4497" s="176">
        <v>14</v>
      </c>
      <c r="N4497" s="176">
        <v>79</v>
      </c>
      <c r="O4497" s="176">
        <v>199</v>
      </c>
      <c r="P4497" s="176">
        <v>1451</v>
      </c>
      <c r="Q4497" s="176">
        <v>2686</v>
      </c>
      <c r="R4497" s="176" t="s">
        <v>644</v>
      </c>
      <c r="S4497" s="176">
        <v>1</v>
      </c>
      <c r="T4497" s="176" t="s">
        <v>593</v>
      </c>
      <c r="U4497" s="176" t="s">
        <v>644</v>
      </c>
      <c r="V4497" s="176" t="s">
        <v>644</v>
      </c>
      <c r="W4497" s="166">
        <f t="shared" si="251"/>
        <v>2</v>
      </c>
      <c r="X4497" s="176">
        <v>1</v>
      </c>
      <c r="Y4497" t="str">
        <f t="shared" si="250"/>
        <v>Public JHS</v>
      </c>
      <c r="AA4497" t="str">
        <f t="shared" si="249"/>
        <v>2</v>
      </c>
    </row>
    <row r="4498" spans="1:27" ht="15.75" hidden="1" customHeight="1" x14ac:dyDescent="0.25">
      <c r="A4498" s="162">
        <v>4473</v>
      </c>
      <c r="B4498" s="176">
        <v>303444</v>
      </c>
      <c r="C4498" s="176" t="s">
        <v>4960</v>
      </c>
      <c r="D4498" s="167" t="s">
        <v>638</v>
      </c>
      <c r="E4498" s="176" t="s">
        <v>3158</v>
      </c>
      <c r="F4498" s="176" t="s">
        <v>3158</v>
      </c>
      <c r="G4498" s="176" t="s">
        <v>4764</v>
      </c>
      <c r="H4498" s="176" t="s">
        <v>4762</v>
      </c>
      <c r="I4498" s="176" t="s">
        <v>716</v>
      </c>
      <c r="J4498" s="176">
        <v>10.257091669999999</v>
      </c>
      <c r="K4498" s="176">
        <v>125.247625</v>
      </c>
      <c r="L4498" s="176" t="s">
        <v>644</v>
      </c>
      <c r="M4498" s="176">
        <v>14</v>
      </c>
      <c r="N4498" s="176">
        <v>79</v>
      </c>
      <c r="O4498" s="176">
        <v>199</v>
      </c>
      <c r="P4498" s="176">
        <v>1442</v>
      </c>
      <c r="Q4498" s="176">
        <v>2673</v>
      </c>
      <c r="R4498" s="176" t="s">
        <v>644</v>
      </c>
      <c r="S4498" s="176">
        <v>1</v>
      </c>
      <c r="T4498" s="176">
        <v>1</v>
      </c>
      <c r="U4498" s="176" t="s">
        <v>644</v>
      </c>
      <c r="V4498" s="176" t="s">
        <v>644</v>
      </c>
      <c r="W4498" s="166">
        <f t="shared" si="251"/>
        <v>5</v>
      </c>
      <c r="X4498" s="176">
        <v>1</v>
      </c>
      <c r="Y4498" t="str">
        <f t="shared" si="250"/>
        <v>Public Secondary</v>
      </c>
      <c r="AA4498" t="str">
        <f t="shared" si="249"/>
        <v>23</v>
      </c>
    </row>
    <row r="4499" spans="1:27" ht="15.75" hidden="1" customHeight="1" x14ac:dyDescent="0.25">
      <c r="A4499" s="162">
        <v>4474</v>
      </c>
      <c r="B4499" s="176">
        <v>303446</v>
      </c>
      <c r="C4499" s="176" t="s">
        <v>4961</v>
      </c>
      <c r="D4499" s="167" t="s">
        <v>638</v>
      </c>
      <c r="E4499" s="176" t="s">
        <v>3158</v>
      </c>
      <c r="F4499" s="176" t="s">
        <v>3158</v>
      </c>
      <c r="G4499" s="176" t="s">
        <v>4727</v>
      </c>
      <c r="H4499" s="176" t="s">
        <v>4727</v>
      </c>
      <c r="I4499" s="176" t="s">
        <v>716</v>
      </c>
      <c r="J4499" s="176">
        <v>10.415836110000001</v>
      </c>
      <c r="K4499" s="176">
        <v>125.19034720000001</v>
      </c>
      <c r="L4499" s="176" t="s">
        <v>644</v>
      </c>
      <c r="M4499" s="176">
        <v>14</v>
      </c>
      <c r="N4499" s="176">
        <v>79</v>
      </c>
      <c r="O4499" s="176">
        <v>199</v>
      </c>
      <c r="P4499" s="176">
        <v>1444</v>
      </c>
      <c r="Q4499" s="176">
        <v>2677</v>
      </c>
      <c r="R4499" s="176" t="s">
        <v>644</v>
      </c>
      <c r="S4499" s="176">
        <v>1</v>
      </c>
      <c r="T4499" s="176">
        <v>1</v>
      </c>
      <c r="U4499" s="176" t="s">
        <v>644</v>
      </c>
      <c r="V4499" s="176" t="s">
        <v>644</v>
      </c>
      <c r="W4499" s="166">
        <f t="shared" si="251"/>
        <v>5</v>
      </c>
      <c r="X4499" s="176">
        <v>1</v>
      </c>
      <c r="Y4499" t="str">
        <f t="shared" si="250"/>
        <v>Public Secondary</v>
      </c>
      <c r="AA4499" t="str">
        <f t="shared" si="249"/>
        <v>23</v>
      </c>
    </row>
    <row r="4500" spans="1:27" ht="15.75" hidden="1" customHeight="1" x14ac:dyDescent="0.25">
      <c r="A4500" s="162">
        <v>4475</v>
      </c>
      <c r="B4500" s="176">
        <v>303447</v>
      </c>
      <c r="C4500" s="176" t="s">
        <v>4962</v>
      </c>
      <c r="D4500" s="167" t="s">
        <v>638</v>
      </c>
      <c r="E4500" s="176" t="s">
        <v>3158</v>
      </c>
      <c r="F4500" s="176" t="s">
        <v>3158</v>
      </c>
      <c r="G4500" s="176" t="s">
        <v>4727</v>
      </c>
      <c r="H4500" s="176" t="s">
        <v>4727</v>
      </c>
      <c r="I4500" s="176" t="s">
        <v>716</v>
      </c>
      <c r="J4500" s="176">
        <v>10.402391</v>
      </c>
      <c r="K4500" s="176">
        <v>125.184792</v>
      </c>
      <c r="L4500" s="176" t="s">
        <v>644</v>
      </c>
      <c r="M4500" s="176">
        <v>14</v>
      </c>
      <c r="N4500" s="176">
        <v>79</v>
      </c>
      <c r="O4500" s="176">
        <v>199</v>
      </c>
      <c r="P4500" s="176">
        <v>1444</v>
      </c>
      <c r="Q4500" s="176">
        <v>2677</v>
      </c>
      <c r="R4500" s="176" t="s">
        <v>644</v>
      </c>
      <c r="S4500" s="176">
        <v>1</v>
      </c>
      <c r="T4500" s="176">
        <v>1</v>
      </c>
      <c r="U4500" s="176" t="s">
        <v>644</v>
      </c>
      <c r="V4500" s="176" t="s">
        <v>644</v>
      </c>
      <c r="W4500" s="166">
        <f t="shared" si="251"/>
        <v>5</v>
      </c>
      <c r="X4500" s="176">
        <v>1</v>
      </c>
      <c r="Y4500" t="str">
        <f t="shared" si="250"/>
        <v>Public Secondary</v>
      </c>
      <c r="AA4500" t="str">
        <f t="shared" si="249"/>
        <v>23</v>
      </c>
    </row>
    <row r="4501" spans="1:27" ht="15.75" hidden="1" customHeight="1" x14ac:dyDescent="0.25">
      <c r="A4501" s="162">
        <v>4476</v>
      </c>
      <c r="B4501" s="176">
        <v>303448</v>
      </c>
      <c r="C4501" s="176" t="s">
        <v>4963</v>
      </c>
      <c r="D4501" s="167" t="s">
        <v>638</v>
      </c>
      <c r="E4501" s="176" t="s">
        <v>3158</v>
      </c>
      <c r="F4501" s="176" t="s">
        <v>3158</v>
      </c>
      <c r="G4501" s="176" t="s">
        <v>4831</v>
      </c>
      <c r="H4501" s="176" t="s">
        <v>4831</v>
      </c>
      <c r="I4501" s="176" t="s">
        <v>716</v>
      </c>
      <c r="J4501" s="176">
        <v>10.12365833</v>
      </c>
      <c r="K4501" s="176">
        <v>125.0060972</v>
      </c>
      <c r="L4501" s="176" t="s">
        <v>644</v>
      </c>
      <c r="M4501" s="176">
        <v>14</v>
      </c>
      <c r="N4501" s="176">
        <v>79</v>
      </c>
      <c r="O4501" s="176">
        <v>199</v>
      </c>
      <c r="P4501" s="176">
        <v>1450</v>
      </c>
      <c r="Q4501" s="176">
        <v>2685</v>
      </c>
      <c r="R4501" s="176" t="s">
        <v>644</v>
      </c>
      <c r="S4501" s="176">
        <v>1</v>
      </c>
      <c r="T4501" s="176">
        <v>1</v>
      </c>
      <c r="U4501" s="176" t="s">
        <v>644</v>
      </c>
      <c r="V4501" s="176" t="s">
        <v>644</v>
      </c>
      <c r="W4501" s="166">
        <f t="shared" si="251"/>
        <v>5</v>
      </c>
      <c r="X4501" s="176">
        <v>1</v>
      </c>
      <c r="Y4501" t="str">
        <f t="shared" si="250"/>
        <v>Public Secondary</v>
      </c>
      <c r="AA4501" t="str">
        <f t="shared" si="249"/>
        <v>23</v>
      </c>
    </row>
    <row r="4502" spans="1:27" ht="15.75" hidden="1" customHeight="1" x14ac:dyDescent="0.25">
      <c r="A4502" s="162">
        <v>4477</v>
      </c>
      <c r="B4502" s="176">
        <v>303449</v>
      </c>
      <c r="C4502" s="176" t="s">
        <v>4964</v>
      </c>
      <c r="D4502" s="167" t="s">
        <v>638</v>
      </c>
      <c r="E4502" s="176" t="s">
        <v>3158</v>
      </c>
      <c r="F4502" s="176" t="s">
        <v>3158</v>
      </c>
      <c r="G4502" s="176" t="s">
        <v>4883</v>
      </c>
      <c r="H4502" s="176" t="s">
        <v>4884</v>
      </c>
      <c r="I4502" s="176" t="s">
        <v>716</v>
      </c>
      <c r="J4502" s="176">
        <v>10.386013</v>
      </c>
      <c r="K4502" s="176">
        <v>125.009094</v>
      </c>
      <c r="L4502" s="176" t="s">
        <v>644</v>
      </c>
      <c r="M4502" s="176">
        <v>14</v>
      </c>
      <c r="N4502" s="176">
        <v>79</v>
      </c>
      <c r="O4502" s="176">
        <v>199</v>
      </c>
      <c r="P4502" s="176">
        <v>1458</v>
      </c>
      <c r="Q4502" s="176">
        <v>2694</v>
      </c>
      <c r="R4502" s="176" t="s">
        <v>644</v>
      </c>
      <c r="S4502" s="176">
        <v>1</v>
      </c>
      <c r="T4502" s="176"/>
      <c r="U4502" s="176" t="s">
        <v>644</v>
      </c>
      <c r="V4502" s="176" t="s">
        <v>644</v>
      </c>
      <c r="W4502" s="166">
        <f t="shared" si="251"/>
        <v>2</v>
      </c>
      <c r="X4502" s="176">
        <v>1</v>
      </c>
      <c r="Y4502" t="str">
        <f t="shared" si="250"/>
        <v>Public JHS</v>
      </c>
      <c r="AA4502" t="str">
        <f t="shared" si="249"/>
        <v>2</v>
      </c>
    </row>
    <row r="4503" spans="1:27" ht="15.75" hidden="1" customHeight="1" x14ac:dyDescent="0.25">
      <c r="A4503" s="162">
        <v>4478</v>
      </c>
      <c r="B4503" s="176">
        <v>303451</v>
      </c>
      <c r="C4503" s="176" t="s">
        <v>4965</v>
      </c>
      <c r="D4503" s="167" t="s">
        <v>638</v>
      </c>
      <c r="E4503" s="176" t="s">
        <v>3158</v>
      </c>
      <c r="F4503" s="176" t="s">
        <v>3158</v>
      </c>
      <c r="G4503" s="176" t="s">
        <v>4700</v>
      </c>
      <c r="H4503" s="176" t="s">
        <v>4701</v>
      </c>
      <c r="I4503" s="176" t="s">
        <v>716</v>
      </c>
      <c r="J4503" s="176">
        <v>10.366256999999999</v>
      </c>
      <c r="K4503" s="176">
        <v>124.96375999999999</v>
      </c>
      <c r="L4503" s="176" t="s">
        <v>644</v>
      </c>
      <c r="M4503" s="176">
        <v>14</v>
      </c>
      <c r="N4503" s="176">
        <v>79</v>
      </c>
      <c r="O4503" s="176">
        <v>199</v>
      </c>
      <c r="P4503" s="176">
        <v>1443</v>
      </c>
      <c r="Q4503" s="176">
        <v>2675</v>
      </c>
      <c r="R4503" s="176" t="s">
        <v>644</v>
      </c>
      <c r="S4503" s="176">
        <v>1</v>
      </c>
      <c r="T4503" s="176">
        <v>1</v>
      </c>
      <c r="U4503" s="176" t="s">
        <v>644</v>
      </c>
      <c r="V4503" s="176" t="s">
        <v>644</v>
      </c>
      <c r="W4503" s="166">
        <f t="shared" si="251"/>
        <v>5</v>
      </c>
      <c r="X4503" s="176">
        <v>1</v>
      </c>
      <c r="Y4503" t="str">
        <f t="shared" si="250"/>
        <v>Public Secondary</v>
      </c>
      <c r="AA4503" t="str">
        <f t="shared" si="249"/>
        <v>23</v>
      </c>
    </row>
    <row r="4504" spans="1:27" ht="15.75" hidden="1" customHeight="1" x14ac:dyDescent="0.25">
      <c r="A4504" s="162">
        <v>4479</v>
      </c>
      <c r="B4504" s="176">
        <v>303453</v>
      </c>
      <c r="C4504" s="176" t="s">
        <v>4966</v>
      </c>
      <c r="D4504" s="167" t="s">
        <v>638</v>
      </c>
      <c r="E4504" s="176" t="s">
        <v>3158</v>
      </c>
      <c r="F4504" s="176" t="s">
        <v>3158</v>
      </c>
      <c r="G4504" s="176" t="s">
        <v>4923</v>
      </c>
      <c r="H4504" s="176" t="s">
        <v>4923</v>
      </c>
      <c r="I4504" s="176" t="s">
        <v>716</v>
      </c>
      <c r="J4504" s="176">
        <v>10.256595000000001</v>
      </c>
      <c r="K4504" s="176">
        <v>124.98239100000001</v>
      </c>
      <c r="L4504" s="176" t="s">
        <v>644</v>
      </c>
      <c r="M4504" s="176">
        <v>14</v>
      </c>
      <c r="N4504" s="176">
        <v>79</v>
      </c>
      <c r="O4504" s="176">
        <v>199</v>
      </c>
      <c r="P4504" s="176">
        <v>1459</v>
      </c>
      <c r="Q4504" s="176">
        <v>2695</v>
      </c>
      <c r="R4504" s="176" t="s">
        <v>644</v>
      </c>
      <c r="S4504" s="176">
        <v>1</v>
      </c>
      <c r="T4504" s="176">
        <v>1</v>
      </c>
      <c r="U4504" s="176" t="s">
        <v>644</v>
      </c>
      <c r="V4504" s="176" t="s">
        <v>644</v>
      </c>
      <c r="W4504" s="166">
        <f t="shared" si="251"/>
        <v>5</v>
      </c>
      <c r="X4504" s="176">
        <v>1</v>
      </c>
      <c r="Y4504" t="str">
        <f t="shared" si="250"/>
        <v>Public Secondary</v>
      </c>
      <c r="AA4504" t="str">
        <f t="shared" si="249"/>
        <v>23</v>
      </c>
    </row>
    <row r="4505" spans="1:27" ht="15.75" hidden="1" customHeight="1" x14ac:dyDescent="0.25">
      <c r="A4505" s="162">
        <v>4480</v>
      </c>
      <c r="B4505" s="176">
        <v>303455</v>
      </c>
      <c r="C4505" s="176" t="s">
        <v>4967</v>
      </c>
      <c r="D4505" s="167" t="s">
        <v>638</v>
      </c>
      <c r="E4505" s="176" t="s">
        <v>3158</v>
      </c>
      <c r="F4505" s="176" t="s">
        <v>3158</v>
      </c>
      <c r="G4505" s="176" t="s">
        <v>4858</v>
      </c>
      <c r="H4505" s="176" t="s">
        <v>4858</v>
      </c>
      <c r="I4505" s="176" t="s">
        <v>716</v>
      </c>
      <c r="J4505" s="176">
        <v>9.9771450000000002</v>
      </c>
      <c r="K4505" s="176">
        <v>125.27488700000001</v>
      </c>
      <c r="L4505" s="176" t="s">
        <v>644</v>
      </c>
      <c r="M4505" s="176">
        <v>14</v>
      </c>
      <c r="N4505" s="176">
        <v>79</v>
      </c>
      <c r="O4505" s="176">
        <v>199</v>
      </c>
      <c r="P4505" s="176">
        <v>1456</v>
      </c>
      <c r="Q4505" s="176">
        <v>2691</v>
      </c>
      <c r="R4505" s="176" t="s">
        <v>644</v>
      </c>
      <c r="S4505" s="176">
        <v>1</v>
      </c>
      <c r="T4505" s="176"/>
      <c r="U4505" s="176" t="s">
        <v>644</v>
      </c>
      <c r="V4505" s="176" t="s">
        <v>644</v>
      </c>
      <c r="W4505" s="166">
        <f t="shared" si="251"/>
        <v>2</v>
      </c>
      <c r="X4505" s="176">
        <v>1</v>
      </c>
      <c r="Y4505" t="str">
        <f t="shared" si="250"/>
        <v>Public JHS</v>
      </c>
      <c r="AA4505" t="str">
        <f t="shared" si="249"/>
        <v>2</v>
      </c>
    </row>
    <row r="4506" spans="1:27" ht="15.75" hidden="1" customHeight="1" x14ac:dyDescent="0.25">
      <c r="A4506" s="162">
        <v>4481</v>
      </c>
      <c r="B4506" s="176">
        <v>303456</v>
      </c>
      <c r="C4506" s="176" t="s">
        <v>4968</v>
      </c>
      <c r="D4506" s="167" t="s">
        <v>638</v>
      </c>
      <c r="E4506" s="176" t="s">
        <v>3158</v>
      </c>
      <c r="F4506" s="176" t="s">
        <v>3158</v>
      </c>
      <c r="G4506" s="176" t="s">
        <v>4784</v>
      </c>
      <c r="H4506" s="176" t="s">
        <v>4784</v>
      </c>
      <c r="I4506" s="176" t="s">
        <v>716</v>
      </c>
      <c r="J4506" s="176">
        <v>10.131724</v>
      </c>
      <c r="K4506" s="176">
        <v>125.18425000000001</v>
      </c>
      <c r="L4506" s="176" t="s">
        <v>644</v>
      </c>
      <c r="M4506" s="176">
        <v>14</v>
      </c>
      <c r="N4506" s="176">
        <v>79</v>
      </c>
      <c r="O4506" s="176">
        <v>199</v>
      </c>
      <c r="P4506" s="176">
        <v>1447</v>
      </c>
      <c r="Q4506" s="176">
        <v>2681</v>
      </c>
      <c r="R4506" s="176" t="s">
        <v>644</v>
      </c>
      <c r="S4506" s="176">
        <v>1</v>
      </c>
      <c r="T4506" s="176">
        <v>1</v>
      </c>
      <c r="U4506" s="176" t="s">
        <v>644</v>
      </c>
      <c r="V4506" s="176" t="s">
        <v>644</v>
      </c>
      <c r="W4506" s="166">
        <f t="shared" si="251"/>
        <v>5</v>
      </c>
      <c r="X4506" s="176">
        <v>1</v>
      </c>
      <c r="Y4506" t="str">
        <f t="shared" si="250"/>
        <v>Public Secondary</v>
      </c>
      <c r="AA4506" t="str">
        <f t="shared" si="249"/>
        <v>23</v>
      </c>
    </row>
    <row r="4507" spans="1:27" ht="15.75" hidden="1" customHeight="1" x14ac:dyDescent="0.25">
      <c r="A4507" s="162">
        <v>4482</v>
      </c>
      <c r="B4507" s="176">
        <v>303458</v>
      </c>
      <c r="C4507" s="176" t="s">
        <v>4969</v>
      </c>
      <c r="D4507" s="167" t="s">
        <v>638</v>
      </c>
      <c r="E4507" s="176" t="s">
        <v>3158</v>
      </c>
      <c r="F4507" s="176" t="s">
        <v>3158</v>
      </c>
      <c r="G4507" s="176" t="s">
        <v>4700</v>
      </c>
      <c r="H4507" s="176" t="s">
        <v>4703</v>
      </c>
      <c r="I4507" s="176" t="s">
        <v>716</v>
      </c>
      <c r="J4507" s="176">
        <v>10.40731111</v>
      </c>
      <c r="K4507" s="176">
        <v>124.90167219999999</v>
      </c>
      <c r="L4507" s="176" t="s">
        <v>644</v>
      </c>
      <c r="M4507" s="176">
        <v>14</v>
      </c>
      <c r="N4507" s="176">
        <v>79</v>
      </c>
      <c r="O4507" s="176">
        <v>199</v>
      </c>
      <c r="P4507" s="176">
        <v>1443</v>
      </c>
      <c r="Q4507" s="176">
        <v>2674</v>
      </c>
      <c r="R4507" s="176" t="s">
        <v>644</v>
      </c>
      <c r="S4507" s="176">
        <v>1</v>
      </c>
      <c r="T4507" s="176"/>
      <c r="U4507" s="176" t="s">
        <v>644</v>
      </c>
      <c r="V4507" s="176" t="s">
        <v>644</v>
      </c>
      <c r="W4507" s="166">
        <f t="shared" si="251"/>
        <v>2</v>
      </c>
      <c r="X4507" s="176">
        <v>1</v>
      </c>
      <c r="Y4507" t="str">
        <f t="shared" si="250"/>
        <v>Public JHS</v>
      </c>
      <c r="AA4507" t="str">
        <f t="shared" si="249"/>
        <v>2</v>
      </c>
    </row>
    <row r="4508" spans="1:27" ht="15.75" hidden="1" customHeight="1" x14ac:dyDescent="0.25">
      <c r="A4508" s="162">
        <v>4483</v>
      </c>
      <c r="B4508" s="176">
        <v>303459</v>
      </c>
      <c r="C4508" s="176" t="s">
        <v>4970</v>
      </c>
      <c r="D4508" s="167" t="s">
        <v>638</v>
      </c>
      <c r="E4508" s="176" t="s">
        <v>3158</v>
      </c>
      <c r="F4508" s="176" t="s">
        <v>3158</v>
      </c>
      <c r="G4508" s="176" t="s">
        <v>4784</v>
      </c>
      <c r="H4508" s="176" t="s">
        <v>4784</v>
      </c>
      <c r="I4508" s="176" t="s">
        <v>716</v>
      </c>
      <c r="J4508" s="176">
        <v>10.133274999999999</v>
      </c>
      <c r="K4508" s="176">
        <v>125.1837889</v>
      </c>
      <c r="L4508" s="176" t="s">
        <v>644</v>
      </c>
      <c r="M4508" s="176">
        <v>14</v>
      </c>
      <c r="N4508" s="176">
        <v>79</v>
      </c>
      <c r="O4508" s="176">
        <v>199</v>
      </c>
      <c r="P4508" s="176">
        <v>1447</v>
      </c>
      <c r="Q4508" s="176">
        <v>2681</v>
      </c>
      <c r="R4508" s="176" t="s">
        <v>644</v>
      </c>
      <c r="S4508" s="176">
        <v>1</v>
      </c>
      <c r="T4508" s="176">
        <v>1</v>
      </c>
      <c r="U4508" s="176" t="s">
        <v>644</v>
      </c>
      <c r="V4508" s="176" t="s">
        <v>644</v>
      </c>
      <c r="W4508" s="166">
        <f t="shared" si="251"/>
        <v>5</v>
      </c>
      <c r="X4508" s="176">
        <v>1</v>
      </c>
      <c r="Y4508" t="str">
        <f t="shared" si="250"/>
        <v>Public Secondary</v>
      </c>
      <c r="AA4508" t="str">
        <f t="shared" si="249"/>
        <v>23</v>
      </c>
    </row>
    <row r="4509" spans="1:27" ht="15.75" hidden="1" customHeight="1" x14ac:dyDescent="0.25">
      <c r="A4509" s="162">
        <v>4484</v>
      </c>
      <c r="B4509" s="176">
        <v>303460</v>
      </c>
      <c r="C4509" s="176" t="s">
        <v>4971</v>
      </c>
      <c r="D4509" s="167" t="s">
        <v>638</v>
      </c>
      <c r="E4509" s="176" t="s">
        <v>3158</v>
      </c>
      <c r="F4509" s="176" t="s">
        <v>3158</v>
      </c>
      <c r="G4509" s="176" t="s">
        <v>4905</v>
      </c>
      <c r="H4509" s="176" t="s">
        <v>4906</v>
      </c>
      <c r="I4509" s="176" t="s">
        <v>716</v>
      </c>
      <c r="J4509" s="176">
        <v>10.302084000000001</v>
      </c>
      <c r="K4509" s="176">
        <v>125.11837</v>
      </c>
      <c r="L4509" s="176" t="s">
        <v>644</v>
      </c>
      <c r="M4509" s="176">
        <v>14</v>
      </c>
      <c r="N4509" s="176">
        <v>79</v>
      </c>
      <c r="O4509" s="176">
        <v>199</v>
      </c>
      <c r="P4509" s="176">
        <v>1453</v>
      </c>
      <c r="Q4509" s="176">
        <v>2688</v>
      </c>
      <c r="R4509" s="176" t="s">
        <v>644</v>
      </c>
      <c r="S4509" s="176">
        <v>1</v>
      </c>
      <c r="T4509" s="176">
        <v>1</v>
      </c>
      <c r="U4509" s="176" t="s">
        <v>644</v>
      </c>
      <c r="V4509" s="176" t="s">
        <v>644</v>
      </c>
      <c r="W4509" s="166">
        <f t="shared" si="251"/>
        <v>5</v>
      </c>
      <c r="X4509" s="176">
        <v>1</v>
      </c>
      <c r="Y4509" t="str">
        <f t="shared" si="250"/>
        <v>Public Secondary</v>
      </c>
      <c r="AA4509" t="str">
        <f t="shared" ref="AA4509:AA4572" si="252">IF(R4509=1,1,"")&amp;IF(S4509=1,2,"")&amp;IF(T4509=1,3,"")&amp;IF(U4509=1,4,"")&amp;IF(V4509=1,5,"")</f>
        <v>23</v>
      </c>
    </row>
    <row r="4510" spans="1:27" ht="15.75" hidden="1" customHeight="1" x14ac:dyDescent="0.25">
      <c r="A4510" s="162">
        <v>4485</v>
      </c>
      <c r="B4510" s="176">
        <v>303461</v>
      </c>
      <c r="C4510" s="176" t="s">
        <v>4972</v>
      </c>
      <c r="D4510" s="167" t="s">
        <v>638</v>
      </c>
      <c r="E4510" s="176" t="s">
        <v>3158</v>
      </c>
      <c r="F4510" s="176" t="s">
        <v>3158</v>
      </c>
      <c r="G4510" s="176" t="s">
        <v>4752</v>
      </c>
      <c r="H4510" s="176" t="s">
        <v>4752</v>
      </c>
      <c r="I4510" s="176" t="s">
        <v>716</v>
      </c>
      <c r="J4510" s="176">
        <v>10.58888889</v>
      </c>
      <c r="K4510" s="176">
        <v>125.1172222</v>
      </c>
      <c r="L4510" s="176" t="s">
        <v>644</v>
      </c>
      <c r="M4510" s="176">
        <v>14</v>
      </c>
      <c r="N4510" s="176">
        <v>79</v>
      </c>
      <c r="O4510" s="176">
        <v>199</v>
      </c>
      <c r="P4510" s="176">
        <v>1457</v>
      </c>
      <c r="Q4510" s="176">
        <v>2692</v>
      </c>
      <c r="R4510" s="176" t="s">
        <v>644</v>
      </c>
      <c r="S4510" s="176">
        <v>1</v>
      </c>
      <c r="T4510" s="176">
        <v>1</v>
      </c>
      <c r="U4510" s="176" t="s">
        <v>644</v>
      </c>
      <c r="V4510" s="176" t="s">
        <v>644</v>
      </c>
      <c r="W4510" s="166">
        <f t="shared" si="251"/>
        <v>5</v>
      </c>
      <c r="X4510" s="176">
        <v>1</v>
      </c>
      <c r="Y4510" t="str">
        <f t="shared" si="250"/>
        <v>Public Secondary</v>
      </c>
      <c r="AA4510" t="str">
        <f t="shared" si="252"/>
        <v>23</v>
      </c>
    </row>
    <row r="4511" spans="1:27" ht="15.75" hidden="1" customHeight="1" x14ac:dyDescent="0.25">
      <c r="A4511" s="162">
        <v>4486</v>
      </c>
      <c r="B4511" s="176">
        <v>303462</v>
      </c>
      <c r="C4511" s="176" t="s">
        <v>4973</v>
      </c>
      <c r="D4511" s="167" t="s">
        <v>638</v>
      </c>
      <c r="E4511" s="176" t="s">
        <v>3158</v>
      </c>
      <c r="F4511" s="176" t="s">
        <v>3158</v>
      </c>
      <c r="G4511" s="176" t="s">
        <v>4813</v>
      </c>
      <c r="H4511" s="176" t="s">
        <v>4813</v>
      </c>
      <c r="I4511" s="176" t="s">
        <v>716</v>
      </c>
      <c r="J4511" s="176">
        <v>10.108630399999999</v>
      </c>
      <c r="K4511" s="176">
        <v>124.9026305</v>
      </c>
      <c r="L4511" s="176" t="s">
        <v>644</v>
      </c>
      <c r="M4511" s="176">
        <v>14</v>
      </c>
      <c r="N4511" s="176">
        <v>79</v>
      </c>
      <c r="O4511" s="176">
        <v>199</v>
      </c>
      <c r="P4511" s="176">
        <v>1449</v>
      </c>
      <c r="Q4511" s="176">
        <v>2683</v>
      </c>
      <c r="R4511" s="176" t="s">
        <v>644</v>
      </c>
      <c r="S4511" s="176">
        <v>1</v>
      </c>
      <c r="T4511" s="176">
        <v>1</v>
      </c>
      <c r="U4511" s="176" t="s">
        <v>644</v>
      </c>
      <c r="V4511" s="176" t="s">
        <v>644</v>
      </c>
      <c r="W4511" s="166">
        <f t="shared" si="251"/>
        <v>5</v>
      </c>
      <c r="X4511" s="176">
        <v>1</v>
      </c>
      <c r="Y4511" t="str">
        <f t="shared" si="250"/>
        <v>Public Secondary</v>
      </c>
      <c r="AA4511" t="str">
        <f t="shared" si="252"/>
        <v>23</v>
      </c>
    </row>
    <row r="4512" spans="1:27" ht="15.75" hidden="1" customHeight="1" x14ac:dyDescent="0.25">
      <c r="A4512" s="162">
        <v>4487</v>
      </c>
      <c r="B4512" s="176">
        <v>303463</v>
      </c>
      <c r="C4512" s="176" t="s">
        <v>2853</v>
      </c>
      <c r="D4512" s="167" t="s">
        <v>638</v>
      </c>
      <c r="E4512" s="176" t="s">
        <v>3158</v>
      </c>
      <c r="F4512" s="176" t="s">
        <v>3158</v>
      </c>
      <c r="G4512" s="176" t="s">
        <v>4883</v>
      </c>
      <c r="H4512" s="176" t="s">
        <v>4887</v>
      </c>
      <c r="I4512" s="176" t="s">
        <v>716</v>
      </c>
      <c r="J4512" s="176">
        <v>10.385925</v>
      </c>
      <c r="K4512" s="176">
        <v>124.97965000000001</v>
      </c>
      <c r="L4512" s="176" t="s">
        <v>644</v>
      </c>
      <c r="M4512" s="176">
        <v>14</v>
      </c>
      <c r="N4512" s="176">
        <v>79</v>
      </c>
      <c r="O4512" s="176">
        <v>199</v>
      </c>
      <c r="P4512" s="176">
        <v>1458</v>
      </c>
      <c r="Q4512" s="176">
        <v>2693</v>
      </c>
      <c r="R4512" s="176" t="s">
        <v>644</v>
      </c>
      <c r="S4512" s="176">
        <v>1</v>
      </c>
      <c r="T4512" s="176"/>
      <c r="U4512" s="176" t="s">
        <v>644</v>
      </c>
      <c r="V4512" s="176" t="s">
        <v>644</v>
      </c>
      <c r="W4512" s="166">
        <f t="shared" si="251"/>
        <v>2</v>
      </c>
      <c r="X4512" s="176">
        <v>1</v>
      </c>
      <c r="Y4512" t="str">
        <f t="shared" si="250"/>
        <v>Public JHS</v>
      </c>
      <c r="AA4512" t="str">
        <f t="shared" si="252"/>
        <v>2</v>
      </c>
    </row>
    <row r="4513" spans="1:27" ht="15.75" hidden="1" customHeight="1" x14ac:dyDescent="0.25">
      <c r="A4513" s="162">
        <v>4488</v>
      </c>
      <c r="B4513" s="176">
        <v>303465</v>
      </c>
      <c r="C4513" s="176" t="s">
        <v>4974</v>
      </c>
      <c r="D4513" s="167" t="s">
        <v>638</v>
      </c>
      <c r="E4513" s="176" t="s">
        <v>3158</v>
      </c>
      <c r="F4513" s="176" t="s">
        <v>3158</v>
      </c>
      <c r="G4513" s="176" t="s">
        <v>4850</v>
      </c>
      <c r="H4513" s="176" t="s">
        <v>4850</v>
      </c>
      <c r="I4513" s="176" t="s">
        <v>716</v>
      </c>
      <c r="J4513" s="176">
        <v>9.9249109999999998</v>
      </c>
      <c r="K4513" s="176">
        <v>125.07455400000001</v>
      </c>
      <c r="L4513" s="176" t="s">
        <v>644</v>
      </c>
      <c r="M4513" s="176">
        <v>14</v>
      </c>
      <c r="N4513" s="176">
        <v>79</v>
      </c>
      <c r="O4513" s="176">
        <v>199</v>
      </c>
      <c r="P4513" s="176">
        <v>1448</v>
      </c>
      <c r="Q4513" s="176">
        <v>2682</v>
      </c>
      <c r="R4513" s="176" t="s">
        <v>644</v>
      </c>
      <c r="S4513" s="176">
        <v>1</v>
      </c>
      <c r="T4513" s="176">
        <v>1</v>
      </c>
      <c r="U4513" s="176" t="s">
        <v>644</v>
      </c>
      <c r="V4513" s="176" t="s">
        <v>644</v>
      </c>
      <c r="W4513" s="166">
        <f t="shared" si="251"/>
        <v>5</v>
      </c>
      <c r="X4513" s="176">
        <v>1</v>
      </c>
      <c r="Y4513" t="str">
        <f t="shared" si="250"/>
        <v>Public Secondary</v>
      </c>
      <c r="AA4513" t="str">
        <f t="shared" si="252"/>
        <v>23</v>
      </c>
    </row>
    <row r="4514" spans="1:27" ht="15.75" hidden="1" customHeight="1" x14ac:dyDescent="0.25">
      <c r="A4514" s="162">
        <v>4489</v>
      </c>
      <c r="B4514" s="176">
        <v>303466</v>
      </c>
      <c r="C4514" s="176" t="s">
        <v>4975</v>
      </c>
      <c r="D4514" s="167" t="s">
        <v>638</v>
      </c>
      <c r="E4514" s="176" t="s">
        <v>3158</v>
      </c>
      <c r="F4514" s="176" t="s">
        <v>3158</v>
      </c>
      <c r="G4514" s="176" t="s">
        <v>4762</v>
      </c>
      <c r="H4514" s="176" t="s">
        <v>4762</v>
      </c>
      <c r="I4514" s="176" t="s">
        <v>716</v>
      </c>
      <c r="J4514" s="176">
        <v>10.356653</v>
      </c>
      <c r="K4514" s="176">
        <v>125.249031</v>
      </c>
      <c r="L4514" s="176" t="s">
        <v>644</v>
      </c>
      <c r="M4514" s="176">
        <v>14</v>
      </c>
      <c r="N4514" s="176">
        <v>79</v>
      </c>
      <c r="O4514" s="176">
        <v>199</v>
      </c>
      <c r="P4514" s="176">
        <v>1445</v>
      </c>
      <c r="Q4514" s="176">
        <v>2679</v>
      </c>
      <c r="R4514" s="176" t="s">
        <v>644</v>
      </c>
      <c r="S4514" s="176">
        <v>1</v>
      </c>
      <c r="T4514" s="176">
        <v>1</v>
      </c>
      <c r="U4514" s="176" t="s">
        <v>644</v>
      </c>
      <c r="V4514" s="176" t="s">
        <v>644</v>
      </c>
      <c r="W4514" s="166">
        <f t="shared" si="251"/>
        <v>5</v>
      </c>
      <c r="X4514" s="176">
        <v>1</v>
      </c>
      <c r="Y4514" t="str">
        <f t="shared" si="250"/>
        <v>Public Secondary</v>
      </c>
      <c r="AA4514" t="str">
        <f t="shared" si="252"/>
        <v>23</v>
      </c>
    </row>
    <row r="4515" spans="1:27" ht="15.75" hidden="1" customHeight="1" x14ac:dyDescent="0.25">
      <c r="A4515" s="162">
        <v>4490</v>
      </c>
      <c r="B4515" s="176">
        <v>303470</v>
      </c>
      <c r="C4515" s="176" t="s">
        <v>4976</v>
      </c>
      <c r="D4515" s="167" t="s">
        <v>638</v>
      </c>
      <c r="E4515" s="176" t="s">
        <v>3158</v>
      </c>
      <c r="F4515" s="176" t="s">
        <v>3158</v>
      </c>
      <c r="G4515" s="176" t="s">
        <v>4787</v>
      </c>
      <c r="H4515" s="176" t="s">
        <v>4787</v>
      </c>
      <c r="I4515" s="176" t="s">
        <v>716</v>
      </c>
      <c r="J4515" s="176">
        <v>10.021765</v>
      </c>
      <c r="K4515" s="176">
        <v>125.192001</v>
      </c>
      <c r="L4515" s="176" t="s">
        <v>644</v>
      </c>
      <c r="M4515" s="176">
        <v>14</v>
      </c>
      <c r="N4515" s="176">
        <v>79</v>
      </c>
      <c r="O4515" s="176">
        <v>199</v>
      </c>
      <c r="P4515" s="176">
        <v>1454</v>
      </c>
      <c r="Q4515" s="176">
        <v>2689</v>
      </c>
      <c r="R4515" s="176" t="s">
        <v>644</v>
      </c>
      <c r="S4515" s="176">
        <v>1</v>
      </c>
      <c r="T4515" s="176"/>
      <c r="U4515" s="176" t="s">
        <v>644</v>
      </c>
      <c r="V4515" s="176" t="s">
        <v>644</v>
      </c>
      <c r="W4515" s="166">
        <f t="shared" si="251"/>
        <v>2</v>
      </c>
      <c r="X4515" s="176">
        <v>1</v>
      </c>
      <c r="Y4515" t="str">
        <f t="shared" si="250"/>
        <v>Public JHS</v>
      </c>
      <c r="AA4515" t="str">
        <f t="shared" si="252"/>
        <v>2</v>
      </c>
    </row>
    <row r="4516" spans="1:27" ht="15.75" hidden="1" customHeight="1" x14ac:dyDescent="0.25">
      <c r="A4516" s="162">
        <v>4491</v>
      </c>
      <c r="B4516" s="176">
        <v>303471</v>
      </c>
      <c r="C4516" s="176" t="s">
        <v>1611</v>
      </c>
      <c r="D4516" s="167" t="s">
        <v>638</v>
      </c>
      <c r="E4516" s="176" t="s">
        <v>3158</v>
      </c>
      <c r="F4516" s="176" t="s">
        <v>3158</v>
      </c>
      <c r="G4516" s="176" t="s">
        <v>4752</v>
      </c>
      <c r="H4516" s="176" t="s">
        <v>4752</v>
      </c>
      <c r="I4516" s="176" t="s">
        <v>716</v>
      </c>
      <c r="J4516" s="176">
        <v>10.48941389</v>
      </c>
      <c r="K4516" s="176">
        <v>125.1836028</v>
      </c>
      <c r="L4516" s="176" t="s">
        <v>644</v>
      </c>
      <c r="M4516" s="176">
        <v>14</v>
      </c>
      <c r="N4516" s="176">
        <v>79</v>
      </c>
      <c r="O4516" s="176">
        <v>199</v>
      </c>
      <c r="P4516" s="176">
        <v>1457</v>
      </c>
      <c r="Q4516" s="176">
        <v>2692</v>
      </c>
      <c r="R4516" s="176" t="s">
        <v>644</v>
      </c>
      <c r="S4516" s="176">
        <v>1</v>
      </c>
      <c r="T4516" s="176"/>
      <c r="U4516" s="176" t="s">
        <v>644</v>
      </c>
      <c r="V4516" s="176" t="s">
        <v>644</v>
      </c>
      <c r="W4516" s="166">
        <f t="shared" si="251"/>
        <v>2</v>
      </c>
      <c r="X4516" s="176">
        <v>1</v>
      </c>
      <c r="Y4516" t="str">
        <f t="shared" si="250"/>
        <v>Public JHS</v>
      </c>
      <c r="AA4516" t="str">
        <f t="shared" si="252"/>
        <v>2</v>
      </c>
    </row>
    <row r="4517" spans="1:27" ht="15.75" hidden="1" customHeight="1" x14ac:dyDescent="0.25">
      <c r="A4517" s="162">
        <v>4492</v>
      </c>
      <c r="B4517" s="176">
        <v>303472</v>
      </c>
      <c r="C4517" s="176" t="s">
        <v>4977</v>
      </c>
      <c r="D4517" s="167" t="s">
        <v>638</v>
      </c>
      <c r="E4517" s="176" t="s">
        <v>3158</v>
      </c>
      <c r="F4517" s="176" t="s">
        <v>3158</v>
      </c>
      <c r="G4517" s="176" t="s">
        <v>4777</v>
      </c>
      <c r="H4517" s="176" t="s">
        <v>4777</v>
      </c>
      <c r="I4517" s="176" t="s">
        <v>716</v>
      </c>
      <c r="J4517" s="176">
        <v>10.300125</v>
      </c>
      <c r="K4517" s="176">
        <v>125.050415</v>
      </c>
      <c r="L4517" s="176" t="s">
        <v>644</v>
      </c>
      <c r="M4517" s="176">
        <v>14</v>
      </c>
      <c r="N4517" s="176">
        <v>79</v>
      </c>
      <c r="O4517" s="176">
        <v>199</v>
      </c>
      <c r="P4517" s="176">
        <v>1446</v>
      </c>
      <c r="Q4517" s="176">
        <v>2680</v>
      </c>
      <c r="R4517" s="176" t="s">
        <v>644</v>
      </c>
      <c r="S4517" s="176">
        <v>1</v>
      </c>
      <c r="T4517" s="176">
        <v>1</v>
      </c>
      <c r="U4517" s="176" t="s">
        <v>644</v>
      </c>
      <c r="V4517" s="176" t="s">
        <v>644</v>
      </c>
      <c r="W4517" s="166">
        <f t="shared" si="251"/>
        <v>5</v>
      </c>
      <c r="X4517" s="176">
        <v>1</v>
      </c>
      <c r="Y4517" t="str">
        <f t="shared" si="250"/>
        <v>Public Secondary</v>
      </c>
      <c r="AA4517" t="str">
        <f t="shared" si="252"/>
        <v>23</v>
      </c>
    </row>
    <row r="4518" spans="1:27" ht="15.75" hidden="1" customHeight="1" x14ac:dyDescent="0.25">
      <c r="A4518" s="162">
        <v>4493</v>
      </c>
      <c r="B4518" s="176">
        <v>303473</v>
      </c>
      <c r="C4518" s="176" t="s">
        <v>4978</v>
      </c>
      <c r="D4518" s="167" t="s">
        <v>638</v>
      </c>
      <c r="E4518" s="176" t="s">
        <v>3158</v>
      </c>
      <c r="F4518" s="176" t="s">
        <v>3158</v>
      </c>
      <c r="G4518" s="176" t="s">
        <v>4727</v>
      </c>
      <c r="H4518" s="176" t="s">
        <v>4727</v>
      </c>
      <c r="I4518" s="176" t="s">
        <v>716</v>
      </c>
      <c r="J4518" s="176">
        <v>10.332103</v>
      </c>
      <c r="K4518" s="176">
        <v>125.148522</v>
      </c>
      <c r="L4518" s="176" t="s">
        <v>644</v>
      </c>
      <c r="M4518" s="176">
        <v>14</v>
      </c>
      <c r="N4518" s="176">
        <v>79</v>
      </c>
      <c r="O4518" s="176">
        <v>199</v>
      </c>
      <c r="P4518" s="176">
        <v>1444</v>
      </c>
      <c r="Q4518" s="176">
        <v>2677</v>
      </c>
      <c r="R4518" s="176" t="s">
        <v>644</v>
      </c>
      <c r="S4518" s="176">
        <v>1</v>
      </c>
      <c r="T4518" s="176">
        <v>1</v>
      </c>
      <c r="U4518" s="176" t="s">
        <v>644</v>
      </c>
      <c r="V4518" s="176" t="s">
        <v>644</v>
      </c>
      <c r="W4518" s="166">
        <f t="shared" si="251"/>
        <v>5</v>
      </c>
      <c r="X4518" s="176">
        <v>1</v>
      </c>
      <c r="Y4518" t="str">
        <f t="shared" si="250"/>
        <v>Public Secondary</v>
      </c>
      <c r="AA4518" t="str">
        <f t="shared" si="252"/>
        <v>23</v>
      </c>
    </row>
    <row r="4519" spans="1:27" ht="15.75" hidden="1" customHeight="1" x14ac:dyDescent="0.25">
      <c r="A4519" s="162">
        <v>4494</v>
      </c>
      <c r="B4519" s="176">
        <v>303475</v>
      </c>
      <c r="C4519" s="176" t="s">
        <v>4979</v>
      </c>
      <c r="D4519" s="167" t="s">
        <v>638</v>
      </c>
      <c r="E4519" s="176" t="s">
        <v>3158</v>
      </c>
      <c r="F4519" s="176" t="s">
        <v>3158</v>
      </c>
      <c r="G4519" s="176" t="s">
        <v>4700</v>
      </c>
      <c r="H4519" s="176" t="s">
        <v>4703</v>
      </c>
      <c r="I4519" s="176" t="s">
        <v>716</v>
      </c>
      <c r="J4519" s="176">
        <v>10.319330559999999</v>
      </c>
      <c r="K4519" s="176">
        <v>124.92141669999999</v>
      </c>
      <c r="L4519" s="176" t="s">
        <v>644</v>
      </c>
      <c r="M4519" s="176">
        <v>14</v>
      </c>
      <c r="N4519" s="176">
        <v>79</v>
      </c>
      <c r="O4519" s="176">
        <v>199</v>
      </c>
      <c r="P4519" s="176">
        <v>1443</v>
      </c>
      <c r="Q4519" s="176">
        <v>2674</v>
      </c>
      <c r="R4519" s="176" t="s">
        <v>644</v>
      </c>
      <c r="S4519" s="176">
        <v>1</v>
      </c>
      <c r="T4519" s="176">
        <v>1</v>
      </c>
      <c r="U4519" s="176" t="s">
        <v>644</v>
      </c>
      <c r="V4519" s="176" t="s">
        <v>644</v>
      </c>
      <c r="W4519" s="166">
        <f t="shared" si="251"/>
        <v>5</v>
      </c>
      <c r="X4519" s="176">
        <v>1</v>
      </c>
      <c r="Y4519" t="str">
        <f t="shared" si="250"/>
        <v>Public Secondary</v>
      </c>
      <c r="AA4519" t="str">
        <f t="shared" si="252"/>
        <v>23</v>
      </c>
    </row>
    <row r="4520" spans="1:27" ht="15.75" hidden="1" customHeight="1" x14ac:dyDescent="0.25">
      <c r="A4520" s="162">
        <v>4495</v>
      </c>
      <c r="B4520" s="176">
        <v>303476</v>
      </c>
      <c r="C4520" s="176" t="s">
        <v>4980</v>
      </c>
      <c r="D4520" s="167" t="s">
        <v>638</v>
      </c>
      <c r="E4520" s="176" t="s">
        <v>3158</v>
      </c>
      <c r="F4520" s="176" t="s">
        <v>3158</v>
      </c>
      <c r="G4520" s="176" t="s">
        <v>4859</v>
      </c>
      <c r="H4520" s="176" t="s">
        <v>4859</v>
      </c>
      <c r="I4520" s="176" t="s">
        <v>716</v>
      </c>
      <c r="J4520" s="176">
        <v>9.9388611109999996</v>
      </c>
      <c r="K4520" s="176">
        <v>125.2505056</v>
      </c>
      <c r="L4520" s="176" t="s">
        <v>644</v>
      </c>
      <c r="M4520" s="176">
        <v>14</v>
      </c>
      <c r="N4520" s="176">
        <v>79</v>
      </c>
      <c r="O4520" s="176">
        <v>199</v>
      </c>
      <c r="P4520" s="176">
        <v>1452</v>
      </c>
      <c r="Q4520" s="176">
        <v>2687</v>
      </c>
      <c r="R4520" s="176" t="s">
        <v>644</v>
      </c>
      <c r="S4520" s="176">
        <v>1</v>
      </c>
      <c r="T4520" s="176">
        <v>1</v>
      </c>
      <c r="U4520" s="176" t="s">
        <v>644</v>
      </c>
      <c r="V4520" s="176" t="s">
        <v>644</v>
      </c>
      <c r="W4520" s="166">
        <f t="shared" si="251"/>
        <v>5</v>
      </c>
      <c r="X4520" s="176">
        <v>1</v>
      </c>
      <c r="Y4520" t="str">
        <f t="shared" si="250"/>
        <v>Public Secondary</v>
      </c>
      <c r="AA4520" t="str">
        <f t="shared" si="252"/>
        <v>23</v>
      </c>
    </row>
    <row r="4521" spans="1:27" ht="15.75" hidden="1" customHeight="1" x14ac:dyDescent="0.25">
      <c r="A4521" s="162">
        <v>4496</v>
      </c>
      <c r="B4521" s="176">
        <v>303477</v>
      </c>
      <c r="C4521" s="176" t="s">
        <v>4981</v>
      </c>
      <c r="D4521" s="167" t="s">
        <v>638</v>
      </c>
      <c r="E4521" s="176" t="s">
        <v>3158</v>
      </c>
      <c r="F4521" s="176" t="s">
        <v>3158</v>
      </c>
      <c r="G4521" s="176" t="s">
        <v>4859</v>
      </c>
      <c r="H4521" s="176" t="s">
        <v>4859</v>
      </c>
      <c r="I4521" s="176" t="s">
        <v>716</v>
      </c>
      <c r="J4521" s="176">
        <v>9.9421789999999994</v>
      </c>
      <c r="K4521" s="176">
        <v>125.251778</v>
      </c>
      <c r="L4521" s="176" t="s">
        <v>644</v>
      </c>
      <c r="M4521" s="176">
        <v>14</v>
      </c>
      <c r="N4521" s="176">
        <v>79</v>
      </c>
      <c r="O4521" s="176">
        <v>199</v>
      </c>
      <c r="P4521" s="176">
        <v>1452</v>
      </c>
      <c r="Q4521" s="176">
        <v>2687</v>
      </c>
      <c r="R4521" s="176" t="s">
        <v>644</v>
      </c>
      <c r="S4521" s="176">
        <v>1</v>
      </c>
      <c r="T4521" s="176">
        <v>1</v>
      </c>
      <c r="U4521" s="176" t="s">
        <v>644</v>
      </c>
      <c r="V4521" s="176" t="s">
        <v>644</v>
      </c>
      <c r="W4521" s="166">
        <f t="shared" si="251"/>
        <v>5</v>
      </c>
      <c r="X4521" s="176">
        <v>1</v>
      </c>
      <c r="Y4521" t="str">
        <f t="shared" si="250"/>
        <v>Public Secondary</v>
      </c>
      <c r="AA4521" t="str">
        <f t="shared" si="252"/>
        <v>23</v>
      </c>
    </row>
    <row r="4522" spans="1:27" ht="15.75" hidden="1" customHeight="1" x14ac:dyDescent="0.25">
      <c r="A4522" s="162">
        <v>4497</v>
      </c>
      <c r="B4522" s="176">
        <v>303478</v>
      </c>
      <c r="C4522" s="176" t="s">
        <v>4982</v>
      </c>
      <c r="D4522" s="167" t="s">
        <v>638</v>
      </c>
      <c r="E4522" s="176" t="s">
        <v>3158</v>
      </c>
      <c r="F4522" s="176" t="s">
        <v>3158</v>
      </c>
      <c r="G4522" s="176" t="s">
        <v>4858</v>
      </c>
      <c r="H4522" s="176" t="s">
        <v>4858</v>
      </c>
      <c r="I4522" s="176" t="s">
        <v>716</v>
      </c>
      <c r="J4522" s="176">
        <v>10.001331</v>
      </c>
      <c r="K4522" s="176">
        <v>125.269699</v>
      </c>
      <c r="L4522" s="176" t="s">
        <v>644</v>
      </c>
      <c r="M4522" s="176">
        <v>14</v>
      </c>
      <c r="N4522" s="176">
        <v>79</v>
      </c>
      <c r="O4522" s="176">
        <v>199</v>
      </c>
      <c r="P4522" s="176">
        <v>1456</v>
      </c>
      <c r="Q4522" s="176">
        <v>2691</v>
      </c>
      <c r="R4522" s="176" t="s">
        <v>644</v>
      </c>
      <c r="S4522" s="176">
        <v>1</v>
      </c>
      <c r="T4522" s="176"/>
      <c r="U4522" s="176" t="s">
        <v>644</v>
      </c>
      <c r="V4522" s="176" t="s">
        <v>644</v>
      </c>
      <c r="W4522" s="166">
        <f t="shared" si="251"/>
        <v>2</v>
      </c>
      <c r="X4522" s="176">
        <v>1</v>
      </c>
      <c r="Y4522" t="str">
        <f t="shared" si="250"/>
        <v>Public JHS</v>
      </c>
      <c r="AA4522" t="str">
        <f t="shared" si="252"/>
        <v>2</v>
      </c>
    </row>
    <row r="4523" spans="1:27" ht="15.75" hidden="1" customHeight="1" x14ac:dyDescent="0.25">
      <c r="A4523" s="162">
        <v>4498</v>
      </c>
      <c r="B4523" s="176">
        <v>303479</v>
      </c>
      <c r="C4523" s="176" t="s">
        <v>2925</v>
      </c>
      <c r="D4523" s="167" t="s">
        <v>638</v>
      </c>
      <c r="E4523" s="176" t="s">
        <v>3158</v>
      </c>
      <c r="F4523" s="176" t="s">
        <v>3158</v>
      </c>
      <c r="G4523" s="176" t="s">
        <v>4923</v>
      </c>
      <c r="H4523" s="176" t="s">
        <v>4923</v>
      </c>
      <c r="I4523" s="176" t="s">
        <v>716</v>
      </c>
      <c r="J4523" s="176">
        <v>10.303435</v>
      </c>
      <c r="K4523" s="176">
        <v>124.951515</v>
      </c>
      <c r="L4523" s="176" t="s">
        <v>644</v>
      </c>
      <c r="M4523" s="176">
        <v>14</v>
      </c>
      <c r="N4523" s="176">
        <v>79</v>
      </c>
      <c r="O4523" s="176">
        <v>199</v>
      </c>
      <c r="P4523" s="176">
        <v>1459</v>
      </c>
      <c r="Q4523" s="176">
        <v>2695</v>
      </c>
      <c r="R4523" s="176" t="s">
        <v>644</v>
      </c>
      <c r="S4523" s="176">
        <v>1</v>
      </c>
      <c r="T4523" s="176"/>
      <c r="U4523" s="176" t="s">
        <v>644</v>
      </c>
      <c r="V4523" s="176" t="s">
        <v>644</v>
      </c>
      <c r="W4523" s="166">
        <f t="shared" si="251"/>
        <v>2</v>
      </c>
      <c r="X4523" s="176">
        <v>1</v>
      </c>
      <c r="Y4523" t="str">
        <f t="shared" si="250"/>
        <v>Public JHS</v>
      </c>
      <c r="AA4523" t="str">
        <f t="shared" si="252"/>
        <v>2</v>
      </c>
    </row>
    <row r="4524" spans="1:27" ht="15.75" hidden="1" customHeight="1" x14ac:dyDescent="0.25">
      <c r="A4524" s="162">
        <v>4499</v>
      </c>
      <c r="B4524" s="176">
        <v>303480</v>
      </c>
      <c r="C4524" s="176" t="s">
        <v>4641</v>
      </c>
      <c r="D4524" s="167" t="s">
        <v>638</v>
      </c>
      <c r="E4524" s="176" t="s">
        <v>3158</v>
      </c>
      <c r="F4524" s="176" t="s">
        <v>3158</v>
      </c>
      <c r="G4524" s="176" t="s">
        <v>4923</v>
      </c>
      <c r="H4524" s="176" t="s">
        <v>4923</v>
      </c>
      <c r="I4524" s="176" t="s">
        <v>716</v>
      </c>
      <c r="J4524" s="176"/>
      <c r="K4524" s="176"/>
      <c r="L4524" s="176" t="s">
        <v>644</v>
      </c>
      <c r="M4524" s="176">
        <v>14</v>
      </c>
      <c r="N4524" s="176">
        <v>79</v>
      </c>
      <c r="O4524" s="176">
        <v>199</v>
      </c>
      <c r="P4524" s="176">
        <v>1459</v>
      </c>
      <c r="Q4524" s="176">
        <v>2695</v>
      </c>
      <c r="R4524" s="176" t="s">
        <v>644</v>
      </c>
      <c r="S4524" s="176">
        <v>1</v>
      </c>
      <c r="T4524" s="176">
        <v>1</v>
      </c>
      <c r="U4524" s="176" t="s">
        <v>644</v>
      </c>
      <c r="V4524" s="176" t="s">
        <v>644</v>
      </c>
      <c r="W4524" s="166">
        <f t="shared" si="251"/>
        <v>5</v>
      </c>
      <c r="X4524" s="176">
        <v>1</v>
      </c>
      <c r="Y4524" t="str">
        <f t="shared" si="250"/>
        <v>Public Secondary</v>
      </c>
      <c r="AA4524" t="str">
        <f t="shared" si="252"/>
        <v>23</v>
      </c>
    </row>
    <row r="4525" spans="1:27" ht="15.75" hidden="1" customHeight="1" x14ac:dyDescent="0.25">
      <c r="A4525" s="162">
        <v>4500</v>
      </c>
      <c r="B4525" s="176">
        <v>303481</v>
      </c>
      <c r="C4525" s="176" t="s">
        <v>4983</v>
      </c>
      <c r="D4525" s="167" t="s">
        <v>638</v>
      </c>
      <c r="E4525" s="176" t="s">
        <v>3158</v>
      </c>
      <c r="F4525" s="176" t="s">
        <v>3158</v>
      </c>
      <c r="G4525" s="176" t="s">
        <v>4872</v>
      </c>
      <c r="H4525" s="176" t="s">
        <v>4872</v>
      </c>
      <c r="I4525" s="176" t="s">
        <v>716</v>
      </c>
      <c r="J4525" s="176">
        <v>10.267585</v>
      </c>
      <c r="K4525" s="176">
        <v>125.176857</v>
      </c>
      <c r="L4525" s="176" t="s">
        <v>644</v>
      </c>
      <c r="M4525" s="176">
        <v>14</v>
      </c>
      <c r="N4525" s="176">
        <v>79</v>
      </c>
      <c r="O4525" s="176">
        <v>199</v>
      </c>
      <c r="P4525" s="176">
        <v>1455</v>
      </c>
      <c r="Q4525" s="176">
        <v>2690</v>
      </c>
      <c r="R4525" s="176" t="s">
        <v>644</v>
      </c>
      <c r="S4525" s="176">
        <v>1</v>
      </c>
      <c r="T4525" s="176">
        <v>1</v>
      </c>
      <c r="U4525" s="176" t="s">
        <v>644</v>
      </c>
      <c r="V4525" s="176" t="s">
        <v>644</v>
      </c>
      <c r="W4525" s="166">
        <f t="shared" si="251"/>
        <v>5</v>
      </c>
      <c r="X4525" s="176">
        <v>1</v>
      </c>
      <c r="Y4525" t="str">
        <f t="shared" si="250"/>
        <v>Public Secondary</v>
      </c>
      <c r="AA4525" t="str">
        <f t="shared" si="252"/>
        <v>23</v>
      </c>
    </row>
    <row r="4526" spans="1:27" ht="15.75" hidden="1" customHeight="1" x14ac:dyDescent="0.25">
      <c r="A4526" s="162">
        <v>4501</v>
      </c>
      <c r="B4526" s="176">
        <v>303483</v>
      </c>
      <c r="C4526" s="176" t="s">
        <v>4984</v>
      </c>
      <c r="D4526" s="167" t="s">
        <v>638</v>
      </c>
      <c r="E4526" s="176" t="s">
        <v>3158</v>
      </c>
      <c r="F4526" s="176" t="s">
        <v>3158</v>
      </c>
      <c r="G4526" s="176" t="s">
        <v>4858</v>
      </c>
      <c r="H4526" s="176" t="s">
        <v>4858</v>
      </c>
      <c r="I4526" s="176" t="s">
        <v>716</v>
      </c>
      <c r="J4526" s="176">
        <v>9.9141519999999996</v>
      </c>
      <c r="K4526" s="176">
        <v>125.277473</v>
      </c>
      <c r="L4526" s="176" t="s">
        <v>644</v>
      </c>
      <c r="M4526" s="176">
        <v>14</v>
      </c>
      <c r="N4526" s="176">
        <v>79</v>
      </c>
      <c r="O4526" s="176">
        <v>199</v>
      </c>
      <c r="P4526" s="176">
        <v>1456</v>
      </c>
      <c r="Q4526" s="176">
        <v>2691</v>
      </c>
      <c r="R4526" s="176" t="s">
        <v>644</v>
      </c>
      <c r="S4526" s="176">
        <v>1</v>
      </c>
      <c r="T4526" s="176">
        <v>1</v>
      </c>
      <c r="U4526" s="176" t="s">
        <v>644</v>
      </c>
      <c r="V4526" s="176" t="s">
        <v>644</v>
      </c>
      <c r="W4526" s="166">
        <f t="shared" si="251"/>
        <v>5</v>
      </c>
      <c r="X4526" s="176">
        <v>1</v>
      </c>
      <c r="Y4526" t="str">
        <f t="shared" si="250"/>
        <v>Public Secondary</v>
      </c>
      <c r="AA4526" t="str">
        <f t="shared" si="252"/>
        <v>23</v>
      </c>
    </row>
    <row r="4527" spans="1:27" ht="15.75" hidden="1" customHeight="1" x14ac:dyDescent="0.25">
      <c r="A4527" s="162">
        <v>4502</v>
      </c>
      <c r="B4527" s="176">
        <v>303485</v>
      </c>
      <c r="C4527" s="176" t="s">
        <v>4985</v>
      </c>
      <c r="D4527" s="167" t="s">
        <v>638</v>
      </c>
      <c r="E4527" s="176" t="s">
        <v>3158</v>
      </c>
      <c r="F4527" s="176" t="s">
        <v>3158</v>
      </c>
      <c r="G4527" s="176" t="s">
        <v>4813</v>
      </c>
      <c r="H4527" s="176" t="s">
        <v>4813</v>
      </c>
      <c r="I4527" s="176" t="s">
        <v>716</v>
      </c>
      <c r="J4527" s="176">
        <v>10.032400000000001</v>
      </c>
      <c r="K4527" s="176">
        <v>125.0048752</v>
      </c>
      <c r="L4527" s="176" t="s">
        <v>644</v>
      </c>
      <c r="M4527" s="176">
        <v>14</v>
      </c>
      <c r="N4527" s="176">
        <v>79</v>
      </c>
      <c r="O4527" s="176">
        <v>199</v>
      </c>
      <c r="P4527" s="176">
        <v>1449</v>
      </c>
      <c r="Q4527" s="176">
        <v>2683</v>
      </c>
      <c r="R4527" s="176" t="s">
        <v>644</v>
      </c>
      <c r="S4527" s="176">
        <v>1</v>
      </c>
      <c r="T4527" s="176">
        <v>1</v>
      </c>
      <c r="U4527" s="176" t="s">
        <v>644</v>
      </c>
      <c r="V4527" s="176" t="s">
        <v>644</v>
      </c>
      <c r="W4527" s="166">
        <f t="shared" si="251"/>
        <v>5</v>
      </c>
      <c r="X4527" s="176">
        <v>1</v>
      </c>
      <c r="Y4527" t="str">
        <f t="shared" si="250"/>
        <v>Public Secondary</v>
      </c>
      <c r="AA4527" t="str">
        <f t="shared" si="252"/>
        <v>23</v>
      </c>
    </row>
    <row r="4528" spans="1:27" ht="15.75" hidden="1" customHeight="1" x14ac:dyDescent="0.25">
      <c r="A4528" s="162">
        <v>4503</v>
      </c>
      <c r="B4528" s="176">
        <v>303486</v>
      </c>
      <c r="C4528" s="176" t="s">
        <v>4986</v>
      </c>
      <c r="D4528" s="167" t="s">
        <v>638</v>
      </c>
      <c r="E4528" s="176" t="s">
        <v>3158</v>
      </c>
      <c r="F4528" s="176" t="s">
        <v>3158</v>
      </c>
      <c r="G4528" s="176" t="s">
        <v>4752</v>
      </c>
      <c r="H4528" s="176" t="s">
        <v>4752</v>
      </c>
      <c r="I4528" s="176" t="s">
        <v>716</v>
      </c>
      <c r="J4528" s="176">
        <v>10.530597999999999</v>
      </c>
      <c r="K4528" s="176">
        <v>125.161552</v>
      </c>
      <c r="L4528" s="176" t="s">
        <v>644</v>
      </c>
      <c r="M4528" s="176">
        <v>14</v>
      </c>
      <c r="N4528" s="176">
        <v>79</v>
      </c>
      <c r="O4528" s="176">
        <v>199</v>
      </c>
      <c r="P4528" s="176">
        <v>1457</v>
      </c>
      <c r="Q4528" s="176">
        <v>2692</v>
      </c>
      <c r="R4528" s="176" t="s">
        <v>644</v>
      </c>
      <c r="S4528" s="176">
        <v>1</v>
      </c>
      <c r="T4528" s="176">
        <v>1</v>
      </c>
      <c r="U4528" s="176" t="s">
        <v>644</v>
      </c>
      <c r="V4528" s="176" t="s">
        <v>644</v>
      </c>
      <c r="W4528" s="166">
        <f t="shared" si="251"/>
        <v>5</v>
      </c>
      <c r="X4528" s="176">
        <v>1</v>
      </c>
      <c r="Y4528" t="str">
        <f t="shared" si="250"/>
        <v>Public Secondary</v>
      </c>
      <c r="AA4528" t="str">
        <f t="shared" si="252"/>
        <v>23</v>
      </c>
    </row>
    <row r="4529" spans="1:27" ht="15.75" hidden="1" customHeight="1" x14ac:dyDescent="0.25">
      <c r="A4529" s="162">
        <v>4504</v>
      </c>
      <c r="B4529" s="176">
        <v>303487</v>
      </c>
      <c r="C4529" s="176" t="s">
        <v>2907</v>
      </c>
      <c r="D4529" s="167" t="s">
        <v>638</v>
      </c>
      <c r="E4529" s="176" t="s">
        <v>3158</v>
      </c>
      <c r="F4529" s="176" t="s">
        <v>3158</v>
      </c>
      <c r="G4529" s="176" t="s">
        <v>4883</v>
      </c>
      <c r="H4529" s="176" t="s">
        <v>4887</v>
      </c>
      <c r="I4529" s="176" t="s">
        <v>716</v>
      </c>
      <c r="J4529" s="176">
        <v>10.38756944</v>
      </c>
      <c r="K4529" s="176">
        <v>124.97873610000001</v>
      </c>
      <c r="L4529" s="176" t="s">
        <v>644</v>
      </c>
      <c r="M4529" s="176">
        <v>14</v>
      </c>
      <c r="N4529" s="176">
        <v>79</v>
      </c>
      <c r="O4529" s="176">
        <v>199</v>
      </c>
      <c r="P4529" s="176">
        <v>1458</v>
      </c>
      <c r="Q4529" s="176">
        <v>2693</v>
      </c>
      <c r="R4529" s="176" t="s">
        <v>644</v>
      </c>
      <c r="S4529" s="176">
        <v>1</v>
      </c>
      <c r="T4529" s="176">
        <v>1</v>
      </c>
      <c r="U4529" s="176" t="s">
        <v>644</v>
      </c>
      <c r="V4529" s="176" t="s">
        <v>644</v>
      </c>
      <c r="W4529" s="166">
        <f t="shared" si="251"/>
        <v>5</v>
      </c>
      <c r="X4529" s="176">
        <v>1</v>
      </c>
      <c r="Y4529" t="str">
        <f t="shared" si="250"/>
        <v>Public Secondary</v>
      </c>
      <c r="AA4529" t="str">
        <f t="shared" si="252"/>
        <v>23</v>
      </c>
    </row>
    <row r="4530" spans="1:27" ht="15.75" hidden="1" customHeight="1" x14ac:dyDescent="0.25">
      <c r="A4530" s="162">
        <v>4505</v>
      </c>
      <c r="B4530" s="176">
        <v>303488</v>
      </c>
      <c r="C4530" s="176" t="s">
        <v>4987</v>
      </c>
      <c r="D4530" s="167" t="s">
        <v>638</v>
      </c>
      <c r="E4530" s="176" t="s">
        <v>3158</v>
      </c>
      <c r="F4530" s="176" t="s">
        <v>3158</v>
      </c>
      <c r="G4530" s="176" t="s">
        <v>4831</v>
      </c>
      <c r="H4530" s="176" t="s">
        <v>4831</v>
      </c>
      <c r="I4530" s="176" t="s">
        <v>716</v>
      </c>
      <c r="J4530" s="176">
        <v>10.159755560000001</v>
      </c>
      <c r="K4530" s="176">
        <v>124.9989167</v>
      </c>
      <c r="L4530" s="176" t="s">
        <v>644</v>
      </c>
      <c r="M4530" s="176">
        <v>14</v>
      </c>
      <c r="N4530" s="176">
        <v>79</v>
      </c>
      <c r="O4530" s="176">
        <v>199</v>
      </c>
      <c r="P4530" s="176">
        <v>1450</v>
      </c>
      <c r="Q4530" s="176">
        <v>2685</v>
      </c>
      <c r="R4530" s="176" t="s">
        <v>644</v>
      </c>
      <c r="S4530" s="176">
        <v>1</v>
      </c>
      <c r="T4530" s="176">
        <v>1</v>
      </c>
      <c r="U4530" s="176" t="s">
        <v>644</v>
      </c>
      <c r="V4530" s="176" t="s">
        <v>644</v>
      </c>
      <c r="W4530" s="166">
        <f t="shared" si="251"/>
        <v>5</v>
      </c>
      <c r="X4530" s="176">
        <v>1</v>
      </c>
      <c r="Y4530" t="str">
        <f t="shared" si="250"/>
        <v>Public Secondary</v>
      </c>
      <c r="AA4530" t="str">
        <f t="shared" si="252"/>
        <v>23</v>
      </c>
    </row>
    <row r="4531" spans="1:27" ht="15.75" hidden="1" customHeight="1" x14ac:dyDescent="0.25">
      <c r="A4531" s="162">
        <v>4506</v>
      </c>
      <c r="B4531" s="176">
        <v>303489</v>
      </c>
      <c r="C4531" s="176" t="s">
        <v>4988</v>
      </c>
      <c r="D4531" s="167" t="s">
        <v>638</v>
      </c>
      <c r="E4531" s="176" t="s">
        <v>3158</v>
      </c>
      <c r="F4531" s="176" t="s">
        <v>3158</v>
      </c>
      <c r="G4531" s="176" t="s">
        <v>4787</v>
      </c>
      <c r="H4531" s="176" t="s">
        <v>4787</v>
      </c>
      <c r="I4531" s="176" t="s">
        <v>716</v>
      </c>
      <c r="J4531" s="176">
        <v>10.091972999999999</v>
      </c>
      <c r="K4531" s="176">
        <v>125.135147</v>
      </c>
      <c r="L4531" s="176" t="s">
        <v>644</v>
      </c>
      <c r="M4531" s="176">
        <v>14</v>
      </c>
      <c r="N4531" s="176">
        <v>79</v>
      </c>
      <c r="O4531" s="176">
        <v>199</v>
      </c>
      <c r="P4531" s="176">
        <v>1454</v>
      </c>
      <c r="Q4531" s="176">
        <v>2689</v>
      </c>
      <c r="R4531" s="176" t="s">
        <v>644</v>
      </c>
      <c r="S4531" s="176">
        <v>1</v>
      </c>
      <c r="T4531" s="176">
        <v>1</v>
      </c>
      <c r="U4531" s="176" t="s">
        <v>644</v>
      </c>
      <c r="V4531" s="176" t="s">
        <v>644</v>
      </c>
      <c r="W4531" s="166">
        <f t="shared" si="251"/>
        <v>5</v>
      </c>
      <c r="X4531" s="176">
        <v>1</v>
      </c>
      <c r="Y4531" t="str">
        <f t="shared" si="250"/>
        <v>Public Secondary</v>
      </c>
      <c r="AA4531" t="str">
        <f t="shared" si="252"/>
        <v>23</v>
      </c>
    </row>
    <row r="4532" spans="1:27" ht="15.75" hidden="1" customHeight="1" x14ac:dyDescent="0.25">
      <c r="A4532" s="162">
        <v>4507</v>
      </c>
      <c r="B4532" s="176">
        <v>303490</v>
      </c>
      <c r="C4532" s="176" t="s">
        <v>4989</v>
      </c>
      <c r="D4532" s="167" t="s">
        <v>638</v>
      </c>
      <c r="E4532" s="176" t="s">
        <v>3158</v>
      </c>
      <c r="F4532" s="176" t="s">
        <v>3158</v>
      </c>
      <c r="G4532" s="176" t="s">
        <v>4905</v>
      </c>
      <c r="H4532" s="176" t="s">
        <v>4906</v>
      </c>
      <c r="I4532" s="176" t="s">
        <v>716</v>
      </c>
      <c r="J4532" s="176">
        <v>10.336536000000001</v>
      </c>
      <c r="K4532" s="176">
        <v>125.11837</v>
      </c>
      <c r="L4532" s="176" t="s">
        <v>644</v>
      </c>
      <c r="M4532" s="176">
        <v>14</v>
      </c>
      <c r="N4532" s="176">
        <v>79</v>
      </c>
      <c r="O4532" s="176">
        <v>199</v>
      </c>
      <c r="P4532" s="176">
        <v>1453</v>
      </c>
      <c r="Q4532" s="176">
        <v>2688</v>
      </c>
      <c r="R4532" s="176" t="s">
        <v>644</v>
      </c>
      <c r="S4532" s="176">
        <v>1</v>
      </c>
      <c r="T4532" s="176">
        <v>1</v>
      </c>
      <c r="U4532" s="176" t="s">
        <v>644</v>
      </c>
      <c r="V4532" s="176" t="s">
        <v>644</v>
      </c>
      <c r="W4532" s="166">
        <f t="shared" si="251"/>
        <v>5</v>
      </c>
      <c r="X4532" s="176">
        <v>1</v>
      </c>
      <c r="Y4532" t="str">
        <f t="shared" si="250"/>
        <v>Public Secondary</v>
      </c>
      <c r="AA4532" t="str">
        <f t="shared" si="252"/>
        <v>23</v>
      </c>
    </row>
    <row r="4533" spans="1:27" ht="15.75" hidden="1" customHeight="1" x14ac:dyDescent="0.25">
      <c r="A4533" s="162">
        <v>4508</v>
      </c>
      <c r="B4533" s="176">
        <v>303492</v>
      </c>
      <c r="C4533" s="176" t="s">
        <v>4990</v>
      </c>
      <c r="D4533" s="167" t="s">
        <v>638</v>
      </c>
      <c r="E4533" s="176" t="s">
        <v>3158</v>
      </c>
      <c r="F4533" s="176" t="s">
        <v>3158</v>
      </c>
      <c r="G4533" s="176" t="s">
        <v>4813</v>
      </c>
      <c r="H4533" s="176" t="s">
        <v>4813</v>
      </c>
      <c r="I4533" s="176" t="s">
        <v>716</v>
      </c>
      <c r="J4533" s="176">
        <v>10.040528</v>
      </c>
      <c r="K4533" s="176">
        <v>124.979179</v>
      </c>
      <c r="L4533" s="176" t="s">
        <v>644</v>
      </c>
      <c r="M4533" s="176">
        <v>14</v>
      </c>
      <c r="N4533" s="176">
        <v>79</v>
      </c>
      <c r="O4533" s="176">
        <v>199</v>
      </c>
      <c r="P4533" s="176">
        <v>1449</v>
      </c>
      <c r="Q4533" s="176">
        <v>2683</v>
      </c>
      <c r="R4533" s="176" t="s">
        <v>644</v>
      </c>
      <c r="S4533" s="176">
        <v>1</v>
      </c>
      <c r="T4533" s="176">
        <v>1</v>
      </c>
      <c r="U4533" s="176" t="s">
        <v>644</v>
      </c>
      <c r="V4533" s="176" t="s">
        <v>644</v>
      </c>
      <c r="W4533" s="166">
        <f t="shared" si="251"/>
        <v>5</v>
      </c>
      <c r="X4533" s="176">
        <v>1</v>
      </c>
      <c r="Y4533" t="str">
        <f t="shared" si="250"/>
        <v>Public Secondary</v>
      </c>
      <c r="AA4533" t="str">
        <f t="shared" si="252"/>
        <v>23</v>
      </c>
    </row>
    <row r="4534" spans="1:27" ht="15.75" hidden="1" customHeight="1" x14ac:dyDescent="0.25">
      <c r="A4534" s="162">
        <v>4509</v>
      </c>
      <c r="B4534" s="176">
        <v>313403</v>
      </c>
      <c r="C4534" s="176" t="s">
        <v>4991</v>
      </c>
      <c r="D4534" s="167" t="s">
        <v>638</v>
      </c>
      <c r="E4534" s="176" t="s">
        <v>3158</v>
      </c>
      <c r="F4534" s="176" t="s">
        <v>3158</v>
      </c>
      <c r="G4534" s="176" t="s">
        <v>4700</v>
      </c>
      <c r="H4534" s="176" t="s">
        <v>4703</v>
      </c>
      <c r="I4534" s="176" t="s">
        <v>716</v>
      </c>
      <c r="J4534" s="176">
        <v>10.46777778</v>
      </c>
      <c r="K4534" s="176">
        <v>124.72916669999999</v>
      </c>
      <c r="L4534" s="176" t="s">
        <v>644</v>
      </c>
      <c r="M4534" s="176">
        <v>14</v>
      </c>
      <c r="N4534" s="176">
        <v>79</v>
      </c>
      <c r="O4534" s="176">
        <v>199</v>
      </c>
      <c r="P4534" s="176">
        <v>1443</v>
      </c>
      <c r="Q4534" s="176">
        <v>2674</v>
      </c>
      <c r="R4534" s="176" t="s">
        <v>644</v>
      </c>
      <c r="S4534" s="176">
        <v>1</v>
      </c>
      <c r="T4534" s="176">
        <v>1</v>
      </c>
      <c r="U4534" s="176" t="s">
        <v>644</v>
      </c>
      <c r="V4534" s="176" t="s">
        <v>644</v>
      </c>
      <c r="W4534" s="166">
        <f t="shared" si="251"/>
        <v>5</v>
      </c>
      <c r="X4534" s="176">
        <v>1</v>
      </c>
      <c r="Y4534" t="str">
        <f t="shared" si="250"/>
        <v>Public Secondary</v>
      </c>
      <c r="AA4534" t="str">
        <f t="shared" si="252"/>
        <v>23</v>
      </c>
    </row>
    <row r="4535" spans="1:27" ht="15.75" hidden="1" customHeight="1" x14ac:dyDescent="0.25">
      <c r="A4535" s="162">
        <v>4510</v>
      </c>
      <c r="B4535" s="176">
        <v>313407</v>
      </c>
      <c r="C4535" s="176" t="s">
        <v>4992</v>
      </c>
      <c r="D4535" s="167" t="s">
        <v>638</v>
      </c>
      <c r="E4535" s="176" t="s">
        <v>3158</v>
      </c>
      <c r="F4535" s="176" t="s">
        <v>3158</v>
      </c>
      <c r="G4535" s="176" t="s">
        <v>4905</v>
      </c>
      <c r="H4535" s="176" t="s">
        <v>4906</v>
      </c>
      <c r="I4535" s="176" t="s">
        <v>716</v>
      </c>
      <c r="J4535" s="176">
        <v>10.285194000000001</v>
      </c>
      <c r="K4535" s="176">
        <v>125.149269</v>
      </c>
      <c r="L4535" s="176" t="s">
        <v>644</v>
      </c>
      <c r="M4535" s="176">
        <v>14</v>
      </c>
      <c r="N4535" s="176">
        <v>79</v>
      </c>
      <c r="O4535" s="176">
        <v>199</v>
      </c>
      <c r="P4535" s="176">
        <v>1453</v>
      </c>
      <c r="Q4535" s="176">
        <v>2688</v>
      </c>
      <c r="R4535" s="176" t="s">
        <v>644</v>
      </c>
      <c r="S4535" s="176">
        <v>1</v>
      </c>
      <c r="T4535" s="176">
        <v>1</v>
      </c>
      <c r="U4535" s="176" t="s">
        <v>644</v>
      </c>
      <c r="V4535" s="176" t="s">
        <v>644</v>
      </c>
      <c r="W4535" s="166">
        <f t="shared" si="251"/>
        <v>5</v>
      </c>
      <c r="X4535" s="176">
        <v>1</v>
      </c>
      <c r="Y4535" t="str">
        <f t="shared" si="250"/>
        <v>Public Secondary</v>
      </c>
      <c r="AA4535" t="str">
        <f t="shared" si="252"/>
        <v>23</v>
      </c>
    </row>
    <row r="4536" spans="1:27" ht="15.75" hidden="1" customHeight="1" x14ac:dyDescent="0.25">
      <c r="A4536" s="162">
        <v>4511</v>
      </c>
      <c r="B4536" s="176">
        <v>313408</v>
      </c>
      <c r="C4536" s="176" t="s">
        <v>4993</v>
      </c>
      <c r="D4536" s="167" t="s">
        <v>638</v>
      </c>
      <c r="E4536" s="176" t="s">
        <v>3158</v>
      </c>
      <c r="F4536" s="176" t="s">
        <v>3158</v>
      </c>
      <c r="G4536" s="176" t="s">
        <v>4752</v>
      </c>
      <c r="H4536" s="176" t="s">
        <v>4752</v>
      </c>
      <c r="I4536" s="176" t="s">
        <v>716</v>
      </c>
      <c r="J4536" s="176">
        <v>10.546756999999999</v>
      </c>
      <c r="K4536" s="176">
        <v>125.085776</v>
      </c>
      <c r="L4536" s="176" t="s">
        <v>644</v>
      </c>
      <c r="M4536" s="176">
        <v>14</v>
      </c>
      <c r="N4536" s="176">
        <v>79</v>
      </c>
      <c r="O4536" s="176">
        <v>199</v>
      </c>
      <c r="P4536" s="176">
        <v>1457</v>
      </c>
      <c r="Q4536" s="176">
        <v>2692</v>
      </c>
      <c r="R4536" s="176" t="s">
        <v>644</v>
      </c>
      <c r="S4536" s="176">
        <v>1</v>
      </c>
      <c r="T4536" s="176"/>
      <c r="U4536" s="176" t="s">
        <v>644</v>
      </c>
      <c r="V4536" s="176" t="s">
        <v>644</v>
      </c>
      <c r="W4536" s="166">
        <f t="shared" si="251"/>
        <v>2</v>
      </c>
      <c r="X4536" s="176">
        <v>1</v>
      </c>
      <c r="Y4536" t="str">
        <f t="shared" si="250"/>
        <v>Public JHS</v>
      </c>
      <c r="AA4536" t="str">
        <f t="shared" si="252"/>
        <v>2</v>
      </c>
    </row>
    <row r="4537" spans="1:27" ht="15.75" hidden="1" customHeight="1" x14ac:dyDescent="0.25">
      <c r="A4537" s="162">
        <v>4512</v>
      </c>
      <c r="B4537" s="176">
        <v>313409</v>
      </c>
      <c r="C4537" s="176" t="s">
        <v>4994</v>
      </c>
      <c r="D4537" s="167" t="s">
        <v>638</v>
      </c>
      <c r="E4537" s="176" t="s">
        <v>3158</v>
      </c>
      <c r="F4537" s="176" t="s">
        <v>3158</v>
      </c>
      <c r="G4537" s="176" t="s">
        <v>4784</v>
      </c>
      <c r="H4537" s="176" t="s">
        <v>4784</v>
      </c>
      <c r="I4537" s="176" t="s">
        <v>716</v>
      </c>
      <c r="J4537" s="176">
        <v>10.155782</v>
      </c>
      <c r="K4537" s="176">
        <v>125.121155</v>
      </c>
      <c r="L4537" s="176" t="s">
        <v>644</v>
      </c>
      <c r="M4537" s="176">
        <v>14</v>
      </c>
      <c r="N4537" s="176">
        <v>79</v>
      </c>
      <c r="O4537" s="176">
        <v>199</v>
      </c>
      <c r="P4537" s="176">
        <v>1447</v>
      </c>
      <c r="Q4537" s="176">
        <v>2681</v>
      </c>
      <c r="R4537" s="176" t="s">
        <v>644</v>
      </c>
      <c r="S4537" s="176">
        <v>1</v>
      </c>
      <c r="T4537" s="176">
        <v>1</v>
      </c>
      <c r="U4537" s="176" t="s">
        <v>644</v>
      </c>
      <c r="V4537" s="176" t="s">
        <v>644</v>
      </c>
      <c r="W4537" s="166">
        <f t="shared" si="251"/>
        <v>5</v>
      </c>
      <c r="X4537" s="176">
        <v>1</v>
      </c>
      <c r="Y4537" t="str">
        <f t="shared" si="250"/>
        <v>Public Secondary</v>
      </c>
      <c r="AA4537" t="str">
        <f t="shared" si="252"/>
        <v>23</v>
      </c>
    </row>
    <row r="4538" spans="1:27" ht="15.75" hidden="1" customHeight="1" x14ac:dyDescent="0.25">
      <c r="A4538" s="162">
        <v>4513</v>
      </c>
      <c r="B4538" s="176">
        <v>313411</v>
      </c>
      <c r="C4538" s="176" t="s">
        <v>4995</v>
      </c>
      <c r="D4538" s="167" t="s">
        <v>638</v>
      </c>
      <c r="E4538" s="176" t="s">
        <v>3158</v>
      </c>
      <c r="F4538" s="176" t="s">
        <v>3158</v>
      </c>
      <c r="G4538" s="176" t="s">
        <v>4777</v>
      </c>
      <c r="H4538" s="176" t="s">
        <v>4777</v>
      </c>
      <c r="I4538" s="176" t="s">
        <v>716</v>
      </c>
      <c r="J4538" s="176"/>
      <c r="K4538" s="176"/>
      <c r="L4538" s="176" t="s">
        <v>644</v>
      </c>
      <c r="M4538" s="176">
        <v>14</v>
      </c>
      <c r="N4538" s="176">
        <v>79</v>
      </c>
      <c r="O4538" s="176">
        <v>199</v>
      </c>
      <c r="P4538" s="176">
        <v>1446</v>
      </c>
      <c r="Q4538" s="176">
        <v>2680</v>
      </c>
      <c r="R4538" s="176" t="s">
        <v>644</v>
      </c>
      <c r="S4538" s="176">
        <v>1</v>
      </c>
      <c r="T4538" s="176"/>
      <c r="U4538" s="176" t="s">
        <v>644</v>
      </c>
      <c r="V4538" s="176" t="s">
        <v>644</v>
      </c>
      <c r="W4538" s="166">
        <f t="shared" si="251"/>
        <v>2</v>
      </c>
      <c r="X4538" s="176">
        <v>1</v>
      </c>
      <c r="Y4538" t="str">
        <f t="shared" si="250"/>
        <v>Public JHS</v>
      </c>
      <c r="AA4538" t="str">
        <f t="shared" si="252"/>
        <v>2</v>
      </c>
    </row>
    <row r="4539" spans="1:27" ht="15.75" hidden="1" customHeight="1" x14ac:dyDescent="0.25">
      <c r="A4539" s="162">
        <v>4514</v>
      </c>
      <c r="B4539" s="176">
        <v>404707</v>
      </c>
      <c r="C4539" s="176" t="s">
        <v>4996</v>
      </c>
      <c r="D4539" s="167" t="s">
        <v>638</v>
      </c>
      <c r="E4539" s="176" t="s">
        <v>3237</v>
      </c>
      <c r="F4539" s="176" t="s">
        <v>3158</v>
      </c>
      <c r="G4539" s="176" t="s">
        <v>4997</v>
      </c>
      <c r="H4539" s="176" t="s">
        <v>4764</v>
      </c>
      <c r="I4539" s="176" t="s">
        <v>439</v>
      </c>
      <c r="J4539" s="176">
        <v>10.272948</v>
      </c>
      <c r="K4539" s="176">
        <v>125.25753</v>
      </c>
      <c r="L4539" s="176" t="s">
        <v>910</v>
      </c>
      <c r="M4539" s="176">
        <v>14</v>
      </c>
      <c r="N4539" s="176">
        <v>79</v>
      </c>
      <c r="O4539" s="176">
        <v>199</v>
      </c>
      <c r="P4539" s="176">
        <v>1442</v>
      </c>
      <c r="Q4539" s="176">
        <v>2672</v>
      </c>
      <c r="R4539" s="176" t="str">
        <f>IF(B4539&lt;200000,1,"")</f>
        <v/>
      </c>
      <c r="S4539" s="176">
        <v>1</v>
      </c>
      <c r="T4539" s="176">
        <v>1</v>
      </c>
      <c r="U4539" s="176" t="s">
        <v>644</v>
      </c>
      <c r="V4539" s="176" t="s">
        <v>644</v>
      </c>
      <c r="W4539" s="166">
        <f t="shared" si="251"/>
        <v>5</v>
      </c>
      <c r="X4539" s="176">
        <v>2</v>
      </c>
      <c r="Y4539" t="str">
        <f t="shared" si="250"/>
        <v>Private Secondary</v>
      </c>
      <c r="AA4539" t="str">
        <f t="shared" si="252"/>
        <v>23</v>
      </c>
    </row>
    <row r="4540" spans="1:27" ht="15.75" hidden="1" customHeight="1" x14ac:dyDescent="0.25">
      <c r="A4540" s="162">
        <v>4515</v>
      </c>
      <c r="B4540" s="176">
        <v>404708</v>
      </c>
      <c r="C4540" s="176" t="s">
        <v>4998</v>
      </c>
      <c r="D4540" s="167" t="s">
        <v>638</v>
      </c>
      <c r="E4540" s="176" t="s">
        <v>3237</v>
      </c>
      <c r="F4540" s="176" t="s">
        <v>3158</v>
      </c>
      <c r="G4540" s="176" t="s">
        <v>4999</v>
      </c>
      <c r="H4540" s="176" t="s">
        <v>4727</v>
      </c>
      <c r="I4540" s="176" t="s">
        <v>3</v>
      </c>
      <c r="J4540" s="176">
        <v>10.301556</v>
      </c>
      <c r="K4540" s="176">
        <v>125.18697400000001</v>
      </c>
      <c r="L4540" s="176" t="s">
        <v>5000</v>
      </c>
      <c r="M4540" s="176">
        <v>14</v>
      </c>
      <c r="N4540" s="176">
        <v>79</v>
      </c>
      <c r="O4540" s="176">
        <v>199</v>
      </c>
      <c r="P4540" s="176">
        <v>1444</v>
      </c>
      <c r="Q4540" s="176">
        <v>2677</v>
      </c>
      <c r="R4540" s="176">
        <v>1</v>
      </c>
      <c r="S4540" s="176" t="s">
        <v>644</v>
      </c>
      <c r="T4540" s="176"/>
      <c r="U4540" s="176" t="s">
        <v>644</v>
      </c>
      <c r="V4540" s="176" t="s">
        <v>644</v>
      </c>
      <c r="W4540" s="166">
        <f t="shared" si="251"/>
        <v>1</v>
      </c>
      <c r="X4540" s="176">
        <v>2</v>
      </c>
      <c r="Y4540" t="str">
        <f t="shared" si="250"/>
        <v>Private Elementary</v>
      </c>
      <c r="AA4540" t="str">
        <f t="shared" si="252"/>
        <v>1</v>
      </c>
    </row>
    <row r="4541" spans="1:27" ht="15.75" hidden="1" customHeight="1" x14ac:dyDescent="0.25">
      <c r="A4541" s="162">
        <v>4516</v>
      </c>
      <c r="B4541" s="176">
        <v>404709</v>
      </c>
      <c r="C4541" s="176" t="s">
        <v>5001</v>
      </c>
      <c r="D4541" s="167" t="s">
        <v>638</v>
      </c>
      <c r="E4541" s="176" t="s">
        <v>3237</v>
      </c>
      <c r="F4541" s="176" t="s">
        <v>3158</v>
      </c>
      <c r="G4541" s="176" t="s">
        <v>4999</v>
      </c>
      <c r="H4541" s="176" t="s">
        <v>4727</v>
      </c>
      <c r="I4541" s="176" t="s">
        <v>3</v>
      </c>
      <c r="J4541" s="176">
        <v>10.421047</v>
      </c>
      <c r="K4541" s="176">
        <v>125.18388400000001</v>
      </c>
      <c r="L4541" s="176" t="s">
        <v>644</v>
      </c>
      <c r="M4541" s="176">
        <v>14</v>
      </c>
      <c r="N4541" s="176">
        <v>79</v>
      </c>
      <c r="O4541" s="176">
        <v>199</v>
      </c>
      <c r="P4541" s="176">
        <v>1444</v>
      </c>
      <c r="Q4541" s="176">
        <v>2677</v>
      </c>
      <c r="R4541" s="176">
        <v>1</v>
      </c>
      <c r="S4541" s="176" t="s">
        <v>644</v>
      </c>
      <c r="T4541" s="176"/>
      <c r="U4541" s="176" t="s">
        <v>644</v>
      </c>
      <c r="V4541" s="176" t="s">
        <v>644</v>
      </c>
      <c r="W4541" s="166">
        <f t="shared" si="251"/>
        <v>1</v>
      </c>
      <c r="X4541" s="176">
        <v>2</v>
      </c>
      <c r="Y4541" t="str">
        <f t="shared" si="250"/>
        <v>Private Elementary</v>
      </c>
      <c r="AA4541" t="str">
        <f t="shared" si="252"/>
        <v>1</v>
      </c>
    </row>
    <row r="4542" spans="1:27" ht="15.75" hidden="1" customHeight="1" x14ac:dyDescent="0.25">
      <c r="A4542" s="162">
        <v>4517</v>
      </c>
      <c r="B4542" s="176">
        <v>404710</v>
      </c>
      <c r="C4542" s="176" t="s">
        <v>5002</v>
      </c>
      <c r="D4542" s="167" t="s">
        <v>638</v>
      </c>
      <c r="E4542" s="176" t="s">
        <v>3237</v>
      </c>
      <c r="F4542" s="176" t="s">
        <v>3158</v>
      </c>
      <c r="G4542" s="176" t="s">
        <v>5003</v>
      </c>
      <c r="H4542" s="176" t="s">
        <v>4762</v>
      </c>
      <c r="I4542" s="176" t="s">
        <v>439</v>
      </c>
      <c r="J4542" s="176">
        <v>10.362463</v>
      </c>
      <c r="K4542" s="176">
        <v>125.24479700000001</v>
      </c>
      <c r="L4542" s="176" t="s">
        <v>5004</v>
      </c>
      <c r="M4542" s="176">
        <v>14</v>
      </c>
      <c r="N4542" s="176">
        <v>79</v>
      </c>
      <c r="O4542" s="176">
        <v>199</v>
      </c>
      <c r="P4542" s="176">
        <v>1445</v>
      </c>
      <c r="Q4542" s="176">
        <v>2679</v>
      </c>
      <c r="R4542" s="176">
        <v>1</v>
      </c>
      <c r="S4542" s="176">
        <v>1</v>
      </c>
      <c r="T4542" s="176">
        <v>1</v>
      </c>
      <c r="U4542" s="176" t="s">
        <v>644</v>
      </c>
      <c r="V4542" s="176" t="s">
        <v>644</v>
      </c>
      <c r="W4542" s="166">
        <f t="shared" si="251"/>
        <v>6</v>
      </c>
      <c r="X4542" s="176">
        <v>2</v>
      </c>
      <c r="Y4542" t="str">
        <f t="shared" si="250"/>
        <v>Private Complete K to 12</v>
      </c>
      <c r="AA4542" t="str">
        <f t="shared" si="252"/>
        <v>123</v>
      </c>
    </row>
    <row r="4543" spans="1:27" ht="15.75" hidden="1" customHeight="1" x14ac:dyDescent="0.25">
      <c r="A4543" s="162">
        <v>4518</v>
      </c>
      <c r="B4543" s="176">
        <v>404711</v>
      </c>
      <c r="C4543" s="176" t="s">
        <v>5005</v>
      </c>
      <c r="D4543" s="167" t="s">
        <v>638</v>
      </c>
      <c r="E4543" s="176" t="s">
        <v>3237</v>
      </c>
      <c r="F4543" s="176" t="s">
        <v>3158</v>
      </c>
      <c r="G4543" s="176" t="s">
        <v>4999</v>
      </c>
      <c r="H4543" s="176" t="s">
        <v>4727</v>
      </c>
      <c r="I4543" s="176" t="s">
        <v>439</v>
      </c>
      <c r="J4543" s="176">
        <v>10.396291</v>
      </c>
      <c r="K4543" s="176">
        <v>125.200546</v>
      </c>
      <c r="L4543" s="176" t="s">
        <v>644</v>
      </c>
      <c r="M4543" s="176">
        <v>14</v>
      </c>
      <c r="N4543" s="176">
        <v>79</v>
      </c>
      <c r="O4543" s="176">
        <v>199</v>
      </c>
      <c r="P4543" s="176">
        <v>1444</v>
      </c>
      <c r="Q4543" s="176">
        <v>2677</v>
      </c>
      <c r="R4543" s="176">
        <v>1</v>
      </c>
      <c r="S4543" s="176">
        <v>1</v>
      </c>
      <c r="T4543" s="176">
        <v>1</v>
      </c>
      <c r="U4543" s="176" t="s">
        <v>644</v>
      </c>
      <c r="V4543" s="176" t="s">
        <v>644</v>
      </c>
      <c r="W4543" s="166">
        <f t="shared" si="251"/>
        <v>6</v>
      </c>
      <c r="X4543" s="176">
        <v>2</v>
      </c>
      <c r="Y4543" t="str">
        <f t="shared" si="250"/>
        <v>Private Complete K to 12</v>
      </c>
      <c r="AA4543" t="str">
        <f t="shared" si="252"/>
        <v>123</v>
      </c>
    </row>
    <row r="4544" spans="1:27" ht="15.75" hidden="1" customHeight="1" x14ac:dyDescent="0.25">
      <c r="A4544" s="162">
        <v>4519</v>
      </c>
      <c r="B4544" s="176">
        <v>404712</v>
      </c>
      <c r="C4544" s="176" t="s">
        <v>5006</v>
      </c>
      <c r="D4544" s="167" t="s">
        <v>638</v>
      </c>
      <c r="E4544" s="176" t="s">
        <v>3237</v>
      </c>
      <c r="F4544" s="176" t="s">
        <v>3158</v>
      </c>
      <c r="G4544" s="176" t="s">
        <v>5007</v>
      </c>
      <c r="H4544" s="176" t="s">
        <v>4777</v>
      </c>
      <c r="I4544" s="176" t="s">
        <v>439</v>
      </c>
      <c r="J4544" s="176">
        <v>10.2965</v>
      </c>
      <c r="K4544" s="176">
        <v>125.050934</v>
      </c>
      <c r="L4544" s="176" t="s">
        <v>3798</v>
      </c>
      <c r="M4544" s="176">
        <v>14</v>
      </c>
      <c r="N4544" s="176">
        <v>79</v>
      </c>
      <c r="O4544" s="176">
        <v>199</v>
      </c>
      <c r="P4544" s="176">
        <v>1446</v>
      </c>
      <c r="Q4544" s="176">
        <v>2680</v>
      </c>
      <c r="R4544" s="176" t="str">
        <f>IF(B4544&lt;200000,1,"")</f>
        <v/>
      </c>
      <c r="S4544" s="176">
        <v>1</v>
      </c>
      <c r="T4544" s="176">
        <v>1</v>
      </c>
      <c r="U4544" s="176" t="s">
        <v>644</v>
      </c>
      <c r="V4544" s="176" t="s">
        <v>644</v>
      </c>
      <c r="W4544" s="166">
        <f t="shared" si="251"/>
        <v>5</v>
      </c>
      <c r="X4544" s="176">
        <v>2</v>
      </c>
      <c r="Y4544" t="str">
        <f t="shared" si="250"/>
        <v>Private Secondary</v>
      </c>
      <c r="AA4544" t="str">
        <f t="shared" si="252"/>
        <v>23</v>
      </c>
    </row>
    <row r="4545" spans="1:27" ht="15.75" hidden="1" customHeight="1" x14ac:dyDescent="0.25">
      <c r="A4545" s="162">
        <v>4520</v>
      </c>
      <c r="B4545" s="176">
        <v>404714</v>
      </c>
      <c r="C4545" s="176" t="s">
        <v>5008</v>
      </c>
      <c r="D4545" s="167" t="s">
        <v>638</v>
      </c>
      <c r="E4545" s="176" t="s">
        <v>3237</v>
      </c>
      <c r="F4545" s="176" t="s">
        <v>3158</v>
      </c>
      <c r="G4545" s="176" t="s">
        <v>5009</v>
      </c>
      <c r="H4545" s="176" t="s">
        <v>4784</v>
      </c>
      <c r="I4545" s="176" t="s">
        <v>439</v>
      </c>
      <c r="J4545" s="176">
        <v>10.156632999999999</v>
      </c>
      <c r="K4545" s="176">
        <v>125.11792800000001</v>
      </c>
      <c r="L4545" s="176" t="s">
        <v>644</v>
      </c>
      <c r="M4545" s="176">
        <v>14</v>
      </c>
      <c r="N4545" s="176">
        <v>79</v>
      </c>
      <c r="O4545" s="176">
        <v>199</v>
      </c>
      <c r="P4545" s="176">
        <v>1447</v>
      </c>
      <c r="Q4545" s="176">
        <v>2681</v>
      </c>
      <c r="R4545" s="176" t="str">
        <f>IF(B4545&lt;200000,1,"")</f>
        <v/>
      </c>
      <c r="S4545" s="176">
        <v>1</v>
      </c>
      <c r="T4545" s="176">
        <v>1</v>
      </c>
      <c r="U4545" s="176" t="s">
        <v>644</v>
      </c>
      <c r="V4545" s="176" t="s">
        <v>644</v>
      </c>
      <c r="W4545" s="166">
        <f t="shared" si="251"/>
        <v>5</v>
      </c>
      <c r="X4545" s="176">
        <v>2</v>
      </c>
      <c r="Y4545" t="str">
        <f t="shared" si="250"/>
        <v>Private Secondary</v>
      </c>
      <c r="AA4545" t="str">
        <f t="shared" si="252"/>
        <v>23</v>
      </c>
    </row>
    <row r="4546" spans="1:27" ht="15.75" hidden="1" customHeight="1" x14ac:dyDescent="0.25">
      <c r="A4546" s="162">
        <v>4521</v>
      </c>
      <c r="B4546" s="176">
        <v>404720</v>
      </c>
      <c r="C4546" s="176" t="s">
        <v>5010</v>
      </c>
      <c r="D4546" s="167" t="s">
        <v>638</v>
      </c>
      <c r="E4546" s="176" t="s">
        <v>3237</v>
      </c>
      <c r="F4546" s="176" t="s">
        <v>3158</v>
      </c>
      <c r="G4546" s="176" t="s">
        <v>5011</v>
      </c>
      <c r="H4546" s="176" t="s">
        <v>4813</v>
      </c>
      <c r="I4546" s="176" t="s">
        <v>439</v>
      </c>
      <c r="J4546" s="176">
        <v>10.077169</v>
      </c>
      <c r="K4546" s="176">
        <v>124.94259599999999</v>
      </c>
      <c r="L4546" s="176" t="s">
        <v>644</v>
      </c>
      <c r="M4546" s="176">
        <v>14</v>
      </c>
      <c r="N4546" s="176">
        <v>79</v>
      </c>
      <c r="O4546" s="176">
        <v>199</v>
      </c>
      <c r="P4546" s="176">
        <v>1449</v>
      </c>
      <c r="Q4546" s="176">
        <v>2683</v>
      </c>
      <c r="R4546" s="176" t="str">
        <f>IF(B4546&lt;200000,1,"")</f>
        <v/>
      </c>
      <c r="S4546" s="176">
        <v>1</v>
      </c>
      <c r="T4546" s="176">
        <v>1</v>
      </c>
      <c r="U4546" s="176" t="s">
        <v>644</v>
      </c>
      <c r="V4546" s="176" t="s">
        <v>644</v>
      </c>
      <c r="W4546" s="166">
        <f t="shared" si="251"/>
        <v>5</v>
      </c>
      <c r="X4546" s="176">
        <v>2</v>
      </c>
      <c r="Y4546" t="str">
        <f t="shared" si="250"/>
        <v>Private Secondary</v>
      </c>
      <c r="AA4546" t="str">
        <f t="shared" si="252"/>
        <v>23</v>
      </c>
    </row>
    <row r="4547" spans="1:27" ht="15.75" hidden="1" customHeight="1" x14ac:dyDescent="0.25">
      <c r="A4547" s="162">
        <v>4522</v>
      </c>
      <c r="B4547" s="176">
        <v>404721</v>
      </c>
      <c r="C4547" s="176" t="s">
        <v>5012</v>
      </c>
      <c r="D4547" s="167" t="s">
        <v>638</v>
      </c>
      <c r="E4547" s="176" t="s">
        <v>3237</v>
      </c>
      <c r="F4547" s="176" t="s">
        <v>3158</v>
      </c>
      <c r="G4547" s="176" t="s">
        <v>5013</v>
      </c>
      <c r="H4547" s="176" t="s">
        <v>4831</v>
      </c>
      <c r="I4547" s="176" t="s">
        <v>439</v>
      </c>
      <c r="J4547" s="176">
        <v>10.157435</v>
      </c>
      <c r="K4547" s="176">
        <v>125.000839</v>
      </c>
      <c r="L4547" s="176" t="s">
        <v>5014</v>
      </c>
      <c r="M4547" s="176">
        <v>14</v>
      </c>
      <c r="N4547" s="176">
        <v>79</v>
      </c>
      <c r="O4547" s="176">
        <v>199</v>
      </c>
      <c r="P4547" s="176">
        <v>1450</v>
      </c>
      <c r="Q4547" s="176">
        <v>2685</v>
      </c>
      <c r="R4547" s="176">
        <v>1</v>
      </c>
      <c r="S4547" s="176">
        <v>1</v>
      </c>
      <c r="T4547" s="176">
        <v>1</v>
      </c>
      <c r="U4547" s="176" t="s">
        <v>644</v>
      </c>
      <c r="V4547" s="176" t="s">
        <v>644</v>
      </c>
      <c r="W4547" s="166">
        <f t="shared" si="251"/>
        <v>6</v>
      </c>
      <c r="X4547" s="176">
        <v>2</v>
      </c>
      <c r="Y4547" t="str">
        <f t="shared" si="250"/>
        <v>Private Complete K to 12</v>
      </c>
      <c r="AA4547" t="str">
        <f t="shared" si="252"/>
        <v>123</v>
      </c>
    </row>
    <row r="4548" spans="1:27" ht="15.75" hidden="1" customHeight="1" x14ac:dyDescent="0.25">
      <c r="A4548" s="162">
        <v>4523</v>
      </c>
      <c r="B4548" s="176">
        <v>404722</v>
      </c>
      <c r="C4548" s="176" t="s">
        <v>5015</v>
      </c>
      <c r="D4548" s="167" t="s">
        <v>638</v>
      </c>
      <c r="E4548" s="176" t="s">
        <v>3237</v>
      </c>
      <c r="F4548" s="176" t="s">
        <v>3158</v>
      </c>
      <c r="G4548" s="176" t="s">
        <v>5016</v>
      </c>
      <c r="H4548" s="176" t="s">
        <v>4846</v>
      </c>
      <c r="I4548" s="176" t="s">
        <v>439</v>
      </c>
      <c r="J4548" s="176">
        <v>10.030339</v>
      </c>
      <c r="K4548" s="176">
        <v>125.016319</v>
      </c>
      <c r="L4548" s="176" t="s">
        <v>5017</v>
      </c>
      <c r="M4548" s="176">
        <v>14</v>
      </c>
      <c r="N4548" s="176">
        <v>79</v>
      </c>
      <c r="O4548" s="176">
        <v>199</v>
      </c>
      <c r="P4548" s="176">
        <v>1451</v>
      </c>
      <c r="Q4548" s="176">
        <v>2686</v>
      </c>
      <c r="R4548" s="176">
        <v>1</v>
      </c>
      <c r="S4548" s="176">
        <v>1</v>
      </c>
      <c r="T4548" s="176">
        <v>1</v>
      </c>
      <c r="U4548" s="176" t="s">
        <v>644</v>
      </c>
      <c r="V4548" s="176" t="s">
        <v>644</v>
      </c>
      <c r="W4548" s="166">
        <f t="shared" si="251"/>
        <v>6</v>
      </c>
      <c r="X4548" s="176">
        <v>2</v>
      </c>
      <c r="Y4548" t="str">
        <f t="shared" si="250"/>
        <v>Private Complete K to 12</v>
      </c>
      <c r="AA4548" t="str">
        <f t="shared" si="252"/>
        <v>123</v>
      </c>
    </row>
    <row r="4549" spans="1:27" ht="15.75" hidden="1" customHeight="1" x14ac:dyDescent="0.25">
      <c r="A4549" s="162">
        <v>4524</v>
      </c>
      <c r="B4549" s="176">
        <v>404723</v>
      </c>
      <c r="C4549" s="176" t="s">
        <v>5018</v>
      </c>
      <c r="D4549" s="167" t="s">
        <v>638</v>
      </c>
      <c r="E4549" s="176" t="s">
        <v>3237</v>
      </c>
      <c r="F4549" s="176" t="s">
        <v>3158</v>
      </c>
      <c r="G4549" s="176" t="s">
        <v>5019</v>
      </c>
      <c r="H4549" s="176" t="s">
        <v>4906</v>
      </c>
      <c r="I4549" s="176" t="s">
        <v>439</v>
      </c>
      <c r="J4549" s="176"/>
      <c r="K4549" s="176"/>
      <c r="L4549" s="176" t="s">
        <v>5020</v>
      </c>
      <c r="M4549" s="176">
        <v>14</v>
      </c>
      <c r="N4549" s="176">
        <v>79</v>
      </c>
      <c r="O4549" s="176">
        <v>199</v>
      </c>
      <c r="P4549" s="176">
        <v>1453</v>
      </c>
      <c r="Q4549" s="176">
        <v>2688</v>
      </c>
      <c r="R4549" s="176" t="str">
        <f>IF(B4549&lt;200000,1,"")</f>
        <v/>
      </c>
      <c r="S4549" s="176">
        <v>1</v>
      </c>
      <c r="T4549" s="176">
        <v>1</v>
      </c>
      <c r="U4549" s="176" t="s">
        <v>644</v>
      </c>
      <c r="V4549" s="176" t="s">
        <v>644</v>
      </c>
      <c r="W4549" s="166">
        <f t="shared" si="251"/>
        <v>5</v>
      </c>
      <c r="X4549" s="176">
        <v>2</v>
      </c>
      <c r="Y4549" t="str">
        <f t="shared" si="250"/>
        <v>Private Secondary</v>
      </c>
      <c r="AA4549" t="str">
        <f t="shared" si="252"/>
        <v>23</v>
      </c>
    </row>
    <row r="4550" spans="1:27" ht="15.75" hidden="1" customHeight="1" x14ac:dyDescent="0.25">
      <c r="A4550" s="162">
        <v>4525</v>
      </c>
      <c r="B4550" s="176">
        <v>404724</v>
      </c>
      <c r="C4550" s="176" t="s">
        <v>5021</v>
      </c>
      <c r="D4550" s="167" t="s">
        <v>638</v>
      </c>
      <c r="E4550" s="176" t="s">
        <v>3237</v>
      </c>
      <c r="F4550" s="176" t="s">
        <v>3158</v>
      </c>
      <c r="G4550" s="176" t="s">
        <v>5022</v>
      </c>
      <c r="H4550" s="176" t="s">
        <v>4787</v>
      </c>
      <c r="I4550" s="176" t="s">
        <v>439</v>
      </c>
      <c r="J4550" s="176">
        <v>10.056628</v>
      </c>
      <c r="K4550" s="176">
        <v>125.157364</v>
      </c>
      <c r="L4550" s="176" t="s">
        <v>5023</v>
      </c>
      <c r="M4550" s="176">
        <v>14</v>
      </c>
      <c r="N4550" s="176">
        <v>79</v>
      </c>
      <c r="O4550" s="176">
        <v>199</v>
      </c>
      <c r="P4550" s="176">
        <v>1454</v>
      </c>
      <c r="Q4550" s="176">
        <v>2689</v>
      </c>
      <c r="R4550" s="176" t="str">
        <f>IF(B4550&lt;200000,1,"")</f>
        <v/>
      </c>
      <c r="S4550" s="176">
        <v>1</v>
      </c>
      <c r="T4550" s="176"/>
      <c r="U4550" s="176" t="s">
        <v>644</v>
      </c>
      <c r="V4550" s="176" t="s">
        <v>644</v>
      </c>
      <c r="W4550" s="166">
        <f t="shared" si="251"/>
        <v>2</v>
      </c>
      <c r="X4550" s="176">
        <v>2</v>
      </c>
      <c r="Y4550" t="str">
        <f t="shared" si="250"/>
        <v>Private JHS</v>
      </c>
      <c r="AA4550" t="str">
        <f t="shared" si="252"/>
        <v>2</v>
      </c>
    </row>
    <row r="4551" spans="1:27" ht="15.75" hidden="1" customHeight="1" x14ac:dyDescent="0.25">
      <c r="A4551" s="162">
        <v>4526</v>
      </c>
      <c r="B4551" s="176">
        <v>404725</v>
      </c>
      <c r="C4551" s="176" t="s">
        <v>5024</v>
      </c>
      <c r="D4551" s="167" t="s">
        <v>638</v>
      </c>
      <c r="E4551" s="176" t="s">
        <v>3237</v>
      </c>
      <c r="F4551" s="176" t="s">
        <v>3158</v>
      </c>
      <c r="G4551" s="176" t="s">
        <v>5025</v>
      </c>
      <c r="H4551" s="176" t="s">
        <v>4752</v>
      </c>
      <c r="I4551" s="176" t="s">
        <v>3</v>
      </c>
      <c r="J4551" s="176">
        <v>10.488498</v>
      </c>
      <c r="K4551" s="176">
        <v>125.185616</v>
      </c>
      <c r="L4551" s="176" t="s">
        <v>5026</v>
      </c>
      <c r="M4551" s="176">
        <v>14</v>
      </c>
      <c r="N4551" s="176">
        <v>79</v>
      </c>
      <c r="O4551" s="176">
        <v>199</v>
      </c>
      <c r="P4551" s="176">
        <v>1457</v>
      </c>
      <c r="Q4551" s="176">
        <v>2692</v>
      </c>
      <c r="R4551" s="176">
        <v>1</v>
      </c>
      <c r="S4551" s="176" t="s">
        <v>644</v>
      </c>
      <c r="T4551" s="176"/>
      <c r="U4551" s="176" t="s">
        <v>644</v>
      </c>
      <c r="V4551" s="176" t="s">
        <v>644</v>
      </c>
      <c r="W4551" s="166">
        <f t="shared" si="251"/>
        <v>1</v>
      </c>
      <c r="X4551" s="176">
        <v>2</v>
      </c>
      <c r="Y4551" t="str">
        <f t="shared" si="250"/>
        <v>Private Elementary</v>
      </c>
      <c r="AA4551" t="str">
        <f t="shared" si="252"/>
        <v>1</v>
      </c>
    </row>
    <row r="4552" spans="1:27" ht="15.75" hidden="1" customHeight="1" x14ac:dyDescent="0.25">
      <c r="A4552" s="162">
        <v>4527</v>
      </c>
      <c r="B4552" s="176">
        <v>404726</v>
      </c>
      <c r="C4552" s="176" t="s">
        <v>736</v>
      </c>
      <c r="D4552" s="167" t="s">
        <v>638</v>
      </c>
      <c r="E4552" s="176" t="s">
        <v>3237</v>
      </c>
      <c r="F4552" s="176" t="s">
        <v>3158</v>
      </c>
      <c r="G4552" s="176" t="s">
        <v>5027</v>
      </c>
      <c r="H4552" s="176" t="s">
        <v>4887</v>
      </c>
      <c r="I4552" s="176" t="s">
        <v>3</v>
      </c>
      <c r="J4552" s="176">
        <v>10.384741</v>
      </c>
      <c r="K4552" s="176">
        <v>124.977654</v>
      </c>
      <c r="L4552" s="176" t="s">
        <v>5028</v>
      </c>
      <c r="M4552" s="176">
        <v>14</v>
      </c>
      <c r="N4552" s="176">
        <v>79</v>
      </c>
      <c r="O4552" s="176">
        <v>199</v>
      </c>
      <c r="P4552" s="176">
        <v>1458</v>
      </c>
      <c r="Q4552" s="176">
        <v>2693</v>
      </c>
      <c r="R4552" s="176">
        <v>1</v>
      </c>
      <c r="S4552" s="176" t="s">
        <v>644</v>
      </c>
      <c r="T4552" s="176"/>
      <c r="U4552" s="176" t="s">
        <v>644</v>
      </c>
      <c r="V4552" s="176" t="s">
        <v>644</v>
      </c>
      <c r="W4552" s="166">
        <f t="shared" si="251"/>
        <v>1</v>
      </c>
      <c r="X4552" s="176">
        <v>2</v>
      </c>
      <c r="Y4552" t="str">
        <f t="shared" si="250"/>
        <v>Private Elementary</v>
      </c>
      <c r="AA4552" t="str">
        <f t="shared" si="252"/>
        <v>1</v>
      </c>
    </row>
    <row r="4553" spans="1:27" ht="15.75" hidden="1" customHeight="1" x14ac:dyDescent="0.25">
      <c r="A4553" s="162">
        <v>4528</v>
      </c>
      <c r="B4553" s="176">
        <v>404728</v>
      </c>
      <c r="C4553" s="176" t="s">
        <v>5029</v>
      </c>
      <c r="D4553" s="167" t="s">
        <v>638</v>
      </c>
      <c r="E4553" s="176" t="s">
        <v>3237</v>
      </c>
      <c r="F4553" s="176" t="s">
        <v>3158</v>
      </c>
      <c r="G4553" s="176" t="s">
        <v>5027</v>
      </c>
      <c r="H4553" s="176" t="s">
        <v>4884</v>
      </c>
      <c r="I4553" s="176" t="s">
        <v>3</v>
      </c>
      <c r="J4553" s="176"/>
      <c r="K4553" s="176"/>
      <c r="L4553" s="176" t="s">
        <v>5030</v>
      </c>
      <c r="M4553" s="176">
        <v>14</v>
      </c>
      <c r="N4553" s="176">
        <v>79</v>
      </c>
      <c r="O4553" s="176">
        <v>199</v>
      </c>
      <c r="P4553" s="176">
        <v>1458</v>
      </c>
      <c r="Q4553" s="176">
        <v>2694</v>
      </c>
      <c r="R4553" s="176">
        <v>1</v>
      </c>
      <c r="S4553" s="176" t="s">
        <v>644</v>
      </c>
      <c r="T4553" s="176"/>
      <c r="U4553" s="176" t="s">
        <v>644</v>
      </c>
      <c r="V4553" s="176" t="s">
        <v>644</v>
      </c>
      <c r="W4553" s="166">
        <f t="shared" si="251"/>
        <v>1</v>
      </c>
      <c r="X4553" s="176">
        <v>2</v>
      </c>
      <c r="Y4553" t="str">
        <f t="shared" si="250"/>
        <v>Private Elementary</v>
      </c>
      <c r="AA4553" t="str">
        <f t="shared" si="252"/>
        <v>1</v>
      </c>
    </row>
    <row r="4554" spans="1:27" ht="15.75" hidden="1" customHeight="1" x14ac:dyDescent="0.25">
      <c r="A4554" s="162">
        <v>4529</v>
      </c>
      <c r="B4554" s="176">
        <v>404729</v>
      </c>
      <c r="C4554" s="176" t="s">
        <v>5031</v>
      </c>
      <c r="D4554" s="167" t="s">
        <v>638</v>
      </c>
      <c r="E4554" s="176" t="s">
        <v>3237</v>
      </c>
      <c r="F4554" s="176" t="s">
        <v>3158</v>
      </c>
      <c r="G4554" s="176" t="s">
        <v>5027</v>
      </c>
      <c r="H4554" s="176" t="s">
        <v>4887</v>
      </c>
      <c r="I4554" s="176" t="s">
        <v>439</v>
      </c>
      <c r="J4554" s="176"/>
      <c r="K4554" s="176"/>
      <c r="L4554" s="176" t="s">
        <v>5032</v>
      </c>
      <c r="M4554" s="176">
        <v>14</v>
      </c>
      <c r="N4554" s="176">
        <v>79</v>
      </c>
      <c r="O4554" s="176">
        <v>199</v>
      </c>
      <c r="P4554" s="176">
        <v>1458</v>
      </c>
      <c r="Q4554" s="176">
        <v>2693</v>
      </c>
      <c r="R4554" s="176">
        <v>1</v>
      </c>
      <c r="S4554" s="176">
        <v>1</v>
      </c>
      <c r="T4554" s="176">
        <v>1</v>
      </c>
      <c r="U4554" s="176" t="s">
        <v>644</v>
      </c>
      <c r="V4554" s="176" t="s">
        <v>644</v>
      </c>
      <c r="W4554" s="166">
        <f t="shared" si="251"/>
        <v>6</v>
      </c>
      <c r="X4554" s="176">
        <v>2</v>
      </c>
      <c r="Y4554" t="str">
        <f t="shared" si="250"/>
        <v>Private Complete K to 12</v>
      </c>
      <c r="AA4554" t="str">
        <f t="shared" si="252"/>
        <v>123</v>
      </c>
    </row>
    <row r="4555" spans="1:27" ht="15.75" hidden="1" customHeight="1" x14ac:dyDescent="0.25">
      <c r="A4555" s="162">
        <v>4530</v>
      </c>
      <c r="B4555" s="176">
        <v>404730</v>
      </c>
      <c r="C4555" s="176" t="s">
        <v>5033</v>
      </c>
      <c r="D4555" s="167" t="s">
        <v>638</v>
      </c>
      <c r="E4555" s="176" t="s">
        <v>3237</v>
      </c>
      <c r="F4555" s="176" t="s">
        <v>3158</v>
      </c>
      <c r="G4555" s="176" t="s">
        <v>5034</v>
      </c>
      <c r="H4555" s="176" t="s">
        <v>4923</v>
      </c>
      <c r="I4555" s="176" t="s">
        <v>439</v>
      </c>
      <c r="J4555" s="176">
        <v>10.248792999999999</v>
      </c>
      <c r="K4555" s="176">
        <v>124.98307800000001</v>
      </c>
      <c r="L4555" s="176" t="s">
        <v>5035</v>
      </c>
      <c r="M4555" s="176">
        <v>14</v>
      </c>
      <c r="N4555" s="176">
        <v>79</v>
      </c>
      <c r="O4555" s="176">
        <v>199</v>
      </c>
      <c r="P4555" s="176">
        <v>1459</v>
      </c>
      <c r="Q4555" s="176">
        <v>2695</v>
      </c>
      <c r="R4555" s="176" t="str">
        <f>IF(B4555&lt;200000,1,"")</f>
        <v/>
      </c>
      <c r="S4555" s="176">
        <v>1</v>
      </c>
      <c r="T4555" s="176">
        <v>1</v>
      </c>
      <c r="U4555" s="176" t="s">
        <v>644</v>
      </c>
      <c r="V4555" s="176" t="s">
        <v>644</v>
      </c>
      <c r="W4555" s="166">
        <f t="shared" si="251"/>
        <v>5</v>
      </c>
      <c r="X4555" s="176">
        <v>2</v>
      </c>
      <c r="Y4555" t="str">
        <f t="shared" si="250"/>
        <v>Private Secondary</v>
      </c>
      <c r="AA4555" t="str">
        <f t="shared" si="252"/>
        <v>23</v>
      </c>
    </row>
    <row r="4556" spans="1:27" ht="15.75" hidden="1" customHeight="1" x14ac:dyDescent="0.25">
      <c r="A4556" s="162">
        <v>4531</v>
      </c>
      <c r="B4556" s="176">
        <v>404731</v>
      </c>
      <c r="C4556" s="176" t="s">
        <v>5036</v>
      </c>
      <c r="D4556" s="167" t="s">
        <v>638</v>
      </c>
      <c r="E4556" s="176" t="s">
        <v>3237</v>
      </c>
      <c r="F4556" s="176" t="s">
        <v>3158</v>
      </c>
      <c r="G4556" s="176" t="s">
        <v>5037</v>
      </c>
      <c r="H4556" s="176" t="s">
        <v>4850</v>
      </c>
      <c r="I4556" s="176" t="s">
        <v>3</v>
      </c>
      <c r="J4556" s="176"/>
      <c r="K4556" s="176"/>
      <c r="L4556" s="176" t="s">
        <v>5038</v>
      </c>
      <c r="M4556" s="176">
        <v>14</v>
      </c>
      <c r="N4556" s="176">
        <v>79</v>
      </c>
      <c r="O4556" s="176">
        <v>199</v>
      </c>
      <c r="P4556" s="176">
        <v>1448</v>
      </c>
      <c r="Q4556" s="176">
        <v>2682</v>
      </c>
      <c r="R4556" s="176">
        <v>1</v>
      </c>
      <c r="S4556" s="176" t="s">
        <v>644</v>
      </c>
      <c r="T4556" s="176"/>
      <c r="U4556" s="176" t="s">
        <v>644</v>
      </c>
      <c r="V4556" s="176" t="s">
        <v>644</v>
      </c>
      <c r="W4556" s="166">
        <f t="shared" si="251"/>
        <v>1</v>
      </c>
      <c r="X4556" s="176">
        <v>2</v>
      </c>
      <c r="Y4556" t="str">
        <f t="shared" si="250"/>
        <v>Private Elementary</v>
      </c>
      <c r="AA4556" t="str">
        <f t="shared" si="252"/>
        <v>1</v>
      </c>
    </row>
    <row r="4557" spans="1:27" ht="15.75" hidden="1" customHeight="1" x14ac:dyDescent="0.25">
      <c r="A4557" s="162">
        <v>4532</v>
      </c>
      <c r="B4557" s="176">
        <v>452002</v>
      </c>
      <c r="C4557" s="176" t="s">
        <v>5039</v>
      </c>
      <c r="D4557" s="167" t="s">
        <v>638</v>
      </c>
      <c r="E4557" s="176" t="s">
        <v>3237</v>
      </c>
      <c r="F4557" s="176" t="s">
        <v>3158</v>
      </c>
      <c r="G4557" s="176" t="s">
        <v>5011</v>
      </c>
      <c r="H4557" s="176" t="s">
        <v>4813</v>
      </c>
      <c r="I4557" s="176" t="s">
        <v>439</v>
      </c>
      <c r="J4557" s="176">
        <v>10.080259</v>
      </c>
      <c r="K4557" s="176">
        <v>124.938393</v>
      </c>
      <c r="L4557" s="176" t="s">
        <v>5040</v>
      </c>
      <c r="M4557" s="176">
        <v>14</v>
      </c>
      <c r="N4557" s="176">
        <v>79</v>
      </c>
      <c r="O4557" s="176">
        <v>199</v>
      </c>
      <c r="P4557" s="176">
        <v>1449</v>
      </c>
      <c r="Q4557" s="176">
        <v>2683</v>
      </c>
      <c r="R4557" s="176" t="str">
        <f>IF(B4557&lt;200000,1,"")</f>
        <v/>
      </c>
      <c r="S4557" s="176">
        <v>1</v>
      </c>
      <c r="T4557" s="176"/>
      <c r="U4557" s="176" t="s">
        <v>644</v>
      </c>
      <c r="V4557" s="176" t="s">
        <v>644</v>
      </c>
      <c r="W4557" s="166">
        <f t="shared" si="251"/>
        <v>2</v>
      </c>
      <c r="X4557" s="176">
        <v>2</v>
      </c>
      <c r="Y4557" t="str">
        <f t="shared" ref="Y4557:Y4594" si="253">IF(X4557=1,"Public","Private")&amp;" "&amp;IF(W4557=1,"Elementary",IF(W4557=2,"JHS",IF(W4557=3,"SHS (Stand-alone)",IF(W4557=4,"Integrated",IF(W4557=5,"Secondary",IF(W4557=6,"Complete K to 12",IF(W4557=7,"ALS",IF(W4557=8,"SHS SUC",""))))))))</f>
        <v>Private JHS</v>
      </c>
      <c r="AA4557" t="str">
        <f t="shared" si="252"/>
        <v>2</v>
      </c>
    </row>
    <row r="4558" spans="1:27" ht="15.75" hidden="1" customHeight="1" x14ac:dyDescent="0.25">
      <c r="A4558" s="162">
        <v>4533</v>
      </c>
      <c r="B4558" s="176">
        <v>452003</v>
      </c>
      <c r="C4558" s="176" t="s">
        <v>5041</v>
      </c>
      <c r="D4558" s="167" t="s">
        <v>638</v>
      </c>
      <c r="E4558" s="176" t="s">
        <v>3237</v>
      </c>
      <c r="F4558" s="176" t="s">
        <v>3158</v>
      </c>
      <c r="G4558" s="176" t="s">
        <v>5042</v>
      </c>
      <c r="H4558" s="176" t="s">
        <v>4703</v>
      </c>
      <c r="I4558" s="176" t="s">
        <v>3</v>
      </c>
      <c r="J4558" s="176"/>
      <c r="K4558" s="176"/>
      <c r="L4558" s="176" t="s">
        <v>5043</v>
      </c>
      <c r="M4558" s="176">
        <v>14</v>
      </c>
      <c r="N4558" s="176">
        <v>79</v>
      </c>
      <c r="O4558" s="176">
        <v>199</v>
      </c>
      <c r="P4558" s="176">
        <v>1443</v>
      </c>
      <c r="Q4558" s="176">
        <v>2674</v>
      </c>
      <c r="R4558" s="176">
        <v>1</v>
      </c>
      <c r="S4558" s="176" t="s">
        <v>644</v>
      </c>
      <c r="T4558" s="176"/>
      <c r="U4558" s="176" t="s">
        <v>644</v>
      </c>
      <c r="V4558" s="176" t="s">
        <v>644</v>
      </c>
      <c r="W4558" s="166">
        <f t="shared" ref="W4558:W4594" si="254">IF(AA4558="1",1,IF(AA4558="2",2,IF(AA4558="12",4,IF(AA4558="123",6,IF(AA4558="23",5,IF(AA4558="3",3,IF(AA4558="4",7,IF(AA4558="35",8,""))))))))</f>
        <v>1</v>
      </c>
      <c r="X4558" s="176">
        <v>2</v>
      </c>
      <c r="Y4558" t="str">
        <f t="shared" si="253"/>
        <v>Private Elementary</v>
      </c>
      <c r="AA4558" t="str">
        <f t="shared" si="252"/>
        <v>1</v>
      </c>
    </row>
    <row r="4559" spans="1:27" ht="15.75" hidden="1" customHeight="1" x14ac:dyDescent="0.25">
      <c r="A4559" s="162">
        <v>4534</v>
      </c>
      <c r="B4559" s="176">
        <v>452005</v>
      </c>
      <c r="C4559" s="176" t="s">
        <v>5044</v>
      </c>
      <c r="D4559" s="167" t="s">
        <v>638</v>
      </c>
      <c r="E4559" s="176" t="s">
        <v>3237</v>
      </c>
      <c r="F4559" s="176" t="s">
        <v>3158</v>
      </c>
      <c r="G4559" s="176" t="s">
        <v>5042</v>
      </c>
      <c r="H4559" s="176" t="s">
        <v>4703</v>
      </c>
      <c r="I4559" s="176" t="s">
        <v>3</v>
      </c>
      <c r="J4559" s="176"/>
      <c r="K4559" s="176"/>
      <c r="L4559" s="176" t="s">
        <v>5045</v>
      </c>
      <c r="M4559" s="176">
        <v>14</v>
      </c>
      <c r="N4559" s="176">
        <v>79</v>
      </c>
      <c r="O4559" s="176">
        <v>199</v>
      </c>
      <c r="P4559" s="176">
        <v>1444</v>
      </c>
      <c r="Q4559" s="176">
        <v>2676</v>
      </c>
      <c r="R4559" s="176">
        <v>1</v>
      </c>
      <c r="S4559" s="176" t="s">
        <v>644</v>
      </c>
      <c r="T4559" s="176"/>
      <c r="U4559" s="176" t="s">
        <v>644</v>
      </c>
      <c r="V4559" s="176" t="s">
        <v>644</v>
      </c>
      <c r="W4559" s="166">
        <f t="shared" si="254"/>
        <v>1</v>
      </c>
      <c r="X4559" s="176">
        <v>2</v>
      </c>
      <c r="Y4559" t="str">
        <f t="shared" si="253"/>
        <v>Private Elementary</v>
      </c>
      <c r="AA4559" t="str">
        <f t="shared" si="252"/>
        <v>1</v>
      </c>
    </row>
    <row r="4560" spans="1:27" ht="15.75" hidden="1" customHeight="1" x14ac:dyDescent="0.25">
      <c r="A4560" s="162">
        <v>4535</v>
      </c>
      <c r="B4560" s="176">
        <v>452007</v>
      </c>
      <c r="C4560" s="176" t="s">
        <v>5046</v>
      </c>
      <c r="D4560" s="167" t="s">
        <v>638</v>
      </c>
      <c r="E4560" s="176" t="s">
        <v>3237</v>
      </c>
      <c r="F4560" s="176" t="s">
        <v>3158</v>
      </c>
      <c r="G4560" s="176" t="s">
        <v>5034</v>
      </c>
      <c r="H4560" s="176" t="s">
        <v>4923</v>
      </c>
      <c r="I4560" s="176" t="s">
        <v>3</v>
      </c>
      <c r="J4560" s="176"/>
      <c r="K4560" s="176"/>
      <c r="L4560" s="176" t="s">
        <v>3014</v>
      </c>
      <c r="M4560" s="176">
        <v>14</v>
      </c>
      <c r="N4560" s="176">
        <v>79</v>
      </c>
      <c r="O4560" s="176">
        <v>199</v>
      </c>
      <c r="P4560" s="176">
        <v>1459</v>
      </c>
      <c r="Q4560" s="176">
        <v>2695</v>
      </c>
      <c r="R4560" s="176">
        <v>1</v>
      </c>
      <c r="S4560" s="176" t="s">
        <v>644</v>
      </c>
      <c r="T4560" s="176"/>
      <c r="U4560" s="176" t="s">
        <v>644</v>
      </c>
      <c r="V4560" s="176" t="s">
        <v>644</v>
      </c>
      <c r="W4560" s="166">
        <f t="shared" si="254"/>
        <v>1</v>
      </c>
      <c r="X4560" s="176">
        <v>2</v>
      </c>
      <c r="Y4560" t="str">
        <f t="shared" si="253"/>
        <v>Private Elementary</v>
      </c>
      <c r="AA4560" t="str">
        <f t="shared" si="252"/>
        <v>1</v>
      </c>
    </row>
    <row r="4561" spans="1:27" ht="15.75" hidden="1" customHeight="1" x14ac:dyDescent="0.25">
      <c r="A4561" s="162">
        <v>4536</v>
      </c>
      <c r="B4561" s="176">
        <v>452012</v>
      </c>
      <c r="C4561" s="176" t="s">
        <v>5047</v>
      </c>
      <c r="D4561" s="167" t="s">
        <v>638</v>
      </c>
      <c r="E4561" s="176" t="s">
        <v>3237</v>
      </c>
      <c r="F4561" s="176" t="s">
        <v>3158</v>
      </c>
      <c r="G4561" s="176" t="s">
        <v>5009</v>
      </c>
      <c r="H4561" s="176" t="s">
        <v>4784</v>
      </c>
      <c r="I4561" s="176" t="s">
        <v>3</v>
      </c>
      <c r="J4561" s="176"/>
      <c r="K4561" s="176"/>
      <c r="L4561" s="176" t="s">
        <v>910</v>
      </c>
      <c r="M4561" s="176">
        <v>14</v>
      </c>
      <c r="N4561" s="176">
        <v>79</v>
      </c>
      <c r="O4561" s="176">
        <v>199</v>
      </c>
      <c r="P4561" s="176">
        <v>1447</v>
      </c>
      <c r="Q4561" s="176">
        <v>2681</v>
      </c>
      <c r="R4561" s="176">
        <v>1</v>
      </c>
      <c r="S4561" s="176" t="s">
        <v>644</v>
      </c>
      <c r="T4561" s="176"/>
      <c r="U4561" s="176" t="s">
        <v>644</v>
      </c>
      <c r="V4561" s="176" t="s">
        <v>644</v>
      </c>
      <c r="W4561" s="166">
        <f t="shared" si="254"/>
        <v>1</v>
      </c>
      <c r="X4561" s="176">
        <v>2</v>
      </c>
      <c r="Y4561" t="str">
        <f t="shared" si="253"/>
        <v>Private Elementary</v>
      </c>
      <c r="AA4561" t="str">
        <f t="shared" si="252"/>
        <v>1</v>
      </c>
    </row>
    <row r="4562" spans="1:27" ht="15.75" hidden="1" customHeight="1" x14ac:dyDescent="0.25">
      <c r="A4562" s="162">
        <v>4537</v>
      </c>
      <c r="B4562" s="176">
        <v>452015</v>
      </c>
      <c r="C4562" s="176" t="s">
        <v>5048</v>
      </c>
      <c r="D4562" s="167" t="s">
        <v>638</v>
      </c>
      <c r="E4562" s="176" t="s">
        <v>3237</v>
      </c>
      <c r="F4562" s="176" t="s">
        <v>3158</v>
      </c>
      <c r="G4562" s="176" t="s">
        <v>5011</v>
      </c>
      <c r="H4562" s="176" t="s">
        <v>4813</v>
      </c>
      <c r="I4562" s="176" t="s">
        <v>3</v>
      </c>
      <c r="J4562" s="176">
        <v>10.076821000000001</v>
      </c>
      <c r="K4562" s="176">
        <v>124.940804</v>
      </c>
      <c r="L4562" s="176" t="s">
        <v>5049</v>
      </c>
      <c r="M4562" s="176">
        <v>14</v>
      </c>
      <c r="N4562" s="176">
        <v>79</v>
      </c>
      <c r="O4562" s="176">
        <v>199</v>
      </c>
      <c r="P4562" s="176">
        <v>1449</v>
      </c>
      <c r="Q4562" s="176">
        <v>2683</v>
      </c>
      <c r="R4562" s="176">
        <v>1</v>
      </c>
      <c r="S4562" s="176" t="s">
        <v>644</v>
      </c>
      <c r="T4562" s="176"/>
      <c r="U4562" s="176" t="s">
        <v>644</v>
      </c>
      <c r="V4562" s="176" t="s">
        <v>644</v>
      </c>
      <c r="W4562" s="166">
        <f t="shared" si="254"/>
        <v>1</v>
      </c>
      <c r="X4562" s="176">
        <v>2</v>
      </c>
      <c r="Y4562" t="str">
        <f t="shared" si="253"/>
        <v>Private Elementary</v>
      </c>
      <c r="AA4562" t="str">
        <f t="shared" si="252"/>
        <v>1</v>
      </c>
    </row>
    <row r="4563" spans="1:27" ht="15.75" hidden="1" customHeight="1" x14ac:dyDescent="0.25">
      <c r="A4563" s="162">
        <v>4538</v>
      </c>
      <c r="B4563" s="176">
        <v>452016</v>
      </c>
      <c r="C4563" s="176" t="s">
        <v>5050</v>
      </c>
      <c r="D4563" s="167" t="s">
        <v>638</v>
      </c>
      <c r="E4563" s="176" t="s">
        <v>3237</v>
      </c>
      <c r="F4563" s="176" t="s">
        <v>3158</v>
      </c>
      <c r="G4563" s="176" t="s">
        <v>5051</v>
      </c>
      <c r="H4563" s="176" t="s">
        <v>4858</v>
      </c>
      <c r="I4563" s="176" t="s">
        <v>3</v>
      </c>
      <c r="J4563" s="176">
        <v>9.9126670000000008</v>
      </c>
      <c r="K4563" s="176">
        <v>125.27591700000001</v>
      </c>
      <c r="L4563" s="176" t="s">
        <v>5052</v>
      </c>
      <c r="M4563" s="176">
        <v>14</v>
      </c>
      <c r="N4563" s="176">
        <v>79</v>
      </c>
      <c r="O4563" s="176">
        <v>199</v>
      </c>
      <c r="P4563" s="176">
        <v>1456</v>
      </c>
      <c r="Q4563" s="176">
        <v>2691</v>
      </c>
      <c r="R4563" s="176">
        <v>1</v>
      </c>
      <c r="S4563" s="176" t="s">
        <v>644</v>
      </c>
      <c r="T4563" s="176"/>
      <c r="U4563" s="176" t="s">
        <v>644</v>
      </c>
      <c r="V4563" s="176" t="s">
        <v>644</v>
      </c>
      <c r="W4563" s="166">
        <f t="shared" si="254"/>
        <v>1</v>
      </c>
      <c r="X4563" s="176">
        <v>2</v>
      </c>
      <c r="Y4563" t="str">
        <f t="shared" si="253"/>
        <v>Private Elementary</v>
      </c>
      <c r="AA4563" t="str">
        <f t="shared" si="252"/>
        <v>1</v>
      </c>
    </row>
    <row r="4564" spans="1:27" ht="15.75" hidden="1" customHeight="1" x14ac:dyDescent="0.25">
      <c r="A4564" s="162">
        <v>4539</v>
      </c>
      <c r="B4564" s="176">
        <v>452017</v>
      </c>
      <c r="C4564" s="176" t="s">
        <v>5053</v>
      </c>
      <c r="D4564" s="167" t="s">
        <v>638</v>
      </c>
      <c r="E4564" s="176" t="s">
        <v>3237</v>
      </c>
      <c r="F4564" s="176" t="s">
        <v>3158</v>
      </c>
      <c r="G4564" s="176" t="s">
        <v>5054</v>
      </c>
      <c r="H4564" s="176" t="s">
        <v>4859</v>
      </c>
      <c r="I4564" s="176" t="s">
        <v>3</v>
      </c>
      <c r="J4564" s="176">
        <v>9.9428660000000004</v>
      </c>
      <c r="K4564" s="176">
        <v>125.249443</v>
      </c>
      <c r="L4564" s="176" t="s">
        <v>5055</v>
      </c>
      <c r="M4564" s="176">
        <v>14</v>
      </c>
      <c r="N4564" s="176">
        <v>79</v>
      </c>
      <c r="O4564" s="176">
        <v>199</v>
      </c>
      <c r="P4564" s="176">
        <v>1452</v>
      </c>
      <c r="Q4564" s="176">
        <v>2687</v>
      </c>
      <c r="R4564" s="176">
        <v>1</v>
      </c>
      <c r="S4564" s="176" t="s">
        <v>644</v>
      </c>
      <c r="T4564" s="176"/>
      <c r="U4564" s="176" t="s">
        <v>644</v>
      </c>
      <c r="V4564" s="176" t="s">
        <v>644</v>
      </c>
      <c r="W4564" s="166">
        <f t="shared" si="254"/>
        <v>1</v>
      </c>
      <c r="X4564" s="176">
        <v>2</v>
      </c>
      <c r="Y4564" t="str">
        <f t="shared" si="253"/>
        <v>Private Elementary</v>
      </c>
      <c r="AA4564" t="str">
        <f t="shared" si="252"/>
        <v>1</v>
      </c>
    </row>
    <row r="4565" spans="1:27" ht="15.75" hidden="1" customHeight="1" x14ac:dyDescent="0.25">
      <c r="A4565" s="162">
        <v>4540</v>
      </c>
      <c r="B4565" s="176">
        <v>452019</v>
      </c>
      <c r="C4565" s="176" t="s">
        <v>5056</v>
      </c>
      <c r="D4565" s="167" t="s">
        <v>638</v>
      </c>
      <c r="E4565" s="176" t="s">
        <v>3237</v>
      </c>
      <c r="F4565" s="176" t="s">
        <v>3158</v>
      </c>
      <c r="G4565" s="176" t="s">
        <v>5057</v>
      </c>
      <c r="H4565" s="176" t="s">
        <v>4872</v>
      </c>
      <c r="I4565" s="176" t="s">
        <v>3</v>
      </c>
      <c r="J4565" s="176">
        <v>10.262919</v>
      </c>
      <c r="K4565" s="176">
        <v>125.173286</v>
      </c>
      <c r="L4565" s="176" t="s">
        <v>5058</v>
      </c>
      <c r="M4565" s="176">
        <v>14</v>
      </c>
      <c r="N4565" s="176">
        <v>79</v>
      </c>
      <c r="O4565" s="176">
        <v>199</v>
      </c>
      <c r="P4565" s="176">
        <v>1455</v>
      </c>
      <c r="Q4565" s="176">
        <v>2690</v>
      </c>
      <c r="R4565" s="176">
        <v>1</v>
      </c>
      <c r="S4565" s="176" t="s">
        <v>644</v>
      </c>
      <c r="T4565" s="176"/>
      <c r="U4565" s="176" t="s">
        <v>644</v>
      </c>
      <c r="V4565" s="176" t="s">
        <v>644</v>
      </c>
      <c r="W4565" s="166">
        <f t="shared" si="254"/>
        <v>1</v>
      </c>
      <c r="X4565" s="176">
        <v>2</v>
      </c>
      <c r="Y4565" t="str">
        <f t="shared" si="253"/>
        <v>Private Elementary</v>
      </c>
      <c r="AA4565" t="str">
        <f t="shared" si="252"/>
        <v>1</v>
      </c>
    </row>
    <row r="4566" spans="1:27" ht="15.75" hidden="1" customHeight="1" x14ac:dyDescent="0.25">
      <c r="A4566" s="162">
        <v>4541</v>
      </c>
      <c r="B4566" s="176">
        <v>452021</v>
      </c>
      <c r="C4566" s="176" t="s">
        <v>5059</v>
      </c>
      <c r="D4566" s="167" t="s">
        <v>638</v>
      </c>
      <c r="E4566" s="176" t="s">
        <v>3237</v>
      </c>
      <c r="F4566" s="176" t="s">
        <v>3158</v>
      </c>
      <c r="G4566" s="176" t="s">
        <v>4999</v>
      </c>
      <c r="H4566" s="176" t="s">
        <v>4727</v>
      </c>
      <c r="I4566" s="176" t="s">
        <v>3</v>
      </c>
      <c r="J4566" s="176">
        <v>10.426492</v>
      </c>
      <c r="K4566" s="176">
        <v>125.180222</v>
      </c>
      <c r="L4566" s="176" t="s">
        <v>5045</v>
      </c>
      <c r="M4566" s="176">
        <v>14</v>
      </c>
      <c r="N4566" s="176">
        <v>79</v>
      </c>
      <c r="O4566" s="176">
        <v>199</v>
      </c>
      <c r="P4566" s="176">
        <v>1444</v>
      </c>
      <c r="Q4566" s="176">
        <v>2677</v>
      </c>
      <c r="R4566" s="176">
        <v>1</v>
      </c>
      <c r="S4566" s="176" t="s">
        <v>644</v>
      </c>
      <c r="T4566" s="176"/>
      <c r="U4566" s="176" t="s">
        <v>644</v>
      </c>
      <c r="V4566" s="176" t="s">
        <v>644</v>
      </c>
      <c r="W4566" s="166">
        <f t="shared" si="254"/>
        <v>1</v>
      </c>
      <c r="X4566" s="176">
        <v>2</v>
      </c>
      <c r="Y4566" t="str">
        <f t="shared" si="253"/>
        <v>Private Elementary</v>
      </c>
      <c r="AA4566" t="str">
        <f t="shared" si="252"/>
        <v>1</v>
      </c>
    </row>
    <row r="4567" spans="1:27" ht="15.75" hidden="1" customHeight="1" x14ac:dyDescent="0.25">
      <c r="A4567" s="162">
        <v>4542</v>
      </c>
      <c r="B4567" s="176">
        <v>452023</v>
      </c>
      <c r="C4567" s="176" t="s">
        <v>5060</v>
      </c>
      <c r="D4567" s="167" t="s">
        <v>638</v>
      </c>
      <c r="E4567" s="176" t="s">
        <v>3237</v>
      </c>
      <c r="F4567" s="176" t="s">
        <v>3158</v>
      </c>
      <c r="G4567" s="176" t="s">
        <v>4999</v>
      </c>
      <c r="H4567" s="176" t="s">
        <v>4727</v>
      </c>
      <c r="I4567" s="176" t="s">
        <v>439</v>
      </c>
      <c r="J4567" s="176"/>
      <c r="K4567" s="176"/>
      <c r="L4567" s="176" t="s">
        <v>5061</v>
      </c>
      <c r="M4567" s="176">
        <v>14</v>
      </c>
      <c r="N4567" s="176">
        <v>79</v>
      </c>
      <c r="O4567" s="176">
        <v>199</v>
      </c>
      <c r="P4567" s="176">
        <v>1444</v>
      </c>
      <c r="Q4567" s="176">
        <v>2677</v>
      </c>
      <c r="R4567" s="176">
        <v>1</v>
      </c>
      <c r="S4567" s="176" t="s">
        <v>644</v>
      </c>
      <c r="T4567" s="176"/>
      <c r="U4567" s="176" t="s">
        <v>644</v>
      </c>
      <c r="V4567" s="176" t="s">
        <v>644</v>
      </c>
      <c r="W4567" s="166">
        <f t="shared" si="254"/>
        <v>1</v>
      </c>
      <c r="X4567" s="176">
        <v>2</v>
      </c>
      <c r="Y4567" t="str">
        <f t="shared" si="253"/>
        <v>Private Elementary</v>
      </c>
      <c r="AA4567" t="str">
        <f t="shared" si="252"/>
        <v>1</v>
      </c>
    </row>
    <row r="4568" spans="1:27" ht="15.75" hidden="1" customHeight="1" x14ac:dyDescent="0.25">
      <c r="A4568" s="162">
        <v>4543</v>
      </c>
      <c r="B4568" s="176">
        <v>452024</v>
      </c>
      <c r="C4568" s="176" t="s">
        <v>5062</v>
      </c>
      <c r="D4568" s="167" t="s">
        <v>638</v>
      </c>
      <c r="E4568" s="176" t="s">
        <v>3237</v>
      </c>
      <c r="F4568" s="176" t="s">
        <v>3158</v>
      </c>
      <c r="G4568" s="176" t="s">
        <v>5011</v>
      </c>
      <c r="H4568" s="176" t="s">
        <v>4813</v>
      </c>
      <c r="I4568" s="176" t="s">
        <v>3</v>
      </c>
      <c r="J4568" s="176"/>
      <c r="K4568" s="176"/>
      <c r="L4568" s="176" t="s">
        <v>5063</v>
      </c>
      <c r="M4568" s="176">
        <v>14</v>
      </c>
      <c r="N4568" s="176">
        <v>79</v>
      </c>
      <c r="O4568" s="176">
        <v>199</v>
      </c>
      <c r="P4568" s="176">
        <v>1449</v>
      </c>
      <c r="Q4568" s="176">
        <v>2683</v>
      </c>
      <c r="R4568" s="176">
        <v>1</v>
      </c>
      <c r="S4568" s="176" t="s">
        <v>644</v>
      </c>
      <c r="T4568" s="176"/>
      <c r="U4568" s="176" t="s">
        <v>644</v>
      </c>
      <c r="V4568" s="176" t="s">
        <v>644</v>
      </c>
      <c r="W4568" s="166">
        <f t="shared" si="254"/>
        <v>1</v>
      </c>
      <c r="X4568" s="176">
        <v>2</v>
      </c>
      <c r="Y4568" t="str">
        <f t="shared" si="253"/>
        <v>Private Elementary</v>
      </c>
      <c r="AA4568" t="str">
        <f t="shared" si="252"/>
        <v>1</v>
      </c>
    </row>
    <row r="4569" spans="1:27" ht="15.75" hidden="1" customHeight="1" x14ac:dyDescent="0.25">
      <c r="A4569" s="162">
        <v>4544</v>
      </c>
      <c r="B4569" s="176">
        <v>452025</v>
      </c>
      <c r="C4569" s="176" t="s">
        <v>5064</v>
      </c>
      <c r="D4569" s="167" t="s">
        <v>638</v>
      </c>
      <c r="E4569" s="176" t="s">
        <v>3237</v>
      </c>
      <c r="F4569" s="176" t="s">
        <v>3158</v>
      </c>
      <c r="G4569" s="176" t="s">
        <v>5013</v>
      </c>
      <c r="H4569" s="176" t="s">
        <v>4831</v>
      </c>
      <c r="I4569" s="176" t="s">
        <v>3</v>
      </c>
      <c r="J4569" s="176"/>
      <c r="K4569" s="176"/>
      <c r="L4569" s="176" t="s">
        <v>5014</v>
      </c>
      <c r="M4569" s="176">
        <v>14</v>
      </c>
      <c r="N4569" s="176">
        <v>79</v>
      </c>
      <c r="O4569" s="176">
        <v>199</v>
      </c>
      <c r="P4569" s="176">
        <v>1450</v>
      </c>
      <c r="Q4569" s="176">
        <v>2685</v>
      </c>
      <c r="R4569" s="176">
        <v>1</v>
      </c>
      <c r="S4569" s="176" t="s">
        <v>644</v>
      </c>
      <c r="T4569" s="176"/>
      <c r="U4569" s="176" t="s">
        <v>644</v>
      </c>
      <c r="V4569" s="176" t="s">
        <v>644</v>
      </c>
      <c r="W4569" s="166">
        <f t="shared" si="254"/>
        <v>1</v>
      </c>
      <c r="X4569" s="176">
        <v>2</v>
      </c>
      <c r="Y4569" t="str">
        <f t="shared" si="253"/>
        <v>Private Elementary</v>
      </c>
      <c r="AA4569" t="str">
        <f t="shared" si="252"/>
        <v>1</v>
      </c>
    </row>
    <row r="4570" spans="1:27" ht="15.75" hidden="1" customHeight="1" x14ac:dyDescent="0.25">
      <c r="A4570" s="162">
        <v>4545</v>
      </c>
      <c r="B4570" s="176">
        <v>452027</v>
      </c>
      <c r="C4570" s="176" t="s">
        <v>5065</v>
      </c>
      <c r="D4570" s="167" t="s">
        <v>638</v>
      </c>
      <c r="E4570" s="176" t="s">
        <v>3237</v>
      </c>
      <c r="F4570" s="176" t="s">
        <v>3158</v>
      </c>
      <c r="G4570" s="176" t="s">
        <v>5019</v>
      </c>
      <c r="H4570" s="176" t="s">
        <v>4906</v>
      </c>
      <c r="I4570" s="176" t="s">
        <v>3</v>
      </c>
      <c r="J4570" s="176"/>
      <c r="K4570" s="176"/>
      <c r="L4570" s="176" t="s">
        <v>5020</v>
      </c>
      <c r="M4570" s="176">
        <v>14</v>
      </c>
      <c r="N4570" s="176">
        <v>79</v>
      </c>
      <c r="O4570" s="176">
        <v>199</v>
      </c>
      <c r="P4570" s="176">
        <v>1453</v>
      </c>
      <c r="Q4570" s="176">
        <v>2688</v>
      </c>
      <c r="R4570" s="176">
        <v>1</v>
      </c>
      <c r="S4570" s="176" t="s">
        <v>644</v>
      </c>
      <c r="T4570" s="176"/>
      <c r="U4570" s="176" t="s">
        <v>644</v>
      </c>
      <c r="V4570" s="176" t="s">
        <v>644</v>
      </c>
      <c r="W4570" s="166">
        <f t="shared" si="254"/>
        <v>1</v>
      </c>
      <c r="X4570" s="176">
        <v>2</v>
      </c>
      <c r="Y4570" t="str">
        <f t="shared" si="253"/>
        <v>Private Elementary</v>
      </c>
      <c r="AA4570" t="str">
        <f t="shared" si="252"/>
        <v>1</v>
      </c>
    </row>
    <row r="4571" spans="1:27" ht="15.75" hidden="1" customHeight="1" x14ac:dyDescent="0.25">
      <c r="A4571" s="162">
        <v>4546</v>
      </c>
      <c r="B4571" s="176">
        <v>452028</v>
      </c>
      <c r="C4571" s="176" t="s">
        <v>5066</v>
      </c>
      <c r="D4571" s="167" t="s">
        <v>638</v>
      </c>
      <c r="E4571" s="176" t="s">
        <v>3237</v>
      </c>
      <c r="F4571" s="176" t="s">
        <v>3158</v>
      </c>
      <c r="G4571" s="176" t="s">
        <v>5027</v>
      </c>
      <c r="H4571" s="176" t="s">
        <v>4887</v>
      </c>
      <c r="I4571" s="176" t="s">
        <v>3</v>
      </c>
      <c r="J4571" s="176"/>
      <c r="K4571" s="176"/>
      <c r="L4571" s="176" t="s">
        <v>5067</v>
      </c>
      <c r="M4571" s="176">
        <v>14</v>
      </c>
      <c r="N4571" s="176">
        <v>79</v>
      </c>
      <c r="O4571" s="176">
        <v>199</v>
      </c>
      <c r="P4571" s="176">
        <v>1458</v>
      </c>
      <c r="Q4571" s="176">
        <v>2693</v>
      </c>
      <c r="R4571" s="176">
        <v>1</v>
      </c>
      <c r="S4571" s="176" t="s">
        <v>644</v>
      </c>
      <c r="T4571" s="176"/>
      <c r="U4571" s="176" t="s">
        <v>644</v>
      </c>
      <c r="V4571" s="176" t="s">
        <v>644</v>
      </c>
      <c r="W4571" s="166">
        <f t="shared" si="254"/>
        <v>1</v>
      </c>
      <c r="X4571" s="176">
        <v>2</v>
      </c>
      <c r="Y4571" t="str">
        <f t="shared" si="253"/>
        <v>Private Elementary</v>
      </c>
      <c r="AA4571" t="str">
        <f t="shared" si="252"/>
        <v>1</v>
      </c>
    </row>
    <row r="4572" spans="1:27" ht="15.75" hidden="1" customHeight="1" x14ac:dyDescent="0.25">
      <c r="A4572" s="162">
        <v>4547</v>
      </c>
      <c r="B4572" s="176">
        <v>600080</v>
      </c>
      <c r="C4572" s="176" t="s">
        <v>5068</v>
      </c>
      <c r="D4572" s="176" t="s">
        <v>638</v>
      </c>
      <c r="E4572" s="176" t="s">
        <v>3237</v>
      </c>
      <c r="F4572" s="176" t="s">
        <v>3158</v>
      </c>
      <c r="G4572" s="176" t="s">
        <v>5027</v>
      </c>
      <c r="H4572" s="176" t="s">
        <v>4887</v>
      </c>
      <c r="I4572" s="176" t="s">
        <v>5</v>
      </c>
      <c r="J4572" s="176"/>
      <c r="K4572" s="176"/>
      <c r="L4572" s="176"/>
      <c r="M4572" s="176"/>
      <c r="N4572" s="176"/>
      <c r="O4572" s="176"/>
      <c r="P4572" s="176"/>
      <c r="Q4572" s="176"/>
      <c r="R4572" s="176" t="str">
        <f>IF(B4572&lt;200000,1,"")</f>
        <v/>
      </c>
      <c r="S4572" s="176">
        <v>1</v>
      </c>
      <c r="T4572" s="176">
        <v>1</v>
      </c>
      <c r="U4572" s="176" t="s">
        <v>644</v>
      </c>
      <c r="V4572" s="176" t="s">
        <v>593</v>
      </c>
      <c r="W4572" s="166">
        <f t="shared" si="254"/>
        <v>5</v>
      </c>
      <c r="X4572" s="176">
        <v>1</v>
      </c>
      <c r="Y4572" t="str">
        <f t="shared" si="253"/>
        <v>Public Secondary</v>
      </c>
      <c r="AA4572" t="str">
        <f t="shared" si="252"/>
        <v>23</v>
      </c>
    </row>
    <row r="4573" spans="1:27" ht="15.75" hidden="1" customHeight="1" x14ac:dyDescent="0.25">
      <c r="A4573" s="162">
        <v>4548</v>
      </c>
      <c r="B4573" s="176">
        <v>600199</v>
      </c>
      <c r="C4573" s="176" t="s">
        <v>5069</v>
      </c>
      <c r="D4573" s="167" t="s">
        <v>638</v>
      </c>
      <c r="E4573" s="176" t="s">
        <v>3237</v>
      </c>
      <c r="F4573" s="176" t="s">
        <v>3158</v>
      </c>
      <c r="G4573" s="176" t="s">
        <v>5027</v>
      </c>
      <c r="H4573" s="176" t="s">
        <v>4887</v>
      </c>
      <c r="I4573" s="176" t="s">
        <v>5</v>
      </c>
      <c r="J4573" s="176"/>
      <c r="K4573" s="176"/>
      <c r="L4573" s="176"/>
      <c r="M4573" s="176"/>
      <c r="N4573" s="176"/>
      <c r="O4573" s="176"/>
      <c r="P4573" s="176"/>
      <c r="Q4573" s="176"/>
      <c r="R4573" s="176" t="str">
        <f>IF(B4573&lt;200000,1,"")</f>
        <v/>
      </c>
      <c r="S4573" s="176" t="s">
        <v>644</v>
      </c>
      <c r="T4573" s="176">
        <v>1</v>
      </c>
      <c r="U4573" s="176" t="s">
        <v>644</v>
      </c>
      <c r="V4573" s="176">
        <v>1</v>
      </c>
      <c r="W4573" s="166">
        <f t="shared" si="254"/>
        <v>8</v>
      </c>
      <c r="X4573" s="176">
        <v>1</v>
      </c>
      <c r="Y4573" t="str">
        <f t="shared" si="253"/>
        <v>Public SHS SUC</v>
      </c>
      <c r="AA4573" t="str">
        <f t="shared" ref="AA4573:AA4594" si="255">IF(R4573=1,1,"")&amp;IF(S4573=1,2,"")&amp;IF(T4573=1,3,"")&amp;IF(U4573=1,4,"")&amp;IF(V4573=1,5,"")</f>
        <v>35</v>
      </c>
    </row>
    <row r="4574" spans="1:27" ht="15.75" hidden="1" customHeight="1" x14ac:dyDescent="0.25">
      <c r="A4574" s="162">
        <v>4549</v>
      </c>
      <c r="B4574" s="176">
        <v>600200</v>
      </c>
      <c r="C4574" s="176" t="s">
        <v>5070</v>
      </c>
      <c r="D4574" s="167" t="s">
        <v>638</v>
      </c>
      <c r="E4574" s="176" t="s">
        <v>3158</v>
      </c>
      <c r="F4574" s="176" t="s">
        <v>3158</v>
      </c>
      <c r="G4574" s="176" t="s">
        <v>4872</v>
      </c>
      <c r="H4574" s="176" t="s">
        <v>4872</v>
      </c>
      <c r="I4574" s="176" t="s">
        <v>5</v>
      </c>
      <c r="J4574" s="176"/>
      <c r="K4574" s="176"/>
      <c r="L4574" s="176"/>
      <c r="M4574" s="176"/>
      <c r="N4574" s="176"/>
      <c r="O4574" s="176"/>
      <c r="P4574" s="176"/>
      <c r="Q4574" s="176"/>
      <c r="R4574" s="176" t="s">
        <v>644</v>
      </c>
      <c r="S4574" s="176" t="s">
        <v>644</v>
      </c>
      <c r="T4574" s="176">
        <v>1</v>
      </c>
      <c r="U4574" s="176" t="s">
        <v>644</v>
      </c>
      <c r="V4574" s="176">
        <v>1</v>
      </c>
      <c r="W4574" s="166">
        <f t="shared" si="254"/>
        <v>8</v>
      </c>
      <c r="X4574" s="176">
        <v>1</v>
      </c>
      <c r="Y4574" t="str">
        <f t="shared" si="253"/>
        <v>Public SHS SUC</v>
      </c>
      <c r="AA4574" t="str">
        <f t="shared" si="255"/>
        <v>35</v>
      </c>
    </row>
    <row r="4575" spans="1:27" ht="15.75" hidden="1" customHeight="1" x14ac:dyDescent="0.25">
      <c r="A4575" s="162">
        <v>4550</v>
      </c>
      <c r="B4575" s="176" t="s">
        <v>4764</v>
      </c>
      <c r="C4575" s="176" t="s">
        <v>5071</v>
      </c>
      <c r="D4575" s="176" t="s">
        <v>638</v>
      </c>
      <c r="E4575" s="176" t="s">
        <v>3158</v>
      </c>
      <c r="F4575" s="176" t="s">
        <v>3158</v>
      </c>
      <c r="G4575" s="176" t="s">
        <v>4764</v>
      </c>
      <c r="H4575" s="176" t="s">
        <v>4764</v>
      </c>
      <c r="I4575" s="176" t="s">
        <v>758</v>
      </c>
      <c r="J4575" s="176"/>
      <c r="K4575" s="176"/>
      <c r="L4575" s="176"/>
      <c r="M4575" s="176"/>
      <c r="N4575" s="176"/>
      <c r="O4575" s="176"/>
      <c r="P4575" s="176"/>
      <c r="Q4575" s="176"/>
      <c r="R4575" s="176" t="s">
        <v>644</v>
      </c>
      <c r="S4575" s="176" t="s">
        <v>644</v>
      </c>
      <c r="T4575" s="176"/>
      <c r="U4575" s="176">
        <v>1</v>
      </c>
      <c r="V4575" s="176" t="s">
        <v>644</v>
      </c>
      <c r="W4575" s="166">
        <f t="shared" si="254"/>
        <v>7</v>
      </c>
      <c r="X4575" s="176">
        <v>1</v>
      </c>
      <c r="Y4575" t="str">
        <f t="shared" si="253"/>
        <v>Public ALS</v>
      </c>
      <c r="AA4575" t="str">
        <f t="shared" si="255"/>
        <v>4</v>
      </c>
    </row>
    <row r="4576" spans="1:27" ht="15.75" hidden="1" customHeight="1" x14ac:dyDescent="0.25">
      <c r="A4576" s="162">
        <v>4551</v>
      </c>
      <c r="B4576" s="176" t="s">
        <v>4703</v>
      </c>
      <c r="C4576" s="176" t="s">
        <v>5072</v>
      </c>
      <c r="D4576" s="176" t="s">
        <v>638</v>
      </c>
      <c r="E4576" s="176" t="s">
        <v>3158</v>
      </c>
      <c r="F4576" s="176" t="s">
        <v>3158</v>
      </c>
      <c r="G4576" s="176" t="s">
        <v>5073</v>
      </c>
      <c r="H4576" s="176" t="s">
        <v>4703</v>
      </c>
      <c r="I4576" s="176" t="s">
        <v>758</v>
      </c>
      <c r="J4576" s="176"/>
      <c r="K4576" s="176"/>
      <c r="L4576" s="176"/>
      <c r="M4576" s="176"/>
      <c r="N4576" s="176"/>
      <c r="O4576" s="176"/>
      <c r="P4576" s="176"/>
      <c r="Q4576" s="176"/>
      <c r="R4576" s="176" t="s">
        <v>644</v>
      </c>
      <c r="S4576" s="176" t="s">
        <v>644</v>
      </c>
      <c r="T4576" s="176"/>
      <c r="U4576" s="176">
        <v>1</v>
      </c>
      <c r="V4576" s="176" t="s">
        <v>644</v>
      </c>
      <c r="W4576" s="166">
        <f t="shared" si="254"/>
        <v>7</v>
      </c>
      <c r="X4576" s="176">
        <v>1</v>
      </c>
      <c r="Y4576" t="str">
        <f t="shared" si="253"/>
        <v>Public ALS</v>
      </c>
      <c r="AA4576" t="str">
        <f t="shared" si="255"/>
        <v>4</v>
      </c>
    </row>
    <row r="4577" spans="1:27" ht="15.75" hidden="1" customHeight="1" x14ac:dyDescent="0.25">
      <c r="A4577" s="162">
        <v>4552</v>
      </c>
      <c r="B4577" s="176" t="s">
        <v>4701</v>
      </c>
      <c r="C4577" s="176" t="s">
        <v>5074</v>
      </c>
      <c r="D4577" s="176" t="s">
        <v>638</v>
      </c>
      <c r="E4577" s="176" t="s">
        <v>3158</v>
      </c>
      <c r="F4577" s="176" t="s">
        <v>3158</v>
      </c>
      <c r="G4577" s="176" t="s">
        <v>5073</v>
      </c>
      <c r="H4577" s="176" t="s">
        <v>4701</v>
      </c>
      <c r="I4577" s="176" t="s">
        <v>758</v>
      </c>
      <c r="J4577" s="176"/>
      <c r="K4577" s="176"/>
      <c r="L4577" s="176"/>
      <c r="M4577" s="176"/>
      <c r="N4577" s="176"/>
      <c r="O4577" s="176"/>
      <c r="P4577" s="176"/>
      <c r="Q4577" s="176"/>
      <c r="R4577" s="176" t="s">
        <v>644</v>
      </c>
      <c r="S4577" s="176" t="s">
        <v>644</v>
      </c>
      <c r="T4577" s="176"/>
      <c r="U4577" s="176">
        <v>1</v>
      </c>
      <c r="V4577" s="176" t="s">
        <v>644</v>
      </c>
      <c r="W4577" s="166">
        <f t="shared" si="254"/>
        <v>7</v>
      </c>
      <c r="X4577" s="176">
        <v>1</v>
      </c>
      <c r="Y4577" t="str">
        <f t="shared" si="253"/>
        <v>Public ALS</v>
      </c>
      <c r="AA4577" t="str">
        <f t="shared" si="255"/>
        <v>4</v>
      </c>
    </row>
    <row r="4578" spans="1:27" ht="15.75" hidden="1" customHeight="1" x14ac:dyDescent="0.25">
      <c r="A4578" s="162">
        <v>4553</v>
      </c>
      <c r="B4578" s="176" t="s">
        <v>4727</v>
      </c>
      <c r="C4578" s="176" t="s">
        <v>5075</v>
      </c>
      <c r="D4578" s="176" t="s">
        <v>638</v>
      </c>
      <c r="E4578" s="176" t="s">
        <v>3158</v>
      </c>
      <c r="F4578" s="176" t="s">
        <v>3158</v>
      </c>
      <c r="G4578" s="176" t="s">
        <v>4727</v>
      </c>
      <c r="H4578" s="176" t="s">
        <v>4727</v>
      </c>
      <c r="I4578" s="176" t="s">
        <v>758</v>
      </c>
      <c r="J4578" s="176"/>
      <c r="K4578" s="176"/>
      <c r="L4578" s="176"/>
      <c r="M4578" s="176"/>
      <c r="N4578" s="176"/>
      <c r="O4578" s="176"/>
      <c r="P4578" s="176"/>
      <c r="Q4578" s="176"/>
      <c r="R4578" s="176" t="s">
        <v>644</v>
      </c>
      <c r="S4578" s="176" t="s">
        <v>644</v>
      </c>
      <c r="T4578" s="176"/>
      <c r="U4578" s="176">
        <v>1</v>
      </c>
      <c r="V4578" s="176" t="s">
        <v>644</v>
      </c>
      <c r="W4578" s="166">
        <f t="shared" si="254"/>
        <v>7</v>
      </c>
      <c r="X4578" s="176">
        <v>1</v>
      </c>
      <c r="Y4578" t="str">
        <f t="shared" si="253"/>
        <v>Public ALS</v>
      </c>
      <c r="AA4578" t="str">
        <f t="shared" si="255"/>
        <v>4</v>
      </c>
    </row>
    <row r="4579" spans="1:27" ht="15.75" hidden="1" customHeight="1" x14ac:dyDescent="0.25">
      <c r="A4579" s="162">
        <v>4554</v>
      </c>
      <c r="B4579" s="176" t="s">
        <v>4762</v>
      </c>
      <c r="C4579" s="176" t="s">
        <v>5076</v>
      </c>
      <c r="D4579" s="176" t="s">
        <v>638</v>
      </c>
      <c r="E4579" s="176" t="s">
        <v>3158</v>
      </c>
      <c r="F4579" s="176" t="s">
        <v>3158</v>
      </c>
      <c r="G4579" s="176" t="s">
        <v>4762</v>
      </c>
      <c r="H4579" s="176" t="s">
        <v>4762</v>
      </c>
      <c r="I4579" s="176" t="s">
        <v>758</v>
      </c>
      <c r="J4579" s="176"/>
      <c r="K4579" s="176"/>
      <c r="L4579" s="176"/>
      <c r="M4579" s="176"/>
      <c r="N4579" s="176"/>
      <c r="O4579" s="176"/>
      <c r="P4579" s="176"/>
      <c r="Q4579" s="176"/>
      <c r="R4579" s="176" t="s">
        <v>644</v>
      </c>
      <c r="S4579" s="176" t="s">
        <v>644</v>
      </c>
      <c r="T4579" s="176"/>
      <c r="U4579" s="176">
        <v>1</v>
      </c>
      <c r="V4579" s="176" t="s">
        <v>644</v>
      </c>
      <c r="W4579" s="166">
        <f t="shared" si="254"/>
        <v>7</v>
      </c>
      <c r="X4579" s="176">
        <v>1</v>
      </c>
      <c r="Y4579" t="str">
        <f t="shared" si="253"/>
        <v>Public ALS</v>
      </c>
      <c r="AA4579" t="str">
        <f t="shared" si="255"/>
        <v>4</v>
      </c>
    </row>
    <row r="4580" spans="1:27" ht="15.75" hidden="1" customHeight="1" x14ac:dyDescent="0.25">
      <c r="A4580" s="162">
        <v>4555</v>
      </c>
      <c r="B4580" s="176" t="s">
        <v>4777</v>
      </c>
      <c r="C4580" s="176" t="s">
        <v>5077</v>
      </c>
      <c r="D4580" s="176" t="s">
        <v>638</v>
      </c>
      <c r="E4580" s="176" t="s">
        <v>3158</v>
      </c>
      <c r="F4580" s="176" t="s">
        <v>3158</v>
      </c>
      <c r="G4580" s="176" t="s">
        <v>4777</v>
      </c>
      <c r="H4580" s="176" t="s">
        <v>4777</v>
      </c>
      <c r="I4580" s="176" t="s">
        <v>758</v>
      </c>
      <c r="J4580" s="176"/>
      <c r="K4580" s="176"/>
      <c r="L4580" s="176"/>
      <c r="M4580" s="176"/>
      <c r="N4580" s="176"/>
      <c r="O4580" s="176"/>
      <c r="P4580" s="176"/>
      <c r="Q4580" s="176"/>
      <c r="R4580" s="176" t="s">
        <v>644</v>
      </c>
      <c r="S4580" s="176" t="s">
        <v>644</v>
      </c>
      <c r="T4580" s="176"/>
      <c r="U4580" s="176">
        <v>1</v>
      </c>
      <c r="V4580" s="176" t="s">
        <v>644</v>
      </c>
      <c r="W4580" s="166">
        <f t="shared" si="254"/>
        <v>7</v>
      </c>
      <c r="X4580" s="176">
        <v>1</v>
      </c>
      <c r="Y4580" t="str">
        <f t="shared" si="253"/>
        <v>Public ALS</v>
      </c>
      <c r="AA4580" t="str">
        <f t="shared" si="255"/>
        <v>4</v>
      </c>
    </row>
    <row r="4581" spans="1:27" ht="15.75" hidden="1" customHeight="1" x14ac:dyDescent="0.25">
      <c r="A4581" s="162">
        <v>4556</v>
      </c>
      <c r="B4581" s="176" t="s">
        <v>4784</v>
      </c>
      <c r="C4581" s="176" t="s">
        <v>5078</v>
      </c>
      <c r="D4581" s="176" t="s">
        <v>638</v>
      </c>
      <c r="E4581" s="176" t="s">
        <v>3158</v>
      </c>
      <c r="F4581" s="176" t="s">
        <v>3158</v>
      </c>
      <c r="G4581" s="176" t="s">
        <v>4784</v>
      </c>
      <c r="H4581" s="176" t="s">
        <v>4784</v>
      </c>
      <c r="I4581" s="176" t="s">
        <v>758</v>
      </c>
      <c r="J4581" s="176"/>
      <c r="K4581" s="176"/>
      <c r="L4581" s="176"/>
      <c r="M4581" s="176"/>
      <c r="N4581" s="176"/>
      <c r="O4581" s="176"/>
      <c r="P4581" s="176"/>
      <c r="Q4581" s="176"/>
      <c r="R4581" s="176" t="s">
        <v>644</v>
      </c>
      <c r="S4581" s="176" t="s">
        <v>644</v>
      </c>
      <c r="T4581" s="176"/>
      <c r="U4581" s="176">
        <v>1</v>
      </c>
      <c r="V4581" s="176" t="s">
        <v>644</v>
      </c>
      <c r="W4581" s="166">
        <f t="shared" si="254"/>
        <v>7</v>
      </c>
      <c r="X4581" s="176">
        <v>1</v>
      </c>
      <c r="Y4581" t="str">
        <f t="shared" si="253"/>
        <v>Public ALS</v>
      </c>
      <c r="AA4581" t="str">
        <f t="shared" si="255"/>
        <v>4</v>
      </c>
    </row>
    <row r="4582" spans="1:27" ht="15.75" hidden="1" customHeight="1" x14ac:dyDescent="0.25">
      <c r="A4582" s="162">
        <v>4557</v>
      </c>
      <c r="B4582" s="176" t="s">
        <v>4850</v>
      </c>
      <c r="C4582" s="176" t="s">
        <v>5079</v>
      </c>
      <c r="D4582" s="176" t="s">
        <v>638</v>
      </c>
      <c r="E4582" s="176" t="s">
        <v>3158</v>
      </c>
      <c r="F4582" s="176" t="s">
        <v>3158</v>
      </c>
      <c r="G4582" s="176" t="s">
        <v>4850</v>
      </c>
      <c r="H4582" s="176" t="s">
        <v>4850</v>
      </c>
      <c r="I4582" s="176" t="s">
        <v>758</v>
      </c>
      <c r="J4582" s="176"/>
      <c r="K4582" s="176"/>
      <c r="L4582" s="176"/>
      <c r="M4582" s="176"/>
      <c r="N4582" s="176"/>
      <c r="O4582" s="176"/>
      <c r="P4582" s="176"/>
      <c r="Q4582" s="176"/>
      <c r="R4582" s="176" t="s">
        <v>644</v>
      </c>
      <c r="S4582" s="176" t="s">
        <v>644</v>
      </c>
      <c r="T4582" s="176"/>
      <c r="U4582" s="176">
        <v>1</v>
      </c>
      <c r="V4582" s="176" t="s">
        <v>644</v>
      </c>
      <c r="W4582" s="166">
        <f t="shared" si="254"/>
        <v>7</v>
      </c>
      <c r="X4582" s="176">
        <v>1</v>
      </c>
      <c r="Y4582" t="str">
        <f t="shared" si="253"/>
        <v>Public ALS</v>
      </c>
      <c r="AA4582" t="str">
        <f t="shared" si="255"/>
        <v>4</v>
      </c>
    </row>
    <row r="4583" spans="1:27" ht="15.75" hidden="1" customHeight="1" x14ac:dyDescent="0.25">
      <c r="A4583" s="162">
        <v>4558</v>
      </c>
      <c r="B4583" s="176" t="s">
        <v>4813</v>
      </c>
      <c r="C4583" s="176" t="s">
        <v>5080</v>
      </c>
      <c r="D4583" s="176" t="s">
        <v>638</v>
      </c>
      <c r="E4583" s="176" t="s">
        <v>3158</v>
      </c>
      <c r="F4583" s="176" t="s">
        <v>3158</v>
      </c>
      <c r="G4583" s="176" t="s">
        <v>4813</v>
      </c>
      <c r="H4583" s="176" t="s">
        <v>4813</v>
      </c>
      <c r="I4583" s="176" t="s">
        <v>758</v>
      </c>
      <c r="J4583" s="176"/>
      <c r="K4583" s="176"/>
      <c r="L4583" s="176"/>
      <c r="M4583" s="176"/>
      <c r="N4583" s="176"/>
      <c r="O4583" s="176"/>
      <c r="P4583" s="176"/>
      <c r="Q4583" s="176"/>
      <c r="R4583" s="176" t="s">
        <v>644</v>
      </c>
      <c r="S4583" s="176" t="s">
        <v>644</v>
      </c>
      <c r="T4583" s="176"/>
      <c r="U4583" s="176">
        <v>1</v>
      </c>
      <c r="V4583" s="176" t="s">
        <v>644</v>
      </c>
      <c r="W4583" s="166">
        <f t="shared" si="254"/>
        <v>7</v>
      </c>
      <c r="X4583" s="176">
        <v>1</v>
      </c>
      <c r="Y4583" t="str">
        <f t="shared" si="253"/>
        <v>Public ALS</v>
      </c>
      <c r="AA4583" t="str">
        <f t="shared" si="255"/>
        <v>4</v>
      </c>
    </row>
    <row r="4584" spans="1:27" ht="15.75" hidden="1" customHeight="1" x14ac:dyDescent="0.25">
      <c r="A4584" s="162">
        <v>4559</v>
      </c>
      <c r="B4584" s="176" t="s">
        <v>4831</v>
      </c>
      <c r="C4584" s="176" t="s">
        <v>5081</v>
      </c>
      <c r="D4584" s="176" t="s">
        <v>638</v>
      </c>
      <c r="E4584" s="176" t="s">
        <v>3158</v>
      </c>
      <c r="F4584" s="176" t="s">
        <v>3158</v>
      </c>
      <c r="G4584" s="176" t="s">
        <v>4831</v>
      </c>
      <c r="H4584" s="176" t="s">
        <v>4831</v>
      </c>
      <c r="I4584" s="176" t="s">
        <v>758</v>
      </c>
      <c r="J4584" s="176"/>
      <c r="K4584" s="176"/>
      <c r="L4584" s="176"/>
      <c r="M4584" s="176"/>
      <c r="N4584" s="176"/>
      <c r="O4584" s="176"/>
      <c r="P4584" s="176"/>
      <c r="Q4584" s="176"/>
      <c r="R4584" s="176" t="s">
        <v>644</v>
      </c>
      <c r="S4584" s="176" t="s">
        <v>644</v>
      </c>
      <c r="T4584" s="176"/>
      <c r="U4584" s="176">
        <v>1</v>
      </c>
      <c r="V4584" s="176" t="s">
        <v>644</v>
      </c>
      <c r="W4584" s="166">
        <f t="shared" si="254"/>
        <v>7</v>
      </c>
      <c r="X4584" s="176">
        <v>1</v>
      </c>
      <c r="Y4584" t="str">
        <f t="shared" si="253"/>
        <v>Public ALS</v>
      </c>
      <c r="AA4584" t="str">
        <f t="shared" si="255"/>
        <v>4</v>
      </c>
    </row>
    <row r="4585" spans="1:27" ht="15.75" hidden="1" customHeight="1" x14ac:dyDescent="0.25">
      <c r="A4585" s="162">
        <v>4560</v>
      </c>
      <c r="B4585" s="176" t="s">
        <v>4846</v>
      </c>
      <c r="C4585" s="176" t="s">
        <v>5082</v>
      </c>
      <c r="D4585" s="176" t="s">
        <v>638</v>
      </c>
      <c r="E4585" s="176" t="s">
        <v>3158</v>
      </c>
      <c r="F4585" s="176" t="s">
        <v>3158</v>
      </c>
      <c r="G4585" s="176" t="s">
        <v>4846</v>
      </c>
      <c r="H4585" s="176" t="s">
        <v>4846</v>
      </c>
      <c r="I4585" s="176" t="s">
        <v>758</v>
      </c>
      <c r="J4585" s="176"/>
      <c r="K4585" s="176"/>
      <c r="L4585" s="176"/>
      <c r="M4585" s="176"/>
      <c r="N4585" s="176"/>
      <c r="O4585" s="176"/>
      <c r="P4585" s="176"/>
      <c r="Q4585" s="176"/>
      <c r="R4585" s="176" t="s">
        <v>644</v>
      </c>
      <c r="S4585" s="176" t="s">
        <v>644</v>
      </c>
      <c r="T4585" s="176"/>
      <c r="U4585" s="176">
        <v>1</v>
      </c>
      <c r="V4585" s="176" t="s">
        <v>644</v>
      </c>
      <c r="W4585" s="166">
        <f t="shared" si="254"/>
        <v>7</v>
      </c>
      <c r="X4585" s="176">
        <v>1</v>
      </c>
      <c r="Y4585" t="str">
        <f t="shared" si="253"/>
        <v>Public ALS</v>
      </c>
      <c r="AA4585" t="str">
        <f t="shared" si="255"/>
        <v>4</v>
      </c>
    </row>
    <row r="4586" spans="1:27" ht="15.75" hidden="1" customHeight="1" x14ac:dyDescent="0.25">
      <c r="A4586" s="162">
        <v>4561</v>
      </c>
      <c r="B4586" s="176" t="s">
        <v>4859</v>
      </c>
      <c r="C4586" s="176" t="s">
        <v>5083</v>
      </c>
      <c r="D4586" s="176" t="s">
        <v>638</v>
      </c>
      <c r="E4586" s="176" t="s">
        <v>3158</v>
      </c>
      <c r="F4586" s="176" t="s">
        <v>3158</v>
      </c>
      <c r="G4586" s="176" t="s">
        <v>4859</v>
      </c>
      <c r="H4586" s="176" t="s">
        <v>4859</v>
      </c>
      <c r="I4586" s="176" t="s">
        <v>758</v>
      </c>
      <c r="J4586" s="176"/>
      <c r="K4586" s="176"/>
      <c r="L4586" s="176"/>
      <c r="M4586" s="176"/>
      <c r="N4586" s="176"/>
      <c r="O4586" s="176"/>
      <c r="P4586" s="176"/>
      <c r="Q4586" s="176"/>
      <c r="R4586" s="176" t="s">
        <v>644</v>
      </c>
      <c r="S4586" s="176" t="s">
        <v>644</v>
      </c>
      <c r="T4586" s="176"/>
      <c r="U4586" s="176">
        <v>1</v>
      </c>
      <c r="V4586" s="176" t="s">
        <v>644</v>
      </c>
      <c r="W4586" s="166">
        <f t="shared" si="254"/>
        <v>7</v>
      </c>
      <c r="X4586" s="176">
        <v>1</v>
      </c>
      <c r="Y4586" t="str">
        <f t="shared" si="253"/>
        <v>Public ALS</v>
      </c>
      <c r="AA4586" t="str">
        <f t="shared" si="255"/>
        <v>4</v>
      </c>
    </row>
    <row r="4587" spans="1:27" ht="15.75" hidden="1" customHeight="1" x14ac:dyDescent="0.25">
      <c r="A4587" s="162">
        <v>4562</v>
      </c>
      <c r="B4587" s="176" t="s">
        <v>4787</v>
      </c>
      <c r="C4587" s="176" t="s">
        <v>5084</v>
      </c>
      <c r="D4587" s="176" t="s">
        <v>638</v>
      </c>
      <c r="E4587" s="176" t="s">
        <v>3158</v>
      </c>
      <c r="F4587" s="176" t="s">
        <v>3158</v>
      </c>
      <c r="G4587" s="176" t="s">
        <v>4787</v>
      </c>
      <c r="H4587" s="176" t="s">
        <v>4787</v>
      </c>
      <c r="I4587" s="176" t="s">
        <v>758</v>
      </c>
      <c r="J4587" s="176"/>
      <c r="K4587" s="176"/>
      <c r="L4587" s="176"/>
      <c r="M4587" s="176"/>
      <c r="N4587" s="176"/>
      <c r="O4587" s="176"/>
      <c r="P4587" s="176"/>
      <c r="Q4587" s="176"/>
      <c r="R4587" s="176" t="s">
        <v>644</v>
      </c>
      <c r="S4587" s="176" t="s">
        <v>644</v>
      </c>
      <c r="T4587" s="176"/>
      <c r="U4587" s="176">
        <v>1</v>
      </c>
      <c r="V4587" s="176" t="s">
        <v>644</v>
      </c>
      <c r="W4587" s="166">
        <f t="shared" si="254"/>
        <v>7</v>
      </c>
      <c r="X4587" s="176">
        <v>1</v>
      </c>
      <c r="Y4587" t="str">
        <f t="shared" si="253"/>
        <v>Public ALS</v>
      </c>
      <c r="AA4587" t="str">
        <f t="shared" si="255"/>
        <v>4</v>
      </c>
    </row>
    <row r="4588" spans="1:27" ht="15.75" hidden="1" customHeight="1" x14ac:dyDescent="0.25">
      <c r="A4588" s="162">
        <v>4563</v>
      </c>
      <c r="B4588" s="176" t="s">
        <v>4872</v>
      </c>
      <c r="C4588" s="176" t="s">
        <v>5085</v>
      </c>
      <c r="D4588" s="176" t="s">
        <v>638</v>
      </c>
      <c r="E4588" s="176" t="s">
        <v>3158</v>
      </c>
      <c r="F4588" s="176" t="s">
        <v>3158</v>
      </c>
      <c r="G4588" s="176" t="s">
        <v>4872</v>
      </c>
      <c r="H4588" s="176" t="s">
        <v>4872</v>
      </c>
      <c r="I4588" s="176" t="s">
        <v>758</v>
      </c>
      <c r="L4588" s="176"/>
      <c r="M4588" s="176"/>
      <c r="N4588" s="176"/>
      <c r="O4588" s="176"/>
      <c r="P4588" s="176"/>
      <c r="Q4588" s="176"/>
      <c r="R4588" s="176" t="s">
        <v>644</v>
      </c>
      <c r="S4588" s="176" t="s">
        <v>644</v>
      </c>
      <c r="T4588" s="176"/>
      <c r="U4588" s="176">
        <v>1</v>
      </c>
      <c r="V4588" s="176" t="s">
        <v>644</v>
      </c>
      <c r="W4588" s="166">
        <f t="shared" si="254"/>
        <v>7</v>
      </c>
      <c r="X4588" s="176">
        <v>1</v>
      </c>
      <c r="Y4588" t="str">
        <f t="shared" si="253"/>
        <v>Public ALS</v>
      </c>
      <c r="AA4588" t="str">
        <f t="shared" si="255"/>
        <v>4</v>
      </c>
    </row>
    <row r="4589" spans="1:27" ht="15.75" hidden="1" customHeight="1" x14ac:dyDescent="0.25">
      <c r="A4589" s="162">
        <v>4564</v>
      </c>
      <c r="B4589" s="176" t="s">
        <v>4858</v>
      </c>
      <c r="C4589" s="176" t="s">
        <v>5086</v>
      </c>
      <c r="D4589" s="176" t="s">
        <v>638</v>
      </c>
      <c r="E4589" s="176" t="s">
        <v>3158</v>
      </c>
      <c r="F4589" s="176" t="s">
        <v>3158</v>
      </c>
      <c r="G4589" s="176" t="s">
        <v>4858</v>
      </c>
      <c r="H4589" s="176" t="s">
        <v>4858</v>
      </c>
      <c r="I4589" s="176" t="s">
        <v>758</v>
      </c>
      <c r="J4589" s="176"/>
      <c r="K4589" s="176"/>
      <c r="L4589" s="176"/>
      <c r="M4589" s="176"/>
      <c r="N4589" s="176"/>
      <c r="O4589" s="176"/>
      <c r="P4589" s="176"/>
      <c r="Q4589" s="176"/>
      <c r="R4589" s="176" t="s">
        <v>644</v>
      </c>
      <c r="S4589" s="176" t="s">
        <v>644</v>
      </c>
      <c r="T4589" s="176"/>
      <c r="U4589" s="176">
        <v>1</v>
      </c>
      <c r="V4589" s="176" t="s">
        <v>644</v>
      </c>
      <c r="W4589" s="166">
        <f t="shared" si="254"/>
        <v>7</v>
      </c>
      <c r="X4589" s="176">
        <v>1</v>
      </c>
      <c r="Y4589" t="str">
        <f t="shared" si="253"/>
        <v>Public ALS</v>
      </c>
      <c r="AA4589" t="str">
        <f t="shared" si="255"/>
        <v>4</v>
      </c>
    </row>
    <row r="4590" spans="1:27" ht="15.75" hidden="1" customHeight="1" x14ac:dyDescent="0.25">
      <c r="A4590" s="162">
        <v>4565</v>
      </c>
      <c r="B4590" s="176" t="s">
        <v>4752</v>
      </c>
      <c r="C4590" s="176" t="s">
        <v>5087</v>
      </c>
      <c r="D4590" s="176" t="s">
        <v>638</v>
      </c>
      <c r="E4590" s="176" t="s">
        <v>3158</v>
      </c>
      <c r="F4590" s="176" t="s">
        <v>3158</v>
      </c>
      <c r="G4590" s="176" t="s">
        <v>4752</v>
      </c>
      <c r="H4590" s="176" t="s">
        <v>4752</v>
      </c>
      <c r="I4590" s="176" t="s">
        <v>758</v>
      </c>
      <c r="J4590" s="176"/>
      <c r="K4590" s="176"/>
      <c r="L4590" s="176"/>
      <c r="M4590" s="176"/>
      <c r="N4590" s="176"/>
      <c r="O4590" s="176"/>
      <c r="P4590" s="176"/>
      <c r="Q4590" s="176"/>
      <c r="R4590" s="176" t="s">
        <v>644</v>
      </c>
      <c r="S4590" s="176" t="s">
        <v>644</v>
      </c>
      <c r="T4590" s="176"/>
      <c r="U4590" s="176">
        <v>1</v>
      </c>
      <c r="V4590" s="176" t="s">
        <v>644</v>
      </c>
      <c r="W4590" s="166">
        <f t="shared" si="254"/>
        <v>7</v>
      </c>
      <c r="X4590" s="176">
        <v>1</v>
      </c>
      <c r="Y4590" t="str">
        <f t="shared" si="253"/>
        <v>Public ALS</v>
      </c>
      <c r="AA4590" t="str">
        <f t="shared" si="255"/>
        <v>4</v>
      </c>
    </row>
    <row r="4591" spans="1:27" ht="15.75" hidden="1" customHeight="1" x14ac:dyDescent="0.25">
      <c r="A4591" s="162">
        <v>4566</v>
      </c>
      <c r="B4591" s="176" t="s">
        <v>4887</v>
      </c>
      <c r="C4591" s="176" t="s">
        <v>5088</v>
      </c>
      <c r="D4591" s="176" t="s">
        <v>638</v>
      </c>
      <c r="E4591" s="176" t="s">
        <v>3158</v>
      </c>
      <c r="F4591" s="176" t="s">
        <v>3158</v>
      </c>
      <c r="G4591" s="176" t="s">
        <v>5089</v>
      </c>
      <c r="H4591" s="176" t="s">
        <v>4887</v>
      </c>
      <c r="I4591" s="176" t="s">
        <v>758</v>
      </c>
      <c r="J4591" s="176"/>
      <c r="K4591" s="176"/>
      <c r="L4591" s="176"/>
      <c r="M4591" s="176"/>
      <c r="N4591" s="176"/>
      <c r="O4591" s="176"/>
      <c r="P4591" s="176"/>
      <c r="Q4591" s="176"/>
      <c r="R4591" s="176" t="s">
        <v>644</v>
      </c>
      <c r="S4591" s="176" t="s">
        <v>644</v>
      </c>
      <c r="T4591" s="176"/>
      <c r="U4591" s="176">
        <v>1</v>
      </c>
      <c r="V4591" s="176" t="s">
        <v>644</v>
      </c>
      <c r="W4591" s="166">
        <f t="shared" si="254"/>
        <v>7</v>
      </c>
      <c r="X4591" s="176">
        <v>1</v>
      </c>
      <c r="Y4591" t="str">
        <f t="shared" si="253"/>
        <v>Public ALS</v>
      </c>
      <c r="AA4591" t="str">
        <f t="shared" si="255"/>
        <v>4</v>
      </c>
    </row>
    <row r="4592" spans="1:27" ht="15.75" hidden="1" customHeight="1" x14ac:dyDescent="0.25">
      <c r="A4592" s="162">
        <v>4567</v>
      </c>
      <c r="B4592" s="176" t="s">
        <v>4884</v>
      </c>
      <c r="C4592" s="176" t="s">
        <v>5090</v>
      </c>
      <c r="D4592" s="176" t="s">
        <v>638</v>
      </c>
      <c r="E4592" s="176" t="s">
        <v>3158</v>
      </c>
      <c r="F4592" s="176" t="s">
        <v>3158</v>
      </c>
      <c r="G4592" s="176" t="s">
        <v>5089</v>
      </c>
      <c r="H4592" s="176" t="s">
        <v>4884</v>
      </c>
      <c r="I4592" s="176" t="s">
        <v>758</v>
      </c>
      <c r="J4592" s="176"/>
      <c r="K4592" s="176"/>
      <c r="L4592" s="176"/>
      <c r="M4592" s="176"/>
      <c r="N4592" s="176"/>
      <c r="O4592" s="176"/>
      <c r="P4592" s="176"/>
      <c r="Q4592" s="176"/>
      <c r="R4592" s="176" t="s">
        <v>644</v>
      </c>
      <c r="S4592" s="176" t="s">
        <v>644</v>
      </c>
      <c r="T4592" s="176"/>
      <c r="U4592" s="176">
        <v>1</v>
      </c>
      <c r="V4592" s="176" t="s">
        <v>644</v>
      </c>
      <c r="W4592" s="166">
        <f t="shared" si="254"/>
        <v>7</v>
      </c>
      <c r="X4592" s="176">
        <v>1</v>
      </c>
      <c r="Y4592" t="str">
        <f t="shared" si="253"/>
        <v>Public ALS</v>
      </c>
      <c r="AA4592" t="str">
        <f t="shared" si="255"/>
        <v>4</v>
      </c>
    </row>
    <row r="4593" spans="1:27" ht="15.75" hidden="1" customHeight="1" x14ac:dyDescent="0.25">
      <c r="A4593" s="162">
        <v>4568</v>
      </c>
      <c r="B4593" s="176" t="s">
        <v>4906</v>
      </c>
      <c r="C4593" s="176" t="s">
        <v>5091</v>
      </c>
      <c r="D4593" s="176" t="s">
        <v>638</v>
      </c>
      <c r="E4593" s="176" t="s">
        <v>3158</v>
      </c>
      <c r="F4593" s="176" t="s">
        <v>3158</v>
      </c>
      <c r="G4593" s="176" t="s">
        <v>4906</v>
      </c>
      <c r="H4593" s="176" t="s">
        <v>4906</v>
      </c>
      <c r="I4593" s="176" t="s">
        <v>758</v>
      </c>
      <c r="J4593" s="176"/>
      <c r="K4593" s="176"/>
      <c r="L4593" s="176"/>
      <c r="M4593" s="176"/>
      <c r="N4593" s="176"/>
      <c r="O4593" s="176"/>
      <c r="P4593" s="176"/>
      <c r="Q4593" s="176"/>
      <c r="R4593" s="176" t="s">
        <v>644</v>
      </c>
      <c r="S4593" s="176" t="s">
        <v>644</v>
      </c>
      <c r="T4593" s="176"/>
      <c r="U4593" s="176">
        <v>1</v>
      </c>
      <c r="V4593" s="176" t="s">
        <v>644</v>
      </c>
      <c r="W4593" s="166">
        <f t="shared" si="254"/>
        <v>7</v>
      </c>
      <c r="X4593" s="176">
        <v>1</v>
      </c>
      <c r="Y4593" t="str">
        <f t="shared" si="253"/>
        <v>Public ALS</v>
      </c>
      <c r="AA4593" t="str">
        <f t="shared" si="255"/>
        <v>4</v>
      </c>
    </row>
    <row r="4594" spans="1:27" ht="15.75" hidden="1" customHeight="1" x14ac:dyDescent="0.25">
      <c r="A4594" s="162">
        <v>4569</v>
      </c>
      <c r="B4594" s="176" t="s">
        <v>4923</v>
      </c>
      <c r="C4594" s="176" t="s">
        <v>5092</v>
      </c>
      <c r="D4594" s="176" t="s">
        <v>638</v>
      </c>
      <c r="E4594" s="176" t="s">
        <v>3158</v>
      </c>
      <c r="F4594" s="176" t="s">
        <v>3158</v>
      </c>
      <c r="G4594" s="176" t="s">
        <v>4923</v>
      </c>
      <c r="H4594" s="176" t="s">
        <v>4923</v>
      </c>
      <c r="I4594" s="176" t="s">
        <v>758</v>
      </c>
      <c r="J4594" s="176"/>
      <c r="K4594" s="176"/>
      <c r="L4594" s="176"/>
      <c r="M4594" s="176"/>
      <c r="N4594" s="176"/>
      <c r="O4594" s="176"/>
      <c r="P4594" s="176"/>
      <c r="Q4594" s="176"/>
      <c r="R4594" s="176" t="s">
        <v>644</v>
      </c>
      <c r="S4594" s="176" t="s">
        <v>644</v>
      </c>
      <c r="T4594" s="176"/>
      <c r="U4594" s="176">
        <v>1</v>
      </c>
      <c r="V4594" s="176" t="s">
        <v>644</v>
      </c>
      <c r="W4594" s="166">
        <f t="shared" si="254"/>
        <v>7</v>
      </c>
      <c r="X4594" s="176">
        <v>1</v>
      </c>
      <c r="Y4594" t="str">
        <f t="shared" si="253"/>
        <v>Public ALS</v>
      </c>
      <c r="AA4594" t="str">
        <f t="shared" si="255"/>
        <v>4</v>
      </c>
    </row>
    <row r="4595" spans="1:27" ht="15.75" hidden="1" customHeight="1" x14ac:dyDescent="0.25">
      <c r="A4595" s="162">
        <v>4624</v>
      </c>
      <c r="B4595" s="166">
        <v>403565</v>
      </c>
      <c r="C4595" s="175" t="s">
        <v>5141</v>
      </c>
      <c r="D4595" s="167" t="s">
        <v>638</v>
      </c>
      <c r="E4595" s="167" t="s">
        <v>639</v>
      </c>
      <c r="F4595" s="167" t="s">
        <v>5094</v>
      </c>
      <c r="G4595" s="167" t="s">
        <v>5095</v>
      </c>
      <c r="H4595" s="167" t="s">
        <v>5613</v>
      </c>
      <c r="I4595" s="167" t="s">
        <v>5</v>
      </c>
      <c r="J4595" s="166"/>
      <c r="K4595" s="166"/>
      <c r="L4595" s="167"/>
      <c r="M4595" s="166"/>
      <c r="N4595" s="166"/>
      <c r="O4595" s="166"/>
      <c r="P4595" s="166"/>
      <c r="Q4595" s="166"/>
      <c r="R4595" s="188" t="s">
        <v>644</v>
      </c>
      <c r="S4595" s="188" t="s">
        <v>644</v>
      </c>
      <c r="T4595" s="188">
        <v>1</v>
      </c>
      <c r="U4595" s="188" t="s">
        <v>644</v>
      </c>
      <c r="V4595" s="188">
        <v>1</v>
      </c>
      <c r="W4595" s="166">
        <f t="shared" ref="W4595:W4626" si="256">IF(AA4595="1",1,IF(AA4595="2",2,IF(AA4595="12",4,IF(AA4595="123",6,IF(AA4595="23",5,IF(AA4595="3",3,IF(AA4595="4",7,IF(AA4595="35",8,""))))))))</f>
        <v>8</v>
      </c>
      <c r="X4595" s="166">
        <v>2</v>
      </c>
      <c r="Y4595" t="str">
        <f t="shared" ref="Y4595:Y4626" si="257">IF(X4595=1,"Public","Private")&amp;" "&amp;IF(W4595=1,"Elementary",IF(W4595=2,"JHS",IF(W4595=3,"SHS (Stand-alone)",IF(W4595=4,"Integrated",IF(W4595=5,"Secondary",IF(W4595=6,"Complete K to 12",IF(W4595=7,"ALS",IF(W4595=8,"SHS SUC",""))))))))</f>
        <v>Private SHS SUC</v>
      </c>
      <c r="AA4595" t="str">
        <f t="shared" ref="AA4595:AA4626" si="258">IF(R4595=1,1,"")&amp;IF(S4595=1,2,"")&amp;IF(T4595=1,3,"")&amp;IF(U4595=1,4,"")&amp;IF(V4595=1,5,"")</f>
        <v>35</v>
      </c>
    </row>
    <row r="4596" spans="1:27" ht="15.75" hidden="1" customHeight="1" x14ac:dyDescent="0.25">
      <c r="A4596" s="162">
        <v>4625</v>
      </c>
      <c r="B4596" s="166">
        <v>403623</v>
      </c>
      <c r="C4596" s="175" t="s">
        <v>5611</v>
      </c>
      <c r="D4596" s="167" t="s">
        <v>638</v>
      </c>
      <c r="E4596" s="167" t="s">
        <v>639</v>
      </c>
      <c r="F4596" s="167" t="s">
        <v>5094</v>
      </c>
      <c r="G4596" s="167" t="s">
        <v>5095</v>
      </c>
      <c r="H4596" s="167" t="s">
        <v>5613</v>
      </c>
      <c r="I4596" s="167" t="s">
        <v>5</v>
      </c>
      <c r="J4596" s="166"/>
      <c r="K4596" s="166"/>
      <c r="L4596" s="167"/>
      <c r="M4596" s="166"/>
      <c r="N4596" s="166"/>
      <c r="O4596" s="166"/>
      <c r="P4596" s="166"/>
      <c r="Q4596" s="166"/>
      <c r="R4596" s="188" t="s">
        <v>644</v>
      </c>
      <c r="S4596" s="188" t="s">
        <v>644</v>
      </c>
      <c r="T4596" s="188">
        <v>1</v>
      </c>
      <c r="U4596" s="188" t="s">
        <v>644</v>
      </c>
      <c r="V4596" s="188">
        <v>1</v>
      </c>
      <c r="W4596" s="166">
        <f t="shared" si="256"/>
        <v>8</v>
      </c>
      <c r="X4596" s="166">
        <v>2</v>
      </c>
      <c r="Y4596" t="str">
        <f t="shared" si="257"/>
        <v>Private SHS SUC</v>
      </c>
      <c r="AA4596" t="str">
        <f t="shared" si="258"/>
        <v>35</v>
      </c>
    </row>
    <row r="4597" spans="1:27" ht="15.75" hidden="1" customHeight="1" x14ac:dyDescent="0.25">
      <c r="A4597" s="162">
        <v>4626</v>
      </c>
      <c r="B4597" s="166">
        <v>403624</v>
      </c>
      <c r="C4597" s="175" t="s">
        <v>5142</v>
      </c>
      <c r="D4597" s="167" t="s">
        <v>638</v>
      </c>
      <c r="E4597" s="167" t="s">
        <v>639</v>
      </c>
      <c r="F4597" s="167" t="s">
        <v>5094</v>
      </c>
      <c r="G4597" s="167" t="s">
        <v>5095</v>
      </c>
      <c r="H4597" s="167" t="s">
        <v>5613</v>
      </c>
      <c r="I4597" s="167" t="s">
        <v>5</v>
      </c>
      <c r="J4597" s="166"/>
      <c r="K4597" s="166"/>
      <c r="L4597" s="167"/>
      <c r="M4597" s="166"/>
      <c r="N4597" s="166"/>
      <c r="O4597" s="166"/>
      <c r="P4597" s="166"/>
      <c r="Q4597" s="166"/>
      <c r="R4597" s="188" t="s">
        <v>644</v>
      </c>
      <c r="S4597" s="188" t="s">
        <v>644</v>
      </c>
      <c r="T4597" s="188">
        <v>1</v>
      </c>
      <c r="U4597" s="188" t="s">
        <v>644</v>
      </c>
      <c r="V4597" s="188">
        <v>1</v>
      </c>
      <c r="W4597" s="166">
        <f t="shared" si="256"/>
        <v>8</v>
      </c>
      <c r="X4597" s="166">
        <v>2</v>
      </c>
      <c r="Y4597" t="str">
        <f t="shared" si="257"/>
        <v>Private SHS SUC</v>
      </c>
      <c r="AA4597" t="str">
        <f t="shared" si="258"/>
        <v>35</v>
      </c>
    </row>
    <row r="4598" spans="1:27" ht="15.75" hidden="1" customHeight="1" x14ac:dyDescent="0.25">
      <c r="A4598" s="162">
        <v>4627</v>
      </c>
      <c r="B4598" s="166">
        <v>403632</v>
      </c>
      <c r="C4598" s="175" t="s">
        <v>5143</v>
      </c>
      <c r="D4598" s="167" t="s">
        <v>638</v>
      </c>
      <c r="E4598" s="167" t="s">
        <v>639</v>
      </c>
      <c r="F4598" s="167" t="s">
        <v>5094</v>
      </c>
      <c r="G4598" s="167" t="s">
        <v>5095</v>
      </c>
      <c r="H4598" s="167" t="s">
        <v>5613</v>
      </c>
      <c r="I4598" s="167" t="s">
        <v>5</v>
      </c>
      <c r="J4598" s="166"/>
      <c r="K4598" s="166"/>
      <c r="L4598" s="167"/>
      <c r="M4598" s="166"/>
      <c r="N4598" s="166"/>
      <c r="O4598" s="166"/>
      <c r="P4598" s="166"/>
      <c r="Q4598" s="166"/>
      <c r="R4598" s="188" t="s">
        <v>644</v>
      </c>
      <c r="S4598" s="188" t="s">
        <v>644</v>
      </c>
      <c r="T4598" s="188">
        <v>1</v>
      </c>
      <c r="U4598" s="188" t="s">
        <v>644</v>
      </c>
      <c r="V4598" s="188">
        <v>1</v>
      </c>
      <c r="W4598" s="166">
        <f t="shared" si="256"/>
        <v>8</v>
      </c>
      <c r="X4598" s="166">
        <v>2</v>
      </c>
      <c r="Y4598" t="str">
        <f t="shared" si="257"/>
        <v>Private SHS SUC</v>
      </c>
      <c r="AA4598" t="str">
        <f t="shared" si="258"/>
        <v>35</v>
      </c>
    </row>
    <row r="4599" spans="1:27" ht="15.75" hidden="1" customHeight="1" x14ac:dyDescent="0.25">
      <c r="A4599" s="162">
        <v>4628</v>
      </c>
      <c r="B4599" s="166">
        <v>403634</v>
      </c>
      <c r="C4599" s="175" t="s">
        <v>5144</v>
      </c>
      <c r="D4599" s="167" t="s">
        <v>638</v>
      </c>
      <c r="E4599" s="167" t="s">
        <v>639</v>
      </c>
      <c r="F4599" s="167" t="s">
        <v>5094</v>
      </c>
      <c r="G4599" s="167" t="s">
        <v>5095</v>
      </c>
      <c r="H4599" s="167" t="s">
        <v>5613</v>
      </c>
      <c r="I4599" s="167" t="s">
        <v>5</v>
      </c>
      <c r="J4599" s="166"/>
      <c r="K4599" s="166"/>
      <c r="L4599" s="167"/>
      <c r="M4599" s="166"/>
      <c r="N4599" s="166"/>
      <c r="O4599" s="166"/>
      <c r="P4599" s="166"/>
      <c r="Q4599" s="166"/>
      <c r="R4599" s="188" t="s">
        <v>644</v>
      </c>
      <c r="S4599" s="188">
        <v>1</v>
      </c>
      <c r="T4599" s="188">
        <v>1</v>
      </c>
      <c r="U4599" s="188" t="s">
        <v>644</v>
      </c>
      <c r="V4599" s="188" t="s">
        <v>644</v>
      </c>
      <c r="W4599" s="166">
        <f t="shared" si="256"/>
        <v>5</v>
      </c>
      <c r="X4599" s="166">
        <v>2</v>
      </c>
      <c r="Y4599" t="str">
        <f t="shared" si="257"/>
        <v>Private Secondary</v>
      </c>
      <c r="AA4599" t="str">
        <f t="shared" si="258"/>
        <v>23</v>
      </c>
    </row>
    <row r="4600" spans="1:27" ht="15.75" hidden="1" customHeight="1" x14ac:dyDescent="0.25">
      <c r="A4600" s="162">
        <v>4645</v>
      </c>
      <c r="B4600" s="166">
        <v>406911</v>
      </c>
      <c r="C4600" s="175" t="s">
        <v>5612</v>
      </c>
      <c r="D4600" s="167" t="s">
        <v>638</v>
      </c>
      <c r="E4600" s="167" t="s">
        <v>639</v>
      </c>
      <c r="F4600" s="167" t="s">
        <v>5094</v>
      </c>
      <c r="G4600" s="167" t="s">
        <v>5095</v>
      </c>
      <c r="H4600" s="167" t="s">
        <v>5613</v>
      </c>
      <c r="I4600" s="167" t="s">
        <v>5</v>
      </c>
      <c r="J4600" s="166"/>
      <c r="K4600" s="166"/>
      <c r="L4600" s="167"/>
      <c r="M4600" s="166"/>
      <c r="N4600" s="166"/>
      <c r="O4600" s="166"/>
      <c r="P4600" s="166"/>
      <c r="Q4600" s="166"/>
      <c r="R4600" s="188" t="s">
        <v>644</v>
      </c>
      <c r="S4600" s="188" t="s">
        <v>644</v>
      </c>
      <c r="T4600" s="188">
        <v>1</v>
      </c>
      <c r="U4600" s="188" t="s">
        <v>644</v>
      </c>
      <c r="V4600" s="188">
        <v>1</v>
      </c>
      <c r="W4600" s="166">
        <f t="shared" si="256"/>
        <v>8</v>
      </c>
      <c r="X4600" s="166">
        <v>2</v>
      </c>
      <c r="Y4600" t="str">
        <f t="shared" si="257"/>
        <v>Private SHS SUC</v>
      </c>
      <c r="AA4600" t="str">
        <f t="shared" si="258"/>
        <v>35</v>
      </c>
    </row>
    <row r="4601" spans="1:27" s="1751" customFormat="1" ht="15.75" hidden="1" customHeight="1" x14ac:dyDescent="0.25">
      <c r="A4601" s="162">
        <v>4646</v>
      </c>
      <c r="B4601" s="166">
        <v>407293</v>
      </c>
      <c r="C4601" s="175" t="s">
        <v>5172</v>
      </c>
      <c r="D4601" s="167" t="s">
        <v>638</v>
      </c>
      <c r="E4601" s="167" t="s">
        <v>639</v>
      </c>
      <c r="F4601" s="167" t="s">
        <v>5094</v>
      </c>
      <c r="G4601" s="167" t="s">
        <v>5095</v>
      </c>
      <c r="H4601" s="167" t="s">
        <v>5613</v>
      </c>
      <c r="I4601" s="167" t="s">
        <v>5</v>
      </c>
      <c r="J4601" s="166"/>
      <c r="K4601" s="166"/>
      <c r="L4601" s="167"/>
      <c r="M4601" s="166"/>
      <c r="N4601" s="166"/>
      <c r="O4601" s="166"/>
      <c r="P4601" s="166"/>
      <c r="Q4601" s="166"/>
      <c r="R4601" s="188" t="s">
        <v>644</v>
      </c>
      <c r="S4601" s="188" t="s">
        <v>644</v>
      </c>
      <c r="T4601" s="188">
        <v>1</v>
      </c>
      <c r="U4601" s="188" t="s">
        <v>644</v>
      </c>
      <c r="V4601" s="188">
        <v>1</v>
      </c>
      <c r="W4601" s="166">
        <f t="shared" si="256"/>
        <v>8</v>
      </c>
      <c r="X4601" s="166">
        <v>2</v>
      </c>
      <c r="Y4601" s="1751" t="str">
        <f t="shared" si="257"/>
        <v>Private SHS SUC</v>
      </c>
      <c r="AA4601" s="1751" t="str">
        <f t="shared" si="258"/>
        <v>35</v>
      </c>
    </row>
    <row r="4602" spans="1:27" ht="15.75" hidden="1" customHeight="1" x14ac:dyDescent="0.25">
      <c r="A4602" s="162">
        <v>4588</v>
      </c>
      <c r="B4602" s="166">
        <v>124242</v>
      </c>
      <c r="C4602" s="167" t="s">
        <v>5115</v>
      </c>
      <c r="D4602" s="167" t="s">
        <v>638</v>
      </c>
      <c r="E4602" s="167" t="s">
        <v>639</v>
      </c>
      <c r="F4602" s="167" t="s">
        <v>5094</v>
      </c>
      <c r="G4602" s="167" t="s">
        <v>5095</v>
      </c>
      <c r="H4602" s="167" t="s">
        <v>5096</v>
      </c>
      <c r="I4602" s="167" t="s">
        <v>643</v>
      </c>
      <c r="J4602" s="166">
        <v>11.346868000000001</v>
      </c>
      <c r="K4602" s="166">
        <v>124.954829</v>
      </c>
      <c r="L4602" s="167" t="s">
        <v>644</v>
      </c>
      <c r="M4602" s="166">
        <v>14</v>
      </c>
      <c r="N4602" s="166">
        <v>45</v>
      </c>
      <c r="O4602" s="166">
        <v>196</v>
      </c>
      <c r="P4602" s="166">
        <v>1416</v>
      </c>
      <c r="Q4602" s="166">
        <v>2625</v>
      </c>
      <c r="R4602" s="188">
        <v>1</v>
      </c>
      <c r="S4602" s="188" t="s">
        <v>644</v>
      </c>
      <c r="T4602" s="188"/>
      <c r="U4602" s="188" t="s">
        <v>644</v>
      </c>
      <c r="V4602" s="188" t="s">
        <v>644</v>
      </c>
      <c r="W4602" s="166">
        <f t="shared" si="256"/>
        <v>1</v>
      </c>
      <c r="X4602" s="166">
        <v>1</v>
      </c>
      <c r="Y4602" t="str">
        <f t="shared" si="257"/>
        <v>Public Elementary</v>
      </c>
      <c r="AA4602" t="str">
        <f t="shared" si="258"/>
        <v>1</v>
      </c>
    </row>
    <row r="4603" spans="1:27" ht="15.75" hidden="1" customHeight="1" x14ac:dyDescent="0.25">
      <c r="A4603" s="162">
        <v>4631</v>
      </c>
      <c r="B4603" s="166">
        <v>404798</v>
      </c>
      <c r="C4603" s="167" t="s">
        <v>5148</v>
      </c>
      <c r="D4603" s="167" t="s">
        <v>638</v>
      </c>
      <c r="E4603" s="167" t="s">
        <v>639</v>
      </c>
      <c r="F4603" s="167" t="s">
        <v>5094</v>
      </c>
      <c r="G4603" s="167" t="s">
        <v>5095</v>
      </c>
      <c r="H4603" s="167" t="s">
        <v>5096</v>
      </c>
      <c r="I4603" s="167" t="s">
        <v>643</v>
      </c>
      <c r="J4603" s="177"/>
      <c r="K4603" s="177"/>
      <c r="L4603" s="167" t="s">
        <v>5149</v>
      </c>
      <c r="M4603" s="166">
        <v>14</v>
      </c>
      <c r="N4603" s="166">
        <v>45</v>
      </c>
      <c r="O4603" s="166">
        <v>196</v>
      </c>
      <c r="P4603" s="166">
        <v>1416</v>
      </c>
      <c r="Q4603" s="166">
        <v>2625</v>
      </c>
      <c r="R4603" s="188">
        <v>1</v>
      </c>
      <c r="S4603" s="188" t="s">
        <v>644</v>
      </c>
      <c r="T4603" s="188"/>
      <c r="U4603" s="188" t="s">
        <v>644</v>
      </c>
      <c r="V4603" s="188" t="s">
        <v>644</v>
      </c>
      <c r="W4603" s="166">
        <f t="shared" si="256"/>
        <v>1</v>
      </c>
      <c r="X4603" s="166">
        <v>2</v>
      </c>
      <c r="Y4603" t="str">
        <f t="shared" si="257"/>
        <v>Private Elementary</v>
      </c>
      <c r="AA4603" t="str">
        <f t="shared" si="258"/>
        <v>1</v>
      </c>
    </row>
    <row r="4604" spans="1:27" ht="15.75" hidden="1" customHeight="1" x14ac:dyDescent="0.25">
      <c r="A4604" s="162">
        <v>4634</v>
      </c>
      <c r="B4604" s="166">
        <v>404801</v>
      </c>
      <c r="C4604" s="167" t="s">
        <v>5153</v>
      </c>
      <c r="D4604" s="167" t="s">
        <v>638</v>
      </c>
      <c r="E4604" s="167" t="s">
        <v>639</v>
      </c>
      <c r="F4604" s="167" t="s">
        <v>5094</v>
      </c>
      <c r="G4604" s="167" t="s">
        <v>5095</v>
      </c>
      <c r="H4604" s="167" t="s">
        <v>5096</v>
      </c>
      <c r="I4604" s="167" t="s">
        <v>716</v>
      </c>
      <c r="J4604" s="177"/>
      <c r="K4604" s="177"/>
      <c r="L4604" s="167" t="s">
        <v>5154</v>
      </c>
      <c r="M4604" s="166">
        <v>14</v>
      </c>
      <c r="N4604" s="166">
        <v>45</v>
      </c>
      <c r="O4604" s="166">
        <v>196</v>
      </c>
      <c r="P4604" s="166">
        <v>1416</v>
      </c>
      <c r="Q4604" s="166">
        <v>2625</v>
      </c>
      <c r="R4604" s="188">
        <v>1</v>
      </c>
      <c r="S4604" s="188">
        <v>1</v>
      </c>
      <c r="T4604" s="188">
        <v>1</v>
      </c>
      <c r="U4604" s="188" t="s">
        <v>644</v>
      </c>
      <c r="V4604" s="188" t="s">
        <v>644</v>
      </c>
      <c r="W4604" s="166">
        <f t="shared" si="256"/>
        <v>6</v>
      </c>
      <c r="X4604" s="166">
        <v>2</v>
      </c>
      <c r="Y4604" t="str">
        <f t="shared" si="257"/>
        <v>Private Complete K to 12</v>
      </c>
      <c r="AA4604" t="str">
        <f t="shared" si="258"/>
        <v>123</v>
      </c>
    </row>
    <row r="4605" spans="1:27" ht="15.75" hidden="1" customHeight="1" x14ac:dyDescent="0.25">
      <c r="A4605" s="162">
        <v>4635</v>
      </c>
      <c r="B4605" s="166">
        <v>404802</v>
      </c>
      <c r="C4605" s="167" t="s">
        <v>5155</v>
      </c>
      <c r="D4605" s="167" t="s">
        <v>638</v>
      </c>
      <c r="E4605" s="167" t="s">
        <v>639</v>
      </c>
      <c r="F4605" s="167" t="s">
        <v>5094</v>
      </c>
      <c r="G4605" s="167" t="s">
        <v>5095</v>
      </c>
      <c r="H4605" s="167" t="s">
        <v>5096</v>
      </c>
      <c r="I4605" s="167" t="s">
        <v>716</v>
      </c>
      <c r="J4605" s="177"/>
      <c r="K4605" s="177"/>
      <c r="L4605" s="167" t="s">
        <v>5156</v>
      </c>
      <c r="M4605" s="166">
        <v>14</v>
      </c>
      <c r="N4605" s="166">
        <v>45</v>
      </c>
      <c r="O4605" s="166">
        <v>196</v>
      </c>
      <c r="P4605" s="166">
        <v>1416</v>
      </c>
      <c r="Q4605" s="166">
        <v>2625</v>
      </c>
      <c r="R4605" s="188">
        <v>1</v>
      </c>
      <c r="S4605" s="188">
        <v>1</v>
      </c>
      <c r="T4605" s="188">
        <v>1</v>
      </c>
      <c r="U4605" s="188" t="s">
        <v>644</v>
      </c>
      <c r="V4605" s="188" t="s">
        <v>644</v>
      </c>
      <c r="W4605" s="166">
        <f t="shared" si="256"/>
        <v>6</v>
      </c>
      <c r="X4605" s="166">
        <v>2</v>
      </c>
      <c r="Y4605" t="str">
        <f t="shared" si="257"/>
        <v>Private Complete K to 12</v>
      </c>
      <c r="AA4605" t="str">
        <f t="shared" si="258"/>
        <v>123</v>
      </c>
    </row>
    <row r="4606" spans="1:27" ht="15.75" hidden="1" customHeight="1" x14ac:dyDescent="0.25">
      <c r="A4606" s="162">
        <v>4637</v>
      </c>
      <c r="B4606" s="166">
        <v>404805</v>
      </c>
      <c r="C4606" s="167" t="s">
        <v>5159</v>
      </c>
      <c r="D4606" s="167" t="s">
        <v>638</v>
      </c>
      <c r="E4606" s="167" t="s">
        <v>639</v>
      </c>
      <c r="F4606" s="167" t="s">
        <v>5094</v>
      </c>
      <c r="G4606" s="167" t="s">
        <v>5095</v>
      </c>
      <c r="H4606" s="167" t="s">
        <v>5096</v>
      </c>
      <c r="I4606" s="167" t="s">
        <v>716</v>
      </c>
      <c r="J4606" s="177"/>
      <c r="K4606" s="177"/>
      <c r="L4606" s="167" t="s">
        <v>5160</v>
      </c>
      <c r="M4606" s="166">
        <v>14</v>
      </c>
      <c r="N4606" s="166">
        <v>45</v>
      </c>
      <c r="O4606" s="166">
        <v>196</v>
      </c>
      <c r="P4606" s="166">
        <v>1416</v>
      </c>
      <c r="Q4606" s="166">
        <v>2625</v>
      </c>
      <c r="R4606" s="188">
        <v>1</v>
      </c>
      <c r="S4606" s="188">
        <v>1</v>
      </c>
      <c r="T4606" s="188">
        <v>1</v>
      </c>
      <c r="U4606" s="188" t="s">
        <v>644</v>
      </c>
      <c r="V4606" s="188" t="s">
        <v>644</v>
      </c>
      <c r="W4606" s="166">
        <f t="shared" si="256"/>
        <v>6</v>
      </c>
      <c r="X4606" s="166">
        <v>2</v>
      </c>
      <c r="Y4606" t="str">
        <f t="shared" si="257"/>
        <v>Private Complete K to 12</v>
      </c>
      <c r="AA4606" t="str">
        <f t="shared" si="258"/>
        <v>123</v>
      </c>
    </row>
    <row r="4607" spans="1:27" ht="15.75" hidden="1" customHeight="1" x14ac:dyDescent="0.25">
      <c r="A4607" s="162">
        <v>4640</v>
      </c>
      <c r="B4607" s="166">
        <v>404814</v>
      </c>
      <c r="C4607" s="167" t="s">
        <v>5610</v>
      </c>
      <c r="D4607" s="167" t="s">
        <v>638</v>
      </c>
      <c r="E4607" s="167" t="s">
        <v>639</v>
      </c>
      <c r="F4607" s="167" t="s">
        <v>5094</v>
      </c>
      <c r="G4607" s="167" t="s">
        <v>5095</v>
      </c>
      <c r="H4607" s="167" t="s">
        <v>5096</v>
      </c>
      <c r="I4607" s="167" t="s">
        <v>716</v>
      </c>
      <c r="J4607" s="177"/>
      <c r="K4607" s="177"/>
      <c r="L4607" s="167" t="s">
        <v>5165</v>
      </c>
      <c r="M4607" s="166">
        <v>14</v>
      </c>
      <c r="N4607" s="166">
        <v>45</v>
      </c>
      <c r="O4607" s="166">
        <v>196</v>
      </c>
      <c r="P4607" s="166">
        <v>1416</v>
      </c>
      <c r="Q4607" s="166">
        <v>2625</v>
      </c>
      <c r="R4607" s="188">
        <v>1</v>
      </c>
      <c r="S4607" s="188">
        <v>1</v>
      </c>
      <c r="T4607" s="188">
        <v>1</v>
      </c>
      <c r="U4607" s="188" t="s">
        <v>644</v>
      </c>
      <c r="V4607" s="188" t="s">
        <v>644</v>
      </c>
      <c r="W4607" s="166">
        <f t="shared" si="256"/>
        <v>6</v>
      </c>
      <c r="X4607" s="166">
        <v>2</v>
      </c>
      <c r="Y4607" t="str">
        <f t="shared" si="257"/>
        <v>Private Complete K to 12</v>
      </c>
      <c r="AA4607" t="str">
        <f t="shared" si="258"/>
        <v>123</v>
      </c>
    </row>
    <row r="4608" spans="1:27" ht="15.75" hidden="1" customHeight="1" x14ac:dyDescent="0.25">
      <c r="A4608" s="162">
        <v>4644</v>
      </c>
      <c r="B4608" s="166">
        <v>404821</v>
      </c>
      <c r="C4608" s="167" t="s">
        <v>5170</v>
      </c>
      <c r="D4608" s="167" t="s">
        <v>638</v>
      </c>
      <c r="E4608" s="167" t="s">
        <v>639</v>
      </c>
      <c r="F4608" s="167" t="s">
        <v>5094</v>
      </c>
      <c r="G4608" s="167" t="s">
        <v>5095</v>
      </c>
      <c r="H4608" s="167" t="s">
        <v>5096</v>
      </c>
      <c r="I4608" s="167" t="s">
        <v>643</v>
      </c>
      <c r="J4608" s="177"/>
      <c r="K4608" s="177"/>
      <c r="L4608" s="167" t="s">
        <v>5171</v>
      </c>
      <c r="M4608" s="166">
        <v>14</v>
      </c>
      <c r="N4608" s="166">
        <v>45</v>
      </c>
      <c r="O4608" s="166">
        <v>196</v>
      </c>
      <c r="P4608" s="166">
        <v>1416</v>
      </c>
      <c r="Q4608" s="166">
        <v>2625</v>
      </c>
      <c r="R4608" s="188">
        <v>1</v>
      </c>
      <c r="S4608" s="188" t="s">
        <v>644</v>
      </c>
      <c r="T4608" s="188"/>
      <c r="U4608" s="188" t="s">
        <v>644</v>
      </c>
      <c r="V4608" s="188" t="s">
        <v>644</v>
      </c>
      <c r="W4608" s="166">
        <f t="shared" si="256"/>
        <v>1</v>
      </c>
      <c r="X4608" s="166">
        <v>2</v>
      </c>
      <c r="Y4608" t="str">
        <f t="shared" si="257"/>
        <v>Private Elementary</v>
      </c>
      <c r="AA4608" t="str">
        <f t="shared" si="258"/>
        <v>1</v>
      </c>
    </row>
    <row r="4609" spans="1:27" ht="15.75" hidden="1" customHeight="1" x14ac:dyDescent="0.25">
      <c r="A4609" s="162"/>
      <c r="B4609" s="166">
        <v>102307</v>
      </c>
      <c r="C4609" s="167" t="s">
        <v>5490</v>
      </c>
      <c r="D4609" s="167" t="s">
        <v>638</v>
      </c>
      <c r="E4609" s="167" t="s">
        <v>639</v>
      </c>
      <c r="F4609" s="167" t="s">
        <v>5094</v>
      </c>
      <c r="G4609" s="167" t="s">
        <v>5095</v>
      </c>
      <c r="H4609" s="167" t="s">
        <v>5096</v>
      </c>
      <c r="I4609" s="167" t="s">
        <v>643</v>
      </c>
      <c r="J4609" s="188"/>
      <c r="K4609" s="188"/>
      <c r="L4609" s="188"/>
      <c r="M4609" s="188"/>
      <c r="N4609" s="188"/>
      <c r="O4609" s="166"/>
      <c r="P4609" s="166"/>
      <c r="Q4609" s="1751"/>
      <c r="R4609" s="188">
        <v>1</v>
      </c>
      <c r="S4609" s="1751"/>
      <c r="T4609" s="1751"/>
      <c r="U4609" s="188"/>
      <c r="V4609" s="188"/>
      <c r="W4609" s="166">
        <f t="shared" si="256"/>
        <v>1</v>
      </c>
      <c r="X4609" s="166">
        <v>1</v>
      </c>
      <c r="Y4609" t="str">
        <f t="shared" si="257"/>
        <v>Public Elementary</v>
      </c>
      <c r="AA4609" t="str">
        <f t="shared" si="258"/>
        <v>1</v>
      </c>
    </row>
    <row r="4610" spans="1:27" ht="15.75" hidden="1" customHeight="1" x14ac:dyDescent="0.25">
      <c r="A4610" s="162">
        <v>4648</v>
      </c>
      <c r="B4610" s="166">
        <v>455004</v>
      </c>
      <c r="C4610" s="167" t="s">
        <v>5175</v>
      </c>
      <c r="D4610" s="167" t="s">
        <v>638</v>
      </c>
      <c r="E4610" s="167" t="s">
        <v>639</v>
      </c>
      <c r="F4610" s="167" t="s">
        <v>5094</v>
      </c>
      <c r="G4610" s="167" t="s">
        <v>5095</v>
      </c>
      <c r="H4610" s="167" t="s">
        <v>5096</v>
      </c>
      <c r="I4610" s="167" t="s">
        <v>716</v>
      </c>
      <c r="J4610" s="177"/>
      <c r="K4610" s="177"/>
      <c r="L4610" s="167" t="s">
        <v>5176</v>
      </c>
      <c r="M4610" s="166">
        <v>14</v>
      </c>
      <c r="N4610" s="166">
        <v>45</v>
      </c>
      <c r="O4610" s="166">
        <v>196</v>
      </c>
      <c r="P4610" s="166">
        <v>1416</v>
      </c>
      <c r="Q4610" s="166">
        <v>2625</v>
      </c>
      <c r="R4610" s="188">
        <v>1</v>
      </c>
      <c r="S4610" s="188">
        <v>1</v>
      </c>
      <c r="T4610" s="188">
        <v>1</v>
      </c>
      <c r="U4610" s="188" t="s">
        <v>644</v>
      </c>
      <c r="V4610" s="188" t="s">
        <v>644</v>
      </c>
      <c r="W4610" s="166">
        <f t="shared" si="256"/>
        <v>6</v>
      </c>
      <c r="X4610" s="166">
        <v>2</v>
      </c>
      <c r="Y4610" t="str">
        <f t="shared" si="257"/>
        <v>Private Complete K to 12</v>
      </c>
      <c r="AA4610" t="str">
        <f t="shared" si="258"/>
        <v>123</v>
      </c>
    </row>
    <row r="4611" spans="1:27" ht="15.75" hidden="1" customHeight="1" x14ac:dyDescent="0.25">
      <c r="A4611" s="162">
        <v>4650</v>
      </c>
      <c r="B4611" s="166">
        <v>455007</v>
      </c>
      <c r="C4611" s="167" t="s">
        <v>5178</v>
      </c>
      <c r="D4611" s="167" t="s">
        <v>638</v>
      </c>
      <c r="E4611" s="167" t="s">
        <v>639</v>
      </c>
      <c r="F4611" s="167" t="s">
        <v>5094</v>
      </c>
      <c r="G4611" s="167" t="s">
        <v>5095</v>
      </c>
      <c r="H4611" s="167" t="s">
        <v>5096</v>
      </c>
      <c r="I4611" s="167" t="s">
        <v>643</v>
      </c>
      <c r="J4611" s="177"/>
      <c r="K4611" s="177"/>
      <c r="L4611" s="167" t="s">
        <v>644</v>
      </c>
      <c r="M4611" s="166">
        <v>14</v>
      </c>
      <c r="N4611" s="166">
        <v>45</v>
      </c>
      <c r="O4611" s="166">
        <v>196</v>
      </c>
      <c r="P4611" s="166">
        <v>1416</v>
      </c>
      <c r="Q4611" s="166">
        <v>2625</v>
      </c>
      <c r="R4611" s="188">
        <v>1</v>
      </c>
      <c r="S4611" s="188" t="s">
        <v>644</v>
      </c>
      <c r="T4611" s="188"/>
      <c r="U4611" s="188" t="s">
        <v>644</v>
      </c>
      <c r="V4611" s="188" t="s">
        <v>644</v>
      </c>
      <c r="W4611" s="166">
        <f t="shared" si="256"/>
        <v>1</v>
      </c>
      <c r="X4611" s="166">
        <v>2</v>
      </c>
      <c r="Y4611" t="str">
        <f t="shared" si="257"/>
        <v>Private Elementary</v>
      </c>
      <c r="AA4611" t="str">
        <f t="shared" si="258"/>
        <v>1</v>
      </c>
    </row>
    <row r="4612" spans="1:27" ht="15.75" hidden="1" customHeight="1" x14ac:dyDescent="0.25">
      <c r="A4612" s="162">
        <v>4651</v>
      </c>
      <c r="B4612" s="166">
        <v>455008</v>
      </c>
      <c r="C4612" s="167" t="s">
        <v>5179</v>
      </c>
      <c r="D4612" s="167" t="s">
        <v>638</v>
      </c>
      <c r="E4612" s="167" t="s">
        <v>639</v>
      </c>
      <c r="F4612" s="167" t="s">
        <v>5094</v>
      </c>
      <c r="G4612" s="167" t="s">
        <v>5095</v>
      </c>
      <c r="H4612" s="167" t="s">
        <v>5096</v>
      </c>
      <c r="I4612" s="167" t="s">
        <v>643</v>
      </c>
      <c r="J4612" s="177"/>
      <c r="K4612" s="177"/>
      <c r="L4612" s="167" t="s">
        <v>5180</v>
      </c>
      <c r="M4612" s="166">
        <v>14</v>
      </c>
      <c r="N4612" s="166">
        <v>45</v>
      </c>
      <c r="O4612" s="166">
        <v>196</v>
      </c>
      <c r="P4612" s="166">
        <v>1416</v>
      </c>
      <c r="Q4612" s="166">
        <v>2625</v>
      </c>
      <c r="R4612" s="188">
        <v>1</v>
      </c>
      <c r="S4612" s="188" t="s">
        <v>644</v>
      </c>
      <c r="T4612" s="188"/>
      <c r="U4612" s="188" t="s">
        <v>644</v>
      </c>
      <c r="V4612" s="188" t="s">
        <v>644</v>
      </c>
      <c r="W4612" s="166">
        <f t="shared" si="256"/>
        <v>1</v>
      </c>
      <c r="X4612" s="166">
        <v>2</v>
      </c>
      <c r="Y4612" t="str">
        <f t="shared" si="257"/>
        <v>Private Elementary</v>
      </c>
      <c r="AA4612" t="str">
        <f t="shared" si="258"/>
        <v>1</v>
      </c>
    </row>
    <row r="4613" spans="1:27" ht="15.75" hidden="1" customHeight="1" x14ac:dyDescent="0.25">
      <c r="A4613" s="162">
        <v>4653</v>
      </c>
      <c r="B4613" s="166">
        <v>455011</v>
      </c>
      <c r="C4613" s="167" t="s">
        <v>5609</v>
      </c>
      <c r="D4613" s="167" t="s">
        <v>638</v>
      </c>
      <c r="E4613" s="167" t="s">
        <v>639</v>
      </c>
      <c r="F4613" s="167" t="s">
        <v>5094</v>
      </c>
      <c r="G4613" s="167" t="s">
        <v>5095</v>
      </c>
      <c r="H4613" s="167" t="s">
        <v>5096</v>
      </c>
      <c r="I4613" s="167" t="s">
        <v>643</v>
      </c>
      <c r="J4613" s="177"/>
      <c r="K4613" s="177"/>
      <c r="L4613" s="167" t="s">
        <v>5182</v>
      </c>
      <c r="M4613" s="166">
        <v>14</v>
      </c>
      <c r="N4613" s="166">
        <v>45</v>
      </c>
      <c r="O4613" s="166">
        <v>196</v>
      </c>
      <c r="P4613" s="166">
        <v>1416</v>
      </c>
      <c r="Q4613" s="166">
        <v>2625</v>
      </c>
      <c r="R4613" s="188">
        <v>1</v>
      </c>
      <c r="S4613" s="188" t="s">
        <v>644</v>
      </c>
      <c r="T4613" s="188"/>
      <c r="U4613" s="188" t="s">
        <v>644</v>
      </c>
      <c r="V4613" s="188" t="s">
        <v>644</v>
      </c>
      <c r="W4613" s="166">
        <f t="shared" si="256"/>
        <v>1</v>
      </c>
      <c r="X4613" s="166">
        <v>2</v>
      </c>
      <c r="Y4613" t="str">
        <f t="shared" si="257"/>
        <v>Private Elementary</v>
      </c>
      <c r="AA4613" t="str">
        <f t="shared" si="258"/>
        <v>1</v>
      </c>
    </row>
    <row r="4614" spans="1:27" ht="15.75" hidden="1" customHeight="1" x14ac:dyDescent="0.25">
      <c r="A4614" s="162">
        <v>4656</v>
      </c>
      <c r="B4614" s="166">
        <v>455014</v>
      </c>
      <c r="C4614" s="167" t="s">
        <v>5608</v>
      </c>
      <c r="D4614" s="167" t="s">
        <v>638</v>
      </c>
      <c r="E4614" s="167" t="s">
        <v>639</v>
      </c>
      <c r="F4614" s="167" t="s">
        <v>5094</v>
      </c>
      <c r="G4614" s="167" t="s">
        <v>5095</v>
      </c>
      <c r="H4614" s="167" t="s">
        <v>5096</v>
      </c>
      <c r="I4614" s="167" t="s">
        <v>716</v>
      </c>
      <c r="J4614" s="177"/>
      <c r="K4614" s="177"/>
      <c r="L4614" s="167" t="s">
        <v>5165</v>
      </c>
      <c r="M4614" s="166">
        <v>14</v>
      </c>
      <c r="N4614" s="166">
        <v>45</v>
      </c>
      <c r="O4614" s="166">
        <v>196</v>
      </c>
      <c r="P4614" s="166">
        <v>1416</v>
      </c>
      <c r="Q4614" s="166">
        <v>2625</v>
      </c>
      <c r="R4614" s="188">
        <v>1</v>
      </c>
      <c r="S4614" s="188">
        <v>1</v>
      </c>
      <c r="T4614" s="188">
        <v>1</v>
      </c>
      <c r="U4614" s="188" t="s">
        <v>644</v>
      </c>
      <c r="V4614" s="188" t="s">
        <v>644</v>
      </c>
      <c r="W4614" s="166">
        <f t="shared" si="256"/>
        <v>6</v>
      </c>
      <c r="X4614" s="166">
        <v>2</v>
      </c>
      <c r="Y4614" t="str">
        <f t="shared" si="257"/>
        <v>Private Complete K to 12</v>
      </c>
      <c r="AA4614" t="str">
        <f t="shared" si="258"/>
        <v>123</v>
      </c>
    </row>
    <row r="4615" spans="1:27" ht="15.75" hidden="1" customHeight="1" x14ac:dyDescent="0.25">
      <c r="A4615" s="162">
        <v>4657</v>
      </c>
      <c r="B4615" s="166">
        <v>455016</v>
      </c>
      <c r="C4615" s="167" t="s">
        <v>5186</v>
      </c>
      <c r="D4615" s="167" t="s">
        <v>638</v>
      </c>
      <c r="E4615" s="167" t="s">
        <v>639</v>
      </c>
      <c r="F4615" s="167" t="s">
        <v>5094</v>
      </c>
      <c r="G4615" s="167" t="s">
        <v>5095</v>
      </c>
      <c r="H4615" s="167" t="s">
        <v>5096</v>
      </c>
      <c r="I4615" s="167" t="s">
        <v>643</v>
      </c>
      <c r="J4615" s="177"/>
      <c r="K4615" s="177"/>
      <c r="L4615" s="167" t="s">
        <v>5187</v>
      </c>
      <c r="M4615" s="166">
        <v>14</v>
      </c>
      <c r="N4615" s="166">
        <v>45</v>
      </c>
      <c r="O4615" s="166">
        <v>196</v>
      </c>
      <c r="P4615" s="166">
        <v>1416</v>
      </c>
      <c r="Q4615" s="166">
        <v>2625</v>
      </c>
      <c r="R4615" s="188">
        <v>1</v>
      </c>
      <c r="S4615" s="188" t="s">
        <v>644</v>
      </c>
      <c r="T4615" s="188"/>
      <c r="U4615" s="188" t="s">
        <v>644</v>
      </c>
      <c r="V4615" s="188" t="s">
        <v>644</v>
      </c>
      <c r="W4615" s="166">
        <f t="shared" si="256"/>
        <v>1</v>
      </c>
      <c r="X4615" s="166">
        <v>2</v>
      </c>
      <c r="Y4615" t="str">
        <f t="shared" si="257"/>
        <v>Private Elementary</v>
      </c>
      <c r="AA4615" t="str">
        <f t="shared" si="258"/>
        <v>1</v>
      </c>
    </row>
    <row r="4616" spans="1:27" ht="15.75" hidden="1" customHeight="1" x14ac:dyDescent="0.25">
      <c r="A4616" s="162">
        <v>4658</v>
      </c>
      <c r="B4616" s="166">
        <v>455017</v>
      </c>
      <c r="C4616" s="167" t="s">
        <v>5188</v>
      </c>
      <c r="D4616" s="167" t="s">
        <v>638</v>
      </c>
      <c r="E4616" s="167" t="s">
        <v>639</v>
      </c>
      <c r="F4616" s="167" t="s">
        <v>5094</v>
      </c>
      <c r="G4616" s="167" t="s">
        <v>5095</v>
      </c>
      <c r="H4616" s="167" t="s">
        <v>5096</v>
      </c>
      <c r="I4616" s="167" t="s">
        <v>643</v>
      </c>
      <c r="J4616" s="177"/>
      <c r="K4616" s="177"/>
      <c r="L4616" s="167" t="s">
        <v>5189</v>
      </c>
      <c r="M4616" s="166">
        <v>14</v>
      </c>
      <c r="N4616" s="166">
        <v>45</v>
      </c>
      <c r="O4616" s="166">
        <v>196</v>
      </c>
      <c r="P4616" s="166">
        <v>1416</v>
      </c>
      <c r="Q4616" s="166">
        <v>2625</v>
      </c>
      <c r="R4616" s="188">
        <v>1</v>
      </c>
      <c r="S4616" s="188">
        <v>1</v>
      </c>
      <c r="T4616" s="188"/>
      <c r="U4616" s="188" t="s">
        <v>644</v>
      </c>
      <c r="V4616" s="188" t="s">
        <v>644</v>
      </c>
      <c r="W4616" s="166">
        <f t="shared" si="256"/>
        <v>4</v>
      </c>
      <c r="X4616" s="166">
        <v>2</v>
      </c>
      <c r="Y4616" t="str">
        <f t="shared" si="257"/>
        <v>Private Integrated</v>
      </c>
      <c r="AA4616" t="str">
        <f t="shared" si="258"/>
        <v>12</v>
      </c>
    </row>
    <row r="4617" spans="1:27" ht="15.75" hidden="1" customHeight="1" x14ac:dyDescent="0.25">
      <c r="A4617" s="162">
        <v>4663</v>
      </c>
      <c r="B4617" s="189" t="s">
        <v>5585</v>
      </c>
      <c r="C4617" s="1752" t="s">
        <v>5598</v>
      </c>
      <c r="D4617" s="167" t="s">
        <v>638</v>
      </c>
      <c r="E4617" s="167" t="s">
        <v>639</v>
      </c>
      <c r="F4617" s="167" t="s">
        <v>5094</v>
      </c>
      <c r="G4617" s="167" t="s">
        <v>5095</v>
      </c>
      <c r="H4617" s="1752" t="s">
        <v>5096</v>
      </c>
      <c r="I4617" s="167" t="s">
        <v>758</v>
      </c>
      <c r="J4617" s="166"/>
      <c r="K4617" s="166"/>
      <c r="L4617" s="167"/>
      <c r="M4617" s="166"/>
      <c r="N4617" s="166"/>
      <c r="O4617" s="166"/>
      <c r="P4617" s="166"/>
      <c r="Q4617" s="166"/>
      <c r="R4617" s="188" t="s">
        <v>644</v>
      </c>
      <c r="S4617" s="188" t="s">
        <v>644</v>
      </c>
      <c r="T4617" s="188"/>
      <c r="U4617" s="188">
        <v>1</v>
      </c>
      <c r="V4617" s="188" t="s">
        <v>644</v>
      </c>
      <c r="W4617" s="166">
        <f t="shared" si="256"/>
        <v>7</v>
      </c>
      <c r="X4617" s="166">
        <v>1</v>
      </c>
      <c r="Y4617" t="str">
        <f t="shared" si="257"/>
        <v>Public ALS</v>
      </c>
      <c r="AA4617" t="str">
        <f t="shared" si="258"/>
        <v>4</v>
      </c>
    </row>
    <row r="4618" spans="1:27" ht="15.75" hidden="1" customHeight="1" x14ac:dyDescent="0.25">
      <c r="A4618" s="162">
        <v>4605</v>
      </c>
      <c r="B4618" s="166">
        <v>124259</v>
      </c>
      <c r="C4618" s="167" t="s">
        <v>4202</v>
      </c>
      <c r="D4618" s="167" t="s">
        <v>638</v>
      </c>
      <c r="E4618" s="167" t="s">
        <v>639</v>
      </c>
      <c r="F4618" s="167" t="s">
        <v>5094</v>
      </c>
      <c r="G4618" s="167" t="s">
        <v>5095</v>
      </c>
      <c r="H4618" s="167" t="s">
        <v>5096</v>
      </c>
      <c r="I4618" s="167" t="s">
        <v>643</v>
      </c>
      <c r="J4618" s="166">
        <v>11.331398999999999</v>
      </c>
      <c r="K4618" s="166">
        <v>124.938148</v>
      </c>
      <c r="L4618" s="167" t="s">
        <v>644</v>
      </c>
      <c r="M4618" s="166">
        <v>14</v>
      </c>
      <c r="N4618" s="166">
        <v>45</v>
      </c>
      <c r="O4618" s="166">
        <v>196</v>
      </c>
      <c r="P4618" s="166">
        <v>1416</v>
      </c>
      <c r="Q4618" s="166">
        <v>2627</v>
      </c>
      <c r="R4618" s="188">
        <v>1</v>
      </c>
      <c r="S4618" s="188" t="s">
        <v>644</v>
      </c>
      <c r="T4618" s="188"/>
      <c r="U4618" s="188" t="s">
        <v>644</v>
      </c>
      <c r="V4618" s="188" t="s">
        <v>644</v>
      </c>
      <c r="W4618" s="166">
        <f t="shared" si="256"/>
        <v>1</v>
      </c>
      <c r="X4618" s="166">
        <v>1</v>
      </c>
      <c r="Y4618" t="str">
        <f t="shared" si="257"/>
        <v>Public Elementary</v>
      </c>
      <c r="AA4618" t="str">
        <f t="shared" si="258"/>
        <v>1</v>
      </c>
    </row>
    <row r="4619" spans="1:27" ht="15.75" hidden="1" customHeight="1" x14ac:dyDescent="0.25">
      <c r="A4619" s="162">
        <v>4621</v>
      </c>
      <c r="B4619" s="166">
        <v>314004</v>
      </c>
      <c r="C4619" s="167" t="s">
        <v>5597</v>
      </c>
      <c r="D4619" s="167" t="s">
        <v>638</v>
      </c>
      <c r="E4619" s="167" t="s">
        <v>639</v>
      </c>
      <c r="F4619" s="167" t="s">
        <v>5094</v>
      </c>
      <c r="G4619" s="167" t="s">
        <v>5095</v>
      </c>
      <c r="H4619" s="167" t="s">
        <v>5096</v>
      </c>
      <c r="I4619" s="167" t="s">
        <v>716</v>
      </c>
      <c r="J4619" s="166">
        <v>11.331822000000001</v>
      </c>
      <c r="K4619" s="166">
        <v>124.94948100000001</v>
      </c>
      <c r="L4619" s="167" t="s">
        <v>644</v>
      </c>
      <c r="M4619" s="166">
        <v>14</v>
      </c>
      <c r="N4619" s="166">
        <v>45</v>
      </c>
      <c r="O4619" s="166">
        <v>196</v>
      </c>
      <c r="P4619" s="166">
        <v>1416</v>
      </c>
      <c r="Q4619" s="166">
        <v>2628</v>
      </c>
      <c r="R4619" s="188" t="s">
        <v>644</v>
      </c>
      <c r="S4619" s="188">
        <v>1</v>
      </c>
      <c r="T4619" s="188">
        <v>1</v>
      </c>
      <c r="U4619" s="188" t="s">
        <v>644</v>
      </c>
      <c r="V4619" s="188" t="s">
        <v>644</v>
      </c>
      <c r="W4619" s="166">
        <f t="shared" si="256"/>
        <v>5</v>
      </c>
      <c r="X4619" s="166">
        <v>1</v>
      </c>
      <c r="Y4619" t="str">
        <f t="shared" si="257"/>
        <v>Public Secondary</v>
      </c>
      <c r="AA4619" t="str">
        <f t="shared" si="258"/>
        <v>23</v>
      </c>
    </row>
    <row r="4620" spans="1:27" ht="15.75" hidden="1" customHeight="1" x14ac:dyDescent="0.25">
      <c r="A4620" s="162">
        <v>4660</v>
      </c>
      <c r="B4620" s="166">
        <v>500891</v>
      </c>
      <c r="C4620" s="167" t="s">
        <v>5491</v>
      </c>
      <c r="D4620" s="167" t="s">
        <v>638</v>
      </c>
      <c r="E4620" s="167" t="s">
        <v>639</v>
      </c>
      <c r="F4620" s="167" t="s">
        <v>5094</v>
      </c>
      <c r="G4620" s="167" t="s">
        <v>5095</v>
      </c>
      <c r="H4620" s="167" t="s">
        <v>5096</v>
      </c>
      <c r="I4620" s="167" t="s">
        <v>1509</v>
      </c>
      <c r="J4620" s="188"/>
      <c r="K4620" s="188"/>
      <c r="L4620" s="188"/>
      <c r="M4620" s="188"/>
      <c r="N4620" s="188"/>
      <c r="O4620" s="166"/>
      <c r="P4620" s="166"/>
      <c r="Q4620" s="1751"/>
      <c r="R4620" s="188">
        <v>1</v>
      </c>
      <c r="S4620" s="1553">
        <v>1</v>
      </c>
      <c r="T4620" s="1751"/>
      <c r="U4620" s="1751"/>
      <c r="V4620" s="188"/>
      <c r="W4620" s="166">
        <f t="shared" si="256"/>
        <v>4</v>
      </c>
      <c r="X4620" s="166">
        <v>1</v>
      </c>
      <c r="Y4620" t="str">
        <f t="shared" si="257"/>
        <v>Public Integrated</v>
      </c>
      <c r="AA4620" t="str">
        <f t="shared" si="258"/>
        <v>12</v>
      </c>
    </row>
    <row r="4621" spans="1:27" ht="15.75" hidden="1" customHeight="1" x14ac:dyDescent="0.25">
      <c r="A4621" s="162">
        <v>4659</v>
      </c>
      <c r="B4621" s="166">
        <v>500489</v>
      </c>
      <c r="C4621" s="167" t="s">
        <v>5190</v>
      </c>
      <c r="D4621" s="167" t="s">
        <v>638</v>
      </c>
      <c r="E4621" s="167" t="s">
        <v>639</v>
      </c>
      <c r="F4621" s="167" t="s">
        <v>5094</v>
      </c>
      <c r="G4621" s="167" t="s">
        <v>5095</v>
      </c>
      <c r="H4621" s="167" t="s">
        <v>5096</v>
      </c>
      <c r="I4621" s="167" t="s">
        <v>716</v>
      </c>
      <c r="J4621" s="188" t="s">
        <v>644</v>
      </c>
      <c r="K4621" s="188"/>
      <c r="L4621" s="188"/>
      <c r="M4621" s="188" t="s">
        <v>644</v>
      </c>
      <c r="N4621" s="188" t="s">
        <v>644</v>
      </c>
      <c r="O4621" s="176"/>
      <c r="P4621" s="176"/>
      <c r="Q4621" s="176"/>
      <c r="R4621" s="188">
        <v>1</v>
      </c>
      <c r="S4621" s="188">
        <v>1</v>
      </c>
      <c r="T4621" s="188"/>
      <c r="U4621" s="188" t="s">
        <v>644</v>
      </c>
      <c r="V4621" s="188" t="s">
        <v>644</v>
      </c>
      <c r="W4621" s="166">
        <f t="shared" si="256"/>
        <v>4</v>
      </c>
      <c r="X4621" s="166">
        <v>1</v>
      </c>
      <c r="Y4621" t="str">
        <f t="shared" si="257"/>
        <v>Public Integrated</v>
      </c>
      <c r="AA4621" t="str">
        <f t="shared" si="258"/>
        <v>12</v>
      </c>
    </row>
    <row r="4622" spans="1:27" ht="15.75" hidden="1" customHeight="1" x14ac:dyDescent="0.25">
      <c r="A4622" s="162">
        <v>4660</v>
      </c>
      <c r="B4622" s="166">
        <v>500490</v>
      </c>
      <c r="C4622" s="167" t="s">
        <v>5191</v>
      </c>
      <c r="D4622" s="167" t="s">
        <v>638</v>
      </c>
      <c r="E4622" s="167" t="s">
        <v>639</v>
      </c>
      <c r="F4622" s="167" t="s">
        <v>5094</v>
      </c>
      <c r="G4622" s="167" t="s">
        <v>5095</v>
      </c>
      <c r="H4622" s="167" t="s">
        <v>5096</v>
      </c>
      <c r="I4622" s="167" t="s">
        <v>716</v>
      </c>
      <c r="J4622" s="188" t="s">
        <v>644</v>
      </c>
      <c r="K4622" s="188"/>
      <c r="L4622" s="188"/>
      <c r="M4622" s="188" t="s">
        <v>644</v>
      </c>
      <c r="N4622" s="188" t="s">
        <v>644</v>
      </c>
      <c r="O4622" s="176"/>
      <c r="P4622" s="176"/>
      <c r="Q4622" s="176"/>
      <c r="R4622" s="188">
        <v>1</v>
      </c>
      <c r="S4622" s="188">
        <v>1</v>
      </c>
      <c r="T4622" s="188"/>
      <c r="U4622" s="188" t="s">
        <v>644</v>
      </c>
      <c r="V4622" s="188" t="s">
        <v>644</v>
      </c>
      <c r="W4622" s="166">
        <f t="shared" si="256"/>
        <v>4</v>
      </c>
      <c r="X4622" s="166">
        <v>1</v>
      </c>
      <c r="Y4622" t="str">
        <f t="shared" si="257"/>
        <v>Public Integrated</v>
      </c>
      <c r="AA4622" t="str">
        <f t="shared" si="258"/>
        <v>12</v>
      </c>
    </row>
    <row r="4623" spans="1:27" ht="15.75" hidden="1" customHeight="1" x14ac:dyDescent="0.25">
      <c r="A4623" s="162">
        <v>4661</v>
      </c>
      <c r="B4623" s="166">
        <v>500493</v>
      </c>
      <c r="C4623" s="167" t="s">
        <v>5192</v>
      </c>
      <c r="D4623" s="167" t="s">
        <v>638</v>
      </c>
      <c r="E4623" s="167" t="s">
        <v>639</v>
      </c>
      <c r="F4623" s="167" t="s">
        <v>5094</v>
      </c>
      <c r="G4623" s="167" t="s">
        <v>5095</v>
      </c>
      <c r="H4623" s="167" t="s">
        <v>5096</v>
      </c>
      <c r="I4623" s="167" t="s">
        <v>716</v>
      </c>
      <c r="J4623" s="188" t="s">
        <v>644</v>
      </c>
      <c r="K4623" s="188"/>
      <c r="L4623" s="188"/>
      <c r="M4623" s="188" t="s">
        <v>644</v>
      </c>
      <c r="N4623" s="188" t="s">
        <v>644</v>
      </c>
      <c r="O4623" s="176"/>
      <c r="P4623" s="176"/>
      <c r="Q4623" s="176"/>
      <c r="R4623" s="188">
        <v>1</v>
      </c>
      <c r="S4623" s="188">
        <v>1</v>
      </c>
      <c r="T4623" s="188"/>
      <c r="U4623" s="188" t="s">
        <v>644</v>
      </c>
      <c r="V4623" s="188" t="s">
        <v>644</v>
      </c>
      <c r="W4623" s="166">
        <f t="shared" si="256"/>
        <v>4</v>
      </c>
      <c r="X4623" s="166">
        <v>1</v>
      </c>
      <c r="Y4623" t="str">
        <f t="shared" si="257"/>
        <v>Public Integrated</v>
      </c>
      <c r="AA4623" t="str">
        <f t="shared" si="258"/>
        <v>12</v>
      </c>
    </row>
    <row r="4624" spans="1:27" ht="15.75" hidden="1" customHeight="1" x14ac:dyDescent="0.25">
      <c r="A4624" s="162">
        <v>4662</v>
      </c>
      <c r="B4624" s="166">
        <v>500892</v>
      </c>
      <c r="C4624" s="167" t="s">
        <v>5193</v>
      </c>
      <c r="D4624" s="167" t="s">
        <v>638</v>
      </c>
      <c r="E4624" s="167" t="s">
        <v>639</v>
      </c>
      <c r="F4624" s="167" t="s">
        <v>5094</v>
      </c>
      <c r="G4624" s="167" t="s">
        <v>5095</v>
      </c>
      <c r="H4624" s="167" t="s">
        <v>5096</v>
      </c>
      <c r="I4624" s="167" t="s">
        <v>716</v>
      </c>
      <c r="J4624" s="188" t="s">
        <v>644</v>
      </c>
      <c r="K4624" s="188"/>
      <c r="L4624" s="188"/>
      <c r="M4624" s="188" t="s">
        <v>644</v>
      </c>
      <c r="N4624" s="188" t="s">
        <v>644</v>
      </c>
      <c r="O4624" s="176"/>
      <c r="P4624" s="176"/>
      <c r="Q4624" s="176"/>
      <c r="R4624" s="188">
        <v>1</v>
      </c>
      <c r="S4624" s="188">
        <v>1</v>
      </c>
      <c r="T4624" s="188"/>
      <c r="U4624" s="188" t="s">
        <v>644</v>
      </c>
      <c r="V4624" s="188" t="s">
        <v>644</v>
      </c>
      <c r="W4624" s="166">
        <f t="shared" si="256"/>
        <v>4</v>
      </c>
      <c r="X4624" s="166">
        <v>1</v>
      </c>
      <c r="Y4624" t="str">
        <f t="shared" si="257"/>
        <v>Public Integrated</v>
      </c>
      <c r="AA4624" t="str">
        <f t="shared" si="258"/>
        <v>12</v>
      </c>
    </row>
    <row r="4625" spans="1:27" ht="15.75" hidden="1" customHeight="1" x14ac:dyDescent="0.25">
      <c r="A4625" s="162">
        <v>4587</v>
      </c>
      <c r="B4625" s="166">
        <v>124241</v>
      </c>
      <c r="C4625" s="167" t="s">
        <v>2279</v>
      </c>
      <c r="D4625" s="167" t="s">
        <v>638</v>
      </c>
      <c r="E4625" s="167" t="s">
        <v>639</v>
      </c>
      <c r="F4625" s="167" t="s">
        <v>5094</v>
      </c>
      <c r="G4625" s="167" t="s">
        <v>5095</v>
      </c>
      <c r="H4625" s="167" t="s">
        <v>5096</v>
      </c>
      <c r="I4625" s="167" t="s">
        <v>643</v>
      </c>
      <c r="J4625" s="166">
        <v>11.332198999999999</v>
      </c>
      <c r="K4625" s="166">
        <v>124.945786</v>
      </c>
      <c r="L4625" s="167" t="s">
        <v>644</v>
      </c>
      <c r="M4625" s="166">
        <v>14</v>
      </c>
      <c r="N4625" s="166">
        <v>45</v>
      </c>
      <c r="O4625" s="166">
        <v>196</v>
      </c>
      <c r="P4625" s="166">
        <v>1416</v>
      </c>
      <c r="Q4625" s="166">
        <v>2629</v>
      </c>
      <c r="R4625" s="188">
        <v>1</v>
      </c>
      <c r="S4625" s="188" t="s">
        <v>644</v>
      </c>
      <c r="T4625" s="188"/>
      <c r="U4625" s="188" t="s">
        <v>644</v>
      </c>
      <c r="V4625" s="188" t="s">
        <v>644</v>
      </c>
      <c r="W4625" s="166">
        <f t="shared" si="256"/>
        <v>1</v>
      </c>
      <c r="X4625" s="166">
        <v>1</v>
      </c>
      <c r="Y4625" t="str">
        <f t="shared" si="257"/>
        <v>Public Elementary</v>
      </c>
      <c r="AA4625" t="str">
        <f t="shared" si="258"/>
        <v>1</v>
      </c>
    </row>
    <row r="4626" spans="1:27" ht="15.75" hidden="1" customHeight="1" x14ac:dyDescent="0.25">
      <c r="A4626" s="162">
        <v>4581</v>
      </c>
      <c r="B4626" s="166">
        <v>124235</v>
      </c>
      <c r="C4626" s="167" t="s">
        <v>5109</v>
      </c>
      <c r="D4626" s="167" t="s">
        <v>638</v>
      </c>
      <c r="E4626" s="167" t="s">
        <v>639</v>
      </c>
      <c r="F4626" s="167" t="s">
        <v>5094</v>
      </c>
      <c r="G4626" s="167" t="s">
        <v>5095</v>
      </c>
      <c r="H4626" s="167" t="s">
        <v>5096</v>
      </c>
      <c r="I4626" s="167" t="s">
        <v>643</v>
      </c>
      <c r="J4626" s="166">
        <v>11.332356000000001</v>
      </c>
      <c r="K4626" s="166">
        <v>124.94882800000001</v>
      </c>
      <c r="L4626" s="167" t="s">
        <v>644</v>
      </c>
      <c r="M4626" s="166">
        <v>14</v>
      </c>
      <c r="N4626" s="166">
        <v>45</v>
      </c>
      <c r="O4626" s="166">
        <v>196</v>
      </c>
      <c r="P4626" s="166">
        <v>1416</v>
      </c>
      <c r="Q4626" s="166">
        <v>2630</v>
      </c>
      <c r="R4626" s="188">
        <v>1</v>
      </c>
      <c r="S4626" s="188" t="s">
        <v>644</v>
      </c>
      <c r="T4626" s="188"/>
      <c r="U4626" s="188" t="s">
        <v>644</v>
      </c>
      <c r="V4626" s="188" t="s">
        <v>644</v>
      </c>
      <c r="W4626" s="166">
        <f t="shared" si="256"/>
        <v>1</v>
      </c>
      <c r="X4626" s="166">
        <v>1</v>
      </c>
      <c r="Y4626" t="str">
        <f t="shared" si="257"/>
        <v>Public Elementary</v>
      </c>
      <c r="AA4626" t="str">
        <f t="shared" si="258"/>
        <v>1</v>
      </c>
    </row>
    <row r="4627" spans="1:27" ht="15.75" hidden="1" customHeight="1" x14ac:dyDescent="0.25">
      <c r="A4627" s="162">
        <v>4583</v>
      </c>
      <c r="B4627" s="166">
        <v>124237</v>
      </c>
      <c r="C4627" s="167" t="s">
        <v>5111</v>
      </c>
      <c r="D4627" s="167" t="s">
        <v>638</v>
      </c>
      <c r="E4627" s="167" t="s">
        <v>639</v>
      </c>
      <c r="F4627" s="167" t="s">
        <v>5094</v>
      </c>
      <c r="G4627" s="167" t="s">
        <v>5095</v>
      </c>
      <c r="H4627" s="167" t="s">
        <v>5096</v>
      </c>
      <c r="I4627" s="167" t="s">
        <v>643</v>
      </c>
      <c r="J4627" s="166">
        <v>11.336099000000001</v>
      </c>
      <c r="K4627" s="166">
        <v>124.96994599999999</v>
      </c>
      <c r="L4627" s="167" t="s">
        <v>644</v>
      </c>
      <c r="M4627" s="166">
        <v>14</v>
      </c>
      <c r="N4627" s="166">
        <v>45</v>
      </c>
      <c r="O4627" s="166">
        <v>196</v>
      </c>
      <c r="P4627" s="166">
        <v>1416</v>
      </c>
      <c r="Q4627" s="166">
        <v>2630</v>
      </c>
      <c r="R4627" s="188">
        <v>1</v>
      </c>
      <c r="S4627" s="188" t="s">
        <v>644</v>
      </c>
      <c r="T4627" s="188"/>
      <c r="U4627" s="188" t="s">
        <v>644</v>
      </c>
      <c r="V4627" s="188" t="s">
        <v>644</v>
      </c>
      <c r="W4627" s="166">
        <f t="shared" ref="W4627:W4658" si="259">IF(AA4627="1",1,IF(AA4627="2",2,IF(AA4627="12",4,IF(AA4627="123",6,IF(AA4627="23",5,IF(AA4627="3",3,IF(AA4627="4",7,IF(AA4627="35",8,""))))))))</f>
        <v>1</v>
      </c>
      <c r="X4627" s="166">
        <v>1</v>
      </c>
      <c r="Y4627" t="str">
        <f t="shared" ref="Y4627:Y4658" si="260">IF(X4627=1,"Public","Private")&amp;" "&amp;IF(W4627=1,"Elementary",IF(W4627=2,"JHS",IF(W4627=3,"SHS (Stand-alone)",IF(W4627=4,"Integrated",IF(W4627=5,"Secondary",IF(W4627=6,"Complete K to 12",IF(W4627=7,"ALS",IF(W4627=8,"SHS SUC",""))))))))</f>
        <v>Public Elementary</v>
      </c>
      <c r="AA4627" t="str">
        <f t="shared" ref="AA4627:AA4658" si="261">IF(R4627=1,1,"")&amp;IF(S4627=1,2,"")&amp;IF(T4627=1,3,"")&amp;IF(U4627=1,4,"")&amp;IF(V4627=1,5,"")</f>
        <v>1</v>
      </c>
    </row>
    <row r="4628" spans="1:27" s="1751" customFormat="1" ht="15.75" hidden="1" customHeight="1" x14ac:dyDescent="0.25">
      <c r="A4628" s="162">
        <v>4572</v>
      </c>
      <c r="B4628" s="166">
        <v>124226</v>
      </c>
      <c r="C4628" s="175" t="s">
        <v>5099</v>
      </c>
      <c r="D4628" s="167" t="s">
        <v>638</v>
      </c>
      <c r="E4628" s="167" t="s">
        <v>639</v>
      </c>
      <c r="F4628" s="167" t="s">
        <v>5094</v>
      </c>
      <c r="G4628" s="167" t="s">
        <v>5095</v>
      </c>
      <c r="H4628" s="167" t="s">
        <v>5098</v>
      </c>
      <c r="I4628" s="167" t="s">
        <v>643</v>
      </c>
      <c r="J4628" s="166">
        <v>11.240449999999999</v>
      </c>
      <c r="K4628" s="166">
        <v>124.93043400000001</v>
      </c>
      <c r="L4628" s="167" t="s">
        <v>644</v>
      </c>
      <c r="M4628" s="166">
        <v>14</v>
      </c>
      <c r="N4628" s="166">
        <v>45</v>
      </c>
      <c r="O4628" s="166">
        <v>196</v>
      </c>
      <c r="P4628" s="166">
        <v>1416</v>
      </c>
      <c r="Q4628" s="166">
        <v>2625</v>
      </c>
      <c r="R4628" s="188">
        <v>1</v>
      </c>
      <c r="S4628" s="188" t="s">
        <v>644</v>
      </c>
      <c r="T4628" s="188"/>
      <c r="U4628" s="188" t="s">
        <v>644</v>
      </c>
      <c r="V4628" s="188" t="s">
        <v>644</v>
      </c>
      <c r="W4628" s="166">
        <f t="shared" si="259"/>
        <v>1</v>
      </c>
      <c r="X4628" s="166">
        <v>1</v>
      </c>
      <c r="Y4628" s="1751" t="str">
        <f t="shared" si="260"/>
        <v>Public Elementary</v>
      </c>
      <c r="AA4628" s="1751" t="str">
        <f t="shared" si="261"/>
        <v>1</v>
      </c>
    </row>
    <row r="4629" spans="1:27" ht="15.75" hidden="1" customHeight="1" x14ac:dyDescent="0.25">
      <c r="A4629" s="162">
        <v>4617</v>
      </c>
      <c r="B4629" s="166">
        <v>303670</v>
      </c>
      <c r="C4629" s="167" t="s">
        <v>5135</v>
      </c>
      <c r="D4629" s="167" t="s">
        <v>638</v>
      </c>
      <c r="E4629" s="167" t="s">
        <v>639</v>
      </c>
      <c r="F4629" s="167" t="s">
        <v>5094</v>
      </c>
      <c r="G4629" s="167" t="s">
        <v>5095</v>
      </c>
      <c r="H4629" s="167" t="s">
        <v>5098</v>
      </c>
      <c r="I4629" s="167" t="s">
        <v>716</v>
      </c>
      <c r="J4629" s="166">
        <v>11.287461110000001</v>
      </c>
      <c r="K4629" s="166">
        <v>124.9591028</v>
      </c>
      <c r="L4629" s="167" t="s">
        <v>644</v>
      </c>
      <c r="M4629" s="166">
        <v>14</v>
      </c>
      <c r="N4629" s="166">
        <v>45</v>
      </c>
      <c r="O4629" s="166">
        <v>196</v>
      </c>
      <c r="P4629" s="166">
        <v>1416</v>
      </c>
      <c r="Q4629" s="166">
        <v>2625</v>
      </c>
      <c r="R4629" s="188" t="s">
        <v>644</v>
      </c>
      <c r="S4629" s="188">
        <v>1</v>
      </c>
      <c r="T4629" s="188"/>
      <c r="U4629" s="188" t="s">
        <v>644</v>
      </c>
      <c r="V4629" s="188" t="s">
        <v>644</v>
      </c>
      <c r="W4629" s="166">
        <f t="shared" si="259"/>
        <v>2</v>
      </c>
      <c r="X4629" s="166">
        <v>1</v>
      </c>
      <c r="Y4629" t="str">
        <f t="shared" si="260"/>
        <v>Public JHS</v>
      </c>
      <c r="AA4629" t="str">
        <f t="shared" si="261"/>
        <v>2</v>
      </c>
    </row>
    <row r="4630" spans="1:27" ht="15.75" hidden="1" customHeight="1" x14ac:dyDescent="0.25">
      <c r="A4630" s="162">
        <v>4620</v>
      </c>
      <c r="B4630" s="166">
        <v>314003</v>
      </c>
      <c r="C4630" s="167" t="s">
        <v>5138</v>
      </c>
      <c r="D4630" s="167" t="s">
        <v>638</v>
      </c>
      <c r="E4630" s="167" t="s">
        <v>639</v>
      </c>
      <c r="F4630" s="167" t="s">
        <v>5094</v>
      </c>
      <c r="G4630" s="167" t="s">
        <v>5095</v>
      </c>
      <c r="H4630" s="167" t="s">
        <v>5098</v>
      </c>
      <c r="I4630" s="167" t="s">
        <v>716</v>
      </c>
      <c r="J4630" s="166">
        <v>11.242423</v>
      </c>
      <c r="K4630" s="166">
        <v>124.930048</v>
      </c>
      <c r="L4630" s="167" t="s">
        <v>644</v>
      </c>
      <c r="M4630" s="166">
        <v>14</v>
      </c>
      <c r="N4630" s="166">
        <v>45</v>
      </c>
      <c r="O4630" s="166">
        <v>196</v>
      </c>
      <c r="P4630" s="166">
        <v>1416</v>
      </c>
      <c r="Q4630" s="166">
        <v>2625</v>
      </c>
      <c r="R4630" s="188" t="s">
        <v>644</v>
      </c>
      <c r="S4630" s="188">
        <v>1</v>
      </c>
      <c r="T4630" s="188">
        <v>1</v>
      </c>
      <c r="U4630" s="188" t="s">
        <v>644</v>
      </c>
      <c r="V4630" s="188" t="s">
        <v>644</v>
      </c>
      <c r="W4630" s="166">
        <f t="shared" si="259"/>
        <v>5</v>
      </c>
      <c r="X4630" s="166">
        <v>1</v>
      </c>
      <c r="Y4630" t="str">
        <f t="shared" si="260"/>
        <v>Public Secondary</v>
      </c>
      <c r="AA4630" t="str">
        <f t="shared" si="261"/>
        <v>23</v>
      </c>
    </row>
    <row r="4631" spans="1:27" ht="15.75" hidden="1" customHeight="1" x14ac:dyDescent="0.25">
      <c r="A4631" s="162">
        <v>4622</v>
      </c>
      <c r="B4631" s="166">
        <v>314005</v>
      </c>
      <c r="C4631" s="167" t="s">
        <v>5139</v>
      </c>
      <c r="D4631" s="167" t="s">
        <v>638</v>
      </c>
      <c r="E4631" s="167" t="s">
        <v>639</v>
      </c>
      <c r="F4631" s="167" t="s">
        <v>5094</v>
      </c>
      <c r="G4631" s="167" t="s">
        <v>5095</v>
      </c>
      <c r="H4631" s="167" t="s">
        <v>5098</v>
      </c>
      <c r="I4631" s="167" t="s">
        <v>716</v>
      </c>
      <c r="J4631" s="166">
        <v>11.272125000000001</v>
      </c>
      <c r="K4631" s="166">
        <v>124.951543</v>
      </c>
      <c r="L4631" s="167" t="s">
        <v>644</v>
      </c>
      <c r="M4631" s="166">
        <v>14</v>
      </c>
      <c r="N4631" s="166">
        <v>45</v>
      </c>
      <c r="O4631" s="166">
        <v>196</v>
      </c>
      <c r="P4631" s="166">
        <v>1416</v>
      </c>
      <c r="Q4631" s="166">
        <v>2625</v>
      </c>
      <c r="R4631" s="188" t="s">
        <v>644</v>
      </c>
      <c r="S4631" s="188">
        <v>1</v>
      </c>
      <c r="T4631" s="188">
        <v>1</v>
      </c>
      <c r="U4631" s="188" t="s">
        <v>644</v>
      </c>
      <c r="V4631" s="188" t="s">
        <v>644</v>
      </c>
      <c r="W4631" s="166">
        <f t="shared" si="259"/>
        <v>5</v>
      </c>
      <c r="X4631" s="166">
        <v>1</v>
      </c>
      <c r="Y4631" t="str">
        <f t="shared" si="260"/>
        <v>Public Secondary</v>
      </c>
      <c r="AA4631" t="str">
        <f t="shared" si="261"/>
        <v>23</v>
      </c>
    </row>
    <row r="4632" spans="1:27" ht="15.75" hidden="1" customHeight="1" x14ac:dyDescent="0.25">
      <c r="A4632" s="162">
        <v>4597</v>
      </c>
      <c r="B4632" s="166">
        <v>124251</v>
      </c>
      <c r="C4632" s="167" t="s">
        <v>831</v>
      </c>
      <c r="D4632" s="167" t="s">
        <v>638</v>
      </c>
      <c r="E4632" s="167" t="s">
        <v>639</v>
      </c>
      <c r="F4632" s="167" t="s">
        <v>5094</v>
      </c>
      <c r="G4632" s="167" t="s">
        <v>5095</v>
      </c>
      <c r="H4632" s="167" t="s">
        <v>5098</v>
      </c>
      <c r="I4632" s="167" t="s">
        <v>643</v>
      </c>
      <c r="J4632" s="166">
        <v>11.274125</v>
      </c>
      <c r="K4632" s="166">
        <v>124.9485389</v>
      </c>
      <c r="L4632" s="167" t="s">
        <v>644</v>
      </c>
      <c r="M4632" s="166">
        <v>14</v>
      </c>
      <c r="N4632" s="166">
        <v>45</v>
      </c>
      <c r="O4632" s="166">
        <v>196</v>
      </c>
      <c r="P4632" s="166">
        <v>1416</v>
      </c>
      <c r="Q4632" s="166">
        <v>2626</v>
      </c>
      <c r="R4632" s="188">
        <v>1</v>
      </c>
      <c r="S4632" s="188" t="s">
        <v>644</v>
      </c>
      <c r="T4632" s="188"/>
      <c r="U4632" s="188" t="s">
        <v>644</v>
      </c>
      <c r="V4632" s="188" t="s">
        <v>644</v>
      </c>
      <c r="W4632" s="166">
        <f t="shared" si="259"/>
        <v>1</v>
      </c>
      <c r="X4632" s="166">
        <v>1</v>
      </c>
      <c r="Y4632" t="str">
        <f t="shared" si="260"/>
        <v>Public Elementary</v>
      </c>
      <c r="AA4632" t="str">
        <f t="shared" si="261"/>
        <v>1</v>
      </c>
    </row>
    <row r="4633" spans="1:27" ht="15.75" hidden="1" customHeight="1" x14ac:dyDescent="0.25">
      <c r="A4633" s="162">
        <v>4632</v>
      </c>
      <c r="B4633" s="166">
        <v>404799</v>
      </c>
      <c r="C4633" s="1769" t="s">
        <v>5150</v>
      </c>
      <c r="D4633" s="167" t="s">
        <v>638</v>
      </c>
      <c r="E4633" s="167" t="s">
        <v>639</v>
      </c>
      <c r="F4633" s="167" t="s">
        <v>5094</v>
      </c>
      <c r="G4633" s="167" t="s">
        <v>5095</v>
      </c>
      <c r="H4633" s="167" t="s">
        <v>5098</v>
      </c>
      <c r="I4633" s="167" t="s">
        <v>716</v>
      </c>
      <c r="J4633" s="177"/>
      <c r="K4633" s="177"/>
      <c r="L4633" s="167" t="s">
        <v>644</v>
      </c>
      <c r="M4633" s="166">
        <v>14</v>
      </c>
      <c r="N4633" s="166">
        <v>45</v>
      </c>
      <c r="O4633" s="166">
        <v>196</v>
      </c>
      <c r="P4633" s="166">
        <v>1416</v>
      </c>
      <c r="Q4633" s="166">
        <v>2626</v>
      </c>
      <c r="R4633" s="188">
        <v>1</v>
      </c>
      <c r="S4633" s="188">
        <v>1</v>
      </c>
      <c r="T4633" s="188">
        <v>1</v>
      </c>
      <c r="U4633" s="188" t="s">
        <v>644</v>
      </c>
      <c r="V4633" s="188" t="s">
        <v>644</v>
      </c>
      <c r="W4633" s="166">
        <f t="shared" si="259"/>
        <v>6</v>
      </c>
      <c r="X4633" s="166">
        <v>2</v>
      </c>
      <c r="Y4633" t="str">
        <f t="shared" si="260"/>
        <v>Private Complete K to 12</v>
      </c>
      <c r="AA4633" t="str">
        <f t="shared" si="261"/>
        <v>123</v>
      </c>
    </row>
    <row r="4634" spans="1:27" ht="15.75" hidden="1" customHeight="1" x14ac:dyDescent="0.25">
      <c r="A4634" s="162">
        <v>4633</v>
      </c>
      <c r="B4634" s="166">
        <v>404800</v>
      </c>
      <c r="C4634" s="167" t="s">
        <v>5151</v>
      </c>
      <c r="D4634" s="167" t="s">
        <v>638</v>
      </c>
      <c r="E4634" s="167" t="s">
        <v>639</v>
      </c>
      <c r="F4634" s="167" t="s">
        <v>5094</v>
      </c>
      <c r="G4634" s="167" t="s">
        <v>5095</v>
      </c>
      <c r="H4634" s="167" t="s">
        <v>5098</v>
      </c>
      <c r="I4634" s="167" t="s">
        <v>716</v>
      </c>
      <c r="J4634" s="177"/>
      <c r="K4634" s="177"/>
      <c r="L4634" s="167" t="s">
        <v>5152</v>
      </c>
      <c r="M4634" s="166">
        <v>14</v>
      </c>
      <c r="N4634" s="166">
        <v>45</v>
      </c>
      <c r="O4634" s="166">
        <v>196</v>
      </c>
      <c r="P4634" s="166">
        <v>1416</v>
      </c>
      <c r="Q4634" s="166">
        <v>2626</v>
      </c>
      <c r="R4634" s="188">
        <v>1</v>
      </c>
      <c r="S4634" s="188">
        <v>1</v>
      </c>
      <c r="T4634" s="188"/>
      <c r="U4634" s="188" t="s">
        <v>644</v>
      </c>
      <c r="V4634" s="188" t="s">
        <v>644</v>
      </c>
      <c r="W4634" s="166">
        <f t="shared" si="259"/>
        <v>4</v>
      </c>
      <c r="X4634" s="166">
        <v>2</v>
      </c>
      <c r="Y4634" t="str">
        <f t="shared" si="260"/>
        <v>Private Integrated</v>
      </c>
      <c r="AA4634" t="str">
        <f t="shared" si="261"/>
        <v>12</v>
      </c>
    </row>
    <row r="4635" spans="1:27" ht="15.75" hidden="1" customHeight="1" x14ac:dyDescent="0.25">
      <c r="A4635" s="162">
        <v>4641</v>
      </c>
      <c r="B4635" s="166">
        <v>404815</v>
      </c>
      <c r="C4635" s="167" t="s">
        <v>5166</v>
      </c>
      <c r="D4635" s="167" t="s">
        <v>638</v>
      </c>
      <c r="E4635" s="167" t="s">
        <v>639</v>
      </c>
      <c r="F4635" s="167" t="s">
        <v>5094</v>
      </c>
      <c r="G4635" s="167" t="s">
        <v>5095</v>
      </c>
      <c r="H4635" s="167" t="s">
        <v>5098</v>
      </c>
      <c r="I4635" s="167" t="s">
        <v>716</v>
      </c>
      <c r="J4635" s="177"/>
      <c r="K4635" s="177"/>
      <c r="L4635" s="167" t="s">
        <v>5165</v>
      </c>
      <c r="M4635" s="166">
        <v>14</v>
      </c>
      <c r="N4635" s="166">
        <v>45</v>
      </c>
      <c r="O4635" s="166">
        <v>196</v>
      </c>
      <c r="P4635" s="166">
        <v>1416</v>
      </c>
      <c r="Q4635" s="166">
        <v>2626</v>
      </c>
      <c r="R4635" s="188">
        <v>1</v>
      </c>
      <c r="S4635" s="188">
        <v>1</v>
      </c>
      <c r="T4635" s="188">
        <v>1</v>
      </c>
      <c r="U4635" s="188" t="s">
        <v>644</v>
      </c>
      <c r="V4635" s="188" t="s">
        <v>644</v>
      </c>
      <c r="W4635" s="166">
        <f t="shared" si="259"/>
        <v>6</v>
      </c>
      <c r="X4635" s="166">
        <v>2</v>
      </c>
      <c r="Y4635" t="str">
        <f t="shared" si="260"/>
        <v>Private Complete K to 12</v>
      </c>
      <c r="AA4635" t="str">
        <f t="shared" si="261"/>
        <v>123</v>
      </c>
    </row>
    <row r="4636" spans="1:27" ht="15.75" hidden="1" customHeight="1" x14ac:dyDescent="0.25">
      <c r="A4636" s="162">
        <v>4649</v>
      </c>
      <c r="B4636" s="166">
        <v>455005</v>
      </c>
      <c r="C4636" s="167" t="s">
        <v>5177</v>
      </c>
      <c r="D4636" s="167" t="s">
        <v>638</v>
      </c>
      <c r="E4636" s="167" t="s">
        <v>639</v>
      </c>
      <c r="F4636" s="167" t="s">
        <v>5094</v>
      </c>
      <c r="G4636" s="167" t="s">
        <v>5095</v>
      </c>
      <c r="H4636" s="167" t="s">
        <v>5098</v>
      </c>
      <c r="I4636" s="167" t="s">
        <v>643</v>
      </c>
      <c r="J4636" s="177"/>
      <c r="K4636" s="177"/>
      <c r="L4636" s="167" t="s">
        <v>644</v>
      </c>
      <c r="M4636" s="166">
        <v>14</v>
      </c>
      <c r="N4636" s="166">
        <v>45</v>
      </c>
      <c r="O4636" s="166">
        <v>196</v>
      </c>
      <c r="P4636" s="166">
        <v>1416</v>
      </c>
      <c r="Q4636" s="166">
        <v>2626</v>
      </c>
      <c r="R4636" s="188">
        <v>1</v>
      </c>
      <c r="S4636" s="188">
        <v>1</v>
      </c>
      <c r="T4636" s="188">
        <v>1</v>
      </c>
      <c r="U4636" s="188" t="s">
        <v>644</v>
      </c>
      <c r="V4636" s="188" t="s">
        <v>644</v>
      </c>
      <c r="W4636" s="166">
        <f t="shared" si="259"/>
        <v>6</v>
      </c>
      <c r="X4636" s="166">
        <v>2</v>
      </c>
      <c r="Y4636" t="str">
        <f t="shared" si="260"/>
        <v>Private Complete K to 12</v>
      </c>
      <c r="AA4636" t="str">
        <f t="shared" si="261"/>
        <v>123</v>
      </c>
    </row>
    <row r="4637" spans="1:27" ht="15.75" hidden="1" customHeight="1" x14ac:dyDescent="0.25">
      <c r="A4637" s="162">
        <v>4655</v>
      </c>
      <c r="B4637" s="166">
        <v>455013</v>
      </c>
      <c r="C4637" s="167" t="s">
        <v>5185</v>
      </c>
      <c r="D4637" s="167" t="s">
        <v>638</v>
      </c>
      <c r="E4637" s="167" t="s">
        <v>639</v>
      </c>
      <c r="F4637" s="167" t="s">
        <v>5094</v>
      </c>
      <c r="G4637" s="167" t="s">
        <v>5095</v>
      </c>
      <c r="H4637" s="167" t="s">
        <v>5098</v>
      </c>
      <c r="I4637" s="167" t="s">
        <v>643</v>
      </c>
      <c r="J4637" s="177"/>
      <c r="K4637" s="177"/>
      <c r="L4637" s="167" t="s">
        <v>644</v>
      </c>
      <c r="M4637" s="166">
        <v>14</v>
      </c>
      <c r="N4637" s="166">
        <v>45</v>
      </c>
      <c r="O4637" s="166">
        <v>196</v>
      </c>
      <c r="P4637" s="166">
        <v>1416</v>
      </c>
      <c r="Q4637" s="166">
        <v>2626</v>
      </c>
      <c r="R4637" s="188">
        <v>1</v>
      </c>
      <c r="S4637" s="188" t="s">
        <v>644</v>
      </c>
      <c r="T4637" s="188"/>
      <c r="U4637" s="188" t="s">
        <v>644</v>
      </c>
      <c r="V4637" s="188" t="s">
        <v>644</v>
      </c>
      <c r="W4637" s="166">
        <f t="shared" si="259"/>
        <v>1</v>
      </c>
      <c r="X4637" s="166">
        <v>2</v>
      </c>
      <c r="Y4637" t="str">
        <f t="shared" si="260"/>
        <v>Private Elementary</v>
      </c>
      <c r="AA4637" t="str">
        <f t="shared" si="261"/>
        <v>1</v>
      </c>
    </row>
    <row r="4638" spans="1:27" ht="15.75" hidden="1" customHeight="1" x14ac:dyDescent="0.25">
      <c r="A4638" s="162">
        <v>4664</v>
      </c>
      <c r="B4638" s="189" t="s">
        <v>5586</v>
      </c>
      <c r="C4638" s="1752" t="s">
        <v>5599</v>
      </c>
      <c r="D4638" s="167" t="s">
        <v>638</v>
      </c>
      <c r="E4638" s="167" t="s">
        <v>639</v>
      </c>
      <c r="F4638" s="167" t="s">
        <v>5094</v>
      </c>
      <c r="G4638" s="167" t="s">
        <v>5095</v>
      </c>
      <c r="H4638" s="1752" t="s">
        <v>5098</v>
      </c>
      <c r="I4638" s="167" t="s">
        <v>758</v>
      </c>
      <c r="J4638" s="166"/>
      <c r="K4638" s="166"/>
      <c r="L4638" s="167"/>
      <c r="M4638" s="166"/>
      <c r="N4638" s="166"/>
      <c r="O4638" s="166"/>
      <c r="P4638" s="166"/>
      <c r="Q4638" s="166"/>
      <c r="R4638" s="188" t="s">
        <v>644</v>
      </c>
      <c r="S4638" s="188" t="s">
        <v>644</v>
      </c>
      <c r="T4638" s="188"/>
      <c r="U4638" s="188">
        <v>1</v>
      </c>
      <c r="V4638" s="188" t="s">
        <v>644</v>
      </c>
      <c r="W4638" s="166">
        <f t="shared" si="259"/>
        <v>7</v>
      </c>
      <c r="X4638" s="166">
        <v>1</v>
      </c>
      <c r="Y4638" t="str">
        <f t="shared" si="260"/>
        <v>Public ALS</v>
      </c>
      <c r="AA4638" t="str">
        <f t="shared" si="261"/>
        <v>4</v>
      </c>
    </row>
    <row r="4639" spans="1:27" ht="15.75" hidden="1" customHeight="1" x14ac:dyDescent="0.25">
      <c r="A4639" s="162">
        <v>4598</v>
      </c>
      <c r="B4639" s="166">
        <v>124252</v>
      </c>
      <c r="C4639" s="167" t="s">
        <v>5122</v>
      </c>
      <c r="D4639" s="167" t="s">
        <v>638</v>
      </c>
      <c r="E4639" s="167" t="s">
        <v>639</v>
      </c>
      <c r="F4639" s="167" t="s">
        <v>5094</v>
      </c>
      <c r="G4639" s="167" t="s">
        <v>5095</v>
      </c>
      <c r="H4639" s="167" t="s">
        <v>5098</v>
      </c>
      <c r="I4639" s="167" t="s">
        <v>643</v>
      </c>
      <c r="J4639" s="166">
        <v>11.24870278</v>
      </c>
      <c r="K4639" s="166">
        <v>125.0018417</v>
      </c>
      <c r="L4639" s="167" t="s">
        <v>644</v>
      </c>
      <c r="M4639" s="166">
        <v>14</v>
      </c>
      <c r="N4639" s="166">
        <v>45</v>
      </c>
      <c r="O4639" s="166">
        <v>196</v>
      </c>
      <c r="P4639" s="166">
        <v>1416</v>
      </c>
      <c r="Q4639" s="166">
        <v>2627</v>
      </c>
      <c r="R4639" s="188">
        <v>1</v>
      </c>
      <c r="S4639" s="188" t="s">
        <v>644</v>
      </c>
      <c r="T4639" s="188"/>
      <c r="U4639" s="188" t="s">
        <v>644</v>
      </c>
      <c r="V4639" s="188" t="s">
        <v>644</v>
      </c>
      <c r="W4639" s="166">
        <f t="shared" si="259"/>
        <v>1</v>
      </c>
      <c r="X4639" s="166">
        <v>1</v>
      </c>
      <c r="Y4639" t="str">
        <f t="shared" si="260"/>
        <v>Public Elementary</v>
      </c>
      <c r="AA4639" t="str">
        <f t="shared" si="261"/>
        <v>1</v>
      </c>
    </row>
    <row r="4640" spans="1:27" ht="15.75" hidden="1" customHeight="1" x14ac:dyDescent="0.25">
      <c r="A4640" s="162">
        <v>4601</v>
      </c>
      <c r="B4640" s="166">
        <v>124255</v>
      </c>
      <c r="C4640" s="167" t="s">
        <v>5124</v>
      </c>
      <c r="D4640" s="167" t="s">
        <v>638</v>
      </c>
      <c r="E4640" s="167" t="s">
        <v>639</v>
      </c>
      <c r="F4640" s="167" t="s">
        <v>5094</v>
      </c>
      <c r="G4640" s="167" t="s">
        <v>5095</v>
      </c>
      <c r="H4640" s="167" t="s">
        <v>5098</v>
      </c>
      <c r="I4640" s="167" t="s">
        <v>643</v>
      </c>
      <c r="J4640" s="166">
        <v>11.298484</v>
      </c>
      <c r="K4640" s="166">
        <v>124.964536</v>
      </c>
      <c r="L4640" s="167" t="s">
        <v>644</v>
      </c>
      <c r="M4640" s="166">
        <v>14</v>
      </c>
      <c r="N4640" s="166">
        <v>45</v>
      </c>
      <c r="O4640" s="166">
        <v>196</v>
      </c>
      <c r="P4640" s="166">
        <v>1416</v>
      </c>
      <c r="Q4640" s="166">
        <v>2627</v>
      </c>
      <c r="R4640" s="188">
        <v>1</v>
      </c>
      <c r="S4640" s="188" t="s">
        <v>644</v>
      </c>
      <c r="T4640" s="188"/>
      <c r="U4640" s="188" t="s">
        <v>644</v>
      </c>
      <c r="V4640" s="188" t="s">
        <v>644</v>
      </c>
      <c r="W4640" s="166">
        <f t="shared" si="259"/>
        <v>1</v>
      </c>
      <c r="X4640" s="166">
        <v>1</v>
      </c>
      <c r="Y4640" t="str">
        <f t="shared" si="260"/>
        <v>Public Elementary</v>
      </c>
      <c r="AA4640" t="str">
        <f t="shared" si="261"/>
        <v>1</v>
      </c>
    </row>
    <row r="4641" spans="1:27" ht="15.75" hidden="1" customHeight="1" x14ac:dyDescent="0.25">
      <c r="A4641" s="162">
        <v>4589</v>
      </c>
      <c r="B4641" s="166">
        <v>124243</v>
      </c>
      <c r="C4641" s="167" t="s">
        <v>5116</v>
      </c>
      <c r="D4641" s="167" t="s">
        <v>638</v>
      </c>
      <c r="E4641" s="167" t="s">
        <v>639</v>
      </c>
      <c r="F4641" s="167" t="s">
        <v>5094</v>
      </c>
      <c r="G4641" s="167" t="s">
        <v>5095</v>
      </c>
      <c r="H4641" s="167" t="s">
        <v>5098</v>
      </c>
      <c r="I4641" s="167" t="s">
        <v>643</v>
      </c>
      <c r="J4641" s="166">
        <v>11.2583</v>
      </c>
      <c r="K4641" s="166">
        <v>124.96899999999999</v>
      </c>
      <c r="L4641" s="167" t="s">
        <v>644</v>
      </c>
      <c r="M4641" s="166">
        <v>14</v>
      </c>
      <c r="N4641" s="166">
        <v>45</v>
      </c>
      <c r="O4641" s="166">
        <v>196</v>
      </c>
      <c r="P4641" s="166">
        <v>1416</v>
      </c>
      <c r="Q4641" s="166">
        <v>2628</v>
      </c>
      <c r="R4641" s="188">
        <v>1</v>
      </c>
      <c r="S4641" s="188" t="s">
        <v>644</v>
      </c>
      <c r="T4641" s="188"/>
      <c r="U4641" s="188" t="s">
        <v>644</v>
      </c>
      <c r="V4641" s="188" t="s">
        <v>644</v>
      </c>
      <c r="W4641" s="166">
        <f t="shared" si="259"/>
        <v>1</v>
      </c>
      <c r="X4641" s="166">
        <v>1</v>
      </c>
      <c r="Y4641" t="str">
        <f t="shared" si="260"/>
        <v>Public Elementary</v>
      </c>
      <c r="AA4641" t="str">
        <f t="shared" si="261"/>
        <v>1</v>
      </c>
    </row>
    <row r="4642" spans="1:27" ht="15.75" hidden="1" customHeight="1" x14ac:dyDescent="0.25">
      <c r="A4642" s="162">
        <v>4599</v>
      </c>
      <c r="B4642" s="166">
        <v>124253</v>
      </c>
      <c r="C4642" s="167" t="s">
        <v>1613</v>
      </c>
      <c r="D4642" s="167" t="s">
        <v>638</v>
      </c>
      <c r="E4642" s="167" t="s">
        <v>639</v>
      </c>
      <c r="F4642" s="167" t="s">
        <v>5094</v>
      </c>
      <c r="G4642" s="167" t="s">
        <v>5095</v>
      </c>
      <c r="H4642" s="167" t="s">
        <v>5098</v>
      </c>
      <c r="I4642" s="167" t="s">
        <v>643</v>
      </c>
      <c r="J4642" s="166">
        <v>11.283099999999999</v>
      </c>
      <c r="K4642" s="166">
        <v>124.958</v>
      </c>
      <c r="L4642" s="167" t="s">
        <v>644</v>
      </c>
      <c r="M4642" s="166">
        <v>14</v>
      </c>
      <c r="N4642" s="166">
        <v>45</v>
      </c>
      <c r="O4642" s="166">
        <v>196</v>
      </c>
      <c r="P4642" s="166">
        <v>1416</v>
      </c>
      <c r="Q4642" s="166">
        <v>2628</v>
      </c>
      <c r="R4642" s="188">
        <v>1</v>
      </c>
      <c r="S4642" s="188" t="s">
        <v>644</v>
      </c>
      <c r="T4642" s="188"/>
      <c r="U4642" s="188" t="s">
        <v>644</v>
      </c>
      <c r="V4642" s="188" t="s">
        <v>644</v>
      </c>
      <c r="W4642" s="166">
        <f t="shared" si="259"/>
        <v>1</v>
      </c>
      <c r="X4642" s="166">
        <v>1</v>
      </c>
      <c r="Y4642" t="str">
        <f t="shared" si="260"/>
        <v>Public Elementary</v>
      </c>
      <c r="AA4642" t="str">
        <f t="shared" si="261"/>
        <v>1</v>
      </c>
    </row>
    <row r="4643" spans="1:27" ht="15.75" hidden="1" customHeight="1" x14ac:dyDescent="0.25">
      <c r="A4643" s="162">
        <v>4580</v>
      </c>
      <c r="B4643" s="166">
        <v>124234</v>
      </c>
      <c r="C4643" s="167" t="s">
        <v>5107</v>
      </c>
      <c r="D4643" s="167" t="s">
        <v>638</v>
      </c>
      <c r="E4643" s="167" t="s">
        <v>639</v>
      </c>
      <c r="F4643" s="167" t="s">
        <v>5094</v>
      </c>
      <c r="G4643" s="167" t="s">
        <v>5095</v>
      </c>
      <c r="H4643" s="167" t="s">
        <v>5098</v>
      </c>
      <c r="I4643" s="167" t="s">
        <v>643</v>
      </c>
      <c r="J4643" s="166">
        <v>11.303288999999999</v>
      </c>
      <c r="K4643" s="166">
        <v>124.923513</v>
      </c>
      <c r="L4643" s="167" t="s">
        <v>644</v>
      </c>
      <c r="M4643" s="166">
        <v>14</v>
      </c>
      <c r="N4643" s="166">
        <v>45</v>
      </c>
      <c r="O4643" s="166">
        <v>196</v>
      </c>
      <c r="P4643" s="166">
        <v>1416</v>
      </c>
      <c r="Q4643" s="166">
        <v>2629</v>
      </c>
      <c r="R4643" s="188">
        <v>1</v>
      </c>
      <c r="S4643" s="188" t="s">
        <v>644</v>
      </c>
      <c r="T4643" s="188"/>
      <c r="U4643" s="188" t="s">
        <v>644</v>
      </c>
      <c r="V4643" s="188" t="s">
        <v>644</v>
      </c>
      <c r="W4643" s="166">
        <f t="shared" si="259"/>
        <v>1</v>
      </c>
      <c r="X4643" s="166">
        <v>1</v>
      </c>
      <c r="Y4643" t="str">
        <f t="shared" si="260"/>
        <v>Public Elementary</v>
      </c>
      <c r="AA4643" t="str">
        <f t="shared" si="261"/>
        <v>1</v>
      </c>
    </row>
    <row r="4644" spans="1:27" ht="15.75" hidden="1" customHeight="1" x14ac:dyDescent="0.25">
      <c r="A4644" s="162">
        <v>4608</v>
      </c>
      <c r="B4644" s="166">
        <v>195002</v>
      </c>
      <c r="C4644" s="167" t="s">
        <v>5129</v>
      </c>
      <c r="D4644" s="167" t="s">
        <v>638</v>
      </c>
      <c r="E4644" s="167" t="s">
        <v>639</v>
      </c>
      <c r="F4644" s="167" t="s">
        <v>5094</v>
      </c>
      <c r="G4644" s="167" t="s">
        <v>5095</v>
      </c>
      <c r="H4644" s="167" t="s">
        <v>5098</v>
      </c>
      <c r="I4644" s="167" t="s">
        <v>643</v>
      </c>
      <c r="J4644" s="166">
        <v>11.27154167</v>
      </c>
      <c r="K4644" s="166">
        <v>124.9511083</v>
      </c>
      <c r="L4644" s="167" t="s">
        <v>644</v>
      </c>
      <c r="M4644" s="166">
        <v>14</v>
      </c>
      <c r="N4644" s="166">
        <v>45</v>
      </c>
      <c r="O4644" s="166">
        <v>196</v>
      </c>
      <c r="P4644" s="166">
        <v>1416</v>
      </c>
      <c r="Q4644" s="166">
        <v>2630</v>
      </c>
      <c r="R4644" s="188">
        <v>1</v>
      </c>
      <c r="S4644" s="188" t="s">
        <v>644</v>
      </c>
      <c r="T4644" s="188"/>
      <c r="U4644" s="188" t="s">
        <v>644</v>
      </c>
      <c r="V4644" s="188" t="s">
        <v>644</v>
      </c>
      <c r="W4644" s="166">
        <f t="shared" si="259"/>
        <v>1</v>
      </c>
      <c r="X4644" s="166">
        <v>1</v>
      </c>
      <c r="Y4644" t="str">
        <f t="shared" si="260"/>
        <v>Public Elementary</v>
      </c>
      <c r="AA4644" t="str">
        <f t="shared" si="261"/>
        <v>1</v>
      </c>
    </row>
    <row r="4645" spans="1:27" ht="15.75" hidden="1" customHeight="1" x14ac:dyDescent="0.25">
      <c r="A4645" s="162">
        <v>4594</v>
      </c>
      <c r="B4645" s="166">
        <v>124248</v>
      </c>
      <c r="C4645" s="167" t="s">
        <v>830</v>
      </c>
      <c r="D4645" s="167" t="s">
        <v>638</v>
      </c>
      <c r="E4645" s="167" t="s">
        <v>639</v>
      </c>
      <c r="F4645" s="167" t="s">
        <v>5094</v>
      </c>
      <c r="G4645" s="167" t="s">
        <v>5095</v>
      </c>
      <c r="H4645" s="167" t="s">
        <v>5105</v>
      </c>
      <c r="I4645" s="167" t="s">
        <v>643</v>
      </c>
      <c r="J4645" s="166">
        <v>11.235267</v>
      </c>
      <c r="K4645" s="166">
        <v>124.960848</v>
      </c>
      <c r="L4645" s="167" t="s">
        <v>644</v>
      </c>
      <c r="M4645" s="166">
        <v>14</v>
      </c>
      <c r="N4645" s="166">
        <v>45</v>
      </c>
      <c r="O4645" s="166">
        <v>196</v>
      </c>
      <c r="P4645" s="166">
        <v>1416</v>
      </c>
      <c r="Q4645" s="166">
        <v>2625</v>
      </c>
      <c r="R4645" s="188">
        <v>1</v>
      </c>
      <c r="S4645" s="188" t="s">
        <v>644</v>
      </c>
      <c r="T4645" s="188"/>
      <c r="U4645" s="188" t="s">
        <v>644</v>
      </c>
      <c r="V4645" s="188" t="s">
        <v>644</v>
      </c>
      <c r="W4645" s="166">
        <f t="shared" si="259"/>
        <v>1</v>
      </c>
      <c r="X4645" s="166">
        <v>1</v>
      </c>
      <c r="Y4645" t="str">
        <f t="shared" si="260"/>
        <v>Public Elementary</v>
      </c>
      <c r="AA4645" t="str">
        <f t="shared" si="261"/>
        <v>1</v>
      </c>
    </row>
    <row r="4646" spans="1:27" ht="15.75" hidden="1" customHeight="1" x14ac:dyDescent="0.25">
      <c r="A4646" s="162">
        <v>4585</v>
      </c>
      <c r="B4646" s="166">
        <v>124239</v>
      </c>
      <c r="C4646" s="167" t="s">
        <v>5113</v>
      </c>
      <c r="D4646" s="167" t="s">
        <v>638</v>
      </c>
      <c r="E4646" s="167" t="s">
        <v>639</v>
      </c>
      <c r="F4646" s="167" t="s">
        <v>5094</v>
      </c>
      <c r="G4646" s="167" t="s">
        <v>5095</v>
      </c>
      <c r="H4646" s="167" t="s">
        <v>5105</v>
      </c>
      <c r="I4646" s="167" t="s">
        <v>643</v>
      </c>
      <c r="J4646" s="166">
        <v>11.252335</v>
      </c>
      <c r="K4646" s="166">
        <v>124.95430899999999</v>
      </c>
      <c r="L4646" s="167" t="s">
        <v>644</v>
      </c>
      <c r="M4646" s="166">
        <v>14</v>
      </c>
      <c r="N4646" s="166">
        <v>45</v>
      </c>
      <c r="O4646" s="166">
        <v>196</v>
      </c>
      <c r="P4646" s="166">
        <v>1416</v>
      </c>
      <c r="Q4646" s="166">
        <v>2626</v>
      </c>
      <c r="R4646" s="188">
        <v>1</v>
      </c>
      <c r="S4646" s="188" t="s">
        <v>644</v>
      </c>
      <c r="T4646" s="188"/>
      <c r="U4646" s="188" t="s">
        <v>644</v>
      </c>
      <c r="V4646" s="188" t="s">
        <v>644</v>
      </c>
      <c r="W4646" s="166">
        <f t="shared" si="259"/>
        <v>1</v>
      </c>
      <c r="X4646" s="166">
        <v>1</v>
      </c>
      <c r="Y4646" t="str">
        <f t="shared" si="260"/>
        <v>Public Elementary</v>
      </c>
      <c r="AA4646" t="str">
        <f t="shared" si="261"/>
        <v>1</v>
      </c>
    </row>
    <row r="4647" spans="1:27" ht="15.75" hidden="1" customHeight="1" x14ac:dyDescent="0.25">
      <c r="A4647" s="162">
        <v>4578</v>
      </c>
      <c r="B4647" s="166">
        <v>124232</v>
      </c>
      <c r="C4647" s="167" t="s">
        <v>5104</v>
      </c>
      <c r="D4647" s="167" t="s">
        <v>638</v>
      </c>
      <c r="E4647" s="167" t="s">
        <v>639</v>
      </c>
      <c r="F4647" s="167" t="s">
        <v>5094</v>
      </c>
      <c r="G4647" s="167" t="s">
        <v>5095</v>
      </c>
      <c r="H4647" s="167" t="s">
        <v>5105</v>
      </c>
      <c r="I4647" s="167" t="s">
        <v>643</v>
      </c>
      <c r="J4647" s="166">
        <v>11.252433</v>
      </c>
      <c r="K4647" s="166">
        <v>124.96154</v>
      </c>
      <c r="L4647" s="167" t="s">
        <v>644</v>
      </c>
      <c r="M4647" s="166">
        <v>14</v>
      </c>
      <c r="N4647" s="166">
        <v>45</v>
      </c>
      <c r="O4647" s="166">
        <v>196</v>
      </c>
      <c r="P4647" s="166">
        <v>1416</v>
      </c>
      <c r="Q4647" s="166">
        <v>2627</v>
      </c>
      <c r="R4647" s="188">
        <v>1</v>
      </c>
      <c r="S4647" s="188" t="s">
        <v>644</v>
      </c>
      <c r="T4647" s="188"/>
      <c r="U4647" s="188" t="s">
        <v>644</v>
      </c>
      <c r="V4647" s="188" t="s">
        <v>644</v>
      </c>
      <c r="W4647" s="166">
        <f t="shared" si="259"/>
        <v>1</v>
      </c>
      <c r="X4647" s="166">
        <v>1</v>
      </c>
      <c r="Y4647" t="str">
        <f t="shared" si="260"/>
        <v>Public Elementary</v>
      </c>
      <c r="AA4647" t="str">
        <f t="shared" si="261"/>
        <v>1</v>
      </c>
    </row>
    <row r="4648" spans="1:27" ht="15.75" hidden="1" customHeight="1" x14ac:dyDescent="0.25">
      <c r="A4648" s="162">
        <v>4584</v>
      </c>
      <c r="B4648" s="166">
        <v>124238</v>
      </c>
      <c r="C4648" s="167" t="s">
        <v>5112</v>
      </c>
      <c r="D4648" s="167" t="s">
        <v>638</v>
      </c>
      <c r="E4648" s="167" t="s">
        <v>639</v>
      </c>
      <c r="F4648" s="167" t="s">
        <v>5094</v>
      </c>
      <c r="G4648" s="167" t="s">
        <v>5095</v>
      </c>
      <c r="H4648" s="167" t="s">
        <v>5105</v>
      </c>
      <c r="I4648" s="167" t="s">
        <v>643</v>
      </c>
      <c r="J4648" s="166">
        <v>11.254816</v>
      </c>
      <c r="K4648" s="166">
        <v>124.948308</v>
      </c>
      <c r="L4648" s="167" t="s">
        <v>644</v>
      </c>
      <c r="M4648" s="166">
        <v>14</v>
      </c>
      <c r="N4648" s="166">
        <v>45</v>
      </c>
      <c r="O4648" s="166">
        <v>196</v>
      </c>
      <c r="P4648" s="166">
        <v>1416</v>
      </c>
      <c r="Q4648" s="166">
        <v>2627</v>
      </c>
      <c r="R4648" s="188">
        <v>1</v>
      </c>
      <c r="S4648" s="188" t="s">
        <v>644</v>
      </c>
      <c r="T4648" s="188"/>
      <c r="U4648" s="188" t="s">
        <v>644</v>
      </c>
      <c r="V4648" s="188" t="s">
        <v>644</v>
      </c>
      <c r="W4648" s="166">
        <f t="shared" si="259"/>
        <v>1</v>
      </c>
      <c r="X4648" s="166">
        <v>1</v>
      </c>
      <c r="Y4648" t="str">
        <f t="shared" si="260"/>
        <v>Public Elementary</v>
      </c>
      <c r="AA4648" t="str">
        <f t="shared" si="261"/>
        <v>1</v>
      </c>
    </row>
    <row r="4649" spans="1:27" ht="15.75" hidden="1" customHeight="1" x14ac:dyDescent="0.25">
      <c r="A4649" s="162">
        <v>4603</v>
      </c>
      <c r="B4649" s="166">
        <v>124257</v>
      </c>
      <c r="C4649" s="167" t="s">
        <v>5125</v>
      </c>
      <c r="D4649" s="167" t="s">
        <v>638</v>
      </c>
      <c r="E4649" s="167" t="s">
        <v>639</v>
      </c>
      <c r="F4649" s="167" t="s">
        <v>5094</v>
      </c>
      <c r="G4649" s="167" t="s">
        <v>5095</v>
      </c>
      <c r="H4649" s="167" t="s">
        <v>5105</v>
      </c>
      <c r="I4649" s="167" t="s">
        <v>643</v>
      </c>
      <c r="J4649" s="166">
        <v>11.243650000000001</v>
      </c>
      <c r="K4649" s="166">
        <v>124.9991306</v>
      </c>
      <c r="L4649" s="167" t="s">
        <v>644</v>
      </c>
      <c r="M4649" s="166">
        <v>14</v>
      </c>
      <c r="N4649" s="166">
        <v>45</v>
      </c>
      <c r="O4649" s="166">
        <v>196</v>
      </c>
      <c r="P4649" s="166">
        <v>1416</v>
      </c>
      <c r="Q4649" s="166">
        <v>2627</v>
      </c>
      <c r="R4649" s="188">
        <v>1</v>
      </c>
      <c r="S4649" s="188" t="s">
        <v>644</v>
      </c>
      <c r="T4649" s="188"/>
      <c r="U4649" s="188" t="s">
        <v>644</v>
      </c>
      <c r="V4649" s="188" t="s">
        <v>644</v>
      </c>
      <c r="W4649" s="166">
        <f t="shared" si="259"/>
        <v>1</v>
      </c>
      <c r="X4649" s="166">
        <v>1</v>
      </c>
      <c r="Y4649" t="str">
        <f t="shared" si="260"/>
        <v>Public Elementary</v>
      </c>
      <c r="AA4649" t="str">
        <f t="shared" si="261"/>
        <v>1</v>
      </c>
    </row>
    <row r="4650" spans="1:27" ht="15.75" hidden="1" customHeight="1" x14ac:dyDescent="0.25">
      <c r="A4650" s="162">
        <v>4616</v>
      </c>
      <c r="B4650" s="166">
        <v>303669</v>
      </c>
      <c r="C4650" s="167" t="s">
        <v>5134</v>
      </c>
      <c r="D4650" s="167" t="s">
        <v>638</v>
      </c>
      <c r="E4650" s="167" t="s">
        <v>639</v>
      </c>
      <c r="F4650" s="167" t="s">
        <v>5094</v>
      </c>
      <c r="G4650" s="167" t="s">
        <v>5095</v>
      </c>
      <c r="H4650" s="167" t="s">
        <v>5105</v>
      </c>
      <c r="I4650" s="167" t="s">
        <v>716</v>
      </c>
      <c r="J4650" s="166">
        <v>11.248713</v>
      </c>
      <c r="K4650" s="166">
        <v>124.963296</v>
      </c>
      <c r="L4650" s="167" t="s">
        <v>644</v>
      </c>
      <c r="M4650" s="166">
        <v>14</v>
      </c>
      <c r="N4650" s="166">
        <v>45</v>
      </c>
      <c r="O4650" s="166">
        <v>196</v>
      </c>
      <c r="P4650" s="166">
        <v>1416</v>
      </c>
      <c r="Q4650" s="166">
        <v>2627</v>
      </c>
      <c r="R4650" s="188" t="s">
        <v>644</v>
      </c>
      <c r="S4650" s="188">
        <v>1</v>
      </c>
      <c r="T4650" s="188">
        <v>1</v>
      </c>
      <c r="U4650" s="188" t="s">
        <v>644</v>
      </c>
      <c r="V4650" s="188" t="s">
        <v>644</v>
      </c>
      <c r="W4650" s="166">
        <f t="shared" si="259"/>
        <v>5</v>
      </c>
      <c r="X4650" s="166">
        <v>1</v>
      </c>
      <c r="Y4650" t="str">
        <f t="shared" si="260"/>
        <v>Public Secondary</v>
      </c>
      <c r="AA4650" t="str">
        <f t="shared" si="261"/>
        <v>23</v>
      </c>
    </row>
    <row r="4651" spans="1:27" ht="15.75" hidden="1" customHeight="1" x14ac:dyDescent="0.25">
      <c r="A4651" s="162">
        <v>4629</v>
      </c>
      <c r="B4651" s="166">
        <v>404796</v>
      </c>
      <c r="C4651" s="167" t="s">
        <v>5145</v>
      </c>
      <c r="D4651" s="167" t="s">
        <v>638</v>
      </c>
      <c r="E4651" s="167" t="s">
        <v>639</v>
      </c>
      <c r="F4651" s="167" t="s">
        <v>5094</v>
      </c>
      <c r="G4651" s="167" t="s">
        <v>5095</v>
      </c>
      <c r="H4651" s="167" t="s">
        <v>5105</v>
      </c>
      <c r="I4651" s="167" t="s">
        <v>643</v>
      </c>
      <c r="J4651" s="177"/>
      <c r="K4651" s="177"/>
      <c r="L4651" s="167" t="s">
        <v>5146</v>
      </c>
      <c r="M4651" s="166">
        <v>14</v>
      </c>
      <c r="N4651" s="166">
        <v>45</v>
      </c>
      <c r="O4651" s="166">
        <v>196</v>
      </c>
      <c r="P4651" s="166">
        <v>1416</v>
      </c>
      <c r="Q4651" s="166">
        <v>2627</v>
      </c>
      <c r="R4651" s="188" t="str">
        <f>IF(B4651&lt;200000,1,"")</f>
        <v/>
      </c>
      <c r="S4651" s="188">
        <v>1</v>
      </c>
      <c r="T4651" s="188">
        <v>1</v>
      </c>
      <c r="U4651" s="188" t="s">
        <v>644</v>
      </c>
      <c r="V4651" s="188" t="s">
        <v>644</v>
      </c>
      <c r="W4651" s="166">
        <f t="shared" si="259"/>
        <v>5</v>
      </c>
      <c r="X4651" s="166">
        <v>2</v>
      </c>
      <c r="Y4651" t="str">
        <f t="shared" si="260"/>
        <v>Private Secondary</v>
      </c>
      <c r="AA4651" t="str">
        <f t="shared" si="261"/>
        <v>23</v>
      </c>
    </row>
    <row r="4652" spans="1:27" ht="15.75" hidden="1" customHeight="1" x14ac:dyDescent="0.25">
      <c r="A4652" s="162">
        <v>4665</v>
      </c>
      <c r="B4652" s="189" t="s">
        <v>5587</v>
      </c>
      <c r="C4652" s="1752" t="s">
        <v>5600</v>
      </c>
      <c r="D4652" s="167" t="s">
        <v>638</v>
      </c>
      <c r="E4652" s="167" t="s">
        <v>639</v>
      </c>
      <c r="F4652" s="167" t="s">
        <v>5094</v>
      </c>
      <c r="G4652" s="167" t="s">
        <v>5095</v>
      </c>
      <c r="H4652" s="1752" t="s">
        <v>5105</v>
      </c>
      <c r="I4652" s="167" t="s">
        <v>758</v>
      </c>
      <c r="J4652" s="166"/>
      <c r="K4652" s="166"/>
      <c r="L4652" s="167"/>
      <c r="M4652" s="166"/>
      <c r="N4652" s="166"/>
      <c r="O4652" s="166"/>
      <c r="P4652" s="166"/>
      <c r="Q4652" s="166"/>
      <c r="R4652" s="188" t="s">
        <v>644</v>
      </c>
      <c r="S4652" s="188" t="s">
        <v>644</v>
      </c>
      <c r="T4652" s="188"/>
      <c r="U4652" s="188">
        <v>1</v>
      </c>
      <c r="V4652" s="188" t="s">
        <v>644</v>
      </c>
      <c r="W4652" s="166">
        <f t="shared" si="259"/>
        <v>7</v>
      </c>
      <c r="X4652" s="166">
        <v>1</v>
      </c>
      <c r="Y4652" t="str">
        <f t="shared" si="260"/>
        <v>Public ALS</v>
      </c>
      <c r="AA4652" t="str">
        <f t="shared" si="261"/>
        <v>4</v>
      </c>
    </row>
    <row r="4653" spans="1:27" ht="15.75" hidden="1" customHeight="1" x14ac:dyDescent="0.25">
      <c r="A4653" s="162">
        <v>4582</v>
      </c>
      <c r="B4653" s="166">
        <v>124236</v>
      </c>
      <c r="C4653" s="167" t="s">
        <v>5110</v>
      </c>
      <c r="D4653" s="167" t="s">
        <v>638</v>
      </c>
      <c r="E4653" s="167" t="s">
        <v>639</v>
      </c>
      <c r="F4653" s="167" t="s">
        <v>5094</v>
      </c>
      <c r="G4653" s="167" t="s">
        <v>5095</v>
      </c>
      <c r="H4653" s="167" t="s">
        <v>5105</v>
      </c>
      <c r="I4653" s="167" t="s">
        <v>643</v>
      </c>
      <c r="J4653" s="166">
        <v>11.264397000000001</v>
      </c>
      <c r="K4653" s="166">
        <v>124.962945</v>
      </c>
      <c r="L4653" s="167" t="s">
        <v>644</v>
      </c>
      <c r="M4653" s="166">
        <v>14</v>
      </c>
      <c r="N4653" s="166">
        <v>45</v>
      </c>
      <c r="O4653" s="166">
        <v>196</v>
      </c>
      <c r="P4653" s="166">
        <v>1416</v>
      </c>
      <c r="Q4653" s="166">
        <v>2628</v>
      </c>
      <c r="R4653" s="188">
        <v>1</v>
      </c>
      <c r="S4653" s="188" t="s">
        <v>644</v>
      </c>
      <c r="T4653" s="188"/>
      <c r="U4653" s="188" t="s">
        <v>644</v>
      </c>
      <c r="V4653" s="188" t="s">
        <v>644</v>
      </c>
      <c r="W4653" s="166">
        <f t="shared" si="259"/>
        <v>1</v>
      </c>
      <c r="X4653" s="166">
        <v>1</v>
      </c>
      <c r="Y4653" t="str">
        <f t="shared" si="260"/>
        <v>Public Elementary</v>
      </c>
      <c r="AA4653" t="str">
        <f t="shared" si="261"/>
        <v>1</v>
      </c>
    </row>
    <row r="4654" spans="1:27" ht="15.75" hidden="1" customHeight="1" x14ac:dyDescent="0.25">
      <c r="A4654" s="162">
        <v>4600</v>
      </c>
      <c r="B4654" s="166">
        <v>124254</v>
      </c>
      <c r="C4654" s="167" t="s">
        <v>5123</v>
      </c>
      <c r="D4654" s="167" t="s">
        <v>638</v>
      </c>
      <c r="E4654" s="167" t="s">
        <v>639</v>
      </c>
      <c r="F4654" s="167" t="s">
        <v>5094</v>
      </c>
      <c r="G4654" s="167" t="s">
        <v>5095</v>
      </c>
      <c r="H4654" s="167" t="s">
        <v>5101</v>
      </c>
      <c r="I4654" s="167" t="s">
        <v>643</v>
      </c>
      <c r="J4654" s="166">
        <v>11.24830556</v>
      </c>
      <c r="K4654" s="166">
        <v>124.9734861</v>
      </c>
      <c r="L4654" s="167" t="s">
        <v>644</v>
      </c>
      <c r="M4654" s="166">
        <v>14</v>
      </c>
      <c r="N4654" s="166">
        <v>45</v>
      </c>
      <c r="O4654" s="166">
        <v>196</v>
      </c>
      <c r="P4654" s="166">
        <v>1416</v>
      </c>
      <c r="Q4654" s="166">
        <v>2625</v>
      </c>
      <c r="R4654" s="188">
        <v>1</v>
      </c>
      <c r="S4654" s="188" t="s">
        <v>644</v>
      </c>
      <c r="T4654" s="188"/>
      <c r="U4654" s="188" t="s">
        <v>644</v>
      </c>
      <c r="V4654" s="188" t="s">
        <v>644</v>
      </c>
      <c r="W4654" s="166">
        <f t="shared" si="259"/>
        <v>1</v>
      </c>
      <c r="X4654" s="166">
        <v>1</v>
      </c>
      <c r="Y4654" t="str">
        <f t="shared" si="260"/>
        <v>Public Elementary</v>
      </c>
      <c r="AA4654" t="str">
        <f t="shared" si="261"/>
        <v>1</v>
      </c>
    </row>
    <row r="4655" spans="1:27" ht="15.75" hidden="1" customHeight="1" x14ac:dyDescent="0.25">
      <c r="A4655" s="162">
        <v>4610</v>
      </c>
      <c r="B4655" s="166">
        <v>303663</v>
      </c>
      <c r="C4655" s="175" t="s">
        <v>2850</v>
      </c>
      <c r="D4655" s="167" t="s">
        <v>638</v>
      </c>
      <c r="E4655" s="167" t="s">
        <v>639</v>
      </c>
      <c r="F4655" s="167" t="s">
        <v>5094</v>
      </c>
      <c r="G4655" s="167" t="s">
        <v>5095</v>
      </c>
      <c r="H4655" s="167" t="s">
        <v>5101</v>
      </c>
      <c r="I4655" s="167" t="s">
        <v>716</v>
      </c>
      <c r="J4655" s="166">
        <v>11.237016669999999</v>
      </c>
      <c r="K4655" s="166">
        <v>125.0007306</v>
      </c>
      <c r="L4655" s="167" t="s">
        <v>644</v>
      </c>
      <c r="M4655" s="166">
        <v>14</v>
      </c>
      <c r="N4655" s="166">
        <v>45</v>
      </c>
      <c r="O4655" s="166">
        <v>196</v>
      </c>
      <c r="P4655" s="166">
        <v>1416</v>
      </c>
      <c r="Q4655" s="166">
        <v>2625</v>
      </c>
      <c r="R4655" s="188" t="s">
        <v>644</v>
      </c>
      <c r="S4655" s="188">
        <v>1</v>
      </c>
      <c r="T4655" s="188">
        <v>1</v>
      </c>
      <c r="U4655" s="188" t="s">
        <v>644</v>
      </c>
      <c r="V4655" s="188" t="s">
        <v>644</v>
      </c>
      <c r="W4655" s="166">
        <f t="shared" si="259"/>
        <v>5</v>
      </c>
      <c r="X4655" s="166">
        <v>1</v>
      </c>
      <c r="Y4655" t="str">
        <f t="shared" si="260"/>
        <v>Public Secondary</v>
      </c>
      <c r="AA4655" t="str">
        <f t="shared" si="261"/>
        <v>23</v>
      </c>
    </row>
    <row r="4656" spans="1:27" ht="15.75" hidden="1" customHeight="1" x14ac:dyDescent="0.25">
      <c r="A4656" s="162">
        <v>4579</v>
      </c>
      <c r="B4656" s="166">
        <v>124233</v>
      </c>
      <c r="C4656" s="167" t="s">
        <v>5106</v>
      </c>
      <c r="D4656" s="167" t="s">
        <v>638</v>
      </c>
      <c r="E4656" s="167" t="s">
        <v>639</v>
      </c>
      <c r="F4656" s="167" t="s">
        <v>5094</v>
      </c>
      <c r="G4656" s="167" t="s">
        <v>5095</v>
      </c>
      <c r="H4656" s="167" t="s">
        <v>5101</v>
      </c>
      <c r="I4656" s="167" t="s">
        <v>643</v>
      </c>
      <c r="J4656" s="166">
        <v>11.246461</v>
      </c>
      <c r="K4656" s="166">
        <v>124.981284</v>
      </c>
      <c r="L4656" s="167" t="s">
        <v>644</v>
      </c>
      <c r="M4656" s="166">
        <v>14</v>
      </c>
      <c r="N4656" s="166">
        <v>45</v>
      </c>
      <c r="O4656" s="166">
        <v>196</v>
      </c>
      <c r="P4656" s="166">
        <v>1416</v>
      </c>
      <c r="Q4656" s="166">
        <v>2626</v>
      </c>
      <c r="R4656" s="188">
        <v>1</v>
      </c>
      <c r="S4656" s="188" t="s">
        <v>644</v>
      </c>
      <c r="T4656" s="188"/>
      <c r="U4656" s="188" t="s">
        <v>644</v>
      </c>
      <c r="V4656" s="188" t="s">
        <v>644</v>
      </c>
      <c r="W4656" s="166">
        <f t="shared" si="259"/>
        <v>1</v>
      </c>
      <c r="X4656" s="166">
        <v>1</v>
      </c>
      <c r="Y4656" t="str">
        <f t="shared" si="260"/>
        <v>Public Elementary</v>
      </c>
      <c r="AA4656" t="str">
        <f t="shared" si="261"/>
        <v>1</v>
      </c>
    </row>
    <row r="4657" spans="1:27" ht="15.75" hidden="1" customHeight="1" x14ac:dyDescent="0.25">
      <c r="A4657" s="162">
        <v>4630</v>
      </c>
      <c r="B4657" s="166">
        <v>404797</v>
      </c>
      <c r="C4657" s="167" t="s">
        <v>3870</v>
      </c>
      <c r="D4657" s="167" t="s">
        <v>638</v>
      </c>
      <c r="E4657" s="167" t="s">
        <v>639</v>
      </c>
      <c r="F4657" s="167" t="s">
        <v>5094</v>
      </c>
      <c r="G4657" s="167" t="s">
        <v>5095</v>
      </c>
      <c r="H4657" s="167" t="s">
        <v>5101</v>
      </c>
      <c r="I4657" s="167" t="s">
        <v>716</v>
      </c>
      <c r="J4657" s="177"/>
      <c r="K4657" s="177"/>
      <c r="L4657" s="167" t="s">
        <v>5147</v>
      </c>
      <c r="M4657" s="166">
        <v>14</v>
      </c>
      <c r="N4657" s="166">
        <v>45</v>
      </c>
      <c r="O4657" s="166">
        <v>196</v>
      </c>
      <c r="P4657" s="166">
        <v>1416</v>
      </c>
      <c r="Q4657" s="166">
        <v>2628</v>
      </c>
      <c r="R4657" s="188">
        <v>1</v>
      </c>
      <c r="S4657" s="188">
        <v>1</v>
      </c>
      <c r="T4657" s="188">
        <v>1</v>
      </c>
      <c r="U4657" s="188" t="s">
        <v>644</v>
      </c>
      <c r="V4657" s="188" t="s">
        <v>644</v>
      </c>
      <c r="W4657" s="166">
        <f t="shared" si="259"/>
        <v>6</v>
      </c>
      <c r="X4657" s="166">
        <v>2</v>
      </c>
      <c r="Y4657" t="str">
        <f t="shared" si="260"/>
        <v>Private Complete K to 12</v>
      </c>
      <c r="AA4657" t="str">
        <f t="shared" si="261"/>
        <v>123</v>
      </c>
    </row>
    <row r="4658" spans="1:27" ht="15.75" hidden="1" customHeight="1" x14ac:dyDescent="0.25">
      <c r="A4658" s="162">
        <v>4638</v>
      </c>
      <c r="B4658" s="166">
        <v>404809</v>
      </c>
      <c r="C4658" s="167" t="s">
        <v>5161</v>
      </c>
      <c r="D4658" s="167" t="s">
        <v>638</v>
      </c>
      <c r="E4658" s="167" t="s">
        <v>639</v>
      </c>
      <c r="F4658" s="167" t="s">
        <v>5094</v>
      </c>
      <c r="G4658" s="167" t="s">
        <v>5095</v>
      </c>
      <c r="H4658" s="167" t="s">
        <v>5101</v>
      </c>
      <c r="I4658" s="167" t="s">
        <v>716</v>
      </c>
      <c r="J4658" s="166">
        <v>14.661511000000001</v>
      </c>
      <c r="K4658" s="166">
        <v>120.980789</v>
      </c>
      <c r="L4658" s="167" t="s">
        <v>5162</v>
      </c>
      <c r="M4658" s="166">
        <v>14</v>
      </c>
      <c r="N4658" s="166">
        <v>45</v>
      </c>
      <c r="O4658" s="166">
        <v>196</v>
      </c>
      <c r="P4658" s="166">
        <v>1416</v>
      </c>
      <c r="Q4658" s="166">
        <v>2628</v>
      </c>
      <c r="R4658" s="188">
        <v>1</v>
      </c>
      <c r="S4658" s="188">
        <v>1</v>
      </c>
      <c r="T4658" s="188">
        <v>1</v>
      </c>
      <c r="U4658" s="188" t="s">
        <v>644</v>
      </c>
      <c r="V4658" s="188" t="s">
        <v>644</v>
      </c>
      <c r="W4658" s="166">
        <f t="shared" si="259"/>
        <v>6</v>
      </c>
      <c r="X4658" s="166">
        <v>2</v>
      </c>
      <c r="Y4658" t="str">
        <f t="shared" si="260"/>
        <v>Private Complete K to 12</v>
      </c>
      <c r="AA4658" t="str">
        <f t="shared" si="261"/>
        <v>123</v>
      </c>
    </row>
    <row r="4659" spans="1:27" ht="15.75" hidden="1" customHeight="1" x14ac:dyDescent="0.25">
      <c r="A4659" s="162">
        <v>4639</v>
      </c>
      <c r="B4659" s="166">
        <v>404810</v>
      </c>
      <c r="C4659" s="167" t="s">
        <v>5163</v>
      </c>
      <c r="D4659" s="167" t="s">
        <v>638</v>
      </c>
      <c r="E4659" s="167" t="s">
        <v>639</v>
      </c>
      <c r="F4659" s="167" t="s">
        <v>5094</v>
      </c>
      <c r="G4659" s="167" t="s">
        <v>5095</v>
      </c>
      <c r="H4659" s="167" t="s">
        <v>5101</v>
      </c>
      <c r="I4659" s="167" t="s">
        <v>643</v>
      </c>
      <c r="J4659" s="177"/>
      <c r="K4659" s="177"/>
      <c r="L4659" s="167" t="s">
        <v>5164</v>
      </c>
      <c r="M4659" s="166">
        <v>14</v>
      </c>
      <c r="N4659" s="166">
        <v>45</v>
      </c>
      <c r="O4659" s="166">
        <v>196</v>
      </c>
      <c r="P4659" s="166">
        <v>1416</v>
      </c>
      <c r="Q4659" s="166">
        <v>2628</v>
      </c>
      <c r="R4659" s="188">
        <v>1</v>
      </c>
      <c r="S4659" s="188">
        <v>1</v>
      </c>
      <c r="T4659" s="188">
        <v>1</v>
      </c>
      <c r="U4659" s="188" t="s">
        <v>644</v>
      </c>
      <c r="V4659" s="188" t="s">
        <v>644</v>
      </c>
      <c r="W4659" s="166">
        <f t="shared" ref="W4659:W4690" si="262">IF(AA4659="1",1,IF(AA4659="2",2,IF(AA4659="12",4,IF(AA4659="123",6,IF(AA4659="23",5,IF(AA4659="3",3,IF(AA4659="4",7,IF(AA4659="35",8,""))))))))</f>
        <v>6</v>
      </c>
      <c r="X4659" s="166">
        <v>2</v>
      </c>
      <c r="Y4659" t="str">
        <f t="shared" ref="Y4659:Y4690" si="263">IF(X4659=1,"Public","Private")&amp;" "&amp;IF(W4659=1,"Elementary",IF(W4659=2,"JHS",IF(W4659=3,"SHS (Stand-alone)",IF(W4659=4,"Integrated",IF(W4659=5,"Secondary",IF(W4659=6,"Complete K to 12",IF(W4659=7,"ALS",IF(W4659=8,"SHS SUC",""))))))))</f>
        <v>Private Complete K to 12</v>
      </c>
      <c r="AA4659" t="str">
        <f t="shared" ref="AA4659:AA4690" si="264">IF(R4659=1,1,"")&amp;IF(S4659=1,2,"")&amp;IF(T4659=1,3,"")&amp;IF(U4659=1,4,"")&amp;IF(V4659=1,5,"")</f>
        <v>123</v>
      </c>
    </row>
    <row r="4660" spans="1:27" ht="15.75" hidden="1" customHeight="1" x14ac:dyDescent="0.25">
      <c r="A4660" s="162">
        <v>4666</v>
      </c>
      <c r="B4660" s="189" t="s">
        <v>5588</v>
      </c>
      <c r="C4660" s="1752" t="s">
        <v>5601</v>
      </c>
      <c r="D4660" s="167" t="s">
        <v>638</v>
      </c>
      <c r="E4660" s="167" t="s">
        <v>639</v>
      </c>
      <c r="F4660" s="167" t="s">
        <v>5094</v>
      </c>
      <c r="G4660" s="167" t="s">
        <v>5095</v>
      </c>
      <c r="H4660" s="1752" t="s">
        <v>5101</v>
      </c>
      <c r="I4660" s="167" t="s">
        <v>758</v>
      </c>
      <c r="J4660" s="166"/>
      <c r="K4660" s="166"/>
      <c r="L4660" s="167"/>
      <c r="M4660" s="166"/>
      <c r="N4660" s="166"/>
      <c r="O4660" s="166"/>
      <c r="P4660" s="166"/>
      <c r="Q4660" s="166"/>
      <c r="R4660" s="188" t="s">
        <v>644</v>
      </c>
      <c r="S4660" s="188" t="s">
        <v>644</v>
      </c>
      <c r="T4660" s="188"/>
      <c r="U4660" s="188">
        <v>1</v>
      </c>
      <c r="V4660" s="188" t="s">
        <v>644</v>
      </c>
      <c r="W4660" s="166">
        <f t="shared" si="262"/>
        <v>7</v>
      </c>
      <c r="X4660" s="166">
        <v>1</v>
      </c>
      <c r="Y4660" t="str">
        <f t="shared" si="263"/>
        <v>Public ALS</v>
      </c>
      <c r="AA4660" t="str">
        <f t="shared" si="264"/>
        <v>4</v>
      </c>
    </row>
    <row r="4661" spans="1:27" ht="15.75" hidden="1" customHeight="1" x14ac:dyDescent="0.25">
      <c r="A4661" s="162">
        <v>4604</v>
      </c>
      <c r="B4661" s="166">
        <v>124258</v>
      </c>
      <c r="C4661" s="167" t="s">
        <v>5126</v>
      </c>
      <c r="D4661" s="167" t="s">
        <v>638</v>
      </c>
      <c r="E4661" s="167" t="s">
        <v>639</v>
      </c>
      <c r="F4661" s="167" t="s">
        <v>5094</v>
      </c>
      <c r="G4661" s="167" t="s">
        <v>5095</v>
      </c>
      <c r="H4661" s="167" t="s">
        <v>5101</v>
      </c>
      <c r="I4661" s="167" t="s">
        <v>643</v>
      </c>
      <c r="J4661" s="166">
        <v>11.25264722</v>
      </c>
      <c r="K4661" s="166">
        <v>124.9730722</v>
      </c>
      <c r="L4661" s="167" t="s">
        <v>644</v>
      </c>
      <c r="M4661" s="166">
        <v>14</v>
      </c>
      <c r="N4661" s="166">
        <v>45</v>
      </c>
      <c r="O4661" s="166">
        <v>196</v>
      </c>
      <c r="P4661" s="166">
        <v>1416</v>
      </c>
      <c r="Q4661" s="166">
        <v>2629</v>
      </c>
      <c r="R4661" s="188">
        <v>1</v>
      </c>
      <c r="S4661" s="188" t="s">
        <v>644</v>
      </c>
      <c r="T4661" s="188"/>
      <c r="U4661" s="188" t="s">
        <v>644</v>
      </c>
      <c r="V4661" s="188" t="s">
        <v>644</v>
      </c>
      <c r="W4661" s="166">
        <f t="shared" si="262"/>
        <v>1</v>
      </c>
      <c r="X4661" s="166">
        <v>1</v>
      </c>
      <c r="Y4661" t="str">
        <f t="shared" si="263"/>
        <v>Public Elementary</v>
      </c>
      <c r="AA4661" t="str">
        <f t="shared" si="264"/>
        <v>1</v>
      </c>
    </row>
    <row r="4662" spans="1:27" ht="15.75" hidden="1" customHeight="1" x14ac:dyDescent="0.25">
      <c r="A4662" s="162">
        <v>4602</v>
      </c>
      <c r="B4662" s="166">
        <v>124256</v>
      </c>
      <c r="C4662" s="167" t="s">
        <v>5492</v>
      </c>
      <c r="D4662" s="167" t="s">
        <v>638</v>
      </c>
      <c r="E4662" s="167" t="s">
        <v>639</v>
      </c>
      <c r="F4662" s="167" t="s">
        <v>5094</v>
      </c>
      <c r="G4662" s="167" t="s">
        <v>5095</v>
      </c>
      <c r="H4662" s="167" t="s">
        <v>5101</v>
      </c>
      <c r="I4662" s="167" t="s">
        <v>643</v>
      </c>
      <c r="J4662" s="166">
        <v>11.239834</v>
      </c>
      <c r="K4662" s="166">
        <v>124.99850600000001</v>
      </c>
      <c r="L4662" s="167" t="s">
        <v>644</v>
      </c>
      <c r="M4662" s="166">
        <v>14</v>
      </c>
      <c r="N4662" s="166">
        <v>45</v>
      </c>
      <c r="O4662" s="166">
        <v>196</v>
      </c>
      <c r="P4662" s="166">
        <v>1416</v>
      </c>
      <c r="Q4662" s="166">
        <v>2630</v>
      </c>
      <c r="R4662" s="188">
        <v>1</v>
      </c>
      <c r="S4662" s="188" t="s">
        <v>644</v>
      </c>
      <c r="T4662" s="188"/>
      <c r="U4662" s="188" t="s">
        <v>644</v>
      </c>
      <c r="V4662" s="188" t="s">
        <v>644</v>
      </c>
      <c r="W4662" s="166">
        <f t="shared" si="262"/>
        <v>1</v>
      </c>
      <c r="X4662" s="166">
        <v>1</v>
      </c>
      <c r="Y4662" t="str">
        <f t="shared" si="263"/>
        <v>Public Elementary</v>
      </c>
      <c r="AA4662" t="str">
        <f t="shared" si="264"/>
        <v>1</v>
      </c>
    </row>
    <row r="4663" spans="1:27" ht="15.75" hidden="1" customHeight="1" x14ac:dyDescent="0.25">
      <c r="A4663" s="162">
        <v>4611</v>
      </c>
      <c r="B4663" s="166">
        <v>303664</v>
      </c>
      <c r="C4663" s="167" t="s">
        <v>5131</v>
      </c>
      <c r="D4663" s="167" t="s">
        <v>638</v>
      </c>
      <c r="E4663" s="167" t="s">
        <v>639</v>
      </c>
      <c r="F4663" s="167" t="s">
        <v>5094</v>
      </c>
      <c r="G4663" s="167" t="s">
        <v>5095</v>
      </c>
      <c r="H4663" s="167" t="s">
        <v>5462</v>
      </c>
      <c r="I4663" s="167" t="s">
        <v>716</v>
      </c>
      <c r="J4663" s="166">
        <v>11.195766669999999</v>
      </c>
      <c r="K4663" s="166">
        <v>125.0075528</v>
      </c>
      <c r="L4663" s="167" t="s">
        <v>644</v>
      </c>
      <c r="M4663" s="166">
        <v>14</v>
      </c>
      <c r="N4663" s="166">
        <v>45</v>
      </c>
      <c r="O4663" s="166">
        <v>196</v>
      </c>
      <c r="P4663" s="166">
        <v>1416</v>
      </c>
      <c r="Q4663" s="166">
        <v>2625</v>
      </c>
      <c r="R4663" s="188" t="s">
        <v>644</v>
      </c>
      <c r="S4663" s="188">
        <v>1</v>
      </c>
      <c r="T4663" s="188"/>
      <c r="U4663" s="188" t="s">
        <v>644</v>
      </c>
      <c r="V4663" s="188" t="s">
        <v>644</v>
      </c>
      <c r="W4663" s="166">
        <f t="shared" si="262"/>
        <v>2</v>
      </c>
      <c r="X4663" s="166">
        <v>1</v>
      </c>
      <c r="Y4663" t="str">
        <f t="shared" si="263"/>
        <v>Public JHS</v>
      </c>
      <c r="AA4663" t="str">
        <f t="shared" si="264"/>
        <v>2</v>
      </c>
    </row>
    <row r="4664" spans="1:27" ht="15.75" hidden="1" customHeight="1" x14ac:dyDescent="0.25">
      <c r="A4664" s="162">
        <v>4591</v>
      </c>
      <c r="B4664" s="166">
        <v>124245</v>
      </c>
      <c r="C4664" s="167" t="s">
        <v>5118</v>
      </c>
      <c r="D4664" s="167" t="s">
        <v>638</v>
      </c>
      <c r="E4664" s="167" t="s">
        <v>639</v>
      </c>
      <c r="F4664" s="167" t="s">
        <v>5094</v>
      </c>
      <c r="G4664" s="167" t="s">
        <v>5095</v>
      </c>
      <c r="H4664" s="167" t="s">
        <v>5462</v>
      </c>
      <c r="I4664" s="167" t="s">
        <v>643</v>
      </c>
      <c r="J4664" s="166">
        <v>11.211088889999999</v>
      </c>
      <c r="K4664" s="166">
        <v>125.0076917</v>
      </c>
      <c r="L4664" s="167" t="s">
        <v>644</v>
      </c>
      <c r="M4664" s="166">
        <v>14</v>
      </c>
      <c r="N4664" s="166">
        <v>45</v>
      </c>
      <c r="O4664" s="166">
        <v>196</v>
      </c>
      <c r="P4664" s="166">
        <v>1416</v>
      </c>
      <c r="Q4664" s="166">
        <v>2626</v>
      </c>
      <c r="R4664" s="188">
        <v>1</v>
      </c>
      <c r="S4664" s="188" t="s">
        <v>644</v>
      </c>
      <c r="T4664" s="188"/>
      <c r="U4664" s="188" t="s">
        <v>644</v>
      </c>
      <c r="V4664" s="188" t="s">
        <v>644</v>
      </c>
      <c r="W4664" s="166">
        <f t="shared" si="262"/>
        <v>1</v>
      </c>
      <c r="X4664" s="166">
        <v>1</v>
      </c>
      <c r="Y4664" t="str">
        <f t="shared" si="263"/>
        <v>Public Elementary</v>
      </c>
      <c r="AA4664" t="str">
        <f t="shared" si="264"/>
        <v>1</v>
      </c>
    </row>
    <row r="4665" spans="1:27" ht="15.75" hidden="1" customHeight="1" x14ac:dyDescent="0.25">
      <c r="A4665" s="162">
        <v>4593</v>
      </c>
      <c r="B4665" s="166">
        <v>124247</v>
      </c>
      <c r="C4665" s="167" t="s">
        <v>5120</v>
      </c>
      <c r="D4665" s="167" t="s">
        <v>638</v>
      </c>
      <c r="E4665" s="167" t="s">
        <v>639</v>
      </c>
      <c r="F4665" s="167" t="s">
        <v>5094</v>
      </c>
      <c r="G4665" s="167" t="s">
        <v>5095</v>
      </c>
      <c r="H4665" s="167" t="s">
        <v>5462</v>
      </c>
      <c r="I4665" s="167" t="s">
        <v>643</v>
      </c>
      <c r="J4665" s="166">
        <v>11.200383329999999</v>
      </c>
      <c r="K4665" s="166">
        <v>125.0069306</v>
      </c>
      <c r="L4665" s="167" t="s">
        <v>644</v>
      </c>
      <c r="M4665" s="166">
        <v>14</v>
      </c>
      <c r="N4665" s="166">
        <v>45</v>
      </c>
      <c r="O4665" s="166">
        <v>196</v>
      </c>
      <c r="P4665" s="166">
        <v>1416</v>
      </c>
      <c r="Q4665" s="166">
        <v>2629</v>
      </c>
      <c r="R4665" s="188">
        <v>1</v>
      </c>
      <c r="S4665" s="188" t="s">
        <v>644</v>
      </c>
      <c r="T4665" s="188"/>
      <c r="U4665" s="188" t="s">
        <v>644</v>
      </c>
      <c r="V4665" s="188" t="s">
        <v>644</v>
      </c>
      <c r="W4665" s="166">
        <f t="shared" si="262"/>
        <v>1</v>
      </c>
      <c r="X4665" s="166">
        <v>1</v>
      </c>
      <c r="Y4665" t="str">
        <f t="shared" si="263"/>
        <v>Public Elementary</v>
      </c>
      <c r="AA4665" t="str">
        <f t="shared" si="264"/>
        <v>1</v>
      </c>
    </row>
    <row r="4666" spans="1:27" ht="15.75" hidden="1" customHeight="1" x14ac:dyDescent="0.25">
      <c r="A4666" s="162"/>
      <c r="B4666" s="182">
        <v>344882</v>
      </c>
      <c r="C4666" s="1752" t="s">
        <v>5494</v>
      </c>
      <c r="D4666" s="167" t="s">
        <v>638</v>
      </c>
      <c r="E4666" s="167" t="s">
        <v>639</v>
      </c>
      <c r="F4666" s="167" t="s">
        <v>5094</v>
      </c>
      <c r="G4666" s="167" t="s">
        <v>5095</v>
      </c>
      <c r="H4666" s="167" t="s">
        <v>5462</v>
      </c>
      <c r="I4666" s="167" t="s">
        <v>716</v>
      </c>
      <c r="J4666" s="166"/>
      <c r="K4666" s="166"/>
      <c r="L4666" s="167"/>
      <c r="M4666" s="166"/>
      <c r="N4666" s="166"/>
      <c r="O4666" s="166"/>
      <c r="P4666" s="166"/>
      <c r="Q4666" s="166"/>
      <c r="R4666" s="188"/>
      <c r="S4666" s="188">
        <v>1</v>
      </c>
      <c r="T4666" s="188">
        <v>1</v>
      </c>
      <c r="U4666" s="188"/>
      <c r="V4666" s="188"/>
      <c r="W4666" s="166">
        <f t="shared" si="262"/>
        <v>5</v>
      </c>
      <c r="X4666" s="166">
        <v>1</v>
      </c>
      <c r="Y4666" t="str">
        <f t="shared" si="263"/>
        <v>Public Secondary</v>
      </c>
      <c r="AA4666" t="str">
        <f t="shared" si="264"/>
        <v>23</v>
      </c>
    </row>
    <row r="4667" spans="1:27" ht="15.75" hidden="1" customHeight="1" x14ac:dyDescent="0.25">
      <c r="A4667" s="162">
        <v>4576</v>
      </c>
      <c r="B4667" s="166">
        <v>124230</v>
      </c>
      <c r="C4667" s="167" t="s">
        <v>5102</v>
      </c>
      <c r="D4667" s="167" t="s">
        <v>638</v>
      </c>
      <c r="E4667" s="167" t="s">
        <v>639</v>
      </c>
      <c r="F4667" s="167" t="s">
        <v>5094</v>
      </c>
      <c r="G4667" s="167" t="s">
        <v>5095</v>
      </c>
      <c r="H4667" s="167" t="s">
        <v>5462</v>
      </c>
      <c r="I4667" s="167" t="s">
        <v>643</v>
      </c>
      <c r="J4667" s="166">
        <v>11.20502778</v>
      </c>
      <c r="K4667" s="166">
        <v>124.9962778</v>
      </c>
      <c r="L4667" s="167" t="s">
        <v>644</v>
      </c>
      <c r="M4667" s="166">
        <v>14</v>
      </c>
      <c r="N4667" s="166">
        <v>45</v>
      </c>
      <c r="O4667" s="166">
        <v>196</v>
      </c>
      <c r="P4667" s="166">
        <v>1416</v>
      </c>
      <c r="Q4667" s="166">
        <v>2630</v>
      </c>
      <c r="R4667" s="188">
        <v>1</v>
      </c>
      <c r="S4667" s="188" t="s">
        <v>644</v>
      </c>
      <c r="T4667" s="188"/>
      <c r="U4667" s="188" t="s">
        <v>644</v>
      </c>
      <c r="V4667" s="188" t="s">
        <v>644</v>
      </c>
      <c r="W4667" s="166">
        <f t="shared" si="262"/>
        <v>1</v>
      </c>
      <c r="X4667" s="166">
        <v>1</v>
      </c>
      <c r="Y4667" t="str">
        <f t="shared" si="263"/>
        <v>Public Elementary</v>
      </c>
      <c r="AA4667" t="str">
        <f t="shared" si="264"/>
        <v>1</v>
      </c>
    </row>
    <row r="4668" spans="1:27" ht="15.75" hidden="1" customHeight="1" x14ac:dyDescent="0.25">
      <c r="A4668" s="162"/>
      <c r="B4668" s="1752" t="s">
        <v>5589</v>
      </c>
      <c r="C4668" s="1752" t="s">
        <v>5602</v>
      </c>
      <c r="D4668" s="167" t="s">
        <v>638</v>
      </c>
      <c r="E4668" s="167" t="s">
        <v>639</v>
      </c>
      <c r="F4668" s="167" t="s">
        <v>5094</v>
      </c>
      <c r="G4668" s="167" t="s">
        <v>5095</v>
      </c>
      <c r="H4668" s="1752" t="s">
        <v>5462</v>
      </c>
      <c r="I4668" s="167" t="s">
        <v>758</v>
      </c>
      <c r="J4668" s="166"/>
      <c r="K4668" s="166"/>
      <c r="L4668" s="167"/>
      <c r="M4668" s="166"/>
      <c r="N4668" s="166"/>
      <c r="O4668" s="166"/>
      <c r="P4668" s="166"/>
      <c r="Q4668" s="166"/>
      <c r="R4668" s="188"/>
      <c r="S4668" s="188"/>
      <c r="T4668" s="188"/>
      <c r="U4668" s="188">
        <v>1</v>
      </c>
      <c r="V4668" s="188"/>
      <c r="W4668" s="166">
        <f t="shared" si="262"/>
        <v>7</v>
      </c>
      <c r="X4668" s="166">
        <v>1</v>
      </c>
      <c r="Y4668" t="str">
        <f t="shared" si="263"/>
        <v>Public ALS</v>
      </c>
      <c r="AA4668" t="str">
        <f t="shared" si="264"/>
        <v>4</v>
      </c>
    </row>
    <row r="4669" spans="1:27" s="1751" customFormat="1" ht="15.75" hidden="1" customHeight="1" x14ac:dyDescent="0.25">
      <c r="A4669" s="162"/>
      <c r="B4669" s="166">
        <v>344881</v>
      </c>
      <c r="C4669" s="175" t="s">
        <v>5493</v>
      </c>
      <c r="D4669" s="167" t="s">
        <v>638</v>
      </c>
      <c r="E4669" s="167" t="s">
        <v>639</v>
      </c>
      <c r="F4669" s="167" t="s">
        <v>5094</v>
      </c>
      <c r="G4669" s="167" t="s">
        <v>5095</v>
      </c>
      <c r="H4669" s="167" t="s">
        <v>5108</v>
      </c>
      <c r="I4669" s="167" t="s">
        <v>5</v>
      </c>
      <c r="J4669" s="166"/>
      <c r="K4669" s="166"/>
      <c r="L4669" s="167"/>
      <c r="M4669" s="166"/>
      <c r="N4669" s="166"/>
      <c r="O4669" s="166"/>
      <c r="P4669" s="166"/>
      <c r="Q4669" s="166"/>
      <c r="R4669" s="188"/>
      <c r="S4669" s="188"/>
      <c r="T4669" s="188">
        <v>1</v>
      </c>
      <c r="U4669" s="188"/>
      <c r="V4669" s="188"/>
      <c r="W4669" s="166">
        <f t="shared" si="262"/>
        <v>3</v>
      </c>
      <c r="X4669" s="166">
        <v>1</v>
      </c>
      <c r="Y4669" s="1751" t="str">
        <f t="shared" si="263"/>
        <v>Public SHS (Stand-alone)</v>
      </c>
      <c r="AA4669" s="1751" t="str">
        <f t="shared" si="264"/>
        <v>3</v>
      </c>
    </row>
    <row r="4670" spans="1:27" ht="15.75" hidden="1" customHeight="1" x14ac:dyDescent="0.25">
      <c r="A4670" s="162">
        <v>4573</v>
      </c>
      <c r="B4670" s="166">
        <v>124227</v>
      </c>
      <c r="C4670" s="167" t="s">
        <v>5596</v>
      </c>
      <c r="D4670" s="167" t="s">
        <v>638</v>
      </c>
      <c r="E4670" s="167" t="s">
        <v>639</v>
      </c>
      <c r="F4670" s="167" t="s">
        <v>5094</v>
      </c>
      <c r="G4670" s="167" t="s">
        <v>5095</v>
      </c>
      <c r="H4670" s="167" t="s">
        <v>5108</v>
      </c>
      <c r="I4670" s="167" t="s">
        <v>643</v>
      </c>
      <c r="J4670" s="166">
        <v>11.2424</v>
      </c>
      <c r="K4670" s="166">
        <v>125.0058306</v>
      </c>
      <c r="L4670" s="167" t="s">
        <v>644</v>
      </c>
      <c r="M4670" s="166">
        <v>14</v>
      </c>
      <c r="N4670" s="166">
        <v>45</v>
      </c>
      <c r="O4670" s="166">
        <v>196</v>
      </c>
      <c r="P4670" s="166">
        <v>1416</v>
      </c>
      <c r="Q4670" s="166">
        <v>2625</v>
      </c>
      <c r="R4670" s="188">
        <v>1</v>
      </c>
      <c r="S4670" s="188" t="s">
        <v>644</v>
      </c>
      <c r="T4670" s="188"/>
      <c r="U4670" s="188" t="s">
        <v>644</v>
      </c>
      <c r="V4670" s="188" t="s">
        <v>644</v>
      </c>
      <c r="W4670" s="166">
        <f t="shared" si="262"/>
        <v>1</v>
      </c>
      <c r="X4670" s="166">
        <v>1</v>
      </c>
      <c r="Y4670" t="str">
        <f t="shared" si="263"/>
        <v>Public Elementary</v>
      </c>
      <c r="AA4670" t="str">
        <f t="shared" si="264"/>
        <v>1</v>
      </c>
    </row>
    <row r="4671" spans="1:27" ht="15.75" hidden="1" customHeight="1" x14ac:dyDescent="0.25">
      <c r="A4671" s="162">
        <v>4574</v>
      </c>
      <c r="B4671" s="166">
        <v>124228</v>
      </c>
      <c r="C4671" s="167" t="s">
        <v>5100</v>
      </c>
      <c r="D4671" s="167" t="s">
        <v>638</v>
      </c>
      <c r="E4671" s="167" t="s">
        <v>639</v>
      </c>
      <c r="F4671" s="167" t="s">
        <v>5094</v>
      </c>
      <c r="G4671" s="167" t="s">
        <v>5095</v>
      </c>
      <c r="H4671" s="167" t="s">
        <v>5108</v>
      </c>
      <c r="I4671" s="167" t="s">
        <v>643</v>
      </c>
      <c r="J4671" s="166">
        <v>11.24443333</v>
      </c>
      <c r="K4671" s="166">
        <v>125.0067583</v>
      </c>
      <c r="L4671" s="167" t="s">
        <v>644</v>
      </c>
      <c r="M4671" s="166">
        <v>14</v>
      </c>
      <c r="N4671" s="166">
        <v>45</v>
      </c>
      <c r="O4671" s="166">
        <v>196</v>
      </c>
      <c r="P4671" s="166">
        <v>1416</v>
      </c>
      <c r="Q4671" s="166">
        <v>2625</v>
      </c>
      <c r="R4671" s="188">
        <v>1</v>
      </c>
      <c r="S4671" s="188" t="s">
        <v>644</v>
      </c>
      <c r="T4671" s="188"/>
      <c r="U4671" s="188" t="s">
        <v>644</v>
      </c>
      <c r="V4671" s="188" t="s">
        <v>644</v>
      </c>
      <c r="W4671" s="166">
        <f t="shared" si="262"/>
        <v>1</v>
      </c>
      <c r="X4671" s="166">
        <v>1</v>
      </c>
      <c r="Y4671" t="str">
        <f t="shared" si="263"/>
        <v>Public Elementary</v>
      </c>
      <c r="AA4671" t="str">
        <f t="shared" si="264"/>
        <v>1</v>
      </c>
    </row>
    <row r="4672" spans="1:27" ht="15.75" hidden="1" customHeight="1" x14ac:dyDescent="0.25">
      <c r="A4672" s="162">
        <v>4619</v>
      </c>
      <c r="B4672" s="166">
        <v>314002</v>
      </c>
      <c r="C4672" s="167" t="s">
        <v>5137</v>
      </c>
      <c r="D4672" s="167" t="s">
        <v>638</v>
      </c>
      <c r="E4672" s="167" t="s">
        <v>639</v>
      </c>
      <c r="F4672" s="167" t="s">
        <v>5094</v>
      </c>
      <c r="G4672" s="167" t="s">
        <v>5095</v>
      </c>
      <c r="H4672" s="167" t="s">
        <v>5108</v>
      </c>
      <c r="I4672" s="167" t="s">
        <v>716</v>
      </c>
      <c r="J4672" s="166">
        <v>11.245827780000001</v>
      </c>
      <c r="K4672" s="166">
        <v>125.0050778</v>
      </c>
      <c r="L4672" s="167" t="s">
        <v>644</v>
      </c>
      <c r="M4672" s="166">
        <v>14</v>
      </c>
      <c r="N4672" s="166">
        <v>45</v>
      </c>
      <c r="O4672" s="166">
        <v>196</v>
      </c>
      <c r="P4672" s="166">
        <v>1416</v>
      </c>
      <c r="Q4672" s="166">
        <v>2625</v>
      </c>
      <c r="R4672" s="188" t="s">
        <v>644</v>
      </c>
      <c r="S4672" s="188">
        <v>1</v>
      </c>
      <c r="T4672" s="188"/>
      <c r="U4672" s="188" t="s">
        <v>644</v>
      </c>
      <c r="V4672" s="188" t="s">
        <v>644</v>
      </c>
      <c r="W4672" s="166">
        <f t="shared" si="262"/>
        <v>2</v>
      </c>
      <c r="X4672" s="166">
        <v>1</v>
      </c>
      <c r="Y4672" t="str">
        <f t="shared" si="263"/>
        <v>Public JHS</v>
      </c>
      <c r="AA4672" t="str">
        <f t="shared" si="264"/>
        <v>2</v>
      </c>
    </row>
    <row r="4673" spans="1:27" ht="15.75" hidden="1" customHeight="1" x14ac:dyDescent="0.25">
      <c r="A4673" s="162">
        <v>4643</v>
      </c>
      <c r="B4673" s="166">
        <v>404818</v>
      </c>
      <c r="C4673" s="167" t="s">
        <v>5169</v>
      </c>
      <c r="D4673" s="167" t="s">
        <v>638</v>
      </c>
      <c r="E4673" s="167" t="s">
        <v>639</v>
      </c>
      <c r="F4673" s="167" t="s">
        <v>5094</v>
      </c>
      <c r="G4673" s="167" t="s">
        <v>5095</v>
      </c>
      <c r="H4673" s="167" t="s">
        <v>5108</v>
      </c>
      <c r="I4673" s="167" t="s">
        <v>716</v>
      </c>
      <c r="J4673" s="177"/>
      <c r="K4673" s="177"/>
      <c r="L4673" s="167" t="s">
        <v>644</v>
      </c>
      <c r="M4673" s="166">
        <v>14</v>
      </c>
      <c r="N4673" s="166">
        <v>45</v>
      </c>
      <c r="O4673" s="166">
        <v>196</v>
      </c>
      <c r="P4673" s="166">
        <v>1416</v>
      </c>
      <c r="Q4673" s="166">
        <v>2629</v>
      </c>
      <c r="R4673" s="188">
        <v>1</v>
      </c>
      <c r="S4673" s="188">
        <v>1</v>
      </c>
      <c r="T4673" s="188">
        <v>1</v>
      </c>
      <c r="U4673" s="188" t="s">
        <v>644</v>
      </c>
      <c r="V4673" s="188" t="s">
        <v>644</v>
      </c>
      <c r="W4673" s="166">
        <f t="shared" si="262"/>
        <v>6</v>
      </c>
      <c r="X4673" s="166">
        <v>2</v>
      </c>
      <c r="Y4673" t="str">
        <f t="shared" si="263"/>
        <v>Private Complete K to 12</v>
      </c>
      <c r="AA4673" t="str">
        <f t="shared" si="264"/>
        <v>123</v>
      </c>
    </row>
    <row r="4674" spans="1:27" ht="15.75" hidden="1" customHeight="1" x14ac:dyDescent="0.25">
      <c r="A4674" s="162">
        <v>4647</v>
      </c>
      <c r="B4674" s="166">
        <v>455002</v>
      </c>
      <c r="C4674" s="167" t="s">
        <v>5173</v>
      </c>
      <c r="D4674" s="167" t="s">
        <v>638</v>
      </c>
      <c r="E4674" s="167" t="s">
        <v>639</v>
      </c>
      <c r="F4674" s="167" t="s">
        <v>5094</v>
      </c>
      <c r="G4674" s="167" t="s">
        <v>5095</v>
      </c>
      <c r="H4674" s="167" t="s">
        <v>5108</v>
      </c>
      <c r="I4674" s="167" t="s">
        <v>643</v>
      </c>
      <c r="J4674" s="177"/>
      <c r="K4674" s="177"/>
      <c r="L4674" s="167" t="s">
        <v>5174</v>
      </c>
      <c r="M4674" s="166">
        <v>14</v>
      </c>
      <c r="N4674" s="166">
        <v>45</v>
      </c>
      <c r="O4674" s="166">
        <v>196</v>
      </c>
      <c r="P4674" s="166">
        <v>1416</v>
      </c>
      <c r="Q4674" s="166">
        <v>2629</v>
      </c>
      <c r="R4674" s="188">
        <v>1</v>
      </c>
      <c r="S4674" s="188">
        <v>1</v>
      </c>
      <c r="T4674" s="188"/>
      <c r="U4674" s="188" t="s">
        <v>644</v>
      </c>
      <c r="V4674" s="188" t="s">
        <v>644</v>
      </c>
      <c r="W4674" s="166">
        <f t="shared" si="262"/>
        <v>4</v>
      </c>
      <c r="X4674" s="166">
        <v>2</v>
      </c>
      <c r="Y4674" t="str">
        <f t="shared" si="263"/>
        <v>Private Integrated</v>
      </c>
      <c r="AA4674" t="str">
        <f t="shared" si="264"/>
        <v>12</v>
      </c>
    </row>
    <row r="4675" spans="1:27" ht="15.75" hidden="1" customHeight="1" x14ac:dyDescent="0.25">
      <c r="A4675" s="162">
        <v>4654</v>
      </c>
      <c r="B4675" s="166">
        <v>455012</v>
      </c>
      <c r="C4675" s="167" t="s">
        <v>5183</v>
      </c>
      <c r="D4675" s="167" t="s">
        <v>638</v>
      </c>
      <c r="E4675" s="167" t="s">
        <v>639</v>
      </c>
      <c r="F4675" s="167" t="s">
        <v>5094</v>
      </c>
      <c r="G4675" s="167" t="s">
        <v>5095</v>
      </c>
      <c r="H4675" s="167" t="s">
        <v>5108</v>
      </c>
      <c r="I4675" s="167" t="s">
        <v>716</v>
      </c>
      <c r="J4675" s="177"/>
      <c r="K4675" s="177"/>
      <c r="L4675" s="167" t="s">
        <v>5184</v>
      </c>
      <c r="M4675" s="166">
        <v>14</v>
      </c>
      <c r="N4675" s="166">
        <v>45</v>
      </c>
      <c r="O4675" s="166">
        <v>196</v>
      </c>
      <c r="P4675" s="166">
        <v>1416</v>
      </c>
      <c r="Q4675" s="166">
        <v>2629</v>
      </c>
      <c r="R4675" s="188">
        <v>1</v>
      </c>
      <c r="S4675" s="188">
        <v>1</v>
      </c>
      <c r="T4675" s="188">
        <v>1</v>
      </c>
      <c r="U4675" s="188" t="s">
        <v>644</v>
      </c>
      <c r="V4675" s="188" t="s">
        <v>644</v>
      </c>
      <c r="W4675" s="166">
        <f t="shared" si="262"/>
        <v>6</v>
      </c>
      <c r="X4675" s="166">
        <v>2</v>
      </c>
      <c r="Y4675" t="str">
        <f t="shared" si="263"/>
        <v>Private Complete K to 12</v>
      </c>
      <c r="AA4675" t="str">
        <f t="shared" si="264"/>
        <v>123</v>
      </c>
    </row>
    <row r="4676" spans="1:27" ht="15.75" hidden="1" customHeight="1" x14ac:dyDescent="0.25">
      <c r="A4676" s="162">
        <v>4667</v>
      </c>
      <c r="B4676" s="189" t="s">
        <v>5590</v>
      </c>
      <c r="C4676" s="1752" t="s">
        <v>5603</v>
      </c>
      <c r="D4676" s="167" t="s">
        <v>638</v>
      </c>
      <c r="E4676" s="167" t="s">
        <v>639</v>
      </c>
      <c r="F4676" s="167" t="s">
        <v>5094</v>
      </c>
      <c r="G4676" s="167" t="s">
        <v>5095</v>
      </c>
      <c r="H4676" s="1752" t="s">
        <v>5108</v>
      </c>
      <c r="I4676" s="167" t="s">
        <v>758</v>
      </c>
      <c r="J4676" s="166"/>
      <c r="K4676" s="166"/>
      <c r="L4676" s="167"/>
      <c r="M4676" s="166"/>
      <c r="N4676" s="166"/>
      <c r="O4676" s="166"/>
      <c r="P4676" s="166"/>
      <c r="Q4676" s="166"/>
      <c r="R4676" s="188" t="s">
        <v>644</v>
      </c>
      <c r="S4676" s="188" t="s">
        <v>644</v>
      </c>
      <c r="T4676" s="188"/>
      <c r="U4676" s="188">
        <v>1</v>
      </c>
      <c r="V4676" s="188" t="s">
        <v>644</v>
      </c>
      <c r="W4676" s="166">
        <f t="shared" si="262"/>
        <v>7</v>
      </c>
      <c r="X4676" s="166">
        <v>1</v>
      </c>
      <c r="Y4676" t="str">
        <f t="shared" si="263"/>
        <v>Public ALS</v>
      </c>
      <c r="AA4676" t="str">
        <f t="shared" si="264"/>
        <v>4</v>
      </c>
    </row>
    <row r="4677" spans="1:27" ht="15.75" hidden="1" customHeight="1" x14ac:dyDescent="0.25">
      <c r="A4677" s="162">
        <v>4612</v>
      </c>
      <c r="B4677" s="166">
        <v>303665</v>
      </c>
      <c r="C4677" s="167" t="s">
        <v>5132</v>
      </c>
      <c r="D4677" s="167" t="s">
        <v>638</v>
      </c>
      <c r="E4677" s="167" t="s">
        <v>639</v>
      </c>
      <c r="F4677" s="167" t="s">
        <v>5094</v>
      </c>
      <c r="G4677" s="167" t="s">
        <v>5095</v>
      </c>
      <c r="H4677" s="167" t="s">
        <v>5103</v>
      </c>
      <c r="I4677" s="167" t="s">
        <v>716</v>
      </c>
      <c r="J4677" s="166">
        <v>11.246655560000001</v>
      </c>
      <c r="K4677" s="166">
        <v>125.004825</v>
      </c>
      <c r="L4677" s="167" t="s">
        <v>644</v>
      </c>
      <c r="M4677" s="166">
        <v>14</v>
      </c>
      <c r="N4677" s="166">
        <v>45</v>
      </c>
      <c r="O4677" s="166">
        <v>196</v>
      </c>
      <c r="P4677" s="166">
        <v>1416</v>
      </c>
      <c r="Q4677" s="166">
        <v>2625</v>
      </c>
      <c r="R4677" s="188" t="s">
        <v>644</v>
      </c>
      <c r="S4677" s="188">
        <v>1</v>
      </c>
      <c r="T4677" s="188"/>
      <c r="U4677" s="188" t="s">
        <v>644</v>
      </c>
      <c r="V4677" s="188" t="s">
        <v>644</v>
      </c>
      <c r="W4677" s="166">
        <f t="shared" si="262"/>
        <v>2</v>
      </c>
      <c r="X4677" s="166">
        <v>1</v>
      </c>
      <c r="Y4677" t="str">
        <f t="shared" si="263"/>
        <v>Public JHS</v>
      </c>
      <c r="AA4677" t="str">
        <f t="shared" si="264"/>
        <v>2</v>
      </c>
    </row>
    <row r="4678" spans="1:27" ht="15.75" hidden="1" customHeight="1" x14ac:dyDescent="0.25">
      <c r="A4678" s="162">
        <v>4623</v>
      </c>
      <c r="B4678" s="166">
        <v>314006</v>
      </c>
      <c r="C4678" s="167" t="s">
        <v>5140</v>
      </c>
      <c r="D4678" s="167" t="s">
        <v>638</v>
      </c>
      <c r="E4678" s="167" t="s">
        <v>639</v>
      </c>
      <c r="F4678" s="167" t="s">
        <v>5094</v>
      </c>
      <c r="G4678" s="167" t="s">
        <v>5095</v>
      </c>
      <c r="H4678" s="167" t="s">
        <v>5103</v>
      </c>
      <c r="I4678" s="167" t="s">
        <v>716</v>
      </c>
      <c r="J4678" s="166">
        <v>11.252753999999999</v>
      </c>
      <c r="K4678" s="166">
        <v>124.98998400000001</v>
      </c>
      <c r="L4678" s="167" t="s">
        <v>644</v>
      </c>
      <c r="M4678" s="166">
        <v>14</v>
      </c>
      <c r="N4678" s="166">
        <v>45</v>
      </c>
      <c r="O4678" s="166">
        <v>196</v>
      </c>
      <c r="P4678" s="166">
        <v>1416</v>
      </c>
      <c r="Q4678" s="166">
        <v>2625</v>
      </c>
      <c r="R4678" s="188" t="s">
        <v>644</v>
      </c>
      <c r="S4678" s="188">
        <v>1</v>
      </c>
      <c r="T4678" s="188"/>
      <c r="U4678" s="188" t="s">
        <v>644</v>
      </c>
      <c r="V4678" s="188" t="s">
        <v>644</v>
      </c>
      <c r="W4678" s="166">
        <f t="shared" si="262"/>
        <v>2</v>
      </c>
      <c r="X4678" s="166">
        <v>1</v>
      </c>
      <c r="Y4678" t="str">
        <f t="shared" si="263"/>
        <v>Public JHS</v>
      </c>
      <c r="AA4678" t="str">
        <f t="shared" si="264"/>
        <v>2</v>
      </c>
    </row>
    <row r="4679" spans="1:27" ht="15.75" hidden="1" customHeight="1" x14ac:dyDescent="0.25">
      <c r="A4679" s="162">
        <v>4606</v>
      </c>
      <c r="B4679" s="166">
        <v>124260</v>
      </c>
      <c r="C4679" s="167" t="s">
        <v>5127</v>
      </c>
      <c r="D4679" s="167" t="s">
        <v>638</v>
      </c>
      <c r="E4679" s="167" t="s">
        <v>639</v>
      </c>
      <c r="F4679" s="167" t="s">
        <v>5094</v>
      </c>
      <c r="G4679" s="167" t="s">
        <v>5095</v>
      </c>
      <c r="H4679" s="167" t="s">
        <v>5103</v>
      </c>
      <c r="I4679" s="167" t="s">
        <v>643</v>
      </c>
      <c r="J4679" s="166">
        <v>11.245113890000001</v>
      </c>
      <c r="K4679" s="166">
        <v>125.00592779999999</v>
      </c>
      <c r="L4679" s="167" t="s">
        <v>644</v>
      </c>
      <c r="M4679" s="166">
        <v>14</v>
      </c>
      <c r="N4679" s="166">
        <v>45</v>
      </c>
      <c r="O4679" s="166">
        <v>196</v>
      </c>
      <c r="P4679" s="166">
        <v>1416</v>
      </c>
      <c r="Q4679" s="166">
        <v>2627</v>
      </c>
      <c r="R4679" s="188">
        <v>1</v>
      </c>
      <c r="S4679" s="188" t="s">
        <v>644</v>
      </c>
      <c r="T4679" s="188"/>
      <c r="U4679" s="188" t="s">
        <v>644</v>
      </c>
      <c r="V4679" s="188" t="s">
        <v>644</v>
      </c>
      <c r="W4679" s="166">
        <f t="shared" si="262"/>
        <v>1</v>
      </c>
      <c r="X4679" s="166">
        <v>1</v>
      </c>
      <c r="Y4679" t="str">
        <f t="shared" si="263"/>
        <v>Public Elementary</v>
      </c>
      <c r="AA4679" t="str">
        <f t="shared" si="264"/>
        <v>1</v>
      </c>
    </row>
    <row r="4680" spans="1:27" ht="15.75" hidden="1" customHeight="1" x14ac:dyDescent="0.25">
      <c r="A4680" s="162">
        <v>4586</v>
      </c>
      <c r="B4680" s="166">
        <v>124240</v>
      </c>
      <c r="C4680" s="167" t="s">
        <v>5114</v>
      </c>
      <c r="D4680" s="167" t="s">
        <v>638</v>
      </c>
      <c r="E4680" s="167" t="s">
        <v>639</v>
      </c>
      <c r="F4680" s="167" t="s">
        <v>5094</v>
      </c>
      <c r="G4680" s="167" t="s">
        <v>5095</v>
      </c>
      <c r="H4680" s="167" t="s">
        <v>5103</v>
      </c>
      <c r="I4680" s="167" t="s">
        <v>643</v>
      </c>
      <c r="J4680" s="166">
        <v>11.246658</v>
      </c>
      <c r="K4680" s="166">
        <v>125.004817</v>
      </c>
      <c r="L4680" s="167" t="s">
        <v>644</v>
      </c>
      <c r="M4680" s="166">
        <v>14</v>
      </c>
      <c r="N4680" s="166">
        <v>45</v>
      </c>
      <c r="O4680" s="166">
        <v>196</v>
      </c>
      <c r="P4680" s="166">
        <v>1416</v>
      </c>
      <c r="Q4680" s="166">
        <v>2628</v>
      </c>
      <c r="R4680" s="188">
        <v>1</v>
      </c>
      <c r="S4680" s="188" t="s">
        <v>644</v>
      </c>
      <c r="T4680" s="188"/>
      <c r="U4680" s="188" t="s">
        <v>644</v>
      </c>
      <c r="V4680" s="188" t="s">
        <v>644</v>
      </c>
      <c r="W4680" s="166">
        <f t="shared" si="262"/>
        <v>1</v>
      </c>
      <c r="X4680" s="166">
        <v>1</v>
      </c>
      <c r="Y4680" t="str">
        <f t="shared" si="263"/>
        <v>Public Elementary</v>
      </c>
      <c r="AA4680" t="str">
        <f t="shared" si="264"/>
        <v>1</v>
      </c>
    </row>
    <row r="4681" spans="1:27" ht="15.75" hidden="1" customHeight="1" x14ac:dyDescent="0.25">
      <c r="A4681" s="162">
        <v>4577</v>
      </c>
      <c r="B4681" s="166">
        <v>124231</v>
      </c>
      <c r="C4681" s="167" t="s">
        <v>2309</v>
      </c>
      <c r="D4681" s="167" t="s">
        <v>638</v>
      </c>
      <c r="E4681" s="167" t="s">
        <v>639</v>
      </c>
      <c r="F4681" s="167" t="s">
        <v>5094</v>
      </c>
      <c r="G4681" s="167" t="s">
        <v>5095</v>
      </c>
      <c r="H4681" s="167" t="s">
        <v>5103</v>
      </c>
      <c r="I4681" s="167" t="s">
        <v>643</v>
      </c>
      <c r="J4681" s="166">
        <v>11.25256944</v>
      </c>
      <c r="K4681" s="166">
        <v>124.9902778</v>
      </c>
      <c r="L4681" s="167" t="s">
        <v>644</v>
      </c>
      <c r="M4681" s="166">
        <v>14</v>
      </c>
      <c r="N4681" s="166">
        <v>45</v>
      </c>
      <c r="O4681" s="166">
        <v>196</v>
      </c>
      <c r="P4681" s="166">
        <v>1416</v>
      </c>
      <c r="Q4681" s="166">
        <v>2630</v>
      </c>
      <c r="R4681" s="188">
        <v>1</v>
      </c>
      <c r="S4681" s="188" t="s">
        <v>644</v>
      </c>
      <c r="T4681" s="188"/>
      <c r="U4681" s="188" t="s">
        <v>644</v>
      </c>
      <c r="V4681" s="188" t="s">
        <v>644</v>
      </c>
      <c r="W4681" s="166">
        <f t="shared" si="262"/>
        <v>1</v>
      </c>
      <c r="X4681" s="166">
        <v>1</v>
      </c>
      <c r="Y4681" t="str">
        <f t="shared" si="263"/>
        <v>Public Elementary</v>
      </c>
      <c r="AA4681" t="str">
        <f t="shared" si="264"/>
        <v>1</v>
      </c>
    </row>
    <row r="4682" spans="1:27" ht="15.75" hidden="1" customHeight="1" x14ac:dyDescent="0.25">
      <c r="A4682" s="162">
        <v>4636</v>
      </c>
      <c r="B4682" s="166">
        <v>404804</v>
      </c>
      <c r="C4682" s="167" t="s">
        <v>5157</v>
      </c>
      <c r="D4682" s="167" t="s">
        <v>638</v>
      </c>
      <c r="E4682" s="167" t="s">
        <v>639</v>
      </c>
      <c r="F4682" s="167" t="s">
        <v>5094</v>
      </c>
      <c r="G4682" s="167" t="s">
        <v>5095</v>
      </c>
      <c r="H4682" s="167" t="s">
        <v>5103</v>
      </c>
      <c r="I4682" s="167" t="s">
        <v>716</v>
      </c>
      <c r="J4682" s="177"/>
      <c r="K4682" s="177"/>
      <c r="L4682" s="167" t="s">
        <v>5158</v>
      </c>
      <c r="M4682" s="166">
        <v>14</v>
      </c>
      <c r="N4682" s="166">
        <v>45</v>
      </c>
      <c r="O4682" s="166">
        <v>196</v>
      </c>
      <c r="P4682" s="166">
        <v>1416</v>
      </c>
      <c r="Q4682" s="166">
        <v>2630</v>
      </c>
      <c r="R4682" s="188">
        <v>1</v>
      </c>
      <c r="S4682" s="188">
        <v>1</v>
      </c>
      <c r="T4682" s="188">
        <v>1</v>
      </c>
      <c r="U4682" s="188" t="s">
        <v>644</v>
      </c>
      <c r="V4682" s="188" t="s">
        <v>644</v>
      </c>
      <c r="W4682" s="166">
        <f t="shared" si="262"/>
        <v>6</v>
      </c>
      <c r="X4682" s="166">
        <v>2</v>
      </c>
      <c r="Y4682" t="str">
        <f t="shared" si="263"/>
        <v>Private Complete K to 12</v>
      </c>
      <c r="AA4682" t="str">
        <f t="shared" si="264"/>
        <v>123</v>
      </c>
    </row>
    <row r="4683" spans="1:27" ht="15.75" hidden="1" customHeight="1" x14ac:dyDescent="0.25">
      <c r="A4683" s="162">
        <v>4642</v>
      </c>
      <c r="B4683" s="166">
        <v>404816</v>
      </c>
      <c r="C4683" s="167" t="s">
        <v>5167</v>
      </c>
      <c r="D4683" s="167" t="s">
        <v>638</v>
      </c>
      <c r="E4683" s="167" t="s">
        <v>639</v>
      </c>
      <c r="F4683" s="167" t="s">
        <v>5094</v>
      </c>
      <c r="G4683" s="167" t="s">
        <v>5095</v>
      </c>
      <c r="H4683" s="167" t="s">
        <v>5103</v>
      </c>
      <c r="I4683" s="167" t="s">
        <v>643</v>
      </c>
      <c r="J4683" s="177"/>
      <c r="K4683" s="177"/>
      <c r="L4683" s="167" t="s">
        <v>5168</v>
      </c>
      <c r="M4683" s="166">
        <v>14</v>
      </c>
      <c r="N4683" s="166">
        <v>45</v>
      </c>
      <c r="O4683" s="166">
        <v>196</v>
      </c>
      <c r="P4683" s="166">
        <v>1416</v>
      </c>
      <c r="Q4683" s="166">
        <v>2630</v>
      </c>
      <c r="R4683" s="188">
        <v>1</v>
      </c>
      <c r="S4683" s="188">
        <v>1</v>
      </c>
      <c r="T4683" s="188"/>
      <c r="U4683" s="188" t="s">
        <v>644</v>
      </c>
      <c r="V4683" s="188" t="s">
        <v>644</v>
      </c>
      <c r="W4683" s="166">
        <f t="shared" si="262"/>
        <v>4</v>
      </c>
      <c r="X4683" s="166">
        <v>2</v>
      </c>
      <c r="Y4683" t="str">
        <f t="shared" si="263"/>
        <v>Private Integrated</v>
      </c>
      <c r="AA4683" t="str">
        <f t="shared" si="264"/>
        <v>12</v>
      </c>
    </row>
    <row r="4684" spans="1:27" ht="15.75" hidden="1" customHeight="1" x14ac:dyDescent="0.25">
      <c r="A4684" s="162">
        <v>4652</v>
      </c>
      <c r="B4684" s="166">
        <v>455010</v>
      </c>
      <c r="C4684" s="167" t="s">
        <v>5595</v>
      </c>
      <c r="D4684" s="167" t="s">
        <v>638</v>
      </c>
      <c r="E4684" s="167" t="s">
        <v>639</v>
      </c>
      <c r="F4684" s="167" t="s">
        <v>5094</v>
      </c>
      <c r="G4684" s="167" t="s">
        <v>5095</v>
      </c>
      <c r="H4684" s="167" t="s">
        <v>5103</v>
      </c>
      <c r="I4684" s="167" t="s">
        <v>716</v>
      </c>
      <c r="J4684" s="177"/>
      <c r="K4684" s="177"/>
      <c r="L4684" s="167" t="s">
        <v>5181</v>
      </c>
      <c r="M4684" s="166">
        <v>14</v>
      </c>
      <c r="N4684" s="166">
        <v>45</v>
      </c>
      <c r="O4684" s="166">
        <v>196</v>
      </c>
      <c r="P4684" s="166">
        <v>1416</v>
      </c>
      <c r="Q4684" s="166">
        <v>2630</v>
      </c>
      <c r="R4684" s="188">
        <v>1</v>
      </c>
      <c r="S4684" s="188">
        <v>1</v>
      </c>
      <c r="T4684" s="188">
        <v>1</v>
      </c>
      <c r="U4684" s="188" t="s">
        <v>644</v>
      </c>
      <c r="V4684" s="188" t="s">
        <v>644</v>
      </c>
      <c r="W4684" s="166">
        <f t="shared" si="262"/>
        <v>6</v>
      </c>
      <c r="X4684" s="166">
        <v>2</v>
      </c>
      <c r="Y4684" t="str">
        <f t="shared" si="263"/>
        <v>Private Complete K to 12</v>
      </c>
      <c r="AA4684" t="str">
        <f t="shared" si="264"/>
        <v>123</v>
      </c>
    </row>
    <row r="4685" spans="1:27" s="1751" customFormat="1" ht="15.75" hidden="1" customHeight="1" x14ac:dyDescent="0.25">
      <c r="A4685" s="162">
        <v>4668</v>
      </c>
      <c r="B4685" s="189" t="s">
        <v>5591</v>
      </c>
      <c r="C4685" s="189" t="s">
        <v>5604</v>
      </c>
      <c r="D4685" s="167" t="s">
        <v>638</v>
      </c>
      <c r="E4685" s="167" t="s">
        <v>639</v>
      </c>
      <c r="F4685" s="167" t="s">
        <v>5094</v>
      </c>
      <c r="G4685" s="167" t="s">
        <v>5095</v>
      </c>
      <c r="H4685" s="1752" t="s">
        <v>5103</v>
      </c>
      <c r="I4685" s="167" t="s">
        <v>758</v>
      </c>
      <c r="J4685" s="166"/>
      <c r="K4685" s="166"/>
      <c r="L4685" s="167"/>
      <c r="M4685" s="166"/>
      <c r="N4685" s="166"/>
      <c r="O4685" s="166"/>
      <c r="P4685" s="166"/>
      <c r="Q4685" s="166"/>
      <c r="R4685" s="188" t="s">
        <v>644</v>
      </c>
      <c r="S4685" s="188" t="s">
        <v>644</v>
      </c>
      <c r="T4685" s="188"/>
      <c r="U4685" s="188">
        <v>1</v>
      </c>
      <c r="V4685" s="188" t="s">
        <v>644</v>
      </c>
      <c r="W4685" s="166">
        <f t="shared" si="262"/>
        <v>7</v>
      </c>
      <c r="X4685" s="166">
        <v>1</v>
      </c>
      <c r="Y4685" s="1751" t="str">
        <f t="shared" si="263"/>
        <v>Public ALS</v>
      </c>
      <c r="AA4685" s="1751" t="str">
        <f t="shared" si="264"/>
        <v>4</v>
      </c>
    </row>
    <row r="4686" spans="1:27" s="1751" customFormat="1" ht="15.75" hidden="1" customHeight="1" x14ac:dyDescent="0.25">
      <c r="A4686" s="162"/>
      <c r="B4686" s="189" t="s">
        <v>5592</v>
      </c>
      <c r="C4686" s="1752" t="s">
        <v>5605</v>
      </c>
      <c r="D4686" s="167" t="s">
        <v>638</v>
      </c>
      <c r="E4686" s="167" t="s">
        <v>639</v>
      </c>
      <c r="F4686" s="167" t="s">
        <v>5094</v>
      </c>
      <c r="G4686" s="167" t="s">
        <v>5095</v>
      </c>
      <c r="H4686" s="1752" t="s">
        <v>5459</v>
      </c>
      <c r="I4686" s="167" t="s">
        <v>758</v>
      </c>
      <c r="J4686" s="166"/>
      <c r="K4686" s="166"/>
      <c r="L4686" s="167"/>
      <c r="M4686" s="166"/>
      <c r="N4686" s="166"/>
      <c r="O4686" s="166"/>
      <c r="P4686" s="166"/>
      <c r="Q4686" s="166"/>
      <c r="R4686" s="188"/>
      <c r="S4686" s="188"/>
      <c r="T4686" s="188"/>
      <c r="U4686" s="188">
        <v>1</v>
      </c>
      <c r="V4686" s="188"/>
      <c r="W4686" s="166">
        <f t="shared" si="262"/>
        <v>7</v>
      </c>
      <c r="X4686" s="166">
        <v>1</v>
      </c>
      <c r="Y4686" s="1751" t="str">
        <f t="shared" si="263"/>
        <v>Public ALS</v>
      </c>
      <c r="AA4686" s="1751" t="str">
        <f t="shared" si="264"/>
        <v>4</v>
      </c>
    </row>
    <row r="4687" spans="1:27" s="1751" customFormat="1" ht="15.75" hidden="1" customHeight="1" x14ac:dyDescent="0.25">
      <c r="A4687" s="162">
        <v>4615</v>
      </c>
      <c r="B4687" s="166">
        <v>303668</v>
      </c>
      <c r="C4687" s="167" t="s">
        <v>5133</v>
      </c>
      <c r="D4687" s="167" t="s">
        <v>638</v>
      </c>
      <c r="E4687" s="167" t="s">
        <v>639</v>
      </c>
      <c r="F4687" s="167" t="s">
        <v>5094</v>
      </c>
      <c r="G4687" s="167" t="s">
        <v>5095</v>
      </c>
      <c r="H4687" s="167" t="s">
        <v>5459</v>
      </c>
      <c r="I4687" s="167" t="s">
        <v>716</v>
      </c>
      <c r="J4687" s="166">
        <v>11.237879</v>
      </c>
      <c r="K4687" s="166">
        <v>125.00045</v>
      </c>
      <c r="L4687" s="167" t="s">
        <v>644</v>
      </c>
      <c r="M4687" s="166">
        <v>14</v>
      </c>
      <c r="N4687" s="166">
        <v>45</v>
      </c>
      <c r="O4687" s="166">
        <v>196</v>
      </c>
      <c r="P4687" s="166">
        <v>1416</v>
      </c>
      <c r="Q4687" s="166">
        <v>2625</v>
      </c>
      <c r="R4687" s="188" t="s">
        <v>644</v>
      </c>
      <c r="S4687" s="188">
        <v>1</v>
      </c>
      <c r="T4687" s="188"/>
      <c r="U4687" s="188" t="s">
        <v>644</v>
      </c>
      <c r="V4687" s="188" t="s">
        <v>644</v>
      </c>
      <c r="W4687" s="166">
        <f t="shared" si="262"/>
        <v>2</v>
      </c>
      <c r="X4687" s="166">
        <v>1</v>
      </c>
      <c r="Y4687" s="1751" t="str">
        <f t="shared" si="263"/>
        <v>Public JHS</v>
      </c>
      <c r="AA4687" s="1751" t="str">
        <f t="shared" si="264"/>
        <v>2</v>
      </c>
    </row>
    <row r="4688" spans="1:27" s="1751" customFormat="1" ht="15.75" hidden="1" customHeight="1" x14ac:dyDescent="0.25">
      <c r="A4688" s="162">
        <v>4571</v>
      </c>
      <c r="B4688" s="166">
        <v>124225</v>
      </c>
      <c r="C4688" s="167" t="s">
        <v>5097</v>
      </c>
      <c r="D4688" s="167" t="s">
        <v>638</v>
      </c>
      <c r="E4688" s="167" t="s">
        <v>639</v>
      </c>
      <c r="F4688" s="167" t="s">
        <v>5094</v>
      </c>
      <c r="G4688" s="167" t="s">
        <v>5095</v>
      </c>
      <c r="H4688" s="167" t="s">
        <v>5459</v>
      </c>
      <c r="I4688" s="167" t="s">
        <v>643</v>
      </c>
      <c r="J4688" s="166">
        <v>11.236371999999999</v>
      </c>
      <c r="K4688" s="166">
        <v>124.984588</v>
      </c>
      <c r="L4688" s="167" t="s">
        <v>644</v>
      </c>
      <c r="M4688" s="166">
        <v>14</v>
      </c>
      <c r="N4688" s="166">
        <v>45</v>
      </c>
      <c r="O4688" s="166">
        <v>196</v>
      </c>
      <c r="P4688" s="166">
        <v>1416</v>
      </c>
      <c r="Q4688" s="166">
        <v>2626</v>
      </c>
      <c r="R4688" s="188">
        <v>1</v>
      </c>
      <c r="S4688" s="188" t="s">
        <v>644</v>
      </c>
      <c r="T4688" s="188"/>
      <c r="U4688" s="188" t="s">
        <v>644</v>
      </c>
      <c r="V4688" s="188" t="s">
        <v>644</v>
      </c>
      <c r="W4688" s="166">
        <f t="shared" si="262"/>
        <v>1</v>
      </c>
      <c r="X4688" s="166">
        <v>1</v>
      </c>
      <c r="Y4688" s="1751" t="str">
        <f t="shared" si="263"/>
        <v>Public Elementary</v>
      </c>
      <c r="AA4688" s="1751" t="str">
        <f t="shared" si="264"/>
        <v>1</v>
      </c>
    </row>
    <row r="4689" spans="1:27" ht="15.75" hidden="1" customHeight="1" x14ac:dyDescent="0.25">
      <c r="A4689" s="162">
        <v>4595</v>
      </c>
      <c r="B4689" s="166">
        <v>124249</v>
      </c>
      <c r="C4689" s="167" t="s">
        <v>5121</v>
      </c>
      <c r="D4689" s="167" t="s">
        <v>638</v>
      </c>
      <c r="E4689" s="167" t="s">
        <v>639</v>
      </c>
      <c r="F4689" s="167" t="s">
        <v>5094</v>
      </c>
      <c r="G4689" s="167" t="s">
        <v>5095</v>
      </c>
      <c r="H4689" s="167" t="s">
        <v>5459</v>
      </c>
      <c r="I4689" s="167" t="s">
        <v>643</v>
      </c>
      <c r="J4689" s="166">
        <v>11.234580559999999</v>
      </c>
      <c r="K4689" s="166">
        <v>125.0027</v>
      </c>
      <c r="L4689" s="167" t="s">
        <v>644</v>
      </c>
      <c r="M4689" s="166">
        <v>14</v>
      </c>
      <c r="N4689" s="166">
        <v>45</v>
      </c>
      <c r="O4689" s="166">
        <v>196</v>
      </c>
      <c r="P4689" s="166">
        <v>1416</v>
      </c>
      <c r="Q4689" s="166">
        <v>2626</v>
      </c>
      <c r="R4689" s="188">
        <v>1</v>
      </c>
      <c r="S4689" s="188" t="s">
        <v>644</v>
      </c>
      <c r="T4689" s="188"/>
      <c r="U4689" s="188" t="s">
        <v>644</v>
      </c>
      <c r="V4689" s="188" t="s">
        <v>644</v>
      </c>
      <c r="W4689" s="166">
        <f t="shared" si="262"/>
        <v>1</v>
      </c>
      <c r="X4689" s="166">
        <v>1</v>
      </c>
      <c r="Y4689" t="str">
        <f t="shared" si="263"/>
        <v>Public Elementary</v>
      </c>
      <c r="AA4689" t="str">
        <f t="shared" si="264"/>
        <v>1</v>
      </c>
    </row>
    <row r="4690" spans="1:27" ht="15.75" hidden="1" customHeight="1" x14ac:dyDescent="0.25">
      <c r="A4690" s="162">
        <v>4609</v>
      </c>
      <c r="B4690" s="166">
        <v>195003</v>
      </c>
      <c r="C4690" s="167" t="s">
        <v>5130</v>
      </c>
      <c r="D4690" s="167" t="s">
        <v>638</v>
      </c>
      <c r="E4690" s="167" t="s">
        <v>639</v>
      </c>
      <c r="F4690" s="167" t="s">
        <v>5094</v>
      </c>
      <c r="G4690" s="167" t="s">
        <v>5095</v>
      </c>
      <c r="H4690" s="167" t="s">
        <v>5459</v>
      </c>
      <c r="I4690" s="167" t="s">
        <v>643</v>
      </c>
      <c r="J4690" s="166">
        <v>11.229649999999999</v>
      </c>
      <c r="K4690" s="166">
        <v>124.993037</v>
      </c>
      <c r="L4690" s="167" t="s">
        <v>644</v>
      </c>
      <c r="M4690" s="166">
        <v>14</v>
      </c>
      <c r="N4690" s="166">
        <v>45</v>
      </c>
      <c r="O4690" s="166">
        <v>196</v>
      </c>
      <c r="P4690" s="166">
        <v>1416</v>
      </c>
      <c r="Q4690" s="166">
        <v>2626</v>
      </c>
      <c r="R4690" s="188">
        <v>1</v>
      </c>
      <c r="S4690" s="188" t="s">
        <v>644</v>
      </c>
      <c r="T4690" s="188"/>
      <c r="U4690" s="188" t="s">
        <v>644</v>
      </c>
      <c r="V4690" s="188" t="s">
        <v>644</v>
      </c>
      <c r="W4690" s="166">
        <f t="shared" si="262"/>
        <v>1</v>
      </c>
      <c r="X4690" s="166">
        <v>1</v>
      </c>
      <c r="Y4690" t="str">
        <f t="shared" si="263"/>
        <v>Public Elementary</v>
      </c>
      <c r="AA4690" t="str">
        <f t="shared" si="264"/>
        <v>1</v>
      </c>
    </row>
    <row r="4691" spans="1:27" s="1751" customFormat="1" ht="15.75" hidden="1" customHeight="1" x14ac:dyDescent="0.25">
      <c r="A4691" s="162">
        <v>4590</v>
      </c>
      <c r="B4691" s="166">
        <v>124244</v>
      </c>
      <c r="C4691" s="167" t="s">
        <v>5117</v>
      </c>
      <c r="D4691" s="167" t="s">
        <v>638</v>
      </c>
      <c r="E4691" s="167" t="s">
        <v>639</v>
      </c>
      <c r="F4691" s="167" t="s">
        <v>5094</v>
      </c>
      <c r="G4691" s="167" t="s">
        <v>5095</v>
      </c>
      <c r="H4691" s="167" t="s">
        <v>5459</v>
      </c>
      <c r="I4691" s="167" t="s">
        <v>643</v>
      </c>
      <c r="J4691" s="166">
        <v>11.22095556</v>
      </c>
      <c r="K4691" s="166">
        <v>124.991625</v>
      </c>
      <c r="L4691" s="167" t="s">
        <v>644</v>
      </c>
      <c r="M4691" s="166">
        <v>14</v>
      </c>
      <c r="N4691" s="166">
        <v>45</v>
      </c>
      <c r="O4691" s="166">
        <v>196</v>
      </c>
      <c r="P4691" s="166">
        <v>1416</v>
      </c>
      <c r="Q4691" s="166">
        <v>2629</v>
      </c>
      <c r="R4691" s="188">
        <v>1</v>
      </c>
      <c r="S4691" s="188" t="s">
        <v>644</v>
      </c>
      <c r="T4691" s="188"/>
      <c r="U4691" s="188" t="s">
        <v>644</v>
      </c>
      <c r="V4691" s="188" t="s">
        <v>644</v>
      </c>
      <c r="W4691" s="166">
        <f t="shared" ref="W4691:W4701" si="265">IF(AA4691="1",1,IF(AA4691="2",2,IF(AA4691="12",4,IF(AA4691="123",6,IF(AA4691="23",5,IF(AA4691="3",3,IF(AA4691="4",7,IF(AA4691="35",8,""))))))))</f>
        <v>1</v>
      </c>
      <c r="X4691" s="166">
        <v>1</v>
      </c>
      <c r="Y4691" s="1751" t="str">
        <f t="shared" ref="Y4691:Y4701" si="266">IF(X4691=1,"Public","Private")&amp;" "&amp;IF(W4691=1,"Elementary",IF(W4691=2,"JHS",IF(W4691=3,"SHS (Stand-alone)",IF(W4691=4,"Integrated",IF(W4691=5,"Secondary",IF(W4691=6,"Complete K to 12",IF(W4691=7,"ALS",IF(W4691=8,"SHS SUC",""))))))))</f>
        <v>Public Elementary</v>
      </c>
      <c r="AA4691" s="1751" t="str">
        <f t="shared" ref="AA4691:AA4701" si="267">IF(R4691=1,1,"")&amp;IF(S4691=1,2,"")&amp;IF(T4691=1,3,"")&amp;IF(U4691=1,4,"")&amp;IF(V4691=1,5,"")</f>
        <v>1</v>
      </c>
    </row>
    <row r="4692" spans="1:27" ht="15.75" hidden="1" customHeight="1" x14ac:dyDescent="0.25">
      <c r="A4692" s="162"/>
      <c r="B4692" s="189" t="s">
        <v>5593</v>
      </c>
      <c r="C4692" s="1752" t="s">
        <v>5606</v>
      </c>
      <c r="D4692" s="167" t="s">
        <v>638</v>
      </c>
      <c r="E4692" s="167" t="s">
        <v>639</v>
      </c>
      <c r="F4692" s="167" t="s">
        <v>5094</v>
      </c>
      <c r="G4692" s="167" t="s">
        <v>5095</v>
      </c>
      <c r="H4692" s="1752" t="s">
        <v>5460</v>
      </c>
      <c r="I4692" s="167" t="s">
        <v>758</v>
      </c>
      <c r="J4692" s="166"/>
      <c r="K4692" s="166"/>
      <c r="L4692" s="167"/>
      <c r="M4692" s="166"/>
      <c r="N4692" s="166"/>
      <c r="O4692" s="166"/>
      <c r="P4692" s="166"/>
      <c r="Q4692" s="166"/>
      <c r="R4692" s="188"/>
      <c r="S4692" s="188"/>
      <c r="T4692" s="188"/>
      <c r="U4692" s="188">
        <v>1</v>
      </c>
      <c r="V4692" s="188"/>
      <c r="W4692" s="166">
        <f t="shared" si="265"/>
        <v>7</v>
      </c>
      <c r="X4692" s="166">
        <v>1</v>
      </c>
      <c r="Y4692" t="str">
        <f t="shared" si="266"/>
        <v>Public ALS</v>
      </c>
      <c r="AA4692" t="str">
        <f t="shared" si="267"/>
        <v>4</v>
      </c>
    </row>
    <row r="4693" spans="1:27" ht="15.75" hidden="1" customHeight="1" x14ac:dyDescent="0.25">
      <c r="A4693" s="162">
        <v>4570</v>
      </c>
      <c r="B4693" s="166">
        <v>124224</v>
      </c>
      <c r="C4693" s="167" t="s">
        <v>5093</v>
      </c>
      <c r="D4693" s="167" t="s">
        <v>638</v>
      </c>
      <c r="E4693" s="167" t="s">
        <v>639</v>
      </c>
      <c r="F4693" s="167" t="s">
        <v>5094</v>
      </c>
      <c r="G4693" s="167" t="s">
        <v>5095</v>
      </c>
      <c r="H4693" s="167" t="s">
        <v>5460</v>
      </c>
      <c r="I4693" s="167" t="s">
        <v>643</v>
      </c>
      <c r="J4693" s="166">
        <v>11.20926111</v>
      </c>
      <c r="K4693" s="166">
        <v>124.9946194</v>
      </c>
      <c r="L4693" s="167" t="s">
        <v>644</v>
      </c>
      <c r="M4693" s="166">
        <v>14</v>
      </c>
      <c r="N4693" s="166">
        <v>45</v>
      </c>
      <c r="O4693" s="166">
        <v>196</v>
      </c>
      <c r="P4693" s="166">
        <v>1416</v>
      </c>
      <c r="Q4693" s="166">
        <v>2625</v>
      </c>
      <c r="R4693" s="188">
        <v>1</v>
      </c>
      <c r="S4693" s="188" t="s">
        <v>644</v>
      </c>
      <c r="T4693" s="188"/>
      <c r="U4693" s="188" t="s">
        <v>644</v>
      </c>
      <c r="V4693" s="188" t="s">
        <v>644</v>
      </c>
      <c r="W4693" s="166">
        <f t="shared" si="265"/>
        <v>1</v>
      </c>
      <c r="X4693" s="166">
        <v>1</v>
      </c>
      <c r="Y4693" t="str">
        <f t="shared" si="266"/>
        <v>Public Elementary</v>
      </c>
      <c r="AA4693" t="str">
        <f t="shared" si="267"/>
        <v>1</v>
      </c>
    </row>
    <row r="4694" spans="1:27" ht="15.75" hidden="1" customHeight="1" x14ac:dyDescent="0.25">
      <c r="A4694" s="162">
        <v>4613</v>
      </c>
      <c r="B4694" s="166">
        <v>303666</v>
      </c>
      <c r="C4694" s="167" t="s">
        <v>5584</v>
      </c>
      <c r="D4694" s="167" t="s">
        <v>638</v>
      </c>
      <c r="E4694" s="167" t="s">
        <v>639</v>
      </c>
      <c r="F4694" s="167" t="s">
        <v>5094</v>
      </c>
      <c r="G4694" s="167" t="s">
        <v>5095</v>
      </c>
      <c r="H4694" s="167" t="s">
        <v>5460</v>
      </c>
      <c r="I4694" s="167" t="s">
        <v>716</v>
      </c>
      <c r="J4694" s="166">
        <v>11.216022219999999</v>
      </c>
      <c r="K4694" s="166">
        <v>125.0025778</v>
      </c>
      <c r="L4694" s="167" t="s">
        <v>644</v>
      </c>
      <c r="M4694" s="166">
        <v>14</v>
      </c>
      <c r="N4694" s="166">
        <v>45</v>
      </c>
      <c r="O4694" s="166">
        <v>196</v>
      </c>
      <c r="P4694" s="166">
        <v>1416</v>
      </c>
      <c r="Q4694" s="166">
        <v>2625</v>
      </c>
      <c r="R4694" s="188" t="s">
        <v>644</v>
      </c>
      <c r="S4694" s="188">
        <v>1</v>
      </c>
      <c r="T4694" s="188">
        <v>1</v>
      </c>
      <c r="U4694" s="188" t="s">
        <v>644</v>
      </c>
      <c r="V4694" s="188" t="s">
        <v>644</v>
      </c>
      <c r="W4694" s="166">
        <f t="shared" si="265"/>
        <v>5</v>
      </c>
      <c r="X4694" s="166">
        <v>1</v>
      </c>
      <c r="Y4694" t="str">
        <f t="shared" si="266"/>
        <v>Public Secondary</v>
      </c>
      <c r="AA4694" t="str">
        <f t="shared" si="267"/>
        <v>23</v>
      </c>
    </row>
    <row r="4695" spans="1:27" ht="15.75" hidden="1" customHeight="1" x14ac:dyDescent="0.25">
      <c r="A4695" s="162">
        <v>4575</v>
      </c>
      <c r="B4695" s="166">
        <v>124229</v>
      </c>
      <c r="C4695" s="167" t="s">
        <v>2089</v>
      </c>
      <c r="D4695" s="167" t="s">
        <v>638</v>
      </c>
      <c r="E4695" s="167" t="s">
        <v>639</v>
      </c>
      <c r="F4695" s="167" t="s">
        <v>5094</v>
      </c>
      <c r="G4695" s="167" t="s">
        <v>5095</v>
      </c>
      <c r="H4695" s="167" t="s">
        <v>5460</v>
      </c>
      <c r="I4695" s="167" t="s">
        <v>643</v>
      </c>
      <c r="J4695" s="166">
        <v>11.22086111</v>
      </c>
      <c r="K4695" s="166">
        <v>125.00052220000001</v>
      </c>
      <c r="L4695" s="167" t="s">
        <v>644</v>
      </c>
      <c r="M4695" s="166">
        <v>14</v>
      </c>
      <c r="N4695" s="166">
        <v>45</v>
      </c>
      <c r="O4695" s="166">
        <v>196</v>
      </c>
      <c r="P4695" s="166">
        <v>1416</v>
      </c>
      <c r="Q4695" s="166">
        <v>2628</v>
      </c>
      <c r="R4695" s="188">
        <v>1</v>
      </c>
      <c r="S4695" s="188" t="s">
        <v>644</v>
      </c>
      <c r="T4695" s="188"/>
      <c r="U4695" s="188" t="s">
        <v>644</v>
      </c>
      <c r="V4695" s="188" t="s">
        <v>644</v>
      </c>
      <c r="W4695" s="166">
        <f t="shared" si="265"/>
        <v>1</v>
      </c>
      <c r="X4695" s="166">
        <v>1</v>
      </c>
      <c r="Y4695" t="str">
        <f t="shared" si="266"/>
        <v>Public Elementary</v>
      </c>
      <c r="AA4695" t="str">
        <f t="shared" si="267"/>
        <v>1</v>
      </c>
    </row>
    <row r="4696" spans="1:27" ht="15.75" hidden="1" customHeight="1" x14ac:dyDescent="0.25">
      <c r="A4696" s="162"/>
      <c r="B4696" s="189" t="s">
        <v>5594</v>
      </c>
      <c r="C4696" s="1752" t="s">
        <v>5607</v>
      </c>
      <c r="D4696" s="167" t="s">
        <v>638</v>
      </c>
      <c r="E4696" s="167" t="s">
        <v>639</v>
      </c>
      <c r="F4696" s="167" t="s">
        <v>5094</v>
      </c>
      <c r="G4696" s="167" t="s">
        <v>5095</v>
      </c>
      <c r="H4696" s="1752" t="s">
        <v>5461</v>
      </c>
      <c r="I4696" s="167" t="s">
        <v>758</v>
      </c>
      <c r="J4696" s="166"/>
      <c r="K4696" s="166"/>
      <c r="L4696" s="167"/>
      <c r="M4696" s="166"/>
      <c r="N4696" s="166"/>
      <c r="O4696" s="166"/>
      <c r="P4696" s="166"/>
      <c r="Q4696" s="166"/>
      <c r="R4696" s="188"/>
      <c r="S4696" s="188"/>
      <c r="T4696" s="188"/>
      <c r="U4696" s="188">
        <v>1</v>
      </c>
      <c r="V4696" s="188"/>
      <c r="W4696" s="166">
        <f t="shared" si="265"/>
        <v>7</v>
      </c>
      <c r="X4696" s="166">
        <v>1</v>
      </c>
      <c r="Y4696" t="str">
        <f t="shared" si="266"/>
        <v>Public ALS</v>
      </c>
      <c r="AA4696" t="str">
        <f t="shared" si="267"/>
        <v>4</v>
      </c>
    </row>
    <row r="4697" spans="1:27" ht="15.75" hidden="1" customHeight="1" x14ac:dyDescent="0.25">
      <c r="A4697" s="162">
        <v>4614</v>
      </c>
      <c r="B4697" s="166">
        <v>303667</v>
      </c>
      <c r="C4697" s="167" t="s">
        <v>2881</v>
      </c>
      <c r="D4697" s="167" t="s">
        <v>638</v>
      </c>
      <c r="E4697" s="167" t="s">
        <v>639</v>
      </c>
      <c r="F4697" s="167" t="s">
        <v>5094</v>
      </c>
      <c r="G4697" s="167" t="s">
        <v>5095</v>
      </c>
      <c r="H4697" s="167" t="s">
        <v>5461</v>
      </c>
      <c r="I4697" s="167" t="s">
        <v>716</v>
      </c>
      <c r="J4697" s="166">
        <v>11.200366669999999</v>
      </c>
      <c r="K4697" s="166">
        <v>125.02105</v>
      </c>
      <c r="L4697" s="167" t="s">
        <v>644</v>
      </c>
      <c r="M4697" s="166">
        <v>14</v>
      </c>
      <c r="N4697" s="166">
        <v>45</v>
      </c>
      <c r="O4697" s="166">
        <v>196</v>
      </c>
      <c r="P4697" s="166">
        <v>1416</v>
      </c>
      <c r="Q4697" s="166">
        <v>2625</v>
      </c>
      <c r="R4697" s="188" t="s">
        <v>644</v>
      </c>
      <c r="S4697" s="188">
        <v>1</v>
      </c>
      <c r="T4697" s="188">
        <v>1</v>
      </c>
      <c r="U4697" s="188" t="s">
        <v>644</v>
      </c>
      <c r="V4697" s="188" t="s">
        <v>644</v>
      </c>
      <c r="W4697" s="166">
        <f t="shared" si="265"/>
        <v>5</v>
      </c>
      <c r="X4697" s="166">
        <v>1</v>
      </c>
      <c r="Y4697" t="str">
        <f t="shared" si="266"/>
        <v>Public Secondary</v>
      </c>
      <c r="AA4697" t="str">
        <f t="shared" si="267"/>
        <v>23</v>
      </c>
    </row>
    <row r="4698" spans="1:27" ht="15.75" hidden="1" customHeight="1" x14ac:dyDescent="0.25">
      <c r="A4698" s="162">
        <v>4618</v>
      </c>
      <c r="B4698" s="166">
        <v>314001</v>
      </c>
      <c r="C4698" s="167" t="s">
        <v>5136</v>
      </c>
      <c r="D4698" s="167" t="s">
        <v>638</v>
      </c>
      <c r="E4698" s="167" t="s">
        <v>639</v>
      </c>
      <c r="F4698" s="167" t="s">
        <v>5094</v>
      </c>
      <c r="G4698" s="167" t="s">
        <v>5095</v>
      </c>
      <c r="H4698" s="167" t="s">
        <v>5461</v>
      </c>
      <c r="I4698" s="167" t="s">
        <v>716</v>
      </c>
      <c r="J4698" s="166">
        <v>11.200746000000001</v>
      </c>
      <c r="K4698" s="166">
        <v>125.02118299999999</v>
      </c>
      <c r="L4698" s="167" t="s">
        <v>644</v>
      </c>
      <c r="M4698" s="166">
        <v>14</v>
      </c>
      <c r="N4698" s="166">
        <v>45</v>
      </c>
      <c r="O4698" s="166">
        <v>196</v>
      </c>
      <c r="P4698" s="166">
        <v>1416</v>
      </c>
      <c r="Q4698" s="166">
        <v>2625</v>
      </c>
      <c r="R4698" s="188" t="s">
        <v>644</v>
      </c>
      <c r="S4698" s="188">
        <v>1</v>
      </c>
      <c r="T4698" s="188"/>
      <c r="U4698" s="188" t="s">
        <v>644</v>
      </c>
      <c r="V4698" s="188" t="s">
        <v>644</v>
      </c>
      <c r="W4698" s="166">
        <f t="shared" si="265"/>
        <v>2</v>
      </c>
      <c r="X4698" s="166">
        <v>1</v>
      </c>
      <c r="Y4698" t="str">
        <f t="shared" si="266"/>
        <v>Public JHS</v>
      </c>
      <c r="AA4698" t="str">
        <f t="shared" si="267"/>
        <v>2</v>
      </c>
    </row>
    <row r="4699" spans="1:27" ht="15.75" hidden="1" customHeight="1" x14ac:dyDescent="0.25">
      <c r="A4699" s="162">
        <v>4592</v>
      </c>
      <c r="B4699" s="166">
        <v>124246</v>
      </c>
      <c r="C4699" s="167" t="s">
        <v>5119</v>
      </c>
      <c r="D4699" s="167" t="s">
        <v>638</v>
      </c>
      <c r="E4699" s="167" t="s">
        <v>639</v>
      </c>
      <c r="F4699" s="167" t="s">
        <v>5094</v>
      </c>
      <c r="G4699" s="167" t="s">
        <v>5095</v>
      </c>
      <c r="H4699" s="167" t="s">
        <v>5461</v>
      </c>
      <c r="I4699" s="167" t="s">
        <v>643</v>
      </c>
      <c r="J4699" s="166">
        <v>11.217601</v>
      </c>
      <c r="K4699" s="166">
        <v>125.021855</v>
      </c>
      <c r="L4699" s="167" t="s">
        <v>644</v>
      </c>
      <c r="M4699" s="166">
        <v>14</v>
      </c>
      <c r="N4699" s="166">
        <v>45</v>
      </c>
      <c r="O4699" s="166">
        <v>196</v>
      </c>
      <c r="P4699" s="166">
        <v>1416</v>
      </c>
      <c r="Q4699" s="166">
        <v>2629</v>
      </c>
      <c r="R4699" s="188">
        <v>1</v>
      </c>
      <c r="S4699" s="188" t="s">
        <v>644</v>
      </c>
      <c r="T4699" s="188"/>
      <c r="U4699" s="188" t="s">
        <v>644</v>
      </c>
      <c r="V4699" s="188" t="s">
        <v>644</v>
      </c>
      <c r="W4699" s="166">
        <f t="shared" si="265"/>
        <v>1</v>
      </c>
      <c r="X4699" s="166">
        <v>1</v>
      </c>
      <c r="Y4699" t="str">
        <f t="shared" si="266"/>
        <v>Public Elementary</v>
      </c>
      <c r="AA4699" t="str">
        <f t="shared" si="267"/>
        <v>1</v>
      </c>
    </row>
    <row r="4700" spans="1:27" ht="15.75" hidden="1" customHeight="1" x14ac:dyDescent="0.25">
      <c r="A4700" s="162">
        <v>4596</v>
      </c>
      <c r="B4700" s="166">
        <v>124250</v>
      </c>
      <c r="C4700" s="167" t="s">
        <v>5583</v>
      </c>
      <c r="D4700" s="167" t="s">
        <v>638</v>
      </c>
      <c r="E4700" s="167" t="s">
        <v>639</v>
      </c>
      <c r="F4700" s="167" t="s">
        <v>5094</v>
      </c>
      <c r="G4700" s="167" t="s">
        <v>5095</v>
      </c>
      <c r="H4700" s="167" t="s">
        <v>5461</v>
      </c>
      <c r="I4700" s="167" t="s">
        <v>643</v>
      </c>
      <c r="J4700" s="166">
        <v>11.205038890000001</v>
      </c>
      <c r="K4700" s="166">
        <v>125.0223556</v>
      </c>
      <c r="L4700" s="167" t="s">
        <v>644</v>
      </c>
      <c r="M4700" s="166">
        <v>14</v>
      </c>
      <c r="N4700" s="166">
        <v>45</v>
      </c>
      <c r="O4700" s="166">
        <v>196</v>
      </c>
      <c r="P4700" s="166">
        <v>1416</v>
      </c>
      <c r="Q4700" s="166">
        <v>2629</v>
      </c>
      <c r="R4700" s="188">
        <v>1</v>
      </c>
      <c r="S4700" s="188" t="s">
        <v>644</v>
      </c>
      <c r="T4700" s="188"/>
      <c r="U4700" s="188" t="s">
        <v>644</v>
      </c>
      <c r="V4700" s="188" t="s">
        <v>644</v>
      </c>
      <c r="W4700" s="166">
        <f t="shared" si="265"/>
        <v>1</v>
      </c>
      <c r="X4700" s="166">
        <v>1</v>
      </c>
      <c r="Y4700" t="str">
        <f t="shared" si="266"/>
        <v>Public Elementary</v>
      </c>
      <c r="AA4700" t="str">
        <f t="shared" si="267"/>
        <v>1</v>
      </c>
    </row>
    <row r="4701" spans="1:27" ht="15.75" hidden="1" customHeight="1" x14ac:dyDescent="0.25">
      <c r="A4701" s="162">
        <v>4607</v>
      </c>
      <c r="B4701" s="166">
        <v>195001</v>
      </c>
      <c r="C4701" s="167" t="s">
        <v>5128</v>
      </c>
      <c r="D4701" s="167" t="s">
        <v>638</v>
      </c>
      <c r="E4701" s="167" t="s">
        <v>639</v>
      </c>
      <c r="F4701" s="167" t="s">
        <v>5094</v>
      </c>
      <c r="G4701" s="167" t="s">
        <v>5095</v>
      </c>
      <c r="H4701" s="167" t="s">
        <v>5461</v>
      </c>
      <c r="I4701" s="167" t="s">
        <v>643</v>
      </c>
      <c r="J4701" s="166">
        <v>11.196769440000001</v>
      </c>
      <c r="K4701" s="166">
        <v>125.01583890000001</v>
      </c>
      <c r="L4701" s="167" t="s">
        <v>644</v>
      </c>
      <c r="M4701" s="166">
        <v>14</v>
      </c>
      <c r="N4701" s="166">
        <v>45</v>
      </c>
      <c r="O4701" s="166">
        <v>196</v>
      </c>
      <c r="P4701" s="166">
        <v>1416</v>
      </c>
      <c r="Q4701" s="166">
        <v>2629</v>
      </c>
      <c r="R4701" s="188">
        <v>1</v>
      </c>
      <c r="S4701" s="188" t="s">
        <v>644</v>
      </c>
      <c r="T4701" s="188"/>
      <c r="U4701" s="188" t="s">
        <v>644</v>
      </c>
      <c r="V4701" s="188" t="s">
        <v>644</v>
      </c>
      <c r="W4701" s="166">
        <f t="shared" si="265"/>
        <v>1</v>
      </c>
      <c r="X4701" s="166">
        <v>1</v>
      </c>
      <c r="Y4701" t="str">
        <f t="shared" si="266"/>
        <v>Public Elementary</v>
      </c>
      <c r="AA4701" t="str">
        <f t="shared" si="267"/>
        <v>1</v>
      </c>
    </row>
  </sheetData>
  <autoFilter ref="A1:AB4701">
    <filterColumn colId="5">
      <filters>
        <filter val="EASTERN SAMAR"/>
      </filters>
    </filterColumn>
  </autoFilter>
  <dataValidations count="2">
    <dataValidation type="whole" operator="equal" allowBlank="1" showInputMessage="1" showErrorMessage="1" sqref="J3396 R3400:R4277 R2:R3395">
      <formula1>1</formula1>
    </dataValidation>
    <dataValidation operator="equal" allowBlank="1" showInputMessage="1" showErrorMessage="1" sqref="S4279:T4279 K3396:M3396 S3400:V4277 N3396:N3399 S2:V3395"/>
  </dataValidations>
  <pageMargins left="0.7" right="0.7" top="0.75" bottom="0.75" header="0.3" footer="0.3"/>
  <pageSetup paperSize="400" orientation="portrait" horizontalDpi="0" verticalDpi="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O26"/>
  <sheetViews>
    <sheetView showGridLines="0" showRuler="0" topLeftCell="A10" zoomScaleNormal="100" zoomScaleSheetLayoutView="120" workbookViewId="0">
      <selection activeCell="D13" sqref="D13"/>
    </sheetView>
  </sheetViews>
  <sheetFormatPr defaultColWidth="0" defaultRowHeight="15" customHeight="1" zeroHeight="1" x14ac:dyDescent="0.25"/>
  <cols>
    <col min="1" max="1" width="11" customWidth="1"/>
    <col min="2" max="2" width="11.140625" customWidth="1"/>
    <col min="3" max="3" width="9.140625" customWidth="1"/>
    <col min="4" max="4" width="22.140625" customWidth="1"/>
    <col min="5" max="5" width="3" customWidth="1"/>
    <col min="6" max="12" width="9.140625" customWidth="1"/>
    <col min="13" max="13" width="17.140625" customWidth="1"/>
    <col min="14" max="14" width="13.7109375" hidden="1" customWidth="1"/>
    <col min="15" max="15" width="11" hidden="1" customWidth="1"/>
    <col min="16" max="16384" width="9.140625" hidden="1"/>
  </cols>
  <sheetData>
    <row r="1" spans="1:15" ht="10.5" customHeight="1" x14ac:dyDescent="0.25"/>
    <row r="2" spans="1:15" x14ac:dyDescent="0.25">
      <c r="N2" s="190" t="str">
        <f>IF(D16="All Quarters",5,RIGHT(LEFT(D16,9),1))</f>
        <v>2</v>
      </c>
    </row>
    <row r="3" spans="1:15" x14ac:dyDescent="0.25">
      <c r="N3" t="s">
        <v>5434</v>
      </c>
    </row>
    <row r="4" spans="1:15" x14ac:dyDescent="0.25">
      <c r="N4" t="s">
        <v>5435</v>
      </c>
    </row>
    <row r="5" spans="1:15" ht="15.75" thickBot="1" x14ac:dyDescent="0.3">
      <c r="A5" s="191"/>
      <c r="B5" s="191"/>
      <c r="C5" s="191"/>
      <c r="D5" s="191"/>
      <c r="E5" s="191"/>
      <c r="N5" t="s">
        <v>5436</v>
      </c>
    </row>
    <row r="6" spans="1:15" x14ac:dyDescent="0.25">
      <c r="A6" s="192" t="s">
        <v>5194</v>
      </c>
      <c r="B6" s="193"/>
      <c r="C6" s="193"/>
      <c r="D6" s="193"/>
      <c r="E6" s="194"/>
      <c r="N6" t="s">
        <v>5437</v>
      </c>
    </row>
    <row r="7" spans="1:15" x14ac:dyDescent="0.25">
      <c r="A7" s="195"/>
      <c r="B7" s="196"/>
      <c r="C7" s="196"/>
      <c r="D7" s="196"/>
      <c r="E7" s="197"/>
      <c r="N7" t="s">
        <v>5195</v>
      </c>
      <c r="O7" s="1708"/>
    </row>
    <row r="8" spans="1:15" ht="15.75" thickBot="1" x14ac:dyDescent="0.3">
      <c r="A8" s="1976"/>
      <c r="B8" s="1977"/>
      <c r="C8" s="1977"/>
      <c r="D8" s="1977"/>
      <c r="E8" s="198"/>
    </row>
    <row r="9" spans="1:15" ht="25.5" customHeight="1" thickBot="1" x14ac:dyDescent="0.3">
      <c r="A9" s="1978" t="s">
        <v>5196</v>
      </c>
      <c r="B9" s="1978"/>
      <c r="C9" s="1978"/>
      <c r="D9" s="1978"/>
      <c r="E9" s="1978"/>
    </row>
    <row r="10" spans="1:15" ht="18" customHeight="1" thickBot="1" x14ac:dyDescent="0.3">
      <c r="A10" s="1979" t="s">
        <v>5197</v>
      </c>
      <c r="B10" s="1980"/>
      <c r="C10" s="1980"/>
      <c r="D10" s="1980"/>
      <c r="E10" s="1981"/>
    </row>
    <row r="11" spans="1:15" ht="15.75" thickBot="1" x14ac:dyDescent="0.3">
      <c r="A11" s="199" t="s">
        <v>5198</v>
      </c>
      <c r="B11" s="200">
        <v>303408</v>
      </c>
      <c r="C11" s="1982" t="str">
        <f>IF(ISERROR(VLOOKUP(B11,Schools!B2:Y5035,24,FALSE)),"",VLOOKUP(B11,Schools!B2:Y5035,24,FALSE))</f>
        <v>Public JHS</v>
      </c>
      <c r="D11" s="1983"/>
      <c r="E11" s="201"/>
    </row>
    <row r="12" spans="1:15" ht="15.75" thickBot="1" x14ac:dyDescent="0.3">
      <c r="A12" s="199" t="s">
        <v>393</v>
      </c>
      <c r="B12" s="1968" t="str">
        <f>IF(ISERROR(VLOOKUP(B11,Schools!B2:X5035,2,FALSE)),"",VLOOKUP(B11,Schools!B2:X5035,2,FALSE))</f>
        <v>Merida Vocational School</v>
      </c>
      <c r="C12" s="1969"/>
      <c r="D12" s="1984"/>
      <c r="E12" s="202"/>
      <c r="N12" s="203"/>
    </row>
    <row r="13" spans="1:15" ht="15.75" thickBot="1" x14ac:dyDescent="0.3">
      <c r="A13" s="199" t="s">
        <v>101</v>
      </c>
      <c r="B13" s="1974" t="str">
        <f>IF(ISERROR(VLOOKUP(B11,Schools!B2:Y5035,7,FALSE)),"",VLOOKUP(B11,Schools!B2:Y5035,7,FALSE))</f>
        <v>Merida</v>
      </c>
      <c r="C13" s="1975"/>
      <c r="D13" s="204" t="s">
        <v>611</v>
      </c>
      <c r="E13" s="1771"/>
    </row>
    <row r="14" spans="1:15" ht="15.75" thickBot="1" x14ac:dyDescent="0.3">
      <c r="A14" s="199" t="s">
        <v>100</v>
      </c>
      <c r="B14" s="1968" t="str">
        <f>IF(ISERROR(VLOOKUP(B11,Schools!B2:Y5035,5,FALSE)),"",VLOOKUP(B11,Schools!B2:Y5035,5,FALSE))</f>
        <v>Leyte</v>
      </c>
      <c r="C14" s="1969"/>
      <c r="D14" s="1970"/>
      <c r="E14" s="205"/>
      <c r="F14" s="1770"/>
    </row>
    <row r="15" spans="1:15" ht="15.75" thickBot="1" x14ac:dyDescent="0.3">
      <c r="A15" s="199" t="s">
        <v>619</v>
      </c>
      <c r="B15" s="1968" t="str">
        <f>IF(ISERROR(VLOOKUP(B11,Schools!B2:Y5035,3,FALSE)),"",VLOOKUP(B11,Schools!B2:Y5035,3,FALSE))</f>
        <v>VIII</v>
      </c>
      <c r="C15" s="1969"/>
      <c r="D15" s="1970"/>
      <c r="E15" s="205"/>
      <c r="N15">
        <v>6</v>
      </c>
      <c r="O15" t="str">
        <f>IF(ISERROR(VLOOKUP(N15,Drop!A2:B14,2,FALSE)),"",VLOOKUP(N15,Drop!A2:B14,2,FALSE))</f>
        <v>EASTERN SAMAR</v>
      </c>
    </row>
    <row r="16" spans="1:15" ht="15.75" thickBot="1" x14ac:dyDescent="0.3">
      <c r="A16" s="206" t="s">
        <v>5200</v>
      </c>
      <c r="B16" s="207">
        <v>2019</v>
      </c>
      <c r="C16" s="208" t="s">
        <v>5201</v>
      </c>
      <c r="D16" s="209" t="s">
        <v>5435</v>
      </c>
      <c r="E16" s="210"/>
      <c r="O16" s="179" t="str">
        <f>IF(ISERROR(VLOOKUP(N16,Drop!C2:AB61,Main!N15*2,FALSE)),"",VLOOKUP(N16,Drop!C2:AB61,Main!N15*2,FALSE))</f>
        <v/>
      </c>
    </row>
    <row r="17" spans="1:15" ht="15.75" thickBot="1" x14ac:dyDescent="0.3">
      <c r="A17" s="211"/>
      <c r="B17" s="212"/>
      <c r="C17" s="212">
        <f>IF(ISERROR(VLOOKUP(B11,Schools!B2:Y5035,22,FALSE)),"",VLOOKUP(B11,Schools!B2:Y5035,22,FALSE))</f>
        <v>2</v>
      </c>
      <c r="D17" s="212"/>
      <c r="E17" s="213"/>
    </row>
    <row r="18" spans="1:15" ht="15.75" thickBot="1" x14ac:dyDescent="0.3">
      <c r="A18" s="1971" t="str">
        <f>IF(AND(ALS!I150="",Senior!I374="",Junior!I397="",Elementary!I406=""),"NOT VALIDATED YET","ALREADY VALIDATED")</f>
        <v>ALREADY VALIDATED</v>
      </c>
      <c r="B18" s="1972"/>
      <c r="C18" s="1972"/>
      <c r="D18" s="1972"/>
      <c r="E18" s="1973"/>
      <c r="N18" t="s">
        <v>5199</v>
      </c>
      <c r="O18">
        <v>2015</v>
      </c>
    </row>
    <row r="19" spans="1:15" x14ac:dyDescent="0.25">
      <c r="A19" s="1736" t="str">
        <f>IF(D13="Carline Area",1,"")</f>
        <v/>
      </c>
      <c r="N19" t="s">
        <v>602</v>
      </c>
      <c r="O19">
        <v>2016</v>
      </c>
    </row>
    <row r="20" spans="1:15" x14ac:dyDescent="0.25">
      <c r="A20" s="1736" t="str">
        <f>IF(D13="Coastal Area",1,"")</f>
        <v/>
      </c>
      <c r="N20" t="s">
        <v>608</v>
      </c>
      <c r="O20">
        <v>2017</v>
      </c>
    </row>
    <row r="21" spans="1:15" x14ac:dyDescent="0.25">
      <c r="A21" s="1736" t="str">
        <f>IF(D13="Island Area",1,"")</f>
        <v/>
      </c>
      <c r="N21" t="s">
        <v>611</v>
      </c>
      <c r="O21">
        <v>2018</v>
      </c>
    </row>
    <row r="22" spans="1:15" x14ac:dyDescent="0.25">
      <c r="A22" s="1736">
        <f>IF(D13="Upland Area",1,"")</f>
        <v>1</v>
      </c>
      <c r="N22" t="s">
        <v>613</v>
      </c>
      <c r="O22">
        <v>2019</v>
      </c>
    </row>
    <row r="23" spans="1:15" x14ac:dyDescent="0.25">
      <c r="A23" s="1737" t="str">
        <f>IF(D13="Lowland Area",1,"")</f>
        <v/>
      </c>
      <c r="O23">
        <v>2020</v>
      </c>
    </row>
    <row r="24" spans="1:15" x14ac:dyDescent="0.25">
      <c r="A24" s="215"/>
      <c r="O24">
        <v>2021</v>
      </c>
    </row>
    <row r="25" spans="1:15" x14ac:dyDescent="0.25">
      <c r="A25" s="216"/>
      <c r="D25" s="1967" t="s">
        <v>5439</v>
      </c>
      <c r="E25" s="1966" t="s">
        <v>5440</v>
      </c>
      <c r="F25" s="1966"/>
      <c r="G25" s="1966"/>
      <c r="H25" s="1966"/>
      <c r="I25" s="1966"/>
      <c r="J25" s="1966"/>
      <c r="K25" s="1966"/>
      <c r="L25" s="1966"/>
      <c r="M25" s="1966"/>
      <c r="O25">
        <v>2022</v>
      </c>
    </row>
    <row r="26" spans="1:15" x14ac:dyDescent="0.25">
      <c r="D26" s="1967"/>
      <c r="E26" s="1966"/>
      <c r="F26" s="1966"/>
      <c r="G26" s="1966"/>
      <c r="H26" s="1966"/>
      <c r="I26" s="1966"/>
      <c r="J26" s="1966"/>
      <c r="K26" s="1966"/>
      <c r="L26" s="1966"/>
      <c r="M26" s="1966"/>
      <c r="O26">
        <v>2023</v>
      </c>
    </row>
  </sheetData>
  <sheetProtection algorithmName="SHA-512" hashValue="XSPcFkrP8SC1MOZldTQ8P8JzBfIoYGno/+3BtTek4JrrMjI6fQEz4tm+DkmFK8N8bSBw6teUd9bo3WdYcnMp6A==" saltValue="73oPvojZrKEawnGN7oFaFQ==" spinCount="100000" sheet="1" objects="1" scenarios="1" selectLockedCells="1"/>
  <protectedRanges>
    <protectedRange sqref="B11 D13 B16 D16" name="Range1"/>
  </protectedRanges>
  <mergeCells count="11">
    <mergeCell ref="B13:C13"/>
    <mergeCell ref="A8:D8"/>
    <mergeCell ref="A9:E9"/>
    <mergeCell ref="A10:E10"/>
    <mergeCell ref="C11:D11"/>
    <mergeCell ref="B12:D12"/>
    <mergeCell ref="E25:M26"/>
    <mergeCell ref="D25:D26"/>
    <mergeCell ref="B14:D14"/>
    <mergeCell ref="B15:D15"/>
    <mergeCell ref="A18:E18"/>
  </mergeCells>
  <dataValidations count="3">
    <dataValidation type="list" allowBlank="1" showInputMessage="1" showErrorMessage="1" sqref="D13">
      <formula1>$N$17:$N$22</formula1>
    </dataValidation>
    <dataValidation type="list" allowBlank="1" showInputMessage="1" showErrorMessage="1" sqref="B16">
      <formula1>$O$22:$O$22</formula1>
    </dataValidation>
    <dataValidation type="list" allowBlank="1" showInputMessage="1" showErrorMessage="1" sqref="D16">
      <formula1>$N$4:$N$4</formula1>
    </dataValidation>
  </dataValidations>
  <pageMargins left="0.7" right="0.7" top="0.75" bottom="0.75" header="0.3" footer="0.3"/>
  <pageSetup paperSize="9" scale="70" orientation="portrait" horizontalDpi="0" verticalDpi="0" r:id="rId1"/>
  <headerFooter>
    <oddHeader>&amp;C&amp;20MAIN MENU
&amp;"-,Bold"SCHOOL/CLC DATA GATHERING TEMPLATE</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print="0" autoLine="0" autoPict="0" macro="[0]!Macro4">
                <anchor>
                  <from>
                    <xdr:col>0</xdr:col>
                    <xdr:colOff>561975</xdr:colOff>
                    <xdr:row>6</xdr:row>
                    <xdr:rowOff>47625</xdr:rowOff>
                  </from>
                  <to>
                    <xdr:col>2</xdr:col>
                    <xdr:colOff>419100</xdr:colOff>
                    <xdr:row>7</xdr:row>
                    <xdr:rowOff>76200</xdr:rowOff>
                  </to>
                </anchor>
              </controlPr>
            </control>
          </mc:Choice>
        </mc:AlternateContent>
        <mc:AlternateContent xmlns:mc="http://schemas.openxmlformats.org/markup-compatibility/2006">
          <mc:Choice Requires="x14">
            <control shapeId="3074" r:id="rId5" name="Drop Down 2">
              <controlPr defaultSize="0" print="0" autoLine="0" autoPict="0" macro="[0]!Macro5">
                <anchor>
                  <from>
                    <xdr:col>2</xdr:col>
                    <xdr:colOff>476250</xdr:colOff>
                    <xdr:row>6</xdr:row>
                    <xdr:rowOff>47625</xdr:rowOff>
                  </from>
                  <to>
                    <xdr:col>3</xdr:col>
                    <xdr:colOff>1162050</xdr:colOff>
                    <xdr:row>7</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filterMode="1">
    <tabColor rgb="FF00B050"/>
  </sheetPr>
  <dimension ref="A1:T422"/>
  <sheetViews>
    <sheetView view="pageBreakPreview" topLeftCell="A6" zoomScaleNormal="100" zoomScaleSheetLayoutView="100" workbookViewId="0">
      <pane xSplit="2" ySplit="11" topLeftCell="C155" activePane="bottomRight" state="frozen"/>
      <selection activeCell="H205" sqref="H205"/>
      <selection pane="topRight" activeCell="H205" sqref="H205"/>
      <selection pane="bottomLeft" activeCell="H205" sqref="H205"/>
      <selection pane="bottomRight" activeCell="F146" sqref="F146"/>
    </sheetView>
  </sheetViews>
  <sheetFormatPr defaultColWidth="0" defaultRowHeight="15" x14ac:dyDescent="0.25"/>
  <cols>
    <col min="1" max="1" width="4.85546875" style="671" customWidth="1"/>
    <col min="2" max="2" width="20.7109375" style="217" customWidth="1"/>
    <col min="3" max="3" width="14.28515625" style="217" customWidth="1"/>
    <col min="4" max="4" width="15.28515625" style="217" customWidth="1"/>
    <col min="5" max="6" width="15.5703125" style="217" customWidth="1"/>
    <col min="7" max="7" width="15" style="217" customWidth="1"/>
    <col min="8" max="8" width="15" style="217" bestFit="1" customWidth="1"/>
    <col min="9" max="9" width="15.28515625" style="217" customWidth="1"/>
    <col min="10" max="11" width="14.7109375" style="217" customWidth="1"/>
    <col min="12" max="12" width="12.5703125" style="217" customWidth="1"/>
    <col min="13" max="13" width="11.140625" style="1555" customWidth="1"/>
    <col min="14" max="14" width="6.42578125" style="217" hidden="1" customWidth="1"/>
    <col min="15" max="15" width="10.140625" style="217" hidden="1" customWidth="1"/>
    <col min="16" max="16" width="5.85546875" style="217" hidden="1" customWidth="1"/>
    <col min="17" max="16384" width="8.85546875" style="217" hidden="1"/>
  </cols>
  <sheetData>
    <row r="1" spans="1:15" ht="21.75" x14ac:dyDescent="0.25">
      <c r="A1" s="1985" t="s">
        <v>5202</v>
      </c>
      <c r="B1" s="1985"/>
      <c r="C1" s="1985"/>
      <c r="D1" s="1985"/>
      <c r="E1" s="1985"/>
      <c r="F1" s="1985"/>
      <c r="G1" s="1985"/>
      <c r="H1" s="1985"/>
      <c r="I1" s="1985"/>
      <c r="J1" s="1985"/>
      <c r="K1" s="1985"/>
      <c r="L1" s="1985"/>
      <c r="M1" s="1554"/>
    </row>
    <row r="2" spans="1:15" ht="16.5" x14ac:dyDescent="0.25">
      <c r="A2" s="1986" t="s">
        <v>5203</v>
      </c>
      <c r="B2" s="1986"/>
      <c r="C2" s="1986"/>
      <c r="D2" s="1986"/>
      <c r="E2" s="1986"/>
      <c r="F2" s="1986"/>
      <c r="G2" s="1986"/>
      <c r="H2" s="1986"/>
      <c r="I2" s="1986"/>
      <c r="J2" s="1986"/>
      <c r="K2" s="1986"/>
      <c r="L2" s="1986"/>
      <c r="M2" s="1554"/>
    </row>
    <row r="3" spans="1:15" ht="16.5" x14ac:dyDescent="0.25">
      <c r="A3" s="1986" t="s">
        <v>5204</v>
      </c>
      <c r="B3" s="1986"/>
      <c r="C3" s="1986"/>
      <c r="D3" s="1986"/>
      <c r="E3" s="1986"/>
      <c r="F3" s="1986"/>
      <c r="G3" s="1986"/>
      <c r="H3" s="1986"/>
      <c r="I3" s="1986"/>
      <c r="J3" s="1986"/>
      <c r="K3" s="1986"/>
      <c r="L3" s="1986"/>
      <c r="M3" s="1554"/>
    </row>
    <row r="4" spans="1:15" x14ac:dyDescent="0.25">
      <c r="A4" s="218"/>
      <c r="B4" s="219"/>
      <c r="C4" s="219"/>
      <c r="D4" s="219"/>
      <c r="E4" s="219"/>
      <c r="F4" s="219"/>
      <c r="G4" s="219"/>
      <c r="H4" s="219"/>
      <c r="I4" s="219"/>
      <c r="J4" s="219"/>
      <c r="K4" s="219"/>
      <c r="L4" s="219"/>
      <c r="M4" s="1554"/>
    </row>
    <row r="5" spans="1:15" ht="15" hidden="1" customHeight="1" x14ac:dyDescent="0.25">
      <c r="A5" s="220"/>
      <c r="B5" s="221"/>
      <c r="C5" s="221"/>
      <c r="D5" s="221"/>
      <c r="E5" s="221"/>
      <c r="F5" s="221"/>
      <c r="G5" s="221"/>
      <c r="H5" s="221"/>
      <c r="I5" s="221"/>
      <c r="J5" s="221"/>
      <c r="K5" s="221"/>
      <c r="L5" s="221"/>
      <c r="M5" s="1554"/>
    </row>
    <row r="6" spans="1:15" ht="26.25" x14ac:dyDescent="0.25">
      <c r="A6" s="1987" t="s">
        <v>5205</v>
      </c>
      <c r="B6" s="1987"/>
      <c r="C6" s="1987"/>
      <c r="D6" s="1987"/>
      <c r="E6" s="1987"/>
      <c r="F6" s="1987"/>
      <c r="G6" s="1987"/>
      <c r="H6" s="1987"/>
      <c r="I6" s="1987"/>
      <c r="J6" s="1987"/>
      <c r="K6" s="1987"/>
      <c r="L6" s="1987"/>
    </row>
    <row r="7" spans="1:15" ht="9" customHeight="1" thickBot="1" x14ac:dyDescent="0.3">
      <c r="A7" s="1988"/>
      <c r="B7" s="1988"/>
      <c r="C7" s="1988"/>
      <c r="D7" s="1988"/>
      <c r="E7" s="1988"/>
      <c r="F7" s="1988"/>
      <c r="G7" s="1988"/>
      <c r="H7" s="1988"/>
      <c r="I7" s="1988"/>
      <c r="J7" s="1988"/>
      <c r="K7" s="1988"/>
      <c r="L7" s="1988"/>
      <c r="M7" s="1556"/>
      <c r="O7" s="217" t="str">
        <f>Main!N2</f>
        <v>2</v>
      </c>
    </row>
    <row r="8" spans="1:15" ht="16.5" customHeight="1" thickBot="1" x14ac:dyDescent="0.3">
      <c r="A8" s="1989" t="s">
        <v>5206</v>
      </c>
      <c r="B8" s="1990"/>
      <c r="C8" s="222">
        <f>Main!B11</f>
        <v>303408</v>
      </c>
      <c r="D8" s="1991" t="str">
        <f>Main!B12</f>
        <v>Merida Vocational School</v>
      </c>
      <c r="E8" s="1992"/>
      <c r="F8" s="1992"/>
      <c r="G8" s="1993"/>
      <c r="H8" s="1994"/>
      <c r="I8" s="223"/>
      <c r="J8" s="224"/>
      <c r="K8" s="225"/>
      <c r="L8" s="225"/>
      <c r="M8" s="1711" t="s">
        <v>5207</v>
      </c>
    </row>
    <row r="9" spans="1:15" ht="15.75" customHeight="1" thickBot="1" x14ac:dyDescent="0.3">
      <c r="A9" s="2011" t="s">
        <v>5208</v>
      </c>
      <c r="B9" s="2012"/>
      <c r="C9" s="2013" t="str">
        <f>Main!B13</f>
        <v>Merida</v>
      </c>
      <c r="D9" s="2014"/>
      <c r="E9" s="2015" t="s">
        <v>5209</v>
      </c>
      <c r="F9" s="2016"/>
      <c r="G9" s="2013" t="str">
        <f>Main!B14</f>
        <v>Leyte</v>
      </c>
      <c r="H9" s="2017"/>
      <c r="I9" s="223"/>
      <c r="J9" s="2018" t="s">
        <v>5210</v>
      </c>
      <c r="K9" s="221"/>
      <c r="L9" s="226"/>
      <c r="M9" s="1712"/>
    </row>
    <row r="10" spans="1:15" ht="15.75" customHeight="1" thickBot="1" x14ac:dyDescent="0.3">
      <c r="A10" s="2011" t="s">
        <v>5211</v>
      </c>
      <c r="B10" s="2012"/>
      <c r="C10" s="1991" t="str">
        <f>Main!C11</f>
        <v>Public JHS</v>
      </c>
      <c r="D10" s="1992"/>
      <c r="E10" s="2019"/>
      <c r="F10" s="227" t="s">
        <v>5212</v>
      </c>
      <c r="G10" s="2020" t="str">
        <f>Main!D13</f>
        <v>Upland Area</v>
      </c>
      <c r="H10" s="2021"/>
      <c r="I10" s="223"/>
      <c r="J10" s="2018"/>
      <c r="K10" s="221"/>
      <c r="L10" s="226"/>
      <c r="M10" s="1712"/>
    </row>
    <row r="11" spans="1:15" ht="19.5" customHeight="1" thickBot="1" x14ac:dyDescent="0.3">
      <c r="A11" s="1995" t="s">
        <v>5213</v>
      </c>
      <c r="B11" s="1996"/>
      <c r="C11" s="228" t="str">
        <f>Main!D16</f>
        <v>Quarter 2 (4th Grading)</v>
      </c>
      <c r="D11" s="229" t="s">
        <v>5214</v>
      </c>
      <c r="E11" s="230">
        <f>Main!B16</f>
        <v>2019</v>
      </c>
      <c r="F11" s="231"/>
      <c r="G11" s="232"/>
      <c r="H11" s="232"/>
      <c r="I11" s="231"/>
      <c r="J11" s="224"/>
      <c r="K11" s="233"/>
      <c r="L11" s="226"/>
      <c r="M11" s="1712"/>
    </row>
    <row r="12" spans="1:15" ht="1.5" hidden="1" customHeight="1" thickBot="1" x14ac:dyDescent="0.3">
      <c r="A12" s="234"/>
      <c r="B12" s="235"/>
      <c r="C12" s="236"/>
      <c r="D12" s="237"/>
      <c r="E12" s="236"/>
      <c r="F12" s="235"/>
      <c r="G12" s="235"/>
      <c r="H12" s="235"/>
      <c r="I12" s="235"/>
      <c r="J12" s="238"/>
      <c r="K12" s="239"/>
      <c r="L12" s="240"/>
    </row>
    <row r="13" spans="1:15" ht="20.25" customHeight="1" thickBot="1" x14ac:dyDescent="0.3">
      <c r="A13" s="1997" t="s">
        <v>5453</v>
      </c>
      <c r="B13" s="1998"/>
      <c r="C13" s="1998"/>
      <c r="D13" s="1998"/>
      <c r="E13" s="1998"/>
      <c r="F13" s="1998"/>
      <c r="G13" s="1998"/>
      <c r="H13" s="1998"/>
      <c r="I13" s="1998"/>
      <c r="J13" s="1998"/>
      <c r="K13" s="1998"/>
      <c r="L13" s="1999"/>
      <c r="M13" s="1712"/>
    </row>
    <row r="14" spans="1:15" ht="17.25" hidden="1" customHeight="1" thickBot="1" x14ac:dyDescent="0.3">
      <c r="A14" s="1705"/>
      <c r="B14" s="1706"/>
      <c r="C14" s="1706"/>
      <c r="D14" s="1706"/>
      <c r="E14" s="1706"/>
      <c r="F14" s="1706"/>
      <c r="G14" s="1706"/>
      <c r="H14" s="1706"/>
      <c r="I14" s="1706"/>
      <c r="J14" s="1706"/>
      <c r="K14" s="1706"/>
      <c r="L14" s="925"/>
      <c r="M14" s="1707" t="s">
        <v>5215</v>
      </c>
    </row>
    <row r="15" spans="1:15" ht="15" customHeight="1" thickBot="1" x14ac:dyDescent="0.3">
      <c r="A15" s="2000" t="s">
        <v>5216</v>
      </c>
      <c r="B15" s="2001"/>
      <c r="C15" s="2001"/>
      <c r="D15" s="2001"/>
      <c r="E15" s="2001"/>
      <c r="F15" s="2001"/>
      <c r="G15" s="2001"/>
      <c r="H15" s="2001"/>
      <c r="I15" s="2001"/>
      <c r="J15" s="2001"/>
      <c r="K15" s="2001"/>
      <c r="L15" s="2002"/>
      <c r="M15" s="1709" t="s">
        <v>5217</v>
      </c>
    </row>
    <row r="16" spans="1:15" ht="23.25" customHeight="1" thickBot="1" x14ac:dyDescent="0.3">
      <c r="A16" s="2003">
        <v>1</v>
      </c>
      <c r="B16" s="244"/>
      <c r="C16" s="245" t="s">
        <v>5219</v>
      </c>
      <c r="D16" s="1675" t="s">
        <v>460</v>
      </c>
      <c r="E16" s="246" t="s">
        <v>461</v>
      </c>
      <c r="F16" s="247" t="s">
        <v>485</v>
      </c>
      <c r="G16" s="247" t="s">
        <v>486</v>
      </c>
      <c r="H16" s="247" t="s">
        <v>487</v>
      </c>
      <c r="I16" s="247" t="s">
        <v>488</v>
      </c>
      <c r="J16" s="247" t="s">
        <v>489</v>
      </c>
      <c r="K16" s="248" t="s">
        <v>490</v>
      </c>
      <c r="L16" s="249" t="s">
        <v>5220</v>
      </c>
      <c r="M16" s="1709" t="s">
        <v>5217</v>
      </c>
    </row>
    <row r="17" spans="1:13" ht="18" customHeight="1" x14ac:dyDescent="0.25">
      <c r="A17" s="2004"/>
      <c r="B17" s="250" t="s">
        <v>5221</v>
      </c>
      <c r="C17" s="940"/>
      <c r="D17" s="252"/>
      <c r="E17" s="253"/>
      <c r="F17" s="254"/>
      <c r="G17" s="254"/>
      <c r="H17" s="254"/>
      <c r="I17" s="254"/>
      <c r="J17" s="254"/>
      <c r="K17" s="255"/>
      <c r="L17" s="256">
        <f>SUM(C17:K17)</f>
        <v>0</v>
      </c>
      <c r="M17" s="1709" t="s">
        <v>5217</v>
      </c>
    </row>
    <row r="18" spans="1:13" ht="15" customHeight="1" thickBot="1" x14ac:dyDescent="0.3">
      <c r="A18" s="2005"/>
      <c r="B18" s="257" t="s">
        <v>5222</v>
      </c>
      <c r="C18" s="1719"/>
      <c r="D18" s="1720"/>
      <c r="E18" s="1721"/>
      <c r="F18" s="1060"/>
      <c r="G18" s="259"/>
      <c r="H18" s="259"/>
      <c r="I18" s="258"/>
      <c r="J18" s="259"/>
      <c r="K18" s="260"/>
      <c r="L18" s="261">
        <f>SUM(G18:K18)</f>
        <v>0</v>
      </c>
      <c r="M18" s="1709" t="s">
        <v>5217</v>
      </c>
    </row>
    <row r="19" spans="1:13" ht="15.75" thickBot="1" x14ac:dyDescent="0.3">
      <c r="A19" s="262"/>
      <c r="B19" s="2006" t="s">
        <v>5451</v>
      </c>
      <c r="C19" s="2007"/>
      <c r="D19" s="2007"/>
      <c r="E19" s="2007"/>
      <c r="F19" s="2007"/>
      <c r="G19" s="2007"/>
      <c r="H19" s="2007"/>
      <c r="I19" s="2007"/>
      <c r="J19" s="2007"/>
      <c r="K19" s="2007"/>
      <c r="L19" s="2008"/>
      <c r="M19" s="1709" t="s">
        <v>5217</v>
      </c>
    </row>
    <row r="20" spans="1:13" ht="15" customHeight="1" x14ac:dyDescent="0.25">
      <c r="A20" s="2009">
        <v>2</v>
      </c>
      <c r="B20" s="263" t="s">
        <v>385</v>
      </c>
      <c r="C20" s="251"/>
      <c r="D20" s="264"/>
      <c r="E20" s="265"/>
      <c r="F20" s="254"/>
      <c r="G20" s="254"/>
      <c r="H20" s="254"/>
      <c r="I20" s="254"/>
      <c r="J20" s="254"/>
      <c r="K20" s="255"/>
      <c r="L20" s="266">
        <f t="shared" ref="L20:L25" si="0">SUM(D20:K20)</f>
        <v>0</v>
      </c>
      <c r="M20" s="1709" t="s">
        <v>5217</v>
      </c>
    </row>
    <row r="21" spans="1:13" x14ac:dyDescent="0.25">
      <c r="A21" s="2009"/>
      <c r="B21" s="267" t="s">
        <v>386</v>
      </c>
      <c r="C21" s="268"/>
      <c r="D21" s="269"/>
      <c r="E21" s="270"/>
      <c r="F21" s="271"/>
      <c r="G21" s="271"/>
      <c r="H21" s="271"/>
      <c r="I21" s="271"/>
      <c r="J21" s="271"/>
      <c r="K21" s="272"/>
      <c r="L21" s="273">
        <f t="shared" si="0"/>
        <v>0</v>
      </c>
      <c r="M21" s="1709" t="s">
        <v>5217</v>
      </c>
    </row>
    <row r="22" spans="1:13" ht="15.75" thickBot="1" x14ac:dyDescent="0.3">
      <c r="A22" s="2010"/>
      <c r="B22" s="274" t="s">
        <v>444</v>
      </c>
      <c r="C22" s="275">
        <f>SUM(C20:C21)</f>
        <v>0</v>
      </c>
      <c r="D22" s="276">
        <f>SUM(D20:D21)</f>
        <v>0</v>
      </c>
      <c r="E22" s="277">
        <f>SUM(E20:E21)</f>
        <v>0</v>
      </c>
      <c r="F22" s="278">
        <f t="shared" ref="F22:K22" si="1">SUM(F20:F21)</f>
        <v>0</v>
      </c>
      <c r="G22" s="278">
        <f t="shared" si="1"/>
        <v>0</v>
      </c>
      <c r="H22" s="278">
        <f t="shared" si="1"/>
        <v>0</v>
      </c>
      <c r="I22" s="278">
        <f t="shared" si="1"/>
        <v>0</v>
      </c>
      <c r="J22" s="278">
        <f t="shared" si="1"/>
        <v>0</v>
      </c>
      <c r="K22" s="279">
        <f t="shared" si="1"/>
        <v>0</v>
      </c>
      <c r="L22" s="280">
        <f t="shared" si="0"/>
        <v>0</v>
      </c>
      <c r="M22" s="1709" t="s">
        <v>5217</v>
      </c>
    </row>
    <row r="23" spans="1:13" ht="15" hidden="1" customHeight="1" x14ac:dyDescent="0.25">
      <c r="A23" s="2036">
        <v>3</v>
      </c>
      <c r="B23" s="2039" t="s">
        <v>5224</v>
      </c>
      <c r="C23" s="343" t="s">
        <v>385</v>
      </c>
      <c r="D23" s="281"/>
      <c r="E23" s="282"/>
      <c r="F23" s="283"/>
      <c r="G23" s="283"/>
      <c r="H23" s="283"/>
      <c r="I23" s="283"/>
      <c r="J23" s="283"/>
      <c r="K23" s="284"/>
      <c r="L23" s="266">
        <f t="shared" si="0"/>
        <v>0</v>
      </c>
      <c r="M23" s="1554">
        <v>3</v>
      </c>
    </row>
    <row r="24" spans="1:13" ht="15.75" hidden="1" thickBot="1" x14ac:dyDescent="0.3">
      <c r="A24" s="2037"/>
      <c r="B24" s="2039"/>
      <c r="C24" s="1653" t="s">
        <v>386</v>
      </c>
      <c r="D24" s="285"/>
      <c r="E24" s="286"/>
      <c r="F24" s="287"/>
      <c r="G24" s="287"/>
      <c r="H24" s="287"/>
      <c r="I24" s="287"/>
      <c r="J24" s="287"/>
      <c r="K24" s="288"/>
      <c r="L24" s="273">
        <f t="shared" si="0"/>
        <v>0</v>
      </c>
      <c r="M24" s="1554">
        <v>3</v>
      </c>
    </row>
    <row r="25" spans="1:13" ht="15.75" hidden="1" thickBot="1" x14ac:dyDescent="0.3">
      <c r="A25" s="2038"/>
      <c r="B25" s="2040"/>
      <c r="C25" s="289" t="s">
        <v>444</v>
      </c>
      <c r="D25" s="276">
        <f>SUM(D23:D24)</f>
        <v>0</v>
      </c>
      <c r="E25" s="277">
        <f>SUM(E23:E24)</f>
        <v>0</v>
      </c>
      <c r="F25" s="278">
        <f t="shared" ref="F25:K25" si="2">SUM(F23:F24)</f>
        <v>0</v>
      </c>
      <c r="G25" s="278">
        <f t="shared" si="2"/>
        <v>0</v>
      </c>
      <c r="H25" s="278">
        <f t="shared" si="2"/>
        <v>0</v>
      </c>
      <c r="I25" s="278">
        <f t="shared" si="2"/>
        <v>0</v>
      </c>
      <c r="J25" s="278">
        <f t="shared" si="2"/>
        <v>0</v>
      </c>
      <c r="K25" s="290">
        <f t="shared" si="2"/>
        <v>0</v>
      </c>
      <c r="L25" s="280">
        <f t="shared" si="0"/>
        <v>0</v>
      </c>
      <c r="M25" s="1554">
        <v>3</v>
      </c>
    </row>
    <row r="26" spans="1:13" ht="15" hidden="1" customHeight="1" x14ac:dyDescent="0.25">
      <c r="A26" s="2041">
        <v>13</v>
      </c>
      <c r="B26" s="2025" t="s">
        <v>5225</v>
      </c>
      <c r="C26" s="552" t="s">
        <v>385</v>
      </c>
      <c r="D26" s="1695"/>
      <c r="E26" s="1695"/>
      <c r="F26" s="1695"/>
      <c r="G26" s="1695"/>
      <c r="H26" s="1695"/>
      <c r="I26" s="1695"/>
      <c r="J26" s="1696"/>
      <c r="K26" s="291"/>
      <c r="L26" s="292">
        <f>K26</f>
        <v>0</v>
      </c>
      <c r="M26" s="1554" t="s">
        <v>5455</v>
      </c>
    </row>
    <row r="27" spans="1:13" ht="15.75" hidden="1" thickBot="1" x14ac:dyDescent="0.3">
      <c r="A27" s="2042"/>
      <c r="B27" s="2026"/>
      <c r="C27" s="555" t="s">
        <v>386</v>
      </c>
      <c r="D27" s="1697"/>
      <c r="E27" s="1697"/>
      <c r="F27" s="1697"/>
      <c r="G27" s="1697"/>
      <c r="H27" s="1697"/>
      <c r="I27" s="1697"/>
      <c r="J27" s="1698"/>
      <c r="K27" s="293"/>
      <c r="L27" s="294">
        <f>K27</f>
        <v>0</v>
      </c>
      <c r="M27" s="1554" t="s">
        <v>5455</v>
      </c>
    </row>
    <row r="28" spans="1:13" ht="15.75" hidden="1" thickBot="1" x14ac:dyDescent="0.3">
      <c r="A28" s="2043"/>
      <c r="B28" s="2027"/>
      <c r="C28" s="2044" t="s">
        <v>5226</v>
      </c>
      <c r="D28" s="2045"/>
      <c r="E28" s="2045"/>
      <c r="F28" s="2045"/>
      <c r="G28" s="2045"/>
      <c r="H28" s="2045"/>
      <c r="I28" s="2045"/>
      <c r="J28" s="2045"/>
      <c r="K28" s="295" t="str">
        <f>IF(ISERROR(AVERAGE(K26:K27)),"",AVERAGE(K26:K27))</f>
        <v/>
      </c>
      <c r="L28" s="296">
        <f>IF(ISERROR(AVERAGE(L26:L27)),"",AVERAGE(L26:L27))</f>
        <v>0</v>
      </c>
      <c r="M28" s="1554" t="s">
        <v>5455</v>
      </c>
    </row>
    <row r="29" spans="1:13" ht="15.75" hidden="1" customHeight="1" x14ac:dyDescent="0.25">
      <c r="A29" s="2022">
        <v>14</v>
      </c>
      <c r="B29" s="2025" t="s">
        <v>5227</v>
      </c>
      <c r="C29" s="2028" t="s">
        <v>385</v>
      </c>
      <c r="D29" s="2029"/>
      <c r="E29" s="297"/>
      <c r="F29" s="2030"/>
      <c r="G29" s="2030"/>
      <c r="H29" s="2030"/>
      <c r="I29" s="2030"/>
      <c r="J29" s="2030"/>
      <c r="K29" s="298"/>
      <c r="L29" s="266">
        <f t="shared" ref="L29:L85" si="3">SUM(D29:K29)</f>
        <v>0</v>
      </c>
      <c r="M29" s="1554" t="s">
        <v>5455</v>
      </c>
    </row>
    <row r="30" spans="1:13" ht="17.25" hidden="1" customHeight="1" x14ac:dyDescent="0.25">
      <c r="A30" s="2023"/>
      <c r="B30" s="2026"/>
      <c r="C30" s="2031" t="s">
        <v>386</v>
      </c>
      <c r="D30" s="2032"/>
      <c r="E30" s="299"/>
      <c r="F30" s="2033"/>
      <c r="G30" s="2033"/>
      <c r="H30" s="2033"/>
      <c r="I30" s="2033"/>
      <c r="J30" s="2033"/>
      <c r="K30" s="300"/>
      <c r="L30" s="273">
        <f t="shared" si="3"/>
        <v>0</v>
      </c>
      <c r="M30" s="1554" t="s">
        <v>5455</v>
      </c>
    </row>
    <row r="31" spans="1:13" ht="15.75" hidden="1" thickBot="1" x14ac:dyDescent="0.3">
      <c r="A31" s="2024"/>
      <c r="B31" s="2027"/>
      <c r="C31" s="2034" t="s">
        <v>444</v>
      </c>
      <c r="D31" s="2035"/>
      <c r="E31" s="301">
        <f>SUM(E29:E30)</f>
        <v>0</v>
      </c>
      <c r="F31" s="302"/>
      <c r="G31" s="302"/>
      <c r="H31" s="302"/>
      <c r="I31" s="302"/>
      <c r="J31" s="302"/>
      <c r="K31" s="303">
        <f t="shared" ref="K31" si="4">SUM(K29:K30)</f>
        <v>0</v>
      </c>
      <c r="L31" s="280">
        <f t="shared" si="3"/>
        <v>0</v>
      </c>
      <c r="M31" s="1554" t="s">
        <v>5455</v>
      </c>
    </row>
    <row r="32" spans="1:13" ht="15.75" hidden="1" thickBot="1" x14ac:dyDescent="0.3">
      <c r="A32" s="2004">
        <v>15</v>
      </c>
      <c r="B32" s="2039" t="s">
        <v>5228</v>
      </c>
      <c r="C32" s="304" t="s">
        <v>385</v>
      </c>
      <c r="D32" s="305"/>
      <c r="E32" s="306"/>
      <c r="F32" s="306"/>
      <c r="G32" s="306"/>
      <c r="H32" s="306"/>
      <c r="I32" s="306"/>
      <c r="J32" s="306"/>
      <c r="K32" s="307"/>
      <c r="L32" s="266">
        <f t="shared" si="3"/>
        <v>0</v>
      </c>
      <c r="M32" s="1554" t="s">
        <v>5455</v>
      </c>
    </row>
    <row r="33" spans="1:19" ht="15.75" hidden="1" thickBot="1" x14ac:dyDescent="0.3">
      <c r="A33" s="2004"/>
      <c r="B33" s="2039"/>
      <c r="C33" s="308" t="s">
        <v>386</v>
      </c>
      <c r="D33" s="309"/>
      <c r="E33" s="310"/>
      <c r="F33" s="310"/>
      <c r="G33" s="310"/>
      <c r="H33" s="310"/>
      <c r="I33" s="310"/>
      <c r="J33" s="310"/>
      <c r="K33" s="311"/>
      <c r="L33" s="273">
        <f t="shared" si="3"/>
        <v>0</v>
      </c>
      <c r="M33" s="1554" t="s">
        <v>5455</v>
      </c>
    </row>
    <row r="34" spans="1:19" ht="15.75" hidden="1" thickBot="1" x14ac:dyDescent="0.3">
      <c r="A34" s="2005"/>
      <c r="B34" s="2040"/>
      <c r="C34" s="312" t="s">
        <v>444</v>
      </c>
      <c r="D34" s="313">
        <f>SUM(D32:D33)</f>
        <v>0</v>
      </c>
      <c r="E34" s="313">
        <f>SUM(E32:E33)</f>
        <v>0</v>
      </c>
      <c r="F34" s="313">
        <f t="shared" ref="F34:K34" si="5">SUM(F32:F33)</f>
        <v>0</v>
      </c>
      <c r="G34" s="313">
        <f t="shared" si="5"/>
        <v>0</v>
      </c>
      <c r="H34" s="313">
        <f t="shared" si="5"/>
        <v>0</v>
      </c>
      <c r="I34" s="313">
        <f t="shared" si="5"/>
        <v>0</v>
      </c>
      <c r="J34" s="313">
        <f t="shared" si="5"/>
        <v>0</v>
      </c>
      <c r="K34" s="279">
        <f t="shared" si="5"/>
        <v>0</v>
      </c>
      <c r="L34" s="280">
        <f t="shared" si="3"/>
        <v>0</v>
      </c>
      <c r="M34" s="1554" t="s">
        <v>5455</v>
      </c>
    </row>
    <row r="35" spans="1:19" x14ac:dyDescent="0.25">
      <c r="A35" s="2003">
        <v>16</v>
      </c>
      <c r="B35" s="2046" t="s">
        <v>5229</v>
      </c>
      <c r="C35" s="263" t="s">
        <v>385</v>
      </c>
      <c r="D35" s="314"/>
      <c r="E35" s="305"/>
      <c r="F35" s="305"/>
      <c r="G35" s="305"/>
      <c r="H35" s="305"/>
      <c r="I35" s="305"/>
      <c r="J35" s="305"/>
      <c r="K35" s="315"/>
      <c r="L35" s="266">
        <f t="shared" si="3"/>
        <v>0</v>
      </c>
      <c r="M35" s="1709" t="s">
        <v>5230</v>
      </c>
    </row>
    <row r="36" spans="1:19" x14ac:dyDescent="0.25">
      <c r="A36" s="2004"/>
      <c r="B36" s="2039"/>
      <c r="C36" s="267" t="s">
        <v>386</v>
      </c>
      <c r="D36" s="316"/>
      <c r="E36" s="309"/>
      <c r="F36" s="309"/>
      <c r="G36" s="309"/>
      <c r="H36" s="309"/>
      <c r="I36" s="309"/>
      <c r="J36" s="309"/>
      <c r="K36" s="317"/>
      <c r="L36" s="273">
        <f t="shared" si="3"/>
        <v>0</v>
      </c>
      <c r="M36" s="1709" t="s">
        <v>5230</v>
      </c>
    </row>
    <row r="37" spans="1:19" ht="15.75" thickBot="1" x14ac:dyDescent="0.3">
      <c r="A37" s="2005"/>
      <c r="B37" s="2040"/>
      <c r="C37" s="274" t="s">
        <v>444</v>
      </c>
      <c r="D37" s="318">
        <f>SUM(D35:D36)</f>
        <v>0</v>
      </c>
      <c r="E37" s="319">
        <f>SUM(E35:E36)</f>
        <v>0</v>
      </c>
      <c r="F37" s="319">
        <f t="shared" ref="F37:K37" si="6">SUM(F35:F36)</f>
        <v>0</v>
      </c>
      <c r="G37" s="319">
        <f t="shared" si="6"/>
        <v>0</v>
      </c>
      <c r="H37" s="319">
        <f t="shared" si="6"/>
        <v>0</v>
      </c>
      <c r="I37" s="319">
        <f t="shared" si="6"/>
        <v>0</v>
      </c>
      <c r="J37" s="319">
        <f t="shared" si="6"/>
        <v>0</v>
      </c>
      <c r="K37" s="320">
        <f t="shared" si="6"/>
        <v>0</v>
      </c>
      <c r="L37" s="280">
        <f t="shared" si="3"/>
        <v>0</v>
      </c>
      <c r="M37" s="1709" t="s">
        <v>5230</v>
      </c>
      <c r="N37" s="321"/>
      <c r="O37" s="321"/>
      <c r="P37" s="321"/>
      <c r="Q37" s="321"/>
      <c r="R37" s="321"/>
      <c r="S37" s="321"/>
    </row>
    <row r="38" spans="1:19" x14ac:dyDescent="0.25">
      <c r="A38" s="2003">
        <v>17</v>
      </c>
      <c r="B38" s="2046" t="s">
        <v>5231</v>
      </c>
      <c r="C38" s="263" t="s">
        <v>385</v>
      </c>
      <c r="D38" s="322"/>
      <c r="E38" s="305"/>
      <c r="F38" s="305"/>
      <c r="G38" s="305"/>
      <c r="H38" s="305"/>
      <c r="I38" s="305"/>
      <c r="J38" s="305"/>
      <c r="K38" s="315"/>
      <c r="L38" s="266">
        <f t="shared" si="3"/>
        <v>0</v>
      </c>
      <c r="M38" s="1709" t="s">
        <v>5230</v>
      </c>
      <c r="N38" s="323"/>
      <c r="O38" s="323"/>
      <c r="P38" s="323"/>
      <c r="Q38" s="323"/>
      <c r="R38" s="323"/>
      <c r="S38" s="323"/>
    </row>
    <row r="39" spans="1:19" x14ac:dyDescent="0.25">
      <c r="A39" s="2004"/>
      <c r="B39" s="2039"/>
      <c r="C39" s="267" t="s">
        <v>386</v>
      </c>
      <c r="D39" s="324"/>
      <c r="E39" s="309"/>
      <c r="F39" s="309"/>
      <c r="G39" s="309"/>
      <c r="H39" s="309"/>
      <c r="I39" s="309"/>
      <c r="J39" s="309"/>
      <c r="K39" s="317"/>
      <c r="L39" s="273">
        <f t="shared" si="3"/>
        <v>0</v>
      </c>
      <c r="M39" s="1709" t="s">
        <v>5230</v>
      </c>
    </row>
    <row r="40" spans="1:19" ht="15.75" thickBot="1" x14ac:dyDescent="0.3">
      <c r="A40" s="2005"/>
      <c r="B40" s="2040"/>
      <c r="C40" s="274" t="s">
        <v>444</v>
      </c>
      <c r="D40" s="325">
        <f>SUM(D38:D39)</f>
        <v>0</v>
      </c>
      <c r="E40" s="313">
        <f>SUM(E38:E39)</f>
        <v>0</v>
      </c>
      <c r="F40" s="313">
        <f t="shared" ref="F40:K40" si="7">SUM(F38:F39)</f>
        <v>0</v>
      </c>
      <c r="G40" s="313">
        <f t="shared" si="7"/>
        <v>0</v>
      </c>
      <c r="H40" s="313">
        <f t="shared" si="7"/>
        <v>0</v>
      </c>
      <c r="I40" s="313">
        <f t="shared" si="7"/>
        <v>0</v>
      </c>
      <c r="J40" s="313">
        <f t="shared" si="7"/>
        <v>0</v>
      </c>
      <c r="K40" s="279">
        <f t="shared" si="7"/>
        <v>0</v>
      </c>
      <c r="L40" s="280">
        <f t="shared" si="3"/>
        <v>0</v>
      </c>
      <c r="M40" s="1709" t="s">
        <v>5230</v>
      </c>
    </row>
    <row r="41" spans="1:19" ht="15" customHeight="1" x14ac:dyDescent="0.25">
      <c r="A41" s="2003">
        <v>18</v>
      </c>
      <c r="B41" s="2046" t="s">
        <v>5232</v>
      </c>
      <c r="C41" s="263" t="s">
        <v>385</v>
      </c>
      <c r="D41" s="326"/>
      <c r="E41" s="327"/>
      <c r="F41" s="327"/>
      <c r="G41" s="327"/>
      <c r="H41" s="327"/>
      <c r="I41" s="327"/>
      <c r="J41" s="327"/>
      <c r="K41" s="328"/>
      <c r="L41" s="266">
        <f t="shared" si="3"/>
        <v>0</v>
      </c>
      <c r="M41" s="1709" t="s">
        <v>5230</v>
      </c>
    </row>
    <row r="42" spans="1:19" ht="16.5" customHeight="1" x14ac:dyDescent="0.25">
      <c r="A42" s="2004"/>
      <c r="B42" s="2039"/>
      <c r="C42" s="267" t="s">
        <v>386</v>
      </c>
      <c r="D42" s="329"/>
      <c r="E42" s="330"/>
      <c r="F42" s="330"/>
      <c r="G42" s="330"/>
      <c r="H42" s="330"/>
      <c r="I42" s="330"/>
      <c r="J42" s="330"/>
      <c r="K42" s="331"/>
      <c r="L42" s="273">
        <f t="shared" si="3"/>
        <v>0</v>
      </c>
      <c r="M42" s="1709" t="s">
        <v>5230</v>
      </c>
    </row>
    <row r="43" spans="1:19" ht="15.75" thickBot="1" x14ac:dyDescent="0.3">
      <c r="A43" s="2005"/>
      <c r="B43" s="2040"/>
      <c r="C43" s="274" t="s">
        <v>444</v>
      </c>
      <c r="D43" s="325">
        <f>SUM(D41:D42)</f>
        <v>0</v>
      </c>
      <c r="E43" s="313">
        <f>SUM(E41:E42)</f>
        <v>0</v>
      </c>
      <c r="F43" s="313">
        <f t="shared" ref="F43:K43" si="8">SUM(F41:F42)</f>
        <v>0</v>
      </c>
      <c r="G43" s="313">
        <f t="shared" si="8"/>
        <v>0</v>
      </c>
      <c r="H43" s="313">
        <f t="shared" si="8"/>
        <v>0</v>
      </c>
      <c r="I43" s="313">
        <f t="shared" si="8"/>
        <v>0</v>
      </c>
      <c r="J43" s="313">
        <f t="shared" si="8"/>
        <v>0</v>
      </c>
      <c r="K43" s="279">
        <f t="shared" si="8"/>
        <v>0</v>
      </c>
      <c r="L43" s="280">
        <f t="shared" si="3"/>
        <v>0</v>
      </c>
      <c r="M43" s="1709" t="s">
        <v>5230</v>
      </c>
    </row>
    <row r="44" spans="1:19" ht="15.75" hidden="1" thickBot="1" x14ac:dyDescent="0.3">
      <c r="A44" s="2003">
        <v>19</v>
      </c>
      <c r="B44" s="2046" t="s">
        <v>5233</v>
      </c>
      <c r="C44" s="263" t="s">
        <v>385</v>
      </c>
      <c r="D44" s="332"/>
      <c r="E44" s="333"/>
      <c r="F44" s="327"/>
      <c r="G44" s="333"/>
      <c r="H44" s="327"/>
      <c r="I44" s="333"/>
      <c r="J44" s="327"/>
      <c r="K44" s="334"/>
      <c r="L44" s="266">
        <f t="shared" si="3"/>
        <v>0</v>
      </c>
      <c r="M44" s="1554">
        <v>3</v>
      </c>
    </row>
    <row r="45" spans="1:19" ht="16.5" hidden="1" customHeight="1" x14ac:dyDescent="0.25">
      <c r="A45" s="2004"/>
      <c r="B45" s="2039"/>
      <c r="C45" s="267" t="s">
        <v>386</v>
      </c>
      <c r="D45" s="335"/>
      <c r="E45" s="336"/>
      <c r="F45" s="330"/>
      <c r="G45" s="336"/>
      <c r="H45" s="330"/>
      <c r="I45" s="336"/>
      <c r="J45" s="330"/>
      <c r="K45" s="337"/>
      <c r="L45" s="273">
        <f t="shared" si="3"/>
        <v>0</v>
      </c>
      <c r="M45" s="1554">
        <v>3</v>
      </c>
    </row>
    <row r="46" spans="1:19" ht="15.75" hidden="1" thickBot="1" x14ac:dyDescent="0.3">
      <c r="A46" s="2005"/>
      <c r="B46" s="2040"/>
      <c r="C46" s="274" t="s">
        <v>444</v>
      </c>
      <c r="D46" s="338">
        <f>SUM(D44:D45)</f>
        <v>0</v>
      </c>
      <c r="E46" s="339">
        <f>SUM(E44:E45)</f>
        <v>0</v>
      </c>
      <c r="F46" s="339">
        <f t="shared" ref="F46:K46" si="9">SUM(F44:F45)</f>
        <v>0</v>
      </c>
      <c r="G46" s="339">
        <f t="shared" si="9"/>
        <v>0</v>
      </c>
      <c r="H46" s="339">
        <f t="shared" si="9"/>
        <v>0</v>
      </c>
      <c r="I46" s="339">
        <f t="shared" si="9"/>
        <v>0</v>
      </c>
      <c r="J46" s="339">
        <f t="shared" si="9"/>
        <v>0</v>
      </c>
      <c r="K46" s="303">
        <f t="shared" si="9"/>
        <v>0</v>
      </c>
      <c r="L46" s="280">
        <f t="shared" si="3"/>
        <v>0</v>
      </c>
      <c r="M46" s="1554">
        <v>3</v>
      </c>
    </row>
    <row r="47" spans="1:19" ht="15.75" hidden="1" thickBot="1" x14ac:dyDescent="0.3">
      <c r="A47" s="2003">
        <v>20</v>
      </c>
      <c r="B47" s="2046" t="s">
        <v>5234</v>
      </c>
      <c r="C47" s="340" t="s">
        <v>385</v>
      </c>
      <c r="D47" s="332"/>
      <c r="E47" s="327"/>
      <c r="F47" s="327"/>
      <c r="G47" s="327"/>
      <c r="H47" s="327"/>
      <c r="I47" s="327"/>
      <c r="J47" s="327"/>
      <c r="K47" s="328"/>
      <c r="L47" s="266">
        <f t="shared" si="3"/>
        <v>0</v>
      </c>
      <c r="M47" s="1554">
        <v>3</v>
      </c>
    </row>
    <row r="48" spans="1:19" ht="15.75" hidden="1" thickBot="1" x14ac:dyDescent="0.3">
      <c r="A48" s="2004"/>
      <c r="B48" s="2039"/>
      <c r="C48" s="341" t="s">
        <v>386</v>
      </c>
      <c r="D48" s="335"/>
      <c r="E48" s="330"/>
      <c r="F48" s="330"/>
      <c r="G48" s="330"/>
      <c r="H48" s="330"/>
      <c r="I48" s="330"/>
      <c r="J48" s="330"/>
      <c r="K48" s="331"/>
      <c r="L48" s="273">
        <f t="shared" si="3"/>
        <v>0</v>
      </c>
      <c r="M48" s="1554">
        <v>3</v>
      </c>
    </row>
    <row r="49" spans="1:13" ht="15.75" hidden="1" thickBot="1" x14ac:dyDescent="0.3">
      <c r="A49" s="2005"/>
      <c r="B49" s="2040"/>
      <c r="C49" s="289" t="s">
        <v>444</v>
      </c>
      <c r="D49" s="342">
        <f>SUM(D47:D48)</f>
        <v>0</v>
      </c>
      <c r="E49" s="313">
        <f>SUM(E47:E48)</f>
        <v>0</v>
      </c>
      <c r="F49" s="313">
        <f t="shared" ref="F49:K49" si="10">SUM(F47:F48)</f>
        <v>0</v>
      </c>
      <c r="G49" s="313">
        <f t="shared" si="10"/>
        <v>0</v>
      </c>
      <c r="H49" s="313">
        <f t="shared" si="10"/>
        <v>0</v>
      </c>
      <c r="I49" s="313">
        <f t="shared" si="10"/>
        <v>0</v>
      </c>
      <c r="J49" s="313">
        <f t="shared" si="10"/>
        <v>0</v>
      </c>
      <c r="K49" s="279">
        <f t="shared" si="10"/>
        <v>0</v>
      </c>
      <c r="L49" s="280">
        <f t="shared" si="3"/>
        <v>0</v>
      </c>
      <c r="M49" s="1554">
        <v>3</v>
      </c>
    </row>
    <row r="50" spans="1:13" ht="15" customHeight="1" x14ac:dyDescent="0.25">
      <c r="A50" s="2003">
        <v>21</v>
      </c>
      <c r="B50" s="2046" t="s">
        <v>5235</v>
      </c>
      <c r="C50" s="340" t="s">
        <v>385</v>
      </c>
      <c r="D50" s="332"/>
      <c r="E50" s="327"/>
      <c r="F50" s="327"/>
      <c r="G50" s="327"/>
      <c r="H50" s="327"/>
      <c r="I50" s="327"/>
      <c r="J50" s="327"/>
      <c r="K50" s="328"/>
      <c r="L50" s="266">
        <f t="shared" si="3"/>
        <v>0</v>
      </c>
      <c r="M50" s="1709" t="s">
        <v>5217</v>
      </c>
    </row>
    <row r="51" spans="1:13" x14ac:dyDescent="0.25">
      <c r="A51" s="2004"/>
      <c r="B51" s="2039"/>
      <c r="C51" s="341" t="s">
        <v>386</v>
      </c>
      <c r="D51" s="335"/>
      <c r="E51" s="330"/>
      <c r="F51" s="330"/>
      <c r="G51" s="330"/>
      <c r="H51" s="330"/>
      <c r="I51" s="330"/>
      <c r="J51" s="330"/>
      <c r="K51" s="331"/>
      <c r="L51" s="273">
        <f t="shared" si="3"/>
        <v>0</v>
      </c>
      <c r="M51" s="1709" t="s">
        <v>5217</v>
      </c>
    </row>
    <row r="52" spans="1:13" ht="15.75" thickBot="1" x14ac:dyDescent="0.3">
      <c r="A52" s="2005"/>
      <c r="B52" s="2040"/>
      <c r="C52" s="289" t="s">
        <v>444</v>
      </c>
      <c r="D52" s="342">
        <f>SUM(D50:D51)</f>
        <v>0</v>
      </c>
      <c r="E52" s="313">
        <f>SUM(E50:E51)</f>
        <v>0</v>
      </c>
      <c r="F52" s="313">
        <f t="shared" ref="F52:K52" si="11">SUM(F50:F51)</f>
        <v>0</v>
      </c>
      <c r="G52" s="313">
        <f t="shared" si="11"/>
        <v>0</v>
      </c>
      <c r="H52" s="313">
        <f t="shared" si="11"/>
        <v>0</v>
      </c>
      <c r="I52" s="313">
        <f t="shared" si="11"/>
        <v>0</v>
      </c>
      <c r="J52" s="313">
        <f t="shared" si="11"/>
        <v>0</v>
      </c>
      <c r="K52" s="279">
        <f t="shared" si="11"/>
        <v>0</v>
      </c>
      <c r="L52" s="280">
        <f t="shared" si="3"/>
        <v>0</v>
      </c>
      <c r="M52" s="1709" t="s">
        <v>5217</v>
      </c>
    </row>
    <row r="53" spans="1:13" ht="19.5" customHeight="1" x14ac:dyDescent="0.25">
      <c r="A53" s="2003">
        <v>24</v>
      </c>
      <c r="B53" s="2046" t="s">
        <v>5236</v>
      </c>
      <c r="C53" s="343" t="s">
        <v>385</v>
      </c>
      <c r="D53" s="314"/>
      <c r="E53" s="305"/>
      <c r="F53" s="305"/>
      <c r="G53" s="305"/>
      <c r="H53" s="305"/>
      <c r="I53" s="305"/>
      <c r="J53" s="305"/>
      <c r="K53" s="315"/>
      <c r="L53" s="266">
        <f t="shared" si="3"/>
        <v>0</v>
      </c>
      <c r="M53" s="1709" t="s">
        <v>5217</v>
      </c>
    </row>
    <row r="54" spans="1:13" ht="19.5" customHeight="1" x14ac:dyDescent="0.25">
      <c r="A54" s="2004"/>
      <c r="B54" s="2039"/>
      <c r="C54" s="341" t="s">
        <v>386</v>
      </c>
      <c r="D54" s="316"/>
      <c r="E54" s="309"/>
      <c r="F54" s="309"/>
      <c r="G54" s="309"/>
      <c r="H54" s="309"/>
      <c r="I54" s="309"/>
      <c r="J54" s="309"/>
      <c r="K54" s="317"/>
      <c r="L54" s="273">
        <f t="shared" si="3"/>
        <v>0</v>
      </c>
      <c r="M54" s="1709" t="s">
        <v>5217</v>
      </c>
    </row>
    <row r="55" spans="1:13" ht="19.5" customHeight="1" thickBot="1" x14ac:dyDescent="0.3">
      <c r="A55" s="2005"/>
      <c r="B55" s="2040"/>
      <c r="C55" s="289" t="s">
        <v>444</v>
      </c>
      <c r="D55" s="342">
        <f t="shared" ref="D55:K55" si="12">SUM(D53:D54)</f>
        <v>0</v>
      </c>
      <c r="E55" s="313">
        <f t="shared" si="12"/>
        <v>0</v>
      </c>
      <c r="F55" s="313">
        <f t="shared" si="12"/>
        <v>0</v>
      </c>
      <c r="G55" s="313">
        <f t="shared" si="12"/>
        <v>0</v>
      </c>
      <c r="H55" s="313">
        <f t="shared" si="12"/>
        <v>0</v>
      </c>
      <c r="I55" s="313">
        <f t="shared" si="12"/>
        <v>0</v>
      </c>
      <c r="J55" s="313">
        <f t="shared" si="12"/>
        <v>0</v>
      </c>
      <c r="K55" s="279">
        <f t="shared" si="12"/>
        <v>0</v>
      </c>
      <c r="L55" s="280">
        <f t="shared" si="3"/>
        <v>0</v>
      </c>
      <c r="M55" s="1709" t="s">
        <v>5217</v>
      </c>
    </row>
    <row r="56" spans="1:13" ht="21" customHeight="1" x14ac:dyDescent="0.25">
      <c r="A56" s="2003">
        <v>25</v>
      </c>
      <c r="B56" s="2039" t="s">
        <v>5237</v>
      </c>
      <c r="C56" s="340" t="s">
        <v>385</v>
      </c>
      <c r="D56" s="332"/>
      <c r="E56" s="327"/>
      <c r="F56" s="327"/>
      <c r="G56" s="327"/>
      <c r="H56" s="327"/>
      <c r="I56" s="327"/>
      <c r="J56" s="327"/>
      <c r="K56" s="328"/>
      <c r="L56" s="266">
        <f t="shared" si="3"/>
        <v>0</v>
      </c>
      <c r="M56" s="1709" t="s">
        <v>5217</v>
      </c>
    </row>
    <row r="57" spans="1:13" ht="21" customHeight="1" x14ac:dyDescent="0.25">
      <c r="A57" s="2004"/>
      <c r="B57" s="2039"/>
      <c r="C57" s="341" t="s">
        <v>386</v>
      </c>
      <c r="D57" s="335"/>
      <c r="E57" s="330"/>
      <c r="F57" s="330"/>
      <c r="G57" s="330"/>
      <c r="H57" s="330"/>
      <c r="I57" s="330"/>
      <c r="J57" s="330"/>
      <c r="K57" s="331"/>
      <c r="L57" s="273">
        <f t="shared" si="3"/>
        <v>0</v>
      </c>
      <c r="M57" s="1709" t="s">
        <v>5217</v>
      </c>
    </row>
    <row r="58" spans="1:13" ht="21" customHeight="1" thickBot="1" x14ac:dyDescent="0.3">
      <c r="A58" s="2004"/>
      <c r="B58" s="2039"/>
      <c r="C58" s="344" t="s">
        <v>444</v>
      </c>
      <c r="D58" s="342">
        <f>SUM(D56:D57)</f>
        <v>0</v>
      </c>
      <c r="E58" s="313">
        <f>SUM(E56:E57)</f>
        <v>0</v>
      </c>
      <c r="F58" s="313">
        <f t="shared" ref="F58:K58" si="13">SUM(F56:F57)</f>
        <v>0</v>
      </c>
      <c r="G58" s="313">
        <f t="shared" si="13"/>
        <v>0</v>
      </c>
      <c r="H58" s="313">
        <f t="shared" si="13"/>
        <v>0</v>
      </c>
      <c r="I58" s="313">
        <f t="shared" si="13"/>
        <v>0</v>
      </c>
      <c r="J58" s="313">
        <f t="shared" si="13"/>
        <v>0</v>
      </c>
      <c r="K58" s="279">
        <f t="shared" si="13"/>
        <v>0</v>
      </c>
      <c r="L58" s="280">
        <f t="shared" si="3"/>
        <v>0</v>
      </c>
      <c r="M58" s="1709" t="s">
        <v>5217</v>
      </c>
    </row>
    <row r="59" spans="1:13" ht="24" customHeight="1" x14ac:dyDescent="0.25">
      <c r="A59" s="2003">
        <v>26</v>
      </c>
      <c r="B59" s="2046" t="s">
        <v>5238</v>
      </c>
      <c r="C59" s="345" t="s">
        <v>5239</v>
      </c>
      <c r="D59" s="332"/>
      <c r="E59" s="327"/>
      <c r="F59" s="327"/>
      <c r="G59" s="327"/>
      <c r="H59" s="327"/>
      <c r="I59" s="327"/>
      <c r="J59" s="327"/>
      <c r="K59" s="328"/>
      <c r="L59" s="266">
        <f t="shared" si="3"/>
        <v>0</v>
      </c>
      <c r="M59" s="1554" t="s">
        <v>5240</v>
      </c>
    </row>
    <row r="60" spans="1:13" ht="27" customHeight="1" x14ac:dyDescent="0.25">
      <c r="A60" s="2004"/>
      <c r="B60" s="2039"/>
      <c r="C60" s="346" t="s">
        <v>5241</v>
      </c>
      <c r="D60" s="335"/>
      <c r="E60" s="330"/>
      <c r="F60" s="330"/>
      <c r="G60" s="330"/>
      <c r="H60" s="330"/>
      <c r="I60" s="330"/>
      <c r="J60" s="330"/>
      <c r="K60" s="331"/>
      <c r="L60" s="273">
        <f t="shared" si="3"/>
        <v>0</v>
      </c>
      <c r="M60" s="1554" t="s">
        <v>5240</v>
      </c>
    </row>
    <row r="61" spans="1:13" ht="15.75" thickBot="1" x14ac:dyDescent="0.3">
      <c r="A61" s="2004"/>
      <c r="B61" s="2039"/>
      <c r="C61" s="344" t="s">
        <v>444</v>
      </c>
      <c r="D61" s="338">
        <f>SUM(D59:D60)</f>
        <v>0</v>
      </c>
      <c r="E61" s="339">
        <f>SUM(E59:E60)</f>
        <v>0</v>
      </c>
      <c r="F61" s="339">
        <f t="shared" ref="F61:K61" si="14">SUM(F59:F60)</f>
        <v>0</v>
      </c>
      <c r="G61" s="339">
        <f t="shared" si="14"/>
        <v>0</v>
      </c>
      <c r="H61" s="339">
        <f t="shared" si="14"/>
        <v>0</v>
      </c>
      <c r="I61" s="339">
        <f t="shared" si="14"/>
        <v>0</v>
      </c>
      <c r="J61" s="339">
        <f t="shared" si="14"/>
        <v>0</v>
      </c>
      <c r="K61" s="303">
        <f t="shared" si="14"/>
        <v>0</v>
      </c>
      <c r="L61" s="280">
        <f t="shared" si="3"/>
        <v>0</v>
      </c>
      <c r="M61" s="1554" t="s">
        <v>5240</v>
      </c>
    </row>
    <row r="62" spans="1:13" ht="16.5" customHeight="1" x14ac:dyDescent="0.25">
      <c r="A62" s="2004"/>
      <c r="B62" s="2039"/>
      <c r="C62" s="345" t="s">
        <v>5242</v>
      </c>
      <c r="D62" s="332"/>
      <c r="E62" s="327"/>
      <c r="F62" s="327"/>
      <c r="G62" s="327"/>
      <c r="H62" s="327"/>
      <c r="I62" s="327"/>
      <c r="J62" s="327"/>
      <c r="K62" s="328"/>
      <c r="L62" s="266">
        <f t="shared" si="3"/>
        <v>0</v>
      </c>
      <c r="M62" s="1554" t="s">
        <v>5240</v>
      </c>
    </row>
    <row r="63" spans="1:13" ht="15.75" customHeight="1" x14ac:dyDescent="0.25">
      <c r="A63" s="2004"/>
      <c r="B63" s="2039"/>
      <c r="C63" s="346" t="s">
        <v>5243</v>
      </c>
      <c r="D63" s="335"/>
      <c r="E63" s="330"/>
      <c r="F63" s="330"/>
      <c r="G63" s="330"/>
      <c r="H63" s="330"/>
      <c r="I63" s="330"/>
      <c r="J63" s="330"/>
      <c r="K63" s="331"/>
      <c r="L63" s="273">
        <f t="shared" si="3"/>
        <v>0</v>
      </c>
      <c r="M63" s="1554" t="s">
        <v>5240</v>
      </c>
    </row>
    <row r="64" spans="1:13" ht="15.75" thickBot="1" x14ac:dyDescent="0.3">
      <c r="A64" s="2004"/>
      <c r="B64" s="2039"/>
      <c r="C64" s="289" t="s">
        <v>444</v>
      </c>
      <c r="D64" s="342">
        <f>SUM(D62:D63)</f>
        <v>0</v>
      </c>
      <c r="E64" s="313">
        <f>SUM(E62:E63)</f>
        <v>0</v>
      </c>
      <c r="F64" s="313">
        <f t="shared" ref="F64:K64" si="15">SUM(F62:F63)</f>
        <v>0</v>
      </c>
      <c r="G64" s="313">
        <f t="shared" si="15"/>
        <v>0</v>
      </c>
      <c r="H64" s="313">
        <f t="shared" si="15"/>
        <v>0</v>
      </c>
      <c r="I64" s="313">
        <f t="shared" si="15"/>
        <v>0</v>
      </c>
      <c r="J64" s="313">
        <f t="shared" si="15"/>
        <v>0</v>
      </c>
      <c r="K64" s="279">
        <f t="shared" si="15"/>
        <v>0</v>
      </c>
      <c r="L64" s="280">
        <f t="shared" si="3"/>
        <v>0</v>
      </c>
      <c r="M64" s="1554" t="s">
        <v>5240</v>
      </c>
    </row>
    <row r="65" spans="1:13" ht="16.5" customHeight="1" x14ac:dyDescent="0.25">
      <c r="A65" s="2004"/>
      <c r="B65" s="2039"/>
      <c r="C65" s="345" t="s">
        <v>5244</v>
      </c>
      <c r="D65" s="347">
        <f>D20-SUM(D59,D62,D68,D71)</f>
        <v>0</v>
      </c>
      <c r="E65" s="348">
        <f>E20-SUM(E59,E62,E68,E71)</f>
        <v>0</v>
      </c>
      <c r="F65" s="348">
        <f t="shared" ref="F65:K66" si="16">F20-SUM(F59,F62,F68,F71)</f>
        <v>0</v>
      </c>
      <c r="G65" s="348">
        <f t="shared" si="16"/>
        <v>0</v>
      </c>
      <c r="H65" s="348">
        <f t="shared" si="16"/>
        <v>0</v>
      </c>
      <c r="I65" s="348">
        <f t="shared" si="16"/>
        <v>0</v>
      </c>
      <c r="J65" s="348">
        <f t="shared" si="16"/>
        <v>0</v>
      </c>
      <c r="K65" s="348">
        <f t="shared" si="16"/>
        <v>0</v>
      </c>
      <c r="L65" s="266">
        <f t="shared" si="3"/>
        <v>0</v>
      </c>
      <c r="M65" s="1554" t="s">
        <v>5240</v>
      </c>
    </row>
    <row r="66" spans="1:13" ht="16.5" customHeight="1" x14ac:dyDescent="0.25">
      <c r="A66" s="2004"/>
      <c r="B66" s="2039"/>
      <c r="C66" s="346" t="s">
        <v>5245</v>
      </c>
      <c r="D66" s="349">
        <f>D21-SUM(D60,D63,D69,D72)</f>
        <v>0</v>
      </c>
      <c r="E66" s="350">
        <f>E21-SUM(E60,E63,E69,E72)</f>
        <v>0</v>
      </c>
      <c r="F66" s="350">
        <f t="shared" si="16"/>
        <v>0</v>
      </c>
      <c r="G66" s="350">
        <f t="shared" si="16"/>
        <v>0</v>
      </c>
      <c r="H66" s="350">
        <f t="shared" si="16"/>
        <v>0</v>
      </c>
      <c r="I66" s="350">
        <f t="shared" si="16"/>
        <v>0</v>
      </c>
      <c r="J66" s="350">
        <f t="shared" si="16"/>
        <v>0</v>
      </c>
      <c r="K66" s="350">
        <f t="shared" si="16"/>
        <v>0</v>
      </c>
      <c r="L66" s="273">
        <f t="shared" si="3"/>
        <v>0</v>
      </c>
      <c r="M66" s="1554" t="s">
        <v>5240</v>
      </c>
    </row>
    <row r="67" spans="1:13" ht="16.5" customHeight="1" thickBot="1" x14ac:dyDescent="0.3">
      <c r="A67" s="2004"/>
      <c r="B67" s="2039"/>
      <c r="C67" s="289" t="s">
        <v>444</v>
      </c>
      <c r="D67" s="342">
        <f>SUM(D65:D66)</f>
        <v>0</v>
      </c>
      <c r="E67" s="313">
        <f>SUM(E65:E66)</f>
        <v>0</v>
      </c>
      <c r="F67" s="313">
        <f t="shared" ref="F67:I67" si="17">SUM(F65:F66)</f>
        <v>0</v>
      </c>
      <c r="G67" s="313">
        <f t="shared" si="17"/>
        <v>0</v>
      </c>
      <c r="H67" s="313">
        <f t="shared" si="17"/>
        <v>0</v>
      </c>
      <c r="I67" s="313">
        <f t="shared" si="17"/>
        <v>0</v>
      </c>
      <c r="J67" s="313">
        <f>SUM(J65:J66)</f>
        <v>0</v>
      </c>
      <c r="K67" s="279">
        <f t="shared" ref="K67" si="18">SUM(K65:K66)</f>
        <v>0</v>
      </c>
      <c r="L67" s="280">
        <f t="shared" si="3"/>
        <v>0</v>
      </c>
      <c r="M67" s="1554" t="s">
        <v>5240</v>
      </c>
    </row>
    <row r="68" spans="1:13" ht="22.5" customHeight="1" x14ac:dyDescent="0.25">
      <c r="A68" s="2004"/>
      <c r="B68" s="2039"/>
      <c r="C68" s="345" t="s">
        <v>5246</v>
      </c>
      <c r="D68" s="332"/>
      <c r="E68" s="327"/>
      <c r="F68" s="327"/>
      <c r="G68" s="327"/>
      <c r="H68" s="327"/>
      <c r="I68" s="327"/>
      <c r="J68" s="327"/>
      <c r="K68" s="328"/>
      <c r="L68" s="266">
        <f t="shared" si="3"/>
        <v>0</v>
      </c>
      <c r="M68" s="1554" t="s">
        <v>5240</v>
      </c>
    </row>
    <row r="69" spans="1:13" ht="25.5" customHeight="1" x14ac:dyDescent="0.25">
      <c r="A69" s="2004"/>
      <c r="B69" s="2039"/>
      <c r="C69" s="346" t="s">
        <v>5247</v>
      </c>
      <c r="D69" s="335"/>
      <c r="E69" s="330"/>
      <c r="F69" s="330"/>
      <c r="G69" s="330"/>
      <c r="H69" s="330"/>
      <c r="I69" s="330"/>
      <c r="J69" s="330"/>
      <c r="K69" s="331"/>
      <c r="L69" s="273">
        <f t="shared" si="3"/>
        <v>0</v>
      </c>
      <c r="M69" s="1554" t="s">
        <v>5240</v>
      </c>
    </row>
    <row r="70" spans="1:13" ht="16.5" customHeight="1" thickBot="1" x14ac:dyDescent="0.3">
      <c r="A70" s="2004"/>
      <c r="B70" s="2039"/>
      <c r="C70" s="344" t="s">
        <v>444</v>
      </c>
      <c r="D70" s="338">
        <f>SUM(D68:D69)</f>
        <v>0</v>
      </c>
      <c r="E70" s="339">
        <f>SUM(E68:E69)</f>
        <v>0</v>
      </c>
      <c r="F70" s="339">
        <f t="shared" ref="F70:K70" si="19">SUM(F68:F69)</f>
        <v>0</v>
      </c>
      <c r="G70" s="339">
        <f t="shared" si="19"/>
        <v>0</v>
      </c>
      <c r="H70" s="339">
        <f t="shared" si="19"/>
        <v>0</v>
      </c>
      <c r="I70" s="339">
        <f t="shared" si="19"/>
        <v>0</v>
      </c>
      <c r="J70" s="339">
        <f t="shared" si="19"/>
        <v>0</v>
      </c>
      <c r="K70" s="303">
        <f t="shared" si="19"/>
        <v>0</v>
      </c>
      <c r="L70" s="280">
        <f t="shared" si="3"/>
        <v>0</v>
      </c>
      <c r="M70" s="1554" t="s">
        <v>5240</v>
      </c>
    </row>
    <row r="71" spans="1:13" ht="18.75" customHeight="1" x14ac:dyDescent="0.25">
      <c r="A71" s="2004"/>
      <c r="B71" s="2039"/>
      <c r="C71" s="351" t="s">
        <v>5248</v>
      </c>
      <c r="D71" s="332"/>
      <c r="E71" s="327"/>
      <c r="F71" s="327"/>
      <c r="G71" s="327"/>
      <c r="H71" s="327"/>
      <c r="I71" s="327"/>
      <c r="J71" s="327"/>
      <c r="K71" s="328"/>
      <c r="L71" s="266">
        <f t="shared" si="3"/>
        <v>0</v>
      </c>
      <c r="M71" s="1554" t="s">
        <v>5240</v>
      </c>
    </row>
    <row r="72" spans="1:13" x14ac:dyDescent="0.25">
      <c r="A72" s="2004"/>
      <c r="B72" s="2039"/>
      <c r="C72" s="352" t="s">
        <v>5249</v>
      </c>
      <c r="D72" s="335"/>
      <c r="E72" s="330"/>
      <c r="F72" s="330"/>
      <c r="G72" s="330"/>
      <c r="H72" s="330"/>
      <c r="I72" s="330"/>
      <c r="J72" s="330"/>
      <c r="K72" s="331"/>
      <c r="L72" s="273">
        <f t="shared" si="3"/>
        <v>0</v>
      </c>
      <c r="M72" s="1554" t="s">
        <v>5240</v>
      </c>
    </row>
    <row r="73" spans="1:13" ht="16.5" customHeight="1" thickBot="1" x14ac:dyDescent="0.3">
      <c r="A73" s="2005"/>
      <c r="B73" s="2040"/>
      <c r="C73" s="289" t="s">
        <v>444</v>
      </c>
      <c r="D73" s="342">
        <f>SUM(D71:D72)</f>
        <v>0</v>
      </c>
      <c r="E73" s="313">
        <f>SUM(E71:E72)</f>
        <v>0</v>
      </c>
      <c r="F73" s="313">
        <f t="shared" ref="F73:K73" si="20">SUM(F71:F72)</f>
        <v>0</v>
      </c>
      <c r="G73" s="313">
        <f t="shared" si="20"/>
        <v>0</v>
      </c>
      <c r="H73" s="313">
        <f t="shared" si="20"/>
        <v>0</v>
      </c>
      <c r="I73" s="313">
        <f t="shared" si="20"/>
        <v>0</v>
      </c>
      <c r="J73" s="313">
        <f t="shared" si="20"/>
        <v>0</v>
      </c>
      <c r="K73" s="279">
        <f t="shared" si="20"/>
        <v>0</v>
      </c>
      <c r="L73" s="280">
        <f t="shared" si="3"/>
        <v>0</v>
      </c>
      <c r="M73" s="1554" t="s">
        <v>5240</v>
      </c>
    </row>
    <row r="74" spans="1:13" ht="24" customHeight="1" x14ac:dyDescent="0.25">
      <c r="A74" s="2003">
        <v>27</v>
      </c>
      <c r="B74" s="2046" t="s">
        <v>5250</v>
      </c>
      <c r="C74" s="345" t="s">
        <v>5251</v>
      </c>
      <c r="D74" s="332"/>
      <c r="E74" s="327"/>
      <c r="F74" s="327"/>
      <c r="G74" s="327"/>
      <c r="H74" s="327"/>
      <c r="I74" s="327"/>
      <c r="J74" s="327"/>
      <c r="K74" s="328"/>
      <c r="L74" s="266">
        <f t="shared" si="3"/>
        <v>0</v>
      </c>
      <c r="M74" s="1554" t="s">
        <v>5240</v>
      </c>
    </row>
    <row r="75" spans="1:13" ht="27" customHeight="1" x14ac:dyDescent="0.25">
      <c r="A75" s="2004"/>
      <c r="B75" s="2039"/>
      <c r="C75" s="346" t="s">
        <v>5252</v>
      </c>
      <c r="D75" s="335"/>
      <c r="E75" s="330"/>
      <c r="F75" s="330"/>
      <c r="G75" s="330"/>
      <c r="H75" s="330"/>
      <c r="I75" s="330"/>
      <c r="J75" s="330"/>
      <c r="K75" s="331"/>
      <c r="L75" s="273">
        <f t="shared" si="3"/>
        <v>0</v>
      </c>
      <c r="M75" s="1554" t="s">
        <v>5240</v>
      </c>
    </row>
    <row r="76" spans="1:13" ht="15.75" thickBot="1" x14ac:dyDescent="0.3">
      <c r="A76" s="2004"/>
      <c r="B76" s="2039"/>
      <c r="C76" s="289" t="s">
        <v>444</v>
      </c>
      <c r="D76" s="342">
        <f>SUM(D74:D75)</f>
        <v>0</v>
      </c>
      <c r="E76" s="313">
        <f>SUM(E74:E75)</f>
        <v>0</v>
      </c>
      <c r="F76" s="313">
        <f t="shared" ref="F76:K76" si="21">SUM(F74:F75)</f>
        <v>0</v>
      </c>
      <c r="G76" s="313">
        <f t="shared" si="21"/>
        <v>0</v>
      </c>
      <c r="H76" s="313">
        <f t="shared" si="21"/>
        <v>0</v>
      </c>
      <c r="I76" s="313">
        <f t="shared" si="21"/>
        <v>0</v>
      </c>
      <c r="J76" s="313">
        <f t="shared" si="21"/>
        <v>0</v>
      </c>
      <c r="K76" s="279">
        <f t="shared" si="21"/>
        <v>0</v>
      </c>
      <c r="L76" s="280">
        <f t="shared" si="3"/>
        <v>0</v>
      </c>
      <c r="M76" s="1554" t="s">
        <v>5240</v>
      </c>
    </row>
    <row r="77" spans="1:13" ht="16.5" customHeight="1" x14ac:dyDescent="0.25">
      <c r="A77" s="2004"/>
      <c r="B77" s="2039"/>
      <c r="C77" s="345" t="s">
        <v>5253</v>
      </c>
      <c r="D77" s="332"/>
      <c r="E77" s="327"/>
      <c r="F77" s="327"/>
      <c r="G77" s="327"/>
      <c r="H77" s="327"/>
      <c r="I77" s="327"/>
      <c r="J77" s="327"/>
      <c r="K77" s="328"/>
      <c r="L77" s="266">
        <f t="shared" si="3"/>
        <v>0</v>
      </c>
      <c r="M77" s="1554" t="s">
        <v>5240</v>
      </c>
    </row>
    <row r="78" spans="1:13" ht="15.75" customHeight="1" x14ac:dyDescent="0.25">
      <c r="A78" s="2004"/>
      <c r="B78" s="2039"/>
      <c r="C78" s="346" t="s">
        <v>5254</v>
      </c>
      <c r="D78" s="335"/>
      <c r="E78" s="330"/>
      <c r="F78" s="330"/>
      <c r="G78" s="330"/>
      <c r="H78" s="330"/>
      <c r="I78" s="330"/>
      <c r="J78" s="330"/>
      <c r="K78" s="331"/>
      <c r="L78" s="273">
        <f t="shared" si="3"/>
        <v>0</v>
      </c>
      <c r="M78" s="1554" t="s">
        <v>5240</v>
      </c>
    </row>
    <row r="79" spans="1:13" ht="15.75" thickBot="1" x14ac:dyDescent="0.3">
      <c r="A79" s="2004"/>
      <c r="B79" s="2039"/>
      <c r="C79" s="289" t="s">
        <v>444</v>
      </c>
      <c r="D79" s="338">
        <f>SUM(D77:D78)</f>
        <v>0</v>
      </c>
      <c r="E79" s="339">
        <f>SUM(E77:E78)</f>
        <v>0</v>
      </c>
      <c r="F79" s="339">
        <f t="shared" ref="F79:K79" si="22">SUM(F77:F78)</f>
        <v>0</v>
      </c>
      <c r="G79" s="339">
        <f t="shared" si="22"/>
        <v>0</v>
      </c>
      <c r="H79" s="339">
        <f t="shared" si="22"/>
        <v>0</v>
      </c>
      <c r="I79" s="339">
        <f t="shared" si="22"/>
        <v>0</v>
      </c>
      <c r="J79" s="339">
        <f t="shared" si="22"/>
        <v>0</v>
      </c>
      <c r="K79" s="303">
        <f t="shared" si="22"/>
        <v>0</v>
      </c>
      <c r="L79" s="280">
        <f t="shared" si="3"/>
        <v>0</v>
      </c>
      <c r="M79" s="1554" t="s">
        <v>5240</v>
      </c>
    </row>
    <row r="80" spans="1:13" x14ac:dyDescent="0.25">
      <c r="A80" s="2004"/>
      <c r="B80" s="2039"/>
      <c r="C80" s="345" t="s">
        <v>5244</v>
      </c>
      <c r="D80" s="347">
        <f>D20-SUM(D74,D77,D83)</f>
        <v>0</v>
      </c>
      <c r="E80" s="348">
        <f t="shared" ref="E80:K81" si="23">E20-SUM(E74,E77,E83)</f>
        <v>0</v>
      </c>
      <c r="F80" s="348">
        <f t="shared" si="23"/>
        <v>0</v>
      </c>
      <c r="G80" s="348">
        <f t="shared" si="23"/>
        <v>0</v>
      </c>
      <c r="H80" s="348">
        <f t="shared" si="23"/>
        <v>0</v>
      </c>
      <c r="I80" s="348">
        <f t="shared" si="23"/>
        <v>0</v>
      </c>
      <c r="J80" s="348">
        <f t="shared" si="23"/>
        <v>0</v>
      </c>
      <c r="K80" s="353">
        <f t="shared" si="23"/>
        <v>0</v>
      </c>
      <c r="L80" s="354">
        <f t="shared" si="3"/>
        <v>0</v>
      </c>
      <c r="M80" s="1554" t="s">
        <v>5240</v>
      </c>
    </row>
    <row r="81" spans="1:13" ht="15.75" thickBot="1" x14ac:dyDescent="0.3">
      <c r="A81" s="2004"/>
      <c r="B81" s="2039"/>
      <c r="C81" s="355" t="s">
        <v>5245</v>
      </c>
      <c r="D81" s="356">
        <f>D21-SUM(D75,D78,D84)</f>
        <v>0</v>
      </c>
      <c r="E81" s="357">
        <f t="shared" si="23"/>
        <v>0</v>
      </c>
      <c r="F81" s="357">
        <f t="shared" si="23"/>
        <v>0</v>
      </c>
      <c r="G81" s="357">
        <f t="shared" si="23"/>
        <v>0</v>
      </c>
      <c r="H81" s="357">
        <f t="shared" si="23"/>
        <v>0</v>
      </c>
      <c r="I81" s="357">
        <f t="shared" si="23"/>
        <v>0</v>
      </c>
      <c r="J81" s="357">
        <f t="shared" si="23"/>
        <v>0</v>
      </c>
      <c r="K81" s="358">
        <f t="shared" si="23"/>
        <v>0</v>
      </c>
      <c r="L81" s="359">
        <f t="shared" si="3"/>
        <v>0</v>
      </c>
      <c r="M81" s="1554" t="s">
        <v>5240</v>
      </c>
    </row>
    <row r="82" spans="1:13" ht="16.5" customHeight="1" thickBot="1" x14ac:dyDescent="0.3">
      <c r="A82" s="2004"/>
      <c r="B82" s="2039"/>
      <c r="C82" s="360" t="s">
        <v>444</v>
      </c>
      <c r="D82" s="318">
        <f>SUM(D80:D81)</f>
        <v>0</v>
      </c>
      <c r="E82" s="319">
        <f>SUM(E80:E81)</f>
        <v>0</v>
      </c>
      <c r="F82" s="319">
        <f t="shared" ref="F82:K82" si="24">SUM(F80:F81)</f>
        <v>0</v>
      </c>
      <c r="G82" s="319">
        <f t="shared" si="24"/>
        <v>0</v>
      </c>
      <c r="H82" s="319">
        <f t="shared" si="24"/>
        <v>0</v>
      </c>
      <c r="I82" s="319">
        <f t="shared" si="24"/>
        <v>0</v>
      </c>
      <c r="J82" s="319">
        <f>SUM(J80:J81)</f>
        <v>0</v>
      </c>
      <c r="K82" s="320">
        <f t="shared" si="24"/>
        <v>0</v>
      </c>
      <c r="L82" s="361">
        <f t="shared" si="3"/>
        <v>0</v>
      </c>
      <c r="M82" s="1554" t="s">
        <v>5240</v>
      </c>
    </row>
    <row r="83" spans="1:13" x14ac:dyDescent="0.25">
      <c r="A83" s="2004"/>
      <c r="B83" s="2039"/>
      <c r="C83" s="345" t="s">
        <v>5255</v>
      </c>
      <c r="D83" s="332"/>
      <c r="E83" s="327"/>
      <c r="F83" s="327"/>
      <c r="G83" s="327"/>
      <c r="H83" s="327"/>
      <c r="I83" s="327"/>
      <c r="J83" s="327"/>
      <c r="K83" s="328"/>
      <c r="L83" s="266">
        <f t="shared" si="3"/>
        <v>0</v>
      </c>
      <c r="M83" s="1554" t="s">
        <v>5240</v>
      </c>
    </row>
    <row r="84" spans="1:13" x14ac:dyDescent="0.25">
      <c r="A84" s="2004"/>
      <c r="B84" s="2039"/>
      <c r="C84" s="346" t="s">
        <v>5256</v>
      </c>
      <c r="D84" s="335"/>
      <c r="E84" s="330"/>
      <c r="F84" s="330"/>
      <c r="G84" s="330"/>
      <c r="H84" s="330"/>
      <c r="I84" s="330"/>
      <c r="J84" s="330"/>
      <c r="K84" s="331"/>
      <c r="L84" s="273">
        <f t="shared" si="3"/>
        <v>0</v>
      </c>
      <c r="M84" s="1554" t="s">
        <v>5240</v>
      </c>
    </row>
    <row r="85" spans="1:13" ht="16.5" customHeight="1" x14ac:dyDescent="0.25">
      <c r="A85" s="2004"/>
      <c r="B85" s="2039"/>
      <c r="C85" s="344" t="s">
        <v>444</v>
      </c>
      <c r="D85" s="338">
        <f>SUM(D83:D84)</f>
        <v>0</v>
      </c>
      <c r="E85" s="339">
        <f>SUM(E83:E84)</f>
        <v>0</v>
      </c>
      <c r="F85" s="339">
        <f t="shared" ref="F85:K85" si="25">SUM(F83:F84)</f>
        <v>0</v>
      </c>
      <c r="G85" s="339">
        <f t="shared" si="25"/>
        <v>0</v>
      </c>
      <c r="H85" s="339">
        <f t="shared" si="25"/>
        <v>0</v>
      </c>
      <c r="I85" s="339">
        <f t="shared" si="25"/>
        <v>0</v>
      </c>
      <c r="J85" s="339">
        <f t="shared" si="25"/>
        <v>0</v>
      </c>
      <c r="K85" s="303">
        <f t="shared" si="25"/>
        <v>0</v>
      </c>
      <c r="L85" s="362">
        <f t="shared" si="3"/>
        <v>0</v>
      </c>
      <c r="M85" s="1554" t="s">
        <v>5240</v>
      </c>
    </row>
    <row r="86" spans="1:13" ht="16.5" hidden="1" customHeight="1" thickBot="1" x14ac:dyDescent="0.3">
      <c r="A86" s="363"/>
      <c r="B86" s="2047" t="s">
        <v>148</v>
      </c>
      <c r="C86" s="2048"/>
      <c r="D86" s="2049"/>
      <c r="E86" s="364" t="s">
        <v>5257</v>
      </c>
      <c r="F86" s="2050"/>
      <c r="G86" s="2051"/>
      <c r="H86" s="364" t="s">
        <v>5258</v>
      </c>
      <c r="I86" s="2058"/>
      <c r="J86" s="2059"/>
      <c r="K86" s="365"/>
      <c r="L86" s="366"/>
      <c r="M86" s="1554" t="s">
        <v>5455</v>
      </c>
    </row>
    <row r="87" spans="1:13" s="367" customFormat="1" ht="21.75" customHeight="1" thickBot="1" x14ac:dyDescent="0.3">
      <c r="A87" s="2060" t="s">
        <v>5259</v>
      </c>
      <c r="B87" s="2061"/>
      <c r="C87" s="2061"/>
      <c r="D87" s="2061"/>
      <c r="E87" s="2061"/>
      <c r="F87" s="2061"/>
      <c r="G87" s="2061"/>
      <c r="H87" s="2061"/>
      <c r="I87" s="2061"/>
      <c r="J87" s="2061"/>
      <c r="K87" s="2061"/>
      <c r="L87" s="2061"/>
      <c r="M87" s="1710" t="s">
        <v>5217</v>
      </c>
    </row>
    <row r="88" spans="1:13" ht="24" customHeight="1" thickBot="1" x14ac:dyDescent="0.3">
      <c r="A88" s="2062">
        <v>29</v>
      </c>
      <c r="B88" s="2063" t="s">
        <v>30</v>
      </c>
      <c r="C88" s="2064"/>
      <c r="D88" s="2064"/>
      <c r="E88" s="2064"/>
      <c r="F88" s="2064"/>
      <c r="G88" s="2064"/>
      <c r="H88" s="2064"/>
      <c r="I88" s="2064"/>
      <c r="J88" s="2064"/>
      <c r="K88" s="2064"/>
      <c r="L88" s="368" t="s">
        <v>5260</v>
      </c>
      <c r="M88" s="1710" t="s">
        <v>5217</v>
      </c>
    </row>
    <row r="89" spans="1:13" x14ac:dyDescent="0.25">
      <c r="A89" s="2009"/>
      <c r="B89" s="369" t="s">
        <v>491</v>
      </c>
      <c r="C89" s="370"/>
      <c r="D89" s="371"/>
      <c r="E89" s="372"/>
      <c r="F89" s="373"/>
      <c r="G89" s="373"/>
      <c r="H89" s="374"/>
      <c r="I89" s="375"/>
      <c r="J89" s="375"/>
      <c r="K89" s="375"/>
      <c r="L89" s="376" t="str">
        <f>IF(ISERROR(AVERAGEIF(F89:K89,"&gt;0")),"",AVERAGEIF(F89:K89,"&gt;0"))</f>
        <v/>
      </c>
      <c r="M89" s="1710" t="s">
        <v>5217</v>
      </c>
    </row>
    <row r="90" spans="1:13" x14ac:dyDescent="0.25">
      <c r="A90" s="2009"/>
      <c r="B90" s="377" t="s">
        <v>13</v>
      </c>
      <c r="C90" s="378"/>
      <c r="D90" s="379"/>
      <c r="E90" s="380"/>
      <c r="F90" s="381"/>
      <c r="G90" s="381"/>
      <c r="H90" s="382"/>
      <c r="I90" s="382"/>
      <c r="J90" s="382"/>
      <c r="K90" s="382"/>
      <c r="L90" s="383" t="str">
        <f t="shared" ref="L90:L98" si="26">IF(ISERROR(AVERAGEIF(F90:K90,"&gt;0")),"",AVERAGEIF(F90:K90,"&gt;0"))</f>
        <v/>
      </c>
      <c r="M90" s="1710" t="s">
        <v>5217</v>
      </c>
    </row>
    <row r="91" spans="1:13" x14ac:dyDescent="0.25">
      <c r="A91" s="2009"/>
      <c r="B91" s="377" t="s">
        <v>341</v>
      </c>
      <c r="C91" s="378"/>
      <c r="D91" s="379"/>
      <c r="E91" s="380"/>
      <c r="F91" s="381"/>
      <c r="G91" s="381"/>
      <c r="H91" s="382"/>
      <c r="I91" s="382"/>
      <c r="J91" s="382"/>
      <c r="K91" s="382"/>
      <c r="L91" s="383" t="str">
        <f t="shared" si="26"/>
        <v/>
      </c>
      <c r="M91" s="1710" t="s">
        <v>5217</v>
      </c>
    </row>
    <row r="92" spans="1:13" x14ac:dyDescent="0.25">
      <c r="A92" s="2009"/>
      <c r="B92" s="377" t="s">
        <v>342</v>
      </c>
      <c r="C92" s="379"/>
      <c r="D92" s="379"/>
      <c r="E92" s="380"/>
      <c r="F92" s="384"/>
      <c r="G92" s="384"/>
      <c r="H92" s="381"/>
      <c r="I92" s="382"/>
      <c r="J92" s="382"/>
      <c r="K92" s="382"/>
      <c r="L92" s="383" t="str">
        <f t="shared" si="26"/>
        <v/>
      </c>
      <c r="M92" s="1710" t="s">
        <v>5217</v>
      </c>
    </row>
    <row r="93" spans="1:13" x14ac:dyDescent="0.25">
      <c r="A93" s="2009"/>
      <c r="B93" s="377" t="s">
        <v>19</v>
      </c>
      <c r="C93" s="378"/>
      <c r="D93" s="379"/>
      <c r="E93" s="380"/>
      <c r="F93" s="381"/>
      <c r="G93" s="381"/>
      <c r="H93" s="381"/>
      <c r="I93" s="382"/>
      <c r="J93" s="382"/>
      <c r="K93" s="382"/>
      <c r="L93" s="383" t="str">
        <f t="shared" si="26"/>
        <v/>
      </c>
      <c r="M93" s="1710" t="s">
        <v>5217</v>
      </c>
    </row>
    <row r="94" spans="1:13" x14ac:dyDescent="0.25">
      <c r="A94" s="2009"/>
      <c r="B94" s="377" t="s">
        <v>492</v>
      </c>
      <c r="C94" s="378"/>
      <c r="D94" s="379"/>
      <c r="E94" s="380"/>
      <c r="F94" s="381"/>
      <c r="G94" s="381"/>
      <c r="H94" s="381"/>
      <c r="I94" s="382"/>
      <c r="J94" s="382"/>
      <c r="K94" s="382"/>
      <c r="L94" s="383" t="str">
        <f t="shared" si="26"/>
        <v/>
      </c>
      <c r="M94" s="1710" t="s">
        <v>5217</v>
      </c>
    </row>
    <row r="95" spans="1:13" s="386" customFormat="1" x14ac:dyDescent="0.25">
      <c r="A95" s="2009"/>
      <c r="B95" s="377" t="s">
        <v>344</v>
      </c>
      <c r="C95" s="378"/>
      <c r="D95" s="379"/>
      <c r="E95" s="380"/>
      <c r="F95" s="381"/>
      <c r="G95" s="385"/>
      <c r="H95" s="382"/>
      <c r="I95" s="382"/>
      <c r="J95" s="382"/>
      <c r="K95" s="382"/>
      <c r="L95" s="383" t="str">
        <f t="shared" si="26"/>
        <v/>
      </c>
      <c r="M95" s="1710" t="s">
        <v>5217</v>
      </c>
    </row>
    <row r="96" spans="1:13" x14ac:dyDescent="0.25">
      <c r="A96" s="2009"/>
      <c r="B96" s="387" t="s">
        <v>493</v>
      </c>
      <c r="C96" s="379"/>
      <c r="D96" s="379"/>
      <c r="E96" s="380"/>
      <c r="F96" s="384"/>
      <c r="G96" s="384"/>
      <c r="H96" s="388"/>
      <c r="I96" s="374"/>
      <c r="J96" s="374"/>
      <c r="K96" s="374"/>
      <c r="L96" s="383" t="str">
        <f t="shared" si="26"/>
        <v/>
      </c>
      <c r="M96" s="1710" t="s">
        <v>5217</v>
      </c>
    </row>
    <row r="97" spans="1:13" x14ac:dyDescent="0.25">
      <c r="A97" s="2009"/>
      <c r="B97" s="387" t="s">
        <v>494</v>
      </c>
      <c r="C97" s="378"/>
      <c r="D97" s="379"/>
      <c r="E97" s="380"/>
      <c r="F97" s="389"/>
      <c r="G97" s="389"/>
      <c r="H97" s="390"/>
      <c r="I97" s="374"/>
      <c r="J97" s="374"/>
      <c r="K97" s="374"/>
      <c r="L97" s="383" t="str">
        <f t="shared" si="26"/>
        <v/>
      </c>
      <c r="M97" s="1710" t="s">
        <v>5217</v>
      </c>
    </row>
    <row r="98" spans="1:13" s="386" customFormat="1" ht="15.75" thickBot="1" x14ac:dyDescent="0.3">
      <c r="A98" s="2009"/>
      <c r="B98" s="289" t="s">
        <v>5226</v>
      </c>
      <c r="C98" s="391" t="str">
        <f>IF(ISERROR(AVERAGE(C89:C97)),"",AVERAGE(C89:C97))</f>
        <v/>
      </c>
      <c r="D98" s="391" t="str">
        <f t="shared" ref="D98:E98" si="27">IF(ISERROR(AVERAGE(D89:D97)),"",AVERAGE(D89:D97))</f>
        <v/>
      </c>
      <c r="E98" s="392" t="str">
        <f t="shared" si="27"/>
        <v/>
      </c>
      <c r="F98" s="392" t="str">
        <f>IF(ISERROR(AVERAGEIF(F89:F97,"&gt;0")),"",AVERAGEIF(F89:F97,"&gt;0"))</f>
        <v/>
      </c>
      <c r="G98" s="392" t="str">
        <f t="shared" ref="G98:K98" si="28">IF(ISERROR(AVERAGEIF(G89:G97,"&gt;0")),"",AVERAGEIF(G89:G97,"&gt;0"))</f>
        <v/>
      </c>
      <c r="H98" s="392" t="str">
        <f t="shared" si="28"/>
        <v/>
      </c>
      <c r="I98" s="392" t="str">
        <f t="shared" si="28"/>
        <v/>
      </c>
      <c r="J98" s="392" t="str">
        <f t="shared" si="28"/>
        <v/>
      </c>
      <c r="K98" s="392" t="str">
        <f t="shared" si="28"/>
        <v/>
      </c>
      <c r="L98" s="393" t="str">
        <f t="shared" si="26"/>
        <v/>
      </c>
      <c r="M98" s="1710" t="s">
        <v>5217</v>
      </c>
    </row>
    <row r="99" spans="1:13" ht="23.25" customHeight="1" thickBot="1" x14ac:dyDescent="0.3">
      <c r="A99" s="2003">
        <v>30</v>
      </c>
      <c r="B99" s="2063" t="s">
        <v>5261</v>
      </c>
      <c r="C99" s="2064"/>
      <c r="D99" s="2064"/>
      <c r="E99" s="2064"/>
      <c r="F99" s="2064"/>
      <c r="G99" s="2064"/>
      <c r="H99" s="2064"/>
      <c r="I99" s="2064"/>
      <c r="J99" s="2064"/>
      <c r="K99" s="2064"/>
      <c r="L99" s="394" t="s">
        <v>5260</v>
      </c>
      <c r="M99" s="1710" t="s">
        <v>5217</v>
      </c>
    </row>
    <row r="100" spans="1:13" x14ac:dyDescent="0.25">
      <c r="A100" s="2004"/>
      <c r="B100" s="395" t="s">
        <v>491</v>
      </c>
      <c r="C100" s="396"/>
      <c r="D100" s="397"/>
      <c r="E100" s="398"/>
      <c r="F100" s="373"/>
      <c r="G100" s="373"/>
      <c r="H100" s="374"/>
      <c r="I100" s="375"/>
      <c r="J100" s="375"/>
      <c r="K100" s="375"/>
      <c r="L100" s="376" t="str">
        <f t="shared" ref="L100:L109" si="29">IF(ISERROR(AVERAGEIF(F100:K100,"&gt;0")),"",AVERAGEIF(F100:K100,"&gt;0"))</f>
        <v/>
      </c>
      <c r="M100" s="1710" t="s">
        <v>5217</v>
      </c>
    </row>
    <row r="101" spans="1:13" x14ac:dyDescent="0.25">
      <c r="A101" s="2004"/>
      <c r="B101" s="377" t="s">
        <v>13</v>
      </c>
      <c r="C101" s="378"/>
      <c r="D101" s="379"/>
      <c r="E101" s="380"/>
      <c r="F101" s="381"/>
      <c r="G101" s="381"/>
      <c r="H101" s="382"/>
      <c r="I101" s="382"/>
      <c r="J101" s="382"/>
      <c r="K101" s="382"/>
      <c r="L101" s="383" t="str">
        <f t="shared" si="29"/>
        <v/>
      </c>
      <c r="M101" s="1710" t="s">
        <v>5217</v>
      </c>
    </row>
    <row r="102" spans="1:13" x14ac:dyDescent="0.25">
      <c r="A102" s="2004"/>
      <c r="B102" s="377" t="s">
        <v>341</v>
      </c>
      <c r="C102" s="378"/>
      <c r="D102" s="379"/>
      <c r="E102" s="380"/>
      <c r="F102" s="381"/>
      <c r="G102" s="381"/>
      <c r="H102" s="382"/>
      <c r="I102" s="382"/>
      <c r="J102" s="382"/>
      <c r="K102" s="382"/>
      <c r="L102" s="383" t="str">
        <f t="shared" si="29"/>
        <v/>
      </c>
      <c r="M102" s="1710" t="s">
        <v>5217</v>
      </c>
    </row>
    <row r="103" spans="1:13" x14ac:dyDescent="0.25">
      <c r="A103" s="2004"/>
      <c r="B103" s="377" t="s">
        <v>342</v>
      </c>
      <c r="C103" s="379"/>
      <c r="D103" s="379"/>
      <c r="E103" s="380"/>
      <c r="F103" s="384"/>
      <c r="G103" s="384"/>
      <c r="H103" s="381"/>
      <c r="I103" s="382"/>
      <c r="J103" s="382"/>
      <c r="K103" s="382"/>
      <c r="L103" s="383" t="str">
        <f t="shared" si="29"/>
        <v/>
      </c>
      <c r="M103" s="1710" t="s">
        <v>5217</v>
      </c>
    </row>
    <row r="104" spans="1:13" x14ac:dyDescent="0.25">
      <c r="A104" s="2004"/>
      <c r="B104" s="377" t="s">
        <v>19</v>
      </c>
      <c r="C104" s="378"/>
      <c r="D104" s="379"/>
      <c r="E104" s="380"/>
      <c r="F104" s="381"/>
      <c r="G104" s="381"/>
      <c r="H104" s="381"/>
      <c r="I104" s="382"/>
      <c r="J104" s="382"/>
      <c r="K104" s="382"/>
      <c r="L104" s="383" t="str">
        <f t="shared" si="29"/>
        <v/>
      </c>
      <c r="M104" s="1710" t="s">
        <v>5217</v>
      </c>
    </row>
    <row r="105" spans="1:13" x14ac:dyDescent="0.25">
      <c r="A105" s="2004"/>
      <c r="B105" s="377" t="s">
        <v>492</v>
      </c>
      <c r="C105" s="378"/>
      <c r="D105" s="379"/>
      <c r="E105" s="380"/>
      <c r="F105" s="381"/>
      <c r="G105" s="381"/>
      <c r="H105" s="381"/>
      <c r="I105" s="382"/>
      <c r="J105" s="382"/>
      <c r="K105" s="382"/>
      <c r="L105" s="383" t="str">
        <f t="shared" si="29"/>
        <v/>
      </c>
      <c r="M105" s="1710" t="s">
        <v>5217</v>
      </c>
    </row>
    <row r="106" spans="1:13" s="386" customFormat="1" x14ac:dyDescent="0.25">
      <c r="A106" s="2004"/>
      <c r="B106" s="377" t="s">
        <v>344</v>
      </c>
      <c r="C106" s="378"/>
      <c r="D106" s="379"/>
      <c r="E106" s="380"/>
      <c r="F106" s="381"/>
      <c r="G106" s="385"/>
      <c r="H106" s="382"/>
      <c r="I106" s="382"/>
      <c r="J106" s="382"/>
      <c r="K106" s="382"/>
      <c r="L106" s="383" t="str">
        <f t="shared" si="29"/>
        <v/>
      </c>
      <c r="M106" s="1710" t="s">
        <v>5217</v>
      </c>
    </row>
    <row r="107" spans="1:13" x14ac:dyDescent="0.25">
      <c r="A107" s="2004"/>
      <c r="B107" s="387" t="s">
        <v>493</v>
      </c>
      <c r="C107" s="379"/>
      <c r="D107" s="379"/>
      <c r="E107" s="380"/>
      <c r="F107" s="384"/>
      <c r="G107" s="384"/>
      <c r="H107" s="388"/>
      <c r="I107" s="374"/>
      <c r="J107" s="374"/>
      <c r="K107" s="374"/>
      <c r="L107" s="383" t="str">
        <f t="shared" si="29"/>
        <v/>
      </c>
      <c r="M107" s="1710" t="s">
        <v>5217</v>
      </c>
    </row>
    <row r="108" spans="1:13" x14ac:dyDescent="0.25">
      <c r="A108" s="2004"/>
      <c r="B108" s="387" t="s">
        <v>494</v>
      </c>
      <c r="C108" s="378"/>
      <c r="D108" s="379"/>
      <c r="E108" s="380"/>
      <c r="F108" s="389"/>
      <c r="G108" s="389"/>
      <c r="H108" s="390"/>
      <c r="I108" s="374"/>
      <c r="J108" s="374"/>
      <c r="K108" s="374"/>
      <c r="L108" s="383" t="str">
        <f t="shared" si="29"/>
        <v/>
      </c>
      <c r="M108" s="1710" t="s">
        <v>5217</v>
      </c>
    </row>
    <row r="109" spans="1:13" ht="15.75" thickBot="1" x14ac:dyDescent="0.3">
      <c r="A109" s="2004"/>
      <c r="B109" s="289" t="s">
        <v>5226</v>
      </c>
      <c r="C109" s="391" t="str">
        <f>IF(ISERROR(AVERAGE(C100:C108)),"",AVERAGE(C100:C108))</f>
        <v/>
      </c>
      <c r="D109" s="391" t="str">
        <f t="shared" ref="D109:E109" si="30">IF(ISERROR(AVERAGE(D100:D108)),"",AVERAGE(D100:D108))</f>
        <v/>
      </c>
      <c r="E109" s="392" t="str">
        <f t="shared" si="30"/>
        <v/>
      </c>
      <c r="F109" s="392" t="str">
        <f t="shared" ref="F109:K109" si="31">IF(ISERROR(AVERAGEIF(F100:F108,"&gt;0")),"",AVERAGEIF(F100:F108,"&gt;0"))</f>
        <v/>
      </c>
      <c r="G109" s="392" t="str">
        <f t="shared" si="31"/>
        <v/>
      </c>
      <c r="H109" s="392" t="str">
        <f t="shared" si="31"/>
        <v/>
      </c>
      <c r="I109" s="392" t="str">
        <f t="shared" si="31"/>
        <v/>
      </c>
      <c r="J109" s="392" t="str">
        <f t="shared" si="31"/>
        <v/>
      </c>
      <c r="K109" s="392" t="str">
        <f t="shared" si="31"/>
        <v/>
      </c>
      <c r="L109" s="393" t="str">
        <f t="shared" si="29"/>
        <v/>
      </c>
      <c r="M109" s="1710" t="s">
        <v>5217</v>
      </c>
    </row>
    <row r="110" spans="1:13" ht="22.5" customHeight="1" thickBot="1" x14ac:dyDescent="0.3">
      <c r="A110" s="2003">
        <v>31</v>
      </c>
      <c r="B110" s="2052" t="s">
        <v>21</v>
      </c>
      <c r="C110" s="2053"/>
      <c r="D110" s="2053"/>
      <c r="E110" s="2053"/>
      <c r="F110" s="2053"/>
      <c r="G110" s="2053"/>
      <c r="H110" s="2053"/>
      <c r="I110" s="2053"/>
      <c r="J110" s="2053"/>
      <c r="K110" s="2054"/>
      <c r="L110" s="368" t="s">
        <v>5260</v>
      </c>
      <c r="M110" s="1710" t="s">
        <v>5217</v>
      </c>
    </row>
    <row r="111" spans="1:13" x14ac:dyDescent="0.25">
      <c r="A111" s="2004"/>
      <c r="B111" s="369" t="s">
        <v>491</v>
      </c>
      <c r="C111" s="399"/>
      <c r="D111" s="400"/>
      <c r="E111" s="401"/>
      <c r="F111" s="402"/>
      <c r="G111" s="402"/>
      <c r="H111" s="403"/>
      <c r="I111" s="404"/>
      <c r="J111" s="404"/>
      <c r="K111" s="404"/>
      <c r="L111" s="405" t="str">
        <f>IF(ISERROR(AVERAGEIF(F111:K111,"&gt;0")),"",AVERAGEIF(F111:K111,"&gt;0"))</f>
        <v/>
      </c>
      <c r="M111" s="1710" t="s">
        <v>5217</v>
      </c>
    </row>
    <row r="112" spans="1:13" x14ac:dyDescent="0.25">
      <c r="A112" s="2004"/>
      <c r="B112" s="377" t="s">
        <v>13</v>
      </c>
      <c r="C112" s="406"/>
      <c r="D112" s="407"/>
      <c r="E112" s="408"/>
      <c r="F112" s="409"/>
      <c r="G112" s="409"/>
      <c r="H112" s="410"/>
      <c r="I112" s="410"/>
      <c r="J112" s="410"/>
      <c r="K112" s="410"/>
      <c r="L112" s="411" t="str">
        <f t="shared" ref="L112:L120" si="32">IF(ISERROR(AVERAGEIF(F112:K112,"&gt;0")),"",AVERAGEIF(F112:K112,"&gt;0"))</f>
        <v/>
      </c>
      <c r="M112" s="1710" t="s">
        <v>5217</v>
      </c>
    </row>
    <row r="113" spans="1:13" x14ac:dyDescent="0.25">
      <c r="A113" s="2004"/>
      <c r="B113" s="377" t="s">
        <v>341</v>
      </c>
      <c r="C113" s="406"/>
      <c r="D113" s="407"/>
      <c r="E113" s="408"/>
      <c r="F113" s="409"/>
      <c r="G113" s="409"/>
      <c r="H113" s="410"/>
      <c r="I113" s="410"/>
      <c r="J113" s="410"/>
      <c r="K113" s="410"/>
      <c r="L113" s="411" t="str">
        <f t="shared" si="32"/>
        <v/>
      </c>
      <c r="M113" s="1710" t="s">
        <v>5217</v>
      </c>
    </row>
    <row r="114" spans="1:13" x14ac:dyDescent="0.25">
      <c r="A114" s="2004"/>
      <c r="B114" s="377" t="s">
        <v>342</v>
      </c>
      <c r="C114" s="407"/>
      <c r="D114" s="407"/>
      <c r="E114" s="408"/>
      <c r="F114" s="412"/>
      <c r="G114" s="412"/>
      <c r="H114" s="409"/>
      <c r="I114" s="410"/>
      <c r="J114" s="410"/>
      <c r="K114" s="410"/>
      <c r="L114" s="411" t="str">
        <f t="shared" si="32"/>
        <v/>
      </c>
      <c r="M114" s="1710" t="s">
        <v>5217</v>
      </c>
    </row>
    <row r="115" spans="1:13" x14ac:dyDescent="0.25">
      <c r="A115" s="2004"/>
      <c r="B115" s="377" t="s">
        <v>19</v>
      </c>
      <c r="C115" s="406"/>
      <c r="D115" s="407"/>
      <c r="E115" s="408"/>
      <c r="F115" s="409"/>
      <c r="G115" s="409"/>
      <c r="H115" s="409"/>
      <c r="I115" s="410"/>
      <c r="J115" s="410"/>
      <c r="K115" s="410"/>
      <c r="L115" s="411" t="str">
        <f t="shared" si="32"/>
        <v/>
      </c>
      <c r="M115" s="1710" t="s">
        <v>5217</v>
      </c>
    </row>
    <row r="116" spans="1:13" x14ac:dyDescent="0.25">
      <c r="A116" s="2004"/>
      <c r="B116" s="377" t="s">
        <v>492</v>
      </c>
      <c r="C116" s="406"/>
      <c r="D116" s="407"/>
      <c r="E116" s="408"/>
      <c r="F116" s="409"/>
      <c r="G116" s="409"/>
      <c r="H116" s="409"/>
      <c r="I116" s="410"/>
      <c r="J116" s="410"/>
      <c r="K116" s="410"/>
      <c r="L116" s="411" t="str">
        <f t="shared" si="32"/>
        <v/>
      </c>
      <c r="M116" s="1710" t="s">
        <v>5217</v>
      </c>
    </row>
    <row r="117" spans="1:13" s="386" customFormat="1" x14ac:dyDescent="0.25">
      <c r="A117" s="2004"/>
      <c r="B117" s="377" t="s">
        <v>344</v>
      </c>
      <c r="C117" s="406"/>
      <c r="D117" s="407"/>
      <c r="E117" s="408"/>
      <c r="F117" s="409"/>
      <c r="G117" s="413"/>
      <c r="H117" s="410"/>
      <c r="I117" s="410"/>
      <c r="J117" s="410"/>
      <c r="K117" s="410"/>
      <c r="L117" s="411" t="str">
        <f t="shared" si="32"/>
        <v/>
      </c>
      <c r="M117" s="1710" t="s">
        <v>5217</v>
      </c>
    </row>
    <row r="118" spans="1:13" x14ac:dyDescent="0.25">
      <c r="A118" s="2004"/>
      <c r="B118" s="387" t="s">
        <v>493</v>
      </c>
      <c r="C118" s="407"/>
      <c r="D118" s="407"/>
      <c r="E118" s="408"/>
      <c r="F118" s="412"/>
      <c r="G118" s="412"/>
      <c r="H118" s="414"/>
      <c r="I118" s="403"/>
      <c r="J118" s="403"/>
      <c r="K118" s="403"/>
      <c r="L118" s="411" t="str">
        <f t="shared" si="32"/>
        <v/>
      </c>
      <c r="M118" s="1710" t="s">
        <v>5217</v>
      </c>
    </row>
    <row r="119" spans="1:13" ht="15.75" thickBot="1" x14ac:dyDescent="0.3">
      <c r="A119" s="2004"/>
      <c r="B119" s="415" t="s">
        <v>494</v>
      </c>
      <c r="C119" s="416"/>
      <c r="D119" s="417"/>
      <c r="E119" s="418"/>
      <c r="F119" s="419"/>
      <c r="G119" s="419"/>
      <c r="H119" s="420"/>
      <c r="I119" s="421"/>
      <c r="J119" s="421"/>
      <c r="K119" s="421"/>
      <c r="L119" s="411" t="str">
        <f t="shared" si="32"/>
        <v/>
      </c>
      <c r="M119" s="1710" t="s">
        <v>5217</v>
      </c>
    </row>
    <row r="120" spans="1:13" ht="15" customHeight="1" thickBot="1" x14ac:dyDescent="0.3">
      <c r="A120" s="2004"/>
      <c r="B120" s="422" t="s">
        <v>5226</v>
      </c>
      <c r="C120" s="423" t="str">
        <f>IF(ISERROR(AVERAGE(C111:C119)),"",AVERAGE(C111:C119))</f>
        <v/>
      </c>
      <c r="D120" s="423" t="str">
        <f t="shared" ref="D120:E120" si="33">IF(ISERROR(AVERAGE(D111:D119)),"",AVERAGE(D111:D119))</f>
        <v/>
      </c>
      <c r="E120" s="423" t="str">
        <f t="shared" si="33"/>
        <v/>
      </c>
      <c r="F120" s="423" t="str">
        <f>IF(ISERROR(AVERAGEIF(F111:F119,"&gt;0")),"",AVERAGEIF(F111:F119,"&gt;0"))</f>
        <v/>
      </c>
      <c r="G120" s="423" t="str">
        <f t="shared" ref="G120:K120" si="34">IF(ISERROR(AVERAGEIF(G111:G119,"&gt;0")),"",AVERAGEIF(G111:G119,"&gt;0"))</f>
        <v/>
      </c>
      <c r="H120" s="423" t="str">
        <f t="shared" si="34"/>
        <v/>
      </c>
      <c r="I120" s="423" t="str">
        <f t="shared" si="34"/>
        <v/>
      </c>
      <c r="J120" s="423" t="str">
        <f t="shared" si="34"/>
        <v/>
      </c>
      <c r="K120" s="423" t="str">
        <f t="shared" si="34"/>
        <v/>
      </c>
      <c r="L120" s="424" t="str">
        <f t="shared" si="32"/>
        <v/>
      </c>
      <c r="M120" s="1710" t="s">
        <v>5217</v>
      </c>
    </row>
    <row r="121" spans="1:13" ht="25.5" customHeight="1" x14ac:dyDescent="0.25">
      <c r="A121" s="2003">
        <v>32</v>
      </c>
      <c r="B121" s="2055" t="s">
        <v>225</v>
      </c>
      <c r="C121" s="425" t="s">
        <v>491</v>
      </c>
      <c r="D121" s="426" t="s">
        <v>13</v>
      </c>
      <c r="E121" s="426" t="s">
        <v>341</v>
      </c>
      <c r="F121" s="426" t="s">
        <v>342</v>
      </c>
      <c r="G121" s="426" t="s">
        <v>19</v>
      </c>
      <c r="H121" s="426" t="s">
        <v>492</v>
      </c>
      <c r="I121" s="427" t="s">
        <v>344</v>
      </c>
      <c r="J121" s="426" t="s">
        <v>493</v>
      </c>
      <c r="K121" s="428" t="s">
        <v>494</v>
      </c>
      <c r="L121" s="429" t="s">
        <v>444</v>
      </c>
      <c r="M121" s="1710" t="s">
        <v>5217</v>
      </c>
    </row>
    <row r="122" spans="1:13" ht="20.25" customHeight="1" thickBot="1" x14ac:dyDescent="0.3">
      <c r="A122" s="2004"/>
      <c r="B122" s="2056"/>
      <c r="C122" s="430"/>
      <c r="D122" s="431"/>
      <c r="E122" s="431"/>
      <c r="F122" s="431"/>
      <c r="G122" s="431"/>
      <c r="H122" s="431"/>
      <c r="I122" s="431"/>
      <c r="J122" s="431"/>
      <c r="K122" s="432"/>
      <c r="L122" s="433">
        <f>SUM(C122:K122)</f>
        <v>0</v>
      </c>
      <c r="M122" s="1710" t="s">
        <v>5217</v>
      </c>
    </row>
    <row r="123" spans="1:13" ht="25.5" customHeight="1" x14ac:dyDescent="0.25">
      <c r="A123" s="2003">
        <v>33</v>
      </c>
      <c r="B123" s="2055" t="s">
        <v>5262</v>
      </c>
      <c r="C123" s="434" t="s">
        <v>491</v>
      </c>
      <c r="D123" s="426" t="s">
        <v>13</v>
      </c>
      <c r="E123" s="426" t="s">
        <v>341</v>
      </c>
      <c r="F123" s="426" t="s">
        <v>342</v>
      </c>
      <c r="G123" s="426" t="s">
        <v>19</v>
      </c>
      <c r="H123" s="426" t="s">
        <v>492</v>
      </c>
      <c r="I123" s="426" t="s">
        <v>344</v>
      </c>
      <c r="J123" s="426" t="s">
        <v>493</v>
      </c>
      <c r="K123" s="428" t="s">
        <v>494</v>
      </c>
      <c r="L123" s="429" t="s">
        <v>444</v>
      </c>
      <c r="M123" s="1558" t="s">
        <v>5263</v>
      </c>
    </row>
    <row r="124" spans="1:13" ht="25.5" customHeight="1" thickBot="1" x14ac:dyDescent="0.3">
      <c r="A124" s="2005"/>
      <c r="B124" s="2057"/>
      <c r="C124" s="435"/>
      <c r="D124" s="436"/>
      <c r="E124" s="436"/>
      <c r="F124" s="436"/>
      <c r="G124" s="436"/>
      <c r="H124" s="436"/>
      <c r="I124" s="437"/>
      <c r="J124" s="437"/>
      <c r="K124" s="438"/>
      <c r="L124" s="439">
        <f>SUM(C124:K124)</f>
        <v>0</v>
      </c>
      <c r="M124" s="1558" t="s">
        <v>5263</v>
      </c>
    </row>
    <row r="125" spans="1:13" ht="16.5" hidden="1" thickBot="1" x14ac:dyDescent="0.3">
      <c r="A125" s="440"/>
      <c r="B125" s="2074" t="s">
        <v>12</v>
      </c>
      <c r="C125" s="2075"/>
      <c r="D125" s="2075"/>
      <c r="E125" s="2075"/>
      <c r="F125" s="2075"/>
      <c r="G125" s="2075"/>
      <c r="H125" s="2075"/>
      <c r="I125" s="2076"/>
      <c r="J125" s="2076"/>
      <c r="K125" s="2076"/>
      <c r="L125" s="2077"/>
      <c r="M125" s="1554">
        <v>3</v>
      </c>
    </row>
    <row r="126" spans="1:13" ht="24.75" hidden="1" customHeight="1" thickBot="1" x14ac:dyDescent="0.3">
      <c r="A126" s="2004">
        <v>34</v>
      </c>
      <c r="B126" s="441" t="s">
        <v>5264</v>
      </c>
      <c r="C126" s="442" t="s">
        <v>491</v>
      </c>
      <c r="D126" s="443" t="s">
        <v>13</v>
      </c>
      <c r="E126" s="443" t="s">
        <v>341</v>
      </c>
      <c r="F126" s="443" t="s">
        <v>342</v>
      </c>
      <c r="G126" s="443" t="s">
        <v>19</v>
      </c>
      <c r="H126" s="444" t="s">
        <v>492</v>
      </c>
      <c r="I126" s="445"/>
      <c r="J126" s="446"/>
      <c r="K126" s="447" t="s">
        <v>5265</v>
      </c>
      <c r="L126" s="394" t="s">
        <v>5260</v>
      </c>
      <c r="M126" s="1554">
        <v>3</v>
      </c>
    </row>
    <row r="127" spans="1:13" ht="20.25" hidden="1" customHeight="1" x14ac:dyDescent="0.25">
      <c r="A127" s="2004"/>
      <c r="B127" s="340" t="s">
        <v>5266</v>
      </c>
      <c r="C127" s="448"/>
      <c r="D127" s="449"/>
      <c r="E127" s="449"/>
      <c r="F127" s="450"/>
      <c r="G127" s="449"/>
      <c r="H127" s="451"/>
      <c r="I127" s="452"/>
      <c r="J127" s="452"/>
      <c r="K127" s="453"/>
      <c r="L127" s="454" t="str">
        <f>IF(ISERROR(AVERAGE(C127:G127)),"",AVERAGE(C127:G127))</f>
        <v/>
      </c>
      <c r="M127" s="1554">
        <v>3</v>
      </c>
    </row>
    <row r="128" spans="1:13" ht="20.25" hidden="1" customHeight="1" thickBot="1" x14ac:dyDescent="0.3">
      <c r="A128" s="2005"/>
      <c r="B128" s="455" t="s">
        <v>5267</v>
      </c>
      <c r="C128" s="456"/>
      <c r="D128" s="457"/>
      <c r="E128" s="457"/>
      <c r="F128" s="457"/>
      <c r="G128" s="457"/>
      <c r="H128" s="458"/>
      <c r="I128" s="459"/>
      <c r="J128" s="459"/>
      <c r="K128" s="460"/>
      <c r="L128" s="461" t="str">
        <f>IF(ISERROR(AVERAGE(D128:H128)),"",AVERAGE(D128:H128))</f>
        <v/>
      </c>
      <c r="M128" s="1554">
        <v>3</v>
      </c>
    </row>
    <row r="129" spans="1:13" ht="28.5" hidden="1" customHeight="1" thickBot="1" x14ac:dyDescent="0.3">
      <c r="A129" s="2004">
        <v>35</v>
      </c>
      <c r="B129" s="2078" t="s">
        <v>5268</v>
      </c>
      <c r="C129" s="2079"/>
      <c r="D129" s="462" t="s">
        <v>491</v>
      </c>
      <c r="E129" s="463" t="s">
        <v>13</v>
      </c>
      <c r="F129" s="464" t="s">
        <v>341</v>
      </c>
      <c r="G129" s="465" t="s">
        <v>19</v>
      </c>
      <c r="H129" s="1654"/>
      <c r="I129" s="1655"/>
      <c r="J129" s="1655"/>
      <c r="K129" s="466"/>
      <c r="L129" s="429" t="s">
        <v>444</v>
      </c>
      <c r="M129" s="1554">
        <v>3</v>
      </c>
    </row>
    <row r="130" spans="1:13" ht="15.75" hidden="1" customHeight="1" x14ac:dyDescent="0.25">
      <c r="A130" s="2004"/>
      <c r="B130" s="2069" t="s">
        <v>495</v>
      </c>
      <c r="C130" s="2070"/>
      <c r="D130" s="467"/>
      <c r="E130" s="468"/>
      <c r="F130" s="468"/>
      <c r="G130" s="469"/>
      <c r="H130" s="470"/>
      <c r="I130" s="470"/>
      <c r="J130" s="470"/>
      <c r="K130" s="471"/>
      <c r="L130" s="472">
        <f t="shared" ref="L130:L136" si="35">IF(ISERROR(AVERAGE(D130:G130)),0,AVERAGE(D130:G130))</f>
        <v>0</v>
      </c>
      <c r="M130" s="1554">
        <v>3</v>
      </c>
    </row>
    <row r="131" spans="1:13" ht="15.75" hidden="1" customHeight="1" x14ac:dyDescent="0.25">
      <c r="A131" s="2004"/>
      <c r="B131" s="2071" t="s">
        <v>5269</v>
      </c>
      <c r="C131" s="2072"/>
      <c r="D131" s="473"/>
      <c r="E131" s="474"/>
      <c r="F131" s="474"/>
      <c r="G131" s="475"/>
      <c r="H131" s="476"/>
      <c r="I131" s="476"/>
      <c r="J131" s="476"/>
      <c r="K131" s="477"/>
      <c r="L131" s="478">
        <f t="shared" si="35"/>
        <v>0</v>
      </c>
      <c r="M131" s="1554">
        <v>3</v>
      </c>
    </row>
    <row r="132" spans="1:13" ht="15.75" hidden="1" customHeight="1" x14ac:dyDescent="0.25">
      <c r="A132" s="2004"/>
      <c r="B132" s="2071" t="s">
        <v>497</v>
      </c>
      <c r="C132" s="2072"/>
      <c r="D132" s="473"/>
      <c r="E132" s="474"/>
      <c r="F132" s="474"/>
      <c r="G132" s="475"/>
      <c r="H132" s="476"/>
      <c r="I132" s="476"/>
      <c r="J132" s="476"/>
      <c r="K132" s="477"/>
      <c r="L132" s="478">
        <f t="shared" si="35"/>
        <v>0</v>
      </c>
      <c r="M132" s="1554">
        <v>3</v>
      </c>
    </row>
    <row r="133" spans="1:13" ht="15.75" hidden="1" customHeight="1" x14ac:dyDescent="0.25">
      <c r="A133" s="2004"/>
      <c r="B133" s="2071" t="s">
        <v>498</v>
      </c>
      <c r="C133" s="2072"/>
      <c r="D133" s="1693">
        <f>$K127-SUM(D130:D132,D134:D136)</f>
        <v>0</v>
      </c>
      <c r="E133" s="1690">
        <f t="shared" ref="E133:G133" si="36">$K127-SUM(E130:E132,E134:E136)</f>
        <v>0</v>
      </c>
      <c r="F133" s="1690">
        <f t="shared" si="36"/>
        <v>0</v>
      </c>
      <c r="G133" s="1694">
        <f t="shared" si="36"/>
        <v>0</v>
      </c>
      <c r="H133" s="476"/>
      <c r="I133" s="476"/>
      <c r="J133" s="476"/>
      <c r="K133" s="477"/>
      <c r="L133" s="478">
        <f t="shared" si="35"/>
        <v>0</v>
      </c>
      <c r="M133" s="1554">
        <v>3</v>
      </c>
    </row>
    <row r="134" spans="1:13" ht="15.75" hidden="1" customHeight="1" x14ac:dyDescent="0.25">
      <c r="A134" s="2004"/>
      <c r="B134" s="2071" t="s">
        <v>499</v>
      </c>
      <c r="C134" s="2072"/>
      <c r="D134" s="473"/>
      <c r="E134" s="474"/>
      <c r="F134" s="474"/>
      <c r="G134" s="475"/>
      <c r="H134" s="476"/>
      <c r="I134" s="476"/>
      <c r="J134" s="476"/>
      <c r="K134" s="477"/>
      <c r="L134" s="478">
        <f t="shared" si="35"/>
        <v>0</v>
      </c>
      <c r="M134" s="1554">
        <v>3</v>
      </c>
    </row>
    <row r="135" spans="1:13" ht="15.75" hidden="1" customHeight="1" x14ac:dyDescent="0.25">
      <c r="A135" s="2004"/>
      <c r="B135" s="2071" t="s">
        <v>500</v>
      </c>
      <c r="C135" s="2072"/>
      <c r="D135" s="473"/>
      <c r="E135" s="474"/>
      <c r="F135" s="474"/>
      <c r="G135" s="475"/>
      <c r="H135" s="476"/>
      <c r="I135" s="476"/>
      <c r="J135" s="476"/>
      <c r="K135" s="477"/>
      <c r="L135" s="478">
        <f t="shared" si="35"/>
        <v>0</v>
      </c>
      <c r="M135" s="1554">
        <v>3</v>
      </c>
    </row>
    <row r="136" spans="1:13" ht="15.75" hidden="1" customHeight="1" thickBot="1" x14ac:dyDescent="0.3">
      <c r="A136" s="2004"/>
      <c r="B136" s="2065" t="s">
        <v>5270</v>
      </c>
      <c r="C136" s="2066"/>
      <c r="D136" s="482"/>
      <c r="E136" s="483"/>
      <c r="F136" s="483"/>
      <c r="G136" s="484"/>
      <c r="H136" s="485"/>
      <c r="I136" s="485"/>
      <c r="J136" s="485"/>
      <c r="K136" s="486"/>
      <c r="L136" s="487">
        <f t="shared" si="35"/>
        <v>0</v>
      </c>
      <c r="M136" s="1554">
        <v>3</v>
      </c>
    </row>
    <row r="137" spans="1:13" ht="18.75" hidden="1" customHeight="1" thickBot="1" x14ac:dyDescent="0.3">
      <c r="A137" s="2004"/>
      <c r="B137" s="2067" t="s">
        <v>5271</v>
      </c>
      <c r="C137" s="2068"/>
      <c r="D137" s="488" t="s">
        <v>13</v>
      </c>
      <c r="E137" s="488" t="s">
        <v>341</v>
      </c>
      <c r="F137" s="488" t="s">
        <v>342</v>
      </c>
      <c r="G137" s="488" t="s">
        <v>19</v>
      </c>
      <c r="H137" s="489" t="s">
        <v>492</v>
      </c>
      <c r="I137" s="490">
        <f>SUM(I138:I144)</f>
        <v>0</v>
      </c>
      <c r="J137" s="491">
        <f>SUM(J138:J144)</f>
        <v>0</v>
      </c>
      <c r="K137" s="492"/>
      <c r="L137" s="429" t="s">
        <v>5260</v>
      </c>
      <c r="M137" s="1554">
        <v>3</v>
      </c>
    </row>
    <row r="138" spans="1:13" ht="15.75" hidden="1" customHeight="1" x14ac:dyDescent="0.25">
      <c r="A138" s="2004"/>
      <c r="B138" s="2069" t="s">
        <v>495</v>
      </c>
      <c r="C138" s="2070"/>
      <c r="D138" s="467"/>
      <c r="E138" s="468"/>
      <c r="F138" s="468"/>
      <c r="G138" s="468"/>
      <c r="H138" s="469"/>
      <c r="I138" s="493"/>
      <c r="J138" s="470"/>
      <c r="K138" s="471"/>
      <c r="L138" s="472">
        <f t="shared" ref="L138:L144" si="37">IF(ISERROR(AVERAGE(D138:H138)),0,AVERAGE(D138:H138))</f>
        <v>0</v>
      </c>
      <c r="M138" s="1554">
        <v>3</v>
      </c>
    </row>
    <row r="139" spans="1:13" ht="15.75" hidden="1" customHeight="1" x14ac:dyDescent="0.25">
      <c r="A139" s="2004"/>
      <c r="B139" s="2071" t="s">
        <v>5269</v>
      </c>
      <c r="C139" s="2072"/>
      <c r="D139" s="473"/>
      <c r="E139" s="474"/>
      <c r="F139" s="474"/>
      <c r="G139" s="474"/>
      <c r="H139" s="475"/>
      <c r="I139" s="494"/>
      <c r="J139" s="476"/>
      <c r="K139" s="477"/>
      <c r="L139" s="478">
        <f t="shared" si="37"/>
        <v>0</v>
      </c>
      <c r="M139" s="1554">
        <v>3</v>
      </c>
    </row>
    <row r="140" spans="1:13" ht="15.75" hidden="1" customHeight="1" x14ac:dyDescent="0.25">
      <c r="A140" s="2004"/>
      <c r="B140" s="2071" t="s">
        <v>497</v>
      </c>
      <c r="C140" s="2072"/>
      <c r="D140" s="473"/>
      <c r="E140" s="474"/>
      <c r="F140" s="474"/>
      <c r="G140" s="474"/>
      <c r="H140" s="475"/>
      <c r="I140" s="494"/>
      <c r="J140" s="476"/>
      <c r="K140" s="477"/>
      <c r="L140" s="478">
        <f t="shared" si="37"/>
        <v>0</v>
      </c>
      <c r="M140" s="1554">
        <v>3</v>
      </c>
    </row>
    <row r="141" spans="1:13" ht="15.75" hidden="1" customHeight="1" x14ac:dyDescent="0.25">
      <c r="A141" s="2004"/>
      <c r="B141" s="2071" t="s">
        <v>498</v>
      </c>
      <c r="C141" s="2073"/>
      <c r="D141" s="1693">
        <f>$K128-SUM(D138:D140,D142:D144)</f>
        <v>0</v>
      </c>
      <c r="E141" s="1690">
        <f t="shared" ref="E141:H141" si="38">$K128-SUM(E138:E140,E142:E144)</f>
        <v>0</v>
      </c>
      <c r="F141" s="1690">
        <f t="shared" si="38"/>
        <v>0</v>
      </c>
      <c r="G141" s="1690">
        <f t="shared" si="38"/>
        <v>0</v>
      </c>
      <c r="H141" s="1694">
        <f t="shared" si="38"/>
        <v>0</v>
      </c>
      <c r="I141" s="476"/>
      <c r="J141" s="476"/>
      <c r="K141" s="477"/>
      <c r="L141" s="478">
        <f t="shared" si="37"/>
        <v>0</v>
      </c>
      <c r="M141" s="1554">
        <v>3</v>
      </c>
    </row>
    <row r="142" spans="1:13" ht="15.75" hidden="1" customHeight="1" x14ac:dyDescent="0.25">
      <c r="A142" s="2004"/>
      <c r="B142" s="2071" t="s">
        <v>499</v>
      </c>
      <c r="C142" s="2072"/>
      <c r="D142" s="473"/>
      <c r="E142" s="474"/>
      <c r="F142" s="474"/>
      <c r="G142" s="474"/>
      <c r="H142" s="475"/>
      <c r="I142" s="494"/>
      <c r="J142" s="476"/>
      <c r="K142" s="477"/>
      <c r="L142" s="478">
        <f t="shared" si="37"/>
        <v>0</v>
      </c>
      <c r="M142" s="1554">
        <v>3</v>
      </c>
    </row>
    <row r="143" spans="1:13" ht="15.75" hidden="1" customHeight="1" x14ac:dyDescent="0.25">
      <c r="A143" s="2004"/>
      <c r="B143" s="2071" t="s">
        <v>500</v>
      </c>
      <c r="C143" s="2072"/>
      <c r="D143" s="473"/>
      <c r="E143" s="474"/>
      <c r="F143" s="474"/>
      <c r="G143" s="474"/>
      <c r="H143" s="475"/>
      <c r="I143" s="494"/>
      <c r="J143" s="476"/>
      <c r="K143" s="477"/>
      <c r="L143" s="478">
        <f t="shared" si="37"/>
        <v>0</v>
      </c>
      <c r="M143" s="1554">
        <v>3</v>
      </c>
    </row>
    <row r="144" spans="1:13" ht="15.75" hidden="1" customHeight="1" thickBot="1" x14ac:dyDescent="0.3">
      <c r="A144" s="2004"/>
      <c r="B144" s="2065" t="s">
        <v>5270</v>
      </c>
      <c r="C144" s="2066"/>
      <c r="D144" s="482"/>
      <c r="E144" s="483"/>
      <c r="F144" s="483"/>
      <c r="G144" s="483"/>
      <c r="H144" s="484"/>
      <c r="I144" s="495"/>
      <c r="J144" s="485"/>
      <c r="K144" s="486"/>
      <c r="L144" s="487">
        <f t="shared" si="37"/>
        <v>0</v>
      </c>
      <c r="M144" s="1554">
        <v>3</v>
      </c>
    </row>
    <row r="145" spans="1:13" ht="27.75" customHeight="1" thickBot="1" x14ac:dyDescent="0.3">
      <c r="A145" s="2004">
        <v>36</v>
      </c>
      <c r="B145" s="2080" t="s">
        <v>5272</v>
      </c>
      <c r="C145" s="2081"/>
      <c r="D145" s="2082"/>
      <c r="E145" s="246" t="s">
        <v>461</v>
      </c>
      <c r="F145" s="247" t="s">
        <v>485</v>
      </c>
      <c r="G145" s="247" t="s">
        <v>486</v>
      </c>
      <c r="H145" s="247" t="s">
        <v>487</v>
      </c>
      <c r="I145" s="247" t="s">
        <v>488</v>
      </c>
      <c r="J145" s="247" t="s">
        <v>489</v>
      </c>
      <c r="K145" s="248" t="s">
        <v>490</v>
      </c>
      <c r="L145" s="496" t="s">
        <v>5220</v>
      </c>
      <c r="M145" s="1710" t="s">
        <v>5217</v>
      </c>
    </row>
    <row r="146" spans="1:13" ht="15.75" customHeight="1" x14ac:dyDescent="0.25">
      <c r="A146" s="2004"/>
      <c r="B146" s="2083" t="s">
        <v>491</v>
      </c>
      <c r="C146" s="2087" t="s">
        <v>495</v>
      </c>
      <c r="D146" s="2088"/>
      <c r="E146" s="1562"/>
      <c r="F146" s="1563"/>
      <c r="G146" s="1563"/>
      <c r="H146" s="1564"/>
      <c r="I146" s="1565"/>
      <c r="J146" s="1566"/>
      <c r="K146" s="986"/>
      <c r="L146" s="499">
        <f>SUM(F146:H146)</f>
        <v>0</v>
      </c>
      <c r="M146" s="1710" t="s">
        <v>5217</v>
      </c>
    </row>
    <row r="147" spans="1:13" ht="15.75" customHeight="1" x14ac:dyDescent="0.25">
      <c r="A147" s="2004"/>
      <c r="B147" s="2084"/>
      <c r="C147" s="2089" t="s">
        <v>5269</v>
      </c>
      <c r="D147" s="2090"/>
      <c r="E147" s="479"/>
      <c r="F147" s="1567"/>
      <c r="G147" s="1567"/>
      <c r="H147" s="1568"/>
      <c r="I147" s="1569"/>
      <c r="J147" s="1570"/>
      <c r="K147" s="990"/>
      <c r="L147" s="501">
        <f>SUM(F147:H147)</f>
        <v>0</v>
      </c>
      <c r="M147" s="1710" t="s">
        <v>5217</v>
      </c>
    </row>
    <row r="148" spans="1:13" ht="15.75" customHeight="1" x14ac:dyDescent="0.25">
      <c r="A148" s="2004"/>
      <c r="B148" s="2084"/>
      <c r="C148" s="2089" t="s">
        <v>497</v>
      </c>
      <c r="D148" s="2090"/>
      <c r="E148" s="479"/>
      <c r="F148" s="1567"/>
      <c r="G148" s="1567"/>
      <c r="H148" s="1568"/>
      <c r="I148" s="1569"/>
      <c r="J148" s="1570"/>
      <c r="K148" s="990"/>
      <c r="L148" s="501">
        <f t="shared" ref="L148:L152" si="39">SUM(F148:H148)</f>
        <v>0</v>
      </c>
      <c r="M148" s="1710" t="s">
        <v>5217</v>
      </c>
    </row>
    <row r="149" spans="1:13" ht="15.75" customHeight="1" x14ac:dyDescent="0.25">
      <c r="A149" s="2004"/>
      <c r="B149" s="2084"/>
      <c r="C149" s="2089" t="s">
        <v>498</v>
      </c>
      <c r="D149" s="2090"/>
      <c r="E149" s="479"/>
      <c r="F149" s="1690">
        <f t="shared" ref="F149:H149" si="40">F$22-SUM(F146:F148,F150:F152)</f>
        <v>0</v>
      </c>
      <c r="G149" s="1690">
        <f t="shared" si="40"/>
        <v>0</v>
      </c>
      <c r="H149" s="1691">
        <f t="shared" si="40"/>
        <v>0</v>
      </c>
      <c r="I149" s="1569"/>
      <c r="J149" s="1570"/>
      <c r="K149" s="990"/>
      <c r="L149" s="501">
        <f t="shared" si="39"/>
        <v>0</v>
      </c>
      <c r="M149" s="1710" t="s">
        <v>5217</v>
      </c>
    </row>
    <row r="150" spans="1:13" ht="15.75" customHeight="1" x14ac:dyDescent="0.25">
      <c r="A150" s="2004"/>
      <c r="B150" s="2084"/>
      <c r="C150" s="2089" t="s">
        <v>499</v>
      </c>
      <c r="D150" s="2090"/>
      <c r="E150" s="479"/>
      <c r="F150" s="1567"/>
      <c r="G150" s="1567"/>
      <c r="H150" s="1568"/>
      <c r="I150" s="1569"/>
      <c r="J150" s="1570"/>
      <c r="K150" s="990"/>
      <c r="L150" s="501">
        <f t="shared" si="39"/>
        <v>0</v>
      </c>
      <c r="M150" s="1710" t="s">
        <v>5217</v>
      </c>
    </row>
    <row r="151" spans="1:13" ht="15.75" customHeight="1" x14ac:dyDescent="0.25">
      <c r="A151" s="2004"/>
      <c r="B151" s="2085"/>
      <c r="C151" s="2089" t="s">
        <v>500</v>
      </c>
      <c r="D151" s="2090"/>
      <c r="E151" s="479"/>
      <c r="F151" s="1567"/>
      <c r="G151" s="1567"/>
      <c r="H151" s="1568"/>
      <c r="I151" s="1569"/>
      <c r="J151" s="1570"/>
      <c r="K151" s="990"/>
      <c r="L151" s="501">
        <f t="shared" si="39"/>
        <v>0</v>
      </c>
      <c r="M151" s="1710" t="s">
        <v>5217</v>
      </c>
    </row>
    <row r="152" spans="1:13" ht="15.75" customHeight="1" thickBot="1" x14ac:dyDescent="0.3">
      <c r="A152" s="2004"/>
      <c r="B152" s="2086"/>
      <c r="C152" s="2091" t="s">
        <v>5270</v>
      </c>
      <c r="D152" s="2092"/>
      <c r="E152" s="1572"/>
      <c r="F152" s="1573"/>
      <c r="G152" s="1573"/>
      <c r="H152" s="1574"/>
      <c r="I152" s="1575"/>
      <c r="J152" s="1576"/>
      <c r="K152" s="1577"/>
      <c r="L152" s="502">
        <f t="shared" si="39"/>
        <v>0</v>
      </c>
      <c r="M152" s="1710" t="s">
        <v>5217</v>
      </c>
    </row>
    <row r="153" spans="1:13" ht="15.75" customHeight="1" x14ac:dyDescent="0.25">
      <c r="A153" s="2004"/>
      <c r="B153" s="2093" t="s">
        <v>13</v>
      </c>
      <c r="C153" s="2087" t="s">
        <v>495</v>
      </c>
      <c r="D153" s="2088"/>
      <c r="E153" s="1578"/>
      <c r="F153" s="381"/>
      <c r="G153" s="1563"/>
      <c r="H153" s="1563"/>
      <c r="I153" s="1580"/>
      <c r="J153" s="1580"/>
      <c r="K153" s="1581"/>
      <c r="L153" s="505">
        <f>SUM(F153:K153)</f>
        <v>0</v>
      </c>
      <c r="M153" s="1710" t="s">
        <v>5217</v>
      </c>
    </row>
    <row r="154" spans="1:13" ht="15.75" customHeight="1" x14ac:dyDescent="0.25">
      <c r="A154" s="2004"/>
      <c r="B154" s="2094"/>
      <c r="C154" s="2089" t="s">
        <v>5269</v>
      </c>
      <c r="D154" s="2090"/>
      <c r="E154" s="480"/>
      <c r="F154" s="381"/>
      <c r="G154" s="1567"/>
      <c r="H154" s="1567"/>
      <c r="I154" s="1567"/>
      <c r="J154" s="1567"/>
      <c r="K154" s="330"/>
      <c r="L154" s="507">
        <f t="shared" ref="L154:L173" si="41">SUM(F154:K154)</f>
        <v>0</v>
      </c>
      <c r="M154" s="1710" t="s">
        <v>5217</v>
      </c>
    </row>
    <row r="155" spans="1:13" ht="15.75" customHeight="1" x14ac:dyDescent="0.25">
      <c r="A155" s="2004"/>
      <c r="B155" s="2094"/>
      <c r="C155" s="2089" t="s">
        <v>497</v>
      </c>
      <c r="D155" s="2090"/>
      <c r="E155" s="480"/>
      <c r="F155" s="381"/>
      <c r="G155" s="1567"/>
      <c r="H155" s="1567"/>
      <c r="I155" s="1567"/>
      <c r="J155" s="1567"/>
      <c r="K155" s="330"/>
      <c r="L155" s="507">
        <f t="shared" si="41"/>
        <v>0</v>
      </c>
      <c r="M155" s="1710" t="s">
        <v>5217</v>
      </c>
    </row>
    <row r="156" spans="1:13" ht="15.75" customHeight="1" x14ac:dyDescent="0.25">
      <c r="A156" s="2004"/>
      <c r="B156" s="2094"/>
      <c r="C156" s="2089" t="s">
        <v>498</v>
      </c>
      <c r="D156" s="2090"/>
      <c r="E156" s="480"/>
      <c r="F156" s="1690">
        <f>IF(OR(C11="Quarter 3 (1st Grading)",C11="Quarter 4 (2nd Grading)"),"",F$22-SUM(F153:F155,F157:F159))</f>
        <v>0</v>
      </c>
      <c r="G156" s="1690">
        <f>G$22-SUM(G153:G155,G157:G159)</f>
        <v>0</v>
      </c>
      <c r="H156" s="1690">
        <f t="shared" ref="H156:K156" si="42">H$22-SUM(H153:H155,H157:H159)</f>
        <v>0</v>
      </c>
      <c r="I156" s="1690">
        <f t="shared" si="42"/>
        <v>0</v>
      </c>
      <c r="J156" s="1690">
        <f t="shared" si="42"/>
        <v>0</v>
      </c>
      <c r="K156" s="1692">
        <f t="shared" si="42"/>
        <v>0</v>
      </c>
      <c r="L156" s="507">
        <f t="shared" si="41"/>
        <v>0</v>
      </c>
      <c r="M156" s="1710" t="s">
        <v>5217</v>
      </c>
    </row>
    <row r="157" spans="1:13" ht="15.75" customHeight="1" x14ac:dyDescent="0.25">
      <c r="A157" s="2004"/>
      <c r="B157" s="2094"/>
      <c r="C157" s="2089" t="s">
        <v>499</v>
      </c>
      <c r="D157" s="2090"/>
      <c r="E157" s="480"/>
      <c r="F157" s="381"/>
      <c r="G157" s="1567"/>
      <c r="H157" s="1567"/>
      <c r="I157" s="1567"/>
      <c r="J157" s="1567"/>
      <c r="K157" s="330"/>
      <c r="L157" s="507">
        <f t="shared" si="41"/>
        <v>0</v>
      </c>
      <c r="M157" s="1710" t="s">
        <v>5217</v>
      </c>
    </row>
    <row r="158" spans="1:13" ht="15.75" customHeight="1" x14ac:dyDescent="0.25">
      <c r="A158" s="2004"/>
      <c r="B158" s="2094"/>
      <c r="C158" s="2089" t="s">
        <v>500</v>
      </c>
      <c r="D158" s="2090"/>
      <c r="E158" s="480"/>
      <c r="F158" s="381"/>
      <c r="G158" s="1567"/>
      <c r="H158" s="1567"/>
      <c r="I158" s="1567"/>
      <c r="J158" s="1567"/>
      <c r="K158" s="330"/>
      <c r="L158" s="507">
        <f t="shared" si="41"/>
        <v>0</v>
      </c>
      <c r="M158" s="1710" t="s">
        <v>5217</v>
      </c>
    </row>
    <row r="159" spans="1:13" ht="15.75" customHeight="1" thickBot="1" x14ac:dyDescent="0.3">
      <c r="A159" s="2004"/>
      <c r="B159" s="2095"/>
      <c r="C159" s="2091" t="s">
        <v>5270</v>
      </c>
      <c r="D159" s="2092"/>
      <c r="E159" s="1583"/>
      <c r="F159" s="457"/>
      <c r="G159" s="1573"/>
      <c r="H159" s="1573"/>
      <c r="I159" s="1573"/>
      <c r="J159" s="1573"/>
      <c r="K159" s="1585"/>
      <c r="L159" s="510">
        <f t="shared" si="41"/>
        <v>0</v>
      </c>
      <c r="M159" s="1710" t="s">
        <v>5217</v>
      </c>
    </row>
    <row r="160" spans="1:13" ht="15.75" customHeight="1" x14ac:dyDescent="0.25">
      <c r="A160" s="2004"/>
      <c r="B160" s="2093" t="s">
        <v>19</v>
      </c>
      <c r="C160" s="2087" t="s">
        <v>495</v>
      </c>
      <c r="D160" s="2088"/>
      <c r="E160" s="1578"/>
      <c r="F160" s="1563"/>
      <c r="G160" s="1563"/>
      <c r="H160" s="1563"/>
      <c r="I160" s="1563"/>
      <c r="J160" s="1563"/>
      <c r="K160" s="327"/>
      <c r="L160" s="505">
        <f t="shared" si="41"/>
        <v>0</v>
      </c>
      <c r="M160" s="1710" t="s">
        <v>5217</v>
      </c>
    </row>
    <row r="161" spans="1:13" ht="15.75" customHeight="1" x14ac:dyDescent="0.25">
      <c r="A161" s="2004"/>
      <c r="B161" s="2094"/>
      <c r="C161" s="2089" t="s">
        <v>5269</v>
      </c>
      <c r="D161" s="2090"/>
      <c r="E161" s="480"/>
      <c r="F161" s="1567"/>
      <c r="G161" s="1567"/>
      <c r="H161" s="1567"/>
      <c r="I161" s="1567"/>
      <c r="J161" s="1567"/>
      <c r="K161" s="330"/>
      <c r="L161" s="507">
        <f t="shared" si="41"/>
        <v>0</v>
      </c>
      <c r="M161" s="1710" t="s">
        <v>5217</v>
      </c>
    </row>
    <row r="162" spans="1:13" ht="15.75" customHeight="1" x14ac:dyDescent="0.25">
      <c r="A162" s="2004"/>
      <c r="B162" s="2094"/>
      <c r="C162" s="2089" t="s">
        <v>497</v>
      </c>
      <c r="D162" s="2090"/>
      <c r="E162" s="480"/>
      <c r="F162" s="1567"/>
      <c r="G162" s="1567"/>
      <c r="H162" s="1567"/>
      <c r="I162" s="1567"/>
      <c r="J162" s="1567"/>
      <c r="K162" s="330"/>
      <c r="L162" s="507">
        <f t="shared" si="41"/>
        <v>0</v>
      </c>
      <c r="M162" s="1710" t="s">
        <v>5217</v>
      </c>
    </row>
    <row r="163" spans="1:13" ht="15.75" customHeight="1" x14ac:dyDescent="0.25">
      <c r="A163" s="2004"/>
      <c r="B163" s="2094"/>
      <c r="C163" s="2089" t="s">
        <v>498</v>
      </c>
      <c r="D163" s="2090"/>
      <c r="E163" s="480"/>
      <c r="F163" s="1690">
        <f>IF(C11="Quarter 3 (1st Grading)","",F$22-SUM(F160:F162,F164:F166))</f>
        <v>0</v>
      </c>
      <c r="G163" s="1690">
        <f t="shared" ref="G163:K163" si="43">G$22-SUM(G160:G162,G164:G166)</f>
        <v>0</v>
      </c>
      <c r="H163" s="1690">
        <f t="shared" si="43"/>
        <v>0</v>
      </c>
      <c r="I163" s="1690">
        <f t="shared" si="43"/>
        <v>0</v>
      </c>
      <c r="J163" s="1690">
        <f t="shared" si="43"/>
        <v>0</v>
      </c>
      <c r="K163" s="1692">
        <f t="shared" si="43"/>
        <v>0</v>
      </c>
      <c r="L163" s="507">
        <f t="shared" si="41"/>
        <v>0</v>
      </c>
      <c r="M163" s="1710" t="s">
        <v>5217</v>
      </c>
    </row>
    <row r="164" spans="1:13" ht="15.75" customHeight="1" x14ac:dyDescent="0.25">
      <c r="A164" s="2004"/>
      <c r="B164" s="2094"/>
      <c r="C164" s="2089" t="s">
        <v>499</v>
      </c>
      <c r="D164" s="2090"/>
      <c r="E164" s="480"/>
      <c r="F164" s="1567"/>
      <c r="G164" s="1567"/>
      <c r="H164" s="1567"/>
      <c r="I164" s="1567"/>
      <c r="J164" s="1567"/>
      <c r="K164" s="330"/>
      <c r="L164" s="507">
        <f t="shared" si="41"/>
        <v>0</v>
      </c>
      <c r="M164" s="1710" t="s">
        <v>5217</v>
      </c>
    </row>
    <row r="165" spans="1:13" ht="15.75" customHeight="1" x14ac:dyDescent="0.25">
      <c r="A165" s="2004"/>
      <c r="B165" s="2094"/>
      <c r="C165" s="2089" t="s">
        <v>500</v>
      </c>
      <c r="D165" s="2090"/>
      <c r="E165" s="480"/>
      <c r="F165" s="1567"/>
      <c r="G165" s="1567"/>
      <c r="H165" s="1567"/>
      <c r="I165" s="1567"/>
      <c r="J165" s="1567"/>
      <c r="K165" s="330"/>
      <c r="L165" s="507">
        <f t="shared" si="41"/>
        <v>0</v>
      </c>
      <c r="M165" s="1710" t="s">
        <v>5217</v>
      </c>
    </row>
    <row r="166" spans="1:13" ht="15.75" customHeight="1" thickBot="1" x14ac:dyDescent="0.3">
      <c r="A166" s="2004"/>
      <c r="B166" s="2095"/>
      <c r="C166" s="2091" t="s">
        <v>5270</v>
      </c>
      <c r="D166" s="2092"/>
      <c r="E166" s="1583"/>
      <c r="F166" s="1573"/>
      <c r="G166" s="1573"/>
      <c r="H166" s="1573"/>
      <c r="I166" s="1573"/>
      <c r="J166" s="1573"/>
      <c r="K166" s="1585"/>
      <c r="L166" s="510">
        <f t="shared" si="41"/>
        <v>0</v>
      </c>
      <c r="M166" s="1710" t="s">
        <v>5217</v>
      </c>
    </row>
    <row r="167" spans="1:13" ht="15.75" customHeight="1" x14ac:dyDescent="0.25">
      <c r="A167" s="2004"/>
      <c r="B167" s="2093" t="s">
        <v>5273</v>
      </c>
      <c r="C167" s="2087" t="s">
        <v>495</v>
      </c>
      <c r="D167" s="2088"/>
      <c r="E167" s="1578"/>
      <c r="F167" s="1563"/>
      <c r="G167" s="1563"/>
      <c r="H167" s="1563"/>
      <c r="I167" s="1563"/>
      <c r="J167" s="1563"/>
      <c r="K167" s="327"/>
      <c r="L167" s="505">
        <f t="shared" si="41"/>
        <v>0</v>
      </c>
      <c r="M167" s="1710" t="s">
        <v>5217</v>
      </c>
    </row>
    <row r="168" spans="1:13" ht="15.75" customHeight="1" x14ac:dyDescent="0.25">
      <c r="A168" s="2004"/>
      <c r="B168" s="2094"/>
      <c r="C168" s="2089" t="s">
        <v>5269</v>
      </c>
      <c r="D168" s="2090"/>
      <c r="E168" s="480"/>
      <c r="F168" s="1567"/>
      <c r="G168" s="1567"/>
      <c r="H168" s="1567"/>
      <c r="I168" s="1567"/>
      <c r="J168" s="1567"/>
      <c r="K168" s="330"/>
      <c r="L168" s="507">
        <f t="shared" si="41"/>
        <v>0</v>
      </c>
      <c r="M168" s="1710" t="s">
        <v>5217</v>
      </c>
    </row>
    <row r="169" spans="1:13" ht="15.75" customHeight="1" x14ac:dyDescent="0.25">
      <c r="A169" s="2004"/>
      <c r="B169" s="2094"/>
      <c r="C169" s="2089" t="s">
        <v>497</v>
      </c>
      <c r="D169" s="2090"/>
      <c r="E169" s="480"/>
      <c r="F169" s="1567"/>
      <c r="G169" s="1567"/>
      <c r="H169" s="1567"/>
      <c r="I169" s="1567"/>
      <c r="J169" s="1567"/>
      <c r="K169" s="330"/>
      <c r="L169" s="507">
        <f t="shared" si="41"/>
        <v>0</v>
      </c>
      <c r="M169" s="1710" t="s">
        <v>5217</v>
      </c>
    </row>
    <row r="170" spans="1:13" ht="15.75" customHeight="1" x14ac:dyDescent="0.25">
      <c r="A170" s="2004"/>
      <c r="B170" s="2094"/>
      <c r="C170" s="2089" t="s">
        <v>498</v>
      </c>
      <c r="D170" s="2090"/>
      <c r="E170" s="480"/>
      <c r="F170" s="1690">
        <f t="shared" ref="F170:K170" si="44">F$22-SUM(F167:F169,F171:F173)</f>
        <v>0</v>
      </c>
      <c r="G170" s="1690">
        <f t="shared" si="44"/>
        <v>0</v>
      </c>
      <c r="H170" s="1690">
        <f t="shared" si="44"/>
        <v>0</v>
      </c>
      <c r="I170" s="1690">
        <f t="shared" si="44"/>
        <v>0</v>
      </c>
      <c r="J170" s="1690">
        <f t="shared" si="44"/>
        <v>0</v>
      </c>
      <c r="K170" s="1692">
        <f t="shared" si="44"/>
        <v>0</v>
      </c>
      <c r="L170" s="507">
        <f t="shared" si="41"/>
        <v>0</v>
      </c>
      <c r="M170" s="1710" t="s">
        <v>5217</v>
      </c>
    </row>
    <row r="171" spans="1:13" ht="15.75" customHeight="1" x14ac:dyDescent="0.25">
      <c r="A171" s="2004"/>
      <c r="B171" s="2094"/>
      <c r="C171" s="2089" t="s">
        <v>499</v>
      </c>
      <c r="D171" s="2090"/>
      <c r="E171" s="480"/>
      <c r="F171" s="1567"/>
      <c r="G171" s="1567"/>
      <c r="H171" s="1567"/>
      <c r="I171" s="1567"/>
      <c r="J171" s="1567"/>
      <c r="K171" s="330"/>
      <c r="L171" s="507">
        <f t="shared" si="41"/>
        <v>0</v>
      </c>
      <c r="M171" s="1710" t="s">
        <v>5217</v>
      </c>
    </row>
    <row r="172" spans="1:13" ht="15.75" customHeight="1" x14ac:dyDescent="0.25">
      <c r="A172" s="2004"/>
      <c r="B172" s="2094"/>
      <c r="C172" s="2089" t="s">
        <v>500</v>
      </c>
      <c r="D172" s="2090"/>
      <c r="E172" s="480"/>
      <c r="F172" s="1567"/>
      <c r="G172" s="1567"/>
      <c r="H172" s="1567"/>
      <c r="I172" s="1567"/>
      <c r="J172" s="1567"/>
      <c r="K172" s="330"/>
      <c r="L172" s="507">
        <f t="shared" si="41"/>
        <v>0</v>
      </c>
      <c r="M172" s="1710" t="s">
        <v>5217</v>
      </c>
    </row>
    <row r="173" spans="1:13" ht="15.75" customHeight="1" thickBot="1" x14ac:dyDescent="0.3">
      <c r="A173" s="2004"/>
      <c r="B173" s="2095"/>
      <c r="C173" s="2091" t="s">
        <v>5270</v>
      </c>
      <c r="D173" s="2092"/>
      <c r="E173" s="1583"/>
      <c r="F173" s="1573"/>
      <c r="G173" s="1573"/>
      <c r="H173" s="1573"/>
      <c r="I173" s="1573"/>
      <c r="J173" s="1573"/>
      <c r="K173" s="1585"/>
      <c r="L173" s="510">
        <f t="shared" si="41"/>
        <v>0</v>
      </c>
      <c r="M173" s="1710" t="s">
        <v>5217</v>
      </c>
    </row>
    <row r="174" spans="1:13" ht="15.75" customHeight="1" x14ac:dyDescent="0.25">
      <c r="A174" s="2004"/>
      <c r="B174" s="2093" t="s">
        <v>342</v>
      </c>
      <c r="C174" s="2087" t="s">
        <v>495</v>
      </c>
      <c r="D174" s="2088"/>
      <c r="E174" s="1578"/>
      <c r="F174" s="1578"/>
      <c r="G174" s="1578"/>
      <c r="H174" s="1563"/>
      <c r="I174" s="1563"/>
      <c r="J174" s="1563"/>
      <c r="K174" s="327"/>
      <c r="L174" s="505">
        <f>SUM(H174:K174)</f>
        <v>0</v>
      </c>
      <c r="M174" s="1710" t="s">
        <v>5217</v>
      </c>
    </row>
    <row r="175" spans="1:13" ht="15.75" customHeight="1" x14ac:dyDescent="0.25">
      <c r="A175" s="2004"/>
      <c r="B175" s="2094"/>
      <c r="C175" s="2089" t="s">
        <v>5269</v>
      </c>
      <c r="D175" s="2090"/>
      <c r="E175" s="480"/>
      <c r="F175" s="480"/>
      <c r="G175" s="480"/>
      <c r="H175" s="1567"/>
      <c r="I175" s="1567"/>
      <c r="J175" s="1567"/>
      <c r="K175" s="330"/>
      <c r="L175" s="507">
        <f t="shared" ref="L175:L180" si="45">SUM(H175:K175)</f>
        <v>0</v>
      </c>
      <c r="M175" s="1710" t="s">
        <v>5217</v>
      </c>
    </row>
    <row r="176" spans="1:13" ht="15.75" customHeight="1" x14ac:dyDescent="0.25">
      <c r="A176" s="2004"/>
      <c r="B176" s="2094"/>
      <c r="C176" s="2089" t="s">
        <v>497</v>
      </c>
      <c r="D176" s="2090"/>
      <c r="E176" s="480"/>
      <c r="F176" s="480"/>
      <c r="G176" s="480"/>
      <c r="H176" s="1567"/>
      <c r="I176" s="1567"/>
      <c r="J176" s="1567"/>
      <c r="K176" s="330"/>
      <c r="L176" s="507">
        <f t="shared" si="45"/>
        <v>0</v>
      </c>
      <c r="M176" s="1710" t="s">
        <v>5217</v>
      </c>
    </row>
    <row r="177" spans="1:13" ht="15.75" customHeight="1" x14ac:dyDescent="0.25">
      <c r="A177" s="2004"/>
      <c r="B177" s="2094"/>
      <c r="C177" s="2089" t="s">
        <v>498</v>
      </c>
      <c r="D177" s="2090"/>
      <c r="E177" s="480"/>
      <c r="F177" s="480"/>
      <c r="G177" s="1690"/>
      <c r="H177" s="1690">
        <f t="shared" ref="H177:K177" si="46">H$22-SUM(H174:H176,H178:H180)</f>
        <v>0</v>
      </c>
      <c r="I177" s="1690">
        <f t="shared" si="46"/>
        <v>0</v>
      </c>
      <c r="J177" s="1690">
        <f t="shared" si="46"/>
        <v>0</v>
      </c>
      <c r="K177" s="1692">
        <f t="shared" si="46"/>
        <v>0</v>
      </c>
      <c r="L177" s="507">
        <f t="shared" si="45"/>
        <v>0</v>
      </c>
      <c r="M177" s="1710" t="s">
        <v>5217</v>
      </c>
    </row>
    <row r="178" spans="1:13" ht="15.75" customHeight="1" x14ac:dyDescent="0.25">
      <c r="A178" s="2004"/>
      <c r="B178" s="2094"/>
      <c r="C178" s="2089" t="s">
        <v>499</v>
      </c>
      <c r="D178" s="2090"/>
      <c r="E178" s="480"/>
      <c r="F178" s="480"/>
      <c r="G178" s="480"/>
      <c r="H178" s="1567"/>
      <c r="I178" s="1567"/>
      <c r="J178" s="1567"/>
      <c r="K178" s="330"/>
      <c r="L178" s="507">
        <f t="shared" si="45"/>
        <v>0</v>
      </c>
      <c r="M178" s="1710" t="s">
        <v>5217</v>
      </c>
    </row>
    <row r="179" spans="1:13" ht="15.75" customHeight="1" x14ac:dyDescent="0.25">
      <c r="A179" s="2004"/>
      <c r="B179" s="2094"/>
      <c r="C179" s="2089" t="s">
        <v>500</v>
      </c>
      <c r="D179" s="2090"/>
      <c r="E179" s="480"/>
      <c r="F179" s="480"/>
      <c r="G179" s="480"/>
      <c r="H179" s="1567"/>
      <c r="I179" s="1567"/>
      <c r="J179" s="1567"/>
      <c r="K179" s="330"/>
      <c r="L179" s="507">
        <f t="shared" si="45"/>
        <v>0</v>
      </c>
      <c r="M179" s="1710" t="s">
        <v>5217</v>
      </c>
    </row>
    <row r="180" spans="1:13" ht="15.75" customHeight="1" thickBot="1" x14ac:dyDescent="0.3">
      <c r="A180" s="2004"/>
      <c r="B180" s="2095"/>
      <c r="C180" s="2091" t="s">
        <v>5270</v>
      </c>
      <c r="D180" s="2092"/>
      <c r="E180" s="1583"/>
      <c r="F180" s="1583"/>
      <c r="G180" s="1583"/>
      <c r="H180" s="1573"/>
      <c r="I180" s="1573"/>
      <c r="J180" s="1573"/>
      <c r="K180" s="1585"/>
      <c r="L180" s="510">
        <f t="shared" si="45"/>
        <v>0</v>
      </c>
      <c r="M180" s="1710" t="s">
        <v>5217</v>
      </c>
    </row>
    <row r="181" spans="1:13" ht="15.75" customHeight="1" x14ac:dyDescent="0.25">
      <c r="A181" s="2004"/>
      <c r="B181" s="2093" t="s">
        <v>5274</v>
      </c>
      <c r="C181" s="2087" t="s">
        <v>495</v>
      </c>
      <c r="D181" s="2088"/>
      <c r="E181" s="1578"/>
      <c r="F181" s="1563"/>
      <c r="G181" s="1563"/>
      <c r="H181" s="1563"/>
      <c r="I181" s="1563"/>
      <c r="J181" s="1563"/>
      <c r="K181" s="327"/>
      <c r="L181" s="505">
        <f t="shared" ref="L181:L187" si="47">SUM(F181:K181)</f>
        <v>0</v>
      </c>
      <c r="M181" s="1710" t="s">
        <v>5217</v>
      </c>
    </row>
    <row r="182" spans="1:13" ht="15.75" customHeight="1" x14ac:dyDescent="0.25">
      <c r="A182" s="2004"/>
      <c r="B182" s="2094"/>
      <c r="C182" s="2089" t="s">
        <v>5269</v>
      </c>
      <c r="D182" s="2090"/>
      <c r="E182" s="480"/>
      <c r="F182" s="1567"/>
      <c r="G182" s="1567"/>
      <c r="H182" s="1567"/>
      <c r="I182" s="1567"/>
      <c r="J182" s="1567"/>
      <c r="K182" s="330"/>
      <c r="L182" s="507">
        <f t="shared" si="47"/>
        <v>0</v>
      </c>
      <c r="M182" s="1710" t="s">
        <v>5217</v>
      </c>
    </row>
    <row r="183" spans="1:13" ht="15.75" customHeight="1" x14ac:dyDescent="0.25">
      <c r="A183" s="2004"/>
      <c r="B183" s="2094"/>
      <c r="C183" s="2089" t="s">
        <v>497</v>
      </c>
      <c r="D183" s="2090"/>
      <c r="E183" s="480"/>
      <c r="F183" s="1567"/>
      <c r="G183" s="1567"/>
      <c r="H183" s="1567"/>
      <c r="I183" s="1567"/>
      <c r="J183" s="1567"/>
      <c r="K183" s="330"/>
      <c r="L183" s="507">
        <f t="shared" si="47"/>
        <v>0</v>
      </c>
      <c r="M183" s="1710" t="s">
        <v>5217</v>
      </c>
    </row>
    <row r="184" spans="1:13" ht="15.75" customHeight="1" x14ac:dyDescent="0.25">
      <c r="A184" s="2004"/>
      <c r="B184" s="2094"/>
      <c r="C184" s="2089" t="s">
        <v>498</v>
      </c>
      <c r="D184" s="2090"/>
      <c r="E184" s="480"/>
      <c r="F184" s="1690">
        <f t="shared" ref="F184:K184" si="48">F$22-SUM(F181:F183,F185:F187)</f>
        <v>0</v>
      </c>
      <c r="G184" s="1690">
        <f t="shared" si="48"/>
        <v>0</v>
      </c>
      <c r="H184" s="1690">
        <f t="shared" si="48"/>
        <v>0</v>
      </c>
      <c r="I184" s="1690">
        <f t="shared" si="48"/>
        <v>0</v>
      </c>
      <c r="J184" s="1690">
        <f t="shared" si="48"/>
        <v>0</v>
      </c>
      <c r="K184" s="1692">
        <f t="shared" si="48"/>
        <v>0</v>
      </c>
      <c r="L184" s="507">
        <f t="shared" si="47"/>
        <v>0</v>
      </c>
      <c r="M184" s="1710" t="s">
        <v>5217</v>
      </c>
    </row>
    <row r="185" spans="1:13" ht="15.75" customHeight="1" x14ac:dyDescent="0.25">
      <c r="A185" s="2004"/>
      <c r="B185" s="2094"/>
      <c r="C185" s="2089" t="s">
        <v>499</v>
      </c>
      <c r="D185" s="2090"/>
      <c r="E185" s="480"/>
      <c r="F185" s="1567"/>
      <c r="G185" s="1567"/>
      <c r="H185" s="1567"/>
      <c r="I185" s="1567"/>
      <c r="J185" s="1567"/>
      <c r="K185" s="330"/>
      <c r="L185" s="507">
        <f t="shared" si="47"/>
        <v>0</v>
      </c>
      <c r="M185" s="1710" t="s">
        <v>5217</v>
      </c>
    </row>
    <row r="186" spans="1:13" ht="15.75" customHeight="1" x14ac:dyDescent="0.25">
      <c r="A186" s="2004"/>
      <c r="B186" s="2094"/>
      <c r="C186" s="2089" t="s">
        <v>500</v>
      </c>
      <c r="D186" s="2090"/>
      <c r="E186" s="480"/>
      <c r="F186" s="1567"/>
      <c r="G186" s="1567"/>
      <c r="H186" s="1567"/>
      <c r="I186" s="1567"/>
      <c r="J186" s="1567"/>
      <c r="K186" s="330"/>
      <c r="L186" s="507">
        <f t="shared" si="47"/>
        <v>0</v>
      </c>
      <c r="M186" s="1710" t="s">
        <v>5217</v>
      </c>
    </row>
    <row r="187" spans="1:13" ht="15.75" customHeight="1" thickBot="1" x14ac:dyDescent="0.3">
      <c r="A187" s="2004"/>
      <c r="B187" s="2095"/>
      <c r="C187" s="2091" t="s">
        <v>5270</v>
      </c>
      <c r="D187" s="2092"/>
      <c r="E187" s="1583"/>
      <c r="F187" s="1573"/>
      <c r="G187" s="1573"/>
      <c r="H187" s="1573"/>
      <c r="I187" s="1573"/>
      <c r="J187" s="1573"/>
      <c r="K187" s="1585"/>
      <c r="L187" s="510">
        <f t="shared" si="47"/>
        <v>0</v>
      </c>
      <c r="M187" s="1710" t="s">
        <v>5217</v>
      </c>
    </row>
    <row r="188" spans="1:13" ht="15.75" customHeight="1" x14ac:dyDescent="0.25">
      <c r="A188" s="2004"/>
      <c r="B188" s="2093" t="s">
        <v>5275</v>
      </c>
      <c r="C188" s="2087" t="s">
        <v>495</v>
      </c>
      <c r="D188" s="2088"/>
      <c r="E188" s="1586"/>
      <c r="F188" s="1566"/>
      <c r="G188" s="1566"/>
      <c r="H188" s="1587"/>
      <c r="I188" s="1563"/>
      <c r="J188" s="1563"/>
      <c r="K188" s="327"/>
      <c r="L188" s="505">
        <f>SUM(I188:K188)</f>
        <v>0</v>
      </c>
      <c r="M188" s="1710" t="s">
        <v>5217</v>
      </c>
    </row>
    <row r="189" spans="1:13" ht="15.75" customHeight="1" x14ac:dyDescent="0.25">
      <c r="A189" s="2004"/>
      <c r="B189" s="2094"/>
      <c r="C189" s="2089" t="s">
        <v>5269</v>
      </c>
      <c r="D189" s="2090"/>
      <c r="E189" s="1571"/>
      <c r="F189" s="1570"/>
      <c r="G189" s="1570"/>
      <c r="H189" s="1588"/>
      <c r="I189" s="1567"/>
      <c r="J189" s="1567"/>
      <c r="K189" s="330"/>
      <c r="L189" s="507">
        <f t="shared" ref="L189:L194" si="49">SUM(I189:K189)</f>
        <v>0</v>
      </c>
      <c r="M189" s="1710" t="s">
        <v>5217</v>
      </c>
    </row>
    <row r="190" spans="1:13" ht="15.75" customHeight="1" x14ac:dyDescent="0.25">
      <c r="A190" s="2004"/>
      <c r="B190" s="2094"/>
      <c r="C190" s="2089" t="s">
        <v>497</v>
      </c>
      <c r="D190" s="2090"/>
      <c r="E190" s="1571"/>
      <c r="F190" s="1570"/>
      <c r="G190" s="1570"/>
      <c r="H190" s="1588"/>
      <c r="I190" s="1567"/>
      <c r="J190" s="1567"/>
      <c r="K190" s="330"/>
      <c r="L190" s="507">
        <f>SUM(I190:K190)</f>
        <v>0</v>
      </c>
      <c r="M190" s="1710" t="s">
        <v>5217</v>
      </c>
    </row>
    <row r="191" spans="1:13" ht="15.75" customHeight="1" x14ac:dyDescent="0.25">
      <c r="A191" s="2004"/>
      <c r="B191" s="2094"/>
      <c r="C191" s="2089" t="s">
        <v>498</v>
      </c>
      <c r="D191" s="2090"/>
      <c r="E191" s="1571"/>
      <c r="F191" s="1570"/>
      <c r="G191" s="1570"/>
      <c r="H191" s="1588"/>
      <c r="I191" s="1690">
        <f t="shared" ref="I191:K191" si="50">I$22-SUM(I188:I190,I192:I194)</f>
        <v>0</v>
      </c>
      <c r="J191" s="1690">
        <f t="shared" si="50"/>
        <v>0</v>
      </c>
      <c r="K191" s="1692">
        <f t="shared" si="50"/>
        <v>0</v>
      </c>
      <c r="L191" s="507">
        <f t="shared" si="49"/>
        <v>0</v>
      </c>
      <c r="M191" s="1710" t="s">
        <v>5217</v>
      </c>
    </row>
    <row r="192" spans="1:13" ht="15.75" customHeight="1" x14ac:dyDescent="0.25">
      <c r="A192" s="2004"/>
      <c r="B192" s="2094"/>
      <c r="C192" s="2089" t="s">
        <v>499</v>
      </c>
      <c r="D192" s="2090"/>
      <c r="E192" s="1571"/>
      <c r="F192" s="1570"/>
      <c r="G192" s="1570"/>
      <c r="H192" s="1588"/>
      <c r="I192" s="1567"/>
      <c r="J192" s="1567"/>
      <c r="K192" s="330"/>
      <c r="L192" s="507">
        <f t="shared" si="49"/>
        <v>0</v>
      </c>
      <c r="M192" s="1710" t="s">
        <v>5217</v>
      </c>
    </row>
    <row r="193" spans="1:13" ht="15.75" customHeight="1" x14ac:dyDescent="0.25">
      <c r="A193" s="2004"/>
      <c r="B193" s="2094"/>
      <c r="C193" s="2089" t="s">
        <v>500</v>
      </c>
      <c r="D193" s="2090"/>
      <c r="E193" s="1571"/>
      <c r="F193" s="1570"/>
      <c r="G193" s="1570"/>
      <c r="H193" s="1588"/>
      <c r="I193" s="1567"/>
      <c r="J193" s="1567"/>
      <c r="K193" s="330"/>
      <c r="L193" s="507">
        <f t="shared" si="49"/>
        <v>0</v>
      </c>
      <c r="M193" s="1710" t="s">
        <v>5217</v>
      </c>
    </row>
    <row r="194" spans="1:13" ht="15.75" customHeight="1" thickBot="1" x14ac:dyDescent="0.3">
      <c r="A194" s="2004"/>
      <c r="B194" s="2095"/>
      <c r="C194" s="2091" t="s">
        <v>5270</v>
      </c>
      <c r="D194" s="2092"/>
      <c r="E194" s="1589"/>
      <c r="F194" s="1576"/>
      <c r="G194" s="1576"/>
      <c r="H194" s="1590"/>
      <c r="I194" s="1573"/>
      <c r="J194" s="1573"/>
      <c r="K194" s="1585"/>
      <c r="L194" s="510">
        <f t="shared" si="49"/>
        <v>0</v>
      </c>
      <c r="M194" s="1710" t="s">
        <v>5217</v>
      </c>
    </row>
    <row r="195" spans="1:13" ht="15.75" customHeight="1" x14ac:dyDescent="0.25">
      <c r="A195" s="2004"/>
      <c r="B195" s="2093" t="s">
        <v>494</v>
      </c>
      <c r="C195" s="2087" t="s">
        <v>495</v>
      </c>
      <c r="D195" s="2088"/>
      <c r="E195" s="1578"/>
      <c r="F195" s="1563"/>
      <c r="G195" s="1563"/>
      <c r="H195" s="1563"/>
      <c r="I195" s="1563"/>
      <c r="J195" s="1563"/>
      <c r="K195" s="327"/>
      <c r="L195" s="505">
        <f t="shared" ref="L195:L208" si="51">SUM(F195:K195)</f>
        <v>0</v>
      </c>
      <c r="M195" s="1710" t="s">
        <v>5217</v>
      </c>
    </row>
    <row r="196" spans="1:13" ht="15.75" customHeight="1" x14ac:dyDescent="0.25">
      <c r="A196" s="2004"/>
      <c r="B196" s="2094"/>
      <c r="C196" s="2089" t="s">
        <v>5269</v>
      </c>
      <c r="D196" s="2090"/>
      <c r="E196" s="480"/>
      <c r="F196" s="1567"/>
      <c r="G196" s="1567"/>
      <c r="H196" s="1567"/>
      <c r="I196" s="1567"/>
      <c r="J196" s="1567"/>
      <c r="K196" s="330"/>
      <c r="L196" s="507">
        <f t="shared" si="51"/>
        <v>0</v>
      </c>
      <c r="M196" s="1710" t="s">
        <v>5217</v>
      </c>
    </row>
    <row r="197" spans="1:13" ht="15.75" customHeight="1" x14ac:dyDescent="0.25">
      <c r="A197" s="2004"/>
      <c r="B197" s="2094"/>
      <c r="C197" s="2089" t="s">
        <v>497</v>
      </c>
      <c r="D197" s="2090"/>
      <c r="E197" s="480"/>
      <c r="F197" s="1567"/>
      <c r="G197" s="1567"/>
      <c r="H197" s="1567"/>
      <c r="I197" s="1567"/>
      <c r="J197" s="1567"/>
      <c r="K197" s="330"/>
      <c r="L197" s="507">
        <f t="shared" si="51"/>
        <v>0</v>
      </c>
      <c r="M197" s="1710" t="s">
        <v>5217</v>
      </c>
    </row>
    <row r="198" spans="1:13" ht="15.75" customHeight="1" x14ac:dyDescent="0.25">
      <c r="A198" s="2004"/>
      <c r="B198" s="2094"/>
      <c r="C198" s="2089" t="s">
        <v>498</v>
      </c>
      <c r="D198" s="2090"/>
      <c r="E198" s="480"/>
      <c r="F198" s="1690">
        <f t="shared" ref="F198:K198" si="52">F$22-SUM(F195:F197,F199:F201)</f>
        <v>0</v>
      </c>
      <c r="G198" s="1690">
        <f t="shared" si="52"/>
        <v>0</v>
      </c>
      <c r="H198" s="1690">
        <f t="shared" si="52"/>
        <v>0</v>
      </c>
      <c r="I198" s="1690">
        <f t="shared" si="52"/>
        <v>0</v>
      </c>
      <c r="J198" s="1690">
        <f t="shared" si="52"/>
        <v>0</v>
      </c>
      <c r="K198" s="1692">
        <f t="shared" si="52"/>
        <v>0</v>
      </c>
      <c r="L198" s="507">
        <f t="shared" si="51"/>
        <v>0</v>
      </c>
      <c r="M198" s="1710" t="s">
        <v>5217</v>
      </c>
    </row>
    <row r="199" spans="1:13" ht="15.75" customHeight="1" x14ac:dyDescent="0.25">
      <c r="A199" s="2004"/>
      <c r="B199" s="2094"/>
      <c r="C199" s="2089" t="s">
        <v>499</v>
      </c>
      <c r="D199" s="2090"/>
      <c r="E199" s="480"/>
      <c r="F199" s="1567"/>
      <c r="G199" s="1567"/>
      <c r="H199" s="1567"/>
      <c r="I199" s="1567"/>
      <c r="J199" s="1567"/>
      <c r="K199" s="330"/>
      <c r="L199" s="507">
        <f t="shared" si="51"/>
        <v>0</v>
      </c>
      <c r="M199" s="1710" t="s">
        <v>5217</v>
      </c>
    </row>
    <row r="200" spans="1:13" ht="15.75" customHeight="1" x14ac:dyDescent="0.25">
      <c r="A200" s="2004"/>
      <c r="B200" s="2094"/>
      <c r="C200" s="2089" t="s">
        <v>500</v>
      </c>
      <c r="D200" s="2090"/>
      <c r="E200" s="480"/>
      <c r="F200" s="1567"/>
      <c r="G200" s="1567"/>
      <c r="H200" s="1567"/>
      <c r="I200" s="1567"/>
      <c r="J200" s="1567"/>
      <c r="K200" s="330"/>
      <c r="L200" s="507">
        <f t="shared" si="51"/>
        <v>0</v>
      </c>
      <c r="M200" s="1710" t="s">
        <v>5217</v>
      </c>
    </row>
    <row r="201" spans="1:13" ht="15.75" customHeight="1" thickBot="1" x14ac:dyDescent="0.3">
      <c r="A201" s="2004"/>
      <c r="B201" s="2095"/>
      <c r="C201" s="2091" t="s">
        <v>5270</v>
      </c>
      <c r="D201" s="2092"/>
      <c r="E201" s="1583"/>
      <c r="F201" s="1573"/>
      <c r="G201" s="1573"/>
      <c r="H201" s="1573"/>
      <c r="I201" s="1573"/>
      <c r="J201" s="1573"/>
      <c r="K201" s="1585"/>
      <c r="L201" s="510">
        <f t="shared" si="51"/>
        <v>0</v>
      </c>
      <c r="M201" s="1710" t="s">
        <v>5217</v>
      </c>
    </row>
    <row r="202" spans="1:13" ht="15.75" customHeight="1" x14ac:dyDescent="0.25">
      <c r="A202" s="2004"/>
      <c r="B202" s="2093" t="s">
        <v>344</v>
      </c>
      <c r="C202" s="2087" t="s">
        <v>495</v>
      </c>
      <c r="D202" s="2088"/>
      <c r="E202" s="1578"/>
      <c r="F202" s="1563"/>
      <c r="G202" s="1563"/>
      <c r="H202" s="1563"/>
      <c r="I202" s="1563"/>
      <c r="J202" s="1563"/>
      <c r="K202" s="327"/>
      <c r="L202" s="505">
        <f t="shared" si="51"/>
        <v>0</v>
      </c>
      <c r="M202" s="1710" t="s">
        <v>5217</v>
      </c>
    </row>
    <row r="203" spans="1:13" ht="15.75" customHeight="1" x14ac:dyDescent="0.25">
      <c r="A203" s="2004"/>
      <c r="B203" s="2094"/>
      <c r="C203" s="2089" t="s">
        <v>5269</v>
      </c>
      <c r="D203" s="2090"/>
      <c r="E203" s="480"/>
      <c r="F203" s="1567"/>
      <c r="G203" s="1567"/>
      <c r="H203" s="1567"/>
      <c r="I203" s="1567"/>
      <c r="J203" s="1567"/>
      <c r="K203" s="330"/>
      <c r="L203" s="507">
        <f t="shared" si="51"/>
        <v>0</v>
      </c>
      <c r="M203" s="1710" t="s">
        <v>5217</v>
      </c>
    </row>
    <row r="204" spans="1:13" ht="15.75" customHeight="1" x14ac:dyDescent="0.25">
      <c r="A204" s="2004"/>
      <c r="B204" s="2094"/>
      <c r="C204" s="2089" t="s">
        <v>497</v>
      </c>
      <c r="D204" s="2090"/>
      <c r="E204" s="480"/>
      <c r="F204" s="1567"/>
      <c r="G204" s="1567"/>
      <c r="H204" s="1567"/>
      <c r="I204" s="1567"/>
      <c r="J204" s="1567"/>
      <c r="K204" s="330"/>
      <c r="L204" s="507">
        <f t="shared" si="51"/>
        <v>0</v>
      </c>
      <c r="M204" s="1710" t="s">
        <v>5217</v>
      </c>
    </row>
    <row r="205" spans="1:13" ht="15.75" customHeight="1" x14ac:dyDescent="0.25">
      <c r="A205" s="2004"/>
      <c r="B205" s="2094"/>
      <c r="C205" s="2089" t="s">
        <v>498</v>
      </c>
      <c r="D205" s="2090"/>
      <c r="E205" s="480"/>
      <c r="F205" s="1690">
        <f t="shared" ref="F205:K205" si="53">F$22-SUM(F202:F204,F206:F208)</f>
        <v>0</v>
      </c>
      <c r="G205" s="1690">
        <f t="shared" si="53"/>
        <v>0</v>
      </c>
      <c r="H205" s="1690">
        <f t="shared" si="53"/>
        <v>0</v>
      </c>
      <c r="I205" s="1690">
        <f t="shared" si="53"/>
        <v>0</v>
      </c>
      <c r="J205" s="1690">
        <f t="shared" si="53"/>
        <v>0</v>
      </c>
      <c r="K205" s="1692">
        <f t="shared" si="53"/>
        <v>0</v>
      </c>
      <c r="L205" s="507">
        <f t="shared" si="51"/>
        <v>0</v>
      </c>
      <c r="M205" s="1710" t="s">
        <v>5217</v>
      </c>
    </row>
    <row r="206" spans="1:13" ht="15.75" customHeight="1" x14ac:dyDescent="0.25">
      <c r="A206" s="2004"/>
      <c r="B206" s="2094"/>
      <c r="C206" s="2089" t="s">
        <v>499</v>
      </c>
      <c r="D206" s="2090"/>
      <c r="E206" s="480"/>
      <c r="F206" s="1567"/>
      <c r="G206" s="1567"/>
      <c r="H206" s="1567"/>
      <c r="I206" s="1567"/>
      <c r="J206" s="1567"/>
      <c r="K206" s="330"/>
      <c r="L206" s="507">
        <f t="shared" si="51"/>
        <v>0</v>
      </c>
      <c r="M206" s="1710" t="s">
        <v>5217</v>
      </c>
    </row>
    <row r="207" spans="1:13" ht="15.75" customHeight="1" x14ac:dyDescent="0.25">
      <c r="A207" s="2004"/>
      <c r="B207" s="2094"/>
      <c r="C207" s="2089" t="s">
        <v>500</v>
      </c>
      <c r="D207" s="2090"/>
      <c r="E207" s="480"/>
      <c r="F207" s="1567"/>
      <c r="G207" s="1567"/>
      <c r="H207" s="1567"/>
      <c r="I207" s="1567"/>
      <c r="J207" s="1567"/>
      <c r="K207" s="330"/>
      <c r="L207" s="507">
        <f>SUM(F207:K207)</f>
        <v>0</v>
      </c>
      <c r="M207" s="1710" t="s">
        <v>5217</v>
      </c>
    </row>
    <row r="208" spans="1:13" ht="15.75" customHeight="1" thickBot="1" x14ac:dyDescent="0.3">
      <c r="A208" s="2005"/>
      <c r="B208" s="2095"/>
      <c r="C208" s="2091" t="s">
        <v>5270</v>
      </c>
      <c r="D208" s="2092"/>
      <c r="E208" s="1583"/>
      <c r="F208" s="1573"/>
      <c r="G208" s="1573"/>
      <c r="H208" s="1573"/>
      <c r="I208" s="1573"/>
      <c r="J208" s="1573"/>
      <c r="K208" s="1585"/>
      <c r="L208" s="510">
        <f t="shared" si="51"/>
        <v>0</v>
      </c>
      <c r="M208" s="1710" t="s">
        <v>5217</v>
      </c>
    </row>
    <row r="209" spans="1:13" ht="24" customHeight="1" thickBot="1" x14ac:dyDescent="0.3">
      <c r="A209" s="2096">
        <v>39</v>
      </c>
      <c r="B209" s="2113" t="s">
        <v>5276</v>
      </c>
      <c r="C209" s="2114"/>
      <c r="D209" s="2114"/>
      <c r="E209" s="2115"/>
      <c r="F209" s="518" t="s">
        <v>485</v>
      </c>
      <c r="G209" s="518" t="s">
        <v>486</v>
      </c>
      <c r="H209" s="518" t="s">
        <v>487</v>
      </c>
      <c r="I209" s="518" t="s">
        <v>488</v>
      </c>
      <c r="J209" s="518" t="s">
        <v>489</v>
      </c>
      <c r="K209" s="519" t="s">
        <v>490</v>
      </c>
      <c r="L209" s="520" t="s">
        <v>444</v>
      </c>
      <c r="M209" s="1709" t="s">
        <v>5240</v>
      </c>
    </row>
    <row r="210" spans="1:13" ht="15" customHeight="1" x14ac:dyDescent="0.25">
      <c r="A210" s="2097"/>
      <c r="B210" s="2116" t="s">
        <v>13</v>
      </c>
      <c r="C210" s="2104" t="s">
        <v>14</v>
      </c>
      <c r="D210" s="521" t="s">
        <v>385</v>
      </c>
      <c r="E210" s="522"/>
      <c r="F210" s="327"/>
      <c r="G210" s="327"/>
      <c r="H210" s="327"/>
      <c r="I210" s="327"/>
      <c r="J210" s="327"/>
      <c r="K210" s="327"/>
      <c r="L210" s="523">
        <f>SUM(F210:K210)</f>
        <v>0</v>
      </c>
      <c r="M210" s="1709" t="s">
        <v>5240</v>
      </c>
    </row>
    <row r="211" spans="1:13" x14ac:dyDescent="0.25">
      <c r="A211" s="2097"/>
      <c r="B211" s="2102"/>
      <c r="C211" s="2105"/>
      <c r="D211" s="524" t="s">
        <v>386</v>
      </c>
      <c r="E211" s="525"/>
      <c r="F211" s="330"/>
      <c r="G211" s="330"/>
      <c r="H211" s="330"/>
      <c r="I211" s="330"/>
      <c r="J211" s="330"/>
      <c r="K211" s="330"/>
      <c r="L211" s="526">
        <f t="shared" ref="L211:L220" si="54">SUM(F211:K211)</f>
        <v>0</v>
      </c>
      <c r="M211" s="1709" t="s">
        <v>5240</v>
      </c>
    </row>
    <row r="212" spans="1:13" x14ac:dyDescent="0.25">
      <c r="A212" s="2097"/>
      <c r="B212" s="2102"/>
      <c r="C212" s="2106"/>
      <c r="D212" s="527" t="s">
        <v>444</v>
      </c>
      <c r="E212" s="528"/>
      <c r="F212" s="529">
        <f t="shared" ref="F212:K212" si="55">SUM(F210:F211)</f>
        <v>0</v>
      </c>
      <c r="G212" s="529">
        <f t="shared" si="55"/>
        <v>0</v>
      </c>
      <c r="H212" s="529">
        <f t="shared" si="55"/>
        <v>0</v>
      </c>
      <c r="I212" s="529">
        <f>SUM(I210:I211)</f>
        <v>0</v>
      </c>
      <c r="J212" s="529">
        <f t="shared" si="55"/>
        <v>0</v>
      </c>
      <c r="K212" s="529">
        <f t="shared" si="55"/>
        <v>0</v>
      </c>
      <c r="L212" s="526">
        <f t="shared" si="54"/>
        <v>0</v>
      </c>
      <c r="M212" s="1709" t="s">
        <v>5240</v>
      </c>
    </row>
    <row r="213" spans="1:13" x14ac:dyDescent="0.25">
      <c r="A213" s="2097"/>
      <c r="B213" s="2102"/>
      <c r="C213" s="2110" t="s">
        <v>15</v>
      </c>
      <c r="D213" s="524" t="s">
        <v>385</v>
      </c>
      <c r="E213" s="525"/>
      <c r="F213" s="330"/>
      <c r="G213" s="330"/>
      <c r="H213" s="330"/>
      <c r="I213" s="330"/>
      <c r="J213" s="330"/>
      <c r="K213" s="330"/>
      <c r="L213" s="526">
        <f t="shared" si="54"/>
        <v>0</v>
      </c>
      <c r="M213" s="1709" t="s">
        <v>5240</v>
      </c>
    </row>
    <row r="214" spans="1:13" x14ac:dyDescent="0.25">
      <c r="A214" s="2097"/>
      <c r="B214" s="2102"/>
      <c r="C214" s="2105"/>
      <c r="D214" s="524" t="s">
        <v>386</v>
      </c>
      <c r="E214" s="525"/>
      <c r="F214" s="330"/>
      <c r="G214" s="330"/>
      <c r="H214" s="330"/>
      <c r="I214" s="330"/>
      <c r="J214" s="330"/>
      <c r="K214" s="330"/>
      <c r="L214" s="526">
        <f t="shared" si="54"/>
        <v>0</v>
      </c>
      <c r="M214" s="1709" t="s">
        <v>5240</v>
      </c>
    </row>
    <row r="215" spans="1:13" x14ac:dyDescent="0.25">
      <c r="A215" s="2097"/>
      <c r="B215" s="2102"/>
      <c r="C215" s="2106"/>
      <c r="D215" s="527" t="s">
        <v>444</v>
      </c>
      <c r="E215" s="528"/>
      <c r="F215" s="529">
        <f t="shared" ref="F215:K215" si="56">SUM(F213:F214)</f>
        <v>0</v>
      </c>
      <c r="G215" s="529">
        <f t="shared" si="56"/>
        <v>0</v>
      </c>
      <c r="H215" s="529">
        <f t="shared" si="56"/>
        <v>0</v>
      </c>
      <c r="I215" s="529">
        <f t="shared" si="56"/>
        <v>0</v>
      </c>
      <c r="J215" s="529">
        <f t="shared" si="56"/>
        <v>0</v>
      </c>
      <c r="K215" s="529">
        <f t="shared" si="56"/>
        <v>0</v>
      </c>
      <c r="L215" s="526">
        <f t="shared" si="54"/>
        <v>0</v>
      </c>
      <c r="M215" s="1709" t="s">
        <v>5240</v>
      </c>
    </row>
    <row r="216" spans="1:13" ht="15" customHeight="1" x14ac:dyDescent="0.25">
      <c r="A216" s="2097"/>
      <c r="B216" s="2102"/>
      <c r="C216" s="2110" t="s">
        <v>16</v>
      </c>
      <c r="D216" s="524" t="s">
        <v>385</v>
      </c>
      <c r="E216" s="525"/>
      <c r="F216" s="330"/>
      <c r="G216" s="330"/>
      <c r="H216" s="330"/>
      <c r="I216" s="330"/>
      <c r="J216" s="330"/>
      <c r="K216" s="330"/>
      <c r="L216" s="526">
        <f t="shared" si="54"/>
        <v>0</v>
      </c>
      <c r="M216" s="1709" t="s">
        <v>5240</v>
      </c>
    </row>
    <row r="217" spans="1:13" ht="15" customHeight="1" x14ac:dyDescent="0.25">
      <c r="A217" s="2097"/>
      <c r="B217" s="2102"/>
      <c r="C217" s="2105"/>
      <c r="D217" s="524" t="s">
        <v>386</v>
      </c>
      <c r="E217" s="525"/>
      <c r="F217" s="330"/>
      <c r="G217" s="330"/>
      <c r="H217" s="330"/>
      <c r="I217" s="330"/>
      <c r="J217" s="330"/>
      <c r="K217" s="330"/>
      <c r="L217" s="526">
        <f t="shared" si="54"/>
        <v>0</v>
      </c>
      <c r="M217" s="1709" t="s">
        <v>5240</v>
      </c>
    </row>
    <row r="218" spans="1:13" x14ac:dyDescent="0.25">
      <c r="A218" s="2097"/>
      <c r="B218" s="2102"/>
      <c r="C218" s="2106"/>
      <c r="D218" s="527" t="s">
        <v>444</v>
      </c>
      <c r="E218" s="528"/>
      <c r="F218" s="529">
        <f t="shared" ref="F218:K218" si="57">SUM(F216:F217)</f>
        <v>0</v>
      </c>
      <c r="G218" s="529">
        <f t="shared" si="57"/>
        <v>0</v>
      </c>
      <c r="H218" s="529">
        <f t="shared" si="57"/>
        <v>0</v>
      </c>
      <c r="I218" s="529">
        <f t="shared" si="57"/>
        <v>0</v>
      </c>
      <c r="J218" s="529">
        <f t="shared" si="57"/>
        <v>0</v>
      </c>
      <c r="K218" s="529">
        <f t="shared" si="57"/>
        <v>0</v>
      </c>
      <c r="L218" s="526">
        <f t="shared" si="54"/>
        <v>0</v>
      </c>
      <c r="M218" s="1709" t="s">
        <v>5240</v>
      </c>
    </row>
    <row r="219" spans="1:13" ht="15" customHeight="1" x14ac:dyDescent="0.25">
      <c r="A219" s="2097"/>
      <c r="B219" s="2102"/>
      <c r="C219" s="2110" t="s">
        <v>17</v>
      </c>
      <c r="D219" s="524" t="s">
        <v>385</v>
      </c>
      <c r="E219" s="525"/>
      <c r="F219" s="530">
        <f t="shared" ref="F219:K220" si="58">F20-SUM(F210,F213,F216)</f>
        <v>0</v>
      </c>
      <c r="G219" s="530">
        <f t="shared" si="58"/>
        <v>0</v>
      </c>
      <c r="H219" s="530">
        <f t="shared" si="58"/>
        <v>0</v>
      </c>
      <c r="I219" s="530">
        <f t="shared" si="58"/>
        <v>0</v>
      </c>
      <c r="J219" s="530">
        <f t="shared" si="58"/>
        <v>0</v>
      </c>
      <c r="K219" s="530">
        <f t="shared" si="58"/>
        <v>0</v>
      </c>
      <c r="L219" s="526">
        <f t="shared" si="54"/>
        <v>0</v>
      </c>
      <c r="M219" s="1709" t="s">
        <v>5240</v>
      </c>
    </row>
    <row r="220" spans="1:13" ht="15" customHeight="1" x14ac:dyDescent="0.25">
      <c r="A220" s="2097"/>
      <c r="B220" s="2102"/>
      <c r="C220" s="2105"/>
      <c r="D220" s="524" t="s">
        <v>386</v>
      </c>
      <c r="E220" s="525"/>
      <c r="F220" s="530">
        <f t="shared" si="58"/>
        <v>0</v>
      </c>
      <c r="G220" s="530">
        <f t="shared" si="58"/>
        <v>0</v>
      </c>
      <c r="H220" s="530">
        <f t="shared" si="58"/>
        <v>0</v>
      </c>
      <c r="I220" s="530">
        <f t="shared" si="58"/>
        <v>0</v>
      </c>
      <c r="J220" s="530">
        <f t="shared" si="58"/>
        <v>0</v>
      </c>
      <c r="K220" s="530">
        <f t="shared" si="58"/>
        <v>0</v>
      </c>
      <c r="L220" s="526">
        <f t="shared" si="54"/>
        <v>0</v>
      </c>
      <c r="M220" s="1709" t="s">
        <v>5240</v>
      </c>
    </row>
    <row r="221" spans="1:13" ht="15" customHeight="1" thickBot="1" x14ac:dyDescent="0.3">
      <c r="A221" s="2112"/>
      <c r="B221" s="2103"/>
      <c r="C221" s="2111"/>
      <c r="D221" s="531" t="s">
        <v>444</v>
      </c>
      <c r="E221" s="532"/>
      <c r="F221" s="533">
        <f t="shared" ref="F221:K221" si="59">SUM(F219:F220)</f>
        <v>0</v>
      </c>
      <c r="G221" s="533">
        <f t="shared" si="59"/>
        <v>0</v>
      </c>
      <c r="H221" s="533">
        <f t="shared" si="59"/>
        <v>0</v>
      </c>
      <c r="I221" s="533">
        <f t="shared" si="59"/>
        <v>0</v>
      </c>
      <c r="J221" s="533">
        <f t="shared" si="59"/>
        <v>0</v>
      </c>
      <c r="K221" s="533">
        <f t="shared" si="59"/>
        <v>0</v>
      </c>
      <c r="L221" s="280">
        <f>SUM(F221:K221)</f>
        <v>0</v>
      </c>
      <c r="M221" s="1709" t="s">
        <v>5240</v>
      </c>
    </row>
    <row r="222" spans="1:13" ht="20.25" customHeight="1" thickBot="1" x14ac:dyDescent="0.3">
      <c r="A222" s="2096">
        <v>40</v>
      </c>
      <c r="B222" s="2098" t="s">
        <v>5276</v>
      </c>
      <c r="C222" s="2099"/>
      <c r="D222" s="2100"/>
      <c r="E222" s="534" t="s">
        <v>5277</v>
      </c>
      <c r="F222" s="534" t="s">
        <v>485</v>
      </c>
      <c r="G222" s="534" t="s">
        <v>486</v>
      </c>
      <c r="H222" s="534" t="s">
        <v>487</v>
      </c>
      <c r="I222" s="534" t="s">
        <v>488</v>
      </c>
      <c r="J222" s="534" t="s">
        <v>489</v>
      </c>
      <c r="K222" s="535" t="s">
        <v>490</v>
      </c>
      <c r="L222" s="536" t="s">
        <v>5463</v>
      </c>
      <c r="M222" s="1554" t="s">
        <v>5240</v>
      </c>
    </row>
    <row r="223" spans="1:13" ht="15" customHeight="1" x14ac:dyDescent="0.25">
      <c r="A223" s="2097"/>
      <c r="B223" s="2101" t="s">
        <v>19</v>
      </c>
      <c r="C223" s="2104" t="s">
        <v>14</v>
      </c>
      <c r="D223" s="537" t="s">
        <v>385</v>
      </c>
      <c r="E223" s="330"/>
      <c r="F223" s="330"/>
      <c r="G223" s="330"/>
      <c r="H223" s="330"/>
      <c r="I223" s="330"/>
      <c r="J223" s="330"/>
      <c r="K223" s="330"/>
      <c r="L223" s="266">
        <f>SUM(F223:K223)</f>
        <v>0</v>
      </c>
      <c r="M223" s="1554" t="s">
        <v>5240</v>
      </c>
    </row>
    <row r="224" spans="1:13" x14ac:dyDescent="0.25">
      <c r="A224" s="2097"/>
      <c r="B224" s="2102"/>
      <c r="C224" s="2105"/>
      <c r="D224" s="538" t="s">
        <v>386</v>
      </c>
      <c r="E224" s="330"/>
      <c r="F224" s="330"/>
      <c r="G224" s="330"/>
      <c r="H224" s="330"/>
      <c r="I224" s="330"/>
      <c r="J224" s="330"/>
      <c r="K224" s="330"/>
      <c r="L224" s="273">
        <f t="shared" ref="L224:L237" si="60">SUM(F224:K224)</f>
        <v>0</v>
      </c>
      <c r="M224" s="1554" t="s">
        <v>5240</v>
      </c>
    </row>
    <row r="225" spans="1:13" x14ac:dyDescent="0.25">
      <c r="A225" s="2097"/>
      <c r="B225" s="2102"/>
      <c r="C225" s="2106"/>
      <c r="D225" s="539" t="s">
        <v>444</v>
      </c>
      <c r="E225" s="529">
        <f t="shared" ref="E225:K225" si="61">SUM(E223:E224)</f>
        <v>0</v>
      </c>
      <c r="F225" s="529">
        <f t="shared" si="61"/>
        <v>0</v>
      </c>
      <c r="G225" s="529">
        <f t="shared" si="61"/>
        <v>0</v>
      </c>
      <c r="H225" s="529">
        <f t="shared" si="61"/>
        <v>0</v>
      </c>
      <c r="I225" s="529">
        <f t="shared" si="61"/>
        <v>0</v>
      </c>
      <c r="J225" s="529">
        <f t="shared" si="61"/>
        <v>0</v>
      </c>
      <c r="K225" s="529">
        <f t="shared" si="61"/>
        <v>0</v>
      </c>
      <c r="L225" s="273">
        <f t="shared" si="60"/>
        <v>0</v>
      </c>
      <c r="M225" s="1554" t="s">
        <v>5240</v>
      </c>
    </row>
    <row r="226" spans="1:13" ht="15" customHeight="1" x14ac:dyDescent="0.25">
      <c r="A226" s="2097"/>
      <c r="B226" s="2102"/>
      <c r="C226" s="2107" t="s">
        <v>15</v>
      </c>
      <c r="D226" s="538" t="s">
        <v>385</v>
      </c>
      <c r="E226" s="330"/>
      <c r="F226" s="330"/>
      <c r="G226" s="330"/>
      <c r="H226" s="330"/>
      <c r="I226" s="330"/>
      <c r="J226" s="330"/>
      <c r="K226" s="330"/>
      <c r="L226" s="273">
        <f t="shared" si="60"/>
        <v>0</v>
      </c>
      <c r="M226" s="1554" t="s">
        <v>5240</v>
      </c>
    </row>
    <row r="227" spans="1:13" x14ac:dyDescent="0.25">
      <c r="A227" s="2097"/>
      <c r="B227" s="2102"/>
      <c r="C227" s="2108"/>
      <c r="D227" s="538" t="s">
        <v>386</v>
      </c>
      <c r="E227" s="330"/>
      <c r="F227" s="330"/>
      <c r="G227" s="330"/>
      <c r="H227" s="330"/>
      <c r="I227" s="330"/>
      <c r="J227" s="330"/>
      <c r="K227" s="330"/>
      <c r="L227" s="273">
        <f t="shared" si="60"/>
        <v>0</v>
      </c>
      <c r="M227" s="1554" t="s">
        <v>5240</v>
      </c>
    </row>
    <row r="228" spans="1:13" x14ac:dyDescent="0.25">
      <c r="A228" s="2097"/>
      <c r="B228" s="2102"/>
      <c r="C228" s="2109"/>
      <c r="D228" s="539" t="s">
        <v>444</v>
      </c>
      <c r="E228" s="529">
        <f t="shared" ref="E228:K228" si="62">SUM(E226:E227)</f>
        <v>0</v>
      </c>
      <c r="F228" s="529">
        <f t="shared" si="62"/>
        <v>0</v>
      </c>
      <c r="G228" s="529">
        <f t="shared" si="62"/>
        <v>0</v>
      </c>
      <c r="H228" s="529">
        <f t="shared" si="62"/>
        <v>0</v>
      </c>
      <c r="I228" s="529">
        <f t="shared" si="62"/>
        <v>0</v>
      </c>
      <c r="J228" s="529">
        <f t="shared" si="62"/>
        <v>0</v>
      </c>
      <c r="K228" s="529">
        <f t="shared" si="62"/>
        <v>0</v>
      </c>
      <c r="L228" s="273">
        <f t="shared" si="60"/>
        <v>0</v>
      </c>
      <c r="M228" s="1554" t="s">
        <v>5240</v>
      </c>
    </row>
    <row r="229" spans="1:13" ht="15" customHeight="1" x14ac:dyDescent="0.25">
      <c r="A229" s="2097"/>
      <c r="B229" s="2102"/>
      <c r="C229" s="2110" t="s">
        <v>16</v>
      </c>
      <c r="D229" s="538" t="s">
        <v>385</v>
      </c>
      <c r="E229" s="330"/>
      <c r="F229" s="330"/>
      <c r="G229" s="330"/>
      <c r="H229" s="330"/>
      <c r="I229" s="330"/>
      <c r="J229" s="330"/>
      <c r="K229" s="330"/>
      <c r="L229" s="273">
        <f t="shared" si="60"/>
        <v>0</v>
      </c>
      <c r="M229" s="1554" t="s">
        <v>5240</v>
      </c>
    </row>
    <row r="230" spans="1:13" x14ac:dyDescent="0.25">
      <c r="A230" s="2097"/>
      <c r="B230" s="2102"/>
      <c r="C230" s="2105"/>
      <c r="D230" s="538" t="s">
        <v>386</v>
      </c>
      <c r="E230" s="330"/>
      <c r="F230" s="330"/>
      <c r="G230" s="330"/>
      <c r="H230" s="330"/>
      <c r="I230" s="330"/>
      <c r="J230" s="330"/>
      <c r="K230" s="330"/>
      <c r="L230" s="273">
        <f t="shared" si="60"/>
        <v>0</v>
      </c>
      <c r="M230" s="1554" t="s">
        <v>5240</v>
      </c>
    </row>
    <row r="231" spans="1:13" x14ac:dyDescent="0.25">
      <c r="A231" s="2097"/>
      <c r="B231" s="2102"/>
      <c r="C231" s="2106"/>
      <c r="D231" s="539" t="s">
        <v>444</v>
      </c>
      <c r="E231" s="529">
        <f t="shared" ref="E231:K231" si="63">SUM(E229:E230)</f>
        <v>0</v>
      </c>
      <c r="F231" s="529">
        <f t="shared" si="63"/>
        <v>0</v>
      </c>
      <c r="G231" s="529">
        <f t="shared" si="63"/>
        <v>0</v>
      </c>
      <c r="H231" s="529">
        <f t="shared" si="63"/>
        <v>0</v>
      </c>
      <c r="I231" s="529">
        <f t="shared" si="63"/>
        <v>0</v>
      </c>
      <c r="J231" s="529">
        <f t="shared" si="63"/>
        <v>0</v>
      </c>
      <c r="K231" s="529">
        <f t="shared" si="63"/>
        <v>0</v>
      </c>
      <c r="L231" s="273">
        <f t="shared" si="60"/>
        <v>0</v>
      </c>
      <c r="M231" s="1554" t="s">
        <v>5240</v>
      </c>
    </row>
    <row r="232" spans="1:13" ht="15" customHeight="1" x14ac:dyDescent="0.25">
      <c r="A232" s="2097"/>
      <c r="B232" s="2102"/>
      <c r="C232" s="2110" t="s">
        <v>17</v>
      </c>
      <c r="D232" s="538" t="s">
        <v>385</v>
      </c>
      <c r="E232" s="530">
        <f t="shared" ref="E232:K233" si="64">E20-SUM(E223,E226,E229)</f>
        <v>0</v>
      </c>
      <c r="F232" s="530">
        <f t="shared" si="64"/>
        <v>0</v>
      </c>
      <c r="G232" s="530">
        <f t="shared" si="64"/>
        <v>0</v>
      </c>
      <c r="H232" s="530">
        <f t="shared" si="64"/>
        <v>0</v>
      </c>
      <c r="I232" s="530">
        <f t="shared" si="64"/>
        <v>0</v>
      </c>
      <c r="J232" s="530">
        <f t="shared" si="64"/>
        <v>0</v>
      </c>
      <c r="K232" s="530">
        <f t="shared" si="64"/>
        <v>0</v>
      </c>
      <c r="L232" s="273">
        <f t="shared" si="60"/>
        <v>0</v>
      </c>
      <c r="M232" s="1554" t="s">
        <v>5240</v>
      </c>
    </row>
    <row r="233" spans="1:13" x14ac:dyDescent="0.25">
      <c r="A233" s="2097"/>
      <c r="B233" s="2102"/>
      <c r="C233" s="2105"/>
      <c r="D233" s="538" t="s">
        <v>386</v>
      </c>
      <c r="E233" s="530">
        <f t="shared" si="64"/>
        <v>0</v>
      </c>
      <c r="F233" s="530">
        <f t="shared" si="64"/>
        <v>0</v>
      </c>
      <c r="G233" s="530">
        <f t="shared" si="64"/>
        <v>0</v>
      </c>
      <c r="H233" s="530">
        <f t="shared" si="64"/>
        <v>0</v>
      </c>
      <c r="I233" s="530">
        <f t="shared" si="64"/>
        <v>0</v>
      </c>
      <c r="J233" s="530">
        <f t="shared" si="64"/>
        <v>0</v>
      </c>
      <c r="K233" s="530">
        <f t="shared" si="64"/>
        <v>0</v>
      </c>
      <c r="L233" s="273">
        <f t="shared" si="60"/>
        <v>0</v>
      </c>
      <c r="M233" s="1554" t="s">
        <v>5240</v>
      </c>
    </row>
    <row r="234" spans="1:13" ht="15.75" thickBot="1" x14ac:dyDescent="0.3">
      <c r="A234" s="2097"/>
      <c r="B234" s="2103"/>
      <c r="C234" s="2111"/>
      <c r="D234" s="540" t="s">
        <v>444</v>
      </c>
      <c r="E234" s="533">
        <f t="shared" ref="E234:K234" si="65">SUM(E232:E233)</f>
        <v>0</v>
      </c>
      <c r="F234" s="533">
        <f t="shared" si="65"/>
        <v>0</v>
      </c>
      <c r="G234" s="533">
        <f t="shared" si="65"/>
        <v>0</v>
      </c>
      <c r="H234" s="533">
        <f t="shared" si="65"/>
        <v>0</v>
      </c>
      <c r="I234" s="533">
        <f t="shared" si="65"/>
        <v>0</v>
      </c>
      <c r="J234" s="533">
        <f t="shared" si="65"/>
        <v>0</v>
      </c>
      <c r="K234" s="533">
        <f t="shared" si="65"/>
        <v>0</v>
      </c>
      <c r="L234" s="273">
        <f t="shared" si="60"/>
        <v>0</v>
      </c>
      <c r="M234" s="1554" t="s">
        <v>5240</v>
      </c>
    </row>
    <row r="235" spans="1:13" ht="15" customHeight="1" x14ac:dyDescent="0.25">
      <c r="A235" s="2003">
        <v>41</v>
      </c>
      <c r="B235" s="2046" t="s">
        <v>20</v>
      </c>
      <c r="C235" s="2124"/>
      <c r="D235" s="541" t="s">
        <v>385</v>
      </c>
      <c r="E235" s="530"/>
      <c r="F235" s="330"/>
      <c r="G235" s="330"/>
      <c r="H235" s="330"/>
      <c r="I235" s="330"/>
      <c r="J235" s="330"/>
      <c r="K235" s="330"/>
      <c r="L235" s="273">
        <f t="shared" si="60"/>
        <v>0</v>
      </c>
      <c r="M235" s="1554" t="s">
        <v>5240</v>
      </c>
    </row>
    <row r="236" spans="1:13" x14ac:dyDescent="0.25">
      <c r="A236" s="2004"/>
      <c r="B236" s="2039"/>
      <c r="C236" s="2125"/>
      <c r="D236" s="542" t="s">
        <v>386</v>
      </c>
      <c r="E236" s="530"/>
      <c r="F236" s="330"/>
      <c r="G236" s="330"/>
      <c r="H236" s="330"/>
      <c r="I236" s="330"/>
      <c r="J236" s="330"/>
      <c r="K236" s="330"/>
      <c r="L236" s="273">
        <f t="shared" si="60"/>
        <v>0</v>
      </c>
      <c r="M236" s="1554" t="s">
        <v>5240</v>
      </c>
    </row>
    <row r="237" spans="1:13" ht="15.75" thickBot="1" x14ac:dyDescent="0.3">
      <c r="A237" s="2004"/>
      <c r="B237" s="2039"/>
      <c r="C237" s="2125"/>
      <c r="D237" s="543" t="s">
        <v>444</v>
      </c>
      <c r="E237" s="533">
        <f t="shared" ref="E237:K237" si="66">SUM(E235:E236)</f>
        <v>0</v>
      </c>
      <c r="F237" s="533">
        <f t="shared" si="66"/>
        <v>0</v>
      </c>
      <c r="G237" s="533">
        <f t="shared" si="66"/>
        <v>0</v>
      </c>
      <c r="H237" s="533">
        <f t="shared" si="66"/>
        <v>0</v>
      </c>
      <c r="I237" s="533">
        <f t="shared" si="66"/>
        <v>0</v>
      </c>
      <c r="J237" s="533">
        <f t="shared" si="66"/>
        <v>0</v>
      </c>
      <c r="K237" s="533">
        <f t="shared" si="66"/>
        <v>0</v>
      </c>
      <c r="L237" s="273">
        <f t="shared" si="60"/>
        <v>0</v>
      </c>
      <c r="M237" s="1554" t="s">
        <v>5240</v>
      </c>
    </row>
    <row r="238" spans="1:13" ht="16.5" hidden="1" thickBot="1" x14ac:dyDescent="0.3">
      <c r="A238" s="2126"/>
      <c r="B238" s="2127"/>
      <c r="C238" s="2128"/>
      <c r="D238" s="544" t="s">
        <v>462</v>
      </c>
      <c r="E238" s="545" t="s">
        <v>461</v>
      </c>
      <c r="F238" s="546" t="s">
        <v>485</v>
      </c>
      <c r="G238" s="546" t="s">
        <v>486</v>
      </c>
      <c r="H238" s="547" t="s">
        <v>487</v>
      </c>
      <c r="I238" s="548" t="s">
        <v>488</v>
      </c>
      <c r="J238" s="549" t="s">
        <v>489</v>
      </c>
      <c r="K238" s="550" t="s">
        <v>490</v>
      </c>
      <c r="L238" s="551" t="s">
        <v>444</v>
      </c>
      <c r="M238" s="1554" t="s">
        <v>5455</v>
      </c>
    </row>
    <row r="239" spans="1:13" ht="15" hidden="1" customHeight="1" x14ac:dyDescent="0.25">
      <c r="A239" s="2036">
        <v>42</v>
      </c>
      <c r="B239" s="2046" t="s">
        <v>5278</v>
      </c>
      <c r="C239" s="552" t="s">
        <v>385</v>
      </c>
      <c r="D239" s="553"/>
      <c r="E239" s="322"/>
      <c r="F239" s="305"/>
      <c r="G239" s="305"/>
      <c r="H239" s="315"/>
      <c r="I239" s="322"/>
      <c r="J239" s="305"/>
      <c r="K239" s="554"/>
      <c r="L239" s="266">
        <f t="shared" ref="L239:L241" si="67">SUM(D239:K239)</f>
        <v>0</v>
      </c>
      <c r="M239" s="1554" t="s">
        <v>5455</v>
      </c>
    </row>
    <row r="240" spans="1:13" ht="15.75" hidden="1" thickBot="1" x14ac:dyDescent="0.3">
      <c r="A240" s="2037"/>
      <c r="B240" s="2039"/>
      <c r="C240" s="555" t="s">
        <v>386</v>
      </c>
      <c r="D240" s="515"/>
      <c r="E240" s="324"/>
      <c r="F240" s="309"/>
      <c r="G240" s="309"/>
      <c r="H240" s="317"/>
      <c r="I240" s="324"/>
      <c r="J240" s="309"/>
      <c r="K240" s="556"/>
      <c r="L240" s="273">
        <f>SUM(D240:K240)</f>
        <v>0</v>
      </c>
      <c r="M240" s="1554" t="s">
        <v>5455</v>
      </c>
    </row>
    <row r="241" spans="1:13" ht="15.75" hidden="1" thickBot="1" x14ac:dyDescent="0.3">
      <c r="A241" s="2038"/>
      <c r="B241" s="2040"/>
      <c r="C241" s="557" t="s">
        <v>444</v>
      </c>
      <c r="D241" s="313">
        <f>SUM(D239:D240)</f>
        <v>0</v>
      </c>
      <c r="E241" s="325">
        <f>SUM(E239:E240)</f>
        <v>0</v>
      </c>
      <c r="F241" s="313">
        <f t="shared" ref="F241:K241" si="68">SUM(F239:F240)</f>
        <v>0</v>
      </c>
      <c r="G241" s="313">
        <f t="shared" si="68"/>
        <v>0</v>
      </c>
      <c r="H241" s="279">
        <f t="shared" si="68"/>
        <v>0</v>
      </c>
      <c r="I241" s="325">
        <f t="shared" si="68"/>
        <v>0</v>
      </c>
      <c r="J241" s="313">
        <f t="shared" si="68"/>
        <v>0</v>
      </c>
      <c r="K241" s="558">
        <f t="shared" si="68"/>
        <v>0</v>
      </c>
      <c r="L241" s="280">
        <f t="shared" si="67"/>
        <v>0</v>
      </c>
      <c r="M241" s="1554" t="s">
        <v>5455</v>
      </c>
    </row>
    <row r="242" spans="1:13" ht="25.5" customHeight="1" thickBot="1" x14ac:dyDescent="0.3">
      <c r="A242" s="2129" t="s">
        <v>5279</v>
      </c>
      <c r="B242" s="2130"/>
      <c r="C242" s="2130"/>
      <c r="D242" s="2130"/>
      <c r="E242" s="2130"/>
      <c r="F242" s="2130"/>
      <c r="G242" s="2130"/>
      <c r="H242" s="2130"/>
      <c r="I242" s="2130"/>
      <c r="J242" s="2130"/>
      <c r="K242" s="2130"/>
      <c r="L242" s="2130"/>
      <c r="M242" s="1709" t="s">
        <v>5217</v>
      </c>
    </row>
    <row r="243" spans="1:13" ht="33" customHeight="1" thickBot="1" x14ac:dyDescent="0.3">
      <c r="A243" s="559">
        <v>43</v>
      </c>
      <c r="B243" s="2118" t="s">
        <v>591</v>
      </c>
      <c r="C243" s="2119"/>
      <c r="D243" s="2120"/>
      <c r="E243" s="560"/>
      <c r="F243" s="561"/>
      <c r="G243" s="561"/>
      <c r="H243" s="561"/>
      <c r="I243" s="562"/>
      <c r="J243" s="562"/>
      <c r="K243" s="562"/>
      <c r="L243" s="562"/>
      <c r="M243" s="1709" t="s">
        <v>5217</v>
      </c>
    </row>
    <row r="244" spans="1:13" ht="32.25" customHeight="1" thickBot="1" x14ac:dyDescent="0.3">
      <c r="A244" s="563">
        <v>44</v>
      </c>
      <c r="B244" s="2118" t="s">
        <v>5280</v>
      </c>
      <c r="C244" s="2119"/>
      <c r="D244" s="2120"/>
      <c r="E244" s="564"/>
      <c r="F244" s="565"/>
      <c r="G244" s="565"/>
      <c r="H244" s="565"/>
      <c r="I244" s="566"/>
      <c r="J244" s="566"/>
      <c r="K244" s="566"/>
      <c r="L244" s="566"/>
      <c r="M244" s="1709" t="s">
        <v>5217</v>
      </c>
    </row>
    <row r="245" spans="1:13" ht="18" customHeight="1" thickBot="1" x14ac:dyDescent="0.3">
      <c r="A245" s="2121"/>
      <c r="B245" s="2122"/>
      <c r="C245" s="2122"/>
      <c r="D245" s="2123"/>
      <c r="E245" s="567" t="s">
        <v>509</v>
      </c>
      <c r="F245" s="568" t="s">
        <v>485</v>
      </c>
      <c r="G245" s="569" t="s">
        <v>486</v>
      </c>
      <c r="H245" s="569" t="s">
        <v>487</v>
      </c>
      <c r="I245" s="569" t="s">
        <v>488</v>
      </c>
      <c r="J245" s="569" t="s">
        <v>489</v>
      </c>
      <c r="K245" s="570" t="s">
        <v>490</v>
      </c>
      <c r="L245" s="571" t="s">
        <v>444</v>
      </c>
      <c r="M245" s="1709" t="s">
        <v>5217</v>
      </c>
    </row>
    <row r="246" spans="1:13" ht="20.25" customHeight="1" thickBot="1" x14ac:dyDescent="0.3">
      <c r="A246" s="572">
        <v>45</v>
      </c>
      <c r="B246" s="2118" t="s">
        <v>361</v>
      </c>
      <c r="C246" s="2119"/>
      <c r="D246" s="2120"/>
      <c r="E246" s="573"/>
      <c r="F246" s="574"/>
      <c r="G246" s="574"/>
      <c r="H246" s="574"/>
      <c r="I246" s="574"/>
      <c r="J246" s="574"/>
      <c r="K246" s="575"/>
      <c r="L246" s="576">
        <f>SUM(E246:K246)</f>
        <v>0</v>
      </c>
      <c r="M246" s="1709" t="s">
        <v>5217</v>
      </c>
    </row>
    <row r="247" spans="1:13" ht="20.25" customHeight="1" thickBot="1" x14ac:dyDescent="0.3">
      <c r="A247" s="577">
        <v>46</v>
      </c>
      <c r="B247" s="2118" t="s">
        <v>362</v>
      </c>
      <c r="C247" s="2119"/>
      <c r="D247" s="2119"/>
      <c r="E247" s="573"/>
      <c r="F247" s="574"/>
      <c r="G247" s="574"/>
      <c r="H247" s="574"/>
      <c r="I247" s="574"/>
      <c r="J247" s="574"/>
      <c r="K247" s="575"/>
      <c r="L247" s="576">
        <f t="shared" ref="L247:L249" si="69">SUM(E247:K247)</f>
        <v>0</v>
      </c>
      <c r="M247" s="1709" t="s">
        <v>5217</v>
      </c>
    </row>
    <row r="248" spans="1:13" ht="20.25" customHeight="1" thickBot="1" x14ac:dyDescent="0.3">
      <c r="A248" s="577">
        <v>47</v>
      </c>
      <c r="B248" s="2118" t="s">
        <v>363</v>
      </c>
      <c r="C248" s="2119"/>
      <c r="D248" s="2119"/>
      <c r="E248" s="573"/>
      <c r="F248" s="574"/>
      <c r="G248" s="574"/>
      <c r="H248" s="574"/>
      <c r="I248" s="574"/>
      <c r="J248" s="574"/>
      <c r="K248" s="575"/>
      <c r="L248" s="576">
        <f t="shared" si="69"/>
        <v>0</v>
      </c>
      <c r="M248" s="1709" t="s">
        <v>5217</v>
      </c>
    </row>
    <row r="249" spans="1:13" ht="20.25" customHeight="1" thickBot="1" x14ac:dyDescent="0.3">
      <c r="A249" s="577">
        <v>48</v>
      </c>
      <c r="B249" s="2137" t="s">
        <v>364</v>
      </c>
      <c r="C249" s="2138"/>
      <c r="D249" s="2138"/>
      <c r="E249" s="1704"/>
      <c r="F249" s="578"/>
      <c r="G249" s="578"/>
      <c r="H249" s="578"/>
      <c r="I249" s="578"/>
      <c r="J249" s="578"/>
      <c r="K249" s="579"/>
      <c r="L249" s="576">
        <f t="shared" si="69"/>
        <v>0</v>
      </c>
      <c r="M249" s="1709" t="s">
        <v>5217</v>
      </c>
    </row>
    <row r="250" spans="1:13" ht="5.25" customHeight="1" thickBot="1" x14ac:dyDescent="0.3">
      <c r="A250" s="580"/>
      <c r="B250" s="581"/>
      <c r="C250" s="582"/>
      <c r="D250" s="582"/>
      <c r="E250" s="583"/>
      <c r="F250" s="584"/>
      <c r="G250" s="584"/>
      <c r="H250" s="584"/>
      <c r="I250" s="584"/>
      <c r="J250" s="584"/>
      <c r="K250" s="584"/>
      <c r="L250" s="585"/>
      <c r="M250" s="1709" t="s">
        <v>5217</v>
      </c>
    </row>
    <row r="251" spans="1:13" ht="19.5" hidden="1" customHeight="1" x14ac:dyDescent="0.25">
      <c r="A251" s="2139">
        <v>49</v>
      </c>
      <c r="B251" s="2141" t="s">
        <v>365</v>
      </c>
      <c r="C251" s="2142"/>
      <c r="D251" s="2143"/>
      <c r="E251" s="586" t="s">
        <v>510</v>
      </c>
      <c r="F251" s="587" t="s">
        <v>511</v>
      </c>
      <c r="G251" s="587" t="s">
        <v>512</v>
      </c>
      <c r="H251" s="588" t="s">
        <v>513</v>
      </c>
      <c r="I251" s="589"/>
      <c r="J251" s="590"/>
      <c r="K251" s="590"/>
      <c r="L251" s="591"/>
      <c r="M251" s="1554" t="s">
        <v>5455</v>
      </c>
    </row>
    <row r="252" spans="1:13" ht="18.75" hidden="1" customHeight="1" thickBot="1" x14ac:dyDescent="0.3">
      <c r="A252" s="2140"/>
      <c r="B252" s="2144"/>
      <c r="C252" s="2145"/>
      <c r="D252" s="2146"/>
      <c r="E252" s="592"/>
      <c r="F252" s="593"/>
      <c r="G252" s="593"/>
      <c r="H252" s="594"/>
      <c r="I252" s="595"/>
      <c r="J252" s="596"/>
      <c r="K252" s="596"/>
      <c r="L252" s="597"/>
      <c r="M252" s="1554" t="s">
        <v>5455</v>
      </c>
    </row>
    <row r="253" spans="1:13" ht="5.25" customHeight="1" thickBot="1" x14ac:dyDescent="0.3">
      <c r="A253" s="580"/>
      <c r="B253" s="581"/>
      <c r="C253" s="582"/>
      <c r="D253" s="582"/>
      <c r="E253" s="583"/>
      <c r="F253" s="584"/>
      <c r="G253" s="584"/>
      <c r="H253" s="584"/>
      <c r="I253" s="584"/>
      <c r="J253" s="584"/>
      <c r="K253" s="584"/>
      <c r="L253" s="585"/>
      <c r="M253" s="1709" t="s">
        <v>5217</v>
      </c>
    </row>
    <row r="254" spans="1:13" ht="18" hidden="1" customHeight="1" thickBot="1" x14ac:dyDescent="0.3">
      <c r="A254" s="572">
        <v>50</v>
      </c>
      <c r="B254" s="2147" t="s">
        <v>5281</v>
      </c>
      <c r="C254" s="2148"/>
      <c r="D254" s="2148"/>
      <c r="E254" s="598"/>
      <c r="F254" s="599"/>
      <c r="G254" s="600"/>
      <c r="H254" s="600"/>
      <c r="I254" s="600"/>
      <c r="J254" s="600"/>
      <c r="K254" s="600"/>
      <c r="L254" s="600"/>
      <c r="M254" s="1554" t="s">
        <v>5455</v>
      </c>
    </row>
    <row r="255" spans="1:13" ht="18" hidden="1" customHeight="1" thickBot="1" x14ac:dyDescent="0.3">
      <c r="A255" s="601">
        <v>51</v>
      </c>
      <c r="B255" s="2118" t="s">
        <v>5282</v>
      </c>
      <c r="C255" s="2119"/>
      <c r="D255" s="2119"/>
      <c r="E255" s="602"/>
      <c r="F255" s="599"/>
      <c r="G255" s="2117"/>
      <c r="H255" s="2117"/>
      <c r="I255" s="2117"/>
      <c r="J255" s="600"/>
      <c r="K255" s="600"/>
      <c r="L255" s="600"/>
      <c r="M255" s="1554" t="s">
        <v>5455</v>
      </c>
    </row>
    <row r="256" spans="1:13" ht="18" hidden="1" customHeight="1" thickBot="1" x14ac:dyDescent="0.3">
      <c r="A256" s="603">
        <v>52</v>
      </c>
      <c r="B256" s="2131" t="s">
        <v>5283</v>
      </c>
      <c r="C256" s="2132"/>
      <c r="D256" s="2132"/>
      <c r="E256" s="602"/>
      <c r="F256" s="599"/>
      <c r="G256" s="600"/>
      <c r="H256" s="600"/>
      <c r="I256" s="600"/>
      <c r="J256" s="600"/>
      <c r="K256" s="600"/>
      <c r="L256" s="600"/>
      <c r="M256" s="1554" t="s">
        <v>5455</v>
      </c>
    </row>
    <row r="257" spans="1:13" ht="18" hidden="1" customHeight="1" thickBot="1" x14ac:dyDescent="0.3">
      <c r="A257" s="603">
        <v>53</v>
      </c>
      <c r="B257" s="2118" t="s">
        <v>5284</v>
      </c>
      <c r="C257" s="2119"/>
      <c r="D257" s="2119"/>
      <c r="E257" s="602"/>
      <c r="F257" s="599"/>
      <c r="G257" s="600"/>
      <c r="H257" s="600"/>
      <c r="I257" s="600"/>
      <c r="J257" s="600"/>
      <c r="K257" s="600"/>
      <c r="L257" s="600"/>
      <c r="M257" s="1554" t="s">
        <v>5455</v>
      </c>
    </row>
    <row r="258" spans="1:13" ht="18" hidden="1" customHeight="1" thickBot="1" x14ac:dyDescent="0.3">
      <c r="A258" s="603">
        <v>54</v>
      </c>
      <c r="B258" s="2118" t="s">
        <v>5285</v>
      </c>
      <c r="C258" s="2119"/>
      <c r="D258" s="2119"/>
      <c r="E258" s="602"/>
      <c r="F258" s="599"/>
      <c r="G258" s="600"/>
      <c r="H258" s="600"/>
      <c r="I258" s="600"/>
      <c r="J258" s="600"/>
      <c r="K258" s="600"/>
      <c r="L258" s="600"/>
      <c r="M258" s="1554" t="s">
        <v>5455</v>
      </c>
    </row>
    <row r="259" spans="1:13" ht="18" hidden="1" customHeight="1" thickBot="1" x14ac:dyDescent="0.3">
      <c r="A259" s="572">
        <v>55</v>
      </c>
      <c r="B259" s="2133" t="s">
        <v>5286</v>
      </c>
      <c r="C259" s="2134"/>
      <c r="D259" s="2134"/>
      <c r="E259" s="602"/>
      <c r="F259" s="599"/>
      <c r="G259" s="600"/>
      <c r="H259" s="600"/>
      <c r="I259" s="600"/>
      <c r="J259" s="600"/>
      <c r="K259" s="600"/>
      <c r="L259" s="600"/>
      <c r="M259" s="1554" t="s">
        <v>5455</v>
      </c>
    </row>
    <row r="260" spans="1:13" ht="18" hidden="1" customHeight="1" thickBot="1" x14ac:dyDescent="0.3">
      <c r="A260" s="601">
        <v>56</v>
      </c>
      <c r="B260" s="2135" t="s">
        <v>5287</v>
      </c>
      <c r="C260" s="2136"/>
      <c r="D260" s="2136"/>
      <c r="E260" s="602"/>
      <c r="F260" s="599"/>
      <c r="G260" s="600"/>
      <c r="H260" s="600"/>
      <c r="I260" s="600"/>
      <c r="J260" s="600"/>
      <c r="K260" s="600"/>
      <c r="L260" s="600"/>
      <c r="M260" s="1554" t="s">
        <v>5455</v>
      </c>
    </row>
    <row r="261" spans="1:13" ht="18" hidden="1" customHeight="1" thickBot="1" x14ac:dyDescent="0.3">
      <c r="A261" s="603">
        <v>57</v>
      </c>
      <c r="B261" s="2135" t="s">
        <v>5288</v>
      </c>
      <c r="C261" s="2136"/>
      <c r="D261" s="2136"/>
      <c r="E261" s="602"/>
      <c r="F261" s="599"/>
      <c r="G261" s="600"/>
      <c r="H261" s="600"/>
      <c r="I261" s="600"/>
      <c r="J261" s="600"/>
      <c r="K261" s="600"/>
      <c r="L261" s="600"/>
      <c r="M261" s="1554" t="s">
        <v>5455</v>
      </c>
    </row>
    <row r="262" spans="1:13" ht="18" hidden="1" customHeight="1" thickBot="1" x14ac:dyDescent="0.3">
      <c r="A262" s="572">
        <v>58</v>
      </c>
      <c r="B262" s="2135" t="s">
        <v>5289</v>
      </c>
      <c r="C262" s="2136"/>
      <c r="D262" s="2136"/>
      <c r="E262" s="602"/>
      <c r="F262" s="599"/>
      <c r="G262" s="600"/>
      <c r="H262" s="600"/>
      <c r="I262" s="600"/>
      <c r="J262" s="600"/>
      <c r="K262" s="600"/>
      <c r="L262" s="600"/>
      <c r="M262" s="1554" t="s">
        <v>5455</v>
      </c>
    </row>
    <row r="263" spans="1:13" ht="18" hidden="1" customHeight="1" thickBot="1" x14ac:dyDescent="0.3">
      <c r="A263" s="601">
        <v>59</v>
      </c>
      <c r="B263" s="2135" t="s">
        <v>5290</v>
      </c>
      <c r="C263" s="2136"/>
      <c r="D263" s="2136"/>
      <c r="E263" s="602"/>
      <c r="F263" s="599"/>
      <c r="G263" s="600"/>
      <c r="H263" s="600"/>
      <c r="I263" s="600"/>
      <c r="J263" s="600"/>
      <c r="K263" s="600"/>
      <c r="L263" s="600"/>
      <c r="M263" s="1554" t="s">
        <v>5455</v>
      </c>
    </row>
    <row r="264" spans="1:13" ht="18" hidden="1" customHeight="1" thickBot="1" x14ac:dyDescent="0.3">
      <c r="A264" s="601">
        <v>60</v>
      </c>
      <c r="B264" s="2131" t="s">
        <v>5291</v>
      </c>
      <c r="C264" s="2132"/>
      <c r="D264" s="2132"/>
      <c r="E264" s="604"/>
      <c r="F264" s="2158"/>
      <c r="G264" s="2159"/>
      <c r="H264" s="2159"/>
      <c r="I264" s="2159"/>
      <c r="J264" s="2159"/>
      <c r="K264" s="2159"/>
      <c r="L264" s="2159"/>
      <c r="M264" s="1554" t="s">
        <v>5455</v>
      </c>
    </row>
    <row r="265" spans="1:13" ht="30.75" hidden="1" customHeight="1" thickBot="1" x14ac:dyDescent="0.3">
      <c r="A265" s="2160">
        <v>61</v>
      </c>
      <c r="B265" s="2162" t="s">
        <v>367</v>
      </c>
      <c r="C265" s="2163"/>
      <c r="D265" s="605" t="s">
        <v>525</v>
      </c>
      <c r="E265" s="606" t="s">
        <v>526</v>
      </c>
      <c r="F265" s="607" t="s">
        <v>527</v>
      </c>
      <c r="G265" s="607" t="s">
        <v>528</v>
      </c>
      <c r="H265" s="607" t="s">
        <v>529</v>
      </c>
      <c r="I265" s="607" t="s">
        <v>530</v>
      </c>
      <c r="J265" s="607" t="s">
        <v>531</v>
      </c>
      <c r="K265" s="607" t="s">
        <v>532</v>
      </c>
      <c r="L265" s="608" t="s">
        <v>533</v>
      </c>
      <c r="M265" s="1554" t="s">
        <v>5455</v>
      </c>
    </row>
    <row r="266" spans="1:13" ht="21" hidden="1" customHeight="1" thickBot="1" x14ac:dyDescent="0.3">
      <c r="A266" s="2161"/>
      <c r="B266" s="2164"/>
      <c r="C266" s="2165"/>
      <c r="D266" s="609"/>
      <c r="E266" s="610"/>
      <c r="F266" s="610"/>
      <c r="G266" s="610"/>
      <c r="H266" s="610"/>
      <c r="I266" s="610"/>
      <c r="J266" s="610"/>
      <c r="K266" s="610"/>
      <c r="L266" s="611"/>
      <c r="M266" s="1554" t="s">
        <v>5455</v>
      </c>
    </row>
    <row r="267" spans="1:13" ht="31.5" hidden="1" customHeight="1" x14ac:dyDescent="0.25">
      <c r="A267" s="2153">
        <v>62</v>
      </c>
      <c r="B267" s="2141" t="s">
        <v>368</v>
      </c>
      <c r="C267" s="2142"/>
      <c r="D267" s="2143"/>
      <c r="E267" s="612" t="s">
        <v>534</v>
      </c>
      <c r="F267" s="613" t="s">
        <v>535</v>
      </c>
      <c r="G267" s="614" t="s">
        <v>536</v>
      </c>
      <c r="H267" s="615"/>
      <c r="I267" s="615"/>
      <c r="J267" s="615"/>
      <c r="K267" s="616"/>
      <c r="L267" s="221"/>
      <c r="M267" s="1554" t="s">
        <v>5455</v>
      </c>
    </row>
    <row r="268" spans="1:13" ht="21" hidden="1" customHeight="1" thickBot="1" x14ac:dyDescent="0.3">
      <c r="A268" s="2154"/>
      <c r="B268" s="2144"/>
      <c r="C268" s="2145"/>
      <c r="D268" s="2146"/>
      <c r="E268" s="617"/>
      <c r="F268" s="618"/>
      <c r="G268" s="619"/>
      <c r="H268" s="615"/>
      <c r="I268" s="615"/>
      <c r="J268" s="615"/>
      <c r="K268" s="616"/>
      <c r="L268" s="221"/>
      <c r="M268" s="1554" t="s">
        <v>5455</v>
      </c>
    </row>
    <row r="269" spans="1:13" ht="27.75" hidden="1" customHeight="1" thickBot="1" x14ac:dyDescent="0.3">
      <c r="A269" s="2153">
        <v>63</v>
      </c>
      <c r="B269" s="2141" t="s">
        <v>369</v>
      </c>
      <c r="C269" s="2142"/>
      <c r="D269" s="2143"/>
      <c r="E269" s="620" t="s">
        <v>537</v>
      </c>
      <c r="F269" s="621" t="s">
        <v>538</v>
      </c>
      <c r="G269" s="621" t="s">
        <v>539</v>
      </c>
      <c r="H269" s="621" t="s">
        <v>540</v>
      </c>
      <c r="I269" s="622" t="s">
        <v>541</v>
      </c>
      <c r="J269" s="615"/>
      <c r="K269" s="615"/>
      <c r="L269" s="615"/>
      <c r="M269" s="1554" t="s">
        <v>5455</v>
      </c>
    </row>
    <row r="270" spans="1:13" ht="18.75" hidden="1" customHeight="1" thickBot="1" x14ac:dyDescent="0.3">
      <c r="A270" s="2154"/>
      <c r="B270" s="2144"/>
      <c r="C270" s="2145"/>
      <c r="D270" s="2146"/>
      <c r="E270" s="623"/>
      <c r="F270" s="623"/>
      <c r="G270" s="623"/>
      <c r="H270" s="623"/>
      <c r="I270" s="623"/>
      <c r="J270" s="615"/>
      <c r="K270" s="615"/>
      <c r="L270" s="615"/>
      <c r="M270" s="1554" t="s">
        <v>5455</v>
      </c>
    </row>
    <row r="271" spans="1:13" ht="36" customHeight="1" thickBot="1" x14ac:dyDescent="0.3">
      <c r="A271" s="559">
        <v>64</v>
      </c>
      <c r="B271" s="2155" t="s">
        <v>370</v>
      </c>
      <c r="C271" s="2156"/>
      <c r="D271" s="2157"/>
      <c r="E271" s="624"/>
      <c r="F271" s="600"/>
      <c r="G271" s="615"/>
      <c r="H271" s="615"/>
      <c r="I271" s="615"/>
      <c r="J271" s="615"/>
      <c r="K271" s="615"/>
      <c r="L271" s="615"/>
      <c r="M271" s="1554" t="s">
        <v>5263</v>
      </c>
    </row>
    <row r="272" spans="1:13" ht="35.25" customHeight="1" thickBot="1" x14ac:dyDescent="0.3">
      <c r="A272" s="563">
        <v>65</v>
      </c>
      <c r="B272" s="2155" t="s">
        <v>371</v>
      </c>
      <c r="C272" s="2156"/>
      <c r="D272" s="2157"/>
      <c r="E272" s="625"/>
      <c r="F272" s="600"/>
      <c r="G272" s="615"/>
      <c r="H272" s="615"/>
      <c r="I272" s="615"/>
      <c r="J272" s="615"/>
      <c r="K272" s="615"/>
      <c r="L272" s="615"/>
      <c r="M272" s="1554" t="s">
        <v>5263</v>
      </c>
    </row>
    <row r="273" spans="1:15" ht="39" customHeight="1" thickBot="1" x14ac:dyDescent="0.3">
      <c r="A273" s="2153">
        <v>66</v>
      </c>
      <c r="B273" s="2183" t="s">
        <v>372</v>
      </c>
      <c r="C273" s="2184"/>
      <c r="D273" s="2185"/>
      <c r="E273" s="626" t="s">
        <v>542</v>
      </c>
      <c r="F273" s="626" t="s">
        <v>543</v>
      </c>
      <c r="G273" s="626" t="s">
        <v>544</v>
      </c>
      <c r="H273" s="627" t="s">
        <v>545</v>
      </c>
      <c r="I273" s="615"/>
      <c r="J273" s="615"/>
      <c r="K273" s="615"/>
      <c r="L273" s="615"/>
      <c r="M273" s="1709" t="s">
        <v>5217</v>
      </c>
    </row>
    <row r="274" spans="1:15" ht="23.25" customHeight="1" thickBot="1" x14ac:dyDescent="0.3">
      <c r="A274" s="2182"/>
      <c r="B274" s="2144"/>
      <c r="C274" s="2145"/>
      <c r="D274" s="2146"/>
      <c r="E274" s="628"/>
      <c r="F274" s="629"/>
      <c r="G274" s="630"/>
      <c r="H274" s="630"/>
      <c r="I274" s="615"/>
      <c r="J274" s="615"/>
      <c r="K274" s="615"/>
      <c r="L274" s="615"/>
      <c r="M274" s="1709" t="s">
        <v>5217</v>
      </c>
    </row>
    <row r="275" spans="1:15" ht="15.75" customHeight="1" x14ac:dyDescent="0.25">
      <c r="A275" s="2153">
        <v>67</v>
      </c>
      <c r="B275" s="2173" t="s">
        <v>373</v>
      </c>
      <c r="C275" s="2186"/>
      <c r="D275" s="2174"/>
      <c r="E275" s="631" t="s">
        <v>546</v>
      </c>
      <c r="F275" s="632" t="s">
        <v>547</v>
      </c>
      <c r="G275" s="633" t="s">
        <v>548</v>
      </c>
      <c r="H275" s="634" t="s">
        <v>549</v>
      </c>
      <c r="I275" s="2149" t="s">
        <v>550</v>
      </c>
      <c r="J275" s="2150"/>
      <c r="K275" s="2150"/>
      <c r="L275" s="2150"/>
      <c r="M275" s="1709" t="s">
        <v>5217</v>
      </c>
    </row>
    <row r="276" spans="1:15" ht="19.5" customHeight="1" thickBot="1" x14ac:dyDescent="0.3">
      <c r="A276" s="2182"/>
      <c r="B276" s="2175"/>
      <c r="C276" s="2187"/>
      <c r="D276" s="2176"/>
      <c r="E276" s="635"/>
      <c r="F276" s="636"/>
      <c r="G276" s="637"/>
      <c r="H276" s="638"/>
      <c r="I276" s="2151"/>
      <c r="J276" s="2152"/>
      <c r="K276" s="2152"/>
      <c r="L276" s="2152"/>
      <c r="M276" s="1709" t="s">
        <v>5217</v>
      </c>
    </row>
    <row r="277" spans="1:15" ht="27" customHeight="1" thickBot="1" x14ac:dyDescent="0.3">
      <c r="A277" s="639">
        <v>68</v>
      </c>
      <c r="B277" s="2166" t="s">
        <v>374</v>
      </c>
      <c r="C277" s="2167"/>
      <c r="D277" s="2168"/>
      <c r="E277" s="640"/>
      <c r="F277" s="221"/>
      <c r="G277" s="221"/>
      <c r="H277" s="221"/>
      <c r="I277" s="221"/>
      <c r="J277" s="221"/>
      <c r="K277" s="221"/>
      <c r="L277" s="221"/>
      <c r="M277" s="1709" t="s">
        <v>5217</v>
      </c>
    </row>
    <row r="278" spans="1:15" ht="29.25" hidden="1" customHeight="1" thickBot="1" x14ac:dyDescent="0.3">
      <c r="A278" s="559">
        <v>69</v>
      </c>
      <c r="B278" s="2169" t="s">
        <v>375</v>
      </c>
      <c r="C278" s="2170"/>
      <c r="D278" s="2171"/>
      <c r="E278" s="641"/>
      <c r="F278" s="221"/>
      <c r="G278" s="221"/>
      <c r="H278" s="221"/>
      <c r="I278" s="221"/>
      <c r="J278" s="221"/>
      <c r="K278" s="221"/>
      <c r="L278" s="221"/>
      <c r="M278" s="1554" t="s">
        <v>5455</v>
      </c>
    </row>
    <row r="279" spans="1:15" ht="39" hidden="1" thickBot="1" x14ac:dyDescent="0.3">
      <c r="A279" s="2160">
        <v>70</v>
      </c>
      <c r="B279" s="2173" t="s">
        <v>5292</v>
      </c>
      <c r="C279" s="2174"/>
      <c r="D279" s="2179" t="s">
        <v>376</v>
      </c>
      <c r="E279" s="642" t="s">
        <v>377</v>
      </c>
      <c r="F279" s="643" t="s">
        <v>378</v>
      </c>
      <c r="G279" s="644" t="s">
        <v>379</v>
      </c>
      <c r="H279" s="645"/>
      <c r="I279" s="645"/>
      <c r="J279" s="645"/>
      <c r="K279" s="645"/>
      <c r="L279" s="645"/>
      <c r="M279" s="1554" t="s">
        <v>5455</v>
      </c>
    </row>
    <row r="280" spans="1:15" ht="14.45" hidden="1" customHeight="1" thickBot="1" x14ac:dyDescent="0.3">
      <c r="A280" s="2172"/>
      <c r="B280" s="2175"/>
      <c r="C280" s="2176"/>
      <c r="D280" s="2180"/>
      <c r="E280" s="646" t="s">
        <v>551</v>
      </c>
      <c r="F280" s="647" t="s">
        <v>552</v>
      </c>
      <c r="G280" s="648" t="s">
        <v>553</v>
      </c>
      <c r="H280" s="649"/>
      <c r="I280" s="649"/>
      <c r="J280" s="649"/>
      <c r="K280" s="649"/>
      <c r="L280" s="649"/>
      <c r="M280" s="1554" t="s">
        <v>5455</v>
      </c>
    </row>
    <row r="281" spans="1:15" ht="19.5" hidden="1" thickBot="1" x14ac:dyDescent="0.3">
      <c r="A281" s="2161"/>
      <c r="B281" s="2177"/>
      <c r="C281" s="2178"/>
      <c r="D281" s="650"/>
      <c r="E281" s="651"/>
      <c r="F281" s="652"/>
      <c r="G281" s="653"/>
      <c r="H281" s="654"/>
      <c r="I281" s="655"/>
      <c r="J281" s="655"/>
      <c r="K281" s="655"/>
      <c r="L281" s="655"/>
      <c r="M281" s="1554" t="s">
        <v>5455</v>
      </c>
    </row>
    <row r="282" spans="1:15" ht="19.5" hidden="1" customHeight="1" thickBot="1" x14ac:dyDescent="0.3">
      <c r="A282" s="2160">
        <v>71</v>
      </c>
      <c r="B282" s="2162" t="s">
        <v>5293</v>
      </c>
      <c r="C282" s="2181"/>
      <c r="D282" s="2181"/>
      <c r="E282" s="656" t="s">
        <v>554</v>
      </c>
      <c r="F282" s="656" t="s">
        <v>555</v>
      </c>
      <c r="G282" s="657" t="s">
        <v>556</v>
      </c>
      <c r="H282" s="658"/>
      <c r="I282" s="658"/>
      <c r="J282" s="655"/>
      <c r="K282" s="655"/>
      <c r="L282" s="655"/>
      <c r="M282" s="1554" t="s">
        <v>5614</v>
      </c>
    </row>
    <row r="283" spans="1:15" ht="19.5" hidden="1" thickBot="1" x14ac:dyDescent="0.3">
      <c r="A283" s="2161"/>
      <c r="B283" s="2137"/>
      <c r="C283" s="2138"/>
      <c r="D283" s="2138"/>
      <c r="E283" s="659"/>
      <c r="F283" s="660"/>
      <c r="G283" s="660"/>
      <c r="H283" s="661"/>
      <c r="I283" s="662"/>
      <c r="J283" s="663"/>
      <c r="K283" s="663"/>
      <c r="L283" s="663"/>
      <c r="M283" s="1554" t="s">
        <v>5614</v>
      </c>
    </row>
    <row r="284" spans="1:15" ht="25.5" customHeight="1" thickBot="1" x14ac:dyDescent="0.3">
      <c r="A284" s="664">
        <v>72</v>
      </c>
      <c r="B284" s="2118" t="s">
        <v>381</v>
      </c>
      <c r="C284" s="2119"/>
      <c r="D284" s="2119"/>
      <c r="E284" s="665"/>
      <c r="F284" s="666"/>
      <c r="G284" s="666"/>
      <c r="H284" s="667"/>
      <c r="I284" s="668"/>
      <c r="J284" s="669"/>
      <c r="K284" s="669"/>
      <c r="L284" s="669"/>
      <c r="M284" s="1709" t="s">
        <v>5217</v>
      </c>
    </row>
    <row r="285" spans="1:15" s="671" customFormat="1" ht="25.5" customHeight="1" thickBot="1" x14ac:dyDescent="0.3">
      <c r="A285" s="559">
        <v>73</v>
      </c>
      <c r="B285" s="2137" t="s">
        <v>382</v>
      </c>
      <c r="C285" s="2138"/>
      <c r="D285" s="2138"/>
      <c r="E285" s="670"/>
      <c r="F285" s="666"/>
      <c r="G285" s="666"/>
      <c r="H285" s="220"/>
      <c r="I285" s="220"/>
      <c r="J285" s="220"/>
      <c r="K285" s="669"/>
      <c r="L285" s="669"/>
      <c r="M285" s="1709" t="s">
        <v>5217</v>
      </c>
    </row>
    <row r="286" spans="1:15" s="671" customFormat="1" ht="31.5" customHeight="1" x14ac:dyDescent="0.25">
      <c r="A286" s="2160">
        <v>74</v>
      </c>
      <c r="B286" s="2162" t="s">
        <v>56</v>
      </c>
      <c r="C286" s="2181"/>
      <c r="D286" s="2181"/>
      <c r="E286" s="672" t="s">
        <v>433</v>
      </c>
      <c r="F286" s="673" t="s">
        <v>434</v>
      </c>
      <c r="G286" s="674" t="s">
        <v>435</v>
      </c>
      <c r="H286" s="220"/>
      <c r="I286" s="220"/>
      <c r="J286" s="220"/>
      <c r="K286" s="675"/>
      <c r="L286" s="675"/>
      <c r="M286" s="1709" t="s">
        <v>5217</v>
      </c>
      <c r="N286" s="676"/>
      <c r="O286" s="677"/>
    </row>
    <row r="287" spans="1:15" ht="22.5" customHeight="1" thickBot="1" x14ac:dyDescent="0.3">
      <c r="A287" s="2161"/>
      <c r="B287" s="2137"/>
      <c r="C287" s="2138"/>
      <c r="D287" s="2138"/>
      <c r="E287" s="678"/>
      <c r="F287" s="679"/>
      <c r="G287" s="680"/>
      <c r="H287" s="221"/>
      <c r="I287" s="221"/>
      <c r="J287" s="221"/>
      <c r="K287" s="675"/>
      <c r="L287" s="675"/>
      <c r="M287" s="1709" t="s">
        <v>5217</v>
      </c>
      <c r="N287" s="676"/>
      <c r="O287" s="677"/>
    </row>
    <row r="288" spans="1:15" ht="18.75" customHeight="1" x14ac:dyDescent="0.25">
      <c r="A288" s="2160">
        <v>75</v>
      </c>
      <c r="B288" s="2162" t="s">
        <v>57</v>
      </c>
      <c r="C288" s="2181"/>
      <c r="D288" s="2181"/>
      <c r="E288" s="672" t="s">
        <v>436</v>
      </c>
      <c r="F288" s="681" t="s">
        <v>437</v>
      </c>
      <c r="G288" s="682" t="s">
        <v>438</v>
      </c>
      <c r="H288" s="221"/>
      <c r="I288" s="221"/>
      <c r="J288" s="221"/>
      <c r="K288" s="675"/>
      <c r="L288" s="675"/>
      <c r="M288" s="1709" t="s">
        <v>5217</v>
      </c>
    </row>
    <row r="289" spans="1:20" ht="22.5" customHeight="1" thickBot="1" x14ac:dyDescent="0.3">
      <c r="A289" s="2161"/>
      <c r="B289" s="2164"/>
      <c r="C289" s="2117"/>
      <c r="D289" s="2117"/>
      <c r="E289" s="683"/>
      <c r="F289" s="684"/>
      <c r="G289" s="685"/>
      <c r="H289" s="221"/>
      <c r="I289" s="221"/>
      <c r="J289" s="221"/>
      <c r="K289" s="675"/>
      <c r="L289" s="675"/>
      <c r="M289" s="1709" t="s">
        <v>5217</v>
      </c>
    </row>
    <row r="290" spans="1:20" ht="19.5" customHeight="1" thickBot="1" x14ac:dyDescent="0.3">
      <c r="A290" s="2153">
        <v>76</v>
      </c>
      <c r="B290" s="2208" t="s">
        <v>5295</v>
      </c>
      <c r="C290" s="2209"/>
      <c r="D290" s="2210"/>
      <c r="E290" s="2214" t="s">
        <v>5296</v>
      </c>
      <c r="F290" s="2215"/>
      <c r="G290" s="2215"/>
      <c r="H290" s="2214" t="s">
        <v>5297</v>
      </c>
      <c r="I290" s="2215"/>
      <c r="J290" s="2216"/>
      <c r="K290" s="2188" t="s">
        <v>5298</v>
      </c>
      <c r="L290" s="686"/>
      <c r="M290" s="1709" t="s">
        <v>5217</v>
      </c>
      <c r="Q290" s="687"/>
      <c r="R290" s="687" t="s">
        <v>561</v>
      </c>
      <c r="S290" s="687" t="s">
        <v>5299</v>
      </c>
    </row>
    <row r="291" spans="1:20" ht="15" customHeight="1" thickBot="1" x14ac:dyDescent="0.3">
      <c r="A291" s="2182"/>
      <c r="B291" s="2211"/>
      <c r="C291" s="2212"/>
      <c r="D291" s="2213"/>
      <c r="E291" s="688" t="s">
        <v>457</v>
      </c>
      <c r="F291" s="2190" t="s">
        <v>557</v>
      </c>
      <c r="G291" s="2191"/>
      <c r="H291" s="689" t="s">
        <v>457</v>
      </c>
      <c r="I291" s="2190" t="s">
        <v>557</v>
      </c>
      <c r="J291" s="2192"/>
      <c r="K291" s="2189"/>
      <c r="L291" s="221"/>
      <c r="M291" s="1709" t="s">
        <v>5217</v>
      </c>
      <c r="Q291" s="687">
        <f>H292-E292</f>
        <v>0</v>
      </c>
      <c r="R291" s="687" t="str">
        <f>IF(OR(Q291&lt;1,Q291&gt;30),"",1)</f>
        <v/>
      </c>
      <c r="S291" s="687" t="str">
        <f>IF(Q291&gt;30,1,"")</f>
        <v/>
      </c>
    </row>
    <row r="292" spans="1:20" x14ac:dyDescent="0.25">
      <c r="A292" s="2182"/>
      <c r="B292" s="2193" t="s">
        <v>33</v>
      </c>
      <c r="C292" s="2194"/>
      <c r="D292" s="2195"/>
      <c r="E292" s="690"/>
      <c r="F292" s="2196"/>
      <c r="G292" s="2196"/>
      <c r="H292" s="691"/>
      <c r="I292" s="2196"/>
      <c r="J292" s="2197"/>
      <c r="K292" s="692" t="str">
        <f>IF(I292="","",IF(I292&gt;F292,1,I292/F292))</f>
        <v/>
      </c>
      <c r="L292" s="221"/>
      <c r="M292" s="1709" t="s">
        <v>5217</v>
      </c>
      <c r="Q292" s="687">
        <f>H293-E293</f>
        <v>0</v>
      </c>
      <c r="R292" s="687" t="str">
        <f>IF(OR(Q292&lt;1,Q292&gt;30),"",1)</f>
        <v/>
      </c>
      <c r="S292" s="687" t="str">
        <f t="shared" ref="S292:S293" si="70">IF(Q292&gt;30,1,"")</f>
        <v/>
      </c>
    </row>
    <row r="293" spans="1:20" x14ac:dyDescent="0.25">
      <c r="A293" s="2182"/>
      <c r="B293" s="2198" t="s">
        <v>34</v>
      </c>
      <c r="C293" s="2199"/>
      <c r="D293" s="2200"/>
      <c r="E293" s="693"/>
      <c r="F293" s="2201"/>
      <c r="G293" s="2201"/>
      <c r="H293" s="694"/>
      <c r="I293" s="2201"/>
      <c r="J293" s="2202"/>
      <c r="K293" s="695" t="str">
        <f>IF(I293="","",IF(I293&gt;F293,1,I293/F293))</f>
        <v/>
      </c>
      <c r="L293" s="221"/>
      <c r="M293" s="1709" t="s">
        <v>5217</v>
      </c>
      <c r="Q293" s="687">
        <f>H294-E294</f>
        <v>0</v>
      </c>
      <c r="R293" s="687" t="str">
        <f>IF(OR(Q293&lt;1,Q293&gt;30),"",1)</f>
        <v/>
      </c>
      <c r="S293" s="687" t="str">
        <f t="shared" si="70"/>
        <v/>
      </c>
    </row>
    <row r="294" spans="1:20" ht="15.75" thickBot="1" x14ac:dyDescent="0.3">
      <c r="A294" s="2154"/>
      <c r="B294" s="2203" t="s">
        <v>35</v>
      </c>
      <c r="C294" s="2204"/>
      <c r="D294" s="2205"/>
      <c r="E294" s="696"/>
      <c r="F294" s="2206"/>
      <c r="G294" s="2206"/>
      <c r="H294" s="697"/>
      <c r="I294" s="2206"/>
      <c r="J294" s="2207"/>
      <c r="K294" s="698" t="str">
        <f>IF(I294="","",IF(I294&gt;F294,1,I294/F294))</f>
        <v/>
      </c>
      <c r="L294" s="221"/>
      <c r="M294" s="1709" t="s">
        <v>5217</v>
      </c>
      <c r="Q294" s="687"/>
      <c r="R294" s="687">
        <f>SUM(R291:R293)</f>
        <v>0</v>
      </c>
      <c r="S294" s="687">
        <f>SUM(S291:S293)</f>
        <v>0</v>
      </c>
    </row>
    <row r="295" spans="1:20" ht="15" customHeight="1" thickBot="1" x14ac:dyDescent="0.3">
      <c r="A295" s="2160">
        <v>77</v>
      </c>
      <c r="B295" s="2217" t="s">
        <v>5300</v>
      </c>
      <c r="C295" s="699" t="s">
        <v>5301</v>
      </c>
      <c r="D295" s="700" t="s">
        <v>462</v>
      </c>
      <c r="E295" s="700" t="s">
        <v>461</v>
      </c>
      <c r="F295" s="700" t="s">
        <v>485</v>
      </c>
      <c r="G295" s="700" t="s">
        <v>486</v>
      </c>
      <c r="H295" s="700" t="s">
        <v>487</v>
      </c>
      <c r="I295" s="700" t="s">
        <v>488</v>
      </c>
      <c r="J295" s="700" t="s">
        <v>489</v>
      </c>
      <c r="K295" s="700" t="s">
        <v>490</v>
      </c>
      <c r="L295" s="701" t="s">
        <v>444</v>
      </c>
      <c r="M295" s="1554" t="s">
        <v>5302</v>
      </c>
    </row>
    <row r="296" spans="1:20" ht="15.75" x14ac:dyDescent="0.25">
      <c r="A296" s="2172"/>
      <c r="B296" s="2217"/>
      <c r="C296" s="702" t="s">
        <v>385</v>
      </c>
      <c r="D296" s="703"/>
      <c r="E296" s="703"/>
      <c r="F296" s="703"/>
      <c r="G296" s="703"/>
      <c r="H296" s="703"/>
      <c r="I296" s="703"/>
      <c r="J296" s="703"/>
      <c r="K296" s="703"/>
      <c r="L296" s="704">
        <f t="shared" ref="L296:L298" si="71">SUM(D296:K296)</f>
        <v>0</v>
      </c>
      <c r="M296" s="1554" t="s">
        <v>5302</v>
      </c>
      <c r="Q296" s="687" t="s">
        <v>5303</v>
      </c>
      <c r="R296" s="687"/>
      <c r="S296" s="687">
        <v>3</v>
      </c>
      <c r="T296" s="687" t="str">
        <f>IF($S$294=3,1,"")</f>
        <v/>
      </c>
    </row>
    <row r="297" spans="1:20" ht="15.75" x14ac:dyDescent="0.25">
      <c r="A297" s="2172"/>
      <c r="B297" s="2217"/>
      <c r="C297" s="705" t="s">
        <v>386</v>
      </c>
      <c r="D297" s="706"/>
      <c r="E297" s="706"/>
      <c r="F297" s="706"/>
      <c r="G297" s="706"/>
      <c r="H297" s="706"/>
      <c r="I297" s="706"/>
      <c r="J297" s="706"/>
      <c r="K297" s="706"/>
      <c r="L297" s="707">
        <f t="shared" si="71"/>
        <v>0</v>
      </c>
      <c r="M297" s="1554" t="s">
        <v>5302</v>
      </c>
      <c r="Q297" s="687" t="s">
        <v>5304</v>
      </c>
      <c r="R297" s="687"/>
      <c r="S297" s="687">
        <v>2</v>
      </c>
      <c r="T297" s="687" t="str">
        <f>IF($S$294=2,1,"")</f>
        <v/>
      </c>
    </row>
    <row r="298" spans="1:20" ht="15.75" thickBot="1" x14ac:dyDescent="0.3">
      <c r="A298" s="2161"/>
      <c r="B298" s="2218"/>
      <c r="C298" s="708" t="s">
        <v>444</v>
      </c>
      <c r="D298" s="533">
        <f t="shared" ref="D298" si="72">SUM(D296:D297)</f>
        <v>0</v>
      </c>
      <c r="E298" s="533">
        <f t="shared" ref="E298:K298" si="73">SUM(E296:E297)</f>
        <v>0</v>
      </c>
      <c r="F298" s="533">
        <f t="shared" si="73"/>
        <v>0</v>
      </c>
      <c r="G298" s="533">
        <f t="shared" si="73"/>
        <v>0</v>
      </c>
      <c r="H298" s="533">
        <f t="shared" si="73"/>
        <v>0</v>
      </c>
      <c r="I298" s="533">
        <f t="shared" si="73"/>
        <v>0</v>
      </c>
      <c r="J298" s="533">
        <f t="shared" si="73"/>
        <v>0</v>
      </c>
      <c r="K298" s="533">
        <f t="shared" si="73"/>
        <v>0</v>
      </c>
      <c r="L298" s="709">
        <f t="shared" si="71"/>
        <v>0</v>
      </c>
      <c r="M298" s="1554" t="s">
        <v>5302</v>
      </c>
      <c r="Q298" s="687" t="s">
        <v>5305</v>
      </c>
      <c r="R298" s="687"/>
      <c r="S298" s="687">
        <v>1</v>
      </c>
      <c r="T298" s="687" t="str">
        <f>IF($S$294=1,1,"")</f>
        <v/>
      </c>
    </row>
    <row r="299" spans="1:20" ht="22.5" hidden="1" customHeight="1" thickBot="1" x14ac:dyDescent="0.3">
      <c r="A299" s="664">
        <v>78</v>
      </c>
      <c r="B299" s="2219" t="s">
        <v>387</v>
      </c>
      <c r="C299" s="2220"/>
      <c r="D299" s="710" t="s">
        <v>562</v>
      </c>
      <c r="E299" s="2221"/>
      <c r="F299" s="2221"/>
      <c r="G299" s="2221"/>
      <c r="H299" s="711" t="s">
        <v>563</v>
      </c>
      <c r="I299" s="2222"/>
      <c r="J299" s="2223"/>
      <c r="K299" s="712"/>
      <c r="L299" s="713"/>
      <c r="M299" s="1554" t="s">
        <v>5455</v>
      </c>
      <c r="Q299" s="217" t="s">
        <v>5306</v>
      </c>
      <c r="S299" s="217">
        <v>0</v>
      </c>
      <c r="T299" s="687" t="str">
        <f>IF(AND($R$294=0,S294=0),"",IF(AND(S294=0,R294&gt;0),1,IF(R294=3,1,"")))</f>
        <v/>
      </c>
    </row>
    <row r="300" spans="1:20" ht="24" customHeight="1" x14ac:dyDescent="0.25">
      <c r="A300" s="2224">
        <v>79</v>
      </c>
      <c r="B300" s="2225" t="s">
        <v>388</v>
      </c>
      <c r="C300" s="2226"/>
      <c r="D300" s="2227"/>
      <c r="E300" s="2231" t="s">
        <v>564</v>
      </c>
      <c r="F300" s="2231"/>
      <c r="G300" s="2232" t="s">
        <v>565</v>
      </c>
      <c r="H300" s="2231"/>
      <c r="I300" s="2232" t="s">
        <v>566</v>
      </c>
      <c r="J300" s="2233"/>
      <c r="K300" s="712"/>
      <c r="L300" s="714"/>
      <c r="M300" s="1709" t="s">
        <v>5217</v>
      </c>
    </row>
    <row r="301" spans="1:20" ht="15" customHeight="1" thickBot="1" x14ac:dyDescent="0.3">
      <c r="A301" s="2224"/>
      <c r="B301" s="2228"/>
      <c r="C301" s="2229"/>
      <c r="D301" s="2230"/>
      <c r="E301" s="2248"/>
      <c r="F301" s="2248"/>
      <c r="G301" s="2249"/>
      <c r="H301" s="2248"/>
      <c r="I301" s="2249"/>
      <c r="J301" s="2250"/>
      <c r="K301" s="712"/>
      <c r="L301" s="714"/>
      <c r="M301" s="1709" t="s">
        <v>5217</v>
      </c>
    </row>
    <row r="302" spans="1:20" ht="20.25" customHeight="1" x14ac:dyDescent="0.25">
      <c r="A302" s="2153">
        <v>80</v>
      </c>
      <c r="B302" s="2225" t="s">
        <v>389</v>
      </c>
      <c r="C302" s="2226"/>
      <c r="D302" s="2227"/>
      <c r="E302" s="2251" t="s">
        <v>567</v>
      </c>
      <c r="F302" s="2251"/>
      <c r="G302" s="2232" t="s">
        <v>568</v>
      </c>
      <c r="H302" s="2233"/>
      <c r="I302" s="2252" t="s">
        <v>569</v>
      </c>
      <c r="J302" s="2253"/>
      <c r="K302" s="712"/>
      <c r="L302" s="714"/>
      <c r="M302" s="1709" t="s">
        <v>5217</v>
      </c>
    </row>
    <row r="303" spans="1:20" ht="19.5" customHeight="1" thickBot="1" x14ac:dyDescent="0.3">
      <c r="A303" s="2154"/>
      <c r="B303" s="2228"/>
      <c r="C303" s="2229"/>
      <c r="D303" s="2230"/>
      <c r="E303" s="2254"/>
      <c r="F303" s="2254"/>
      <c r="G303" s="2255"/>
      <c r="H303" s="2256"/>
      <c r="I303" s="2234"/>
      <c r="J303" s="2235"/>
      <c r="K303" s="715"/>
      <c r="L303" s="716"/>
      <c r="M303" s="1709" t="s">
        <v>5217</v>
      </c>
    </row>
    <row r="304" spans="1:20" ht="26.25" thickBot="1" x14ac:dyDescent="0.3">
      <c r="A304" s="2153">
        <v>81</v>
      </c>
      <c r="B304" s="2236" t="s">
        <v>38</v>
      </c>
      <c r="C304" s="2237"/>
      <c r="D304" s="2238"/>
      <c r="E304" s="717" t="s">
        <v>570</v>
      </c>
      <c r="F304" s="718" t="s">
        <v>571</v>
      </c>
      <c r="G304" s="718" t="s">
        <v>572</v>
      </c>
      <c r="H304" s="718" t="s">
        <v>573</v>
      </c>
      <c r="I304" s="719" t="s">
        <v>574</v>
      </c>
      <c r="J304" s="720" t="s">
        <v>575</v>
      </c>
      <c r="K304" s="721"/>
      <c r="L304" s="722"/>
      <c r="M304" s="1709" t="s">
        <v>5217</v>
      </c>
    </row>
    <row r="305" spans="1:13" x14ac:dyDescent="0.25">
      <c r="A305" s="2182"/>
      <c r="B305" s="2239" t="s">
        <v>390</v>
      </c>
      <c r="C305" s="2240"/>
      <c r="D305" s="2241"/>
      <c r="E305" s="723"/>
      <c r="F305" s="724"/>
      <c r="G305" s="725"/>
      <c r="H305" s="725"/>
      <c r="I305" s="725"/>
      <c r="J305" s="726"/>
      <c r="K305" s="727"/>
      <c r="L305" s="727"/>
      <c r="M305" s="1709" t="s">
        <v>5217</v>
      </c>
    </row>
    <row r="306" spans="1:13" x14ac:dyDescent="0.25">
      <c r="A306" s="2182"/>
      <c r="B306" s="2242" t="s">
        <v>391</v>
      </c>
      <c r="C306" s="2243"/>
      <c r="D306" s="2244"/>
      <c r="E306" s="728"/>
      <c r="F306" s="729"/>
      <c r="G306" s="730"/>
      <c r="H306" s="730"/>
      <c r="I306" s="730"/>
      <c r="J306" s="731"/>
      <c r="K306" s="727"/>
      <c r="L306" s="727"/>
      <c r="M306" s="1709" t="s">
        <v>5217</v>
      </c>
    </row>
    <row r="307" spans="1:13" x14ac:dyDescent="0.25">
      <c r="A307" s="2182"/>
      <c r="B307" s="2242" t="s">
        <v>392</v>
      </c>
      <c r="C307" s="2243"/>
      <c r="D307" s="2244"/>
      <c r="E307" s="728"/>
      <c r="F307" s="729"/>
      <c r="G307" s="730"/>
      <c r="H307" s="730"/>
      <c r="I307" s="730"/>
      <c r="J307" s="731"/>
      <c r="K307" s="727"/>
      <c r="L307" s="727"/>
      <c r="M307" s="1709" t="s">
        <v>5217</v>
      </c>
    </row>
    <row r="308" spans="1:13" ht="15.75" thickBot="1" x14ac:dyDescent="0.3">
      <c r="A308" s="2154"/>
      <c r="B308" s="2245" t="s">
        <v>5307</v>
      </c>
      <c r="C308" s="2246"/>
      <c r="D308" s="2247"/>
      <c r="E308" s="732"/>
      <c r="F308" s="733"/>
      <c r="G308" s="734"/>
      <c r="H308" s="734"/>
      <c r="I308" s="734"/>
      <c r="J308" s="735"/>
      <c r="K308" s="727"/>
      <c r="L308" s="727"/>
      <c r="M308" s="1709" t="s">
        <v>5217</v>
      </c>
    </row>
    <row r="309" spans="1:13" ht="18.75" customHeight="1" x14ac:dyDescent="0.25">
      <c r="A309" s="2160">
        <v>82</v>
      </c>
      <c r="B309" s="2164" t="s">
        <v>5308</v>
      </c>
      <c r="C309" s="2117"/>
      <c r="D309" s="2117"/>
      <c r="E309" s="2273" t="s">
        <v>5309</v>
      </c>
      <c r="F309" s="2274"/>
      <c r="G309" s="2275" t="s">
        <v>5310</v>
      </c>
      <c r="H309" s="2276"/>
      <c r="I309" s="2276"/>
      <c r="J309" s="2276"/>
      <c r="K309" s="2276"/>
      <c r="L309" s="2277"/>
      <c r="M309" s="1709" t="s">
        <v>5217</v>
      </c>
    </row>
    <row r="310" spans="1:13" ht="15.75" customHeight="1" x14ac:dyDescent="0.25">
      <c r="A310" s="2172"/>
      <c r="B310" s="2164"/>
      <c r="C310" s="2117"/>
      <c r="D310" s="2117"/>
      <c r="E310" s="2278" t="s">
        <v>394</v>
      </c>
      <c r="F310" s="2280" t="s">
        <v>395</v>
      </c>
      <c r="G310" s="2282" t="s">
        <v>396</v>
      </c>
      <c r="H310" s="2283"/>
      <c r="I310" s="2283" t="s">
        <v>397</v>
      </c>
      <c r="J310" s="2283"/>
      <c r="K310" s="2283" t="s">
        <v>398</v>
      </c>
      <c r="L310" s="2284"/>
      <c r="M310" s="1709" t="s">
        <v>5217</v>
      </c>
    </row>
    <row r="311" spans="1:13" ht="15.75" thickBot="1" x14ac:dyDescent="0.3">
      <c r="A311" s="2172"/>
      <c r="B311" s="2164"/>
      <c r="C311" s="2117"/>
      <c r="D311" s="2117"/>
      <c r="E311" s="2279"/>
      <c r="F311" s="2281"/>
      <c r="G311" s="736" t="s">
        <v>576</v>
      </c>
      <c r="H311" s="737" t="s">
        <v>577</v>
      </c>
      <c r="I311" s="737" t="s">
        <v>576</v>
      </c>
      <c r="J311" s="737" t="s">
        <v>577</v>
      </c>
      <c r="K311" s="737" t="s">
        <v>576</v>
      </c>
      <c r="L311" s="738" t="s">
        <v>577</v>
      </c>
      <c r="M311" s="1709" t="s">
        <v>5217</v>
      </c>
    </row>
    <row r="312" spans="1:13" ht="18" customHeight="1" thickBot="1" x14ac:dyDescent="0.3">
      <c r="A312" s="2172"/>
      <c r="B312" s="2285" t="s">
        <v>454</v>
      </c>
      <c r="C312" s="2286"/>
      <c r="D312" s="2287"/>
      <c r="E312" s="739"/>
      <c r="F312" s="740"/>
      <c r="G312" s="741"/>
      <c r="H312" s="742"/>
      <c r="I312" s="742"/>
      <c r="J312" s="743"/>
      <c r="K312" s="744" t="str">
        <f t="shared" ref="K312:L317" si="74">IF(ISERROR(I312/G312),"",IF(I312&gt;G312,1,I312/G312))</f>
        <v/>
      </c>
      <c r="L312" s="745" t="str">
        <f t="shared" si="74"/>
        <v/>
      </c>
      <c r="M312" s="1709" t="s">
        <v>5217</v>
      </c>
    </row>
    <row r="313" spans="1:13" ht="18" customHeight="1" thickBot="1" x14ac:dyDescent="0.3">
      <c r="A313" s="2172"/>
      <c r="B313" s="2257" t="s">
        <v>5311</v>
      </c>
      <c r="C313" s="2258"/>
      <c r="D313" s="2259"/>
      <c r="E313" s="746"/>
      <c r="F313" s="747"/>
      <c r="G313" s="748"/>
      <c r="H313" s="749"/>
      <c r="I313" s="749"/>
      <c r="J313" s="750"/>
      <c r="K313" s="751" t="str">
        <f t="shared" si="74"/>
        <v/>
      </c>
      <c r="L313" s="752" t="str">
        <f t="shared" si="74"/>
        <v/>
      </c>
      <c r="M313" s="1709" t="s">
        <v>5217</v>
      </c>
    </row>
    <row r="314" spans="1:13" ht="18" customHeight="1" thickBot="1" x14ac:dyDescent="0.3">
      <c r="A314" s="2172"/>
      <c r="B314" s="2257" t="s">
        <v>412</v>
      </c>
      <c r="C314" s="2258"/>
      <c r="D314" s="2259"/>
      <c r="E314" s="746"/>
      <c r="F314" s="747"/>
      <c r="G314" s="748"/>
      <c r="H314" s="749"/>
      <c r="I314" s="749"/>
      <c r="J314" s="750"/>
      <c r="K314" s="751" t="str">
        <f t="shared" si="74"/>
        <v/>
      </c>
      <c r="L314" s="752" t="str">
        <f t="shared" si="74"/>
        <v/>
      </c>
      <c r="M314" s="1709" t="s">
        <v>5217</v>
      </c>
    </row>
    <row r="315" spans="1:13" ht="15.75" thickBot="1" x14ac:dyDescent="0.3">
      <c r="A315" s="2161"/>
      <c r="B315" s="2260" t="s">
        <v>5220</v>
      </c>
      <c r="C315" s="2261"/>
      <c r="D315" s="2262"/>
      <c r="E315" s="753">
        <f>SUM(E312:E314)</f>
        <v>0</v>
      </c>
      <c r="F315" s="754">
        <f>SUM(F312:F314)</f>
        <v>0</v>
      </c>
      <c r="G315" s="755" t="str">
        <f>IF(SUM(G312:G314)=0,"",SUM(G312:G314))</f>
        <v/>
      </c>
      <c r="H315" s="756" t="str">
        <f>IF(SUM(H312:H314)=0,"",SUM(H312:H314))</f>
        <v/>
      </c>
      <c r="I315" s="755" t="str">
        <f>IF(SUM(I312:I314)=0,"",SUM(I312:I314))</f>
        <v/>
      </c>
      <c r="J315" s="756" t="str">
        <f>IF(SUM(J312:J314)=0,"",SUM(J312:J314))</f>
        <v/>
      </c>
      <c r="K315" s="757" t="str">
        <f t="shared" si="74"/>
        <v/>
      </c>
      <c r="L315" s="758" t="str">
        <f>IF(ISERROR(J315/H315),"",IF(J315&gt;H315,1,J315/H315))</f>
        <v/>
      </c>
      <c r="M315" s="1709" t="s">
        <v>5217</v>
      </c>
    </row>
    <row r="316" spans="1:13" ht="21.75" hidden="1" customHeight="1" thickBot="1" x14ac:dyDescent="0.3">
      <c r="A316" s="603">
        <v>83</v>
      </c>
      <c r="B316" s="2118" t="s">
        <v>42</v>
      </c>
      <c r="C316" s="2119"/>
      <c r="D316" s="2119"/>
      <c r="E316" s="759"/>
      <c r="F316" s="760"/>
      <c r="G316" s="761"/>
      <c r="H316" s="762"/>
      <c r="I316" s="762"/>
      <c r="J316" s="763"/>
      <c r="K316" s="764" t="str">
        <f t="shared" si="74"/>
        <v/>
      </c>
      <c r="L316" s="765" t="str">
        <f>IF(ISERROR(J316/H316),"",IF(J316&gt;H316,1,J316/H316))</f>
        <v/>
      </c>
      <c r="M316" s="1554" t="s">
        <v>5455</v>
      </c>
    </row>
    <row r="317" spans="1:13" ht="21.75" customHeight="1" thickBot="1" x14ac:dyDescent="0.3">
      <c r="A317" s="766">
        <v>84</v>
      </c>
      <c r="B317" s="2263" t="s">
        <v>43</v>
      </c>
      <c r="C317" s="2119"/>
      <c r="D317" s="2119"/>
      <c r="E317" s="767"/>
      <c r="F317" s="768"/>
      <c r="G317" s="769"/>
      <c r="H317" s="770"/>
      <c r="I317" s="770"/>
      <c r="J317" s="771"/>
      <c r="K317" s="772" t="str">
        <f t="shared" si="74"/>
        <v/>
      </c>
      <c r="L317" s="773" t="str">
        <f>IF(ISERROR(J317/H317),"",IF(J317&gt;H317,1,J317/H317))</f>
        <v/>
      </c>
      <c r="M317" s="1709" t="s">
        <v>5217</v>
      </c>
    </row>
    <row r="318" spans="1:13" ht="17.25" customHeight="1" thickBot="1" x14ac:dyDescent="0.3">
      <c r="A318" s="2160">
        <v>85</v>
      </c>
      <c r="B318" s="2264" t="s">
        <v>5312</v>
      </c>
      <c r="C318" s="2265"/>
      <c r="D318" s="2265"/>
      <c r="E318" s="2265"/>
      <c r="F318" s="2265"/>
      <c r="G318" s="2265"/>
      <c r="H318" s="2265"/>
      <c r="I318" s="2265"/>
      <c r="J318" s="2265"/>
      <c r="K318" s="2265"/>
      <c r="L318" s="2266"/>
      <c r="M318" s="1709" t="s">
        <v>5217</v>
      </c>
    </row>
    <row r="319" spans="1:13" ht="21.75" customHeight="1" x14ac:dyDescent="0.25">
      <c r="A319" s="2172"/>
      <c r="B319" s="2267" t="s">
        <v>44</v>
      </c>
      <c r="C319" s="2268"/>
      <c r="D319" s="2269"/>
      <c r="E319" s="774"/>
      <c r="F319" s="775"/>
      <c r="G319" s="741"/>
      <c r="H319" s="776"/>
      <c r="I319" s="741"/>
      <c r="J319" s="777"/>
      <c r="K319" s="778" t="str">
        <f>IF(ISERROR(I319/G319),"",IF(I319&gt;G319,1,I319/G319))</f>
        <v/>
      </c>
      <c r="L319" s="765" t="str">
        <f t="shared" ref="L319:L321" si="75">IF(ISERROR(J319/H319),"",IF(J319&gt;H319,1,J319/H319))</f>
        <v/>
      </c>
      <c r="M319" s="1709" t="s">
        <v>5217</v>
      </c>
    </row>
    <row r="320" spans="1:13" ht="21.75" customHeight="1" thickBot="1" x14ac:dyDescent="0.3">
      <c r="A320" s="2161"/>
      <c r="B320" s="2270" t="s">
        <v>45</v>
      </c>
      <c r="C320" s="2271"/>
      <c r="D320" s="2272"/>
      <c r="E320" s="767"/>
      <c r="F320" s="779"/>
      <c r="G320" s="769"/>
      <c r="H320" s="780"/>
      <c r="I320" s="769"/>
      <c r="J320" s="781"/>
      <c r="K320" s="782" t="str">
        <f>IF(ISERROR(I320/G320),"",IF(I320&gt;G320,1,I320/G320))</f>
        <v/>
      </c>
      <c r="L320" s="773" t="str">
        <f t="shared" si="75"/>
        <v/>
      </c>
      <c r="M320" s="1709" t="s">
        <v>5217</v>
      </c>
    </row>
    <row r="321" spans="1:13" ht="21.75" customHeight="1" thickBot="1" x14ac:dyDescent="0.3">
      <c r="A321" s="766">
        <v>86</v>
      </c>
      <c r="B321" s="2263" t="s">
        <v>46</v>
      </c>
      <c r="C321" s="2119"/>
      <c r="D321" s="2120"/>
      <c r="E321" s="783">
        <v>1</v>
      </c>
      <c r="F321" s="784"/>
      <c r="G321" s="785"/>
      <c r="H321" s="786"/>
      <c r="I321" s="785"/>
      <c r="J321" s="787"/>
      <c r="K321" s="788" t="str">
        <f>IF(ISERROR(I321/G321),"",IF(I321&gt;G321,1,I321/G321))</f>
        <v/>
      </c>
      <c r="L321" s="789" t="str">
        <f t="shared" si="75"/>
        <v/>
      </c>
      <c r="M321" s="1709" t="s">
        <v>5217</v>
      </c>
    </row>
    <row r="322" spans="1:13" ht="15.75" customHeight="1" thickBot="1" x14ac:dyDescent="0.3">
      <c r="A322" s="2153">
        <v>87</v>
      </c>
      <c r="B322" s="2288" t="s">
        <v>5313</v>
      </c>
      <c r="C322" s="2289"/>
      <c r="D322" s="2290"/>
      <c r="E322" s="2297" t="s">
        <v>399</v>
      </c>
      <c r="F322" s="2298"/>
      <c r="G322" s="2301" t="s">
        <v>5310</v>
      </c>
      <c r="H322" s="2302"/>
      <c r="I322" s="2302"/>
      <c r="J322" s="2302"/>
      <c r="K322" s="2302"/>
      <c r="L322" s="2303"/>
      <c r="M322" s="1709" t="s">
        <v>5217</v>
      </c>
    </row>
    <row r="323" spans="1:13" ht="14.25" customHeight="1" thickBot="1" x14ac:dyDescent="0.3">
      <c r="A323" s="2182"/>
      <c r="B323" s="2291"/>
      <c r="C323" s="2292"/>
      <c r="D323" s="2293"/>
      <c r="E323" s="2299"/>
      <c r="F323" s="2300"/>
      <c r="G323" s="2304" t="s">
        <v>396</v>
      </c>
      <c r="H323" s="2305"/>
      <c r="I323" s="2306" t="s">
        <v>397</v>
      </c>
      <c r="J323" s="2307"/>
      <c r="K323" s="2305" t="s">
        <v>398</v>
      </c>
      <c r="L323" s="2308"/>
      <c r="M323" s="1709" t="s">
        <v>5217</v>
      </c>
    </row>
    <row r="324" spans="1:13" ht="36.75" thickBot="1" x14ac:dyDescent="0.3">
      <c r="A324" s="2182"/>
      <c r="B324" s="2294"/>
      <c r="C324" s="2295"/>
      <c r="D324" s="2296"/>
      <c r="E324" s="790" t="s">
        <v>441</v>
      </c>
      <c r="F324" s="791" t="s">
        <v>442</v>
      </c>
      <c r="G324" s="792" t="s">
        <v>576</v>
      </c>
      <c r="H324" s="793" t="s">
        <v>577</v>
      </c>
      <c r="I324" s="794" t="s">
        <v>576</v>
      </c>
      <c r="J324" s="795" t="s">
        <v>577</v>
      </c>
      <c r="K324" s="796" t="s">
        <v>576</v>
      </c>
      <c r="L324" s="797" t="s">
        <v>577</v>
      </c>
      <c r="M324" s="1709" t="s">
        <v>5217</v>
      </c>
    </row>
    <row r="325" spans="1:13" ht="20.25" customHeight="1" x14ac:dyDescent="0.25">
      <c r="A325" s="2182"/>
      <c r="B325" s="2309" t="s">
        <v>5314</v>
      </c>
      <c r="C325" s="2310"/>
      <c r="D325" s="2311"/>
      <c r="E325" s="798"/>
      <c r="F325" s="799"/>
      <c r="G325" s="800"/>
      <c r="H325" s="801"/>
      <c r="I325" s="802"/>
      <c r="J325" s="743"/>
      <c r="K325" s="803" t="str">
        <f t="shared" ref="K325:L331" si="76">IF(ISERROR(I325/G325),"",IF(I325&gt;G325,1,I325/G325))</f>
        <v/>
      </c>
      <c r="L325" s="804" t="str">
        <f t="shared" si="76"/>
        <v/>
      </c>
      <c r="M325" s="1709" t="s">
        <v>5217</v>
      </c>
    </row>
    <row r="326" spans="1:13" x14ac:dyDescent="0.25">
      <c r="A326" s="2182"/>
      <c r="B326" s="2312" t="s">
        <v>5315</v>
      </c>
      <c r="C326" s="2313"/>
      <c r="D326" s="2314"/>
      <c r="E326" s="805"/>
      <c r="F326" s="806"/>
      <c r="G326" s="807"/>
      <c r="H326" s="808"/>
      <c r="I326" s="809"/>
      <c r="J326" s="743"/>
      <c r="K326" s="810" t="str">
        <f t="shared" si="76"/>
        <v/>
      </c>
      <c r="L326" s="804" t="str">
        <f t="shared" si="76"/>
        <v/>
      </c>
      <c r="M326" s="1709" t="s">
        <v>5217</v>
      </c>
    </row>
    <row r="327" spans="1:13" x14ac:dyDescent="0.25">
      <c r="A327" s="2182"/>
      <c r="B327" s="2312" t="s">
        <v>5316</v>
      </c>
      <c r="C327" s="2313"/>
      <c r="D327" s="2314"/>
      <c r="E327" s="805"/>
      <c r="F327" s="811"/>
      <c r="G327" s="807"/>
      <c r="H327" s="808"/>
      <c r="I327" s="809"/>
      <c r="J327" s="743"/>
      <c r="K327" s="810" t="str">
        <f t="shared" si="76"/>
        <v/>
      </c>
      <c r="L327" s="804" t="str">
        <f t="shared" si="76"/>
        <v/>
      </c>
      <c r="M327" s="1709" t="s">
        <v>5217</v>
      </c>
    </row>
    <row r="328" spans="1:13" ht="18.75" customHeight="1" x14ac:dyDescent="0.25">
      <c r="A328" s="2182"/>
      <c r="B328" s="2315" t="s">
        <v>5317</v>
      </c>
      <c r="C328" s="2316"/>
      <c r="D328" s="2317"/>
      <c r="E328" s="805"/>
      <c r="F328" s="811"/>
      <c r="G328" s="807"/>
      <c r="H328" s="808"/>
      <c r="I328" s="809"/>
      <c r="J328" s="743"/>
      <c r="K328" s="810" t="str">
        <f t="shared" si="76"/>
        <v/>
      </c>
      <c r="L328" s="804" t="str">
        <f t="shared" si="76"/>
        <v/>
      </c>
      <c r="M328" s="1709" t="s">
        <v>5217</v>
      </c>
    </row>
    <row r="329" spans="1:13" ht="15" customHeight="1" x14ac:dyDescent="0.25">
      <c r="A329" s="2182"/>
      <c r="B329" s="2312" t="s">
        <v>5318</v>
      </c>
      <c r="C329" s="2313"/>
      <c r="D329" s="2314"/>
      <c r="E329" s="805"/>
      <c r="F329" s="811"/>
      <c r="G329" s="807"/>
      <c r="H329" s="808"/>
      <c r="I329" s="809"/>
      <c r="J329" s="743"/>
      <c r="K329" s="810" t="str">
        <f t="shared" si="76"/>
        <v/>
      </c>
      <c r="L329" s="804" t="str">
        <f t="shared" si="76"/>
        <v/>
      </c>
      <c r="M329" s="1709" t="s">
        <v>5217</v>
      </c>
    </row>
    <row r="330" spans="1:13" ht="15" customHeight="1" x14ac:dyDescent="0.25">
      <c r="A330" s="2182"/>
      <c r="B330" s="2312" t="s">
        <v>5319</v>
      </c>
      <c r="C330" s="2313"/>
      <c r="D330" s="2314"/>
      <c r="E330" s="805"/>
      <c r="F330" s="811"/>
      <c r="G330" s="807"/>
      <c r="H330" s="808"/>
      <c r="I330" s="809"/>
      <c r="J330" s="743"/>
      <c r="K330" s="810" t="str">
        <f t="shared" si="76"/>
        <v/>
      </c>
      <c r="L330" s="804" t="str">
        <f t="shared" si="76"/>
        <v/>
      </c>
      <c r="M330" s="1709" t="s">
        <v>5217</v>
      </c>
    </row>
    <row r="331" spans="1:13" ht="15" customHeight="1" thickBot="1" x14ac:dyDescent="0.3">
      <c r="A331" s="2154"/>
      <c r="B331" s="2318" t="s">
        <v>5320</v>
      </c>
      <c r="C331" s="2319"/>
      <c r="D331" s="2320"/>
      <c r="E331" s="812"/>
      <c r="F331" s="813"/>
      <c r="G331" s="814"/>
      <c r="H331" s="808"/>
      <c r="I331" s="815"/>
      <c r="J331" s="743"/>
      <c r="K331" s="816" t="str">
        <f t="shared" si="76"/>
        <v/>
      </c>
      <c r="L331" s="817" t="str">
        <f t="shared" si="76"/>
        <v/>
      </c>
      <c r="M331" s="1709" t="s">
        <v>5217</v>
      </c>
    </row>
    <row r="332" spans="1:13" ht="18.75" customHeight="1" thickBot="1" x14ac:dyDescent="0.3">
      <c r="A332" s="2160">
        <v>88</v>
      </c>
      <c r="B332" s="2321" t="s">
        <v>5321</v>
      </c>
      <c r="C332" s="2322"/>
      <c r="D332" s="2322"/>
      <c r="E332" s="2322"/>
      <c r="F332" s="2322"/>
      <c r="G332" s="2322"/>
      <c r="H332" s="2322"/>
      <c r="I332" s="2322"/>
      <c r="J332" s="2322"/>
      <c r="K332" s="2322"/>
      <c r="L332" s="2323"/>
      <c r="M332" s="1709" t="s">
        <v>5217</v>
      </c>
    </row>
    <row r="333" spans="1:13" ht="15.75" customHeight="1" x14ac:dyDescent="0.25">
      <c r="A333" s="2172"/>
      <c r="B333" s="2324" t="s">
        <v>5322</v>
      </c>
      <c r="C333" s="2325"/>
      <c r="D333" s="2326"/>
      <c r="E333" s="798"/>
      <c r="F333" s="799"/>
      <c r="G333" s="800"/>
      <c r="H333" s="808"/>
      <c r="I333" s="802"/>
      <c r="J333" s="818"/>
      <c r="K333" s="803" t="str">
        <f t="shared" ref="K333:L335" si="77">IF(ISERROR(I333/G333),"",IF(I333&gt;G333,1,I333/G333))</f>
        <v/>
      </c>
      <c r="L333" s="804" t="str">
        <f t="shared" si="77"/>
        <v/>
      </c>
      <c r="M333" s="1709" t="s">
        <v>5217</v>
      </c>
    </row>
    <row r="334" spans="1:13" ht="15" customHeight="1" x14ac:dyDescent="0.25">
      <c r="A334" s="2172"/>
      <c r="B334" s="2315" t="s">
        <v>5323</v>
      </c>
      <c r="C334" s="2316"/>
      <c r="D334" s="2317"/>
      <c r="E334" s="819"/>
      <c r="F334" s="811"/>
      <c r="G334" s="807"/>
      <c r="H334" s="808"/>
      <c r="I334" s="809"/>
      <c r="J334" s="820"/>
      <c r="K334" s="810" t="str">
        <f t="shared" si="77"/>
        <v/>
      </c>
      <c r="L334" s="804" t="str">
        <f t="shared" si="77"/>
        <v/>
      </c>
      <c r="M334" s="1709" t="s">
        <v>5217</v>
      </c>
    </row>
    <row r="335" spans="1:13" ht="15" customHeight="1" thickBot="1" x14ac:dyDescent="0.3">
      <c r="A335" s="2172"/>
      <c r="B335" s="2327" t="s">
        <v>5324</v>
      </c>
      <c r="C335" s="2328"/>
      <c r="D335" s="2329"/>
      <c r="E335" s="821"/>
      <c r="F335" s="813"/>
      <c r="G335" s="822"/>
      <c r="H335" s="823"/>
      <c r="I335" s="824"/>
      <c r="J335" s="825"/>
      <c r="K335" s="826" t="str">
        <f t="shared" si="77"/>
        <v/>
      </c>
      <c r="L335" s="804" t="str">
        <f t="shared" si="77"/>
        <v/>
      </c>
      <c r="M335" s="1709" t="s">
        <v>5217</v>
      </c>
    </row>
    <row r="336" spans="1:13" ht="15.75" customHeight="1" thickBot="1" x14ac:dyDescent="0.3">
      <c r="A336" s="2340" t="s">
        <v>5325</v>
      </c>
      <c r="B336" s="2341"/>
      <c r="C336" s="2341"/>
      <c r="D336" s="2342"/>
      <c r="E336" s="2349" t="s">
        <v>400</v>
      </c>
      <c r="F336" s="2350"/>
      <c r="G336" s="2355" t="s">
        <v>5310</v>
      </c>
      <c r="H336" s="2356"/>
      <c r="I336" s="2356"/>
      <c r="J336" s="2356"/>
      <c r="K336" s="2356"/>
      <c r="L336" s="2357"/>
      <c r="M336" s="1709" t="s">
        <v>5217</v>
      </c>
    </row>
    <row r="337" spans="1:13" ht="15.75" customHeight="1" thickBot="1" x14ac:dyDescent="0.3">
      <c r="A337" s="2343"/>
      <c r="B337" s="2344"/>
      <c r="C337" s="2344"/>
      <c r="D337" s="2345"/>
      <c r="E337" s="2351"/>
      <c r="F337" s="2352"/>
      <c r="G337" s="2358" t="s">
        <v>396</v>
      </c>
      <c r="H337" s="2359"/>
      <c r="I337" s="2360" t="s">
        <v>397</v>
      </c>
      <c r="J337" s="2359"/>
      <c r="K337" s="2360" t="s">
        <v>398</v>
      </c>
      <c r="L337" s="2361"/>
      <c r="M337" s="1709" t="s">
        <v>5217</v>
      </c>
    </row>
    <row r="338" spans="1:13" ht="15" customHeight="1" thickBot="1" x14ac:dyDescent="0.3">
      <c r="A338" s="2346"/>
      <c r="B338" s="2347"/>
      <c r="C338" s="2347"/>
      <c r="D338" s="2348"/>
      <c r="E338" s="2353"/>
      <c r="F338" s="2354"/>
      <c r="G338" s="827" t="s">
        <v>576</v>
      </c>
      <c r="H338" s="828" t="s">
        <v>577</v>
      </c>
      <c r="I338" s="829" t="s">
        <v>576</v>
      </c>
      <c r="J338" s="830" t="s">
        <v>577</v>
      </c>
      <c r="K338" s="829" t="s">
        <v>576</v>
      </c>
      <c r="L338" s="831" t="s">
        <v>577</v>
      </c>
      <c r="M338" s="1709" t="s">
        <v>5217</v>
      </c>
    </row>
    <row r="339" spans="1:13" ht="18" customHeight="1" x14ac:dyDescent="0.25">
      <c r="A339" s="832">
        <v>89</v>
      </c>
      <c r="B339" s="2330" t="s">
        <v>69</v>
      </c>
      <c r="C339" s="2331"/>
      <c r="D339" s="2332"/>
      <c r="E339" s="2333" t="s">
        <v>5207</v>
      </c>
      <c r="F339" s="2334"/>
      <c r="G339" s="833"/>
      <c r="H339" s="834"/>
      <c r="I339" s="833"/>
      <c r="J339" s="818"/>
      <c r="K339" s="835" t="str">
        <f t="shared" ref="K339:L353" si="78">IF(ISERROR(I339/G339),"",IF(I339&gt;G339,1,I339/G339))</f>
        <v/>
      </c>
      <c r="L339" s="836" t="str">
        <f t="shared" si="78"/>
        <v/>
      </c>
      <c r="M339" s="1709" t="s">
        <v>5217</v>
      </c>
    </row>
    <row r="340" spans="1:13" ht="15" customHeight="1" x14ac:dyDescent="0.25">
      <c r="A340" s="837">
        <v>90</v>
      </c>
      <c r="B340" s="2335" t="s">
        <v>5326</v>
      </c>
      <c r="C340" s="2336"/>
      <c r="D340" s="2337"/>
      <c r="E340" s="2338" t="s">
        <v>5207</v>
      </c>
      <c r="F340" s="2339"/>
      <c r="G340" s="838"/>
      <c r="H340" s="839"/>
      <c r="I340" s="838"/>
      <c r="J340" s="820"/>
      <c r="K340" s="840" t="str">
        <f t="shared" si="78"/>
        <v/>
      </c>
      <c r="L340" s="841" t="str">
        <f t="shared" si="78"/>
        <v/>
      </c>
      <c r="M340" s="1709" t="s">
        <v>5217</v>
      </c>
    </row>
    <row r="341" spans="1:13" x14ac:dyDescent="0.25">
      <c r="A341" s="837">
        <v>91</v>
      </c>
      <c r="B341" s="2335" t="s">
        <v>5327</v>
      </c>
      <c r="C341" s="2336"/>
      <c r="D341" s="2337"/>
      <c r="E341" s="2338"/>
      <c r="F341" s="2339"/>
      <c r="G341" s="838"/>
      <c r="H341" s="839"/>
      <c r="I341" s="838"/>
      <c r="J341" s="820"/>
      <c r="K341" s="840" t="str">
        <f t="shared" si="78"/>
        <v/>
      </c>
      <c r="L341" s="841" t="str">
        <f t="shared" si="78"/>
        <v/>
      </c>
      <c r="M341" s="1709" t="s">
        <v>5217</v>
      </c>
    </row>
    <row r="342" spans="1:13" ht="15" customHeight="1" x14ac:dyDescent="0.25">
      <c r="A342" s="837">
        <v>92</v>
      </c>
      <c r="B342" s="2335" t="s">
        <v>71</v>
      </c>
      <c r="C342" s="2336"/>
      <c r="D342" s="2337"/>
      <c r="E342" s="2338" t="s">
        <v>5207</v>
      </c>
      <c r="F342" s="2339"/>
      <c r="G342" s="838"/>
      <c r="H342" s="842"/>
      <c r="I342" s="838"/>
      <c r="J342" s="820"/>
      <c r="K342" s="840" t="str">
        <f t="shared" si="78"/>
        <v/>
      </c>
      <c r="L342" s="841" t="str">
        <f t="shared" si="78"/>
        <v/>
      </c>
      <c r="M342" s="1709" t="s">
        <v>5217</v>
      </c>
    </row>
    <row r="343" spans="1:13" ht="15" customHeight="1" x14ac:dyDescent="0.25">
      <c r="A343" s="837">
        <v>93</v>
      </c>
      <c r="B343" s="2335" t="s">
        <v>72</v>
      </c>
      <c r="C343" s="2336"/>
      <c r="D343" s="2337"/>
      <c r="E343" s="2338"/>
      <c r="F343" s="2339"/>
      <c r="G343" s="838"/>
      <c r="H343" s="842"/>
      <c r="I343" s="838"/>
      <c r="J343" s="820"/>
      <c r="K343" s="840" t="str">
        <f t="shared" si="78"/>
        <v/>
      </c>
      <c r="L343" s="841" t="str">
        <f t="shared" si="78"/>
        <v/>
      </c>
      <c r="M343" s="1709" t="s">
        <v>5217</v>
      </c>
    </row>
    <row r="344" spans="1:13" ht="15" customHeight="1" x14ac:dyDescent="0.25">
      <c r="A344" s="837">
        <v>94</v>
      </c>
      <c r="B344" s="2362" t="s">
        <v>73</v>
      </c>
      <c r="C344" s="2363"/>
      <c r="D344" s="2364"/>
      <c r="E344" s="2365" t="s">
        <v>5207</v>
      </c>
      <c r="F344" s="2366"/>
      <c r="G344" s="838"/>
      <c r="H344" s="842"/>
      <c r="I344" s="838"/>
      <c r="J344" s="820"/>
      <c r="K344" s="840" t="str">
        <f t="shared" si="78"/>
        <v/>
      </c>
      <c r="L344" s="841" t="str">
        <f t="shared" si="78"/>
        <v/>
      </c>
      <c r="M344" s="1709" t="s">
        <v>5217</v>
      </c>
    </row>
    <row r="345" spans="1:13" ht="15" customHeight="1" x14ac:dyDescent="0.25">
      <c r="A345" s="837">
        <v>95</v>
      </c>
      <c r="B345" s="2335" t="s">
        <v>74</v>
      </c>
      <c r="C345" s="2336"/>
      <c r="D345" s="2337"/>
      <c r="E345" s="2338"/>
      <c r="F345" s="2339"/>
      <c r="G345" s="838"/>
      <c r="H345" s="842"/>
      <c r="I345" s="838"/>
      <c r="J345" s="820"/>
      <c r="K345" s="840" t="str">
        <f t="shared" si="78"/>
        <v/>
      </c>
      <c r="L345" s="841" t="str">
        <f t="shared" si="78"/>
        <v/>
      </c>
      <c r="M345" s="1709" t="s">
        <v>5217</v>
      </c>
    </row>
    <row r="346" spans="1:13" ht="15" customHeight="1" x14ac:dyDescent="0.25">
      <c r="A346" s="837">
        <v>96</v>
      </c>
      <c r="B346" s="2362" t="s">
        <v>75</v>
      </c>
      <c r="C346" s="2363"/>
      <c r="D346" s="2364"/>
      <c r="E346" s="2365" t="s">
        <v>5207</v>
      </c>
      <c r="F346" s="2366"/>
      <c r="G346" s="838"/>
      <c r="H346" s="842"/>
      <c r="I346" s="838"/>
      <c r="J346" s="820"/>
      <c r="K346" s="840" t="str">
        <f t="shared" si="78"/>
        <v/>
      </c>
      <c r="L346" s="841" t="str">
        <f t="shared" si="78"/>
        <v/>
      </c>
      <c r="M346" s="1709" t="s">
        <v>5217</v>
      </c>
    </row>
    <row r="347" spans="1:13" ht="18.75" customHeight="1" x14ac:dyDescent="0.25">
      <c r="A347" s="837">
        <v>97</v>
      </c>
      <c r="B347" s="2335" t="s">
        <v>76</v>
      </c>
      <c r="C347" s="2336"/>
      <c r="D347" s="2337"/>
      <c r="E347" s="2338" t="s">
        <v>5207</v>
      </c>
      <c r="F347" s="2339"/>
      <c r="G347" s="838"/>
      <c r="H347" s="842"/>
      <c r="I347" s="838"/>
      <c r="J347" s="820"/>
      <c r="K347" s="840" t="str">
        <f t="shared" si="78"/>
        <v/>
      </c>
      <c r="L347" s="841" t="str">
        <f t="shared" si="78"/>
        <v/>
      </c>
      <c r="M347" s="1709" t="s">
        <v>5217</v>
      </c>
    </row>
    <row r="348" spans="1:13" ht="15" customHeight="1" x14ac:dyDescent="0.25">
      <c r="A348" s="837">
        <v>98</v>
      </c>
      <c r="B348" s="2335" t="s">
        <v>5328</v>
      </c>
      <c r="C348" s="2336"/>
      <c r="D348" s="2337"/>
      <c r="E348" s="2338" t="s">
        <v>5207</v>
      </c>
      <c r="F348" s="2339"/>
      <c r="G348" s="838"/>
      <c r="H348" s="842"/>
      <c r="I348" s="838"/>
      <c r="J348" s="820"/>
      <c r="K348" s="840" t="str">
        <f t="shared" si="78"/>
        <v/>
      </c>
      <c r="L348" s="841" t="str">
        <f t="shared" si="78"/>
        <v/>
      </c>
      <c r="M348" s="1709" t="s">
        <v>5217</v>
      </c>
    </row>
    <row r="349" spans="1:13" ht="15" customHeight="1" x14ac:dyDescent="0.25">
      <c r="A349" s="837">
        <v>99</v>
      </c>
      <c r="B349" s="2335" t="s">
        <v>5329</v>
      </c>
      <c r="C349" s="2336"/>
      <c r="D349" s="2337"/>
      <c r="E349" s="2338" t="s">
        <v>5207</v>
      </c>
      <c r="F349" s="2339"/>
      <c r="G349" s="838"/>
      <c r="H349" s="842"/>
      <c r="I349" s="838"/>
      <c r="J349" s="820"/>
      <c r="K349" s="840" t="str">
        <f t="shared" si="78"/>
        <v/>
      </c>
      <c r="L349" s="841" t="str">
        <f t="shared" si="78"/>
        <v/>
      </c>
      <c r="M349" s="1709" t="s">
        <v>5217</v>
      </c>
    </row>
    <row r="350" spans="1:13" ht="15" customHeight="1" x14ac:dyDescent="0.25">
      <c r="A350" s="837">
        <v>100</v>
      </c>
      <c r="B350" s="2335" t="s">
        <v>5330</v>
      </c>
      <c r="C350" s="2336"/>
      <c r="D350" s="2337"/>
      <c r="E350" s="2338" t="s">
        <v>5207</v>
      </c>
      <c r="F350" s="2339"/>
      <c r="G350" s="838"/>
      <c r="H350" s="842"/>
      <c r="I350" s="838"/>
      <c r="J350" s="820"/>
      <c r="K350" s="840" t="str">
        <f t="shared" si="78"/>
        <v/>
      </c>
      <c r="L350" s="841" t="str">
        <f t="shared" si="78"/>
        <v/>
      </c>
      <c r="M350" s="1709" t="s">
        <v>5217</v>
      </c>
    </row>
    <row r="351" spans="1:13" ht="15" customHeight="1" x14ac:dyDescent="0.25">
      <c r="A351" s="837">
        <v>101</v>
      </c>
      <c r="B351" s="2335" t="s">
        <v>77</v>
      </c>
      <c r="C351" s="2336"/>
      <c r="D351" s="2337"/>
      <c r="E351" s="2338" t="s">
        <v>5207</v>
      </c>
      <c r="F351" s="2339"/>
      <c r="G351" s="838"/>
      <c r="H351" s="842"/>
      <c r="I351" s="838"/>
      <c r="J351" s="820"/>
      <c r="K351" s="840" t="str">
        <f t="shared" si="78"/>
        <v/>
      </c>
      <c r="L351" s="841" t="str">
        <f t="shared" si="78"/>
        <v/>
      </c>
      <c r="M351" s="1709" t="s">
        <v>5217</v>
      </c>
    </row>
    <row r="352" spans="1:13" ht="15" customHeight="1" x14ac:dyDescent="0.25">
      <c r="A352" s="837">
        <v>102</v>
      </c>
      <c r="B352" s="2362" t="s">
        <v>78</v>
      </c>
      <c r="C352" s="2363"/>
      <c r="D352" s="2364"/>
      <c r="E352" s="2365" t="s">
        <v>5207</v>
      </c>
      <c r="F352" s="2366"/>
      <c r="G352" s="838"/>
      <c r="H352" s="842"/>
      <c r="I352" s="838"/>
      <c r="J352" s="820"/>
      <c r="K352" s="840" t="str">
        <f t="shared" si="78"/>
        <v/>
      </c>
      <c r="L352" s="841" t="str">
        <f t="shared" si="78"/>
        <v/>
      </c>
      <c r="M352" s="1709" t="s">
        <v>5217</v>
      </c>
    </row>
    <row r="353" spans="1:13" ht="25.5" customHeight="1" x14ac:dyDescent="0.25">
      <c r="A353" s="837">
        <v>103</v>
      </c>
      <c r="B353" s="2367" t="s">
        <v>5331</v>
      </c>
      <c r="C353" s="2368"/>
      <c r="D353" s="2369"/>
      <c r="E353" s="2370" t="s">
        <v>5207</v>
      </c>
      <c r="F353" s="2371"/>
      <c r="G353" s="843"/>
      <c r="H353" s="844"/>
      <c r="I353" s="843"/>
      <c r="J353" s="825"/>
      <c r="K353" s="845" t="str">
        <f t="shared" si="78"/>
        <v/>
      </c>
      <c r="L353" s="846" t="str">
        <f t="shared" si="78"/>
        <v/>
      </c>
      <c r="M353" s="1709" t="s">
        <v>5217</v>
      </c>
    </row>
    <row r="354" spans="1:13" ht="15" customHeight="1" x14ac:dyDescent="0.25">
      <c r="A354" s="572">
        <v>104</v>
      </c>
      <c r="B354" s="2372" t="s">
        <v>79</v>
      </c>
      <c r="C354" s="2373"/>
      <c r="D354" s="2374"/>
      <c r="E354" s="2375" t="s">
        <v>5207</v>
      </c>
      <c r="F354" s="2376"/>
      <c r="G354" s="847"/>
      <c r="H354" s="848"/>
      <c r="I354" s="847"/>
      <c r="J354" s="849"/>
      <c r="K354" s="840" t="str">
        <f>IF(ISERROR(I354/G354),"",IF(I354&gt;G354,1,I354/G354))</f>
        <v/>
      </c>
      <c r="L354" s="841" t="str">
        <f>IF(ISERROR(J354/H354),"",IF(J354&gt;H354,1,J354/H354))</f>
        <v/>
      </c>
      <c r="M354" s="1709" t="s">
        <v>5217</v>
      </c>
    </row>
    <row r="355" spans="1:13" ht="15" customHeight="1" thickBot="1" x14ac:dyDescent="0.3">
      <c r="A355" s="572">
        <v>105</v>
      </c>
      <c r="B355" s="2377" t="s">
        <v>5332</v>
      </c>
      <c r="C355" s="2378"/>
      <c r="D355" s="2379"/>
      <c r="E355" s="2380" t="s">
        <v>5207</v>
      </c>
      <c r="F355" s="2381"/>
      <c r="G355" s="850"/>
      <c r="H355" s="851"/>
      <c r="I355" s="850"/>
      <c r="J355" s="852"/>
      <c r="K355" s="853" t="str">
        <f>IF(ISERROR(I355/G355),"",IF(I355&gt;G355,1,I355/G355))</f>
        <v/>
      </c>
      <c r="L355" s="854" t="str">
        <f>IF(ISERROR(J355/H355),"",IF(J355&gt;H355,1,J355/H355))</f>
        <v/>
      </c>
      <c r="M355" s="1709" t="s">
        <v>5217</v>
      </c>
    </row>
    <row r="356" spans="1:13" ht="18.75" customHeight="1" thickBot="1" x14ac:dyDescent="0.3">
      <c r="A356" s="2172">
        <v>106</v>
      </c>
      <c r="B356" s="2383" t="s">
        <v>5333</v>
      </c>
      <c r="C356" s="2384"/>
      <c r="D356" s="2384"/>
      <c r="E356" s="2384"/>
      <c r="F356" s="2384"/>
      <c r="G356" s="2384"/>
      <c r="H356" s="2384"/>
      <c r="I356" s="2384"/>
      <c r="J356" s="2384"/>
      <c r="K356" s="2384"/>
      <c r="L356" s="2385"/>
      <c r="M356" s="1709" t="s">
        <v>5217</v>
      </c>
    </row>
    <row r="357" spans="1:13" ht="15" customHeight="1" x14ac:dyDescent="0.25">
      <c r="A357" s="2172"/>
      <c r="B357" s="2386"/>
      <c r="C357" s="2387"/>
      <c r="D357" s="2387"/>
      <c r="E357" s="2387"/>
      <c r="F357" s="2388"/>
      <c r="G357" s="855"/>
      <c r="H357" s="776"/>
      <c r="I357" s="741"/>
      <c r="J357" s="776"/>
      <c r="K357" s="856" t="str">
        <f t="shared" ref="K357:L359" si="79">IF(ISERROR(I357/G357),"",IF(I357&gt;G357,1,I357/G357))</f>
        <v/>
      </c>
      <c r="L357" s="857" t="str">
        <f t="shared" si="79"/>
        <v/>
      </c>
      <c r="M357" s="1709" t="s">
        <v>5217</v>
      </c>
    </row>
    <row r="358" spans="1:13" x14ac:dyDescent="0.25">
      <c r="A358" s="2172"/>
      <c r="B358" s="2389"/>
      <c r="C358" s="2390"/>
      <c r="D358" s="2390"/>
      <c r="E358" s="2390"/>
      <c r="F358" s="2391"/>
      <c r="G358" s="858"/>
      <c r="H358" s="859"/>
      <c r="I358" s="748"/>
      <c r="J358" s="859"/>
      <c r="K358" s="840" t="str">
        <f t="shared" si="79"/>
        <v/>
      </c>
      <c r="L358" s="860" t="str">
        <f t="shared" si="79"/>
        <v/>
      </c>
      <c r="M358" s="1709" t="s">
        <v>5217</v>
      </c>
    </row>
    <row r="359" spans="1:13" ht="15.75" thickBot="1" x14ac:dyDescent="0.3">
      <c r="A359" s="2382"/>
      <c r="B359" s="2392"/>
      <c r="C359" s="2393"/>
      <c r="D359" s="2393"/>
      <c r="E359" s="2393"/>
      <c r="F359" s="2394"/>
      <c r="G359" s="861"/>
      <c r="H359" s="780"/>
      <c r="I359" s="769"/>
      <c r="J359" s="780"/>
      <c r="K359" s="853" t="str">
        <f t="shared" si="79"/>
        <v/>
      </c>
      <c r="L359" s="862" t="str">
        <f t="shared" si="79"/>
        <v/>
      </c>
      <c r="M359" s="1709" t="s">
        <v>5217</v>
      </c>
    </row>
    <row r="360" spans="1:13" ht="22.5" customHeight="1" thickBot="1" x14ac:dyDescent="0.3">
      <c r="A360" s="603">
        <v>107</v>
      </c>
      <c r="B360" s="2162" t="s">
        <v>48</v>
      </c>
      <c r="C360" s="2163"/>
      <c r="D360" s="2395" t="s">
        <v>5617</v>
      </c>
      <c r="E360" s="2396"/>
      <c r="F360" s="1723">
        <f>IF(D360="Good",1,"")</f>
        <v>1</v>
      </c>
      <c r="G360" s="1724" t="str">
        <f>IF(D360="For Repair",1,"")</f>
        <v/>
      </c>
      <c r="H360" s="1724" t="str">
        <f>IF(D360="Non-Functional",1,"")</f>
        <v/>
      </c>
      <c r="I360" s="863"/>
      <c r="J360" s="863"/>
      <c r="K360" s="863"/>
      <c r="L360" s="49"/>
      <c r="M360" s="1709" t="s">
        <v>5217</v>
      </c>
    </row>
    <row r="361" spans="1:13" ht="15.75" customHeight="1" thickBot="1" x14ac:dyDescent="0.3">
      <c r="A361" s="2397">
        <v>108</v>
      </c>
      <c r="B361" s="2400" t="s">
        <v>49</v>
      </c>
      <c r="C361" s="2401"/>
      <c r="D361" s="2401"/>
      <c r="E361" s="2401"/>
      <c r="F361" s="2401"/>
      <c r="G361" s="2401"/>
      <c r="H361" s="2401"/>
      <c r="I361" s="2401"/>
      <c r="J361" s="2401"/>
      <c r="K361" s="2402"/>
      <c r="L361" s="864"/>
      <c r="M361" s="1709" t="s">
        <v>5217</v>
      </c>
    </row>
    <row r="362" spans="1:13" ht="15.75" customHeight="1" x14ac:dyDescent="0.25">
      <c r="A362" s="2398"/>
      <c r="B362" s="865" t="s">
        <v>578</v>
      </c>
      <c r="C362" s="306"/>
      <c r="D362" s="866"/>
      <c r="E362" s="867" t="s">
        <v>579</v>
      </c>
      <c r="F362" s="306"/>
      <c r="G362" s="867" t="s">
        <v>580</v>
      </c>
      <c r="H362" s="2403"/>
      <c r="I362" s="2403"/>
      <c r="J362" s="867" t="s">
        <v>581</v>
      </c>
      <c r="K362" s="1169"/>
      <c r="L362" s="1727" t="str">
        <f ca="1">IF(K362="","",(NOW()-K362)/365)</f>
        <v/>
      </c>
      <c r="M362" s="1709" t="s">
        <v>5217</v>
      </c>
    </row>
    <row r="363" spans="1:13" ht="15.75" customHeight="1" x14ac:dyDescent="0.25">
      <c r="A363" s="2398"/>
      <c r="B363" s="868" t="s">
        <v>578</v>
      </c>
      <c r="C363" s="310"/>
      <c r="D363" s="869"/>
      <c r="E363" s="870" t="s">
        <v>579</v>
      </c>
      <c r="F363" s="310"/>
      <c r="G363" s="870" t="s">
        <v>580</v>
      </c>
      <c r="H363" s="2404"/>
      <c r="I363" s="2404"/>
      <c r="J363" s="870" t="s">
        <v>581</v>
      </c>
      <c r="K363" s="1171"/>
      <c r="L363" s="1727" t="str">
        <f t="shared" ref="L363:L365" ca="1" si="80">IF(K363="","",(NOW()-K363)/365)</f>
        <v/>
      </c>
      <c r="M363" s="1709" t="s">
        <v>5217</v>
      </c>
    </row>
    <row r="364" spans="1:13" ht="15.75" customHeight="1" x14ac:dyDescent="0.25">
      <c r="A364" s="2398"/>
      <c r="B364" s="868" t="s">
        <v>578</v>
      </c>
      <c r="C364" s="310"/>
      <c r="D364" s="869"/>
      <c r="E364" s="870" t="s">
        <v>579</v>
      </c>
      <c r="F364" s="310"/>
      <c r="G364" s="870" t="s">
        <v>580</v>
      </c>
      <c r="H364" s="2404"/>
      <c r="I364" s="2404"/>
      <c r="J364" s="870" t="s">
        <v>581</v>
      </c>
      <c r="K364" s="1171"/>
      <c r="L364" s="1727" t="str">
        <f t="shared" ca="1" si="80"/>
        <v/>
      </c>
      <c r="M364" s="1709" t="s">
        <v>5217</v>
      </c>
    </row>
    <row r="365" spans="1:13" ht="15.75" customHeight="1" x14ac:dyDescent="0.25">
      <c r="A365" s="2398"/>
      <c r="B365" s="868" t="s">
        <v>578</v>
      </c>
      <c r="C365" s="310"/>
      <c r="D365" s="869"/>
      <c r="E365" s="870" t="s">
        <v>579</v>
      </c>
      <c r="F365" s="310"/>
      <c r="G365" s="870" t="s">
        <v>580</v>
      </c>
      <c r="H365" s="2404"/>
      <c r="I365" s="2404"/>
      <c r="J365" s="870" t="s">
        <v>581</v>
      </c>
      <c r="K365" s="1171"/>
      <c r="L365" s="1727" t="str">
        <f t="shared" ca="1" si="80"/>
        <v/>
      </c>
      <c r="M365" s="1709" t="s">
        <v>5217</v>
      </c>
    </row>
    <row r="366" spans="1:13" ht="15.75" customHeight="1" thickBot="1" x14ac:dyDescent="0.3">
      <c r="A366" s="2399"/>
      <c r="B366" s="871" t="s">
        <v>578</v>
      </c>
      <c r="C366" s="1689"/>
      <c r="D366" s="872"/>
      <c r="E366" s="873" t="s">
        <v>579</v>
      </c>
      <c r="F366" s="1689"/>
      <c r="G366" s="873" t="s">
        <v>580</v>
      </c>
      <c r="H366" s="2405"/>
      <c r="I366" s="2405"/>
      <c r="J366" s="873" t="s">
        <v>581</v>
      </c>
      <c r="K366" s="1173"/>
      <c r="L366" s="1727" t="str">
        <f ca="1">IF(K366="","",(NOW()-K366)/365)</f>
        <v/>
      </c>
      <c r="M366" s="1709" t="s">
        <v>5217</v>
      </c>
    </row>
    <row r="367" spans="1:13" ht="30" customHeight="1" thickBot="1" x14ac:dyDescent="0.3">
      <c r="A367" s="2160">
        <v>109</v>
      </c>
      <c r="B367" s="2406" t="s">
        <v>50</v>
      </c>
      <c r="C367" s="2407"/>
      <c r="D367" s="2407"/>
      <c r="E367" s="2407"/>
      <c r="F367" s="2408"/>
      <c r="G367" s="2409" t="s">
        <v>5334</v>
      </c>
      <c r="H367" s="2410"/>
      <c r="I367" s="874"/>
      <c r="J367" s="874"/>
      <c r="K367" s="226"/>
      <c r="L367" s="875"/>
      <c r="M367" s="1709" t="s">
        <v>5217</v>
      </c>
    </row>
    <row r="368" spans="1:13" ht="24.75" customHeight="1" x14ac:dyDescent="0.25">
      <c r="A368" s="2172"/>
      <c r="B368" s="876" t="s">
        <v>5335</v>
      </c>
      <c r="C368" s="877" t="s">
        <v>444</v>
      </c>
      <c r="D368" s="878" t="s">
        <v>445</v>
      </c>
      <c r="E368" s="878" t="s">
        <v>446</v>
      </c>
      <c r="F368" s="879" t="s">
        <v>582</v>
      </c>
      <c r="G368" s="880" t="s">
        <v>16</v>
      </c>
      <c r="H368" s="880" t="s">
        <v>583</v>
      </c>
      <c r="I368" s="874"/>
      <c r="J368" s="874"/>
      <c r="K368" s="226"/>
      <c r="L368" s="875"/>
      <c r="M368" s="1709" t="s">
        <v>5217</v>
      </c>
    </row>
    <row r="369" spans="1:13" ht="15.75" customHeight="1" x14ac:dyDescent="0.25">
      <c r="A369" s="2172"/>
      <c r="B369" s="881" t="s">
        <v>401</v>
      </c>
      <c r="C369" s="530">
        <f>SUM(D369:F369)</f>
        <v>0</v>
      </c>
      <c r="D369" s="1676"/>
      <c r="E369" s="1676"/>
      <c r="F369" s="1680"/>
      <c r="G369" s="882"/>
      <c r="H369" s="883">
        <f>C369-G369</f>
        <v>0</v>
      </c>
      <c r="I369" s="884"/>
      <c r="J369" s="884"/>
      <c r="K369" s="884"/>
      <c r="L369" s="226"/>
      <c r="M369" s="1709" t="s">
        <v>5217</v>
      </c>
    </row>
    <row r="370" spans="1:13" ht="15.75" customHeight="1" x14ac:dyDescent="0.25">
      <c r="A370" s="2172"/>
      <c r="B370" s="881" t="s">
        <v>402</v>
      </c>
      <c r="C370" s="885">
        <f t="shared" ref="C370:C376" si="81">SUM(D370:F370)</f>
        <v>0</v>
      </c>
      <c r="D370" s="1676"/>
      <c r="E370" s="1676"/>
      <c r="F370" s="1680"/>
      <c r="G370" s="882"/>
      <c r="H370" s="883">
        <f t="shared" ref="H370:H376" si="82">C370-G370</f>
        <v>0</v>
      </c>
      <c r="I370" s="886"/>
      <c r="J370" s="886"/>
      <c r="K370" s="886"/>
      <c r="L370" s="226"/>
      <c r="M370" s="1709" t="s">
        <v>5217</v>
      </c>
    </row>
    <row r="371" spans="1:13" ht="15.75" customHeight="1" x14ac:dyDescent="0.25">
      <c r="A371" s="2172"/>
      <c r="B371" s="881" t="s">
        <v>403</v>
      </c>
      <c r="C371" s="885">
        <f t="shared" si="81"/>
        <v>0</v>
      </c>
      <c r="D371" s="1676"/>
      <c r="E371" s="1676"/>
      <c r="F371" s="1680"/>
      <c r="G371" s="882"/>
      <c r="H371" s="883">
        <f t="shared" si="82"/>
        <v>0</v>
      </c>
      <c r="I371" s="886"/>
      <c r="J371" s="886"/>
      <c r="K371" s="886"/>
      <c r="L371" s="226"/>
      <c r="M371" s="1709" t="s">
        <v>5217</v>
      </c>
    </row>
    <row r="372" spans="1:13" ht="15.75" customHeight="1" x14ac:dyDescent="0.25">
      <c r="A372" s="2172"/>
      <c r="B372" s="881" t="s">
        <v>418</v>
      </c>
      <c r="C372" s="885">
        <f t="shared" si="81"/>
        <v>0</v>
      </c>
      <c r="D372" s="1676"/>
      <c r="E372" s="1676"/>
      <c r="F372" s="1680"/>
      <c r="G372" s="882"/>
      <c r="H372" s="883">
        <f t="shared" si="82"/>
        <v>0</v>
      </c>
      <c r="I372" s="886"/>
      <c r="J372" s="886"/>
      <c r="K372" s="886"/>
      <c r="L372" s="226"/>
      <c r="M372" s="1709" t="s">
        <v>5217</v>
      </c>
    </row>
    <row r="373" spans="1:13" ht="15.75" customHeight="1" x14ac:dyDescent="0.25">
      <c r="A373" s="2172"/>
      <c r="B373" s="881" t="s">
        <v>404</v>
      </c>
      <c r="C373" s="885">
        <f t="shared" si="81"/>
        <v>0</v>
      </c>
      <c r="D373" s="1676"/>
      <c r="E373" s="1676"/>
      <c r="F373" s="1680"/>
      <c r="G373" s="882"/>
      <c r="H373" s="883">
        <f t="shared" si="82"/>
        <v>0</v>
      </c>
      <c r="I373" s="887"/>
      <c r="J373" s="887"/>
      <c r="K373" s="887"/>
      <c r="L373" s="226"/>
      <c r="M373" s="1709" t="s">
        <v>5217</v>
      </c>
    </row>
    <row r="374" spans="1:13" ht="15.75" customHeight="1" x14ac:dyDescent="0.25">
      <c r="A374" s="2172"/>
      <c r="B374" s="881" t="s">
        <v>405</v>
      </c>
      <c r="C374" s="885">
        <f t="shared" si="81"/>
        <v>0</v>
      </c>
      <c r="D374" s="1676"/>
      <c r="E374" s="1676"/>
      <c r="F374" s="1680"/>
      <c r="G374" s="882"/>
      <c r="H374" s="883">
        <f t="shared" si="82"/>
        <v>0</v>
      </c>
      <c r="I374" s="887"/>
      <c r="J374" s="887"/>
      <c r="K374" s="887"/>
      <c r="L374" s="226"/>
      <c r="M374" s="1709" t="s">
        <v>5217</v>
      </c>
    </row>
    <row r="375" spans="1:13" ht="15.75" customHeight="1" x14ac:dyDescent="0.25">
      <c r="A375" s="2172"/>
      <c r="B375" s="881" t="s">
        <v>406</v>
      </c>
      <c r="C375" s="885">
        <f t="shared" si="81"/>
        <v>0</v>
      </c>
      <c r="D375" s="1676"/>
      <c r="E375" s="1676"/>
      <c r="F375" s="1680"/>
      <c r="G375" s="882"/>
      <c r="H375" s="883">
        <f t="shared" si="82"/>
        <v>0</v>
      </c>
      <c r="I375" s="888"/>
      <c r="J375" s="888"/>
      <c r="K375" s="888"/>
      <c r="L375" s="888"/>
      <c r="M375" s="1709" t="s">
        <v>5217</v>
      </c>
    </row>
    <row r="376" spans="1:13" ht="15.75" customHeight="1" thickBot="1" x14ac:dyDescent="0.3">
      <c r="A376" s="2161"/>
      <c r="B376" s="889" t="s">
        <v>5336</v>
      </c>
      <c r="C376" s="890">
        <f t="shared" si="81"/>
        <v>0</v>
      </c>
      <c r="D376" s="1685"/>
      <c r="E376" s="1685"/>
      <c r="F376" s="1686"/>
      <c r="G376" s="891"/>
      <c r="H376" s="892">
        <f t="shared" si="82"/>
        <v>0</v>
      </c>
      <c r="I376" s="888"/>
      <c r="J376" s="888"/>
      <c r="K376" s="888"/>
      <c r="L376" s="888"/>
      <c r="M376" s="1709" t="s">
        <v>5217</v>
      </c>
    </row>
    <row r="377" spans="1:13" ht="26.25" customHeight="1" thickBot="1" x14ac:dyDescent="0.3">
      <c r="A377" s="603">
        <v>110</v>
      </c>
      <c r="B377" s="2411" t="s">
        <v>51</v>
      </c>
      <c r="C377" s="2412"/>
      <c r="D377" s="2413" t="s">
        <v>5616</v>
      </c>
      <c r="E377" s="2414"/>
      <c r="F377" s="1731">
        <f>IF(D377="Grid (Electric Cooperative)",1,"")</f>
        <v>1</v>
      </c>
      <c r="G377" s="1732" t="str">
        <f>IF(D377="Solar Powered",1,"")</f>
        <v/>
      </c>
      <c r="H377" s="1733" t="str">
        <f>IF(D377="Generator",1,"")</f>
        <v/>
      </c>
      <c r="I377" s="49"/>
      <c r="J377" s="49"/>
      <c r="K377" s="49"/>
      <c r="L377" s="49"/>
      <c r="M377" s="1709" t="s">
        <v>5217</v>
      </c>
    </row>
    <row r="378" spans="1:13" ht="20.25" customHeight="1" thickBot="1" x14ac:dyDescent="0.3">
      <c r="A378" s="2160">
        <v>111</v>
      </c>
      <c r="B378" s="2415" t="s">
        <v>5337</v>
      </c>
      <c r="C378" s="2416"/>
      <c r="D378" s="2416"/>
      <c r="E378" s="2416"/>
      <c r="F378" s="2416"/>
      <c r="G378" s="2416"/>
      <c r="H378" s="2417"/>
      <c r="I378" s="893"/>
      <c r="J378" s="874"/>
      <c r="K378" s="874"/>
      <c r="L378" s="874"/>
      <c r="M378" s="1709" t="s">
        <v>5217</v>
      </c>
    </row>
    <row r="379" spans="1:13" ht="24.75" customHeight="1" thickBot="1" x14ac:dyDescent="0.3">
      <c r="A379" s="2172"/>
      <c r="B379" s="894" t="s">
        <v>408</v>
      </c>
      <c r="C379" s="2418"/>
      <c r="D379" s="2419"/>
      <c r="E379" s="895" t="s">
        <v>5338</v>
      </c>
      <c r="F379" s="2420"/>
      <c r="G379" s="2420"/>
      <c r="H379" s="2421"/>
      <c r="I379" s="893"/>
      <c r="J379" s="874"/>
      <c r="K379" s="874"/>
      <c r="L379" s="874"/>
      <c r="M379" s="1709" t="s">
        <v>5217</v>
      </c>
    </row>
    <row r="380" spans="1:13" ht="17.25" customHeight="1" thickBot="1" x14ac:dyDescent="0.3">
      <c r="A380" s="2172"/>
      <c r="B380" s="2422" t="s">
        <v>635</v>
      </c>
      <c r="C380" s="2424" t="s">
        <v>444</v>
      </c>
      <c r="D380" s="2426" t="s">
        <v>445</v>
      </c>
      <c r="E380" s="2426" t="s">
        <v>446</v>
      </c>
      <c r="F380" s="2428" t="s">
        <v>447</v>
      </c>
      <c r="G380" s="2430" t="s">
        <v>448</v>
      </c>
      <c r="H380" s="2431"/>
      <c r="I380" s="896"/>
      <c r="J380" s="884"/>
      <c r="K380" s="884"/>
      <c r="L380" s="226"/>
      <c r="M380" s="1709" t="s">
        <v>5217</v>
      </c>
    </row>
    <row r="381" spans="1:13" ht="17.25" customHeight="1" thickBot="1" x14ac:dyDescent="0.3">
      <c r="A381" s="2172"/>
      <c r="B381" s="2423"/>
      <c r="C381" s="2425"/>
      <c r="D381" s="2427"/>
      <c r="E381" s="2427"/>
      <c r="F381" s="2429"/>
      <c r="G381" s="897" t="s">
        <v>16</v>
      </c>
      <c r="H381" s="898" t="s">
        <v>583</v>
      </c>
      <c r="I381" s="899"/>
      <c r="J381" s="886"/>
      <c r="K381" s="886"/>
      <c r="L381" s="226"/>
      <c r="M381" s="1709" t="s">
        <v>5217</v>
      </c>
    </row>
    <row r="382" spans="1:13" ht="17.25" customHeight="1" x14ac:dyDescent="0.25">
      <c r="A382" s="2172"/>
      <c r="B382" s="900" t="s">
        <v>406</v>
      </c>
      <c r="C382" s="1671">
        <f t="shared" ref="C382:C384" si="83">SUM(D382:F382)</f>
        <v>0</v>
      </c>
      <c r="D382" s="1660"/>
      <c r="E382" s="1660"/>
      <c r="F382" s="1661"/>
      <c r="G382" s="1662"/>
      <c r="H382" s="1672">
        <f t="shared" ref="H382:H384" si="84">C382-G382</f>
        <v>0</v>
      </c>
      <c r="I382" s="899"/>
      <c r="J382" s="886"/>
      <c r="K382" s="886"/>
      <c r="L382" s="226"/>
      <c r="M382" s="1709" t="s">
        <v>5217</v>
      </c>
    </row>
    <row r="383" spans="1:13" ht="17.25" customHeight="1" x14ac:dyDescent="0.25">
      <c r="A383" s="2172"/>
      <c r="B383" s="901" t="s">
        <v>409</v>
      </c>
      <c r="C383" s="350">
        <f t="shared" si="83"/>
        <v>0</v>
      </c>
      <c r="D383" s="1681"/>
      <c r="E383" s="1682"/>
      <c r="F383" s="1665"/>
      <c r="G383" s="1666"/>
      <c r="H383" s="1673">
        <f t="shared" si="84"/>
        <v>0</v>
      </c>
      <c r="I383" s="902"/>
      <c r="J383" s="887"/>
      <c r="K383" s="887"/>
      <c r="L383" s="226"/>
      <c r="M383" s="1709" t="s">
        <v>5217</v>
      </c>
    </row>
    <row r="384" spans="1:13" ht="17.25" customHeight="1" thickBot="1" x14ac:dyDescent="0.3">
      <c r="A384" s="2172"/>
      <c r="B384" s="901" t="s">
        <v>410</v>
      </c>
      <c r="C384" s="357">
        <f t="shared" si="83"/>
        <v>0</v>
      </c>
      <c r="D384" s="1683"/>
      <c r="E384" s="1684"/>
      <c r="F384" s="1669"/>
      <c r="G384" s="1670"/>
      <c r="H384" s="1674">
        <f t="shared" si="84"/>
        <v>0</v>
      </c>
      <c r="I384" s="902"/>
      <c r="J384" s="887"/>
      <c r="K384" s="887"/>
      <c r="L384" s="226"/>
      <c r="M384" s="1709" t="s">
        <v>5217</v>
      </c>
    </row>
    <row r="385" spans="1:13" ht="24" customHeight="1" thickBot="1" x14ac:dyDescent="0.3">
      <c r="A385" s="2160">
        <v>112</v>
      </c>
      <c r="B385" s="903" t="s">
        <v>53</v>
      </c>
      <c r="C385" s="2435" t="s">
        <v>449</v>
      </c>
      <c r="D385" s="2436"/>
      <c r="E385" s="2435" t="s">
        <v>450</v>
      </c>
      <c r="F385" s="2436"/>
      <c r="G385" s="2435" t="s">
        <v>451</v>
      </c>
      <c r="H385" s="2436"/>
      <c r="I385" s="2435" t="s">
        <v>452</v>
      </c>
      <c r="J385" s="2436"/>
      <c r="K385" s="2435" t="s">
        <v>453</v>
      </c>
      <c r="L385" s="2436"/>
      <c r="M385" s="1709" t="s">
        <v>5217</v>
      </c>
    </row>
    <row r="386" spans="1:13" ht="29.25" customHeight="1" x14ac:dyDescent="0.25">
      <c r="A386" s="2172"/>
      <c r="B386" s="904" t="s">
        <v>411</v>
      </c>
      <c r="C386" s="2437"/>
      <c r="D386" s="2438"/>
      <c r="E386" s="2437"/>
      <c r="F386" s="2438"/>
      <c r="G386" s="2437"/>
      <c r="H386" s="2439"/>
      <c r="I386" s="2437"/>
      <c r="J386" s="2439"/>
      <c r="K386" s="2437"/>
      <c r="L386" s="2438"/>
      <c r="M386" s="1709" t="s">
        <v>5217</v>
      </c>
    </row>
    <row r="387" spans="1:13" ht="29.25" customHeight="1" thickBot="1" x14ac:dyDescent="0.3">
      <c r="A387" s="2161"/>
      <c r="B387" s="905" t="s">
        <v>412</v>
      </c>
      <c r="C387" s="2440"/>
      <c r="D387" s="2441"/>
      <c r="E387" s="2440"/>
      <c r="F387" s="2441"/>
      <c r="G387" s="2440"/>
      <c r="H387" s="2442"/>
      <c r="I387" s="2440"/>
      <c r="J387" s="2442"/>
      <c r="K387" s="2440"/>
      <c r="L387" s="2441"/>
      <c r="M387" s="1709" t="s">
        <v>5217</v>
      </c>
    </row>
    <row r="388" spans="1:13" ht="16.5" thickBot="1" x14ac:dyDescent="0.3">
      <c r="A388" s="906" t="s">
        <v>54</v>
      </c>
      <c r="B388" s="907"/>
      <c r="C388" s="908"/>
      <c r="D388" s="909"/>
      <c r="E388" s="909"/>
      <c r="F388" s="909"/>
      <c r="G388" s="909"/>
      <c r="H388" s="909"/>
      <c r="I388" s="909"/>
      <c r="J388" s="909"/>
      <c r="K388" s="909"/>
      <c r="L388" s="909"/>
      <c r="M388" s="1709" t="s">
        <v>5217</v>
      </c>
    </row>
    <row r="389" spans="1:13" ht="15.75" thickBot="1" x14ac:dyDescent="0.3">
      <c r="A389" s="2432" t="s">
        <v>413</v>
      </c>
      <c r="B389" s="2433"/>
      <c r="C389" s="2434"/>
      <c r="D389" s="2432" t="s">
        <v>414</v>
      </c>
      <c r="E389" s="2433"/>
      <c r="F389" s="2433"/>
      <c r="G389" s="2433"/>
      <c r="H389" s="2433"/>
      <c r="I389" s="2433"/>
      <c r="J389" s="2433"/>
      <c r="K389" s="2433"/>
      <c r="L389" s="2433"/>
      <c r="M389" s="1709" t="s">
        <v>5217</v>
      </c>
    </row>
    <row r="390" spans="1:13" x14ac:dyDescent="0.25">
      <c r="A390" s="910">
        <v>1</v>
      </c>
      <c r="B390" s="2453"/>
      <c r="C390" s="2454"/>
      <c r="D390" s="2455"/>
      <c r="E390" s="2456"/>
      <c r="F390" s="2456"/>
      <c r="G390" s="2456"/>
      <c r="H390" s="2456"/>
      <c r="I390" s="2456"/>
      <c r="J390" s="2456"/>
      <c r="K390" s="2456"/>
      <c r="L390" s="2456"/>
      <c r="M390" s="1709" t="s">
        <v>5217</v>
      </c>
    </row>
    <row r="391" spans="1:13" ht="15" customHeight="1" x14ac:dyDescent="0.25">
      <c r="A391" s="911">
        <v>2</v>
      </c>
      <c r="B391" s="2443"/>
      <c r="C391" s="2444"/>
      <c r="D391" s="2445"/>
      <c r="E391" s="2446"/>
      <c r="F391" s="2446"/>
      <c r="G391" s="2446"/>
      <c r="H391" s="2446"/>
      <c r="I391" s="2446"/>
      <c r="J391" s="2446"/>
      <c r="K391" s="2446"/>
      <c r="L391" s="2446"/>
      <c r="M391" s="1709" t="s">
        <v>5217</v>
      </c>
    </row>
    <row r="392" spans="1:13" x14ac:dyDescent="0.25">
      <c r="A392" s="911">
        <v>3</v>
      </c>
      <c r="B392" s="2443"/>
      <c r="C392" s="2444"/>
      <c r="D392" s="2445"/>
      <c r="E392" s="2446"/>
      <c r="F392" s="2446"/>
      <c r="G392" s="2446"/>
      <c r="H392" s="2446"/>
      <c r="I392" s="2446"/>
      <c r="J392" s="2446"/>
      <c r="K392" s="2446"/>
      <c r="L392" s="2446"/>
      <c r="M392" s="1709" t="s">
        <v>5217</v>
      </c>
    </row>
    <row r="393" spans="1:13" x14ac:dyDescent="0.25">
      <c r="A393" s="911">
        <v>4</v>
      </c>
      <c r="B393" s="2443"/>
      <c r="C393" s="2444"/>
      <c r="D393" s="2445"/>
      <c r="E393" s="2446"/>
      <c r="F393" s="2446"/>
      <c r="G393" s="2446"/>
      <c r="H393" s="2446"/>
      <c r="I393" s="2446"/>
      <c r="J393" s="2446"/>
      <c r="K393" s="2446"/>
      <c r="L393" s="2446"/>
      <c r="M393" s="1709" t="s">
        <v>5217</v>
      </c>
    </row>
    <row r="394" spans="1:13" ht="15.75" thickBot="1" x14ac:dyDescent="0.3">
      <c r="A394" s="911">
        <v>5</v>
      </c>
      <c r="B394" s="2443"/>
      <c r="C394" s="2444"/>
      <c r="D394" s="2445"/>
      <c r="E394" s="2446"/>
      <c r="F394" s="2446"/>
      <c r="G394" s="2446"/>
      <c r="H394" s="2446"/>
      <c r="I394" s="2446"/>
      <c r="J394" s="2446"/>
      <c r="K394" s="2446"/>
      <c r="L394" s="2446"/>
      <c r="M394" s="1709" t="s">
        <v>5217</v>
      </c>
    </row>
    <row r="395" spans="1:13" ht="15.75" thickBot="1" x14ac:dyDescent="0.3">
      <c r="A395" s="2447" t="s">
        <v>55</v>
      </c>
      <c r="B395" s="2448"/>
      <c r="C395" s="2448"/>
      <c r="D395" s="2448"/>
      <c r="E395" s="2448"/>
      <c r="F395" s="2448"/>
      <c r="G395" s="2448"/>
      <c r="H395" s="2448"/>
      <c r="I395" s="2448"/>
      <c r="J395" s="2448"/>
      <c r="K395" s="2448"/>
      <c r="L395" s="2449"/>
      <c r="M395" s="1709" t="s">
        <v>5217</v>
      </c>
    </row>
    <row r="396" spans="1:13" x14ac:dyDescent="0.25">
      <c r="A396" s="912"/>
      <c r="B396" s="2450" t="s">
        <v>584</v>
      </c>
      <c r="C396" s="2451"/>
      <c r="D396" s="2451"/>
      <c r="E396" s="2451"/>
      <c r="F396" s="2451"/>
      <c r="G396" s="2451"/>
      <c r="H396" s="2451"/>
      <c r="I396" s="2451"/>
      <c r="J396" s="2451"/>
      <c r="K396" s="2451"/>
      <c r="L396" s="2452"/>
      <c r="M396" s="1709" t="s">
        <v>5217</v>
      </c>
    </row>
    <row r="397" spans="1:13" ht="44.25" customHeight="1" thickBot="1" x14ac:dyDescent="0.3">
      <c r="A397" s="912"/>
      <c r="B397" s="2458"/>
      <c r="C397" s="2459"/>
      <c r="D397" s="2459"/>
      <c r="E397" s="2459"/>
      <c r="F397" s="2459"/>
      <c r="G397" s="2459"/>
      <c r="H397" s="2459"/>
      <c r="I397" s="2459"/>
      <c r="J397" s="2459"/>
      <c r="K397" s="2459"/>
      <c r="L397" s="2460"/>
      <c r="M397" s="1709" t="s">
        <v>5217</v>
      </c>
    </row>
    <row r="398" spans="1:13" x14ac:dyDescent="0.25">
      <c r="A398" s="912"/>
      <c r="B398" s="2450" t="s">
        <v>5311</v>
      </c>
      <c r="C398" s="2451"/>
      <c r="D398" s="2451"/>
      <c r="E398" s="2451"/>
      <c r="F398" s="2451"/>
      <c r="G398" s="2451"/>
      <c r="H398" s="2451"/>
      <c r="I398" s="2451"/>
      <c r="J398" s="2451"/>
      <c r="K398" s="2451"/>
      <c r="L398" s="2452"/>
      <c r="M398" s="1709" t="s">
        <v>5217</v>
      </c>
    </row>
    <row r="399" spans="1:13" ht="39" customHeight="1" thickBot="1" x14ac:dyDescent="0.3">
      <c r="A399" s="912"/>
      <c r="B399" s="2458"/>
      <c r="C399" s="2459"/>
      <c r="D399" s="2459"/>
      <c r="E399" s="2459"/>
      <c r="F399" s="2459"/>
      <c r="G399" s="2459"/>
      <c r="H399" s="2459"/>
      <c r="I399" s="2459"/>
      <c r="J399" s="2459"/>
      <c r="K399" s="2459"/>
      <c r="L399" s="2460"/>
      <c r="M399" s="1709" t="s">
        <v>5217</v>
      </c>
    </row>
    <row r="400" spans="1:13" x14ac:dyDescent="0.25">
      <c r="A400" s="912"/>
      <c r="B400" s="2450" t="s">
        <v>412</v>
      </c>
      <c r="C400" s="2451"/>
      <c r="D400" s="2451"/>
      <c r="E400" s="2451"/>
      <c r="F400" s="2451"/>
      <c r="G400" s="2451"/>
      <c r="H400" s="2451"/>
      <c r="I400" s="2451"/>
      <c r="J400" s="2451"/>
      <c r="K400" s="2451"/>
      <c r="L400" s="2452"/>
      <c r="M400" s="1709" t="s">
        <v>5217</v>
      </c>
    </row>
    <row r="401" spans="1:13" ht="38.25" customHeight="1" thickBot="1" x14ac:dyDescent="0.3">
      <c r="A401" s="912"/>
      <c r="B401" s="2461"/>
      <c r="C401" s="2462"/>
      <c r="D401" s="2462"/>
      <c r="E401" s="2462"/>
      <c r="F401" s="2462"/>
      <c r="G401" s="2462"/>
      <c r="H401" s="2462"/>
      <c r="I401" s="2462"/>
      <c r="J401" s="2462"/>
      <c r="K401" s="2462"/>
      <c r="L401" s="2463"/>
      <c r="M401" s="1709" t="s">
        <v>5217</v>
      </c>
    </row>
    <row r="402" spans="1:13" x14ac:dyDescent="0.25">
      <c r="A402" s="913"/>
      <c r="B402" s="914"/>
      <c r="C402" s="914"/>
      <c r="D402" s="914"/>
      <c r="E402" s="914"/>
      <c r="F402" s="914"/>
      <c r="G402" s="914"/>
      <c r="H402" s="914"/>
      <c r="I402" s="914"/>
      <c r="J402" s="914"/>
      <c r="K402" s="914"/>
      <c r="L402" s="914"/>
      <c r="M402" s="1709" t="s">
        <v>5217</v>
      </c>
    </row>
    <row r="403" spans="1:13" x14ac:dyDescent="0.25">
      <c r="A403" s="913"/>
      <c r="B403" s="915"/>
      <c r="C403" s="915"/>
      <c r="D403" s="915"/>
      <c r="E403" s="915"/>
      <c r="F403" s="915"/>
      <c r="G403" s="915"/>
      <c r="H403" s="915"/>
      <c r="I403" s="915"/>
      <c r="J403" s="915"/>
      <c r="K403" s="915"/>
      <c r="L403" s="915"/>
      <c r="M403" s="1709" t="s">
        <v>5217</v>
      </c>
    </row>
    <row r="404" spans="1:13" x14ac:dyDescent="0.25">
      <c r="A404" s="220" t="s">
        <v>416</v>
      </c>
      <c r="B404" s="915"/>
      <c r="C404" s="915"/>
      <c r="D404" s="915"/>
      <c r="E404" s="915"/>
      <c r="F404" s="915"/>
      <c r="G404" s="915"/>
      <c r="H404" s="221" t="s">
        <v>5339</v>
      </c>
      <c r="I404" s="915"/>
      <c r="J404" s="915"/>
      <c r="K404" s="915"/>
      <c r="L404" s="915"/>
      <c r="M404" s="1709" t="s">
        <v>5217</v>
      </c>
    </row>
    <row r="405" spans="1:13" x14ac:dyDescent="0.25">
      <c r="A405" s="913"/>
      <c r="B405" s="915"/>
      <c r="C405" s="915"/>
      <c r="D405" s="915"/>
      <c r="E405" s="915"/>
      <c r="F405" s="915"/>
      <c r="G405" s="915"/>
      <c r="H405" s="915"/>
      <c r="I405" s="915"/>
      <c r="J405" s="915"/>
      <c r="K405" s="915"/>
      <c r="L405" s="915"/>
      <c r="M405" s="1709" t="s">
        <v>5217</v>
      </c>
    </row>
    <row r="406" spans="1:13" x14ac:dyDescent="0.25">
      <c r="A406" s="913"/>
      <c r="B406" s="2464"/>
      <c r="C406" s="2464"/>
      <c r="D406" s="916"/>
      <c r="E406" s="916"/>
      <c r="F406" s="915"/>
      <c r="G406" s="915"/>
      <c r="H406" s="915"/>
      <c r="I406" s="2464" t="s">
        <v>5615</v>
      </c>
      <c r="J406" s="2464"/>
      <c r="K406" s="2464"/>
      <c r="L406" s="2464"/>
      <c r="M406" s="1709" t="s">
        <v>5217</v>
      </c>
    </row>
    <row r="407" spans="1:13" x14ac:dyDescent="0.25">
      <c r="A407" s="913"/>
      <c r="B407" s="2457" t="s">
        <v>5340</v>
      </c>
      <c r="C407" s="2457"/>
      <c r="D407" s="916"/>
      <c r="E407" s="916"/>
      <c r="F407" s="915"/>
      <c r="G407" s="915"/>
      <c r="H407" s="915"/>
      <c r="I407" s="2457" t="s">
        <v>5341</v>
      </c>
      <c r="J407" s="2457"/>
      <c r="K407" s="2457"/>
      <c r="L407" s="2457"/>
      <c r="M407" s="1709" t="s">
        <v>5217</v>
      </c>
    </row>
    <row r="408" spans="1:13" x14ac:dyDescent="0.25">
      <c r="A408" s="913"/>
      <c r="B408" s="915"/>
      <c r="C408" s="915"/>
      <c r="D408" s="915"/>
      <c r="E408" s="915"/>
      <c r="F408" s="915"/>
      <c r="G408" s="915"/>
      <c r="H408" s="915"/>
      <c r="I408" s="915"/>
      <c r="J408" s="915"/>
      <c r="K408" s="915"/>
      <c r="L408" s="915"/>
      <c r="M408" s="1709" t="s">
        <v>5217</v>
      </c>
    </row>
    <row r="409" spans="1:13" x14ac:dyDescent="0.25">
      <c r="A409" s="913"/>
      <c r="B409" s="917"/>
      <c r="C409" s="916"/>
      <c r="D409" s="916"/>
      <c r="E409" s="916"/>
      <c r="F409" s="915"/>
      <c r="G409" s="915"/>
      <c r="H409" s="915"/>
      <c r="I409" s="915"/>
      <c r="J409" s="915"/>
      <c r="K409" s="915"/>
      <c r="L409" s="915"/>
      <c r="M409" s="1709" t="s">
        <v>5217</v>
      </c>
    </row>
    <row r="410" spans="1:13" x14ac:dyDescent="0.25">
      <c r="A410" s="913"/>
      <c r="B410" s="918" t="s">
        <v>585</v>
      </c>
      <c r="C410" s="915"/>
      <c r="D410" s="916"/>
      <c r="E410" s="916"/>
      <c r="F410" s="915"/>
      <c r="G410" s="915"/>
      <c r="H410" s="915"/>
      <c r="I410" s="915"/>
      <c r="J410" s="915"/>
      <c r="K410" s="915"/>
      <c r="L410" s="915"/>
      <c r="M410" s="1709" t="s">
        <v>5217</v>
      </c>
    </row>
    <row r="411" spans="1:13" x14ac:dyDescent="0.25">
      <c r="A411" s="913"/>
      <c r="B411" s="915"/>
      <c r="C411" s="915"/>
      <c r="D411" s="915"/>
      <c r="E411" s="915"/>
      <c r="F411" s="915"/>
      <c r="G411" s="915"/>
      <c r="H411" s="915"/>
      <c r="I411" s="915"/>
      <c r="J411" s="915"/>
      <c r="K411" s="915"/>
      <c r="L411" s="915"/>
      <c r="M411" s="1709" t="s">
        <v>5217</v>
      </c>
    </row>
    <row r="412" spans="1:13" x14ac:dyDescent="0.25">
      <c r="A412" s="913"/>
      <c r="B412" s="915"/>
      <c r="C412" s="915"/>
      <c r="D412" s="915"/>
      <c r="E412" s="915"/>
      <c r="F412" s="915"/>
      <c r="G412" s="915"/>
      <c r="H412" s="915"/>
      <c r="I412" s="915"/>
      <c r="J412" s="915"/>
      <c r="K412" s="915"/>
      <c r="L412" s="915"/>
      <c r="M412" s="1709" t="s">
        <v>5217</v>
      </c>
    </row>
    <row r="413" spans="1:13" x14ac:dyDescent="0.25">
      <c r="A413" s="214" t="s">
        <v>5342</v>
      </c>
      <c r="B413" s="919"/>
      <c r="C413" s="919"/>
      <c r="D413" s="919"/>
      <c r="E413" s="919"/>
      <c r="F413" s="919"/>
      <c r="G413" s="919"/>
      <c r="H413" s="919"/>
      <c r="I413" s="919"/>
      <c r="J413" s="919"/>
      <c r="K413" s="919"/>
      <c r="L413" s="919"/>
      <c r="M413" s="1709" t="s">
        <v>5217</v>
      </c>
    </row>
    <row r="414" spans="1:13" x14ac:dyDescent="0.25">
      <c r="A414" s="215" t="s">
        <v>5343</v>
      </c>
      <c r="B414" s="919"/>
      <c r="C414" s="919"/>
      <c r="D414" s="919"/>
      <c r="E414" s="919"/>
      <c r="F414" s="919"/>
      <c r="G414" s="919"/>
      <c r="H414" s="919"/>
      <c r="I414" s="919"/>
      <c r="J414" s="919"/>
      <c r="K414" s="919"/>
      <c r="L414" s="919"/>
      <c r="M414" s="1709" t="s">
        <v>5217</v>
      </c>
    </row>
    <row r="415" spans="1:13" x14ac:dyDescent="0.25">
      <c r="A415" s="216" t="s">
        <v>5344</v>
      </c>
      <c r="B415" s="919"/>
      <c r="C415" s="919"/>
      <c r="D415" s="919"/>
      <c r="E415" s="919"/>
      <c r="F415" s="919"/>
      <c r="G415" s="919"/>
      <c r="H415" s="919"/>
      <c r="I415" s="919"/>
      <c r="J415" s="919"/>
      <c r="K415" s="919"/>
      <c r="L415" s="919"/>
      <c r="M415" s="1709" t="s">
        <v>5217</v>
      </c>
    </row>
    <row r="416" spans="1:13" x14ac:dyDescent="0.25">
      <c r="A416" s="216"/>
      <c r="B416" s="919"/>
      <c r="C416" s="919"/>
      <c r="D416" s="919"/>
      <c r="E416" s="919"/>
      <c r="F416" s="919"/>
      <c r="G416" s="919"/>
      <c r="H416" s="919"/>
      <c r="I416" s="919"/>
      <c r="J416" s="919"/>
      <c r="K416" s="919"/>
      <c r="L416" s="919"/>
      <c r="M416" s="1559"/>
    </row>
    <row r="417" spans="1:13" x14ac:dyDescent="0.25">
      <c r="A417" s="216"/>
      <c r="B417" s="919"/>
      <c r="C417" s="919"/>
      <c r="D417" s="919"/>
      <c r="E417" s="919"/>
      <c r="F417" s="919"/>
      <c r="G417" s="919"/>
      <c r="H417" s="919"/>
      <c r="I417" s="919"/>
      <c r="J417" s="919"/>
      <c r="K417" s="919"/>
      <c r="L417" s="919"/>
      <c r="M417" s="1559"/>
    </row>
    <row r="418" spans="1:13" x14ac:dyDescent="0.25">
      <c r="A418" s="216"/>
      <c r="B418" s="919"/>
      <c r="C418" s="919"/>
      <c r="D418" s="919"/>
      <c r="E418" s="919"/>
      <c r="F418" s="919"/>
      <c r="G418" s="919"/>
      <c r="H418" s="919"/>
      <c r="I418" s="919"/>
      <c r="J418" s="919"/>
      <c r="K418" s="919"/>
      <c r="L418" s="919"/>
      <c r="M418" s="1559"/>
    </row>
    <row r="419" spans="1:13" x14ac:dyDescent="0.25">
      <c r="A419" s="216"/>
      <c r="B419" s="919"/>
      <c r="C419" s="919"/>
      <c r="D419" s="919"/>
      <c r="E419" s="919"/>
      <c r="F419" s="919"/>
      <c r="G419" s="919"/>
      <c r="H419" s="919"/>
      <c r="I419" s="919"/>
      <c r="J419" s="919"/>
      <c r="K419" s="919"/>
      <c r="L419" s="919"/>
      <c r="M419" s="1559"/>
    </row>
    <row r="420" spans="1:13" x14ac:dyDescent="0.25">
      <c r="A420" s="216"/>
      <c r="B420" s="919"/>
      <c r="C420" s="919"/>
      <c r="D420" s="919"/>
      <c r="E420" s="919"/>
      <c r="F420" s="919"/>
      <c r="G420" s="919"/>
      <c r="H420" s="919"/>
      <c r="I420" s="919"/>
      <c r="J420" s="919"/>
      <c r="K420" s="919"/>
      <c r="L420" s="919"/>
      <c r="M420" s="1559"/>
    </row>
    <row r="421" spans="1:13" x14ac:dyDescent="0.25">
      <c r="A421" s="216"/>
      <c r="B421" s="919"/>
      <c r="C421" s="919"/>
      <c r="D421" s="919"/>
      <c r="E421" s="919"/>
      <c r="F421" s="919"/>
      <c r="G421" s="919"/>
      <c r="H421" s="919"/>
      <c r="I421" s="919"/>
      <c r="J421" s="919"/>
      <c r="K421" s="919"/>
      <c r="L421" s="919"/>
      <c r="M421" s="1559"/>
    </row>
    <row r="422" spans="1:13" x14ac:dyDescent="0.25">
      <c r="A422" s="216"/>
      <c r="B422" s="919"/>
      <c r="C422" s="919"/>
      <c r="D422" s="919"/>
      <c r="E422" s="919"/>
      <c r="F422" s="919"/>
      <c r="G422" s="919"/>
      <c r="H422" s="919"/>
      <c r="I422" s="919"/>
      <c r="J422" s="919"/>
      <c r="K422" s="919"/>
      <c r="L422" s="919"/>
      <c r="M422" s="1559"/>
    </row>
  </sheetData>
  <sheetProtection algorithmName="SHA-512" hashValue="PyFqQtyCU843whfeZ7FJkbidch0sqRGIC/x+uByz1CJ5oJtz3kmOAt4kCwEyLC6Q3vLxq3xiB+bMgsJGU6z1UQ==" saltValue="pQN54Cx0HJnmpM1C9+JR7A==" spinCount="100000" sheet="1" objects="1" scenarios="1"/>
  <protectedRanges>
    <protectedRange sqref="B357:J359 D360 C362:C366 F362:F366 H362:I366 K362:K366 D369:G376 D377 C379 F379 D382:G384 C386:L387 B390:L394 B397 B399 B401 B406 B409 I406" name="Range7"/>
    <protectedRange sqref="E243:E244 E246:K249 E252:H252 E254:E264 D266:L266 E268:G268 E270:I270 E271:E272 E274:H274 E276:L276 E277:E278 D281:G281 E283:G283 E284:E285 E287:G287 E289:G289 E292:J294" name="Range5"/>
    <protectedRange sqref="F89:G91 F93:G95 F97:H97 H89:H95 I90:K97 F108:H108 H100:H106 I101:K108 F119:H119 H111:H117 I112:K119 C122:K122 C124:K124 C127:E127 G127 K127 F100:G102 F104:G106 F115:G117 F111:G113 F153:F155 F157:F159" name="Range3"/>
    <protectedRange sqref="D59:K60 D68:K69 D71:K72 D74:K75 D77:K78 D83:K84 F86 I86 D62:K63" name="Range2"/>
    <protectedRange sqref="C17:K17 G18:K18 C20:K21 D23:K24 K26:K27 E29:E30 K29:K30 D32:K33 D35:K36 D38:K39 D41:K42 D44:K45 D47:K48 D50:K51 D53:K54 D56:K57" name="Range1"/>
    <protectedRange sqref="D128:H128 K128 D130:G132 D134:G136 D138:H140 D142:H144 F146:H148 F150:H152 F171:K173 H174:K176 H178:K180 F181:K183 F185:K187 I188:K190 I192:K194 G153:K155 G157:K162 F160:F162 F164:K169" name="Range4"/>
    <protectedRange sqref="D296:K297 E299 I299 E301:J301 E303:J303 E305:J308 E312:J314 E316:J317 E319:J321 E339:J355 E325:J331 E333:J335" name="Range6"/>
    <protectedRange sqref="F195:K197 F199:K204 F206:K208 F210:K211 F213:K214 F216:K217 E223:K224 E226:K227 E229:K230 F235:K236 E239:K240" name="Range8"/>
  </protectedRanges>
  <autoFilter ref="A14:M402">
    <filterColumn colId="12">
      <customFilters>
        <customFilter val="1*"/>
      </customFilters>
    </filterColumn>
  </autoFilter>
  <dataConsolidate/>
  <mergeCells count="421">
    <mergeCell ref="B407:C407"/>
    <mergeCell ref="I407:L407"/>
    <mergeCell ref="B397:L397"/>
    <mergeCell ref="B398:L398"/>
    <mergeCell ref="B399:L399"/>
    <mergeCell ref="B400:L400"/>
    <mergeCell ref="B401:L401"/>
    <mergeCell ref="B406:C406"/>
    <mergeCell ref="I406:L406"/>
    <mergeCell ref="B393:C393"/>
    <mergeCell ref="D393:L393"/>
    <mergeCell ref="B394:C394"/>
    <mergeCell ref="D394:L394"/>
    <mergeCell ref="A395:L395"/>
    <mergeCell ref="B396:L396"/>
    <mergeCell ref="B390:C390"/>
    <mergeCell ref="D390:L390"/>
    <mergeCell ref="B391:C391"/>
    <mergeCell ref="D391:L391"/>
    <mergeCell ref="B392:C392"/>
    <mergeCell ref="D392:L392"/>
    <mergeCell ref="A389:C389"/>
    <mergeCell ref="D389:L389"/>
    <mergeCell ref="I385:J385"/>
    <mergeCell ref="K385:L385"/>
    <mergeCell ref="C386:D386"/>
    <mergeCell ref="E386:F386"/>
    <mergeCell ref="G386:H386"/>
    <mergeCell ref="I386:J386"/>
    <mergeCell ref="K386:L386"/>
    <mergeCell ref="A385:A387"/>
    <mergeCell ref="C385:D385"/>
    <mergeCell ref="E385:F385"/>
    <mergeCell ref="G385:H385"/>
    <mergeCell ref="C387:D387"/>
    <mergeCell ref="E387:F387"/>
    <mergeCell ref="G387:H387"/>
    <mergeCell ref="I387:J387"/>
    <mergeCell ref="K387:L387"/>
    <mergeCell ref="A367:A376"/>
    <mergeCell ref="B367:F367"/>
    <mergeCell ref="G367:H367"/>
    <mergeCell ref="B377:C377"/>
    <mergeCell ref="D377:E377"/>
    <mergeCell ref="A378:A384"/>
    <mergeCell ref="B378:H378"/>
    <mergeCell ref="C379:D379"/>
    <mergeCell ref="F379:H379"/>
    <mergeCell ref="B380:B381"/>
    <mergeCell ref="C380:C381"/>
    <mergeCell ref="D380:D381"/>
    <mergeCell ref="E380:E381"/>
    <mergeCell ref="F380:F381"/>
    <mergeCell ref="G380:H380"/>
    <mergeCell ref="B360:C360"/>
    <mergeCell ref="D360:E360"/>
    <mergeCell ref="A361:A366"/>
    <mergeCell ref="B361:K361"/>
    <mergeCell ref="H362:I362"/>
    <mergeCell ref="H363:I363"/>
    <mergeCell ref="H364:I364"/>
    <mergeCell ref="H365:I365"/>
    <mergeCell ref="H366:I366"/>
    <mergeCell ref="B354:D354"/>
    <mergeCell ref="E354:F354"/>
    <mergeCell ref="B355:D355"/>
    <mergeCell ref="E355:F355"/>
    <mergeCell ref="A356:A359"/>
    <mergeCell ref="B356:L356"/>
    <mergeCell ref="B357:F357"/>
    <mergeCell ref="B358:F358"/>
    <mergeCell ref="B359:F359"/>
    <mergeCell ref="B351:D351"/>
    <mergeCell ref="E351:F351"/>
    <mergeCell ref="B352:D352"/>
    <mergeCell ref="E352:F352"/>
    <mergeCell ref="B353:D353"/>
    <mergeCell ref="E353:F353"/>
    <mergeCell ref="B348:D348"/>
    <mergeCell ref="E348:F348"/>
    <mergeCell ref="B349:D349"/>
    <mergeCell ref="E349:F349"/>
    <mergeCell ref="B350:D350"/>
    <mergeCell ref="E350:F350"/>
    <mergeCell ref="B346:D346"/>
    <mergeCell ref="E346:F346"/>
    <mergeCell ref="B347:D347"/>
    <mergeCell ref="E347:F347"/>
    <mergeCell ref="B342:D342"/>
    <mergeCell ref="E342:F342"/>
    <mergeCell ref="B343:D343"/>
    <mergeCell ref="E343:F343"/>
    <mergeCell ref="B344:D344"/>
    <mergeCell ref="E344:F344"/>
    <mergeCell ref="B341:D341"/>
    <mergeCell ref="E341:F341"/>
    <mergeCell ref="A336:D338"/>
    <mergeCell ref="E336:F338"/>
    <mergeCell ref="G336:L336"/>
    <mergeCell ref="G337:H337"/>
    <mergeCell ref="I337:J337"/>
    <mergeCell ref="K337:L337"/>
    <mergeCell ref="B345:D345"/>
    <mergeCell ref="E345:F345"/>
    <mergeCell ref="A332:A335"/>
    <mergeCell ref="B332:L332"/>
    <mergeCell ref="B333:D333"/>
    <mergeCell ref="B334:D334"/>
    <mergeCell ref="B335:D335"/>
    <mergeCell ref="B339:D339"/>
    <mergeCell ref="E339:F339"/>
    <mergeCell ref="B340:D340"/>
    <mergeCell ref="E340:F340"/>
    <mergeCell ref="B321:D321"/>
    <mergeCell ref="A322:A331"/>
    <mergeCell ref="B322:D324"/>
    <mergeCell ref="E322:F323"/>
    <mergeCell ref="G322:L322"/>
    <mergeCell ref="G323:H323"/>
    <mergeCell ref="I323:J323"/>
    <mergeCell ref="K323:L323"/>
    <mergeCell ref="B325:D325"/>
    <mergeCell ref="B326:D326"/>
    <mergeCell ref="B327:D327"/>
    <mergeCell ref="B328:D328"/>
    <mergeCell ref="B329:D329"/>
    <mergeCell ref="B330:D330"/>
    <mergeCell ref="B331:D331"/>
    <mergeCell ref="B313:D313"/>
    <mergeCell ref="B314:D314"/>
    <mergeCell ref="B315:D315"/>
    <mergeCell ref="B316:D316"/>
    <mergeCell ref="B317:D317"/>
    <mergeCell ref="A318:A320"/>
    <mergeCell ref="B318:L318"/>
    <mergeCell ref="B319:D319"/>
    <mergeCell ref="B320:D320"/>
    <mergeCell ref="A309:A315"/>
    <mergeCell ref="B309:D311"/>
    <mergeCell ref="E309:F309"/>
    <mergeCell ref="G309:L309"/>
    <mergeCell ref="E310:E311"/>
    <mergeCell ref="F310:F311"/>
    <mergeCell ref="G310:H310"/>
    <mergeCell ref="I310:J310"/>
    <mergeCell ref="K310:L310"/>
    <mergeCell ref="B312:D312"/>
    <mergeCell ref="I303:J303"/>
    <mergeCell ref="A304:A308"/>
    <mergeCell ref="B304:D304"/>
    <mergeCell ref="B305:D305"/>
    <mergeCell ref="B306:D306"/>
    <mergeCell ref="B307:D307"/>
    <mergeCell ref="B308:D308"/>
    <mergeCell ref="E301:F301"/>
    <mergeCell ref="G301:H301"/>
    <mergeCell ref="I301:J301"/>
    <mergeCell ref="A302:A303"/>
    <mergeCell ref="B302:D303"/>
    <mergeCell ref="E302:F302"/>
    <mergeCell ref="G302:H302"/>
    <mergeCell ref="I302:J302"/>
    <mergeCell ref="E303:F303"/>
    <mergeCell ref="G303:H303"/>
    <mergeCell ref="A295:A298"/>
    <mergeCell ref="B295:B298"/>
    <mergeCell ref="B299:C299"/>
    <mergeCell ref="E299:G299"/>
    <mergeCell ref="I299:J299"/>
    <mergeCell ref="A300:A301"/>
    <mergeCell ref="B300:D301"/>
    <mergeCell ref="E300:F300"/>
    <mergeCell ref="G300:H300"/>
    <mergeCell ref="I300:J300"/>
    <mergeCell ref="B293:D293"/>
    <mergeCell ref="F293:G293"/>
    <mergeCell ref="I293:J293"/>
    <mergeCell ref="B294:D294"/>
    <mergeCell ref="F294:G294"/>
    <mergeCell ref="I294:J294"/>
    <mergeCell ref="A290:A294"/>
    <mergeCell ref="B290:D291"/>
    <mergeCell ref="E290:G290"/>
    <mergeCell ref="H290:J290"/>
    <mergeCell ref="K290:K291"/>
    <mergeCell ref="F291:G291"/>
    <mergeCell ref="I291:J291"/>
    <mergeCell ref="B292:D292"/>
    <mergeCell ref="F292:G292"/>
    <mergeCell ref="I292:J292"/>
    <mergeCell ref="B284:D284"/>
    <mergeCell ref="B285:D285"/>
    <mergeCell ref="A286:A287"/>
    <mergeCell ref="B286:D287"/>
    <mergeCell ref="A288:A289"/>
    <mergeCell ref="B288:D289"/>
    <mergeCell ref="B277:D277"/>
    <mergeCell ref="B278:D278"/>
    <mergeCell ref="A279:A281"/>
    <mergeCell ref="B279:C281"/>
    <mergeCell ref="D279:D280"/>
    <mergeCell ref="A282:A283"/>
    <mergeCell ref="B282:D283"/>
    <mergeCell ref="A273:A274"/>
    <mergeCell ref="B273:D274"/>
    <mergeCell ref="A275:A276"/>
    <mergeCell ref="B275:D276"/>
    <mergeCell ref="I275:L275"/>
    <mergeCell ref="I276:L276"/>
    <mergeCell ref="A267:A268"/>
    <mergeCell ref="B267:D268"/>
    <mergeCell ref="A269:A270"/>
    <mergeCell ref="B269:D270"/>
    <mergeCell ref="B271:D271"/>
    <mergeCell ref="B272:D272"/>
    <mergeCell ref="B262:D262"/>
    <mergeCell ref="B263:D263"/>
    <mergeCell ref="B264:D264"/>
    <mergeCell ref="F264:L264"/>
    <mergeCell ref="A265:A266"/>
    <mergeCell ref="B265:C266"/>
    <mergeCell ref="B256:D256"/>
    <mergeCell ref="B257:D257"/>
    <mergeCell ref="B258:D258"/>
    <mergeCell ref="B259:D259"/>
    <mergeCell ref="B260:D260"/>
    <mergeCell ref="B261:D261"/>
    <mergeCell ref="B249:D249"/>
    <mergeCell ref="A251:A252"/>
    <mergeCell ref="B251:D252"/>
    <mergeCell ref="B254:D254"/>
    <mergeCell ref="B255:D255"/>
    <mergeCell ref="G255:I255"/>
    <mergeCell ref="B243:D243"/>
    <mergeCell ref="B244:D244"/>
    <mergeCell ref="A245:D245"/>
    <mergeCell ref="B246:D246"/>
    <mergeCell ref="B247:D247"/>
    <mergeCell ref="B248:D248"/>
    <mergeCell ref="A235:A237"/>
    <mergeCell ref="B235:C237"/>
    <mergeCell ref="A238:C238"/>
    <mergeCell ref="A239:A241"/>
    <mergeCell ref="B239:B241"/>
    <mergeCell ref="A242:L242"/>
    <mergeCell ref="A222:A234"/>
    <mergeCell ref="B222:D222"/>
    <mergeCell ref="B223:B234"/>
    <mergeCell ref="C223:C225"/>
    <mergeCell ref="C226:C228"/>
    <mergeCell ref="C229:C231"/>
    <mergeCell ref="C232:C234"/>
    <mergeCell ref="A209:A221"/>
    <mergeCell ref="B209:E209"/>
    <mergeCell ref="B210:B221"/>
    <mergeCell ref="C210:C212"/>
    <mergeCell ref="C213:C215"/>
    <mergeCell ref="C216:C218"/>
    <mergeCell ref="C219:C221"/>
    <mergeCell ref="B202:B208"/>
    <mergeCell ref="C202:D202"/>
    <mergeCell ref="C203:D203"/>
    <mergeCell ref="C204:D204"/>
    <mergeCell ref="C205:D205"/>
    <mergeCell ref="C206:D206"/>
    <mergeCell ref="C207:D207"/>
    <mergeCell ref="C208:D208"/>
    <mergeCell ref="B195:B201"/>
    <mergeCell ref="C195:D195"/>
    <mergeCell ref="C196:D196"/>
    <mergeCell ref="C197:D197"/>
    <mergeCell ref="C198:D198"/>
    <mergeCell ref="C199:D199"/>
    <mergeCell ref="C200:D200"/>
    <mergeCell ref="C201:D201"/>
    <mergeCell ref="B188:B194"/>
    <mergeCell ref="C188:D188"/>
    <mergeCell ref="C189:D189"/>
    <mergeCell ref="C190:D190"/>
    <mergeCell ref="C191:D191"/>
    <mergeCell ref="C192:D192"/>
    <mergeCell ref="C193:D193"/>
    <mergeCell ref="C194:D194"/>
    <mergeCell ref="B181:B187"/>
    <mergeCell ref="C181:D181"/>
    <mergeCell ref="C182:D182"/>
    <mergeCell ref="C183:D183"/>
    <mergeCell ref="C184:D184"/>
    <mergeCell ref="C185:D185"/>
    <mergeCell ref="C186:D186"/>
    <mergeCell ref="C187:D187"/>
    <mergeCell ref="C165:D165"/>
    <mergeCell ref="C166:D166"/>
    <mergeCell ref="B174:B180"/>
    <mergeCell ref="C174:D174"/>
    <mergeCell ref="C175:D175"/>
    <mergeCell ref="C176:D176"/>
    <mergeCell ref="C177:D177"/>
    <mergeCell ref="C178:D178"/>
    <mergeCell ref="C179:D179"/>
    <mergeCell ref="C180:D180"/>
    <mergeCell ref="B167:B173"/>
    <mergeCell ref="C167:D167"/>
    <mergeCell ref="C168:D168"/>
    <mergeCell ref="C169:D169"/>
    <mergeCell ref="C170:D170"/>
    <mergeCell ref="C171:D171"/>
    <mergeCell ref="C172:D172"/>
    <mergeCell ref="C173:D173"/>
    <mergeCell ref="A145:A208"/>
    <mergeCell ref="B145:D145"/>
    <mergeCell ref="B146:B152"/>
    <mergeCell ref="C146:D146"/>
    <mergeCell ref="C147:D147"/>
    <mergeCell ref="C148:D148"/>
    <mergeCell ref="C149:D149"/>
    <mergeCell ref="C150:D150"/>
    <mergeCell ref="C151:D151"/>
    <mergeCell ref="C152:D152"/>
    <mergeCell ref="B153:B159"/>
    <mergeCell ref="C153:D153"/>
    <mergeCell ref="C154:D154"/>
    <mergeCell ref="C155:D155"/>
    <mergeCell ref="C156:D156"/>
    <mergeCell ref="C157:D157"/>
    <mergeCell ref="C158:D158"/>
    <mergeCell ref="C159:D159"/>
    <mergeCell ref="B160:B166"/>
    <mergeCell ref="C160:D160"/>
    <mergeCell ref="C161:D161"/>
    <mergeCell ref="C162:D162"/>
    <mergeCell ref="C163:D163"/>
    <mergeCell ref="C164:D164"/>
    <mergeCell ref="B136:C136"/>
    <mergeCell ref="B137:C137"/>
    <mergeCell ref="B138:C138"/>
    <mergeCell ref="B139:C139"/>
    <mergeCell ref="B140:C140"/>
    <mergeCell ref="B141:C141"/>
    <mergeCell ref="B125:L125"/>
    <mergeCell ref="A126:A128"/>
    <mergeCell ref="A129:A144"/>
    <mergeCell ref="B129:C129"/>
    <mergeCell ref="B130:C130"/>
    <mergeCell ref="B131:C131"/>
    <mergeCell ref="B132:C132"/>
    <mergeCell ref="B133:C133"/>
    <mergeCell ref="B134:C134"/>
    <mergeCell ref="B135:C135"/>
    <mergeCell ref="B142:C142"/>
    <mergeCell ref="B143:C143"/>
    <mergeCell ref="B144:C144"/>
    <mergeCell ref="A110:A120"/>
    <mergeCell ref="B110:K110"/>
    <mergeCell ref="A121:A122"/>
    <mergeCell ref="B121:B122"/>
    <mergeCell ref="A123:A124"/>
    <mergeCell ref="B123:B124"/>
    <mergeCell ref="I86:J86"/>
    <mergeCell ref="A87:L87"/>
    <mergeCell ref="A88:A98"/>
    <mergeCell ref="B88:K88"/>
    <mergeCell ref="A99:A109"/>
    <mergeCell ref="B99:K99"/>
    <mergeCell ref="A59:A73"/>
    <mergeCell ref="B59:B73"/>
    <mergeCell ref="A74:A85"/>
    <mergeCell ref="B74:B85"/>
    <mergeCell ref="B86:D86"/>
    <mergeCell ref="F86:G86"/>
    <mergeCell ref="A50:A52"/>
    <mergeCell ref="B50:B52"/>
    <mergeCell ref="A53:A55"/>
    <mergeCell ref="B53:B55"/>
    <mergeCell ref="A56:A58"/>
    <mergeCell ref="B56:B58"/>
    <mergeCell ref="A41:A43"/>
    <mergeCell ref="B41:B43"/>
    <mergeCell ref="A44:A46"/>
    <mergeCell ref="B44:B46"/>
    <mergeCell ref="A47:A49"/>
    <mergeCell ref="B47:B49"/>
    <mergeCell ref="A32:A34"/>
    <mergeCell ref="B32:B34"/>
    <mergeCell ref="A35:A37"/>
    <mergeCell ref="B35:B37"/>
    <mergeCell ref="A38:A40"/>
    <mergeCell ref="B38:B40"/>
    <mergeCell ref="A29:A31"/>
    <mergeCell ref="B29:B31"/>
    <mergeCell ref="C29:D29"/>
    <mergeCell ref="F29:J29"/>
    <mergeCell ref="C30:D30"/>
    <mergeCell ref="F30:J30"/>
    <mergeCell ref="C31:D31"/>
    <mergeCell ref="A23:A25"/>
    <mergeCell ref="B23:B25"/>
    <mergeCell ref="A26:A28"/>
    <mergeCell ref="B26:B28"/>
    <mergeCell ref="C28:J28"/>
    <mergeCell ref="A15:L15"/>
    <mergeCell ref="A16:A18"/>
    <mergeCell ref="B19:L19"/>
    <mergeCell ref="A20:A22"/>
    <mergeCell ref="A9:B9"/>
    <mergeCell ref="C9:D9"/>
    <mergeCell ref="E9:F9"/>
    <mergeCell ref="G9:H9"/>
    <mergeCell ref="J9:J10"/>
    <mergeCell ref="A10:B10"/>
    <mergeCell ref="C10:E10"/>
    <mergeCell ref="G10:H10"/>
    <mergeCell ref="A1:L1"/>
    <mergeCell ref="A2:L2"/>
    <mergeCell ref="A3:L3"/>
    <mergeCell ref="A6:L6"/>
    <mergeCell ref="A7:L7"/>
    <mergeCell ref="A8:B8"/>
    <mergeCell ref="D8:H8"/>
    <mergeCell ref="A11:B11"/>
    <mergeCell ref="A13:L13"/>
  </mergeCells>
  <conditionalFormatting sqref="D22:K22">
    <cfRule type="cellIs" dxfId="418" priority="25" operator="equal">
      <formula>0</formula>
    </cfRule>
  </conditionalFormatting>
  <conditionalFormatting sqref="D25:K25">
    <cfRule type="cellIs" dxfId="417" priority="24" operator="equal">
      <formula>0</formula>
    </cfRule>
  </conditionalFormatting>
  <conditionalFormatting sqref="F292">
    <cfRule type="expression" priority="23">
      <formula>$E$292&gt;0</formula>
    </cfRule>
  </conditionalFormatting>
  <conditionalFormatting sqref="J314 J316:J317">
    <cfRule type="expression" dxfId="416" priority="26">
      <formula>AND(#REF!="",J314&gt;0)</formula>
    </cfRule>
    <cfRule type="expression" dxfId="415" priority="27">
      <formula>AND(#REF!&gt;0,J314&gt;0)</formula>
    </cfRule>
    <cfRule type="expression" dxfId="414" priority="28">
      <formula>AND(#REF!="",#REF!="")</formula>
    </cfRule>
    <cfRule type="expression" dxfId="413" priority="29">
      <formula>AND(#REF!&gt;0,J314&lt;#REF!)</formula>
    </cfRule>
  </conditionalFormatting>
  <conditionalFormatting sqref="I319:J321 I325:I327 I330:I331 I333:I335">
    <cfRule type="expression" dxfId="412" priority="30">
      <formula>AND(G319="",I319&gt;0)</formula>
    </cfRule>
    <cfRule type="expression" dxfId="411" priority="31">
      <formula>AND(G319&gt;0,I319&gt;0)</formula>
    </cfRule>
    <cfRule type="expression" dxfId="410" priority="32">
      <formula>AND(G319="",#REF!="")</formula>
    </cfRule>
    <cfRule type="expression" dxfId="409" priority="33">
      <formula>AND(G319&gt;0,I319&lt;G319)</formula>
    </cfRule>
  </conditionalFormatting>
  <conditionalFormatting sqref="I328:I329">
    <cfRule type="expression" dxfId="408" priority="34">
      <formula>AND(G328="",I328&gt;0)</formula>
    </cfRule>
    <cfRule type="expression" dxfId="407" priority="35">
      <formula>AND(G328&gt;0,I328&gt;0)</formula>
    </cfRule>
    <cfRule type="expression" dxfId="406" priority="36">
      <formula>AND(G328="",#REF!="")</formula>
    </cfRule>
    <cfRule type="expression" dxfId="405" priority="37">
      <formula>AND(G328&gt;0,I328&lt;G328)</formula>
    </cfRule>
  </conditionalFormatting>
  <conditionalFormatting sqref="J333:J335">
    <cfRule type="expression" dxfId="404" priority="38">
      <formula>AND(I333="",J333&gt;0)</formula>
    </cfRule>
    <cfRule type="expression" dxfId="403" priority="39">
      <formula>AND(I333&gt;0,J333&gt;0)</formula>
    </cfRule>
    <cfRule type="expression" dxfId="402" priority="40">
      <formula>AND(I333="",#REF!="")</formula>
    </cfRule>
    <cfRule type="expression" dxfId="401" priority="41">
      <formula>AND(I333&gt;0,J333&lt;I333)</formula>
    </cfRule>
  </conditionalFormatting>
  <conditionalFormatting sqref="I349:I350">
    <cfRule type="expression" dxfId="400" priority="42">
      <formula>AND(G349="",I349&gt;0)</formula>
    </cfRule>
    <cfRule type="expression" dxfId="399" priority="43">
      <formula>AND(G349&gt;0,I349&gt;0)</formula>
    </cfRule>
    <cfRule type="expression" dxfId="398" priority="44">
      <formula>AND(G349="",#REF!="")</formula>
    </cfRule>
    <cfRule type="expression" dxfId="397" priority="45">
      <formula>AND(G349&gt;0,I349&lt;G349)</formula>
    </cfRule>
  </conditionalFormatting>
  <conditionalFormatting sqref="J349:J350">
    <cfRule type="expression" dxfId="396" priority="46">
      <formula>AND(I349="",J349&gt;0)</formula>
    </cfRule>
    <cfRule type="expression" dxfId="395" priority="47">
      <formula>AND(I349&gt;0,J349&gt;0)</formula>
    </cfRule>
    <cfRule type="expression" dxfId="394" priority="48">
      <formula>AND(I349="",#REF!="")</formula>
    </cfRule>
    <cfRule type="expression" dxfId="393" priority="49">
      <formula>AND(I349&gt;0,J349&lt;I349)</formula>
    </cfRule>
  </conditionalFormatting>
  <conditionalFormatting sqref="I353 I355">
    <cfRule type="expression" dxfId="392" priority="50">
      <formula>AND(G353="",I353&gt;0)</formula>
    </cfRule>
    <cfRule type="expression" dxfId="391" priority="51">
      <formula>AND(G353&gt;0,I353&gt;0)</formula>
    </cfRule>
    <cfRule type="expression" dxfId="390" priority="52">
      <formula>AND(G353="",#REF!="")</formula>
    </cfRule>
    <cfRule type="expression" dxfId="389" priority="53">
      <formula>AND(G353&gt;0,I353&lt;G353)</formula>
    </cfRule>
  </conditionalFormatting>
  <conditionalFormatting sqref="J353 J355">
    <cfRule type="expression" dxfId="388" priority="54">
      <formula>AND(I353="",J353&gt;0)</formula>
    </cfRule>
    <cfRule type="expression" dxfId="387" priority="55">
      <formula>AND(I353&gt;0,J353&gt;0)</formula>
    </cfRule>
    <cfRule type="expression" dxfId="386" priority="56">
      <formula>AND(I353="",#REF!="")</formula>
    </cfRule>
    <cfRule type="expression" dxfId="385" priority="57">
      <formula>AND(I353&gt;0,J353&lt;I353)</formula>
    </cfRule>
  </conditionalFormatting>
  <conditionalFormatting sqref="I339">
    <cfRule type="expression" dxfId="384" priority="58">
      <formula>AND(G339="",I339&gt;0)</formula>
    </cfRule>
    <cfRule type="expression" dxfId="383" priority="59">
      <formula>AND(G339&gt;0,I339&gt;0)</formula>
    </cfRule>
    <cfRule type="expression" dxfId="382" priority="60">
      <formula>AND(G339="",#REF!="")</formula>
    </cfRule>
    <cfRule type="expression" dxfId="381" priority="61">
      <formula>AND(G339&gt;0,I339&lt;G339)</formula>
    </cfRule>
  </conditionalFormatting>
  <conditionalFormatting sqref="J339">
    <cfRule type="expression" dxfId="380" priority="62">
      <formula>AND(I339="",J339&gt;0)</formula>
    </cfRule>
    <cfRule type="expression" dxfId="379" priority="63">
      <formula>AND(I339&gt;0,J339&gt;0)</formula>
    </cfRule>
    <cfRule type="expression" dxfId="378" priority="64">
      <formula>AND(I339="",#REF!="")</formula>
    </cfRule>
    <cfRule type="expression" dxfId="377" priority="65">
      <formula>AND(I339&gt;0,J339&lt;I339)</formula>
    </cfRule>
  </conditionalFormatting>
  <conditionalFormatting sqref="I292">
    <cfRule type="expression" priority="22">
      <formula>$E$292&gt;0</formula>
    </cfRule>
  </conditionalFormatting>
  <conditionalFormatting sqref="J325:J329">
    <cfRule type="expression" dxfId="376" priority="18">
      <formula>AND(H325="",J325&gt;0)</formula>
    </cfRule>
    <cfRule type="expression" dxfId="375" priority="19">
      <formula>AND(H325&gt;0,J325&gt;0)</formula>
    </cfRule>
    <cfRule type="expression" dxfId="374" priority="20">
      <formula>AND(H325="",K248="")</formula>
    </cfRule>
    <cfRule type="expression" dxfId="373" priority="21">
      <formula>AND(H325&gt;0,J325&lt;H325)</formula>
    </cfRule>
  </conditionalFormatting>
  <conditionalFormatting sqref="I357:J359">
    <cfRule type="expression" dxfId="372" priority="66">
      <formula>AND(H357="",I357&gt;0)</formula>
    </cfRule>
    <cfRule type="expression" dxfId="371" priority="67">
      <formula>AND(H357&gt;0,I357&gt;0)</formula>
    </cfRule>
    <cfRule type="expression" dxfId="370" priority="68">
      <formula>AND(H357="",#REF!="")</formula>
    </cfRule>
    <cfRule type="expression" dxfId="369" priority="69">
      <formula>AND(H357&gt;0,I357&lt;H357)</formula>
    </cfRule>
  </conditionalFormatting>
  <conditionalFormatting sqref="I314 I316:I317">
    <cfRule type="expression" dxfId="368" priority="70">
      <formula>AND(G314="",I314&gt;0)</formula>
    </cfRule>
    <cfRule type="expression" dxfId="367" priority="71">
      <formula>AND(G314&gt;0,I314&gt;0)</formula>
    </cfRule>
    <cfRule type="expression" dxfId="366" priority="72">
      <formula>AND(G314="",K238="")</formula>
    </cfRule>
    <cfRule type="expression" dxfId="365" priority="73">
      <formula>AND(G314&gt;0,I314&lt;G314)</formula>
    </cfRule>
  </conditionalFormatting>
  <conditionalFormatting sqref="I312:J313 J330">
    <cfRule type="expression" dxfId="364" priority="74">
      <formula>AND(G312="",I312&gt;0)</formula>
    </cfRule>
    <cfRule type="expression" dxfId="363" priority="75">
      <formula>AND(G312&gt;0,I312&gt;0)</formula>
    </cfRule>
    <cfRule type="expression" dxfId="362" priority="76">
      <formula>AND(G312="",J236="")</formula>
    </cfRule>
    <cfRule type="expression" dxfId="361" priority="77">
      <formula>AND(G312&gt;0,I312&lt;G312)</formula>
    </cfRule>
  </conditionalFormatting>
  <conditionalFormatting sqref="H357:H358">
    <cfRule type="expression" dxfId="360" priority="78">
      <formula>AND(E357="",H357&gt;0)</formula>
    </cfRule>
    <cfRule type="expression" dxfId="359" priority="79">
      <formula>AND(E357&gt;0,H357&gt;0)</formula>
    </cfRule>
    <cfRule type="expression" dxfId="358" priority="80">
      <formula>AND(E357="",#REF!="")</formula>
    </cfRule>
    <cfRule type="expression" dxfId="357" priority="81">
      <formula>AND(E357&gt;0,H357&lt;E357)</formula>
    </cfRule>
  </conditionalFormatting>
  <conditionalFormatting sqref="I351:I352">
    <cfRule type="expression" dxfId="356" priority="82">
      <formula>AND(G351="",I351&gt;0)</formula>
    </cfRule>
    <cfRule type="expression" dxfId="355" priority="83">
      <formula>AND(G351&gt;0,I351&gt;0)</formula>
    </cfRule>
    <cfRule type="expression" dxfId="354" priority="84">
      <formula>AND(G351="",#REF!="")</formula>
    </cfRule>
    <cfRule type="expression" dxfId="353" priority="85">
      <formula>AND(G351&gt;0,I351&lt;G351)</formula>
    </cfRule>
  </conditionalFormatting>
  <conditionalFormatting sqref="I354">
    <cfRule type="expression" dxfId="352" priority="10">
      <formula>AND(G354="",I354&gt;0)</formula>
    </cfRule>
    <cfRule type="expression" dxfId="351" priority="11">
      <formula>AND(G354&gt;0,I354&gt;0)</formula>
    </cfRule>
    <cfRule type="expression" dxfId="350" priority="12">
      <formula>AND(G354="",#REF!="")</formula>
    </cfRule>
    <cfRule type="expression" dxfId="349" priority="13">
      <formula>AND(G354&gt;0,I354&lt;G354)</formula>
    </cfRule>
  </conditionalFormatting>
  <conditionalFormatting sqref="J354">
    <cfRule type="expression" dxfId="348" priority="14">
      <formula>AND(I354="",J354&gt;0)</formula>
    </cfRule>
    <cfRule type="expression" dxfId="347" priority="15">
      <formula>AND(I354&gt;0,J354&gt;0)</formula>
    </cfRule>
    <cfRule type="expression" dxfId="346" priority="16">
      <formula>AND(I354="",#REF!="")</formula>
    </cfRule>
    <cfRule type="expression" dxfId="345" priority="17">
      <formula>AND(I354&gt;0,J354&lt;I354)</formula>
    </cfRule>
  </conditionalFormatting>
  <conditionalFormatting sqref="I340:I343">
    <cfRule type="expression" dxfId="344" priority="86">
      <formula>AND(G340="",I340&gt;0)</formula>
    </cfRule>
    <cfRule type="expression" dxfId="343" priority="87">
      <formula>AND(G340&gt;0,I340&gt;0)</formula>
    </cfRule>
    <cfRule type="expression" dxfId="342" priority="88">
      <formula>AND(G340="",J254="")</formula>
    </cfRule>
    <cfRule type="expression" dxfId="341" priority="89">
      <formula>AND(G340&gt;0,I340&lt;G340)</formula>
    </cfRule>
  </conditionalFormatting>
  <conditionalFormatting sqref="J340:J343">
    <cfRule type="expression" dxfId="340" priority="90">
      <formula>AND(I340="",J340&gt;0)</formula>
    </cfRule>
    <cfRule type="expression" dxfId="339" priority="91">
      <formula>AND(I340&gt;0,J340&gt;0)</formula>
    </cfRule>
    <cfRule type="expression" dxfId="338" priority="92">
      <formula>AND(I340="",L254="")</formula>
    </cfRule>
    <cfRule type="expression" dxfId="337" priority="93">
      <formula>AND(I340&gt;0,J340&lt;I340)</formula>
    </cfRule>
  </conditionalFormatting>
  <conditionalFormatting sqref="J331">
    <cfRule type="expression" dxfId="336" priority="94">
      <formula>AND(H331="",J331&gt;0)</formula>
    </cfRule>
    <cfRule type="expression" dxfId="335" priority="95">
      <formula>AND(H331&gt;0,J331&gt;0)</formula>
    </cfRule>
    <cfRule type="expression" dxfId="334" priority="96">
      <formula>AND(H331="",K258="")</formula>
    </cfRule>
    <cfRule type="expression" dxfId="333" priority="97">
      <formula>AND(H331&gt;0,J331&lt;H331)</formula>
    </cfRule>
  </conditionalFormatting>
  <conditionalFormatting sqref="I344:I347">
    <cfRule type="expression" dxfId="332" priority="98">
      <formula>AND(G344="",I344&gt;0)</formula>
    </cfRule>
    <cfRule type="expression" dxfId="331" priority="99">
      <formula>AND(G344&gt;0,I344&gt;0)</formula>
    </cfRule>
    <cfRule type="expression" dxfId="330" priority="100">
      <formula>AND(G344="",J259="")</formula>
    </cfRule>
    <cfRule type="expression" dxfId="329" priority="101">
      <formula>AND(G344&gt;0,I344&lt;G344)</formula>
    </cfRule>
  </conditionalFormatting>
  <conditionalFormatting sqref="J344:J347">
    <cfRule type="expression" dxfId="328" priority="102">
      <formula>AND(I344="",J344&gt;0)</formula>
    </cfRule>
    <cfRule type="expression" dxfId="327" priority="103">
      <formula>AND(I344&gt;0,J344&gt;0)</formula>
    </cfRule>
    <cfRule type="expression" dxfId="326" priority="104">
      <formula>AND(I344="",L259="")</formula>
    </cfRule>
    <cfRule type="expression" dxfId="325" priority="105">
      <formula>AND(I344&gt;0,J344&lt;I344)</formula>
    </cfRule>
  </conditionalFormatting>
  <conditionalFormatting sqref="I348">
    <cfRule type="expression" dxfId="324" priority="106">
      <formula>AND(G348="",I348&gt;0)</formula>
    </cfRule>
    <cfRule type="expression" dxfId="323" priority="107">
      <formula>AND(G348&gt;0,I348&gt;0)</formula>
    </cfRule>
    <cfRule type="expression" dxfId="322" priority="108">
      <formula>AND(G348="",J264="")</formula>
    </cfRule>
    <cfRule type="expression" dxfId="321" priority="109">
      <formula>AND(G348&gt;0,I348&lt;G348)</formula>
    </cfRule>
  </conditionalFormatting>
  <conditionalFormatting sqref="J348">
    <cfRule type="expression" dxfId="320" priority="110">
      <formula>AND(I348="",J348&gt;0)</formula>
    </cfRule>
    <cfRule type="expression" dxfId="319" priority="111">
      <formula>AND(I348&gt;0,J348&gt;0)</formula>
    </cfRule>
    <cfRule type="expression" dxfId="318" priority="112">
      <formula>AND(I348="",L264="")</formula>
    </cfRule>
    <cfRule type="expression" dxfId="317" priority="113">
      <formula>AND(I348&gt;0,J348&lt;I348)</formula>
    </cfRule>
  </conditionalFormatting>
  <conditionalFormatting sqref="J351:J352">
    <cfRule type="expression" dxfId="316" priority="114">
      <formula>AND(I351="",J351&gt;0)</formula>
    </cfRule>
    <cfRule type="expression" dxfId="315" priority="115">
      <formula>AND(I351&gt;0,J351&gt;0)</formula>
    </cfRule>
    <cfRule type="expression" dxfId="314" priority="116">
      <formula>AND(I351="",M269="")</formula>
    </cfRule>
    <cfRule type="expression" dxfId="313" priority="117">
      <formula>AND(I351&gt;0,J351&lt;I351)</formula>
    </cfRule>
  </conditionalFormatting>
  <conditionalFormatting sqref="H359">
    <cfRule type="expression" dxfId="312" priority="118">
      <formula>AND(E359="",H359&gt;0)</formula>
    </cfRule>
    <cfRule type="expression" dxfId="311" priority="119">
      <formula>AND(E359&gt;0,H359&gt;0)</formula>
    </cfRule>
    <cfRule type="expression" dxfId="310" priority="120">
      <formula>AND(E359="",I273="")</formula>
    </cfRule>
    <cfRule type="expression" dxfId="309" priority="121">
      <formula>AND(E359&gt;0,H359&lt;E359)</formula>
    </cfRule>
  </conditionalFormatting>
  <conditionalFormatting sqref="F90">
    <cfRule type="expression" dxfId="308" priority="9">
      <formula>OR($C$11="Quarter 3 (1st Grading)",$C$11="Quarter 4 (2nd Grading)")</formula>
    </cfRule>
  </conditionalFormatting>
  <conditionalFormatting sqref="F93">
    <cfRule type="expression" dxfId="307" priority="8">
      <formula>$C$11="Quarter 3 (1st Grading)"</formula>
    </cfRule>
  </conditionalFormatting>
  <conditionalFormatting sqref="F101">
    <cfRule type="expression" dxfId="306" priority="7">
      <formula>OR($C$11="Quarter 3 (1st Grading)",$C$11="Quarter 4 (2nd Grading)")</formula>
    </cfRule>
  </conditionalFormatting>
  <conditionalFormatting sqref="F104">
    <cfRule type="expression" dxfId="305" priority="6">
      <formula>$C$11="Quarter 3 (1st Grading)"</formula>
    </cfRule>
  </conditionalFormatting>
  <conditionalFormatting sqref="F157:F159 F153:F155">
    <cfRule type="expression" dxfId="304" priority="3">
      <formula>OR($C$11="Quarter 3 (1st Grading)",$C$11="Quarter 4 (2nd Grading)")</formula>
    </cfRule>
  </conditionalFormatting>
  <dataValidations count="30">
    <dataValidation type="whole" allowBlank="1" showInputMessage="1" showErrorMessage="1" sqref="D130:G132 D134:G136">
      <formula1>0</formula1>
      <formula2>$K$127</formula2>
    </dataValidation>
    <dataValidation type="list" allowBlank="1" showInputMessage="1" showErrorMessage="1" sqref="C12 N286:N287 E12">
      <formula1>#REF!</formula1>
    </dataValidation>
    <dataValidation type="date" allowBlank="1" showInputMessage="1" showErrorMessage="1" error="Date should not be in the future." sqref="H292:H294">
      <formula1>E292</formula1>
      <formula2>NOW()</formula2>
    </dataValidation>
    <dataValidation type="whole" allowBlank="1" showInputMessage="1" showErrorMessage="1" sqref="D369:G376">
      <formula1>1</formula1>
      <formula2>500</formula2>
    </dataValidation>
    <dataValidation type="whole" allowBlank="1" showInputMessage="1" showErrorMessage="1" error="Must be in Percentage format" sqref="C111:E119 G111:K119 F116:F119 F111 F113:F114">
      <formula1>1</formula1>
      <formula2>100</formula2>
    </dataValidation>
    <dataValidation type="list" allowBlank="1" showInputMessage="1" showErrorMessage="1" sqref="D377:E377">
      <formula1>"Grid (Electric Cooperative),Solar Powered,Generator"</formula1>
    </dataValidation>
    <dataValidation type="whole" allowBlank="1" showInputMessage="1" showErrorMessage="1" sqref="C362:C366">
      <formula1>1</formula1>
      <formula2>200</formula2>
    </dataValidation>
    <dataValidation type="list" allowBlank="1" showInputMessage="1" showErrorMessage="1" sqref="F362:F366">
      <formula1>"1,2,3"</formula1>
    </dataValidation>
    <dataValidation type="list" allowBlank="1" showInputMessage="1" showErrorMessage="1" sqref="D266:L266 E268:G268 E281:G281 E283:G283 E339:F355">
      <formula1>$M$7:$M$8</formula1>
    </dataValidation>
    <dataValidation type="whole" allowBlank="1" showInputMessage="1" showErrorMessage="1" error="Should not be more than the enrolled number or not zero." sqref="D23:K24">
      <formula1>1</formula1>
      <formula2>D20</formula2>
    </dataValidation>
    <dataValidation type="whole" allowBlank="1" showInputMessage="1" showErrorMessage="1" error="Should not be more than the enrolled number or should not be zero." sqref="D35:K36">
      <formula1>1</formula1>
      <formula2>D20</formula2>
    </dataValidation>
    <dataValidation type="whole" allowBlank="1" showInputMessage="1" showErrorMessage="1" error="Should not be more than the at Risk of Dropping Out or not zero." sqref="D38:K39">
      <formula1>1</formula1>
      <formula2>D35</formula2>
    </dataValidation>
    <dataValidation type="whole" allowBlank="1" showInputMessage="1" showErrorMessage="1" sqref="D41:K42">
      <formula1>1</formula1>
      <formula2>D20</formula2>
    </dataValidation>
    <dataValidation type="whole" allowBlank="1" showInputMessage="1" showErrorMessage="1" sqref="D47:K48">
      <formula1>1</formula1>
      <formula2>D20</formula2>
    </dataValidation>
    <dataValidation type="whole" allowBlank="1" showInputMessage="1" showErrorMessage="1" sqref="D50:K51">
      <formula1>1</formula1>
      <formula2>D20</formula2>
    </dataValidation>
    <dataValidation type="whole" allowBlank="1" showInputMessage="1" showErrorMessage="1" sqref="D53:K54">
      <formula1>1</formula1>
      <formula2>D20</formula2>
    </dataValidation>
    <dataValidation type="decimal" allowBlank="1" showInputMessage="1" showErrorMessage="1" sqref="I301 E301 G301 K26:K27 C127:J128">
      <formula1>0.01</formula1>
      <formula2>1</formula2>
    </dataValidation>
    <dataValidation type="whole" operator="greaterThan" allowBlank="1" showInputMessage="1" showErrorMessage="1" sqref="F292:F294 D296:K297 C122:K122 J362:J366 E29:E30 K29:K30 D32:K33 I303 D44:K45 E319:F321 E316:F317 E312:F314 E246:K250 E333:F335 E289:G289 E303 G303 F265 C382:H384 D239:K240 F270:I270 E270:E272 E274:H274 E252:H252 E253:K253 E254:E264 I292:I294 E305:L308 K303:L303 E243:L244 E276:H276 E277:E278 E284:E285 E287:G287 C124:K124 K127:K128 E199:K204 E206:K208 D138:H140 D142:H144 E146:H148 E150:H152 E325:F331 E171:K176 E178:K183 E185:K190 E192:K197 E153:E155 E157:E162 G153:K155 G157:K162 E164:K169 F160:F162">
      <formula1>0</formula1>
    </dataValidation>
    <dataValidation type="decimal" allowBlank="1" showInputMessage="1" showErrorMessage="1" error="Must be in Percentage format" sqref="C89:K97 C100:K108 F115 F112 F157:F159 F153:F155">
      <formula1>0.01</formula1>
      <formula2>1</formula2>
    </dataValidation>
    <dataValidation operator="greaterThan" allowBlank="1" showInputMessage="1" showErrorMessage="1" sqref="L124 L122 L253 L246:L250 L146:L208 L130:L136 L138:L144"/>
    <dataValidation type="decimal" operator="greaterThan" allowBlank="1" showInputMessage="1" showErrorMessage="1" sqref="G312:J314 G316:J317 G319:J321 G357:J359 G339:J355 G325:J331 G333:J335">
      <formula1>0</formula1>
    </dataValidation>
    <dataValidation type="date" operator="lessThanOrEqual" allowBlank="1" showInputMessage="1" showErrorMessage="1" sqref="B409 I299 L299">
      <formula1>NOW()</formula1>
    </dataValidation>
    <dataValidation type="date" operator="lessThanOrEqual" allowBlank="1" showInputMessage="1" showErrorMessage="1" error="Date should not be in the future." sqref="E292:E294 K362:K366">
      <formula1>NOW()</formula1>
    </dataValidation>
    <dataValidation allowBlank="1" showInputMessage="1" showErrorMessage="1" error="Must be in Percentage format" sqref="L126:L128 L88:L120"/>
    <dataValidation type="whole" operator="equal" allowBlank="1" showInputMessage="1" showErrorMessage="1" sqref="C18:K18">
      <formula1>1</formula1>
    </dataValidation>
    <dataValidation type="whole" operator="greaterThanOrEqual" allowBlank="1" showInputMessage="1" showErrorMessage="1" sqref="C20:K21">
      <formula1>0</formula1>
    </dataValidation>
    <dataValidation type="whole" allowBlank="1" showInputMessage="1" showErrorMessage="1" sqref="D71:K71 D68:K68 D56:K56 D62:K62 D59:K59 D83:K83 D74:K74 D77:K77 E213:K213 E235:K235 E216:K216 E219:K219 E223:K223 E226:K226 E229:K229 E210:K210 E232:K232">
      <formula1>1</formula1>
      <formula2>D$20</formula2>
    </dataValidation>
    <dataValidation type="whole" allowBlank="1" showInputMessage="1" showErrorMessage="1" sqref="D72:K72 D69:K69 D57:K57 E236:K236 D60:K60 D84:K84 D75:K75 D78:K78 E214:K214 E233:K233 E217:K217 E220:K220 E224:K224 E227:K227 E230:K230 E211:K211 D63:K63">
      <formula1>1</formula1>
      <formula2>D$21</formula2>
    </dataValidation>
    <dataValidation type="whole" allowBlank="1" showInputMessage="1" showErrorMessage="1" sqref="C17">
      <formula1>1</formula1>
      <formula2>6</formula2>
    </dataValidation>
    <dataValidation type="whole" allowBlank="1" showInputMessage="1" showErrorMessage="1" sqref="D17:K17">
      <formula1>1</formula1>
      <formula2>60</formula2>
    </dataValidation>
  </dataValidations>
  <printOptions horizontalCentered="1"/>
  <pageMargins left="0.12" right="0.2" top="0.25" bottom="0.36" header="0.05" footer="0.18"/>
  <pageSetup paperSize="400" scale="57" orientation="portrait" verticalDpi="300" r:id="rId1"/>
  <rowBreaks count="4" manualBreakCount="4">
    <brk id="86" max="11" man="1"/>
    <brk id="241" max="11" man="1"/>
    <brk id="306" max="11" man="1"/>
    <brk id="384" max="11" man="1"/>
  </rowBreaks>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14:formula1>
            <xm:f>Main!$O$18:$O$26</xm:f>
          </x14:formula1>
          <xm:sqref>D281</xm:sqref>
        </x14:dataValidation>
        <x14:dataValidation type="list" allowBlank="1" showInputMessage="1" showErrorMessage="1">
          <x14:formula1>
            <xm:f>Dropdown!$B$2:$B$4</xm:f>
          </x14:formula1>
          <xm:sqref>D360</xm:sqref>
        </x14:dataValidation>
        <x14:dataValidation type="list" allowBlank="1" showInputMessage="1" showErrorMessage="1">
          <x14:formula1>
            <xm:f>Dropdown!$I$2:$I$4</xm:f>
          </x14:formula1>
          <xm:sqref>C379:D379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filterMode="1">
    <tabColor rgb="FF00B050"/>
  </sheetPr>
  <dimension ref="A1:T413"/>
  <sheetViews>
    <sheetView tabSelected="1" view="pageBreakPreview" topLeftCell="A6" zoomScale="70" zoomScaleNormal="100" zoomScaleSheetLayoutView="70" workbookViewId="0">
      <pane xSplit="4" ySplit="11" topLeftCell="E171" activePane="bottomRight" state="frozen"/>
      <selection activeCell="I397" sqref="I397:L397"/>
      <selection pane="topRight" activeCell="I397" sqref="I397:L397"/>
      <selection pane="bottomLeft" activeCell="I397" sqref="I397:L397"/>
      <selection pane="bottomRight" activeCell="F243" sqref="F243"/>
    </sheetView>
  </sheetViews>
  <sheetFormatPr defaultColWidth="0" defaultRowHeight="15" x14ac:dyDescent="0.25"/>
  <cols>
    <col min="1" max="1" width="4.85546875" style="671" customWidth="1"/>
    <col min="2" max="2" width="20.7109375" style="217" customWidth="1"/>
    <col min="3" max="3" width="14.28515625" style="217" customWidth="1"/>
    <col min="4" max="4" width="15.28515625" style="217" customWidth="1"/>
    <col min="5" max="6" width="15.5703125" style="217" customWidth="1"/>
    <col min="7" max="7" width="15" style="217" customWidth="1"/>
    <col min="8" max="8" width="15" style="217" bestFit="1" customWidth="1"/>
    <col min="9" max="9" width="15.28515625" style="217" customWidth="1"/>
    <col min="10" max="11" width="14.7109375" style="217" customWidth="1"/>
    <col min="12" max="12" width="12.5703125" style="217" customWidth="1"/>
    <col min="13" max="13" width="13.5703125" style="1555" customWidth="1"/>
    <col min="14" max="14" width="4.140625" style="217" hidden="1" customWidth="1"/>
    <col min="15" max="15" width="7.28515625" style="217" hidden="1" customWidth="1"/>
    <col min="16" max="16" width="4.42578125" style="217" hidden="1" customWidth="1"/>
    <col min="17" max="20" width="0" style="217" hidden="1" customWidth="1"/>
    <col min="21" max="16384" width="8.85546875" style="217" hidden="1"/>
  </cols>
  <sheetData>
    <row r="1" spans="1:15" ht="21.75" x14ac:dyDescent="0.25">
      <c r="A1" s="1985" t="s">
        <v>5202</v>
      </c>
      <c r="B1" s="1985"/>
      <c r="C1" s="1985"/>
      <c r="D1" s="1985"/>
      <c r="E1" s="1985"/>
      <c r="F1" s="1985"/>
      <c r="G1" s="1985"/>
      <c r="H1" s="1985"/>
      <c r="I1" s="1985"/>
      <c r="J1" s="1985"/>
      <c r="K1" s="1985"/>
      <c r="L1" s="1985"/>
      <c r="M1" s="1554"/>
    </row>
    <row r="2" spans="1:15" ht="16.5" x14ac:dyDescent="0.25">
      <c r="A2" s="1986" t="s">
        <v>5203</v>
      </c>
      <c r="B2" s="1986"/>
      <c r="C2" s="1986"/>
      <c r="D2" s="1986"/>
      <c r="E2" s="1986"/>
      <c r="F2" s="1986"/>
      <c r="G2" s="1986"/>
      <c r="H2" s="1986"/>
      <c r="I2" s="1986"/>
      <c r="J2" s="1986"/>
      <c r="K2" s="1986"/>
      <c r="L2" s="1986"/>
      <c r="M2" s="1554"/>
    </row>
    <row r="3" spans="1:15" ht="16.5" x14ac:dyDescent="0.25">
      <c r="A3" s="1986" t="s">
        <v>5204</v>
      </c>
      <c r="B3" s="1986"/>
      <c r="C3" s="1986"/>
      <c r="D3" s="1986"/>
      <c r="E3" s="1986"/>
      <c r="F3" s="1986"/>
      <c r="G3" s="1986"/>
      <c r="H3" s="1986"/>
      <c r="I3" s="1986"/>
      <c r="J3" s="1986"/>
      <c r="K3" s="1986"/>
      <c r="L3" s="1986"/>
      <c r="M3" s="1554"/>
    </row>
    <row r="4" spans="1:15" x14ac:dyDescent="0.25">
      <c r="A4" s="218"/>
      <c r="B4" s="219"/>
      <c r="C4" s="219"/>
      <c r="D4" s="219"/>
      <c r="E4" s="219"/>
      <c r="F4" s="219"/>
      <c r="G4" s="219"/>
      <c r="H4" s="219"/>
      <c r="I4" s="219"/>
      <c r="J4" s="219"/>
      <c r="K4" s="219"/>
      <c r="L4" s="219"/>
      <c r="M4" s="1554"/>
    </row>
    <row r="5" spans="1:15" ht="15" hidden="1" customHeight="1" x14ac:dyDescent="0.25">
      <c r="A5" s="220"/>
      <c r="B5" s="221"/>
      <c r="C5" s="221"/>
      <c r="D5" s="221"/>
      <c r="E5" s="221"/>
      <c r="F5" s="221"/>
      <c r="G5" s="221"/>
      <c r="H5" s="221"/>
      <c r="I5" s="221"/>
      <c r="J5" s="221"/>
      <c r="K5" s="221"/>
      <c r="L5" s="221"/>
      <c r="M5" s="1554"/>
    </row>
    <row r="6" spans="1:15" ht="26.25" x14ac:dyDescent="0.25">
      <c r="A6" s="1987" t="s">
        <v>5205</v>
      </c>
      <c r="B6" s="1987"/>
      <c r="C6" s="1987"/>
      <c r="D6" s="1987"/>
      <c r="E6" s="1987"/>
      <c r="F6" s="1987"/>
      <c r="G6" s="1987"/>
      <c r="H6" s="1987"/>
      <c r="I6" s="1987"/>
      <c r="J6" s="1987"/>
      <c r="K6" s="1987"/>
      <c r="L6" s="1987"/>
    </row>
    <row r="7" spans="1:15" ht="1.5" customHeight="1" thickBot="1" x14ac:dyDescent="0.3">
      <c r="A7" s="1988"/>
      <c r="B7" s="1988"/>
      <c r="C7" s="1988"/>
      <c r="D7" s="1988"/>
      <c r="E7" s="1988"/>
      <c r="F7" s="1988"/>
      <c r="G7" s="1988"/>
      <c r="H7" s="1988"/>
      <c r="I7" s="1988"/>
      <c r="J7" s="1988"/>
      <c r="K7" s="1988"/>
      <c r="L7" s="1988"/>
      <c r="M7" s="1560"/>
      <c r="O7" s="217" t="str">
        <f>Main!N2</f>
        <v>2</v>
      </c>
    </row>
    <row r="8" spans="1:15" ht="16.5" customHeight="1" thickBot="1" x14ac:dyDescent="0.3">
      <c r="A8" s="2465" t="s">
        <v>5206</v>
      </c>
      <c r="B8" s="2012"/>
      <c r="C8" s="920">
        <f>Main!B11</f>
        <v>303408</v>
      </c>
      <c r="D8" s="2466" t="str">
        <f>Main!B12</f>
        <v>Merida Vocational School</v>
      </c>
      <c r="E8" s="2467"/>
      <c r="F8" s="2467"/>
      <c r="G8" s="2467"/>
      <c r="H8" s="2468"/>
      <c r="I8" s="223"/>
      <c r="J8" s="224"/>
      <c r="K8" s="225"/>
      <c r="L8" s="225"/>
      <c r="M8" s="1561" t="s">
        <v>5207</v>
      </c>
    </row>
    <row r="9" spans="1:15" ht="15.75" customHeight="1" thickBot="1" x14ac:dyDescent="0.3">
      <c r="A9" s="2469" t="s">
        <v>5208</v>
      </c>
      <c r="B9" s="2469"/>
      <c r="C9" s="2475" t="str">
        <f>Main!B13</f>
        <v>Merida</v>
      </c>
      <c r="D9" s="2476"/>
      <c r="E9" s="2015" t="s">
        <v>5209</v>
      </c>
      <c r="F9" s="2016"/>
      <c r="G9" s="2475" t="str">
        <f>Main!B14</f>
        <v>Leyte</v>
      </c>
      <c r="H9" s="2476"/>
      <c r="I9" s="921"/>
      <c r="J9" s="2018" t="s">
        <v>5210</v>
      </c>
      <c r="K9" s="221"/>
      <c r="L9" s="226"/>
    </row>
    <row r="10" spans="1:15" ht="15.75" customHeight="1" thickBot="1" x14ac:dyDescent="0.3">
      <c r="A10" s="2465" t="s">
        <v>5211</v>
      </c>
      <c r="B10" s="2012"/>
      <c r="C10" s="2466" t="str">
        <f>Main!C11</f>
        <v>Public JHS</v>
      </c>
      <c r="D10" s="2467"/>
      <c r="E10" s="2467"/>
      <c r="F10" s="227" t="s">
        <v>5212</v>
      </c>
      <c r="G10" s="2477" t="str">
        <f>Main!D13</f>
        <v>Upland Area</v>
      </c>
      <c r="H10" s="2478"/>
      <c r="I10" s="921"/>
      <c r="J10" s="2018"/>
      <c r="K10" s="221"/>
      <c r="L10" s="226"/>
    </row>
    <row r="11" spans="1:15" ht="20.25" customHeight="1" x14ac:dyDescent="0.25">
      <c r="A11" s="2469" t="s">
        <v>5213</v>
      </c>
      <c r="B11" s="2012"/>
      <c r="C11" s="922" t="str">
        <f>Main!D16</f>
        <v>Quarter 2 (4th Grading)</v>
      </c>
      <c r="D11" s="923" t="s">
        <v>5214</v>
      </c>
      <c r="E11" s="924">
        <f>Main!B16</f>
        <v>2019</v>
      </c>
      <c r="F11" s="232"/>
      <c r="G11" s="232"/>
      <c r="H11" s="232"/>
      <c r="I11" s="231"/>
      <c r="J11" s="224"/>
      <c r="K11" s="233"/>
      <c r="L11" s="226"/>
    </row>
    <row r="12" spans="1:15" ht="0.75" customHeight="1" thickBot="1" x14ac:dyDescent="0.3">
      <c r="A12" s="234"/>
      <c r="B12" s="235"/>
      <c r="C12" s="236"/>
      <c r="D12" s="237"/>
      <c r="E12" s="236"/>
      <c r="F12" s="235"/>
      <c r="G12" s="235"/>
      <c r="H12" s="235"/>
      <c r="I12" s="235"/>
      <c r="J12" s="238"/>
      <c r="K12" s="239"/>
      <c r="L12" s="240"/>
    </row>
    <row r="13" spans="1:15" ht="24" customHeight="1" thickBot="1" x14ac:dyDescent="0.3">
      <c r="A13" s="1997" t="s">
        <v>5453</v>
      </c>
      <c r="B13" s="1998"/>
      <c r="C13" s="1998"/>
      <c r="D13" s="1998"/>
      <c r="E13" s="1998"/>
      <c r="F13" s="1998"/>
      <c r="G13" s="1998"/>
      <c r="H13" s="1998"/>
      <c r="I13" s="1998"/>
      <c r="J13" s="1998"/>
      <c r="K13" s="1998"/>
      <c r="L13" s="1999"/>
    </row>
    <row r="14" spans="1:15" ht="24.75" hidden="1" customHeight="1" thickBot="1" x14ac:dyDescent="0.3">
      <c r="A14" s="241"/>
      <c r="B14" s="242"/>
      <c r="C14" s="242"/>
      <c r="D14" s="242"/>
      <c r="E14" s="242"/>
      <c r="F14" s="242"/>
      <c r="G14" s="242"/>
      <c r="H14" s="242"/>
      <c r="I14" s="242"/>
      <c r="J14" s="242"/>
      <c r="K14" s="242"/>
      <c r="L14" s="925"/>
      <c r="M14" s="1592" t="s">
        <v>5215</v>
      </c>
    </row>
    <row r="15" spans="1:15" ht="21.75" thickBot="1" x14ac:dyDescent="0.3">
      <c r="A15" s="2000" t="s">
        <v>5216</v>
      </c>
      <c r="B15" s="2470"/>
      <c r="C15" s="2470"/>
      <c r="D15" s="2470"/>
      <c r="E15" s="2470"/>
      <c r="F15" s="2470"/>
      <c r="G15" s="2470"/>
      <c r="H15" s="2470"/>
      <c r="I15" s="2470"/>
      <c r="J15" s="2470"/>
      <c r="K15" s="2470"/>
      <c r="L15" s="2471"/>
      <c r="M15" s="1554" t="s">
        <v>5217</v>
      </c>
    </row>
    <row r="16" spans="1:15" ht="19.5" customHeight="1" x14ac:dyDescent="0.25">
      <c r="A16" s="2062">
        <v>1</v>
      </c>
      <c r="B16" s="926" t="s">
        <v>5345</v>
      </c>
      <c r="C16" s="927"/>
      <c r="D16" s="927"/>
      <c r="E16" s="928"/>
      <c r="F16" s="929" t="s">
        <v>502</v>
      </c>
      <c r="G16" s="929" t="s">
        <v>503</v>
      </c>
      <c r="H16" s="929" t="s">
        <v>504</v>
      </c>
      <c r="I16" s="929" t="s">
        <v>505</v>
      </c>
      <c r="J16" s="930"/>
      <c r="K16" s="931"/>
      <c r="L16" s="932" t="s">
        <v>5220</v>
      </c>
      <c r="M16" s="1554" t="s">
        <v>5217</v>
      </c>
    </row>
    <row r="17" spans="1:13" ht="19.5" customHeight="1" thickBot="1" x14ac:dyDescent="0.3">
      <c r="A17" s="2004"/>
      <c r="B17" s="2472" t="s">
        <v>5218</v>
      </c>
      <c r="C17" s="2473"/>
      <c r="D17" s="2473"/>
      <c r="E17" s="2474"/>
      <c r="F17" s="933">
        <v>6</v>
      </c>
      <c r="G17" s="933">
        <v>6</v>
      </c>
      <c r="H17" s="933">
        <v>5</v>
      </c>
      <c r="I17" s="933">
        <v>5</v>
      </c>
      <c r="J17" s="934"/>
      <c r="K17" s="935"/>
      <c r="L17" s="936">
        <f>SUM(F17:I17)</f>
        <v>22</v>
      </c>
      <c r="M17" s="1554" t="s">
        <v>5217</v>
      </c>
    </row>
    <row r="18" spans="1:13" ht="15.75" thickBot="1" x14ac:dyDescent="0.3">
      <c r="A18" s="262"/>
      <c r="B18" s="937" t="s">
        <v>5223</v>
      </c>
      <c r="C18" s="938"/>
      <c r="D18" s="938"/>
      <c r="E18" s="938"/>
      <c r="F18" s="938"/>
      <c r="G18" s="938"/>
      <c r="H18" s="938"/>
      <c r="I18" s="938"/>
      <c r="J18" s="938"/>
      <c r="K18" s="938"/>
      <c r="L18" s="939"/>
      <c r="M18" s="1554" t="s">
        <v>5217</v>
      </c>
    </row>
    <row r="19" spans="1:13" ht="15" customHeight="1" x14ac:dyDescent="0.25">
      <c r="A19" s="2009">
        <v>2</v>
      </c>
      <c r="B19" s="263" t="s">
        <v>385</v>
      </c>
      <c r="C19" s="940"/>
      <c r="D19" s="941"/>
      <c r="E19" s="942"/>
      <c r="F19" s="254">
        <v>176</v>
      </c>
      <c r="G19" s="254">
        <v>139</v>
      </c>
      <c r="H19" s="254">
        <v>129</v>
      </c>
      <c r="I19" s="254">
        <v>107</v>
      </c>
      <c r="J19" s="943"/>
      <c r="K19" s="944"/>
      <c r="L19" s="256">
        <f t="shared" ref="L19:L24" si="0">SUM(F19:I19)</f>
        <v>551</v>
      </c>
      <c r="M19" s="1554" t="s">
        <v>5217</v>
      </c>
    </row>
    <row r="20" spans="1:13" x14ac:dyDescent="0.25">
      <c r="A20" s="2009"/>
      <c r="B20" s="267" t="s">
        <v>386</v>
      </c>
      <c r="C20" s="945"/>
      <c r="D20" s="946"/>
      <c r="E20" s="947"/>
      <c r="F20" s="271">
        <v>188</v>
      </c>
      <c r="G20" s="271">
        <v>166</v>
      </c>
      <c r="H20" s="271">
        <v>118</v>
      </c>
      <c r="I20" s="271">
        <v>114</v>
      </c>
      <c r="J20" s="948"/>
      <c r="K20" s="949"/>
      <c r="L20" s="950">
        <f t="shared" si="0"/>
        <v>586</v>
      </c>
      <c r="M20" s="1554" t="s">
        <v>5217</v>
      </c>
    </row>
    <row r="21" spans="1:13" ht="15.75" thickBot="1" x14ac:dyDescent="0.3">
      <c r="A21" s="2010"/>
      <c r="B21" s="274" t="s">
        <v>444</v>
      </c>
      <c r="C21" s="275">
        <f>SUM(C19:C20)</f>
        <v>0</v>
      </c>
      <c r="D21" s="951"/>
      <c r="E21" s="952"/>
      <c r="F21" s="278">
        <f t="shared" ref="F21:I21" si="1">SUM(F19:F20)</f>
        <v>364</v>
      </c>
      <c r="G21" s="278">
        <f t="shared" si="1"/>
        <v>305</v>
      </c>
      <c r="H21" s="278">
        <f t="shared" si="1"/>
        <v>247</v>
      </c>
      <c r="I21" s="278">
        <f t="shared" si="1"/>
        <v>221</v>
      </c>
      <c r="J21" s="953"/>
      <c r="K21" s="954"/>
      <c r="L21" s="955">
        <f t="shared" si="0"/>
        <v>1137</v>
      </c>
      <c r="M21" s="1554" t="s">
        <v>5217</v>
      </c>
    </row>
    <row r="22" spans="1:13" ht="15" hidden="1" customHeight="1" x14ac:dyDescent="0.25">
      <c r="A22" s="2036">
        <v>3</v>
      </c>
      <c r="B22" s="2039" t="s">
        <v>5224</v>
      </c>
      <c r="C22" s="343" t="s">
        <v>385</v>
      </c>
      <c r="D22" s="1593"/>
      <c r="E22" s="1304"/>
      <c r="F22" s="283"/>
      <c r="G22" s="283"/>
      <c r="H22" s="283"/>
      <c r="I22" s="283"/>
      <c r="J22" s="1303"/>
      <c r="K22" s="1596"/>
      <c r="L22" s="256">
        <f t="shared" si="0"/>
        <v>0</v>
      </c>
      <c r="M22" s="1554" t="s">
        <v>5456</v>
      </c>
    </row>
    <row r="23" spans="1:13" ht="15.75" hidden="1" thickBot="1" x14ac:dyDescent="0.3">
      <c r="A23" s="2037"/>
      <c r="B23" s="2039"/>
      <c r="C23" s="1653" t="s">
        <v>386</v>
      </c>
      <c r="D23" s="1594"/>
      <c r="E23" s="1595"/>
      <c r="F23" s="287"/>
      <c r="G23" s="287"/>
      <c r="H23" s="287"/>
      <c r="I23" s="287"/>
      <c r="J23" s="1597"/>
      <c r="K23" s="1598"/>
      <c r="L23" s="950">
        <f t="shared" si="0"/>
        <v>0</v>
      </c>
      <c r="M23" s="1554" t="s">
        <v>5456</v>
      </c>
    </row>
    <row r="24" spans="1:13" ht="15.75" hidden="1" thickBot="1" x14ac:dyDescent="0.3">
      <c r="A24" s="2038"/>
      <c r="B24" s="2040"/>
      <c r="C24" s="289" t="s">
        <v>444</v>
      </c>
      <c r="D24" s="951"/>
      <c r="E24" s="952"/>
      <c r="F24" s="278">
        <f t="shared" ref="F24:I24" si="2">SUM(F22:F23)</f>
        <v>0</v>
      </c>
      <c r="G24" s="278">
        <f t="shared" si="2"/>
        <v>0</v>
      </c>
      <c r="H24" s="278">
        <f t="shared" si="2"/>
        <v>0</v>
      </c>
      <c r="I24" s="278">
        <f t="shared" si="2"/>
        <v>0</v>
      </c>
      <c r="J24" s="953"/>
      <c r="K24" s="956"/>
      <c r="L24" s="957">
        <f t="shared" si="0"/>
        <v>0</v>
      </c>
      <c r="M24" s="1554" t="s">
        <v>5456</v>
      </c>
    </row>
    <row r="25" spans="1:13" ht="15" customHeight="1" x14ac:dyDescent="0.25">
      <c r="A25" s="2041">
        <v>13</v>
      </c>
      <c r="B25" s="2025" t="s">
        <v>5225</v>
      </c>
      <c r="C25" s="958" t="s">
        <v>385</v>
      </c>
      <c r="D25" s="959"/>
      <c r="E25" s="959"/>
      <c r="F25" s="959"/>
      <c r="G25" s="959"/>
      <c r="H25" s="959"/>
      <c r="I25" s="291">
        <v>0.90739999999999998</v>
      </c>
      <c r="J25" s="959"/>
      <c r="K25" s="960"/>
      <c r="L25" s="961">
        <f>IF(ISERROR(AVERAGE(I25,K25)),"",AVERAGE(I25,K25))</f>
        <v>0.90739999999999998</v>
      </c>
      <c r="M25" s="1554" t="s">
        <v>5455</v>
      </c>
    </row>
    <row r="26" spans="1:13" ht="15.75" thickBot="1" x14ac:dyDescent="0.3">
      <c r="A26" s="2042"/>
      <c r="B26" s="2026"/>
      <c r="C26" s="962" t="s">
        <v>386</v>
      </c>
      <c r="D26" s="963"/>
      <c r="E26" s="963"/>
      <c r="F26" s="963"/>
      <c r="G26" s="963"/>
      <c r="H26" s="963"/>
      <c r="I26" s="293">
        <v>0.97440000000000004</v>
      </c>
      <c r="J26" s="963"/>
      <c r="K26" s="964"/>
      <c r="L26" s="965">
        <f>IF(ISERROR(AVERAGE(I26,K26)),"",AVERAGE(I26,K26))</f>
        <v>0.97440000000000004</v>
      </c>
      <c r="M26" s="1554" t="s">
        <v>5455</v>
      </c>
    </row>
    <row r="27" spans="1:13" ht="15.75" thickBot="1" x14ac:dyDescent="0.3">
      <c r="A27" s="2043"/>
      <c r="B27" s="2027"/>
      <c r="C27" s="274" t="s">
        <v>5226</v>
      </c>
      <c r="D27" s="966"/>
      <c r="E27" s="966"/>
      <c r="F27" s="966"/>
      <c r="G27" s="966"/>
      <c r="H27" s="966"/>
      <c r="I27" s="295">
        <f>IF(ISERROR(AVERAGE(I25:I26)),"",AVERAGE(I25:I26))</f>
        <v>0.94090000000000007</v>
      </c>
      <c r="J27" s="966"/>
      <c r="K27" s="461" t="str">
        <f>IF(ISERROR(AVERAGE(K25:K26)),"",AVERAGE(K25:K26))</f>
        <v/>
      </c>
      <c r="L27" s="967">
        <f>IF(ISERROR(AVERAGE(L25:L26)),"",AVERAGE(L25:L26))</f>
        <v>0.94090000000000007</v>
      </c>
      <c r="M27" s="1554" t="s">
        <v>5455</v>
      </c>
    </row>
    <row r="28" spans="1:13" ht="10.5" customHeight="1" x14ac:dyDescent="0.25">
      <c r="A28" s="2022">
        <v>14</v>
      </c>
      <c r="B28" s="2025" t="s">
        <v>5227</v>
      </c>
      <c r="C28" s="958" t="s">
        <v>385</v>
      </c>
      <c r="D28" s="959"/>
      <c r="E28" s="968"/>
      <c r="F28" s="968"/>
      <c r="G28" s="968"/>
      <c r="H28" s="968"/>
      <c r="I28" s="297">
        <v>103</v>
      </c>
      <c r="J28" s="968"/>
      <c r="K28" s="944"/>
      <c r="L28" s="256">
        <f t="shared" ref="L28:L33" si="3">SUM(D28:K28)</f>
        <v>103</v>
      </c>
      <c r="M28" s="1554" t="s">
        <v>5455</v>
      </c>
    </row>
    <row r="29" spans="1:13" ht="14.25" customHeight="1" x14ac:dyDescent="0.25">
      <c r="A29" s="2023"/>
      <c r="B29" s="2026"/>
      <c r="C29" s="962" t="s">
        <v>386</v>
      </c>
      <c r="D29" s="963"/>
      <c r="E29" s="969"/>
      <c r="F29" s="969"/>
      <c r="G29" s="969"/>
      <c r="H29" s="969"/>
      <c r="I29" s="299">
        <v>112</v>
      </c>
      <c r="J29" s="969"/>
      <c r="K29" s="970"/>
      <c r="L29" s="950">
        <f t="shared" si="3"/>
        <v>112</v>
      </c>
      <c r="M29" s="1554" t="s">
        <v>5455</v>
      </c>
    </row>
    <row r="30" spans="1:13" ht="15.75" thickBot="1" x14ac:dyDescent="0.3">
      <c r="A30" s="2024"/>
      <c r="B30" s="2027"/>
      <c r="C30" s="274" t="s">
        <v>444</v>
      </c>
      <c r="D30" s="966"/>
      <c r="E30" s="971"/>
      <c r="F30" s="302"/>
      <c r="G30" s="302"/>
      <c r="H30" s="302"/>
      <c r="I30" s="301">
        <f>SUM(I28:I29)</f>
        <v>215</v>
      </c>
      <c r="J30" s="972"/>
      <c r="K30" s="973">
        <f t="shared" ref="K30" si="4">SUM(K28:K29)</f>
        <v>0</v>
      </c>
      <c r="L30" s="955">
        <f t="shared" si="3"/>
        <v>215</v>
      </c>
      <c r="M30" s="1554" t="s">
        <v>5455</v>
      </c>
    </row>
    <row r="31" spans="1:13" x14ac:dyDescent="0.25">
      <c r="A31" s="2004">
        <v>15</v>
      </c>
      <c r="B31" s="2039" t="s">
        <v>5228</v>
      </c>
      <c r="C31" s="304" t="s">
        <v>385</v>
      </c>
      <c r="D31" s="974"/>
      <c r="E31" s="942"/>
      <c r="F31" s="306"/>
      <c r="G31" s="306">
        <v>1</v>
      </c>
      <c r="H31" s="306"/>
      <c r="I31" s="306"/>
      <c r="J31" s="943"/>
      <c r="K31" s="944"/>
      <c r="L31" s="256">
        <f t="shared" si="3"/>
        <v>1</v>
      </c>
      <c r="M31" s="1554" t="s">
        <v>5455</v>
      </c>
    </row>
    <row r="32" spans="1:13" x14ac:dyDescent="0.25">
      <c r="A32" s="2004"/>
      <c r="B32" s="2039"/>
      <c r="C32" s="308" t="s">
        <v>386</v>
      </c>
      <c r="D32" s="975"/>
      <c r="E32" s="947"/>
      <c r="F32" s="310"/>
      <c r="G32" s="310"/>
      <c r="H32" s="310"/>
      <c r="I32" s="310"/>
      <c r="J32" s="948"/>
      <c r="K32" s="949"/>
      <c r="L32" s="950">
        <f t="shared" si="3"/>
        <v>0</v>
      </c>
      <c r="M32" s="1554" t="s">
        <v>5455</v>
      </c>
    </row>
    <row r="33" spans="1:19" ht="15.75" thickBot="1" x14ac:dyDescent="0.3">
      <c r="A33" s="2005"/>
      <c r="B33" s="2040"/>
      <c r="C33" s="312" t="s">
        <v>444</v>
      </c>
      <c r="D33" s="558">
        <f>SUM(D31:D32)</f>
        <v>0</v>
      </c>
      <c r="E33" s="325">
        <f>SUM(E31:E32)</f>
        <v>0</v>
      </c>
      <c r="F33" s="313">
        <f t="shared" ref="F33:K33" si="5">SUM(F31:F32)</f>
        <v>0</v>
      </c>
      <c r="G33" s="313">
        <f t="shared" si="5"/>
        <v>1</v>
      </c>
      <c r="H33" s="313">
        <f t="shared" si="5"/>
        <v>0</v>
      </c>
      <c r="I33" s="313">
        <f t="shared" si="5"/>
        <v>0</v>
      </c>
      <c r="J33" s="558">
        <f t="shared" si="5"/>
        <v>0</v>
      </c>
      <c r="K33" s="954">
        <f t="shared" si="5"/>
        <v>0</v>
      </c>
      <c r="L33" s="955">
        <f t="shared" si="3"/>
        <v>1</v>
      </c>
      <c r="M33" s="1554" t="s">
        <v>5455</v>
      </c>
    </row>
    <row r="34" spans="1:19" ht="15.75" hidden="1" thickBot="1" x14ac:dyDescent="0.3">
      <c r="A34" s="2003">
        <v>16</v>
      </c>
      <c r="B34" s="2046" t="s">
        <v>5346</v>
      </c>
      <c r="C34" s="263" t="s">
        <v>385</v>
      </c>
      <c r="D34" s="941"/>
      <c r="E34" s="976"/>
      <c r="F34" s="305"/>
      <c r="G34" s="305"/>
      <c r="H34" s="305"/>
      <c r="I34" s="305"/>
      <c r="J34" s="974"/>
      <c r="K34" s="498"/>
      <c r="L34" s="256">
        <f t="shared" ref="L34:L89" si="6">SUM(F34:I34)</f>
        <v>0</v>
      </c>
      <c r="M34" s="1554" t="s">
        <v>5230</v>
      </c>
    </row>
    <row r="35" spans="1:19" ht="15.75" hidden="1" thickBot="1" x14ac:dyDescent="0.3">
      <c r="A35" s="2004"/>
      <c r="B35" s="2039"/>
      <c r="C35" s="267" t="s">
        <v>386</v>
      </c>
      <c r="D35" s="946"/>
      <c r="E35" s="977"/>
      <c r="F35" s="309"/>
      <c r="G35" s="309"/>
      <c r="H35" s="309"/>
      <c r="I35" s="309"/>
      <c r="J35" s="975"/>
      <c r="K35" s="500"/>
      <c r="L35" s="950">
        <f t="shared" si="6"/>
        <v>0</v>
      </c>
      <c r="M35" s="1554" t="s">
        <v>5230</v>
      </c>
    </row>
    <row r="36" spans="1:19" ht="15.75" hidden="1" thickBot="1" x14ac:dyDescent="0.3">
      <c r="A36" s="2005"/>
      <c r="B36" s="2040"/>
      <c r="C36" s="274" t="s">
        <v>444</v>
      </c>
      <c r="D36" s="978"/>
      <c r="E36" s="979"/>
      <c r="F36" s="319">
        <f t="shared" ref="F36:I36" si="7">SUM(F34:F35)</f>
        <v>0</v>
      </c>
      <c r="G36" s="319">
        <f t="shared" si="7"/>
        <v>0</v>
      </c>
      <c r="H36" s="319">
        <f t="shared" si="7"/>
        <v>0</v>
      </c>
      <c r="I36" s="319">
        <f t="shared" si="7"/>
        <v>0</v>
      </c>
      <c r="J36" s="980"/>
      <c r="K36" s="981"/>
      <c r="L36" s="955">
        <f t="shared" si="6"/>
        <v>0</v>
      </c>
      <c r="M36" s="1554" t="s">
        <v>5230</v>
      </c>
      <c r="N36" s="321"/>
      <c r="O36" s="321"/>
      <c r="P36" s="321"/>
      <c r="Q36" s="321"/>
      <c r="R36" s="321"/>
      <c r="S36" s="321"/>
    </row>
    <row r="37" spans="1:19" ht="15.75" hidden="1" thickBot="1" x14ac:dyDescent="0.3">
      <c r="A37" s="2003">
        <v>17</v>
      </c>
      <c r="B37" s="2046" t="s">
        <v>5347</v>
      </c>
      <c r="C37" s="263" t="s">
        <v>385</v>
      </c>
      <c r="D37" s="940"/>
      <c r="E37" s="976"/>
      <c r="F37" s="305"/>
      <c r="G37" s="305"/>
      <c r="H37" s="305"/>
      <c r="I37" s="305"/>
      <c r="J37" s="974"/>
      <c r="K37" s="498"/>
      <c r="L37" s="256">
        <f t="shared" si="6"/>
        <v>0</v>
      </c>
      <c r="M37" s="1554" t="s">
        <v>5230</v>
      </c>
      <c r="N37" s="323"/>
      <c r="O37" s="323"/>
      <c r="P37" s="323"/>
      <c r="Q37" s="323"/>
      <c r="R37" s="323"/>
      <c r="S37" s="323"/>
    </row>
    <row r="38" spans="1:19" ht="15.75" hidden="1" thickBot="1" x14ac:dyDescent="0.3">
      <c r="A38" s="2004"/>
      <c r="B38" s="2039"/>
      <c r="C38" s="267" t="s">
        <v>386</v>
      </c>
      <c r="D38" s="945"/>
      <c r="E38" s="977"/>
      <c r="F38" s="309"/>
      <c r="G38" s="309"/>
      <c r="H38" s="309"/>
      <c r="I38" s="309"/>
      <c r="J38" s="975"/>
      <c r="K38" s="500"/>
      <c r="L38" s="950">
        <f t="shared" si="6"/>
        <v>0</v>
      </c>
      <c r="M38" s="1554" t="s">
        <v>5230</v>
      </c>
    </row>
    <row r="39" spans="1:19" ht="15.75" hidden="1" thickBot="1" x14ac:dyDescent="0.3">
      <c r="A39" s="2005"/>
      <c r="B39" s="2040"/>
      <c r="C39" s="274" t="s">
        <v>444</v>
      </c>
      <c r="D39" s="982"/>
      <c r="E39" s="325"/>
      <c r="F39" s="313">
        <f t="shared" ref="F39:I39" si="8">SUM(F37:F38)</f>
        <v>0</v>
      </c>
      <c r="G39" s="313">
        <f t="shared" si="8"/>
        <v>0</v>
      </c>
      <c r="H39" s="313">
        <f t="shared" si="8"/>
        <v>0</v>
      </c>
      <c r="I39" s="313">
        <f t="shared" si="8"/>
        <v>0</v>
      </c>
      <c r="J39" s="558"/>
      <c r="K39" s="954"/>
      <c r="L39" s="955">
        <f t="shared" si="6"/>
        <v>0</v>
      </c>
      <c r="M39" s="1554" t="s">
        <v>5230</v>
      </c>
    </row>
    <row r="40" spans="1:19" ht="15" hidden="1" customHeight="1" x14ac:dyDescent="0.25">
      <c r="A40" s="2003">
        <v>18</v>
      </c>
      <c r="B40" s="2046" t="s">
        <v>5232</v>
      </c>
      <c r="C40" s="263" t="s">
        <v>385</v>
      </c>
      <c r="D40" s="983"/>
      <c r="E40" s="984"/>
      <c r="F40" s="327"/>
      <c r="G40" s="327"/>
      <c r="H40" s="327"/>
      <c r="I40" s="327"/>
      <c r="J40" s="985"/>
      <c r="K40" s="986"/>
      <c r="L40" s="256">
        <f t="shared" si="6"/>
        <v>0</v>
      </c>
      <c r="M40" s="1554" t="s">
        <v>5230</v>
      </c>
    </row>
    <row r="41" spans="1:19" ht="16.5" hidden="1" customHeight="1" x14ac:dyDescent="0.25">
      <c r="A41" s="2004"/>
      <c r="B41" s="2039"/>
      <c r="C41" s="267" t="s">
        <v>386</v>
      </c>
      <c r="D41" s="987"/>
      <c r="E41" s="988"/>
      <c r="F41" s="330"/>
      <c r="G41" s="330"/>
      <c r="H41" s="330"/>
      <c r="I41" s="330"/>
      <c r="J41" s="989"/>
      <c r="K41" s="990"/>
      <c r="L41" s="950">
        <f t="shared" si="6"/>
        <v>0</v>
      </c>
      <c r="M41" s="1554" t="s">
        <v>5230</v>
      </c>
    </row>
    <row r="42" spans="1:19" ht="15.75" hidden="1" thickBot="1" x14ac:dyDescent="0.3">
      <c r="A42" s="2005"/>
      <c r="B42" s="2040"/>
      <c r="C42" s="274" t="s">
        <v>444</v>
      </c>
      <c r="D42" s="982"/>
      <c r="E42" s="325"/>
      <c r="F42" s="313">
        <f t="shared" ref="F42:I42" si="9">SUM(F40:F41)</f>
        <v>0</v>
      </c>
      <c r="G42" s="313">
        <f t="shared" si="9"/>
        <v>0</v>
      </c>
      <c r="H42" s="313">
        <f t="shared" si="9"/>
        <v>0</v>
      </c>
      <c r="I42" s="313">
        <f t="shared" si="9"/>
        <v>0</v>
      </c>
      <c r="J42" s="558"/>
      <c r="K42" s="954"/>
      <c r="L42" s="955">
        <f t="shared" si="6"/>
        <v>0</v>
      </c>
      <c r="M42" s="1554" t="s">
        <v>5230</v>
      </c>
    </row>
    <row r="43" spans="1:19" ht="15.75" hidden="1" thickBot="1" x14ac:dyDescent="0.3">
      <c r="A43" s="2003">
        <v>19</v>
      </c>
      <c r="B43" s="2046" t="s">
        <v>5233</v>
      </c>
      <c r="C43" s="263" t="s">
        <v>385</v>
      </c>
      <c r="D43" s="995"/>
      <c r="E43" s="1292"/>
      <c r="F43" s="327"/>
      <c r="G43" s="333"/>
      <c r="H43" s="327"/>
      <c r="I43" s="333"/>
      <c r="J43" s="985"/>
      <c r="K43" s="1599"/>
      <c r="L43" s="256">
        <f t="shared" si="6"/>
        <v>0</v>
      </c>
      <c r="M43" s="1554" t="s">
        <v>5456</v>
      </c>
    </row>
    <row r="44" spans="1:19" ht="16.5" hidden="1" customHeight="1" x14ac:dyDescent="0.25">
      <c r="A44" s="2004"/>
      <c r="B44" s="2039"/>
      <c r="C44" s="267" t="s">
        <v>386</v>
      </c>
      <c r="D44" s="996"/>
      <c r="E44" s="1297"/>
      <c r="F44" s="330"/>
      <c r="G44" s="336"/>
      <c r="H44" s="330"/>
      <c r="I44" s="336"/>
      <c r="J44" s="989"/>
      <c r="K44" s="1600"/>
      <c r="L44" s="950">
        <f t="shared" si="6"/>
        <v>0</v>
      </c>
      <c r="M44" s="1554" t="s">
        <v>5456</v>
      </c>
    </row>
    <row r="45" spans="1:19" ht="15.75" hidden="1" thickBot="1" x14ac:dyDescent="0.3">
      <c r="A45" s="2005"/>
      <c r="B45" s="2040"/>
      <c r="C45" s="274" t="s">
        <v>444</v>
      </c>
      <c r="D45" s="991"/>
      <c r="E45" s="992"/>
      <c r="F45" s="339">
        <f t="shared" ref="F45:I45" si="10">SUM(F43:F44)</f>
        <v>0</v>
      </c>
      <c r="G45" s="339">
        <f t="shared" si="10"/>
        <v>0</v>
      </c>
      <c r="H45" s="339">
        <f t="shared" si="10"/>
        <v>0</v>
      </c>
      <c r="I45" s="339">
        <f t="shared" si="10"/>
        <v>0</v>
      </c>
      <c r="J45" s="993"/>
      <c r="K45" s="973"/>
      <c r="L45" s="955">
        <f t="shared" si="6"/>
        <v>0</v>
      </c>
      <c r="M45" s="1554" t="s">
        <v>5456</v>
      </c>
    </row>
    <row r="46" spans="1:19" ht="15.75" hidden="1" thickBot="1" x14ac:dyDescent="0.3">
      <c r="A46" s="2003">
        <v>20</v>
      </c>
      <c r="B46" s="2046" t="s">
        <v>5234</v>
      </c>
      <c r="C46" s="340" t="s">
        <v>385</v>
      </c>
      <c r="D46" s="995"/>
      <c r="E46" s="984"/>
      <c r="F46" s="327"/>
      <c r="G46" s="327"/>
      <c r="H46" s="327"/>
      <c r="I46" s="327"/>
      <c r="J46" s="985"/>
      <c r="K46" s="986"/>
      <c r="L46" s="256">
        <f t="shared" si="6"/>
        <v>0</v>
      </c>
      <c r="M46" s="1554" t="s">
        <v>5456</v>
      </c>
    </row>
    <row r="47" spans="1:19" ht="15.75" hidden="1" thickBot="1" x14ac:dyDescent="0.3">
      <c r="A47" s="2004"/>
      <c r="B47" s="2039"/>
      <c r="C47" s="341" t="s">
        <v>386</v>
      </c>
      <c r="D47" s="996"/>
      <c r="E47" s="988"/>
      <c r="F47" s="330"/>
      <c r="G47" s="330"/>
      <c r="H47" s="330"/>
      <c r="I47" s="330"/>
      <c r="J47" s="989"/>
      <c r="K47" s="990"/>
      <c r="L47" s="950">
        <f t="shared" si="6"/>
        <v>0</v>
      </c>
      <c r="M47" s="1554" t="s">
        <v>5456</v>
      </c>
    </row>
    <row r="48" spans="1:19" ht="15.75" hidden="1" thickBot="1" x14ac:dyDescent="0.3">
      <c r="A48" s="2005"/>
      <c r="B48" s="2040"/>
      <c r="C48" s="289" t="s">
        <v>444</v>
      </c>
      <c r="D48" s="994"/>
      <c r="E48" s="325"/>
      <c r="F48" s="313">
        <f t="shared" ref="F48:I48" si="11">SUM(F46:F47)</f>
        <v>0</v>
      </c>
      <c r="G48" s="313">
        <f t="shared" si="11"/>
        <v>0</v>
      </c>
      <c r="H48" s="313">
        <f t="shared" si="11"/>
        <v>0</v>
      </c>
      <c r="I48" s="313">
        <f t="shared" si="11"/>
        <v>0</v>
      </c>
      <c r="J48" s="558"/>
      <c r="K48" s="954"/>
      <c r="L48" s="955">
        <f t="shared" si="6"/>
        <v>0</v>
      </c>
      <c r="M48" s="1554" t="s">
        <v>5456</v>
      </c>
    </row>
    <row r="49" spans="1:13" ht="15" customHeight="1" x14ac:dyDescent="0.25">
      <c r="A49" s="2003">
        <v>21</v>
      </c>
      <c r="B49" s="2046" t="s">
        <v>5235</v>
      </c>
      <c r="C49" s="340" t="s">
        <v>385</v>
      </c>
      <c r="D49" s="995"/>
      <c r="E49" s="984"/>
      <c r="F49" s="327">
        <v>161</v>
      </c>
      <c r="G49" s="327">
        <v>125</v>
      </c>
      <c r="H49" s="327">
        <v>119</v>
      </c>
      <c r="I49" s="327">
        <v>101</v>
      </c>
      <c r="J49" s="985"/>
      <c r="K49" s="986"/>
      <c r="L49" s="256">
        <f t="shared" si="6"/>
        <v>506</v>
      </c>
      <c r="M49" s="1554" t="s">
        <v>5217</v>
      </c>
    </row>
    <row r="50" spans="1:13" x14ac:dyDescent="0.25">
      <c r="A50" s="2004"/>
      <c r="B50" s="2039"/>
      <c r="C50" s="341" t="s">
        <v>386</v>
      </c>
      <c r="D50" s="996"/>
      <c r="E50" s="988"/>
      <c r="F50" s="330">
        <v>182</v>
      </c>
      <c r="G50" s="330">
        <v>158</v>
      </c>
      <c r="H50" s="330">
        <v>114</v>
      </c>
      <c r="I50" s="330">
        <v>110</v>
      </c>
      <c r="J50" s="989"/>
      <c r="K50" s="990"/>
      <c r="L50" s="950">
        <f t="shared" si="6"/>
        <v>564</v>
      </c>
      <c r="M50" s="1554" t="s">
        <v>5217</v>
      </c>
    </row>
    <row r="51" spans="1:13" ht="15.75" thickBot="1" x14ac:dyDescent="0.3">
      <c r="A51" s="2005"/>
      <c r="B51" s="2040"/>
      <c r="C51" s="289" t="s">
        <v>444</v>
      </c>
      <c r="D51" s="994"/>
      <c r="E51" s="325"/>
      <c r="F51" s="313">
        <f t="shared" ref="F51:I51" si="12">SUM(F49:F50)</f>
        <v>343</v>
      </c>
      <c r="G51" s="313">
        <f t="shared" si="12"/>
        <v>283</v>
      </c>
      <c r="H51" s="313">
        <f t="shared" si="12"/>
        <v>233</v>
      </c>
      <c r="I51" s="313">
        <f t="shared" si="12"/>
        <v>211</v>
      </c>
      <c r="J51" s="558"/>
      <c r="K51" s="954"/>
      <c r="L51" s="955">
        <f t="shared" si="6"/>
        <v>1070</v>
      </c>
      <c r="M51" s="1554" t="s">
        <v>5217</v>
      </c>
    </row>
    <row r="52" spans="1:13" x14ac:dyDescent="0.25">
      <c r="A52" s="2003">
        <v>24</v>
      </c>
      <c r="B52" s="2046" t="s">
        <v>5236</v>
      </c>
      <c r="C52" s="343" t="s">
        <v>385</v>
      </c>
      <c r="D52" s="941"/>
      <c r="E52" s="976"/>
      <c r="F52" s="305"/>
      <c r="G52" s="305"/>
      <c r="H52" s="305"/>
      <c r="I52" s="305"/>
      <c r="J52" s="974"/>
      <c r="K52" s="498"/>
      <c r="L52" s="256">
        <f t="shared" si="6"/>
        <v>0</v>
      </c>
      <c r="M52" s="1554" t="s">
        <v>5217</v>
      </c>
    </row>
    <row r="53" spans="1:13" x14ac:dyDescent="0.25">
      <c r="A53" s="2004"/>
      <c r="B53" s="2039"/>
      <c r="C53" s="341" t="s">
        <v>386</v>
      </c>
      <c r="D53" s="946"/>
      <c r="E53" s="977"/>
      <c r="F53" s="309"/>
      <c r="G53" s="309"/>
      <c r="H53" s="309"/>
      <c r="I53" s="309"/>
      <c r="J53" s="975"/>
      <c r="K53" s="500"/>
      <c r="L53" s="950">
        <f t="shared" si="6"/>
        <v>0</v>
      </c>
      <c r="M53" s="1554" t="s">
        <v>5217</v>
      </c>
    </row>
    <row r="54" spans="1:13" ht="15.75" thickBot="1" x14ac:dyDescent="0.3">
      <c r="A54" s="2005"/>
      <c r="B54" s="2040"/>
      <c r="C54" s="289" t="s">
        <v>444</v>
      </c>
      <c r="D54" s="994"/>
      <c r="E54" s="325"/>
      <c r="F54" s="313">
        <f t="shared" ref="F54:I54" si="13">SUM(F52:F53)</f>
        <v>0</v>
      </c>
      <c r="G54" s="313">
        <f t="shared" si="13"/>
        <v>0</v>
      </c>
      <c r="H54" s="313">
        <f t="shared" si="13"/>
        <v>0</v>
      </c>
      <c r="I54" s="313">
        <f t="shared" si="13"/>
        <v>0</v>
      </c>
      <c r="J54" s="558"/>
      <c r="K54" s="954"/>
      <c r="L54" s="955">
        <f t="shared" si="6"/>
        <v>0</v>
      </c>
      <c r="M54" s="1554" t="s">
        <v>5217</v>
      </c>
    </row>
    <row r="55" spans="1:13" x14ac:dyDescent="0.25">
      <c r="A55" s="2003">
        <v>25</v>
      </c>
      <c r="B55" s="2039" t="s">
        <v>5237</v>
      </c>
      <c r="C55" s="340" t="s">
        <v>385</v>
      </c>
      <c r="D55" s="995"/>
      <c r="E55" s="984"/>
      <c r="F55" s="327">
        <v>15</v>
      </c>
      <c r="G55" s="327">
        <v>14</v>
      </c>
      <c r="H55" s="327">
        <v>10</v>
      </c>
      <c r="I55" s="327">
        <v>6</v>
      </c>
      <c r="J55" s="985"/>
      <c r="K55" s="986"/>
      <c r="L55" s="256">
        <f t="shared" si="6"/>
        <v>45</v>
      </c>
      <c r="M55" s="1554" t="s">
        <v>5217</v>
      </c>
    </row>
    <row r="56" spans="1:13" x14ac:dyDescent="0.25">
      <c r="A56" s="2004"/>
      <c r="B56" s="2039"/>
      <c r="C56" s="341" t="s">
        <v>386</v>
      </c>
      <c r="D56" s="996"/>
      <c r="E56" s="988"/>
      <c r="F56" s="330">
        <v>6</v>
      </c>
      <c r="G56" s="330">
        <v>8</v>
      </c>
      <c r="H56" s="330">
        <v>4</v>
      </c>
      <c r="I56" s="330">
        <v>4</v>
      </c>
      <c r="J56" s="989"/>
      <c r="K56" s="990"/>
      <c r="L56" s="950">
        <f t="shared" si="6"/>
        <v>22</v>
      </c>
      <c r="M56" s="1554" t="s">
        <v>5217</v>
      </c>
    </row>
    <row r="57" spans="1:13" ht="15.75" thickBot="1" x14ac:dyDescent="0.3">
      <c r="A57" s="2004"/>
      <c r="B57" s="2039"/>
      <c r="C57" s="344" t="s">
        <v>444</v>
      </c>
      <c r="D57" s="994"/>
      <c r="E57" s="325"/>
      <c r="F57" s="313">
        <f t="shared" ref="F57:I57" si="14">SUM(F55:F56)</f>
        <v>21</v>
      </c>
      <c r="G57" s="313">
        <f t="shared" si="14"/>
        <v>22</v>
      </c>
      <c r="H57" s="313">
        <f t="shared" si="14"/>
        <v>14</v>
      </c>
      <c r="I57" s="313">
        <f t="shared" si="14"/>
        <v>10</v>
      </c>
      <c r="J57" s="558"/>
      <c r="K57" s="954"/>
      <c r="L57" s="955">
        <f t="shared" si="6"/>
        <v>67</v>
      </c>
      <c r="M57" s="1554" t="s">
        <v>5217</v>
      </c>
    </row>
    <row r="58" spans="1:13" ht="19.5" customHeight="1" x14ac:dyDescent="0.25">
      <c r="A58" s="2485">
        <v>24</v>
      </c>
      <c r="B58" s="2488" t="s">
        <v>5348</v>
      </c>
      <c r="C58" s="997" t="s">
        <v>385</v>
      </c>
      <c r="D58" s="941"/>
      <c r="E58" s="976"/>
      <c r="F58" s="305"/>
      <c r="G58" s="305"/>
      <c r="H58" s="305"/>
      <c r="I58" s="305"/>
      <c r="J58" s="974"/>
      <c r="K58" s="498"/>
      <c r="L58" s="256">
        <f t="shared" si="6"/>
        <v>0</v>
      </c>
      <c r="M58" s="1554" t="s">
        <v>5217</v>
      </c>
    </row>
    <row r="59" spans="1:13" ht="19.5" customHeight="1" x14ac:dyDescent="0.25">
      <c r="A59" s="2486"/>
      <c r="B59" s="2489"/>
      <c r="C59" s="998" t="s">
        <v>386</v>
      </c>
      <c r="D59" s="946"/>
      <c r="E59" s="977"/>
      <c r="F59" s="309"/>
      <c r="G59" s="309"/>
      <c r="H59" s="309"/>
      <c r="I59" s="309"/>
      <c r="J59" s="975"/>
      <c r="K59" s="500"/>
      <c r="L59" s="950">
        <f t="shared" si="6"/>
        <v>0</v>
      </c>
      <c r="M59" s="1554" t="s">
        <v>5217</v>
      </c>
    </row>
    <row r="60" spans="1:13" ht="19.5" customHeight="1" thickBot="1" x14ac:dyDescent="0.3">
      <c r="A60" s="2487"/>
      <c r="B60" s="2489"/>
      <c r="C60" s="999" t="s">
        <v>444</v>
      </c>
      <c r="D60" s="994"/>
      <c r="E60" s="325"/>
      <c r="F60" s="313">
        <f t="shared" ref="F60:I60" si="15">SUM(F58:F59)</f>
        <v>0</v>
      </c>
      <c r="G60" s="313">
        <f t="shared" si="15"/>
        <v>0</v>
      </c>
      <c r="H60" s="313">
        <f t="shared" si="15"/>
        <v>0</v>
      </c>
      <c r="I60" s="313">
        <f t="shared" si="15"/>
        <v>0</v>
      </c>
      <c r="J60" s="558"/>
      <c r="K60" s="954"/>
      <c r="L60" s="955">
        <f t="shared" si="6"/>
        <v>0</v>
      </c>
      <c r="M60" s="1554" t="s">
        <v>5217</v>
      </c>
    </row>
    <row r="61" spans="1:13" ht="24" customHeight="1" x14ac:dyDescent="0.25">
      <c r="A61" s="2485">
        <v>25</v>
      </c>
      <c r="B61" s="2488" t="s">
        <v>5349</v>
      </c>
      <c r="C61" s="1000" t="s">
        <v>385</v>
      </c>
      <c r="D61" s="995"/>
      <c r="E61" s="984"/>
      <c r="F61" s="327"/>
      <c r="G61" s="327"/>
      <c r="H61" s="327"/>
      <c r="I61" s="327"/>
      <c r="J61" s="985"/>
      <c r="K61" s="986"/>
      <c r="L61" s="256">
        <f t="shared" si="6"/>
        <v>0</v>
      </c>
      <c r="M61" s="1554" t="s">
        <v>5217</v>
      </c>
    </row>
    <row r="62" spans="1:13" ht="24" customHeight="1" x14ac:dyDescent="0.25">
      <c r="A62" s="2486"/>
      <c r="B62" s="2489"/>
      <c r="C62" s="1001" t="s">
        <v>386</v>
      </c>
      <c r="D62" s="996"/>
      <c r="E62" s="988"/>
      <c r="F62" s="330"/>
      <c r="G62" s="330"/>
      <c r="H62" s="330"/>
      <c r="I62" s="330"/>
      <c r="J62" s="989"/>
      <c r="K62" s="990"/>
      <c r="L62" s="950">
        <f t="shared" si="6"/>
        <v>0</v>
      </c>
      <c r="M62" s="1554" t="s">
        <v>5217</v>
      </c>
    </row>
    <row r="63" spans="1:13" ht="24" customHeight="1" thickBot="1" x14ac:dyDescent="0.3">
      <c r="A63" s="2486"/>
      <c r="B63" s="2490"/>
      <c r="C63" s="1002" t="s">
        <v>444</v>
      </c>
      <c r="D63" s="994"/>
      <c r="E63" s="325"/>
      <c r="F63" s="313">
        <f t="shared" ref="F63:I63" si="16">SUM(F61:F62)</f>
        <v>0</v>
      </c>
      <c r="G63" s="313">
        <f t="shared" si="16"/>
        <v>0</v>
      </c>
      <c r="H63" s="313">
        <f t="shared" si="16"/>
        <v>0</v>
      </c>
      <c r="I63" s="313">
        <f t="shared" si="16"/>
        <v>0</v>
      </c>
      <c r="J63" s="558"/>
      <c r="K63" s="954"/>
      <c r="L63" s="955">
        <f t="shared" si="6"/>
        <v>0</v>
      </c>
      <c r="M63" s="1554" t="s">
        <v>5217</v>
      </c>
    </row>
    <row r="64" spans="1:13" ht="24" hidden="1" customHeight="1" x14ac:dyDescent="0.25">
      <c r="A64" s="2003">
        <v>26</v>
      </c>
      <c r="B64" s="2046" t="s">
        <v>5238</v>
      </c>
      <c r="C64" s="345" t="s">
        <v>5239</v>
      </c>
      <c r="D64" s="995"/>
      <c r="E64" s="984"/>
      <c r="F64" s="327"/>
      <c r="G64" s="327"/>
      <c r="H64" s="327"/>
      <c r="I64" s="327"/>
      <c r="J64" s="985"/>
      <c r="K64" s="986"/>
      <c r="L64" s="256">
        <f t="shared" si="6"/>
        <v>0</v>
      </c>
      <c r="M64" s="1554" t="s">
        <v>5240</v>
      </c>
    </row>
    <row r="65" spans="1:13" ht="27" hidden="1" customHeight="1" x14ac:dyDescent="0.25">
      <c r="A65" s="2004"/>
      <c r="B65" s="2039"/>
      <c r="C65" s="346" t="s">
        <v>5241</v>
      </c>
      <c r="D65" s="996"/>
      <c r="E65" s="988"/>
      <c r="F65" s="330"/>
      <c r="G65" s="330"/>
      <c r="H65" s="330"/>
      <c r="I65" s="330"/>
      <c r="J65" s="989"/>
      <c r="K65" s="990"/>
      <c r="L65" s="950">
        <f t="shared" si="6"/>
        <v>0</v>
      </c>
      <c r="M65" s="1554" t="s">
        <v>5240</v>
      </c>
    </row>
    <row r="66" spans="1:13" ht="15.75" hidden="1" thickBot="1" x14ac:dyDescent="0.3">
      <c r="A66" s="2004"/>
      <c r="B66" s="2039"/>
      <c r="C66" s="344" t="s">
        <v>444</v>
      </c>
      <c r="D66" s="991"/>
      <c r="E66" s="992"/>
      <c r="F66" s="339">
        <f t="shared" ref="F66:I66" si="17">SUM(F64:F65)</f>
        <v>0</v>
      </c>
      <c r="G66" s="339">
        <f t="shared" si="17"/>
        <v>0</v>
      </c>
      <c r="H66" s="339">
        <f t="shared" si="17"/>
        <v>0</v>
      </c>
      <c r="I66" s="339">
        <f t="shared" si="17"/>
        <v>0</v>
      </c>
      <c r="J66" s="993"/>
      <c r="K66" s="973"/>
      <c r="L66" s="955">
        <f t="shared" si="6"/>
        <v>0</v>
      </c>
      <c r="M66" s="1554" t="s">
        <v>5240</v>
      </c>
    </row>
    <row r="67" spans="1:13" ht="16.5" hidden="1" customHeight="1" x14ac:dyDescent="0.25">
      <c r="A67" s="2004"/>
      <c r="B67" s="2039"/>
      <c r="C67" s="345" t="s">
        <v>5242</v>
      </c>
      <c r="D67" s="995"/>
      <c r="E67" s="984"/>
      <c r="F67" s="327"/>
      <c r="G67" s="327"/>
      <c r="H67" s="327"/>
      <c r="I67" s="327"/>
      <c r="J67" s="985"/>
      <c r="K67" s="986"/>
      <c r="L67" s="256">
        <f t="shared" si="6"/>
        <v>0</v>
      </c>
      <c r="M67" s="1554" t="s">
        <v>5240</v>
      </c>
    </row>
    <row r="68" spans="1:13" ht="15.75" hidden="1" customHeight="1" x14ac:dyDescent="0.25">
      <c r="A68" s="2004"/>
      <c r="B68" s="2039"/>
      <c r="C68" s="346" t="s">
        <v>5243</v>
      </c>
      <c r="D68" s="996"/>
      <c r="E68" s="988"/>
      <c r="F68" s="330"/>
      <c r="G68" s="330"/>
      <c r="H68" s="330"/>
      <c r="I68" s="330"/>
      <c r="J68" s="989"/>
      <c r="K68" s="990"/>
      <c r="L68" s="950">
        <f t="shared" si="6"/>
        <v>0</v>
      </c>
      <c r="M68" s="1554" t="s">
        <v>5240</v>
      </c>
    </row>
    <row r="69" spans="1:13" ht="15.75" hidden="1" thickBot="1" x14ac:dyDescent="0.3">
      <c r="A69" s="2004"/>
      <c r="B69" s="2039"/>
      <c r="C69" s="289" t="s">
        <v>444</v>
      </c>
      <c r="D69" s="994"/>
      <c r="E69" s="325"/>
      <c r="F69" s="313">
        <f t="shared" ref="F69:I69" si="18">SUM(F67:F68)</f>
        <v>0</v>
      </c>
      <c r="G69" s="313">
        <f t="shared" si="18"/>
        <v>0</v>
      </c>
      <c r="H69" s="313">
        <f t="shared" si="18"/>
        <v>0</v>
      </c>
      <c r="I69" s="313">
        <f t="shared" si="18"/>
        <v>0</v>
      </c>
      <c r="J69" s="558"/>
      <c r="K69" s="954"/>
      <c r="L69" s="955">
        <f t="shared" si="6"/>
        <v>0</v>
      </c>
      <c r="M69" s="1554" t="s">
        <v>5240</v>
      </c>
    </row>
    <row r="70" spans="1:13" ht="16.5" hidden="1" customHeight="1" x14ac:dyDescent="0.25">
      <c r="A70" s="2004"/>
      <c r="B70" s="2039"/>
      <c r="C70" s="345" t="s">
        <v>5244</v>
      </c>
      <c r="D70" s="1003"/>
      <c r="E70" s="1004"/>
      <c r="F70" s="348">
        <f t="shared" ref="F70:K71" si="19">F19-SUM(F64,F67,F73,F76)</f>
        <v>176</v>
      </c>
      <c r="G70" s="348">
        <f t="shared" si="19"/>
        <v>139</v>
      </c>
      <c r="H70" s="348">
        <f t="shared" si="19"/>
        <v>129</v>
      </c>
      <c r="I70" s="348">
        <f t="shared" si="19"/>
        <v>107</v>
      </c>
      <c r="J70" s="1005">
        <f t="shared" si="19"/>
        <v>0</v>
      </c>
      <c r="K70" s="1004">
        <f t="shared" si="19"/>
        <v>0</v>
      </c>
      <c r="L70" s="256">
        <f t="shared" si="6"/>
        <v>551</v>
      </c>
      <c r="M70" s="1554" t="s">
        <v>5240</v>
      </c>
    </row>
    <row r="71" spans="1:13" ht="16.5" hidden="1" customHeight="1" x14ac:dyDescent="0.25">
      <c r="A71" s="2004"/>
      <c r="B71" s="2039"/>
      <c r="C71" s="346" t="s">
        <v>5245</v>
      </c>
      <c r="D71" s="1006"/>
      <c r="E71" s="1007"/>
      <c r="F71" s="350">
        <f t="shared" si="19"/>
        <v>188</v>
      </c>
      <c r="G71" s="350">
        <f t="shared" si="19"/>
        <v>166</v>
      </c>
      <c r="H71" s="350">
        <f t="shared" si="19"/>
        <v>118</v>
      </c>
      <c r="I71" s="350">
        <f t="shared" si="19"/>
        <v>114</v>
      </c>
      <c r="J71" s="1008">
        <f t="shared" si="19"/>
        <v>0</v>
      </c>
      <c r="K71" s="1007">
        <f t="shared" si="19"/>
        <v>0</v>
      </c>
      <c r="L71" s="950">
        <f t="shared" si="6"/>
        <v>586</v>
      </c>
      <c r="M71" s="1554" t="s">
        <v>5240</v>
      </c>
    </row>
    <row r="72" spans="1:13" ht="16.5" hidden="1" customHeight="1" thickBot="1" x14ac:dyDescent="0.3">
      <c r="A72" s="2004"/>
      <c r="B72" s="2039"/>
      <c r="C72" s="289" t="s">
        <v>444</v>
      </c>
      <c r="D72" s="994"/>
      <c r="E72" s="325"/>
      <c r="F72" s="313">
        <f t="shared" ref="F72:I72" si="20">SUM(F70:F71)</f>
        <v>364</v>
      </c>
      <c r="G72" s="313">
        <f t="shared" si="20"/>
        <v>305</v>
      </c>
      <c r="H72" s="313">
        <f t="shared" si="20"/>
        <v>247</v>
      </c>
      <c r="I72" s="313">
        <f t="shared" si="20"/>
        <v>221</v>
      </c>
      <c r="J72" s="558"/>
      <c r="K72" s="954"/>
      <c r="L72" s="955">
        <f t="shared" si="6"/>
        <v>1137</v>
      </c>
      <c r="M72" s="1554" t="s">
        <v>5240</v>
      </c>
    </row>
    <row r="73" spans="1:13" ht="22.5" hidden="1" customHeight="1" x14ac:dyDescent="0.25">
      <c r="A73" s="2004"/>
      <c r="B73" s="2039"/>
      <c r="C73" s="345" t="s">
        <v>5246</v>
      </c>
      <c r="D73" s="995"/>
      <c r="E73" s="984"/>
      <c r="F73" s="327"/>
      <c r="G73" s="327"/>
      <c r="H73" s="327"/>
      <c r="I73" s="327"/>
      <c r="J73" s="985"/>
      <c r="K73" s="986"/>
      <c r="L73" s="256">
        <f t="shared" si="6"/>
        <v>0</v>
      </c>
      <c r="M73" s="1554" t="s">
        <v>5240</v>
      </c>
    </row>
    <row r="74" spans="1:13" ht="25.5" hidden="1" customHeight="1" x14ac:dyDescent="0.25">
      <c r="A74" s="2004"/>
      <c r="B74" s="2039"/>
      <c r="C74" s="346" t="s">
        <v>5247</v>
      </c>
      <c r="D74" s="996"/>
      <c r="E74" s="988"/>
      <c r="F74" s="330"/>
      <c r="G74" s="330"/>
      <c r="H74" s="330"/>
      <c r="I74" s="330"/>
      <c r="J74" s="989"/>
      <c r="K74" s="990"/>
      <c r="L74" s="950">
        <f t="shared" si="6"/>
        <v>0</v>
      </c>
      <c r="M74" s="1554" t="s">
        <v>5240</v>
      </c>
    </row>
    <row r="75" spans="1:13" ht="16.5" hidden="1" customHeight="1" thickBot="1" x14ac:dyDescent="0.3">
      <c r="A75" s="2004"/>
      <c r="B75" s="2039"/>
      <c r="C75" s="344" t="s">
        <v>444</v>
      </c>
      <c r="D75" s="991"/>
      <c r="E75" s="992"/>
      <c r="F75" s="339">
        <f t="shared" ref="F75:I75" si="21">SUM(F73:F74)</f>
        <v>0</v>
      </c>
      <c r="G75" s="339">
        <f t="shared" si="21"/>
        <v>0</v>
      </c>
      <c r="H75" s="339">
        <f t="shared" si="21"/>
        <v>0</v>
      </c>
      <c r="I75" s="339">
        <f t="shared" si="21"/>
        <v>0</v>
      </c>
      <c r="J75" s="993"/>
      <c r="K75" s="973"/>
      <c r="L75" s="955">
        <f t="shared" si="6"/>
        <v>0</v>
      </c>
      <c r="M75" s="1554" t="s">
        <v>5240</v>
      </c>
    </row>
    <row r="76" spans="1:13" ht="18.75" hidden="1" customHeight="1" x14ac:dyDescent="0.25">
      <c r="A76" s="2004"/>
      <c r="B76" s="2039"/>
      <c r="C76" s="351" t="s">
        <v>5248</v>
      </c>
      <c r="D76" s="995"/>
      <c r="E76" s="984"/>
      <c r="F76" s="327"/>
      <c r="G76" s="327"/>
      <c r="H76" s="327"/>
      <c r="I76" s="327"/>
      <c r="J76" s="985"/>
      <c r="K76" s="986"/>
      <c r="L76" s="256">
        <f t="shared" si="6"/>
        <v>0</v>
      </c>
      <c r="M76" s="1554" t="s">
        <v>5240</v>
      </c>
    </row>
    <row r="77" spans="1:13" ht="15.75" hidden="1" thickBot="1" x14ac:dyDescent="0.3">
      <c r="A77" s="2004"/>
      <c r="B77" s="2039"/>
      <c r="C77" s="352" t="s">
        <v>5249</v>
      </c>
      <c r="D77" s="996"/>
      <c r="E77" s="988"/>
      <c r="F77" s="330"/>
      <c r="G77" s="330"/>
      <c r="H77" s="330"/>
      <c r="I77" s="330"/>
      <c r="J77" s="989"/>
      <c r="K77" s="990"/>
      <c r="L77" s="950">
        <f t="shared" si="6"/>
        <v>0</v>
      </c>
      <c r="M77" s="1554" t="s">
        <v>5240</v>
      </c>
    </row>
    <row r="78" spans="1:13" ht="16.5" hidden="1" customHeight="1" thickBot="1" x14ac:dyDescent="0.3">
      <c r="A78" s="2005"/>
      <c r="B78" s="2040"/>
      <c r="C78" s="344" t="s">
        <v>444</v>
      </c>
      <c r="D78" s="991"/>
      <c r="E78" s="992"/>
      <c r="F78" s="339">
        <f t="shared" ref="F78:I78" si="22">SUM(F76:F77)</f>
        <v>0</v>
      </c>
      <c r="G78" s="339">
        <f t="shared" si="22"/>
        <v>0</v>
      </c>
      <c r="H78" s="339">
        <f t="shared" si="22"/>
        <v>0</v>
      </c>
      <c r="I78" s="339">
        <f t="shared" si="22"/>
        <v>0</v>
      </c>
      <c r="J78" s="993"/>
      <c r="K78" s="973"/>
      <c r="L78" s="957">
        <f t="shared" si="6"/>
        <v>0</v>
      </c>
      <c r="M78" s="1554" t="s">
        <v>5240</v>
      </c>
    </row>
    <row r="79" spans="1:13" ht="24" hidden="1" customHeight="1" x14ac:dyDescent="0.25">
      <c r="A79" s="2003">
        <v>27</v>
      </c>
      <c r="B79" s="2046" t="s">
        <v>5250</v>
      </c>
      <c r="C79" s="345" t="s">
        <v>5251</v>
      </c>
      <c r="D79" s="995"/>
      <c r="E79" s="984"/>
      <c r="F79" s="327"/>
      <c r="G79" s="327"/>
      <c r="H79" s="327"/>
      <c r="I79" s="327"/>
      <c r="J79" s="985"/>
      <c r="K79" s="986"/>
      <c r="L79" s="1009">
        <f t="shared" si="6"/>
        <v>0</v>
      </c>
      <c r="M79" s="1554" t="s">
        <v>5240</v>
      </c>
    </row>
    <row r="80" spans="1:13" ht="27" hidden="1" customHeight="1" x14ac:dyDescent="0.25">
      <c r="A80" s="2004"/>
      <c r="B80" s="2039"/>
      <c r="C80" s="346" t="s">
        <v>5252</v>
      </c>
      <c r="D80" s="996"/>
      <c r="E80" s="988"/>
      <c r="F80" s="330"/>
      <c r="G80" s="330"/>
      <c r="H80" s="330"/>
      <c r="I80" s="330"/>
      <c r="J80" s="989"/>
      <c r="K80" s="990"/>
      <c r="L80" s="1010">
        <f t="shared" si="6"/>
        <v>0</v>
      </c>
      <c r="M80" s="1554" t="s">
        <v>5240</v>
      </c>
    </row>
    <row r="81" spans="1:13" ht="15.75" hidden="1" thickBot="1" x14ac:dyDescent="0.3">
      <c r="A81" s="2004"/>
      <c r="B81" s="2039"/>
      <c r="C81" s="1011" t="s">
        <v>444</v>
      </c>
      <c r="D81" s="1012"/>
      <c r="E81" s="1013"/>
      <c r="F81" s="1014">
        <f t="shared" ref="F81:I81" si="23">SUM(F79:F80)</f>
        <v>0</v>
      </c>
      <c r="G81" s="1014">
        <f t="shared" si="23"/>
        <v>0</v>
      </c>
      <c r="H81" s="1014">
        <f t="shared" si="23"/>
        <v>0</v>
      </c>
      <c r="I81" s="1014">
        <f t="shared" si="23"/>
        <v>0</v>
      </c>
      <c r="J81" s="1015"/>
      <c r="K81" s="1016"/>
      <c r="L81" s="1017">
        <f t="shared" si="6"/>
        <v>0</v>
      </c>
      <c r="M81" s="1554" t="s">
        <v>5240</v>
      </c>
    </row>
    <row r="82" spans="1:13" ht="16.5" hidden="1" customHeight="1" x14ac:dyDescent="0.25">
      <c r="A82" s="2004"/>
      <c r="B82" s="2039"/>
      <c r="C82" s="346" t="s">
        <v>5253</v>
      </c>
      <c r="D82" s="996"/>
      <c r="E82" s="988"/>
      <c r="F82" s="330"/>
      <c r="G82" s="330"/>
      <c r="H82" s="330"/>
      <c r="I82" s="330"/>
      <c r="J82" s="989"/>
      <c r="K82" s="990"/>
      <c r="L82" s="1010">
        <f t="shared" si="6"/>
        <v>0</v>
      </c>
      <c r="M82" s="1554" t="s">
        <v>5240</v>
      </c>
    </row>
    <row r="83" spans="1:13" ht="15.75" hidden="1" customHeight="1" x14ac:dyDescent="0.25">
      <c r="A83" s="2004"/>
      <c r="B83" s="2039"/>
      <c r="C83" s="346" t="s">
        <v>5254</v>
      </c>
      <c r="D83" s="996"/>
      <c r="E83" s="988"/>
      <c r="F83" s="330"/>
      <c r="G83" s="330"/>
      <c r="H83" s="330"/>
      <c r="I83" s="330"/>
      <c r="J83" s="989"/>
      <c r="K83" s="990"/>
      <c r="L83" s="1010">
        <f t="shared" si="6"/>
        <v>0</v>
      </c>
      <c r="M83" s="1554" t="s">
        <v>5240</v>
      </c>
    </row>
    <row r="84" spans="1:13" ht="15.75" hidden="1" thickBot="1" x14ac:dyDescent="0.3">
      <c r="A84" s="2004"/>
      <c r="B84" s="2039"/>
      <c r="C84" s="1011" t="s">
        <v>444</v>
      </c>
      <c r="D84" s="1012"/>
      <c r="E84" s="1013"/>
      <c r="F84" s="1014">
        <f t="shared" ref="F84:I84" si="24">SUM(F82:F83)</f>
        <v>0</v>
      </c>
      <c r="G84" s="1014">
        <f t="shared" si="24"/>
        <v>0</v>
      </c>
      <c r="H84" s="1014">
        <f t="shared" si="24"/>
        <v>0</v>
      </c>
      <c r="I84" s="1014">
        <f t="shared" si="24"/>
        <v>0</v>
      </c>
      <c r="J84" s="1015"/>
      <c r="K84" s="1016"/>
      <c r="L84" s="1017">
        <f t="shared" si="6"/>
        <v>0</v>
      </c>
      <c r="M84" s="1554" t="s">
        <v>5240</v>
      </c>
    </row>
    <row r="85" spans="1:13" ht="15.75" hidden="1" thickBot="1" x14ac:dyDescent="0.3">
      <c r="A85" s="2004"/>
      <c r="B85" s="2039"/>
      <c r="C85" s="346" t="s">
        <v>5244</v>
      </c>
      <c r="D85" s="996"/>
      <c r="E85" s="988"/>
      <c r="F85" s="350">
        <f t="shared" ref="F85:I86" si="25">F19-SUM(F79,F82,F88)</f>
        <v>176</v>
      </c>
      <c r="G85" s="350">
        <f t="shared" si="25"/>
        <v>139</v>
      </c>
      <c r="H85" s="350">
        <f t="shared" si="25"/>
        <v>129</v>
      </c>
      <c r="I85" s="350">
        <f t="shared" si="25"/>
        <v>107</v>
      </c>
      <c r="J85" s="989"/>
      <c r="K85" s="990"/>
      <c r="L85" s="1010">
        <f t="shared" si="6"/>
        <v>551</v>
      </c>
      <c r="M85" s="1554" t="s">
        <v>5240</v>
      </c>
    </row>
    <row r="86" spans="1:13" ht="15.75" hidden="1" thickBot="1" x14ac:dyDescent="0.3">
      <c r="A86" s="2004"/>
      <c r="B86" s="2039"/>
      <c r="C86" s="346" t="s">
        <v>5245</v>
      </c>
      <c r="D86" s="996"/>
      <c r="E86" s="988"/>
      <c r="F86" s="350">
        <f t="shared" si="25"/>
        <v>188</v>
      </c>
      <c r="G86" s="350">
        <f t="shared" si="25"/>
        <v>166</v>
      </c>
      <c r="H86" s="350">
        <f t="shared" si="25"/>
        <v>118</v>
      </c>
      <c r="I86" s="350">
        <f t="shared" si="25"/>
        <v>114</v>
      </c>
      <c r="J86" s="989"/>
      <c r="K86" s="990"/>
      <c r="L86" s="1010">
        <f t="shared" si="6"/>
        <v>586</v>
      </c>
      <c r="M86" s="1554" t="s">
        <v>5240</v>
      </c>
    </row>
    <row r="87" spans="1:13" ht="16.5" hidden="1" customHeight="1" x14ac:dyDescent="0.25">
      <c r="A87" s="2004"/>
      <c r="B87" s="2039"/>
      <c r="C87" s="1011" t="s">
        <v>444</v>
      </c>
      <c r="D87" s="1012"/>
      <c r="E87" s="1013"/>
      <c r="F87" s="1014">
        <f t="shared" ref="F87:I87" si="26">SUM(F85:F86)</f>
        <v>364</v>
      </c>
      <c r="G87" s="1014">
        <f t="shared" si="26"/>
        <v>305</v>
      </c>
      <c r="H87" s="1014">
        <f t="shared" si="26"/>
        <v>247</v>
      </c>
      <c r="I87" s="1014">
        <f t="shared" si="26"/>
        <v>221</v>
      </c>
      <c r="J87" s="1015"/>
      <c r="K87" s="1016"/>
      <c r="L87" s="1017">
        <f t="shared" si="6"/>
        <v>1137</v>
      </c>
      <c r="M87" s="1554" t="s">
        <v>5240</v>
      </c>
    </row>
    <row r="88" spans="1:13" ht="15.75" hidden="1" thickBot="1" x14ac:dyDescent="0.3">
      <c r="A88" s="2004"/>
      <c r="B88" s="2039"/>
      <c r="C88" s="346" t="s">
        <v>5255</v>
      </c>
      <c r="D88" s="996"/>
      <c r="E88" s="988"/>
      <c r="F88" s="330"/>
      <c r="G88" s="330"/>
      <c r="H88" s="330"/>
      <c r="I88" s="330"/>
      <c r="J88" s="989"/>
      <c r="K88" s="990"/>
      <c r="L88" s="1010">
        <f t="shared" si="6"/>
        <v>0</v>
      </c>
      <c r="M88" s="1554" t="s">
        <v>5240</v>
      </c>
    </row>
    <row r="89" spans="1:13" ht="15.75" hidden="1" thickBot="1" x14ac:dyDescent="0.3">
      <c r="A89" s="2004"/>
      <c r="B89" s="2039"/>
      <c r="C89" s="346" t="s">
        <v>5256</v>
      </c>
      <c r="D89" s="996"/>
      <c r="E89" s="988"/>
      <c r="F89" s="330"/>
      <c r="G89" s="330"/>
      <c r="H89" s="330"/>
      <c r="I89" s="330"/>
      <c r="J89" s="989"/>
      <c r="K89" s="990"/>
      <c r="L89" s="1010">
        <f t="shared" si="6"/>
        <v>0</v>
      </c>
      <c r="M89" s="1554" t="s">
        <v>5240</v>
      </c>
    </row>
    <row r="90" spans="1:13" ht="16.5" hidden="1" customHeight="1" thickBot="1" x14ac:dyDescent="0.3">
      <c r="A90" s="2004"/>
      <c r="B90" s="2039"/>
      <c r="C90" s="289" t="s">
        <v>444</v>
      </c>
      <c r="D90" s="994"/>
      <c r="E90" s="325"/>
      <c r="F90" s="313">
        <f t="shared" ref="F90:I90" si="27">SUM(F88:F89)</f>
        <v>0</v>
      </c>
      <c r="G90" s="313">
        <f t="shared" si="27"/>
        <v>0</v>
      </c>
      <c r="H90" s="313">
        <f t="shared" si="27"/>
        <v>0</v>
      </c>
      <c r="I90" s="313">
        <f t="shared" si="27"/>
        <v>0</v>
      </c>
      <c r="J90" s="558"/>
      <c r="K90" s="954"/>
      <c r="L90" s="1018">
        <f>SUM(F90:I90)</f>
        <v>0</v>
      </c>
      <c r="M90" s="1554" t="s">
        <v>5240</v>
      </c>
    </row>
    <row r="91" spans="1:13" ht="20.25" customHeight="1" thickBot="1" x14ac:dyDescent="0.3">
      <c r="A91" s="363"/>
      <c r="B91" s="2047" t="s">
        <v>148</v>
      </c>
      <c r="C91" s="2479"/>
      <c r="D91" s="2480"/>
      <c r="E91" s="1019" t="s">
        <v>5257</v>
      </c>
      <c r="F91" s="2481"/>
      <c r="G91" s="2482"/>
      <c r="H91" s="1019" t="s">
        <v>5258</v>
      </c>
      <c r="I91" s="2483"/>
      <c r="J91" s="2484"/>
      <c r="K91" s="1020"/>
      <c r="L91" s="1021"/>
      <c r="M91" s="1554" t="s">
        <v>5455</v>
      </c>
    </row>
    <row r="92" spans="1:13" s="367" customFormat="1" ht="21.75" customHeight="1" thickBot="1" x14ac:dyDescent="0.3">
      <c r="A92" s="2060" t="s">
        <v>5259</v>
      </c>
      <c r="B92" s="2061"/>
      <c r="C92" s="2061"/>
      <c r="D92" s="2061"/>
      <c r="E92" s="2061"/>
      <c r="F92" s="2061"/>
      <c r="G92" s="2061"/>
      <c r="H92" s="2061"/>
      <c r="I92" s="2061"/>
      <c r="J92" s="2061"/>
      <c r="K92" s="2061"/>
      <c r="L92" s="2061"/>
      <c r="M92" s="1554" t="s">
        <v>5217</v>
      </c>
    </row>
    <row r="93" spans="1:13" ht="24" customHeight="1" thickBot="1" x14ac:dyDescent="0.3">
      <c r="A93" s="2062">
        <v>29</v>
      </c>
      <c r="B93" s="2063" t="s">
        <v>30</v>
      </c>
      <c r="C93" s="2064"/>
      <c r="D93" s="2064"/>
      <c r="E93" s="2064"/>
      <c r="F93" s="2064"/>
      <c r="G93" s="2064"/>
      <c r="H93" s="2064"/>
      <c r="I93" s="2064"/>
      <c r="J93" s="2064"/>
      <c r="K93" s="2064"/>
      <c r="L93" s="368" t="s">
        <v>5260</v>
      </c>
      <c r="M93" s="1554" t="s">
        <v>5217</v>
      </c>
    </row>
    <row r="94" spans="1:13" ht="18.75" x14ac:dyDescent="0.25">
      <c r="A94" s="2009"/>
      <c r="B94" s="1022"/>
      <c r="C94" s="1656"/>
      <c r="D94" s="960"/>
      <c r="E94" s="1657"/>
      <c r="F94" s="247" t="s">
        <v>502</v>
      </c>
      <c r="G94" s="247" t="s">
        <v>503</v>
      </c>
      <c r="H94" s="247" t="s">
        <v>504</v>
      </c>
      <c r="I94" s="247" t="s">
        <v>505</v>
      </c>
      <c r="J94" s="1023"/>
      <c r="K94" s="388"/>
      <c r="L94" s="376"/>
      <c r="M94" s="1554" t="s">
        <v>5217</v>
      </c>
    </row>
    <row r="95" spans="1:13" x14ac:dyDescent="0.25">
      <c r="A95" s="2009"/>
      <c r="B95" s="1024" t="s">
        <v>13</v>
      </c>
      <c r="C95" s="1025"/>
      <c r="D95" s="964"/>
      <c r="E95" s="384"/>
      <c r="F95" s="381">
        <v>0.77259999999999995</v>
      </c>
      <c r="G95" s="381">
        <v>0.68030000000000002</v>
      </c>
      <c r="H95" s="382">
        <v>0.80120000000000002</v>
      </c>
      <c r="I95" s="382">
        <v>0.73799999999999999</v>
      </c>
      <c r="J95" s="1026"/>
      <c r="K95" s="384"/>
      <c r="L95" s="383">
        <f>IF(ISERROR(AVERAGEIF(F95:I95,"&gt;0")),"",AVERAGEIF(F95:I95,"&gt;0"))</f>
        <v>0.74802500000000005</v>
      </c>
      <c r="M95" s="1554" t="s">
        <v>5217</v>
      </c>
    </row>
    <row r="96" spans="1:13" x14ac:dyDescent="0.25">
      <c r="A96" s="2009"/>
      <c r="B96" s="1024" t="s">
        <v>341</v>
      </c>
      <c r="C96" s="1025"/>
      <c r="D96" s="964"/>
      <c r="E96" s="384"/>
      <c r="F96" s="381">
        <v>0.61529999999999996</v>
      </c>
      <c r="G96" s="381">
        <v>0.71640000000000004</v>
      </c>
      <c r="H96" s="382">
        <v>0.74</v>
      </c>
      <c r="I96" s="382">
        <v>0.73440000000000005</v>
      </c>
      <c r="J96" s="1026"/>
      <c r="K96" s="384"/>
      <c r="L96" s="383">
        <f t="shared" ref="L96:L103" si="28">IF(ISERROR(AVERAGEIF(F96:I96,"&gt;0")),"",AVERAGEIF(F96:I96,"&gt;0"))</f>
        <v>0.70152499999999995</v>
      </c>
      <c r="M96" s="1554" t="s">
        <v>5217</v>
      </c>
    </row>
    <row r="97" spans="1:13" x14ac:dyDescent="0.25">
      <c r="A97" s="2009"/>
      <c r="B97" s="1024" t="s">
        <v>342</v>
      </c>
      <c r="C97" s="964"/>
      <c r="D97" s="964"/>
      <c r="E97" s="384"/>
      <c r="F97" s="381">
        <v>0.80100000000000005</v>
      </c>
      <c r="G97" s="381">
        <v>0.63109999999999999</v>
      </c>
      <c r="H97" s="381">
        <v>0.86229999999999996</v>
      </c>
      <c r="I97" s="382">
        <v>0.90459999999999996</v>
      </c>
      <c r="J97" s="1026"/>
      <c r="K97" s="384"/>
      <c r="L97" s="383">
        <f t="shared" si="28"/>
        <v>0.79974999999999996</v>
      </c>
      <c r="M97" s="1554" t="s">
        <v>5217</v>
      </c>
    </row>
    <row r="98" spans="1:13" x14ac:dyDescent="0.25">
      <c r="A98" s="2009"/>
      <c r="B98" s="1024" t="s">
        <v>19</v>
      </c>
      <c r="C98" s="1025"/>
      <c r="D98" s="964"/>
      <c r="E98" s="384"/>
      <c r="F98" s="381">
        <v>0.7248</v>
      </c>
      <c r="G98" s="381">
        <v>0.80669999999999997</v>
      </c>
      <c r="H98" s="381">
        <v>0.86319999999999997</v>
      </c>
      <c r="I98" s="382">
        <v>0.79120000000000001</v>
      </c>
      <c r="J98" s="1026"/>
      <c r="K98" s="384"/>
      <c r="L98" s="383">
        <f t="shared" si="28"/>
        <v>0.79647499999999993</v>
      </c>
      <c r="M98" s="1554" t="s">
        <v>5217</v>
      </c>
    </row>
    <row r="99" spans="1:13" x14ac:dyDescent="0.25">
      <c r="A99" s="2009"/>
      <c r="B99" s="1024" t="s">
        <v>492</v>
      </c>
      <c r="C99" s="1025"/>
      <c r="D99" s="964"/>
      <c r="E99" s="384"/>
      <c r="F99" s="381">
        <v>0.67120000000000002</v>
      </c>
      <c r="G99" s="381">
        <v>0.81069999999999998</v>
      </c>
      <c r="H99" s="381">
        <v>0.91490000000000005</v>
      </c>
      <c r="I99" s="382">
        <v>0.78039999999999998</v>
      </c>
      <c r="J99" s="1026"/>
      <c r="K99" s="384"/>
      <c r="L99" s="383">
        <f t="shared" si="28"/>
        <v>0.79430000000000001</v>
      </c>
      <c r="M99" s="1554" t="s">
        <v>5217</v>
      </c>
    </row>
    <row r="100" spans="1:13" s="386" customFormat="1" x14ac:dyDescent="0.25">
      <c r="A100" s="2009"/>
      <c r="B100" s="1024" t="s">
        <v>344</v>
      </c>
      <c r="C100" s="1025"/>
      <c r="D100" s="964"/>
      <c r="E100" s="384"/>
      <c r="F100" s="381">
        <v>0.79169999999999996</v>
      </c>
      <c r="G100" s="385">
        <v>0.94889999999999997</v>
      </c>
      <c r="H100" s="382">
        <v>0.88719999999999999</v>
      </c>
      <c r="I100" s="382">
        <v>0.89710000000000001</v>
      </c>
      <c r="J100" s="1026"/>
      <c r="K100" s="384"/>
      <c r="L100" s="383">
        <f t="shared" si="28"/>
        <v>0.88122499999999993</v>
      </c>
      <c r="M100" s="1554" t="s">
        <v>5217</v>
      </c>
    </row>
    <row r="101" spans="1:13" x14ac:dyDescent="0.25">
      <c r="A101" s="2009"/>
      <c r="B101" s="1027" t="s">
        <v>493</v>
      </c>
      <c r="C101" s="964"/>
      <c r="D101" s="964"/>
      <c r="E101" s="384"/>
      <c r="F101" s="381">
        <v>0.71609999999999996</v>
      </c>
      <c r="G101" s="381">
        <v>0.77380000000000004</v>
      </c>
      <c r="H101" s="373">
        <v>0.80220000000000002</v>
      </c>
      <c r="I101" s="374">
        <v>0.8266</v>
      </c>
      <c r="J101" s="1023"/>
      <c r="K101" s="388"/>
      <c r="L101" s="383">
        <f t="shared" si="28"/>
        <v>0.77967500000000001</v>
      </c>
      <c r="M101" s="1554" t="s">
        <v>5217</v>
      </c>
    </row>
    <row r="102" spans="1:13" x14ac:dyDescent="0.25">
      <c r="A102" s="2009"/>
      <c r="B102" s="1027" t="s">
        <v>494</v>
      </c>
      <c r="C102" s="1025"/>
      <c r="D102" s="964"/>
      <c r="E102" s="384"/>
      <c r="F102" s="381">
        <v>0.88</v>
      </c>
      <c r="G102" s="381">
        <v>0.87329999999999997</v>
      </c>
      <c r="H102" s="373">
        <v>0.89900000000000002</v>
      </c>
      <c r="I102" s="374">
        <v>0.86599999999999999</v>
      </c>
      <c r="J102" s="1023"/>
      <c r="K102" s="388"/>
      <c r="L102" s="383">
        <f t="shared" si="28"/>
        <v>0.879575</v>
      </c>
      <c r="M102" s="1554" t="s">
        <v>5217</v>
      </c>
    </row>
    <row r="103" spans="1:13" s="386" customFormat="1" ht="15.75" thickBot="1" x14ac:dyDescent="0.3">
      <c r="A103" s="2009"/>
      <c r="B103" s="274" t="s">
        <v>5226</v>
      </c>
      <c r="C103" s="391" t="str">
        <f t="shared" ref="C103:E103" si="29">IF(ISERROR(AVERAGE(C94:C102)),"",AVERAGE(C94:C102))</f>
        <v/>
      </c>
      <c r="D103" s="391" t="str">
        <f t="shared" si="29"/>
        <v/>
      </c>
      <c r="E103" s="392" t="str">
        <f t="shared" si="29"/>
        <v/>
      </c>
      <c r="F103" s="392">
        <f>IF(ISERROR(AVERAGEIF(F95:F102,"&gt;0")),"",AVERAGEIF(F95:F102,"&gt;0"))</f>
        <v>0.74658749999999996</v>
      </c>
      <c r="G103" s="392">
        <f t="shared" ref="G103:I103" si="30">IF(ISERROR(AVERAGEIF(G95:G102,"&gt;0")),"",AVERAGEIF(G95:G102,"&gt;0"))</f>
        <v>0.78015000000000012</v>
      </c>
      <c r="H103" s="392">
        <f t="shared" si="30"/>
        <v>0.84624999999999995</v>
      </c>
      <c r="I103" s="392">
        <f t="shared" si="30"/>
        <v>0.81728749999999994</v>
      </c>
      <c r="J103" s="391"/>
      <c r="K103" s="392"/>
      <c r="L103" s="393">
        <f t="shared" si="28"/>
        <v>0.79756874999999994</v>
      </c>
      <c r="M103" s="1554" t="s">
        <v>5217</v>
      </c>
    </row>
    <row r="104" spans="1:13" ht="23.25" customHeight="1" thickBot="1" x14ac:dyDescent="0.3">
      <c r="A104" s="2003">
        <v>30</v>
      </c>
      <c r="B104" s="2063" t="s">
        <v>5261</v>
      </c>
      <c r="C104" s="2064"/>
      <c r="D104" s="2064"/>
      <c r="E104" s="2064"/>
      <c r="F104" s="2064"/>
      <c r="G104" s="2064"/>
      <c r="H104" s="2064"/>
      <c r="I104" s="2064"/>
      <c r="J104" s="2064"/>
      <c r="K104" s="2064"/>
      <c r="L104" s="394" t="s">
        <v>5260</v>
      </c>
      <c r="M104" s="1554" t="s">
        <v>5217</v>
      </c>
    </row>
    <row r="105" spans="1:13" ht="18.75" x14ac:dyDescent="0.25">
      <c r="A105" s="2004"/>
      <c r="B105" s="1028"/>
      <c r="C105" s="1656"/>
      <c r="D105" s="960"/>
      <c r="E105" s="1657"/>
      <c r="F105" s="247" t="s">
        <v>502</v>
      </c>
      <c r="G105" s="247" t="s">
        <v>503</v>
      </c>
      <c r="H105" s="247" t="s">
        <v>504</v>
      </c>
      <c r="I105" s="247" t="s">
        <v>505</v>
      </c>
      <c r="J105" s="1023"/>
      <c r="K105" s="388"/>
      <c r="L105" s="376"/>
      <c r="M105" s="1554" t="s">
        <v>5217</v>
      </c>
    </row>
    <row r="106" spans="1:13" x14ac:dyDescent="0.25">
      <c r="A106" s="2004"/>
      <c r="B106" s="1024" t="s">
        <v>13</v>
      </c>
      <c r="C106" s="1025"/>
      <c r="D106" s="964"/>
      <c r="E106" s="384"/>
      <c r="F106" s="381">
        <v>0.93</v>
      </c>
      <c r="G106" s="381">
        <v>1</v>
      </c>
      <c r="H106" s="382">
        <v>0.98</v>
      </c>
      <c r="I106" s="382">
        <v>0.99</v>
      </c>
      <c r="J106" s="1026"/>
      <c r="K106" s="384"/>
      <c r="L106" s="383">
        <f t="shared" ref="L106:L114" si="31">IF(ISERROR(AVERAGEIF(F106:I106,"&gt;0")),"",AVERAGEIF(F106:I106,"&gt;0"))</f>
        <v>0.97500000000000009</v>
      </c>
      <c r="M106" s="1554" t="s">
        <v>5217</v>
      </c>
    </row>
    <row r="107" spans="1:13" x14ac:dyDescent="0.25">
      <c r="A107" s="2004"/>
      <c r="B107" s="1024" t="s">
        <v>341</v>
      </c>
      <c r="C107" s="1025"/>
      <c r="D107" s="964"/>
      <c r="E107" s="384"/>
      <c r="F107" s="381">
        <v>0.92</v>
      </c>
      <c r="G107" s="381">
        <v>1</v>
      </c>
      <c r="H107" s="382">
        <v>1</v>
      </c>
      <c r="I107" s="382">
        <v>0.96</v>
      </c>
      <c r="J107" s="1026"/>
      <c r="K107" s="384"/>
      <c r="L107" s="383">
        <f t="shared" si="31"/>
        <v>0.97</v>
      </c>
      <c r="M107" s="1554" t="s">
        <v>5217</v>
      </c>
    </row>
    <row r="108" spans="1:13" x14ac:dyDescent="0.25">
      <c r="A108" s="2004"/>
      <c r="B108" s="1024" t="s">
        <v>342</v>
      </c>
      <c r="C108" s="964"/>
      <c r="D108" s="964"/>
      <c r="E108" s="384"/>
      <c r="F108" s="381">
        <v>0.94</v>
      </c>
      <c r="G108" s="381">
        <v>1</v>
      </c>
      <c r="H108" s="381">
        <v>0.97</v>
      </c>
      <c r="I108" s="382">
        <v>0.99</v>
      </c>
      <c r="J108" s="1026"/>
      <c r="K108" s="384"/>
      <c r="L108" s="383">
        <f t="shared" si="31"/>
        <v>0.97500000000000009</v>
      </c>
      <c r="M108" s="1554" t="s">
        <v>5217</v>
      </c>
    </row>
    <row r="109" spans="1:13" x14ac:dyDescent="0.25">
      <c r="A109" s="2004"/>
      <c r="B109" s="1024" t="s">
        <v>19</v>
      </c>
      <c r="C109" s="1025"/>
      <c r="D109" s="964"/>
      <c r="E109" s="384"/>
      <c r="F109" s="381">
        <v>0.93</v>
      </c>
      <c r="G109" s="381">
        <v>0.89</v>
      </c>
      <c r="H109" s="381">
        <v>1</v>
      </c>
      <c r="I109" s="382">
        <v>0.97</v>
      </c>
      <c r="J109" s="1026"/>
      <c r="K109" s="384"/>
      <c r="L109" s="383">
        <f t="shared" si="31"/>
        <v>0.94750000000000001</v>
      </c>
      <c r="M109" s="1554" t="s">
        <v>5217</v>
      </c>
    </row>
    <row r="110" spans="1:13" x14ac:dyDescent="0.25">
      <c r="A110" s="2004"/>
      <c r="B110" s="1024" t="s">
        <v>492</v>
      </c>
      <c r="C110" s="1025"/>
      <c r="D110" s="964"/>
      <c r="E110" s="384"/>
      <c r="F110" s="381">
        <v>0.93</v>
      </c>
      <c r="G110" s="381">
        <v>0.97</v>
      </c>
      <c r="H110" s="381">
        <v>1</v>
      </c>
      <c r="I110" s="382">
        <v>0.95</v>
      </c>
      <c r="J110" s="1026"/>
      <c r="K110" s="384"/>
      <c r="L110" s="383">
        <f t="shared" si="31"/>
        <v>0.96249999999999991</v>
      </c>
      <c r="M110" s="1554" t="s">
        <v>5217</v>
      </c>
    </row>
    <row r="111" spans="1:13" s="386" customFormat="1" x14ac:dyDescent="0.25">
      <c r="A111" s="2004"/>
      <c r="B111" s="1024" t="s">
        <v>344</v>
      </c>
      <c r="C111" s="1025"/>
      <c r="D111" s="964"/>
      <c r="E111" s="384"/>
      <c r="F111" s="381">
        <v>0.94</v>
      </c>
      <c r="G111" s="385">
        <v>0.98</v>
      </c>
      <c r="H111" s="382">
        <v>0.96</v>
      </c>
      <c r="I111" s="382">
        <v>0.98</v>
      </c>
      <c r="J111" s="1026"/>
      <c r="K111" s="384"/>
      <c r="L111" s="383">
        <f t="shared" si="31"/>
        <v>0.96499999999999997</v>
      </c>
      <c r="M111" s="1554" t="s">
        <v>5217</v>
      </c>
    </row>
    <row r="112" spans="1:13" x14ac:dyDescent="0.25">
      <c r="A112" s="2004"/>
      <c r="B112" s="1027" t="s">
        <v>493</v>
      </c>
      <c r="C112" s="964"/>
      <c r="D112" s="964"/>
      <c r="E112" s="384"/>
      <c r="F112" s="381">
        <v>0.97</v>
      </c>
      <c r="G112" s="381">
        <v>0.98</v>
      </c>
      <c r="H112" s="373">
        <v>0.97</v>
      </c>
      <c r="I112" s="374">
        <v>0.98</v>
      </c>
      <c r="J112" s="1023"/>
      <c r="K112" s="388"/>
      <c r="L112" s="383">
        <f t="shared" si="31"/>
        <v>0.97499999999999998</v>
      </c>
      <c r="M112" s="1554" t="s">
        <v>5217</v>
      </c>
    </row>
    <row r="113" spans="1:13" ht="15.75" thickBot="1" x14ac:dyDescent="0.3">
      <c r="A113" s="2004"/>
      <c r="B113" s="1027" t="s">
        <v>494</v>
      </c>
      <c r="C113" s="1025"/>
      <c r="D113" s="964"/>
      <c r="E113" s="384"/>
      <c r="F113" s="381">
        <v>0.97</v>
      </c>
      <c r="G113" s="381">
        <v>0.97</v>
      </c>
      <c r="H113" s="373">
        <v>1</v>
      </c>
      <c r="I113" s="374">
        <v>1</v>
      </c>
      <c r="J113" s="1023"/>
      <c r="K113" s="388"/>
      <c r="L113" s="1750">
        <f t="shared" si="31"/>
        <v>0.98499999999999999</v>
      </c>
      <c r="M113" s="1554" t="s">
        <v>5217</v>
      </c>
    </row>
    <row r="114" spans="1:13" ht="15.75" thickBot="1" x14ac:dyDescent="0.3">
      <c r="A114" s="2004"/>
      <c r="B114" s="1029" t="s">
        <v>5226</v>
      </c>
      <c r="C114" s="391" t="str">
        <f t="shared" ref="C114:E114" si="32">IF(ISERROR(AVERAGE(C105:C113)),"",AVERAGE(C105:C113))</f>
        <v/>
      </c>
      <c r="D114" s="391" t="str">
        <f t="shared" si="32"/>
        <v/>
      </c>
      <c r="E114" s="392" t="str">
        <f t="shared" si="32"/>
        <v/>
      </c>
      <c r="F114" s="392">
        <f t="shared" ref="F114:I114" si="33">IF(ISERROR(AVERAGEIF(F106:F113,"&gt;0")),"",AVERAGEIF(F106:F113,"&gt;0"))</f>
        <v>0.94124999999999992</v>
      </c>
      <c r="G114" s="392">
        <f t="shared" si="33"/>
        <v>0.97375</v>
      </c>
      <c r="H114" s="392">
        <f t="shared" si="33"/>
        <v>0.98499999999999999</v>
      </c>
      <c r="I114" s="392">
        <f t="shared" si="33"/>
        <v>0.97750000000000004</v>
      </c>
      <c r="J114" s="391"/>
      <c r="K114" s="392"/>
      <c r="L114" s="1050">
        <f t="shared" si="31"/>
        <v>0.96937499999999999</v>
      </c>
      <c r="M114" s="1554" t="s">
        <v>5217</v>
      </c>
    </row>
    <row r="115" spans="1:13" ht="28.5" customHeight="1" thickBot="1" x14ac:dyDescent="0.3">
      <c r="A115" s="2003">
        <v>31</v>
      </c>
      <c r="B115" s="2052" t="s">
        <v>21</v>
      </c>
      <c r="C115" s="2053"/>
      <c r="D115" s="2053"/>
      <c r="E115" s="2053"/>
      <c r="F115" s="2053"/>
      <c r="G115" s="2053"/>
      <c r="H115" s="2053"/>
      <c r="I115" s="2053"/>
      <c r="J115" s="2053"/>
      <c r="K115" s="2054"/>
      <c r="L115" s="368" t="s">
        <v>5260</v>
      </c>
      <c r="M115" s="1554" t="s">
        <v>5217</v>
      </c>
    </row>
    <row r="116" spans="1:13" ht="18.75" x14ac:dyDescent="0.25">
      <c r="A116" s="2004"/>
      <c r="B116" s="1028"/>
      <c r="C116" s="1030"/>
      <c r="D116" s="1031"/>
      <c r="E116" s="1032"/>
      <c r="F116" s="247" t="s">
        <v>502</v>
      </c>
      <c r="G116" s="247" t="s">
        <v>503</v>
      </c>
      <c r="H116" s="247" t="s">
        <v>504</v>
      </c>
      <c r="I116" s="247" t="s">
        <v>505</v>
      </c>
      <c r="J116" s="1033"/>
      <c r="K116" s="1034"/>
      <c r="L116" s="405" t="str">
        <f>IF(ISERROR(AVERAGE(D116:K116)),"",AVERAGE(D116:K116))</f>
        <v/>
      </c>
      <c r="M116" s="1554" t="s">
        <v>5217</v>
      </c>
    </row>
    <row r="117" spans="1:13" x14ac:dyDescent="0.25">
      <c r="A117" s="2004"/>
      <c r="B117" s="1024" t="s">
        <v>13</v>
      </c>
      <c r="C117" s="1035"/>
      <c r="D117" s="1036"/>
      <c r="E117" s="412"/>
      <c r="F117" s="409">
        <v>3</v>
      </c>
      <c r="G117" s="409">
        <v>1</v>
      </c>
      <c r="H117" s="410">
        <v>1</v>
      </c>
      <c r="I117" s="410">
        <v>2</v>
      </c>
      <c r="J117" s="1037"/>
      <c r="K117" s="1038"/>
      <c r="L117" s="411">
        <f>IF(ISERROR(AVERAGEIF(F117:I117,"&gt;0")),"",AVERAGEIF(F117:I117,"&gt;0"))</f>
        <v>1.75</v>
      </c>
      <c r="M117" s="1554" t="s">
        <v>5217</v>
      </c>
    </row>
    <row r="118" spans="1:13" x14ac:dyDescent="0.25">
      <c r="A118" s="2004"/>
      <c r="B118" s="1024" t="s">
        <v>341</v>
      </c>
      <c r="C118" s="1035"/>
      <c r="D118" s="1036"/>
      <c r="E118" s="412"/>
      <c r="F118" s="409">
        <v>3</v>
      </c>
      <c r="G118" s="409">
        <v>2</v>
      </c>
      <c r="H118" s="410">
        <v>2</v>
      </c>
      <c r="I118" s="410">
        <v>6</v>
      </c>
      <c r="J118" s="1037"/>
      <c r="K118" s="1038"/>
      <c r="L118" s="411">
        <f t="shared" ref="L118:L125" si="34">IF(ISERROR(AVERAGEIF(F118:I118,"&gt;0")),"",AVERAGEIF(F118:I118,"&gt;0"))</f>
        <v>3.25</v>
      </c>
      <c r="M118" s="1554" t="s">
        <v>5217</v>
      </c>
    </row>
    <row r="119" spans="1:13" x14ac:dyDescent="0.25">
      <c r="A119" s="2004"/>
      <c r="B119" s="1024" t="s">
        <v>342</v>
      </c>
      <c r="C119" s="1036"/>
      <c r="D119" s="1036"/>
      <c r="E119" s="412"/>
      <c r="F119" s="409">
        <v>2</v>
      </c>
      <c r="G119" s="409">
        <v>2</v>
      </c>
      <c r="H119" s="409">
        <v>1</v>
      </c>
      <c r="I119" s="410">
        <v>1</v>
      </c>
      <c r="J119" s="1037"/>
      <c r="K119" s="1038"/>
      <c r="L119" s="411">
        <f t="shared" si="34"/>
        <v>1.5</v>
      </c>
      <c r="M119" s="1554" t="s">
        <v>5217</v>
      </c>
    </row>
    <row r="120" spans="1:13" x14ac:dyDescent="0.25">
      <c r="A120" s="2004"/>
      <c r="B120" s="1024" t="s">
        <v>19</v>
      </c>
      <c r="C120" s="1035"/>
      <c r="D120" s="1036"/>
      <c r="E120" s="412"/>
      <c r="F120" s="409">
        <v>4</v>
      </c>
      <c r="G120" s="409">
        <v>1</v>
      </c>
      <c r="H120" s="409">
        <v>2</v>
      </c>
      <c r="I120" s="410">
        <v>2</v>
      </c>
      <c r="J120" s="1037"/>
      <c r="K120" s="1038"/>
      <c r="L120" s="411">
        <f t="shared" si="34"/>
        <v>2.25</v>
      </c>
      <c r="M120" s="1554" t="s">
        <v>5217</v>
      </c>
    </row>
    <row r="121" spans="1:13" x14ac:dyDescent="0.25">
      <c r="A121" s="2004"/>
      <c r="B121" s="1024" t="s">
        <v>492</v>
      </c>
      <c r="C121" s="1035"/>
      <c r="D121" s="1036"/>
      <c r="E121" s="412"/>
      <c r="F121" s="409">
        <v>2</v>
      </c>
      <c r="G121" s="409">
        <v>1</v>
      </c>
      <c r="H121" s="409">
        <v>2</v>
      </c>
      <c r="I121" s="410">
        <v>2</v>
      </c>
      <c r="J121" s="1037"/>
      <c r="K121" s="1038"/>
      <c r="L121" s="411">
        <f t="shared" si="34"/>
        <v>1.75</v>
      </c>
      <c r="M121" s="1554" t="s">
        <v>5217</v>
      </c>
    </row>
    <row r="122" spans="1:13" s="386" customFormat="1" x14ac:dyDescent="0.25">
      <c r="A122" s="2004"/>
      <c r="B122" s="1024" t="s">
        <v>344</v>
      </c>
      <c r="C122" s="1035"/>
      <c r="D122" s="1036"/>
      <c r="E122" s="412"/>
      <c r="F122" s="409">
        <v>4</v>
      </c>
      <c r="G122" s="413">
        <v>3</v>
      </c>
      <c r="H122" s="410">
        <v>1</v>
      </c>
      <c r="I122" s="410">
        <v>2</v>
      </c>
      <c r="J122" s="1037"/>
      <c r="K122" s="1038"/>
      <c r="L122" s="411">
        <f t="shared" si="34"/>
        <v>2.5</v>
      </c>
      <c r="M122" s="1554" t="s">
        <v>5217</v>
      </c>
    </row>
    <row r="123" spans="1:13" x14ac:dyDescent="0.25">
      <c r="A123" s="2004"/>
      <c r="B123" s="1027" t="s">
        <v>493</v>
      </c>
      <c r="C123" s="1036"/>
      <c r="D123" s="1036"/>
      <c r="E123" s="412"/>
      <c r="F123" s="409">
        <v>9</v>
      </c>
      <c r="G123" s="409">
        <v>9</v>
      </c>
      <c r="H123" s="402">
        <v>10</v>
      </c>
      <c r="I123" s="403">
        <v>6</v>
      </c>
      <c r="J123" s="1039"/>
      <c r="K123" s="1040"/>
      <c r="L123" s="411">
        <f t="shared" si="34"/>
        <v>8.5</v>
      </c>
      <c r="M123" s="1554" t="s">
        <v>5217</v>
      </c>
    </row>
    <row r="124" spans="1:13" x14ac:dyDescent="0.25">
      <c r="A124" s="2004"/>
      <c r="B124" s="1027" t="s">
        <v>494</v>
      </c>
      <c r="C124" s="1035"/>
      <c r="D124" s="1036"/>
      <c r="E124" s="412"/>
      <c r="F124" s="409">
        <v>2</v>
      </c>
      <c r="G124" s="409">
        <v>2</v>
      </c>
      <c r="H124" s="402"/>
      <c r="I124" s="403">
        <v>1</v>
      </c>
      <c r="J124" s="1039"/>
      <c r="K124" s="1040"/>
      <c r="L124" s="411">
        <f t="shared" si="34"/>
        <v>1.6666666666666667</v>
      </c>
      <c r="M124" s="1554" t="s">
        <v>5217</v>
      </c>
    </row>
    <row r="125" spans="1:13" ht="15" customHeight="1" thickBot="1" x14ac:dyDescent="0.3">
      <c r="A125" s="2004"/>
      <c r="B125" s="274" t="s">
        <v>5226</v>
      </c>
      <c r="C125" s="982" t="str">
        <f t="shared" ref="C125:E125" si="35">IF(ISERROR(AVERAGE(C116:C124)),"",AVERAGE(C116:C124))</f>
        <v/>
      </c>
      <c r="D125" s="982" t="str">
        <f t="shared" si="35"/>
        <v/>
      </c>
      <c r="E125" s="325" t="str">
        <f t="shared" si="35"/>
        <v/>
      </c>
      <c r="F125" s="325">
        <f>IF(ISERROR(AVERAGEIF(F117:F124,"&gt;0")),"",AVERAGEIF(F117:F124,"&gt;0"))</f>
        <v>3.625</v>
      </c>
      <c r="G125" s="325">
        <f t="shared" ref="G125:I125" si="36">IF(ISERROR(AVERAGEIF(G117:G124,"&gt;0")),"",AVERAGEIF(G117:G124,"&gt;0"))</f>
        <v>2.625</v>
      </c>
      <c r="H125" s="325">
        <f t="shared" si="36"/>
        <v>2.7142857142857144</v>
      </c>
      <c r="I125" s="325">
        <f t="shared" si="36"/>
        <v>2.75</v>
      </c>
      <c r="J125" s="325"/>
      <c r="K125" s="325"/>
      <c r="L125" s="1041">
        <f t="shared" si="34"/>
        <v>2.9285714285714288</v>
      </c>
      <c r="M125" s="1554" t="s">
        <v>5217</v>
      </c>
    </row>
    <row r="126" spans="1:13" ht="24.75" customHeight="1" x14ac:dyDescent="0.25">
      <c r="A126" s="2003">
        <v>32</v>
      </c>
      <c r="B126" s="2046" t="s">
        <v>225</v>
      </c>
      <c r="C126" s="2491"/>
      <c r="D126" s="1042" t="s">
        <v>13</v>
      </c>
      <c r="E126" s="426" t="s">
        <v>341</v>
      </c>
      <c r="F126" s="426" t="s">
        <v>342</v>
      </c>
      <c r="G126" s="426" t="s">
        <v>19</v>
      </c>
      <c r="H126" s="426" t="s">
        <v>492</v>
      </c>
      <c r="I126" s="1043" t="s">
        <v>344</v>
      </c>
      <c r="J126" s="426" t="s">
        <v>493</v>
      </c>
      <c r="K126" s="428" t="s">
        <v>494</v>
      </c>
      <c r="L126" s="429" t="s">
        <v>444</v>
      </c>
      <c r="M126" s="1554" t="s">
        <v>5217</v>
      </c>
    </row>
    <row r="127" spans="1:13" ht="24.75" customHeight="1" thickBot="1" x14ac:dyDescent="0.3">
      <c r="A127" s="2004"/>
      <c r="B127" s="2040"/>
      <c r="C127" s="2492"/>
      <c r="D127" s="430">
        <v>17</v>
      </c>
      <c r="E127" s="431">
        <v>17</v>
      </c>
      <c r="F127" s="431">
        <v>11</v>
      </c>
      <c r="G127" s="431">
        <v>11</v>
      </c>
      <c r="H127" s="431">
        <v>11</v>
      </c>
      <c r="I127" s="431">
        <v>22</v>
      </c>
      <c r="J127" s="431">
        <v>15</v>
      </c>
      <c r="K127" s="432">
        <v>12</v>
      </c>
      <c r="L127" s="433">
        <f>SUM(C127:K127)</f>
        <v>116</v>
      </c>
      <c r="M127" s="1554" t="s">
        <v>5217</v>
      </c>
    </row>
    <row r="128" spans="1:13" ht="24.75" customHeight="1" x14ac:dyDescent="0.25">
      <c r="A128" s="2003">
        <v>33</v>
      </c>
      <c r="B128" s="2046" t="s">
        <v>5350</v>
      </c>
      <c r="C128" s="2491"/>
      <c r="D128" s="1042" t="s">
        <v>13</v>
      </c>
      <c r="E128" s="426" t="s">
        <v>341</v>
      </c>
      <c r="F128" s="426" t="s">
        <v>342</v>
      </c>
      <c r="G128" s="426" t="s">
        <v>19</v>
      </c>
      <c r="H128" s="426" t="s">
        <v>492</v>
      </c>
      <c r="I128" s="426" t="s">
        <v>344</v>
      </c>
      <c r="J128" s="426" t="s">
        <v>493</v>
      </c>
      <c r="K128" s="428" t="s">
        <v>494</v>
      </c>
      <c r="L128" s="429" t="s">
        <v>444</v>
      </c>
      <c r="M128" s="1554" t="s">
        <v>5217</v>
      </c>
    </row>
    <row r="129" spans="1:13" ht="24.75" customHeight="1" thickBot="1" x14ac:dyDescent="0.3">
      <c r="A129" s="2005"/>
      <c r="B129" s="2040"/>
      <c r="C129" s="2492"/>
      <c r="D129" s="435">
        <v>10</v>
      </c>
      <c r="E129" s="436">
        <v>10</v>
      </c>
      <c r="F129" s="436">
        <v>5</v>
      </c>
      <c r="G129" s="436">
        <v>5</v>
      </c>
      <c r="H129" s="436">
        <v>5</v>
      </c>
      <c r="I129" s="437">
        <v>10</v>
      </c>
      <c r="J129" s="437">
        <v>10</v>
      </c>
      <c r="K129" s="438">
        <v>10</v>
      </c>
      <c r="L129" s="439">
        <f>SUM(C129:K129)</f>
        <v>65</v>
      </c>
      <c r="M129" s="1554" t="s">
        <v>5217</v>
      </c>
    </row>
    <row r="130" spans="1:13" ht="16.5" hidden="1" thickBot="1" x14ac:dyDescent="0.3">
      <c r="A130" s="440"/>
      <c r="B130" s="2074" t="s">
        <v>12</v>
      </c>
      <c r="C130" s="2075"/>
      <c r="D130" s="2075"/>
      <c r="E130" s="2075"/>
      <c r="F130" s="2075"/>
      <c r="G130" s="2075"/>
      <c r="H130" s="2075"/>
      <c r="I130" s="2075"/>
      <c r="J130" s="2075"/>
      <c r="K130" s="2075"/>
      <c r="L130" s="2077"/>
      <c r="M130" s="1554" t="s">
        <v>5456</v>
      </c>
    </row>
    <row r="131" spans="1:13" ht="24.75" hidden="1" customHeight="1" thickBot="1" x14ac:dyDescent="0.3">
      <c r="A131" s="2004">
        <v>34</v>
      </c>
      <c r="B131" s="2052" t="s">
        <v>5264</v>
      </c>
      <c r="C131" s="2053"/>
      <c r="D131" s="1044" t="s">
        <v>13</v>
      </c>
      <c r="E131" s="1045" t="s">
        <v>341</v>
      </c>
      <c r="F131" s="1045" t="s">
        <v>342</v>
      </c>
      <c r="G131" s="1045" t="s">
        <v>19</v>
      </c>
      <c r="H131" s="1046" t="s">
        <v>492</v>
      </c>
      <c r="I131" s="445"/>
      <c r="J131" s="446"/>
      <c r="K131" s="447" t="s">
        <v>5265</v>
      </c>
      <c r="L131" s="368" t="s">
        <v>5260</v>
      </c>
      <c r="M131" s="1554" t="s">
        <v>5456</v>
      </c>
    </row>
    <row r="132" spans="1:13" ht="20.25" hidden="1" customHeight="1" thickBot="1" x14ac:dyDescent="0.3">
      <c r="A132" s="2005"/>
      <c r="B132" s="2493" t="s">
        <v>5351</v>
      </c>
      <c r="C132" s="2494"/>
      <c r="D132" s="1047"/>
      <c r="E132" s="1048"/>
      <c r="F132" s="1048"/>
      <c r="G132" s="1048"/>
      <c r="H132" s="1049"/>
      <c r="I132" s="459"/>
      <c r="J132" s="459"/>
      <c r="K132" s="453"/>
      <c r="L132" s="1050" t="str">
        <f>IF(ISERROR(AVERAGE(D132:H132)),"",AVERAGE(D132:H132))</f>
        <v/>
      </c>
      <c r="M132" s="1554" t="s">
        <v>5456</v>
      </c>
    </row>
    <row r="133" spans="1:13" ht="30" hidden="1" customHeight="1" thickBot="1" x14ac:dyDescent="0.3">
      <c r="A133" s="2003">
        <v>35</v>
      </c>
      <c r="B133" s="2067" t="s">
        <v>5352</v>
      </c>
      <c r="C133" s="2068"/>
      <c r="D133" s="488" t="s">
        <v>13</v>
      </c>
      <c r="E133" s="488" t="s">
        <v>341</v>
      </c>
      <c r="F133" s="488" t="s">
        <v>342</v>
      </c>
      <c r="G133" s="488" t="s">
        <v>19</v>
      </c>
      <c r="H133" s="489" t="s">
        <v>492</v>
      </c>
      <c r="I133" s="490">
        <f>SUM(I134:I140)</f>
        <v>0</v>
      </c>
      <c r="J133" s="491">
        <f>SUM(J134:J140)</f>
        <v>0</v>
      </c>
      <c r="K133" s="492"/>
      <c r="L133" s="429" t="s">
        <v>444</v>
      </c>
      <c r="M133" s="1554" t="s">
        <v>5456</v>
      </c>
    </row>
    <row r="134" spans="1:13" ht="15.75" hidden="1" customHeight="1" x14ac:dyDescent="0.25">
      <c r="A134" s="2004"/>
      <c r="B134" s="2069" t="s">
        <v>495</v>
      </c>
      <c r="C134" s="2070"/>
      <c r="D134" s="467"/>
      <c r="E134" s="468"/>
      <c r="F134" s="468"/>
      <c r="G134" s="468"/>
      <c r="H134" s="469"/>
      <c r="I134" s="493"/>
      <c r="J134" s="470"/>
      <c r="K134" s="471"/>
      <c r="L134" s="472">
        <f>SUM(D134:H134)</f>
        <v>0</v>
      </c>
      <c r="M134" s="1554" t="s">
        <v>5456</v>
      </c>
    </row>
    <row r="135" spans="1:13" ht="15.75" hidden="1" customHeight="1" x14ac:dyDescent="0.25">
      <c r="A135" s="2004"/>
      <c r="B135" s="2071" t="s">
        <v>5269</v>
      </c>
      <c r="C135" s="2072"/>
      <c r="D135" s="473"/>
      <c r="E135" s="474"/>
      <c r="F135" s="474"/>
      <c r="G135" s="474"/>
      <c r="H135" s="475"/>
      <c r="I135" s="494"/>
      <c r="J135" s="476"/>
      <c r="K135" s="477"/>
      <c r="L135" s="478">
        <f t="shared" ref="L135:L140" si="37">SUM(D135:H135)</f>
        <v>0</v>
      </c>
      <c r="M135" s="1554" t="s">
        <v>5456</v>
      </c>
    </row>
    <row r="136" spans="1:13" ht="15.75" hidden="1" customHeight="1" x14ac:dyDescent="0.25">
      <c r="A136" s="2004"/>
      <c r="B136" s="2071" t="s">
        <v>497</v>
      </c>
      <c r="C136" s="2072"/>
      <c r="D136" s="473"/>
      <c r="E136" s="474"/>
      <c r="F136" s="474"/>
      <c r="G136" s="474"/>
      <c r="H136" s="475"/>
      <c r="I136" s="494"/>
      <c r="J136" s="476"/>
      <c r="K136" s="477"/>
      <c r="L136" s="478">
        <f t="shared" si="37"/>
        <v>0</v>
      </c>
      <c r="M136" s="1554" t="s">
        <v>5456</v>
      </c>
    </row>
    <row r="137" spans="1:13" ht="15.75" hidden="1" customHeight="1" x14ac:dyDescent="0.25">
      <c r="A137" s="2004"/>
      <c r="B137" s="2071" t="s">
        <v>498</v>
      </c>
      <c r="C137" s="2072"/>
      <c r="D137" s="479">
        <f>$K132-SUM(D134:D136,D138:D140)</f>
        <v>0</v>
      </c>
      <c r="E137" s="480">
        <f t="shared" ref="E137:H137" si="38">$K132-SUM(E134:E136,E138:E140)</f>
        <v>0</v>
      </c>
      <c r="F137" s="480">
        <f t="shared" si="38"/>
        <v>0</v>
      </c>
      <c r="G137" s="480">
        <f t="shared" si="38"/>
        <v>0</v>
      </c>
      <c r="H137" s="481">
        <f t="shared" si="38"/>
        <v>0</v>
      </c>
      <c r="I137" s="494"/>
      <c r="J137" s="476"/>
      <c r="K137" s="477"/>
      <c r="L137" s="478">
        <f t="shared" si="37"/>
        <v>0</v>
      </c>
      <c r="M137" s="1554" t="s">
        <v>5456</v>
      </c>
    </row>
    <row r="138" spans="1:13" ht="15.75" hidden="1" customHeight="1" x14ac:dyDescent="0.25">
      <c r="A138" s="2004"/>
      <c r="B138" s="2071" t="s">
        <v>499</v>
      </c>
      <c r="C138" s="2072"/>
      <c r="D138" s="473"/>
      <c r="E138" s="474"/>
      <c r="F138" s="474"/>
      <c r="G138" s="474"/>
      <c r="H138" s="475"/>
      <c r="I138" s="494"/>
      <c r="J138" s="476"/>
      <c r="K138" s="477"/>
      <c r="L138" s="478">
        <f t="shared" si="37"/>
        <v>0</v>
      </c>
      <c r="M138" s="1554" t="s">
        <v>5456</v>
      </c>
    </row>
    <row r="139" spans="1:13" ht="15.75" hidden="1" customHeight="1" x14ac:dyDescent="0.25">
      <c r="A139" s="2004"/>
      <c r="B139" s="2071" t="s">
        <v>500</v>
      </c>
      <c r="C139" s="2072"/>
      <c r="D139" s="473"/>
      <c r="E139" s="474"/>
      <c r="F139" s="474"/>
      <c r="G139" s="474"/>
      <c r="H139" s="475"/>
      <c r="I139" s="494"/>
      <c r="J139" s="476"/>
      <c r="K139" s="477"/>
      <c r="L139" s="478">
        <f t="shared" si="37"/>
        <v>0</v>
      </c>
      <c r="M139" s="1554" t="s">
        <v>5456</v>
      </c>
    </row>
    <row r="140" spans="1:13" ht="15.75" hidden="1" customHeight="1" thickBot="1" x14ac:dyDescent="0.3">
      <c r="A140" s="2004"/>
      <c r="B140" s="2065" t="s">
        <v>5270</v>
      </c>
      <c r="C140" s="2066"/>
      <c r="D140" s="482"/>
      <c r="E140" s="1051"/>
      <c r="F140" s="1051"/>
      <c r="G140" s="1051"/>
      <c r="H140" s="1052"/>
      <c r="I140" s="1053"/>
      <c r="J140" s="1054"/>
      <c r="K140" s="1055"/>
      <c r="L140" s="487">
        <f t="shared" si="37"/>
        <v>0</v>
      </c>
      <c r="M140" s="1554" t="s">
        <v>5456</v>
      </c>
    </row>
    <row r="141" spans="1:13" ht="27.75" customHeight="1" thickBot="1" x14ac:dyDescent="0.3">
      <c r="A141" s="2004">
        <v>36</v>
      </c>
      <c r="B141" s="2502" t="s">
        <v>5353</v>
      </c>
      <c r="C141" s="2503"/>
      <c r="D141" s="2503"/>
      <c r="E141" s="2504"/>
      <c r="F141" s="1056" t="s">
        <v>502</v>
      </c>
      <c r="G141" s="1056" t="s">
        <v>503</v>
      </c>
      <c r="H141" s="1056" t="s">
        <v>504</v>
      </c>
      <c r="I141" s="1056" t="s">
        <v>505</v>
      </c>
      <c r="J141" s="1057"/>
      <c r="K141" s="1058"/>
      <c r="L141" s="1059" t="s">
        <v>5220</v>
      </c>
      <c r="M141" s="1554" t="s">
        <v>5217</v>
      </c>
    </row>
    <row r="142" spans="1:13" ht="15.75" customHeight="1" x14ac:dyDescent="0.25">
      <c r="A142" s="2004"/>
      <c r="B142" s="2093" t="s">
        <v>13</v>
      </c>
      <c r="C142" s="2497" t="s">
        <v>495</v>
      </c>
      <c r="D142" s="2498"/>
      <c r="E142" s="1587"/>
      <c r="F142" s="1579">
        <v>15</v>
      </c>
      <c r="G142" s="1563">
        <v>7</v>
      </c>
      <c r="H142" s="1563">
        <v>12</v>
      </c>
      <c r="I142" s="1563">
        <v>24</v>
      </c>
      <c r="J142" s="511"/>
      <c r="K142" s="976"/>
      <c r="L142" s="505">
        <f>SUM(F142:I142)</f>
        <v>58</v>
      </c>
      <c r="M142" s="1554" t="s">
        <v>5217</v>
      </c>
    </row>
    <row r="143" spans="1:13" ht="15.75" customHeight="1" x14ac:dyDescent="0.25">
      <c r="A143" s="2004"/>
      <c r="B143" s="2094"/>
      <c r="C143" s="2499" t="s">
        <v>5269</v>
      </c>
      <c r="D143" s="2500"/>
      <c r="E143" s="1588"/>
      <c r="F143" s="1582">
        <v>14</v>
      </c>
      <c r="G143" s="1567">
        <v>41</v>
      </c>
      <c r="H143" s="1567">
        <v>46</v>
      </c>
      <c r="I143" s="1567">
        <v>61</v>
      </c>
      <c r="J143" s="513"/>
      <c r="K143" s="977"/>
      <c r="L143" s="507">
        <f t="shared" ref="L143:L206" si="39">SUM(F143:I143)</f>
        <v>162</v>
      </c>
      <c r="M143" s="1554" t="s">
        <v>5217</v>
      </c>
    </row>
    <row r="144" spans="1:13" ht="15.75" customHeight="1" x14ac:dyDescent="0.25">
      <c r="A144" s="2004"/>
      <c r="B144" s="2094"/>
      <c r="C144" s="2499" t="s">
        <v>497</v>
      </c>
      <c r="D144" s="2500"/>
      <c r="E144" s="1588"/>
      <c r="F144" s="1582">
        <v>126</v>
      </c>
      <c r="G144" s="1567">
        <v>83</v>
      </c>
      <c r="H144" s="1567">
        <v>67</v>
      </c>
      <c r="I144" s="1567">
        <v>79</v>
      </c>
      <c r="J144" s="513"/>
      <c r="K144" s="977"/>
      <c r="L144" s="507">
        <f t="shared" si="39"/>
        <v>355</v>
      </c>
      <c r="M144" s="1554" t="s">
        <v>5217</v>
      </c>
    </row>
    <row r="145" spans="1:13" ht="15.75" customHeight="1" x14ac:dyDescent="0.25">
      <c r="A145" s="2004"/>
      <c r="B145" s="2094"/>
      <c r="C145" s="2499" t="s">
        <v>498</v>
      </c>
      <c r="D145" s="2500"/>
      <c r="E145" s="1588"/>
      <c r="F145" s="1690">
        <f>F$21-SUM(F142:F144,F146:F148)</f>
        <v>205</v>
      </c>
      <c r="G145" s="1690">
        <f t="shared" ref="G145:I145" si="40">G$21-SUM(G142:G144,G146:G148)</f>
        <v>170</v>
      </c>
      <c r="H145" s="1690">
        <f t="shared" si="40"/>
        <v>120</v>
      </c>
      <c r="I145" s="1690">
        <f t="shared" si="40"/>
        <v>55</v>
      </c>
      <c r="J145" s="513"/>
      <c r="K145" s="977"/>
      <c r="L145" s="507">
        <f t="shared" si="39"/>
        <v>550</v>
      </c>
      <c r="M145" s="1554" t="s">
        <v>5217</v>
      </c>
    </row>
    <row r="146" spans="1:13" ht="15.75" customHeight="1" x14ac:dyDescent="0.25">
      <c r="A146" s="2004"/>
      <c r="B146" s="2094"/>
      <c r="C146" s="2499" t="s">
        <v>499</v>
      </c>
      <c r="D146" s="2500"/>
      <c r="E146" s="1588"/>
      <c r="F146" s="1582">
        <v>4</v>
      </c>
      <c r="G146" s="1567">
        <v>4</v>
      </c>
      <c r="H146" s="1567">
        <v>2</v>
      </c>
      <c r="I146" s="1567">
        <v>2</v>
      </c>
      <c r="J146" s="513"/>
      <c r="K146" s="977"/>
      <c r="L146" s="507">
        <f t="shared" si="39"/>
        <v>12</v>
      </c>
      <c r="M146" s="1554" t="s">
        <v>5217</v>
      </c>
    </row>
    <row r="147" spans="1:13" ht="15.75" customHeight="1" x14ac:dyDescent="0.25">
      <c r="A147" s="2004"/>
      <c r="B147" s="2094"/>
      <c r="C147" s="2499" t="s">
        <v>500</v>
      </c>
      <c r="D147" s="2500"/>
      <c r="E147" s="1588"/>
      <c r="F147" s="1582"/>
      <c r="G147" s="1567"/>
      <c r="H147" s="1567"/>
      <c r="I147" s="1567"/>
      <c r="J147" s="513"/>
      <c r="K147" s="977"/>
      <c r="L147" s="507">
        <f t="shared" si="39"/>
        <v>0</v>
      </c>
      <c r="M147" s="1554" t="s">
        <v>5217</v>
      </c>
    </row>
    <row r="148" spans="1:13" ht="15.75" customHeight="1" thickBot="1" x14ac:dyDescent="0.3">
      <c r="A148" s="2004"/>
      <c r="B148" s="2095"/>
      <c r="C148" s="2495" t="s">
        <v>5270</v>
      </c>
      <c r="D148" s="2496"/>
      <c r="E148" s="1590"/>
      <c r="F148" s="1584"/>
      <c r="G148" s="1573"/>
      <c r="H148" s="1573"/>
      <c r="I148" s="1573"/>
      <c r="J148" s="516"/>
      <c r="K148" s="1060"/>
      <c r="L148" s="510">
        <f t="shared" si="39"/>
        <v>0</v>
      </c>
      <c r="M148" s="1554" t="s">
        <v>5217</v>
      </c>
    </row>
    <row r="149" spans="1:13" ht="15.75" customHeight="1" x14ac:dyDescent="0.25">
      <c r="A149" s="2004"/>
      <c r="B149" s="2093" t="s">
        <v>19</v>
      </c>
      <c r="C149" s="2497" t="s">
        <v>495</v>
      </c>
      <c r="D149" s="2498"/>
      <c r="E149" s="1587"/>
      <c r="F149" s="1563">
        <v>10</v>
      </c>
      <c r="G149" s="1563">
        <v>15</v>
      </c>
      <c r="H149" s="1563">
        <v>31</v>
      </c>
      <c r="I149" s="1563">
        <v>15</v>
      </c>
      <c r="J149" s="511"/>
      <c r="K149" s="976"/>
      <c r="L149" s="505">
        <f t="shared" si="39"/>
        <v>71</v>
      </c>
      <c r="M149" s="1554" t="s">
        <v>5217</v>
      </c>
    </row>
    <row r="150" spans="1:13" ht="15.75" customHeight="1" x14ac:dyDescent="0.25">
      <c r="A150" s="2004"/>
      <c r="B150" s="2094"/>
      <c r="C150" s="2499" t="s">
        <v>5269</v>
      </c>
      <c r="D150" s="2500"/>
      <c r="E150" s="1588"/>
      <c r="F150" s="1567">
        <v>59</v>
      </c>
      <c r="G150" s="1567">
        <v>48</v>
      </c>
      <c r="H150" s="1567">
        <v>44</v>
      </c>
      <c r="I150" s="1567">
        <v>36</v>
      </c>
      <c r="J150" s="513"/>
      <c r="K150" s="977"/>
      <c r="L150" s="507">
        <f t="shared" si="39"/>
        <v>187</v>
      </c>
      <c r="M150" s="1554" t="s">
        <v>5217</v>
      </c>
    </row>
    <row r="151" spans="1:13" ht="15.75" customHeight="1" x14ac:dyDescent="0.25">
      <c r="A151" s="2004"/>
      <c r="B151" s="2094"/>
      <c r="C151" s="2499" t="s">
        <v>497</v>
      </c>
      <c r="D151" s="2500"/>
      <c r="E151" s="1588"/>
      <c r="F151" s="1567">
        <v>112</v>
      </c>
      <c r="G151" s="1567">
        <v>135</v>
      </c>
      <c r="H151" s="1567">
        <v>131</v>
      </c>
      <c r="I151" s="1567">
        <v>88</v>
      </c>
      <c r="J151" s="513"/>
      <c r="K151" s="977"/>
      <c r="L151" s="507">
        <f t="shared" si="39"/>
        <v>466</v>
      </c>
      <c r="M151" s="1554" t="s">
        <v>5217</v>
      </c>
    </row>
    <row r="152" spans="1:13" ht="15.75" customHeight="1" x14ac:dyDescent="0.25">
      <c r="A152" s="2004"/>
      <c r="B152" s="2094"/>
      <c r="C152" s="2499" t="s">
        <v>498</v>
      </c>
      <c r="D152" s="2500"/>
      <c r="E152" s="1588"/>
      <c r="F152" s="1690">
        <f>F$21-SUM(F149:F151,F153:F155)</f>
        <v>180</v>
      </c>
      <c r="G152" s="1690">
        <f t="shared" ref="G152:I152" si="41">G$21-SUM(G149:G151,G153:G155)</f>
        <v>105</v>
      </c>
      <c r="H152" s="1690">
        <f t="shared" si="41"/>
        <v>41</v>
      </c>
      <c r="I152" s="1690">
        <f t="shared" si="41"/>
        <v>79</v>
      </c>
      <c r="J152" s="513"/>
      <c r="K152" s="977"/>
      <c r="L152" s="507">
        <f t="shared" si="39"/>
        <v>405</v>
      </c>
      <c r="M152" s="1554" t="s">
        <v>5217</v>
      </c>
    </row>
    <row r="153" spans="1:13" ht="15.75" customHeight="1" x14ac:dyDescent="0.25">
      <c r="A153" s="2004"/>
      <c r="B153" s="2094"/>
      <c r="C153" s="2499" t="s">
        <v>499</v>
      </c>
      <c r="D153" s="2500"/>
      <c r="E153" s="1588"/>
      <c r="F153" s="1567">
        <v>3</v>
      </c>
      <c r="G153" s="1567">
        <v>2</v>
      </c>
      <c r="H153" s="1567"/>
      <c r="I153" s="1567">
        <v>3</v>
      </c>
      <c r="J153" s="513"/>
      <c r="K153" s="977"/>
      <c r="L153" s="507">
        <f t="shared" si="39"/>
        <v>8</v>
      </c>
      <c r="M153" s="1554" t="s">
        <v>5217</v>
      </c>
    </row>
    <row r="154" spans="1:13" ht="15.75" customHeight="1" x14ac:dyDescent="0.25">
      <c r="A154" s="2004"/>
      <c r="B154" s="2094"/>
      <c r="C154" s="2499" t="s">
        <v>500</v>
      </c>
      <c r="D154" s="2500"/>
      <c r="E154" s="1588"/>
      <c r="F154" s="1567"/>
      <c r="G154" s="1567"/>
      <c r="H154" s="1567"/>
      <c r="I154" s="1567"/>
      <c r="J154" s="513"/>
      <c r="K154" s="977"/>
      <c r="L154" s="507">
        <f t="shared" si="39"/>
        <v>0</v>
      </c>
      <c r="M154" s="1554" t="s">
        <v>5217</v>
      </c>
    </row>
    <row r="155" spans="1:13" ht="15.75" customHeight="1" thickBot="1" x14ac:dyDescent="0.3">
      <c r="A155" s="2004"/>
      <c r="B155" s="2095"/>
      <c r="C155" s="2495" t="s">
        <v>5270</v>
      </c>
      <c r="D155" s="2496"/>
      <c r="E155" s="1590"/>
      <c r="F155" s="1573"/>
      <c r="G155" s="1573"/>
      <c r="H155" s="1573"/>
      <c r="I155" s="1573"/>
      <c r="J155" s="516"/>
      <c r="K155" s="1060"/>
      <c r="L155" s="510">
        <f t="shared" si="39"/>
        <v>0</v>
      </c>
      <c r="M155" s="1554" t="s">
        <v>5217</v>
      </c>
    </row>
    <row r="156" spans="1:13" ht="15.75" customHeight="1" x14ac:dyDescent="0.25">
      <c r="A156" s="2004"/>
      <c r="B156" s="2093" t="s">
        <v>5273</v>
      </c>
      <c r="C156" s="2497" t="s">
        <v>495</v>
      </c>
      <c r="D156" s="2498"/>
      <c r="E156" s="1587"/>
      <c r="F156" s="1563">
        <v>5</v>
      </c>
      <c r="G156" s="1563">
        <v>20</v>
      </c>
      <c r="H156" s="1563">
        <v>15</v>
      </c>
      <c r="I156" s="1563">
        <v>15</v>
      </c>
      <c r="J156" s="511"/>
      <c r="K156" s="976"/>
      <c r="L156" s="505">
        <f t="shared" si="39"/>
        <v>55</v>
      </c>
      <c r="M156" s="1554" t="s">
        <v>5217</v>
      </c>
    </row>
    <row r="157" spans="1:13" ht="15.75" customHeight="1" x14ac:dyDescent="0.25">
      <c r="A157" s="2004"/>
      <c r="B157" s="2094"/>
      <c r="C157" s="2499" t="s">
        <v>5269</v>
      </c>
      <c r="D157" s="2500"/>
      <c r="E157" s="1588"/>
      <c r="F157" s="1567">
        <v>19</v>
      </c>
      <c r="G157" s="1567">
        <v>33</v>
      </c>
      <c r="H157" s="1567">
        <v>39</v>
      </c>
      <c r="I157" s="1567">
        <v>16</v>
      </c>
      <c r="J157" s="513"/>
      <c r="K157" s="977"/>
      <c r="L157" s="507">
        <f t="shared" si="39"/>
        <v>107</v>
      </c>
      <c r="M157" s="1554" t="s">
        <v>5217</v>
      </c>
    </row>
    <row r="158" spans="1:13" ht="15.75" customHeight="1" x14ac:dyDescent="0.25">
      <c r="A158" s="2004"/>
      <c r="B158" s="2094"/>
      <c r="C158" s="2499" t="s">
        <v>497</v>
      </c>
      <c r="D158" s="2500"/>
      <c r="E158" s="1588"/>
      <c r="F158" s="1567">
        <v>98</v>
      </c>
      <c r="G158" s="1567">
        <v>96</v>
      </c>
      <c r="H158" s="1567">
        <v>57</v>
      </c>
      <c r="I158" s="1567">
        <v>90</v>
      </c>
      <c r="J158" s="513"/>
      <c r="K158" s="977"/>
      <c r="L158" s="507">
        <f t="shared" si="39"/>
        <v>341</v>
      </c>
      <c r="M158" s="1554" t="s">
        <v>5217</v>
      </c>
    </row>
    <row r="159" spans="1:13" ht="15.75" customHeight="1" x14ac:dyDescent="0.25">
      <c r="A159" s="2004"/>
      <c r="B159" s="2094"/>
      <c r="C159" s="2499" t="s">
        <v>498</v>
      </c>
      <c r="D159" s="2500"/>
      <c r="E159" s="1588"/>
      <c r="F159" s="1690">
        <f>F$21-SUM(F156:F158,F160:F162)</f>
        <v>237</v>
      </c>
      <c r="G159" s="1690">
        <f t="shared" ref="G159:I159" si="42">G$21-SUM(G156:G158,G160:G162)</f>
        <v>150</v>
      </c>
      <c r="H159" s="1690">
        <f t="shared" si="42"/>
        <v>134</v>
      </c>
      <c r="I159" s="1690">
        <f t="shared" si="42"/>
        <v>100</v>
      </c>
      <c r="J159" s="513"/>
      <c r="K159" s="977"/>
      <c r="L159" s="507">
        <f t="shared" si="39"/>
        <v>621</v>
      </c>
      <c r="M159" s="1554" t="s">
        <v>5217</v>
      </c>
    </row>
    <row r="160" spans="1:13" ht="15.75" customHeight="1" x14ac:dyDescent="0.25">
      <c r="A160" s="2004"/>
      <c r="B160" s="2094"/>
      <c r="C160" s="2499" t="s">
        <v>499</v>
      </c>
      <c r="D160" s="2500"/>
      <c r="E160" s="1588"/>
      <c r="F160" s="1567">
        <v>5</v>
      </c>
      <c r="G160" s="1567">
        <v>6</v>
      </c>
      <c r="H160" s="1567">
        <v>2</v>
      </c>
      <c r="I160" s="1567"/>
      <c r="J160" s="513"/>
      <c r="K160" s="977"/>
      <c r="L160" s="507">
        <f t="shared" si="39"/>
        <v>13</v>
      </c>
      <c r="M160" s="1554" t="s">
        <v>5217</v>
      </c>
    </row>
    <row r="161" spans="1:13" ht="15.75" customHeight="1" x14ac:dyDescent="0.25">
      <c r="A161" s="2004"/>
      <c r="B161" s="2094"/>
      <c r="C161" s="2499" t="s">
        <v>500</v>
      </c>
      <c r="D161" s="2500"/>
      <c r="E161" s="1588"/>
      <c r="F161" s="1567"/>
      <c r="G161" s="1567"/>
      <c r="H161" s="1567"/>
      <c r="I161" s="1567"/>
      <c r="J161" s="513"/>
      <c r="K161" s="977"/>
      <c r="L161" s="507">
        <f>SUM(F161:I161)</f>
        <v>0</v>
      </c>
      <c r="M161" s="1554" t="s">
        <v>5217</v>
      </c>
    </row>
    <row r="162" spans="1:13" ht="15.75" customHeight="1" thickBot="1" x14ac:dyDescent="0.3">
      <c r="A162" s="2004"/>
      <c r="B162" s="2095"/>
      <c r="C162" s="2495" t="s">
        <v>5270</v>
      </c>
      <c r="D162" s="2496"/>
      <c r="E162" s="1590"/>
      <c r="F162" s="1573"/>
      <c r="G162" s="1573"/>
      <c r="H162" s="1573"/>
      <c r="I162" s="1573"/>
      <c r="J162" s="516"/>
      <c r="K162" s="1060"/>
      <c r="L162" s="510">
        <f t="shared" si="39"/>
        <v>0</v>
      </c>
      <c r="M162" s="1554" t="s">
        <v>5217</v>
      </c>
    </row>
    <row r="163" spans="1:13" ht="15.75" customHeight="1" x14ac:dyDescent="0.25">
      <c r="A163" s="2004"/>
      <c r="B163" s="2093" t="s">
        <v>342</v>
      </c>
      <c r="C163" s="2497" t="s">
        <v>495</v>
      </c>
      <c r="D163" s="2498"/>
      <c r="E163" s="1587"/>
      <c r="F163" s="1579">
        <v>21</v>
      </c>
      <c r="G163" s="1563">
        <v>10</v>
      </c>
      <c r="H163" s="1563">
        <v>22</v>
      </c>
      <c r="I163" s="1563">
        <v>25</v>
      </c>
      <c r="J163" s="511"/>
      <c r="K163" s="976"/>
      <c r="L163" s="505">
        <f t="shared" si="39"/>
        <v>78</v>
      </c>
      <c r="M163" s="1554" t="s">
        <v>5217</v>
      </c>
    </row>
    <row r="164" spans="1:13" ht="15.75" customHeight="1" x14ac:dyDescent="0.25">
      <c r="A164" s="2004"/>
      <c r="B164" s="2094"/>
      <c r="C164" s="2499" t="s">
        <v>5269</v>
      </c>
      <c r="D164" s="2500"/>
      <c r="E164" s="1588"/>
      <c r="F164" s="1582">
        <v>30</v>
      </c>
      <c r="G164" s="1567">
        <v>29</v>
      </c>
      <c r="H164" s="1567">
        <v>47</v>
      </c>
      <c r="I164" s="1567">
        <v>65</v>
      </c>
      <c r="J164" s="513"/>
      <c r="K164" s="977"/>
      <c r="L164" s="507">
        <f t="shared" si="39"/>
        <v>171</v>
      </c>
      <c r="M164" s="1554" t="s">
        <v>5217</v>
      </c>
    </row>
    <row r="165" spans="1:13" ht="15.75" customHeight="1" x14ac:dyDescent="0.25">
      <c r="A165" s="2004"/>
      <c r="B165" s="2094"/>
      <c r="C165" s="2499" t="s">
        <v>497</v>
      </c>
      <c r="D165" s="2500"/>
      <c r="E165" s="1588"/>
      <c r="F165" s="1582">
        <v>134</v>
      </c>
      <c r="G165" s="1567">
        <v>121</v>
      </c>
      <c r="H165" s="1567">
        <v>114</v>
      </c>
      <c r="I165" s="1567">
        <v>82</v>
      </c>
      <c r="J165" s="513"/>
      <c r="K165" s="977"/>
      <c r="L165" s="507">
        <f t="shared" si="39"/>
        <v>451</v>
      </c>
      <c r="M165" s="1554" t="s">
        <v>5217</v>
      </c>
    </row>
    <row r="166" spans="1:13" ht="15.75" customHeight="1" x14ac:dyDescent="0.25">
      <c r="A166" s="2004"/>
      <c r="B166" s="2094"/>
      <c r="C166" s="2499" t="s">
        <v>498</v>
      </c>
      <c r="D166" s="2500"/>
      <c r="E166" s="1588"/>
      <c r="F166" s="1690">
        <f>F$21-SUM(F163:F165,F167:F169)</f>
        <v>177</v>
      </c>
      <c r="G166" s="1690">
        <f t="shared" ref="G166:I166" si="43">G$21-SUM(G163:G165,G167:G169)</f>
        <v>141</v>
      </c>
      <c r="H166" s="1690">
        <f t="shared" si="43"/>
        <v>64</v>
      </c>
      <c r="I166" s="1690">
        <f t="shared" si="43"/>
        <v>49</v>
      </c>
      <c r="J166" s="513"/>
      <c r="K166" s="977"/>
      <c r="L166" s="507">
        <f t="shared" si="39"/>
        <v>431</v>
      </c>
      <c r="M166" s="1554" t="s">
        <v>5217</v>
      </c>
    </row>
    <row r="167" spans="1:13" ht="15.75" customHeight="1" x14ac:dyDescent="0.25">
      <c r="A167" s="2004"/>
      <c r="B167" s="2094"/>
      <c r="C167" s="2499" t="s">
        <v>499</v>
      </c>
      <c r="D167" s="2500"/>
      <c r="E167" s="1588"/>
      <c r="F167" s="1582">
        <v>2</v>
      </c>
      <c r="G167" s="1567">
        <v>4</v>
      </c>
      <c r="H167" s="1567"/>
      <c r="I167" s="1567"/>
      <c r="J167" s="513"/>
      <c r="K167" s="977"/>
      <c r="L167" s="507">
        <f t="shared" si="39"/>
        <v>6</v>
      </c>
      <c r="M167" s="1554" t="s">
        <v>5217</v>
      </c>
    </row>
    <row r="168" spans="1:13" ht="15.75" customHeight="1" x14ac:dyDescent="0.25">
      <c r="A168" s="2004"/>
      <c r="B168" s="2094"/>
      <c r="C168" s="2499" t="s">
        <v>500</v>
      </c>
      <c r="D168" s="2500"/>
      <c r="E168" s="1588"/>
      <c r="F168" s="1582"/>
      <c r="G168" s="1567"/>
      <c r="H168" s="1567"/>
      <c r="I168" s="1567"/>
      <c r="J168" s="513"/>
      <c r="K168" s="977"/>
      <c r="L168" s="507">
        <f t="shared" si="39"/>
        <v>0</v>
      </c>
      <c r="M168" s="1554" t="s">
        <v>5217</v>
      </c>
    </row>
    <row r="169" spans="1:13" ht="15.75" customHeight="1" thickBot="1" x14ac:dyDescent="0.3">
      <c r="A169" s="2004"/>
      <c r="B169" s="2095"/>
      <c r="C169" s="2495" t="s">
        <v>5270</v>
      </c>
      <c r="D169" s="2496"/>
      <c r="E169" s="1590"/>
      <c r="F169" s="1584"/>
      <c r="G169" s="1573"/>
      <c r="H169" s="1573"/>
      <c r="I169" s="1573"/>
      <c r="J169" s="516"/>
      <c r="K169" s="1060"/>
      <c r="L169" s="510">
        <f t="shared" si="39"/>
        <v>0</v>
      </c>
      <c r="M169" s="1554" t="s">
        <v>5217</v>
      </c>
    </row>
    <row r="170" spans="1:13" ht="15.75" customHeight="1" x14ac:dyDescent="0.25">
      <c r="A170" s="2004"/>
      <c r="B170" s="2093" t="s">
        <v>5354</v>
      </c>
      <c r="C170" s="2497" t="s">
        <v>495</v>
      </c>
      <c r="D170" s="2498"/>
      <c r="E170" s="1587"/>
      <c r="F170" s="1563">
        <v>14</v>
      </c>
      <c r="G170" s="1563">
        <v>23</v>
      </c>
      <c r="H170" s="1563">
        <v>48</v>
      </c>
      <c r="I170" s="1563">
        <v>23</v>
      </c>
      <c r="J170" s="511"/>
      <c r="K170" s="976"/>
      <c r="L170" s="505">
        <f t="shared" si="39"/>
        <v>108</v>
      </c>
      <c r="M170" s="1554" t="s">
        <v>5217</v>
      </c>
    </row>
    <row r="171" spans="1:13" ht="15.75" customHeight="1" x14ac:dyDescent="0.25">
      <c r="A171" s="2004"/>
      <c r="B171" s="2094"/>
      <c r="C171" s="2499" t="s">
        <v>5269</v>
      </c>
      <c r="D171" s="2500"/>
      <c r="E171" s="1588"/>
      <c r="F171" s="1567">
        <v>26</v>
      </c>
      <c r="G171" s="1567">
        <v>46</v>
      </c>
      <c r="H171" s="1567">
        <v>49</v>
      </c>
      <c r="I171" s="1567">
        <v>50</v>
      </c>
      <c r="J171" s="513"/>
      <c r="K171" s="977"/>
      <c r="L171" s="507">
        <f t="shared" si="39"/>
        <v>171</v>
      </c>
      <c r="M171" s="1554" t="s">
        <v>5217</v>
      </c>
    </row>
    <row r="172" spans="1:13" ht="15.75" customHeight="1" x14ac:dyDescent="0.25">
      <c r="A172" s="2004"/>
      <c r="B172" s="2094"/>
      <c r="C172" s="2499" t="s">
        <v>497</v>
      </c>
      <c r="D172" s="2500"/>
      <c r="E172" s="1588"/>
      <c r="F172" s="1567">
        <v>139</v>
      </c>
      <c r="G172" s="1567">
        <v>102</v>
      </c>
      <c r="H172" s="1567">
        <v>25</v>
      </c>
      <c r="I172" s="1567">
        <v>74</v>
      </c>
      <c r="J172" s="513"/>
      <c r="K172" s="977"/>
      <c r="L172" s="507">
        <f t="shared" si="39"/>
        <v>340</v>
      </c>
      <c r="M172" s="1554" t="s">
        <v>5217</v>
      </c>
    </row>
    <row r="173" spans="1:13" ht="15.75" customHeight="1" x14ac:dyDescent="0.25">
      <c r="A173" s="2004"/>
      <c r="B173" s="2094"/>
      <c r="C173" s="2499" t="s">
        <v>498</v>
      </c>
      <c r="D173" s="2500"/>
      <c r="E173" s="1588"/>
      <c r="F173" s="1690">
        <f>F$21-SUM(F170:F172,F174:F176)</f>
        <v>180</v>
      </c>
      <c r="G173" s="1690">
        <f t="shared" ref="G173:I173" si="44">G$21-SUM(G170:G172,G174:G176)</f>
        <v>134</v>
      </c>
      <c r="H173" s="1690">
        <f t="shared" si="44"/>
        <v>125</v>
      </c>
      <c r="I173" s="1690">
        <f t="shared" si="44"/>
        <v>72</v>
      </c>
      <c r="J173" s="513"/>
      <c r="K173" s="977"/>
      <c r="L173" s="507">
        <f t="shared" si="39"/>
        <v>511</v>
      </c>
      <c r="M173" s="1554" t="s">
        <v>5217</v>
      </c>
    </row>
    <row r="174" spans="1:13" ht="15.75" customHeight="1" x14ac:dyDescent="0.25">
      <c r="A174" s="2004"/>
      <c r="B174" s="2094"/>
      <c r="C174" s="2499" t="s">
        <v>499</v>
      </c>
      <c r="D174" s="2500"/>
      <c r="E174" s="1588"/>
      <c r="F174" s="1567">
        <v>5</v>
      </c>
      <c r="G174" s="1567"/>
      <c r="H174" s="1567"/>
      <c r="I174" s="1567">
        <v>2</v>
      </c>
      <c r="J174" s="513"/>
      <c r="K174" s="977"/>
      <c r="L174" s="507">
        <f t="shared" si="39"/>
        <v>7</v>
      </c>
      <c r="M174" s="1554" t="s">
        <v>5217</v>
      </c>
    </row>
    <row r="175" spans="1:13" ht="15.75" customHeight="1" x14ac:dyDescent="0.25">
      <c r="A175" s="2004"/>
      <c r="B175" s="2094"/>
      <c r="C175" s="2499" t="s">
        <v>500</v>
      </c>
      <c r="D175" s="2500"/>
      <c r="E175" s="1588"/>
      <c r="F175" s="1567"/>
      <c r="G175" s="1567"/>
      <c r="H175" s="1567"/>
      <c r="I175" s="1567"/>
      <c r="J175" s="513"/>
      <c r="K175" s="977"/>
      <c r="L175" s="507">
        <f t="shared" si="39"/>
        <v>0</v>
      </c>
      <c r="M175" s="1554" t="s">
        <v>5217</v>
      </c>
    </row>
    <row r="176" spans="1:13" ht="15.75" customHeight="1" thickBot="1" x14ac:dyDescent="0.3">
      <c r="A176" s="2004"/>
      <c r="B176" s="2095"/>
      <c r="C176" s="2495" t="s">
        <v>5270</v>
      </c>
      <c r="D176" s="2496"/>
      <c r="E176" s="1590"/>
      <c r="F176" s="1573"/>
      <c r="G176" s="1573"/>
      <c r="H176" s="1573"/>
      <c r="I176" s="1573"/>
      <c r="J176" s="516"/>
      <c r="K176" s="1060"/>
      <c r="L176" s="510">
        <f t="shared" si="39"/>
        <v>0</v>
      </c>
      <c r="M176" s="1554" t="s">
        <v>5217</v>
      </c>
    </row>
    <row r="177" spans="1:13" ht="15.75" customHeight="1" x14ac:dyDescent="0.25">
      <c r="A177" s="2004"/>
      <c r="B177" s="2093" t="s">
        <v>5355</v>
      </c>
      <c r="C177" s="2497" t="s">
        <v>495</v>
      </c>
      <c r="D177" s="2498"/>
      <c r="E177" s="1587"/>
      <c r="F177" s="1579">
        <v>6</v>
      </c>
      <c r="G177" s="1579">
        <v>15</v>
      </c>
      <c r="H177" s="1579">
        <v>14</v>
      </c>
      <c r="I177" s="1563">
        <v>24</v>
      </c>
      <c r="J177" s="511"/>
      <c r="K177" s="976"/>
      <c r="L177" s="505">
        <f t="shared" si="39"/>
        <v>59</v>
      </c>
      <c r="M177" s="1554" t="s">
        <v>5217</v>
      </c>
    </row>
    <row r="178" spans="1:13" ht="15.75" customHeight="1" x14ac:dyDescent="0.25">
      <c r="A178" s="2004"/>
      <c r="B178" s="2094"/>
      <c r="C178" s="2499" t="s">
        <v>5269</v>
      </c>
      <c r="D178" s="2500"/>
      <c r="E178" s="1588"/>
      <c r="F178" s="1582">
        <v>44</v>
      </c>
      <c r="G178" s="1582">
        <v>39</v>
      </c>
      <c r="H178" s="1582">
        <v>47</v>
      </c>
      <c r="I178" s="1567">
        <v>54</v>
      </c>
      <c r="J178" s="513"/>
      <c r="K178" s="977"/>
      <c r="L178" s="507">
        <f t="shared" si="39"/>
        <v>184</v>
      </c>
      <c r="M178" s="1554" t="s">
        <v>5217</v>
      </c>
    </row>
    <row r="179" spans="1:13" ht="15.75" customHeight="1" x14ac:dyDescent="0.25">
      <c r="A179" s="2004"/>
      <c r="B179" s="2094"/>
      <c r="C179" s="2499" t="s">
        <v>497</v>
      </c>
      <c r="D179" s="2500"/>
      <c r="E179" s="1588"/>
      <c r="F179" s="1582">
        <v>19</v>
      </c>
      <c r="G179" s="1582">
        <v>108</v>
      </c>
      <c r="H179" s="1582">
        <v>102</v>
      </c>
      <c r="I179" s="1567">
        <v>77</v>
      </c>
      <c r="J179" s="513"/>
      <c r="K179" s="977"/>
      <c r="L179" s="507">
        <f t="shared" si="39"/>
        <v>306</v>
      </c>
      <c r="M179" s="1554" t="s">
        <v>5217</v>
      </c>
    </row>
    <row r="180" spans="1:13" ht="15.75" customHeight="1" x14ac:dyDescent="0.25">
      <c r="A180" s="2004"/>
      <c r="B180" s="2094"/>
      <c r="C180" s="2499" t="s">
        <v>498</v>
      </c>
      <c r="D180" s="2500"/>
      <c r="E180" s="1588"/>
      <c r="F180" s="1690">
        <f>F$21-SUM(F177:F179,F181:F183)</f>
        <v>286</v>
      </c>
      <c r="G180" s="1690">
        <f t="shared" ref="G180:I180" si="45">G$21-SUM(G177:G179,G181:G183)</f>
        <v>143</v>
      </c>
      <c r="H180" s="1690">
        <f t="shared" si="45"/>
        <v>84</v>
      </c>
      <c r="I180" s="1690">
        <f t="shared" si="45"/>
        <v>65</v>
      </c>
      <c r="J180" s="513"/>
      <c r="K180" s="977"/>
      <c r="L180" s="507">
        <f t="shared" si="39"/>
        <v>578</v>
      </c>
      <c r="M180" s="1554" t="s">
        <v>5217</v>
      </c>
    </row>
    <row r="181" spans="1:13" ht="15.75" customHeight="1" x14ac:dyDescent="0.25">
      <c r="A181" s="2004"/>
      <c r="B181" s="2094"/>
      <c r="C181" s="2499" t="s">
        <v>499</v>
      </c>
      <c r="D181" s="2500"/>
      <c r="E181" s="1588"/>
      <c r="F181" s="1582">
        <v>9</v>
      </c>
      <c r="G181" s="1582"/>
      <c r="H181" s="1582"/>
      <c r="I181" s="1567">
        <v>1</v>
      </c>
      <c r="J181" s="513"/>
      <c r="K181" s="977"/>
      <c r="L181" s="507">
        <f t="shared" si="39"/>
        <v>10</v>
      </c>
      <c r="M181" s="1554" t="s">
        <v>5217</v>
      </c>
    </row>
    <row r="182" spans="1:13" ht="15.75" customHeight="1" x14ac:dyDescent="0.25">
      <c r="A182" s="2004"/>
      <c r="B182" s="2094"/>
      <c r="C182" s="2499" t="s">
        <v>500</v>
      </c>
      <c r="D182" s="2500"/>
      <c r="E182" s="1588"/>
      <c r="F182" s="1582"/>
      <c r="G182" s="1582"/>
      <c r="H182" s="1582"/>
      <c r="I182" s="1567"/>
      <c r="J182" s="513"/>
      <c r="K182" s="977"/>
      <c r="L182" s="507">
        <f t="shared" si="39"/>
        <v>0</v>
      </c>
      <c r="M182" s="1554" t="s">
        <v>5217</v>
      </c>
    </row>
    <row r="183" spans="1:13" ht="15.75" customHeight="1" thickBot="1" x14ac:dyDescent="0.3">
      <c r="A183" s="2004"/>
      <c r="B183" s="2095"/>
      <c r="C183" s="2495" t="s">
        <v>5270</v>
      </c>
      <c r="D183" s="2496"/>
      <c r="E183" s="1590"/>
      <c r="F183" s="1584"/>
      <c r="G183" s="1584"/>
      <c r="H183" s="1584"/>
      <c r="I183" s="1573"/>
      <c r="J183" s="516"/>
      <c r="K183" s="1060"/>
      <c r="L183" s="510">
        <f t="shared" si="39"/>
        <v>0</v>
      </c>
      <c r="M183" s="1554" t="s">
        <v>5217</v>
      </c>
    </row>
    <row r="184" spans="1:13" ht="15.75" customHeight="1" x14ac:dyDescent="0.25">
      <c r="A184" s="2004"/>
      <c r="B184" s="2093" t="s">
        <v>5356</v>
      </c>
      <c r="C184" s="2497" t="s">
        <v>495</v>
      </c>
      <c r="D184" s="2498"/>
      <c r="E184" s="1587"/>
      <c r="F184" s="1563">
        <v>37</v>
      </c>
      <c r="G184" s="1563">
        <v>22</v>
      </c>
      <c r="H184" s="1563">
        <v>15</v>
      </c>
      <c r="I184" s="1563">
        <v>26</v>
      </c>
      <c r="J184" s="511"/>
      <c r="K184" s="976"/>
      <c r="L184" s="505">
        <f t="shared" si="39"/>
        <v>100</v>
      </c>
      <c r="M184" s="1554" t="s">
        <v>5217</v>
      </c>
    </row>
    <row r="185" spans="1:13" ht="15.75" customHeight="1" x14ac:dyDescent="0.25">
      <c r="A185" s="2004"/>
      <c r="B185" s="2094"/>
      <c r="C185" s="2499" t="s">
        <v>5269</v>
      </c>
      <c r="D185" s="2500"/>
      <c r="E185" s="1588"/>
      <c r="F185" s="1567">
        <v>72</v>
      </c>
      <c r="G185" s="1567">
        <v>50</v>
      </c>
      <c r="H185" s="1567">
        <v>49</v>
      </c>
      <c r="I185" s="1567">
        <v>57</v>
      </c>
      <c r="J185" s="513"/>
      <c r="K185" s="977"/>
      <c r="L185" s="507">
        <f t="shared" si="39"/>
        <v>228</v>
      </c>
      <c r="M185" s="1554" t="s">
        <v>5217</v>
      </c>
    </row>
    <row r="186" spans="1:13" ht="15.75" customHeight="1" x14ac:dyDescent="0.25">
      <c r="A186" s="2004"/>
      <c r="B186" s="2094"/>
      <c r="C186" s="2499" t="s">
        <v>497</v>
      </c>
      <c r="D186" s="2500"/>
      <c r="E186" s="1588"/>
      <c r="F186" s="1567">
        <v>106</v>
      </c>
      <c r="G186" s="1567">
        <v>126</v>
      </c>
      <c r="H186" s="1567">
        <v>98</v>
      </c>
      <c r="I186" s="1567">
        <v>49</v>
      </c>
      <c r="J186" s="513"/>
      <c r="K186" s="977"/>
      <c r="L186" s="507">
        <f t="shared" si="39"/>
        <v>379</v>
      </c>
      <c r="M186" s="1554" t="s">
        <v>5217</v>
      </c>
    </row>
    <row r="187" spans="1:13" ht="15.75" customHeight="1" x14ac:dyDescent="0.25">
      <c r="A187" s="2004"/>
      <c r="B187" s="2094"/>
      <c r="C187" s="2499" t="s">
        <v>498</v>
      </c>
      <c r="D187" s="2500"/>
      <c r="E187" s="1588"/>
      <c r="F187" s="1690">
        <f>F$21-SUM(F184:F186,F188:F190)</f>
        <v>146</v>
      </c>
      <c r="G187" s="1690">
        <f t="shared" ref="G187:I187" si="46">G$21-SUM(G184:G186,G188:G190)</f>
        <v>107</v>
      </c>
      <c r="H187" s="1690">
        <f t="shared" si="46"/>
        <v>85</v>
      </c>
      <c r="I187" s="1690">
        <f t="shared" si="46"/>
        <v>89</v>
      </c>
      <c r="J187" s="513"/>
      <c r="K187" s="977"/>
      <c r="L187" s="507">
        <f t="shared" si="39"/>
        <v>427</v>
      </c>
      <c r="M187" s="1554" t="s">
        <v>5217</v>
      </c>
    </row>
    <row r="188" spans="1:13" ht="15.75" customHeight="1" x14ac:dyDescent="0.25">
      <c r="A188" s="2004"/>
      <c r="B188" s="2094"/>
      <c r="C188" s="2499" t="s">
        <v>499</v>
      </c>
      <c r="D188" s="2500"/>
      <c r="E188" s="1588"/>
      <c r="F188" s="1567">
        <v>3</v>
      </c>
      <c r="G188" s="1567"/>
      <c r="H188" s="1567"/>
      <c r="I188" s="1567"/>
      <c r="J188" s="513"/>
      <c r="K188" s="977"/>
      <c r="L188" s="507">
        <f t="shared" si="39"/>
        <v>3</v>
      </c>
      <c r="M188" s="1554" t="s">
        <v>5217</v>
      </c>
    </row>
    <row r="189" spans="1:13" ht="15.75" customHeight="1" x14ac:dyDescent="0.25">
      <c r="A189" s="2004"/>
      <c r="B189" s="2094"/>
      <c r="C189" s="2499" t="s">
        <v>500</v>
      </c>
      <c r="D189" s="2500"/>
      <c r="E189" s="1588"/>
      <c r="F189" s="1567"/>
      <c r="G189" s="1567"/>
      <c r="H189" s="1567"/>
      <c r="I189" s="1567"/>
      <c r="J189" s="513"/>
      <c r="K189" s="977"/>
      <c r="L189" s="507">
        <f t="shared" si="39"/>
        <v>0</v>
      </c>
      <c r="M189" s="1554" t="s">
        <v>5217</v>
      </c>
    </row>
    <row r="190" spans="1:13" ht="15.75" customHeight="1" thickBot="1" x14ac:dyDescent="0.3">
      <c r="A190" s="2004"/>
      <c r="B190" s="2095"/>
      <c r="C190" s="2495" t="s">
        <v>5270</v>
      </c>
      <c r="D190" s="2496"/>
      <c r="E190" s="1590"/>
      <c r="F190" s="1573"/>
      <c r="G190" s="1573"/>
      <c r="H190" s="1573"/>
      <c r="I190" s="1573"/>
      <c r="J190" s="516"/>
      <c r="K190" s="1060"/>
      <c r="L190" s="510">
        <f t="shared" si="39"/>
        <v>0</v>
      </c>
      <c r="M190" s="1554" t="s">
        <v>5217</v>
      </c>
    </row>
    <row r="191" spans="1:13" ht="15.75" customHeight="1" x14ac:dyDescent="0.25">
      <c r="A191" s="2004"/>
      <c r="B191" s="2093" t="s">
        <v>5357</v>
      </c>
      <c r="C191" s="2497" t="s">
        <v>495</v>
      </c>
      <c r="D191" s="2498"/>
      <c r="E191" s="1587"/>
      <c r="F191" s="1563">
        <v>30</v>
      </c>
      <c r="G191" s="1563">
        <v>59</v>
      </c>
      <c r="H191" s="1563">
        <v>33</v>
      </c>
      <c r="I191" s="1563">
        <v>44</v>
      </c>
      <c r="J191" s="511"/>
      <c r="K191" s="976"/>
      <c r="L191" s="505">
        <f t="shared" si="39"/>
        <v>166</v>
      </c>
      <c r="M191" s="1554" t="s">
        <v>5217</v>
      </c>
    </row>
    <row r="192" spans="1:13" ht="15.75" customHeight="1" x14ac:dyDescent="0.25">
      <c r="A192" s="2004"/>
      <c r="B192" s="2094"/>
      <c r="C192" s="2499" t="s">
        <v>5269</v>
      </c>
      <c r="D192" s="2500"/>
      <c r="E192" s="1588"/>
      <c r="F192" s="1567">
        <v>26</v>
      </c>
      <c r="G192" s="1567">
        <v>98</v>
      </c>
      <c r="H192" s="1567">
        <v>56</v>
      </c>
      <c r="I192" s="1567">
        <v>22</v>
      </c>
      <c r="J192" s="513"/>
      <c r="K192" s="977"/>
      <c r="L192" s="507">
        <f t="shared" si="39"/>
        <v>202</v>
      </c>
      <c r="M192" s="1554" t="s">
        <v>5217</v>
      </c>
    </row>
    <row r="193" spans="1:13" ht="15.75" customHeight="1" x14ac:dyDescent="0.25">
      <c r="A193" s="2004"/>
      <c r="B193" s="2094"/>
      <c r="C193" s="2499" t="s">
        <v>497</v>
      </c>
      <c r="D193" s="2500"/>
      <c r="E193" s="1588"/>
      <c r="F193" s="1567">
        <v>70</v>
      </c>
      <c r="G193" s="1567">
        <v>79</v>
      </c>
      <c r="H193" s="1567">
        <v>64</v>
      </c>
      <c r="I193" s="1567">
        <v>67</v>
      </c>
      <c r="J193" s="513"/>
      <c r="K193" s="977"/>
      <c r="L193" s="507">
        <f t="shared" si="39"/>
        <v>280</v>
      </c>
      <c r="M193" s="1554" t="s">
        <v>5217</v>
      </c>
    </row>
    <row r="194" spans="1:13" ht="15.75" customHeight="1" x14ac:dyDescent="0.25">
      <c r="A194" s="2004"/>
      <c r="B194" s="2094"/>
      <c r="C194" s="2499" t="s">
        <v>498</v>
      </c>
      <c r="D194" s="2500"/>
      <c r="E194" s="1588"/>
      <c r="F194" s="1690">
        <f>F$21-SUM(F191:F193,F195:F197)</f>
        <v>223</v>
      </c>
      <c r="G194" s="1690">
        <f t="shared" ref="G194:I194" si="47">G$21-SUM(G191:G193,G195:G197)</f>
        <v>69</v>
      </c>
      <c r="H194" s="1690">
        <f t="shared" si="47"/>
        <v>94</v>
      </c>
      <c r="I194" s="1690">
        <f t="shared" si="47"/>
        <v>88</v>
      </c>
      <c r="J194" s="513"/>
      <c r="K194" s="977"/>
      <c r="L194" s="507">
        <f t="shared" si="39"/>
        <v>474</v>
      </c>
      <c r="M194" s="1554" t="s">
        <v>5217</v>
      </c>
    </row>
    <row r="195" spans="1:13" ht="15.75" customHeight="1" x14ac:dyDescent="0.25">
      <c r="A195" s="2004"/>
      <c r="B195" s="2094"/>
      <c r="C195" s="2499" t="s">
        <v>499</v>
      </c>
      <c r="D195" s="2500"/>
      <c r="E195" s="1588"/>
      <c r="F195" s="1567">
        <v>15</v>
      </c>
      <c r="G195" s="1567"/>
      <c r="H195" s="1567"/>
      <c r="I195" s="1567"/>
      <c r="J195" s="513"/>
      <c r="K195" s="977"/>
      <c r="L195" s="507">
        <f t="shared" si="39"/>
        <v>15</v>
      </c>
      <c r="M195" s="1554" t="s">
        <v>5217</v>
      </c>
    </row>
    <row r="196" spans="1:13" ht="15.75" customHeight="1" x14ac:dyDescent="0.25">
      <c r="A196" s="2004"/>
      <c r="B196" s="2094"/>
      <c r="C196" s="2499" t="s">
        <v>500</v>
      </c>
      <c r="D196" s="2500"/>
      <c r="E196" s="1588"/>
      <c r="F196" s="1567"/>
      <c r="G196" s="1567"/>
      <c r="H196" s="1567"/>
      <c r="I196" s="1567"/>
      <c r="J196" s="513"/>
      <c r="K196" s="977"/>
      <c r="L196" s="507">
        <f t="shared" si="39"/>
        <v>0</v>
      </c>
      <c r="M196" s="1554" t="s">
        <v>5217</v>
      </c>
    </row>
    <row r="197" spans="1:13" ht="15.75" customHeight="1" thickBot="1" x14ac:dyDescent="0.3">
      <c r="A197" s="2005"/>
      <c r="B197" s="2095"/>
      <c r="C197" s="2495" t="s">
        <v>5270</v>
      </c>
      <c r="D197" s="2496"/>
      <c r="E197" s="1590"/>
      <c r="F197" s="1573"/>
      <c r="G197" s="1573"/>
      <c r="H197" s="1573"/>
      <c r="I197" s="1573"/>
      <c r="J197" s="516"/>
      <c r="K197" s="1060"/>
      <c r="L197" s="510">
        <f t="shared" si="39"/>
        <v>0</v>
      </c>
      <c r="M197" s="1554" t="s">
        <v>5217</v>
      </c>
    </row>
    <row r="198" spans="1:13" ht="24" hidden="1" customHeight="1" thickBot="1" x14ac:dyDescent="0.3">
      <c r="A198" s="2097">
        <v>39</v>
      </c>
      <c r="B198" s="2098" t="s">
        <v>5276</v>
      </c>
      <c r="C198" s="2099"/>
      <c r="D198" s="2501"/>
      <c r="E198" s="1061"/>
      <c r="F198" s="247" t="s">
        <v>502</v>
      </c>
      <c r="G198" s="247" t="s">
        <v>503</v>
      </c>
      <c r="H198" s="247" t="s">
        <v>504</v>
      </c>
      <c r="I198" s="247" t="s">
        <v>505</v>
      </c>
      <c r="J198" s="1062"/>
      <c r="K198" s="1063"/>
      <c r="L198" s="1064" t="s">
        <v>444</v>
      </c>
      <c r="M198" s="1554" t="s">
        <v>5240</v>
      </c>
    </row>
    <row r="199" spans="1:13" ht="15" hidden="1" customHeight="1" x14ac:dyDescent="0.25">
      <c r="A199" s="2097"/>
      <c r="B199" s="2116" t="s">
        <v>13</v>
      </c>
      <c r="C199" s="2104" t="s">
        <v>14</v>
      </c>
      <c r="D199" s="537" t="s">
        <v>385</v>
      </c>
      <c r="E199" s="1065"/>
      <c r="F199" s="327"/>
      <c r="G199" s="327"/>
      <c r="H199" s="327"/>
      <c r="I199" s="327"/>
      <c r="J199" s="985"/>
      <c r="K199" s="984"/>
      <c r="L199" s="256">
        <f t="shared" si="39"/>
        <v>0</v>
      </c>
      <c r="M199" s="1554" t="s">
        <v>5240</v>
      </c>
    </row>
    <row r="200" spans="1:13" ht="15.75" hidden="1" thickBot="1" x14ac:dyDescent="0.3">
      <c r="A200" s="2097"/>
      <c r="B200" s="2102"/>
      <c r="C200" s="2105"/>
      <c r="D200" s="538" t="s">
        <v>386</v>
      </c>
      <c r="E200" s="1066"/>
      <c r="F200" s="330"/>
      <c r="G200" s="330"/>
      <c r="H200" s="330"/>
      <c r="I200" s="330"/>
      <c r="J200" s="989"/>
      <c r="K200" s="988"/>
      <c r="L200" s="950">
        <f t="shared" si="39"/>
        <v>0</v>
      </c>
      <c r="M200" s="1554" t="s">
        <v>5240</v>
      </c>
    </row>
    <row r="201" spans="1:13" ht="15.75" hidden="1" thickBot="1" x14ac:dyDescent="0.3">
      <c r="A201" s="2097"/>
      <c r="B201" s="2102"/>
      <c r="C201" s="2106"/>
      <c r="D201" s="539" t="s">
        <v>444</v>
      </c>
      <c r="E201" s="529"/>
      <c r="F201" s="529">
        <f t="shared" ref="F201:H201" si="48">SUM(F199:F200)</f>
        <v>0</v>
      </c>
      <c r="G201" s="529">
        <f t="shared" si="48"/>
        <v>0</v>
      </c>
      <c r="H201" s="529">
        <f t="shared" si="48"/>
        <v>0</v>
      </c>
      <c r="I201" s="529">
        <f>SUM(I199:I200)</f>
        <v>0</v>
      </c>
      <c r="J201" s="1067"/>
      <c r="K201" s="1068"/>
      <c r="L201" s="955">
        <f t="shared" si="39"/>
        <v>0</v>
      </c>
      <c r="M201" s="1554" t="s">
        <v>5240</v>
      </c>
    </row>
    <row r="202" spans="1:13" ht="15.75" hidden="1" thickBot="1" x14ac:dyDescent="0.3">
      <c r="A202" s="2097"/>
      <c r="B202" s="2102"/>
      <c r="C202" s="2110" t="s">
        <v>15</v>
      </c>
      <c r="D202" s="538" t="s">
        <v>385</v>
      </c>
      <c r="E202" s="1066"/>
      <c r="F202" s="330"/>
      <c r="G202" s="330"/>
      <c r="H202" s="330"/>
      <c r="I202" s="330"/>
      <c r="J202" s="989"/>
      <c r="K202" s="988"/>
      <c r="L202" s="256">
        <f t="shared" si="39"/>
        <v>0</v>
      </c>
      <c r="M202" s="1554" t="s">
        <v>5240</v>
      </c>
    </row>
    <row r="203" spans="1:13" ht="15.75" hidden="1" thickBot="1" x14ac:dyDescent="0.3">
      <c r="A203" s="2097"/>
      <c r="B203" s="2102"/>
      <c r="C203" s="2105"/>
      <c r="D203" s="538" t="s">
        <v>386</v>
      </c>
      <c r="E203" s="1066"/>
      <c r="F203" s="330"/>
      <c r="G203" s="330"/>
      <c r="H203" s="330"/>
      <c r="I203" s="330"/>
      <c r="J203" s="989"/>
      <c r="K203" s="988"/>
      <c r="L203" s="950">
        <f t="shared" si="39"/>
        <v>0</v>
      </c>
      <c r="M203" s="1554" t="s">
        <v>5240</v>
      </c>
    </row>
    <row r="204" spans="1:13" ht="15.75" hidden="1" thickBot="1" x14ac:dyDescent="0.3">
      <c r="A204" s="2097"/>
      <c r="B204" s="2102"/>
      <c r="C204" s="2106"/>
      <c r="D204" s="539" t="s">
        <v>444</v>
      </c>
      <c r="E204" s="529"/>
      <c r="F204" s="529">
        <f t="shared" ref="F204:I204" si="49">SUM(F202:F203)</f>
        <v>0</v>
      </c>
      <c r="G204" s="529">
        <f t="shared" si="49"/>
        <v>0</v>
      </c>
      <c r="H204" s="529">
        <f t="shared" si="49"/>
        <v>0</v>
      </c>
      <c r="I204" s="529">
        <f t="shared" si="49"/>
        <v>0</v>
      </c>
      <c r="J204" s="1067"/>
      <c r="K204" s="1068"/>
      <c r="L204" s="955">
        <f t="shared" si="39"/>
        <v>0</v>
      </c>
      <c r="M204" s="1554" t="s">
        <v>5240</v>
      </c>
    </row>
    <row r="205" spans="1:13" ht="15" hidden="1" customHeight="1" x14ac:dyDescent="0.25">
      <c r="A205" s="2097"/>
      <c r="B205" s="2102"/>
      <c r="C205" s="2110" t="s">
        <v>16</v>
      </c>
      <c r="D205" s="538" t="s">
        <v>385</v>
      </c>
      <c r="E205" s="1066"/>
      <c r="F205" s="330"/>
      <c r="G205" s="330"/>
      <c r="H205" s="330"/>
      <c r="I205" s="330"/>
      <c r="J205" s="989"/>
      <c r="K205" s="988"/>
      <c r="L205" s="256">
        <f t="shared" si="39"/>
        <v>0</v>
      </c>
      <c r="M205" s="1554" t="s">
        <v>5240</v>
      </c>
    </row>
    <row r="206" spans="1:13" ht="15" hidden="1" customHeight="1" x14ac:dyDescent="0.25">
      <c r="A206" s="2097"/>
      <c r="B206" s="2102"/>
      <c r="C206" s="2105"/>
      <c r="D206" s="538" t="s">
        <v>386</v>
      </c>
      <c r="E206" s="1066"/>
      <c r="F206" s="330"/>
      <c r="G206" s="330"/>
      <c r="H206" s="330"/>
      <c r="I206" s="330"/>
      <c r="J206" s="989"/>
      <c r="K206" s="988"/>
      <c r="L206" s="950">
        <f t="shared" si="39"/>
        <v>0</v>
      </c>
      <c r="M206" s="1554" t="s">
        <v>5240</v>
      </c>
    </row>
    <row r="207" spans="1:13" ht="15.75" hidden="1" thickBot="1" x14ac:dyDescent="0.3">
      <c r="A207" s="2097"/>
      <c r="B207" s="2102"/>
      <c r="C207" s="2106"/>
      <c r="D207" s="539" t="s">
        <v>444</v>
      </c>
      <c r="E207" s="529"/>
      <c r="F207" s="529">
        <f t="shared" ref="F207:I207" si="50">SUM(F205:F206)</f>
        <v>0</v>
      </c>
      <c r="G207" s="529">
        <f t="shared" si="50"/>
        <v>0</v>
      </c>
      <c r="H207" s="529">
        <f t="shared" si="50"/>
        <v>0</v>
      </c>
      <c r="I207" s="529">
        <f t="shared" si="50"/>
        <v>0</v>
      </c>
      <c r="J207" s="1067"/>
      <c r="K207" s="1068"/>
      <c r="L207" s="955">
        <f t="shared" ref="L207:L226" si="51">SUM(F207:I207)</f>
        <v>0</v>
      </c>
      <c r="M207" s="1554" t="s">
        <v>5240</v>
      </c>
    </row>
    <row r="208" spans="1:13" ht="15" hidden="1" customHeight="1" x14ac:dyDescent="0.25">
      <c r="A208" s="2097"/>
      <c r="B208" s="2102"/>
      <c r="C208" s="2110" t="s">
        <v>17</v>
      </c>
      <c r="D208" s="538" t="s">
        <v>385</v>
      </c>
      <c r="E208" s="1066"/>
      <c r="F208" s="1066">
        <f t="shared" ref="F208:I209" si="52">F19-SUM(F199,F202,F205)</f>
        <v>176</v>
      </c>
      <c r="G208" s="1066">
        <f t="shared" si="52"/>
        <v>139</v>
      </c>
      <c r="H208" s="1066">
        <f t="shared" si="52"/>
        <v>129</v>
      </c>
      <c r="I208" s="1066">
        <f t="shared" si="52"/>
        <v>107</v>
      </c>
      <c r="J208" s="989"/>
      <c r="K208" s="988"/>
      <c r="L208" s="256">
        <f t="shared" si="51"/>
        <v>551</v>
      </c>
      <c r="M208" s="1554" t="s">
        <v>5240</v>
      </c>
    </row>
    <row r="209" spans="1:13" ht="15" hidden="1" customHeight="1" x14ac:dyDescent="0.25">
      <c r="A209" s="2097"/>
      <c r="B209" s="2102"/>
      <c r="C209" s="2105"/>
      <c r="D209" s="538" t="s">
        <v>386</v>
      </c>
      <c r="E209" s="1066"/>
      <c r="F209" s="1066">
        <f t="shared" si="52"/>
        <v>188</v>
      </c>
      <c r="G209" s="1066">
        <f t="shared" si="52"/>
        <v>166</v>
      </c>
      <c r="H209" s="1066">
        <f t="shared" si="52"/>
        <v>118</v>
      </c>
      <c r="I209" s="1066">
        <f t="shared" si="52"/>
        <v>114</v>
      </c>
      <c r="J209" s="989"/>
      <c r="K209" s="988"/>
      <c r="L209" s="950">
        <f t="shared" si="51"/>
        <v>586</v>
      </c>
      <c r="M209" s="1554" t="s">
        <v>5240</v>
      </c>
    </row>
    <row r="210" spans="1:13" ht="15" hidden="1" customHeight="1" thickBot="1" x14ac:dyDescent="0.3">
      <c r="A210" s="2112"/>
      <c r="B210" s="2103"/>
      <c r="C210" s="2111"/>
      <c r="D210" s="540" t="s">
        <v>444</v>
      </c>
      <c r="E210" s="533"/>
      <c r="F210" s="533">
        <f t="shared" ref="F210:I210" si="53">SUM(F208:F209)</f>
        <v>364</v>
      </c>
      <c r="G210" s="533">
        <f t="shared" si="53"/>
        <v>305</v>
      </c>
      <c r="H210" s="533">
        <f t="shared" si="53"/>
        <v>247</v>
      </c>
      <c r="I210" s="533">
        <f t="shared" si="53"/>
        <v>221</v>
      </c>
      <c r="J210" s="1069"/>
      <c r="K210" s="1070"/>
      <c r="L210" s="955">
        <f t="shared" si="51"/>
        <v>1137</v>
      </c>
      <c r="M210" s="1554" t="s">
        <v>5240</v>
      </c>
    </row>
    <row r="211" spans="1:13" ht="20.25" hidden="1" customHeight="1" thickBot="1" x14ac:dyDescent="0.3">
      <c r="A211" s="2096">
        <v>40</v>
      </c>
      <c r="B211" s="2098" t="s">
        <v>5276</v>
      </c>
      <c r="C211" s="2099"/>
      <c r="D211" s="2100"/>
      <c r="E211" s="1061"/>
      <c r="F211" s="247" t="s">
        <v>502</v>
      </c>
      <c r="G211" s="247" t="s">
        <v>503</v>
      </c>
      <c r="H211" s="247" t="s">
        <v>504</v>
      </c>
      <c r="I211" s="247" t="s">
        <v>505</v>
      </c>
      <c r="J211" s="1062"/>
      <c r="K211" s="1063"/>
      <c r="L211" s="1064" t="s">
        <v>444</v>
      </c>
      <c r="M211" s="1554" t="s">
        <v>5240</v>
      </c>
    </row>
    <row r="212" spans="1:13" ht="15" hidden="1" customHeight="1" x14ac:dyDescent="0.25">
      <c r="A212" s="2097"/>
      <c r="B212" s="2101" t="s">
        <v>19</v>
      </c>
      <c r="C212" s="2104" t="s">
        <v>14</v>
      </c>
      <c r="D212" s="537" t="s">
        <v>385</v>
      </c>
      <c r="E212" s="1065"/>
      <c r="F212" s="327"/>
      <c r="G212" s="327"/>
      <c r="H212" s="327"/>
      <c r="I212" s="327"/>
      <c r="J212" s="985"/>
      <c r="K212" s="984"/>
      <c r="L212" s="256">
        <f t="shared" si="51"/>
        <v>0</v>
      </c>
      <c r="M212" s="1554" t="s">
        <v>5240</v>
      </c>
    </row>
    <row r="213" spans="1:13" ht="15.75" hidden="1" thickBot="1" x14ac:dyDescent="0.3">
      <c r="A213" s="2097"/>
      <c r="B213" s="2102"/>
      <c r="C213" s="2105"/>
      <c r="D213" s="538" t="s">
        <v>386</v>
      </c>
      <c r="E213" s="1066"/>
      <c r="F213" s="330"/>
      <c r="G213" s="330"/>
      <c r="H213" s="330"/>
      <c r="I213" s="330"/>
      <c r="J213" s="989"/>
      <c r="K213" s="988"/>
      <c r="L213" s="950">
        <f t="shared" si="51"/>
        <v>0</v>
      </c>
      <c r="M213" s="1554" t="s">
        <v>5240</v>
      </c>
    </row>
    <row r="214" spans="1:13" ht="15.75" hidden="1" thickBot="1" x14ac:dyDescent="0.3">
      <c r="A214" s="2097"/>
      <c r="B214" s="2102"/>
      <c r="C214" s="2106"/>
      <c r="D214" s="539" t="s">
        <v>444</v>
      </c>
      <c r="E214" s="529"/>
      <c r="F214" s="529">
        <f t="shared" ref="F214:I214" si="54">SUM(F212:F213)</f>
        <v>0</v>
      </c>
      <c r="G214" s="529">
        <f t="shared" si="54"/>
        <v>0</v>
      </c>
      <c r="H214" s="529">
        <f t="shared" si="54"/>
        <v>0</v>
      </c>
      <c r="I214" s="529">
        <f t="shared" si="54"/>
        <v>0</v>
      </c>
      <c r="J214" s="1067"/>
      <c r="K214" s="1068"/>
      <c r="L214" s="955">
        <f t="shared" si="51"/>
        <v>0</v>
      </c>
      <c r="M214" s="1554" t="s">
        <v>5240</v>
      </c>
    </row>
    <row r="215" spans="1:13" ht="15" hidden="1" customHeight="1" x14ac:dyDescent="0.25">
      <c r="A215" s="2097"/>
      <c r="B215" s="2102"/>
      <c r="C215" s="2107" t="s">
        <v>15</v>
      </c>
      <c r="D215" s="538" t="s">
        <v>385</v>
      </c>
      <c r="E215" s="1066"/>
      <c r="F215" s="330"/>
      <c r="G215" s="330"/>
      <c r="H215" s="330"/>
      <c r="I215" s="330"/>
      <c r="J215" s="989"/>
      <c r="K215" s="988"/>
      <c r="L215" s="256">
        <f t="shared" si="51"/>
        <v>0</v>
      </c>
      <c r="M215" s="1554" t="s">
        <v>5240</v>
      </c>
    </row>
    <row r="216" spans="1:13" ht="15.75" hidden="1" thickBot="1" x14ac:dyDescent="0.3">
      <c r="A216" s="2097"/>
      <c r="B216" s="2102"/>
      <c r="C216" s="2108"/>
      <c r="D216" s="538" t="s">
        <v>386</v>
      </c>
      <c r="E216" s="1066"/>
      <c r="F216" s="330"/>
      <c r="G216" s="330"/>
      <c r="H216" s="330"/>
      <c r="I216" s="330"/>
      <c r="J216" s="989"/>
      <c r="K216" s="988"/>
      <c r="L216" s="950">
        <f t="shared" si="51"/>
        <v>0</v>
      </c>
      <c r="M216" s="1554" t="s">
        <v>5240</v>
      </c>
    </row>
    <row r="217" spans="1:13" ht="15.75" hidden="1" thickBot="1" x14ac:dyDescent="0.3">
      <c r="A217" s="2097"/>
      <c r="B217" s="2102"/>
      <c r="C217" s="2109"/>
      <c r="D217" s="539" t="s">
        <v>444</v>
      </c>
      <c r="E217" s="529"/>
      <c r="F217" s="529">
        <f t="shared" ref="F217:I217" si="55">SUM(F215:F216)</f>
        <v>0</v>
      </c>
      <c r="G217" s="529">
        <f t="shared" si="55"/>
        <v>0</v>
      </c>
      <c r="H217" s="529">
        <f t="shared" si="55"/>
        <v>0</v>
      </c>
      <c r="I217" s="529">
        <f t="shared" si="55"/>
        <v>0</v>
      </c>
      <c r="J217" s="1067"/>
      <c r="K217" s="1068"/>
      <c r="L217" s="955">
        <f t="shared" si="51"/>
        <v>0</v>
      </c>
      <c r="M217" s="1554" t="s">
        <v>5240</v>
      </c>
    </row>
    <row r="218" spans="1:13" ht="15" hidden="1" customHeight="1" x14ac:dyDescent="0.25">
      <c r="A218" s="2097"/>
      <c r="B218" s="2102"/>
      <c r="C218" s="2110" t="s">
        <v>16</v>
      </c>
      <c r="D218" s="538" t="s">
        <v>385</v>
      </c>
      <c r="E218" s="1066"/>
      <c r="F218" s="330"/>
      <c r="G218" s="330"/>
      <c r="H218" s="330"/>
      <c r="I218" s="330"/>
      <c r="J218" s="989"/>
      <c r="K218" s="988"/>
      <c r="L218" s="256">
        <f t="shared" si="51"/>
        <v>0</v>
      </c>
      <c r="M218" s="1554" t="s">
        <v>5240</v>
      </c>
    </row>
    <row r="219" spans="1:13" ht="15.75" hidden="1" thickBot="1" x14ac:dyDescent="0.3">
      <c r="A219" s="2097"/>
      <c r="B219" s="2102"/>
      <c r="C219" s="2105"/>
      <c r="D219" s="538" t="s">
        <v>386</v>
      </c>
      <c r="E219" s="1066"/>
      <c r="F219" s="330"/>
      <c r="G219" s="330"/>
      <c r="H219" s="330"/>
      <c r="I219" s="330"/>
      <c r="J219" s="989"/>
      <c r="K219" s="988"/>
      <c r="L219" s="950">
        <f t="shared" si="51"/>
        <v>0</v>
      </c>
      <c r="M219" s="1554" t="s">
        <v>5240</v>
      </c>
    </row>
    <row r="220" spans="1:13" ht="15.75" hidden="1" thickBot="1" x14ac:dyDescent="0.3">
      <c r="A220" s="2097"/>
      <c r="B220" s="2102"/>
      <c r="C220" s="2106"/>
      <c r="D220" s="539" t="s">
        <v>444</v>
      </c>
      <c r="E220" s="529"/>
      <c r="F220" s="529">
        <f t="shared" ref="F220:I220" si="56">SUM(F218:F219)</f>
        <v>0</v>
      </c>
      <c r="G220" s="529">
        <f t="shared" si="56"/>
        <v>0</v>
      </c>
      <c r="H220" s="529">
        <f t="shared" si="56"/>
        <v>0</v>
      </c>
      <c r="I220" s="529">
        <f t="shared" si="56"/>
        <v>0</v>
      </c>
      <c r="J220" s="1067"/>
      <c r="K220" s="1068"/>
      <c r="L220" s="955">
        <f t="shared" si="51"/>
        <v>0</v>
      </c>
      <c r="M220" s="1554" t="s">
        <v>5240</v>
      </c>
    </row>
    <row r="221" spans="1:13" ht="15" hidden="1" customHeight="1" x14ac:dyDescent="0.25">
      <c r="A221" s="2097"/>
      <c r="B221" s="2102"/>
      <c r="C221" s="2110" t="s">
        <v>17</v>
      </c>
      <c r="D221" s="538" t="s">
        <v>385</v>
      </c>
      <c r="E221" s="1066"/>
      <c r="F221" s="1066">
        <f t="shared" ref="F221:I222" si="57">F19-SUM(F212,F215,F218)</f>
        <v>176</v>
      </c>
      <c r="G221" s="1066">
        <f t="shared" si="57"/>
        <v>139</v>
      </c>
      <c r="H221" s="1066">
        <f t="shared" si="57"/>
        <v>129</v>
      </c>
      <c r="I221" s="1066">
        <f t="shared" si="57"/>
        <v>107</v>
      </c>
      <c r="J221" s="989"/>
      <c r="K221" s="988"/>
      <c r="L221" s="256">
        <f t="shared" si="51"/>
        <v>551</v>
      </c>
      <c r="M221" s="1554" t="s">
        <v>5240</v>
      </c>
    </row>
    <row r="222" spans="1:13" ht="15.75" hidden="1" thickBot="1" x14ac:dyDescent="0.3">
      <c r="A222" s="2097"/>
      <c r="B222" s="2102"/>
      <c r="C222" s="2105"/>
      <c r="D222" s="538" t="s">
        <v>386</v>
      </c>
      <c r="E222" s="1066"/>
      <c r="F222" s="1066">
        <f t="shared" si="57"/>
        <v>188</v>
      </c>
      <c r="G222" s="1066">
        <f t="shared" si="57"/>
        <v>166</v>
      </c>
      <c r="H222" s="1066">
        <f t="shared" si="57"/>
        <v>118</v>
      </c>
      <c r="I222" s="1066">
        <f t="shared" si="57"/>
        <v>114</v>
      </c>
      <c r="J222" s="989"/>
      <c r="K222" s="988"/>
      <c r="L222" s="950">
        <f t="shared" si="51"/>
        <v>586</v>
      </c>
      <c r="M222" s="1554" t="s">
        <v>5240</v>
      </c>
    </row>
    <row r="223" spans="1:13" ht="15.75" hidden="1" thickBot="1" x14ac:dyDescent="0.3">
      <c r="A223" s="2097"/>
      <c r="B223" s="2103"/>
      <c r="C223" s="2111"/>
      <c r="D223" s="540" t="s">
        <v>444</v>
      </c>
      <c r="E223" s="533"/>
      <c r="F223" s="533">
        <f t="shared" ref="F223:I223" si="58">SUM(F221:F222)</f>
        <v>364</v>
      </c>
      <c r="G223" s="533">
        <f t="shared" si="58"/>
        <v>305</v>
      </c>
      <c r="H223" s="533">
        <f t="shared" si="58"/>
        <v>247</v>
      </c>
      <c r="I223" s="533">
        <f t="shared" si="58"/>
        <v>221</v>
      </c>
      <c r="J223" s="1069"/>
      <c r="K223" s="1070"/>
      <c r="L223" s="955">
        <f t="shared" si="51"/>
        <v>1137</v>
      </c>
      <c r="M223" s="1554" t="s">
        <v>5240</v>
      </c>
    </row>
    <row r="224" spans="1:13" ht="15" hidden="1" customHeight="1" x14ac:dyDescent="0.25">
      <c r="A224" s="2003">
        <v>41</v>
      </c>
      <c r="B224" s="2046" t="s">
        <v>20</v>
      </c>
      <c r="C224" s="2124"/>
      <c r="D224" s="541" t="s">
        <v>385</v>
      </c>
      <c r="E224" s="1065"/>
      <c r="F224" s="327"/>
      <c r="G224" s="327"/>
      <c r="H224" s="327"/>
      <c r="I224" s="327"/>
      <c r="J224" s="985"/>
      <c r="K224" s="984"/>
      <c r="L224" s="256">
        <f t="shared" si="51"/>
        <v>0</v>
      </c>
      <c r="M224" s="1554" t="s">
        <v>5240</v>
      </c>
    </row>
    <row r="225" spans="1:13" ht="15.75" hidden="1" thickBot="1" x14ac:dyDescent="0.3">
      <c r="A225" s="2004"/>
      <c r="B225" s="2039"/>
      <c r="C225" s="2125"/>
      <c r="D225" s="542" t="s">
        <v>386</v>
      </c>
      <c r="E225" s="1066"/>
      <c r="F225" s="330"/>
      <c r="G225" s="330"/>
      <c r="H225" s="330"/>
      <c r="I225" s="330"/>
      <c r="J225" s="989"/>
      <c r="K225" s="988"/>
      <c r="L225" s="950">
        <f t="shared" si="51"/>
        <v>0</v>
      </c>
      <c r="M225" s="1554" t="s">
        <v>5240</v>
      </c>
    </row>
    <row r="226" spans="1:13" ht="15.75" hidden="1" thickBot="1" x14ac:dyDescent="0.3">
      <c r="A226" s="2004"/>
      <c r="B226" s="2039"/>
      <c r="C226" s="2125"/>
      <c r="D226" s="543" t="s">
        <v>444</v>
      </c>
      <c r="E226" s="533"/>
      <c r="F226" s="533">
        <f t="shared" ref="F226:I226" si="59">SUM(F224:F225)</f>
        <v>0</v>
      </c>
      <c r="G226" s="533">
        <f t="shared" si="59"/>
        <v>0</v>
      </c>
      <c r="H226" s="533">
        <f t="shared" si="59"/>
        <v>0</v>
      </c>
      <c r="I226" s="533">
        <f t="shared" si="59"/>
        <v>0</v>
      </c>
      <c r="J226" s="1069"/>
      <c r="K226" s="1070"/>
      <c r="L226" s="955">
        <f t="shared" si="51"/>
        <v>0</v>
      </c>
      <c r="M226" s="1554" t="s">
        <v>5240</v>
      </c>
    </row>
    <row r="227" spans="1:13" ht="19.5" thickBot="1" x14ac:dyDescent="0.3">
      <c r="A227" s="1071"/>
      <c r="B227" s="1072"/>
      <c r="C227" s="1073"/>
      <c r="D227" s="544"/>
      <c r="E227" s="1061"/>
      <c r="F227" s="247" t="s">
        <v>502</v>
      </c>
      <c r="G227" s="247" t="s">
        <v>503</v>
      </c>
      <c r="H227" s="247" t="s">
        <v>504</v>
      </c>
      <c r="I227" s="247" t="s">
        <v>505</v>
      </c>
      <c r="J227" s="1062"/>
      <c r="K227" s="1063"/>
      <c r="L227" s="1064" t="s">
        <v>444</v>
      </c>
      <c r="M227" s="1554" t="s">
        <v>5455</v>
      </c>
    </row>
    <row r="228" spans="1:13" ht="15" customHeight="1" x14ac:dyDescent="0.25">
      <c r="A228" s="2036">
        <v>42</v>
      </c>
      <c r="B228" s="2046" t="s">
        <v>5278</v>
      </c>
      <c r="C228" s="552" t="s">
        <v>385</v>
      </c>
      <c r="D228" s="553"/>
      <c r="E228" s="976"/>
      <c r="F228" s="305">
        <v>151</v>
      </c>
      <c r="G228" s="305">
        <v>127</v>
      </c>
      <c r="H228" s="315">
        <v>119</v>
      </c>
      <c r="I228" s="322">
        <v>103</v>
      </c>
      <c r="J228" s="974"/>
      <c r="K228" s="940"/>
      <c r="L228" s="256">
        <f t="shared" ref="L228:L230" si="60">SUM(D228:K228)</f>
        <v>500</v>
      </c>
      <c r="M228" s="1554" t="s">
        <v>5455</v>
      </c>
    </row>
    <row r="229" spans="1:13" x14ac:dyDescent="0.25">
      <c r="A229" s="2037"/>
      <c r="B229" s="2039"/>
      <c r="C229" s="555" t="s">
        <v>386</v>
      </c>
      <c r="D229" s="515"/>
      <c r="E229" s="977"/>
      <c r="F229" s="309">
        <v>184</v>
      </c>
      <c r="G229" s="309">
        <v>160</v>
      </c>
      <c r="H229" s="317">
        <v>115</v>
      </c>
      <c r="I229" s="324">
        <v>112</v>
      </c>
      <c r="J229" s="975"/>
      <c r="K229" s="945"/>
      <c r="L229" s="950">
        <f t="shared" si="60"/>
        <v>571</v>
      </c>
      <c r="M229" s="1554" t="s">
        <v>5455</v>
      </c>
    </row>
    <row r="230" spans="1:13" ht="15.75" thickBot="1" x14ac:dyDescent="0.3">
      <c r="A230" s="2038"/>
      <c r="B230" s="2040"/>
      <c r="C230" s="557" t="s">
        <v>444</v>
      </c>
      <c r="D230" s="313">
        <f>SUM(D228:D229)</f>
        <v>0</v>
      </c>
      <c r="E230" s="325">
        <f>SUM(E228:E229)</f>
        <v>0</v>
      </c>
      <c r="F230" s="313">
        <f t="shared" ref="F230:K230" si="61">SUM(F228:F229)</f>
        <v>335</v>
      </c>
      <c r="G230" s="313">
        <f t="shared" si="61"/>
        <v>287</v>
      </c>
      <c r="H230" s="279">
        <f t="shared" si="61"/>
        <v>234</v>
      </c>
      <c r="I230" s="325">
        <f t="shared" si="61"/>
        <v>215</v>
      </c>
      <c r="J230" s="558">
        <f t="shared" si="61"/>
        <v>0</v>
      </c>
      <c r="K230" s="982">
        <f t="shared" si="61"/>
        <v>0</v>
      </c>
      <c r="L230" s="955">
        <f t="shared" si="60"/>
        <v>1071</v>
      </c>
      <c r="M230" s="1554" t="s">
        <v>5455</v>
      </c>
    </row>
    <row r="231" spans="1:13" ht="25.5" customHeight="1" thickBot="1" x14ac:dyDescent="0.3">
      <c r="A231" s="2505" t="s">
        <v>5279</v>
      </c>
      <c r="B231" s="2506"/>
      <c r="C231" s="2506"/>
      <c r="D231" s="2506"/>
      <c r="E231" s="2506"/>
      <c r="F231" s="2506"/>
      <c r="G231" s="2506"/>
      <c r="H231" s="2506"/>
      <c r="I231" s="2506"/>
      <c r="J231" s="2506"/>
      <c r="K231" s="2506"/>
      <c r="L231" s="2506"/>
      <c r="M231" s="1554" t="s">
        <v>5217</v>
      </c>
    </row>
    <row r="232" spans="1:13" ht="38.25" customHeight="1" thickBot="1" x14ac:dyDescent="0.3">
      <c r="A232" s="559">
        <v>43</v>
      </c>
      <c r="B232" s="2118" t="s">
        <v>591</v>
      </c>
      <c r="C232" s="2119"/>
      <c r="D232" s="2120"/>
      <c r="E232" s="560">
        <v>6</v>
      </c>
      <c r="F232" s="1074"/>
      <c r="G232" s="1075"/>
      <c r="H232" s="1075"/>
      <c r="I232" s="562"/>
      <c r="J232" s="562"/>
      <c r="K232" s="562"/>
      <c r="L232" s="562"/>
      <c r="M232" s="1554" t="s">
        <v>5217</v>
      </c>
    </row>
    <row r="233" spans="1:13" ht="38.25" customHeight="1" thickBot="1" x14ac:dyDescent="0.3">
      <c r="A233" s="563">
        <v>44</v>
      </c>
      <c r="B233" s="2118" t="s">
        <v>5280</v>
      </c>
      <c r="C233" s="2119"/>
      <c r="D233" s="2120"/>
      <c r="E233" s="564">
        <v>46</v>
      </c>
      <c r="F233" s="1076"/>
      <c r="G233" s="1077"/>
      <c r="H233" s="1077"/>
      <c r="I233" s="562"/>
      <c r="J233" s="562"/>
      <c r="K233" s="562"/>
      <c r="L233" s="562"/>
      <c r="M233" s="1554" t="s">
        <v>5217</v>
      </c>
    </row>
    <row r="234" spans="1:13" ht="18" customHeight="1" thickBot="1" x14ac:dyDescent="0.3">
      <c r="A234" s="2507"/>
      <c r="B234" s="2508"/>
      <c r="C234" s="2508"/>
      <c r="D234" s="2509"/>
      <c r="E234" s="1061"/>
      <c r="F234" s="1056" t="s">
        <v>502</v>
      </c>
      <c r="G234" s="1056" t="s">
        <v>503</v>
      </c>
      <c r="H234" s="1056" t="s">
        <v>504</v>
      </c>
      <c r="I234" s="1056" t="s">
        <v>505</v>
      </c>
      <c r="J234" s="1078"/>
      <c r="K234" s="1062"/>
      <c r="L234" s="1064" t="s">
        <v>444</v>
      </c>
      <c r="M234" s="1554" t="s">
        <v>5217</v>
      </c>
    </row>
    <row r="235" spans="1:13" ht="24.75" customHeight="1" thickBot="1" x14ac:dyDescent="0.3">
      <c r="A235" s="572">
        <v>45</v>
      </c>
      <c r="B235" s="2118" t="s">
        <v>361</v>
      </c>
      <c r="C235" s="2119"/>
      <c r="D235" s="2120"/>
      <c r="E235" s="1079"/>
      <c r="F235" s="574"/>
      <c r="G235" s="574"/>
      <c r="H235" s="574"/>
      <c r="I235" s="574"/>
      <c r="J235" s="1080"/>
      <c r="K235" s="1081"/>
      <c r="L235" s="576">
        <f>SUM(F235:I235)</f>
        <v>0</v>
      </c>
      <c r="M235" s="1554" t="s">
        <v>5217</v>
      </c>
    </row>
    <row r="236" spans="1:13" ht="24.75" customHeight="1" thickBot="1" x14ac:dyDescent="0.3">
      <c r="A236" s="577">
        <v>46</v>
      </c>
      <c r="B236" s="2118" t="s">
        <v>362</v>
      </c>
      <c r="C236" s="2119"/>
      <c r="D236" s="2119"/>
      <c r="E236" s="1079"/>
      <c r="F236" s="574"/>
      <c r="G236" s="574"/>
      <c r="H236" s="574"/>
      <c r="I236" s="574"/>
      <c r="J236" s="1080"/>
      <c r="K236" s="1081"/>
      <c r="L236" s="576">
        <f t="shared" ref="L236:L238" si="62">SUM(F236:I236)</f>
        <v>0</v>
      </c>
      <c r="M236" s="1554" t="s">
        <v>5217</v>
      </c>
    </row>
    <row r="237" spans="1:13" ht="24.75" customHeight="1" thickBot="1" x14ac:dyDescent="0.3">
      <c r="A237" s="577">
        <v>47</v>
      </c>
      <c r="B237" s="2118" t="s">
        <v>363</v>
      </c>
      <c r="C237" s="2119"/>
      <c r="D237" s="2119"/>
      <c r="E237" s="1079"/>
      <c r="F237" s="574"/>
      <c r="G237" s="574"/>
      <c r="H237" s="574"/>
      <c r="I237" s="574"/>
      <c r="J237" s="1080"/>
      <c r="K237" s="1081"/>
      <c r="L237" s="576">
        <f t="shared" si="62"/>
        <v>0</v>
      </c>
      <c r="M237" s="1554" t="s">
        <v>5217</v>
      </c>
    </row>
    <row r="238" spans="1:13" ht="24.75" customHeight="1" thickBot="1" x14ac:dyDescent="0.3">
      <c r="A238" s="577">
        <v>48</v>
      </c>
      <c r="B238" s="2137" t="s">
        <v>364</v>
      </c>
      <c r="C238" s="2138"/>
      <c r="D238" s="2138"/>
      <c r="E238" s="1082"/>
      <c r="F238" s="578"/>
      <c r="G238" s="578">
        <v>1</v>
      </c>
      <c r="H238" s="578">
        <v>1</v>
      </c>
      <c r="I238" s="578">
        <v>1</v>
      </c>
      <c r="J238" s="1083"/>
      <c r="K238" s="1084"/>
      <c r="L238" s="576">
        <f t="shared" si="62"/>
        <v>3</v>
      </c>
      <c r="M238" s="1554" t="s">
        <v>5217</v>
      </c>
    </row>
    <row r="239" spans="1:13" ht="2.25" customHeight="1" thickBot="1" x14ac:dyDescent="0.3">
      <c r="A239" s="580"/>
      <c r="B239" s="581"/>
      <c r="C239" s="582"/>
      <c r="D239" s="582"/>
      <c r="E239" s="583"/>
      <c r="F239" s="584"/>
      <c r="G239" s="584"/>
      <c r="H239" s="584"/>
      <c r="I239" s="584"/>
      <c r="J239" s="584"/>
      <c r="K239" s="584"/>
      <c r="L239" s="585"/>
      <c r="M239" s="1554" t="s">
        <v>5217</v>
      </c>
    </row>
    <row r="240" spans="1:13" ht="30.75" customHeight="1" thickBot="1" x14ac:dyDescent="0.3">
      <c r="A240" s="2139">
        <v>49</v>
      </c>
      <c r="B240" s="2141" t="s">
        <v>365</v>
      </c>
      <c r="C240" s="2142"/>
      <c r="D240" s="2143"/>
      <c r="E240" s="586" t="s">
        <v>510</v>
      </c>
      <c r="F240" s="587" t="s">
        <v>511</v>
      </c>
      <c r="G240" s="587" t="s">
        <v>512</v>
      </c>
      <c r="H240" s="588" t="s">
        <v>513</v>
      </c>
      <c r="I240" s="1085" t="s">
        <v>444</v>
      </c>
      <c r="J240" s="590"/>
      <c r="K240" s="590"/>
      <c r="L240" s="591"/>
      <c r="M240" s="1554" t="s">
        <v>5455</v>
      </c>
    </row>
    <row r="241" spans="1:13" ht="18.75" customHeight="1" thickBot="1" x14ac:dyDescent="0.3">
      <c r="A241" s="2140"/>
      <c r="B241" s="2144"/>
      <c r="C241" s="2145"/>
      <c r="D241" s="2146"/>
      <c r="E241" s="592">
        <v>33</v>
      </c>
      <c r="F241" s="593">
        <v>2</v>
      </c>
      <c r="G241" s="593"/>
      <c r="H241" s="594"/>
      <c r="I241" s="576">
        <f>SUM(E241:H241)</f>
        <v>35</v>
      </c>
      <c r="J241" s="596"/>
      <c r="K241" s="596"/>
      <c r="L241" s="597"/>
      <c r="M241" s="1554" t="s">
        <v>5455</v>
      </c>
    </row>
    <row r="242" spans="1:13" ht="3.75" customHeight="1" x14ac:dyDescent="0.25">
      <c r="A242" s="580"/>
      <c r="B242" s="581"/>
      <c r="C242" s="582"/>
      <c r="D242" s="582"/>
      <c r="E242" s="583"/>
      <c r="F242" s="584"/>
      <c r="G242" s="584"/>
      <c r="H242" s="584"/>
      <c r="I242" s="584"/>
      <c r="J242" s="584"/>
      <c r="K242" s="584"/>
      <c r="L242" s="585"/>
      <c r="M242" s="1554" t="s">
        <v>5217</v>
      </c>
    </row>
    <row r="243" spans="1:13" ht="21" customHeight="1" thickBot="1" x14ac:dyDescent="0.3">
      <c r="A243" s="572">
        <v>50</v>
      </c>
      <c r="B243" s="2147" t="s">
        <v>5281</v>
      </c>
      <c r="C243" s="2148"/>
      <c r="D243" s="2148"/>
      <c r="E243" s="598">
        <v>1097</v>
      </c>
      <c r="F243" s="599"/>
      <c r="G243" s="600"/>
      <c r="H243" s="600"/>
      <c r="I243" s="600"/>
      <c r="J243" s="600"/>
      <c r="K243" s="600"/>
      <c r="L243" s="600"/>
      <c r="M243" s="1554" t="s">
        <v>5455</v>
      </c>
    </row>
    <row r="244" spans="1:13" ht="21" customHeight="1" thickBot="1" x14ac:dyDescent="0.3">
      <c r="A244" s="601">
        <v>51</v>
      </c>
      <c r="B244" s="2131" t="s">
        <v>5282</v>
      </c>
      <c r="C244" s="2132"/>
      <c r="D244" s="2132"/>
      <c r="E244" s="1086"/>
      <c r="F244" s="599"/>
      <c r="G244" s="600"/>
      <c r="H244" s="600"/>
      <c r="I244" s="600"/>
      <c r="J244" s="600"/>
      <c r="K244" s="600"/>
      <c r="L244" s="600"/>
      <c r="M244" s="1554" t="s">
        <v>5455</v>
      </c>
    </row>
    <row r="245" spans="1:13" ht="21" customHeight="1" thickBot="1" x14ac:dyDescent="0.3">
      <c r="A245" s="603">
        <v>52</v>
      </c>
      <c r="B245" s="2118" t="s">
        <v>5283</v>
      </c>
      <c r="C245" s="2119"/>
      <c r="D245" s="2119"/>
      <c r="E245" s="1087">
        <v>22</v>
      </c>
      <c r="F245" s="599"/>
      <c r="G245" s="600"/>
      <c r="H245" s="600"/>
      <c r="I245" s="600"/>
      <c r="J245" s="600"/>
      <c r="K245" s="600"/>
      <c r="L245" s="600"/>
      <c r="M245" s="1554" t="s">
        <v>5455</v>
      </c>
    </row>
    <row r="246" spans="1:13" ht="21" customHeight="1" thickBot="1" x14ac:dyDescent="0.3">
      <c r="A246" s="603">
        <v>53</v>
      </c>
      <c r="B246" s="2118" t="s">
        <v>5284</v>
      </c>
      <c r="C246" s="2119"/>
      <c r="D246" s="2119"/>
      <c r="E246" s="602">
        <v>10</v>
      </c>
      <c r="F246" s="599"/>
      <c r="G246" s="600"/>
      <c r="H246" s="600"/>
      <c r="I246" s="600"/>
      <c r="J246" s="600"/>
      <c r="K246" s="600"/>
      <c r="L246" s="600"/>
      <c r="M246" s="1554" t="s">
        <v>5455</v>
      </c>
    </row>
    <row r="247" spans="1:13" ht="21" customHeight="1" thickBot="1" x14ac:dyDescent="0.3">
      <c r="A247" s="603">
        <v>54</v>
      </c>
      <c r="B247" s="2118" t="s">
        <v>5285</v>
      </c>
      <c r="C247" s="2119"/>
      <c r="D247" s="2119"/>
      <c r="E247" s="602">
        <v>1</v>
      </c>
      <c r="F247" s="599"/>
      <c r="G247" s="600"/>
      <c r="H247" s="600"/>
      <c r="I247" s="600"/>
      <c r="J247" s="600"/>
      <c r="K247" s="600"/>
      <c r="L247" s="600"/>
      <c r="M247" s="1554" t="s">
        <v>5455</v>
      </c>
    </row>
    <row r="248" spans="1:13" ht="21" customHeight="1" thickBot="1" x14ac:dyDescent="0.3">
      <c r="A248" s="572">
        <v>55</v>
      </c>
      <c r="B248" s="2133" t="s">
        <v>5286</v>
      </c>
      <c r="C248" s="2134"/>
      <c r="D248" s="2134"/>
      <c r="E248" s="602">
        <v>1</v>
      </c>
      <c r="F248" s="599"/>
      <c r="G248" s="600"/>
      <c r="H248" s="600"/>
      <c r="I248" s="600"/>
      <c r="J248" s="600"/>
      <c r="K248" s="600"/>
      <c r="L248" s="600"/>
      <c r="M248" s="1554" t="s">
        <v>5455</v>
      </c>
    </row>
    <row r="249" spans="1:13" ht="21" customHeight="1" thickBot="1" x14ac:dyDescent="0.3">
      <c r="A249" s="601">
        <v>56</v>
      </c>
      <c r="B249" s="2135" t="s">
        <v>5287</v>
      </c>
      <c r="C249" s="2136"/>
      <c r="D249" s="2136"/>
      <c r="E249" s="602">
        <v>80</v>
      </c>
      <c r="F249" s="599"/>
      <c r="G249" s="600"/>
      <c r="H249" s="600"/>
      <c r="I249" s="600"/>
      <c r="J249" s="600"/>
      <c r="K249" s="600"/>
      <c r="L249" s="600"/>
      <c r="M249" s="1554" t="s">
        <v>5455</v>
      </c>
    </row>
    <row r="250" spans="1:13" ht="21" customHeight="1" thickBot="1" x14ac:dyDescent="0.3">
      <c r="A250" s="603">
        <v>57</v>
      </c>
      <c r="B250" s="2135" t="s">
        <v>5288</v>
      </c>
      <c r="C250" s="2136"/>
      <c r="D250" s="2136"/>
      <c r="E250" s="1086"/>
      <c r="F250" s="599"/>
      <c r="G250" s="600"/>
      <c r="H250" s="600"/>
      <c r="I250" s="600"/>
      <c r="J250" s="600"/>
      <c r="K250" s="600"/>
      <c r="L250" s="600"/>
      <c r="M250" s="1554" t="s">
        <v>5455</v>
      </c>
    </row>
    <row r="251" spans="1:13" ht="21" customHeight="1" thickBot="1" x14ac:dyDescent="0.3">
      <c r="A251" s="572">
        <v>58</v>
      </c>
      <c r="B251" s="2135" t="s">
        <v>5289</v>
      </c>
      <c r="C251" s="2136"/>
      <c r="D251" s="2136"/>
      <c r="E251" s="602">
        <v>1</v>
      </c>
      <c r="F251" s="599"/>
      <c r="G251" s="600"/>
      <c r="H251" s="600"/>
      <c r="I251" s="600"/>
      <c r="J251" s="600"/>
      <c r="K251" s="600"/>
      <c r="L251" s="600"/>
      <c r="M251" s="1554" t="s">
        <v>5455</v>
      </c>
    </row>
    <row r="252" spans="1:13" ht="21" customHeight="1" thickBot="1" x14ac:dyDescent="0.3">
      <c r="A252" s="601">
        <v>59</v>
      </c>
      <c r="B252" s="2135" t="s">
        <v>5290</v>
      </c>
      <c r="C252" s="2136"/>
      <c r="D252" s="2136"/>
      <c r="E252" s="602">
        <v>23</v>
      </c>
      <c r="F252" s="599"/>
      <c r="G252" s="600"/>
      <c r="H252" s="600"/>
      <c r="I252" s="600"/>
      <c r="J252" s="600"/>
      <c r="K252" s="600"/>
      <c r="L252" s="600"/>
      <c r="M252" s="1554" t="s">
        <v>5455</v>
      </c>
    </row>
    <row r="253" spans="1:13" ht="21" customHeight="1" thickBot="1" x14ac:dyDescent="0.3">
      <c r="A253" s="601">
        <v>60</v>
      </c>
      <c r="B253" s="2131" t="s">
        <v>5291</v>
      </c>
      <c r="C253" s="2132"/>
      <c r="D253" s="2132"/>
      <c r="E253" s="604">
        <v>6</v>
      </c>
      <c r="F253" s="2158"/>
      <c r="G253" s="2159"/>
      <c r="H253" s="2159"/>
      <c r="I253" s="2159"/>
      <c r="J253" s="2159"/>
      <c r="K253" s="2159"/>
      <c r="L253" s="2159"/>
      <c r="M253" s="1554" t="s">
        <v>5455</v>
      </c>
    </row>
    <row r="254" spans="1:13" ht="30.75" customHeight="1" thickBot="1" x14ac:dyDescent="0.3">
      <c r="A254" s="2160">
        <v>61</v>
      </c>
      <c r="B254" s="2162" t="s">
        <v>367</v>
      </c>
      <c r="C254" s="2163"/>
      <c r="D254" s="605" t="s">
        <v>525</v>
      </c>
      <c r="E254" s="606" t="s">
        <v>526</v>
      </c>
      <c r="F254" s="607" t="s">
        <v>527</v>
      </c>
      <c r="G254" s="607" t="s">
        <v>528</v>
      </c>
      <c r="H254" s="607" t="s">
        <v>529</v>
      </c>
      <c r="I254" s="607" t="s">
        <v>530</v>
      </c>
      <c r="J254" s="607" t="s">
        <v>531</v>
      </c>
      <c r="K254" s="607" t="s">
        <v>532</v>
      </c>
      <c r="L254" s="608" t="s">
        <v>533</v>
      </c>
      <c r="M254" s="1554" t="s">
        <v>5455</v>
      </c>
    </row>
    <row r="255" spans="1:13" ht="21" customHeight="1" thickBot="1" x14ac:dyDescent="0.3">
      <c r="A255" s="2161"/>
      <c r="B255" s="2137"/>
      <c r="C255" s="2510"/>
      <c r="D255" s="1088"/>
      <c r="E255" s="610"/>
      <c r="F255" s="610"/>
      <c r="G255" s="610"/>
      <c r="H255" s="610" t="s">
        <v>5207</v>
      </c>
      <c r="I255" s="610"/>
      <c r="J255" s="610"/>
      <c r="K255" s="610"/>
      <c r="L255" s="611"/>
      <c r="M255" s="1554" t="s">
        <v>5455</v>
      </c>
    </row>
    <row r="256" spans="1:13" ht="31.5" customHeight="1" x14ac:dyDescent="0.25">
      <c r="A256" s="2153">
        <v>62</v>
      </c>
      <c r="B256" s="2141" t="s">
        <v>368</v>
      </c>
      <c r="C256" s="2142"/>
      <c r="D256" s="2143"/>
      <c r="E256" s="1089" t="s">
        <v>534</v>
      </c>
      <c r="F256" s="1090" t="s">
        <v>535</v>
      </c>
      <c r="G256" s="1091" t="s">
        <v>536</v>
      </c>
      <c r="H256" s="615"/>
      <c r="I256" s="615"/>
      <c r="J256" s="615"/>
      <c r="K256" s="616"/>
      <c r="L256" s="221"/>
      <c r="M256" s="1554" t="s">
        <v>5455</v>
      </c>
    </row>
    <row r="257" spans="1:13" ht="21" customHeight="1" thickBot="1" x14ac:dyDescent="0.3">
      <c r="A257" s="2154"/>
      <c r="B257" s="2144"/>
      <c r="C257" s="2145"/>
      <c r="D257" s="2146"/>
      <c r="E257" s="617" t="s">
        <v>5207</v>
      </c>
      <c r="F257" s="618" t="s">
        <v>5207</v>
      </c>
      <c r="G257" s="619" t="s">
        <v>5207</v>
      </c>
      <c r="H257" s="615"/>
      <c r="I257" s="615"/>
      <c r="J257" s="615"/>
      <c r="K257" s="616"/>
      <c r="L257" s="221"/>
      <c r="M257" s="1554" t="s">
        <v>5455</v>
      </c>
    </row>
    <row r="258" spans="1:13" ht="25.5" customHeight="1" thickBot="1" x14ac:dyDescent="0.3">
      <c r="A258" s="2153">
        <v>63</v>
      </c>
      <c r="B258" s="2141" t="s">
        <v>369</v>
      </c>
      <c r="C258" s="2142"/>
      <c r="D258" s="2143"/>
      <c r="E258" s="620" t="s">
        <v>537</v>
      </c>
      <c r="F258" s="621" t="s">
        <v>538</v>
      </c>
      <c r="G258" s="621" t="s">
        <v>539</v>
      </c>
      <c r="H258" s="621" t="s">
        <v>540</v>
      </c>
      <c r="I258" s="622" t="s">
        <v>541</v>
      </c>
      <c r="J258" s="615"/>
      <c r="K258" s="615"/>
      <c r="L258" s="615"/>
      <c r="M258" s="1554" t="s">
        <v>5455</v>
      </c>
    </row>
    <row r="259" spans="1:13" ht="18.75" customHeight="1" thickBot="1" x14ac:dyDescent="0.3">
      <c r="A259" s="2154"/>
      <c r="B259" s="2144"/>
      <c r="C259" s="2145"/>
      <c r="D259" s="2146"/>
      <c r="E259" s="623">
        <v>6</v>
      </c>
      <c r="F259" s="623">
        <v>9</v>
      </c>
      <c r="G259" s="623">
        <v>1</v>
      </c>
      <c r="H259" s="623"/>
      <c r="I259" s="623"/>
      <c r="J259" s="615"/>
      <c r="K259" s="615"/>
      <c r="L259" s="615"/>
      <c r="M259" s="1554" t="s">
        <v>5455</v>
      </c>
    </row>
    <row r="260" spans="1:13" ht="36" customHeight="1" thickBot="1" x14ac:dyDescent="0.3">
      <c r="A260" s="559">
        <v>64</v>
      </c>
      <c r="B260" s="2155" t="s">
        <v>370</v>
      </c>
      <c r="C260" s="2156"/>
      <c r="D260" s="2157"/>
      <c r="E260" s="624">
        <v>46</v>
      </c>
      <c r="F260" s="600"/>
      <c r="G260" s="615"/>
      <c r="H260" s="615"/>
      <c r="I260" s="615"/>
      <c r="J260" s="615"/>
      <c r="K260" s="615"/>
      <c r="L260" s="615"/>
      <c r="M260" s="1554" t="s">
        <v>5217</v>
      </c>
    </row>
    <row r="261" spans="1:13" ht="35.25" customHeight="1" thickBot="1" x14ac:dyDescent="0.3">
      <c r="A261" s="563">
        <v>65</v>
      </c>
      <c r="B261" s="2155" t="s">
        <v>371</v>
      </c>
      <c r="C261" s="2156"/>
      <c r="D261" s="2157"/>
      <c r="E261" s="625">
        <v>46</v>
      </c>
      <c r="F261" s="600"/>
      <c r="G261" s="615"/>
      <c r="H261" s="615"/>
      <c r="I261" s="615"/>
      <c r="J261" s="615"/>
      <c r="K261" s="615"/>
      <c r="L261" s="615"/>
      <c r="M261" s="1554" t="s">
        <v>5217</v>
      </c>
    </row>
    <row r="262" spans="1:13" ht="39" customHeight="1" thickBot="1" x14ac:dyDescent="0.3">
      <c r="A262" s="2160">
        <v>66</v>
      </c>
      <c r="B262" s="2141" t="s">
        <v>372</v>
      </c>
      <c r="C262" s="2142"/>
      <c r="D262" s="2143"/>
      <c r="E262" s="1092" t="s">
        <v>542</v>
      </c>
      <c r="F262" s="1092" t="s">
        <v>543</v>
      </c>
      <c r="G262" s="1092" t="s">
        <v>544</v>
      </c>
      <c r="H262" s="1093" t="s">
        <v>545</v>
      </c>
      <c r="I262" s="615"/>
      <c r="J262" s="615"/>
      <c r="K262" s="615"/>
      <c r="L262" s="615"/>
      <c r="M262" s="1554" t="s">
        <v>5217</v>
      </c>
    </row>
    <row r="263" spans="1:13" ht="23.25" customHeight="1" thickBot="1" x14ac:dyDescent="0.3">
      <c r="A263" s="2161"/>
      <c r="B263" s="2144"/>
      <c r="C263" s="2145"/>
      <c r="D263" s="2146"/>
      <c r="E263" s="628">
        <v>46</v>
      </c>
      <c r="F263" s="629">
        <v>46</v>
      </c>
      <c r="G263" s="630">
        <v>46</v>
      </c>
      <c r="H263" s="630">
        <v>10</v>
      </c>
      <c r="I263" s="615"/>
      <c r="J263" s="615"/>
      <c r="K263" s="615"/>
      <c r="L263" s="615"/>
      <c r="M263" s="1554" t="s">
        <v>5217</v>
      </c>
    </row>
    <row r="264" spans="1:13" ht="15.75" customHeight="1" x14ac:dyDescent="0.25">
      <c r="A264" s="2160">
        <v>67</v>
      </c>
      <c r="B264" s="2173" t="s">
        <v>373</v>
      </c>
      <c r="C264" s="2186"/>
      <c r="D264" s="2174"/>
      <c r="E264" s="631" t="s">
        <v>546</v>
      </c>
      <c r="F264" s="632" t="s">
        <v>547</v>
      </c>
      <c r="G264" s="633" t="s">
        <v>548</v>
      </c>
      <c r="H264" s="634" t="s">
        <v>549</v>
      </c>
      <c r="I264" s="2149" t="s">
        <v>550</v>
      </c>
      <c r="J264" s="2150"/>
      <c r="K264" s="2150"/>
      <c r="L264" s="2150"/>
      <c r="M264" s="1554" t="s">
        <v>5217</v>
      </c>
    </row>
    <row r="265" spans="1:13" ht="19.5" customHeight="1" thickBot="1" x14ac:dyDescent="0.3">
      <c r="A265" s="2512"/>
      <c r="B265" s="2177"/>
      <c r="C265" s="2513"/>
      <c r="D265" s="2178"/>
      <c r="E265" s="635">
        <v>1</v>
      </c>
      <c r="F265" s="636">
        <v>1</v>
      </c>
      <c r="G265" s="637">
        <v>1</v>
      </c>
      <c r="H265" s="638">
        <v>2</v>
      </c>
      <c r="I265" s="2151" t="s">
        <v>5618</v>
      </c>
      <c r="J265" s="2152"/>
      <c r="K265" s="2152"/>
      <c r="L265" s="2152"/>
      <c r="M265" s="1554" t="s">
        <v>5217</v>
      </c>
    </row>
    <row r="266" spans="1:13" ht="27" customHeight="1" thickBot="1" x14ac:dyDescent="0.3">
      <c r="A266" s="639">
        <v>68</v>
      </c>
      <c r="B266" s="2166" t="s">
        <v>374</v>
      </c>
      <c r="C266" s="2167"/>
      <c r="D266" s="2168"/>
      <c r="E266" s="640">
        <v>46</v>
      </c>
      <c r="F266" s="221"/>
      <c r="G266" s="221"/>
      <c r="H266" s="221"/>
      <c r="I266" s="221"/>
      <c r="J266" s="221"/>
      <c r="K266" s="221"/>
      <c r="L266" s="221"/>
      <c r="M266" s="1554" t="s">
        <v>5217</v>
      </c>
    </row>
    <row r="267" spans="1:13" ht="41.25" customHeight="1" thickBot="1" x14ac:dyDescent="0.3">
      <c r="A267" s="559">
        <v>69</v>
      </c>
      <c r="B267" s="2166" t="s">
        <v>375</v>
      </c>
      <c r="C267" s="2167"/>
      <c r="D267" s="2168"/>
      <c r="E267" s="641"/>
      <c r="F267" s="221"/>
      <c r="G267" s="221"/>
      <c r="H267" s="221"/>
      <c r="I267" s="221"/>
      <c r="J267" s="221"/>
      <c r="K267" s="221"/>
      <c r="L267" s="221"/>
      <c r="M267" s="1554" t="s">
        <v>5455</v>
      </c>
    </row>
    <row r="268" spans="1:13" ht="42.75" customHeight="1" x14ac:dyDescent="0.25">
      <c r="A268" s="2160">
        <v>70</v>
      </c>
      <c r="B268" s="2520" t="s">
        <v>5292</v>
      </c>
      <c r="C268" s="2521"/>
      <c r="D268" s="2526" t="s">
        <v>376</v>
      </c>
      <c r="E268" s="1094" t="s">
        <v>377</v>
      </c>
      <c r="F268" s="1095" t="s">
        <v>378</v>
      </c>
      <c r="G268" s="1096" t="s">
        <v>379</v>
      </c>
      <c r="H268" s="645"/>
      <c r="I268" s="645"/>
      <c r="J268" s="645"/>
      <c r="K268" s="645"/>
      <c r="L268" s="645"/>
      <c r="M268" s="1554" t="s">
        <v>5455</v>
      </c>
    </row>
    <row r="269" spans="1:13" ht="14.45" customHeight="1" thickBot="1" x14ac:dyDescent="0.3">
      <c r="A269" s="2172"/>
      <c r="B269" s="2522"/>
      <c r="C269" s="2523"/>
      <c r="D269" s="2527"/>
      <c r="E269" s="1097" t="s">
        <v>551</v>
      </c>
      <c r="F269" s="1098" t="s">
        <v>552</v>
      </c>
      <c r="G269" s="1099" t="s">
        <v>553</v>
      </c>
      <c r="H269" s="649"/>
      <c r="I269" s="649"/>
      <c r="J269" s="649"/>
      <c r="K269" s="649"/>
      <c r="L269" s="649"/>
      <c r="M269" s="1554" t="s">
        <v>5455</v>
      </c>
    </row>
    <row r="270" spans="1:13" ht="19.5" thickBot="1" x14ac:dyDescent="0.3">
      <c r="A270" s="2161"/>
      <c r="B270" s="2524"/>
      <c r="C270" s="2525"/>
      <c r="D270" s="650">
        <v>2016</v>
      </c>
      <c r="E270" s="1100"/>
      <c r="F270" s="1101"/>
      <c r="G270" s="1102" t="s">
        <v>5207</v>
      </c>
      <c r="H270" s="654"/>
      <c r="I270" s="655"/>
      <c r="J270" s="655"/>
      <c r="K270" s="655"/>
      <c r="L270" s="655"/>
      <c r="M270" s="1554" t="s">
        <v>5455</v>
      </c>
    </row>
    <row r="271" spans="1:13" ht="19.5" customHeight="1" thickBot="1" x14ac:dyDescent="0.3">
      <c r="A271" s="2160">
        <v>71</v>
      </c>
      <c r="B271" s="2162" t="s">
        <v>5293</v>
      </c>
      <c r="C271" s="2181"/>
      <c r="D271" s="2181"/>
      <c r="E271" s="1103" t="s">
        <v>554</v>
      </c>
      <c r="F271" s="1103" t="s">
        <v>555</v>
      </c>
      <c r="G271" s="1104" t="s">
        <v>556</v>
      </c>
      <c r="H271" s="658"/>
      <c r="I271" s="658"/>
      <c r="J271" s="655"/>
      <c r="K271" s="655"/>
      <c r="L271" s="655"/>
      <c r="M271" s="1554" t="s">
        <v>5294</v>
      </c>
    </row>
    <row r="272" spans="1:13" ht="19.5" thickBot="1" x14ac:dyDescent="0.3">
      <c r="A272" s="2161"/>
      <c r="B272" s="2137"/>
      <c r="C272" s="2138"/>
      <c r="D272" s="2138"/>
      <c r="E272" s="1105" t="s">
        <v>5207</v>
      </c>
      <c r="F272" s="660"/>
      <c r="G272" s="660"/>
      <c r="H272" s="661"/>
      <c r="I272" s="662"/>
      <c r="J272" s="2511"/>
      <c r="K272" s="2511"/>
      <c r="L272" s="2511"/>
      <c r="M272" s="1554" t="s">
        <v>5294</v>
      </c>
    </row>
    <row r="273" spans="1:20" ht="25.5" customHeight="1" thickBot="1" x14ac:dyDescent="0.3">
      <c r="A273" s="1106">
        <v>72</v>
      </c>
      <c r="B273" s="2514" t="s">
        <v>381</v>
      </c>
      <c r="C273" s="2515"/>
      <c r="D273" s="2515"/>
      <c r="E273" s="1107">
        <v>4</v>
      </c>
      <c r="F273" s="666"/>
      <c r="G273" s="666"/>
      <c r="H273" s="667"/>
      <c r="I273" s="668"/>
      <c r="J273" s="669"/>
      <c r="K273" s="669"/>
      <c r="L273" s="669"/>
      <c r="M273" s="1554" t="s">
        <v>5217</v>
      </c>
    </row>
    <row r="274" spans="1:20" s="671" customFormat="1" ht="25.5" customHeight="1" thickBot="1" x14ac:dyDescent="0.3">
      <c r="A274" s="1106">
        <v>73</v>
      </c>
      <c r="B274" s="2516" t="s">
        <v>382</v>
      </c>
      <c r="C274" s="2517"/>
      <c r="D274" s="2517"/>
      <c r="E274" s="1108"/>
      <c r="F274" s="666"/>
      <c r="G274" s="666"/>
      <c r="H274" s="667"/>
      <c r="I274" s="668"/>
      <c r="J274" s="669"/>
      <c r="K274" s="669"/>
      <c r="L274" s="669"/>
      <c r="M274" s="1554" t="s">
        <v>5217</v>
      </c>
    </row>
    <row r="275" spans="1:20" s="671" customFormat="1" ht="26.25" customHeight="1" x14ac:dyDescent="0.25">
      <c r="A275" s="2160">
        <v>74</v>
      </c>
      <c r="B275" s="2162" t="s">
        <v>56</v>
      </c>
      <c r="C275" s="2181"/>
      <c r="D275" s="2518"/>
      <c r="E275" s="1109" t="s">
        <v>433</v>
      </c>
      <c r="F275" s="1110" t="s">
        <v>434</v>
      </c>
      <c r="G275" s="1111" t="s">
        <v>435</v>
      </c>
      <c r="H275" s="1112"/>
      <c r="I275" s="1113"/>
      <c r="J275" s="1114"/>
      <c r="K275" s="226"/>
      <c r="L275" s="676"/>
      <c r="M275" s="1554" t="s">
        <v>5217</v>
      </c>
    </row>
    <row r="276" spans="1:20" ht="22.5" customHeight="1" thickBot="1" x14ac:dyDescent="0.3">
      <c r="A276" s="2161"/>
      <c r="B276" s="2137"/>
      <c r="C276" s="2138"/>
      <c r="D276" s="2519"/>
      <c r="E276" s="678"/>
      <c r="F276" s="679"/>
      <c r="G276" s="680">
        <v>6</v>
      </c>
      <c r="H276" s="1115"/>
      <c r="I276" s="1114"/>
      <c r="J276" s="1114"/>
      <c r="K276" s="226"/>
      <c r="L276" s="676"/>
      <c r="M276" s="1554" t="s">
        <v>5217</v>
      </c>
    </row>
    <row r="277" spans="1:20" ht="18.75" customHeight="1" x14ac:dyDescent="0.25">
      <c r="A277" s="2160">
        <v>75</v>
      </c>
      <c r="B277" s="2162" t="s">
        <v>57</v>
      </c>
      <c r="C277" s="2181"/>
      <c r="D277" s="2181"/>
      <c r="E277" s="672" t="s">
        <v>436</v>
      </c>
      <c r="F277" s="681" t="s">
        <v>437</v>
      </c>
      <c r="G277" s="682" t="s">
        <v>438</v>
      </c>
      <c r="H277" s="2528"/>
      <c r="I277" s="2529"/>
      <c r="J277" s="2529"/>
      <c r="K277" s="2529"/>
      <c r="L277" s="2529"/>
      <c r="M277" s="1554" t="s">
        <v>5217</v>
      </c>
    </row>
    <row r="278" spans="1:20" ht="22.5" customHeight="1" thickBot="1" x14ac:dyDescent="0.3">
      <c r="A278" s="2161"/>
      <c r="B278" s="2164"/>
      <c r="C278" s="2117"/>
      <c r="D278" s="2117"/>
      <c r="E278" s="683"/>
      <c r="F278" s="684"/>
      <c r="G278" s="685"/>
      <c r="H278" s="2528"/>
      <c r="I278" s="2529"/>
      <c r="J278" s="2529"/>
      <c r="K278" s="2529"/>
      <c r="L278" s="2529"/>
      <c r="M278" s="1554" t="s">
        <v>5217</v>
      </c>
    </row>
    <row r="279" spans="1:20" ht="19.5" customHeight="1" thickBot="1" x14ac:dyDescent="0.3">
      <c r="A279" s="2153">
        <v>76</v>
      </c>
      <c r="B279" s="2208" t="s">
        <v>5295</v>
      </c>
      <c r="C279" s="2209"/>
      <c r="D279" s="2210"/>
      <c r="E279" s="2530" t="s">
        <v>5296</v>
      </c>
      <c r="F279" s="2531"/>
      <c r="G279" s="2531"/>
      <c r="H279" s="2530" t="s">
        <v>5297</v>
      </c>
      <c r="I279" s="2531"/>
      <c r="J279" s="2532"/>
      <c r="K279" s="2533" t="s">
        <v>5298</v>
      </c>
      <c r="L279" s="686"/>
      <c r="M279" s="1554" t="s">
        <v>5217</v>
      </c>
      <c r="Q279" s="687"/>
      <c r="R279" s="687" t="s">
        <v>561</v>
      </c>
      <c r="S279" s="687" t="s">
        <v>5299</v>
      </c>
    </row>
    <row r="280" spans="1:20" ht="15" customHeight="1" thickBot="1" x14ac:dyDescent="0.3">
      <c r="A280" s="2182"/>
      <c r="B280" s="2211"/>
      <c r="C280" s="2212"/>
      <c r="D280" s="2213"/>
      <c r="E280" s="1116" t="s">
        <v>457</v>
      </c>
      <c r="F280" s="2535" t="s">
        <v>557</v>
      </c>
      <c r="G280" s="2536"/>
      <c r="H280" s="1117" t="s">
        <v>457</v>
      </c>
      <c r="I280" s="2535" t="s">
        <v>557</v>
      </c>
      <c r="J280" s="2537"/>
      <c r="K280" s="2534"/>
      <c r="L280" s="221"/>
      <c r="M280" s="1554" t="s">
        <v>5217</v>
      </c>
      <c r="Q280" s="687">
        <f>H281-E281</f>
        <v>42</v>
      </c>
      <c r="R280" s="687" t="str">
        <f>IF(OR(Q280&lt;1,Q280&gt;30),"",1)</f>
        <v/>
      </c>
      <c r="S280" s="687">
        <f>IF(Q280&gt;30,1,"")</f>
        <v>1</v>
      </c>
    </row>
    <row r="281" spans="1:20" x14ac:dyDescent="0.25">
      <c r="A281" s="2182"/>
      <c r="B281" s="2193" t="s">
        <v>33</v>
      </c>
      <c r="C281" s="2194"/>
      <c r="D281" s="2195"/>
      <c r="E281" s="690">
        <v>43563</v>
      </c>
      <c r="F281" s="2196">
        <v>104000</v>
      </c>
      <c r="G281" s="2196"/>
      <c r="H281" s="691">
        <v>43605</v>
      </c>
      <c r="I281" s="2196">
        <v>104000</v>
      </c>
      <c r="J281" s="2197"/>
      <c r="K281" s="692">
        <f>IF(I281="","",IF(I281&gt;F281,1,I281/F281))</f>
        <v>1</v>
      </c>
      <c r="L281" s="221"/>
      <c r="M281" s="1554" t="s">
        <v>5217</v>
      </c>
      <c r="Q281" s="687">
        <f>H282-E282</f>
        <v>57</v>
      </c>
      <c r="R281" s="687" t="str">
        <f>IF(OR(Q281&lt;1,Q281&gt;30),"",1)</f>
        <v/>
      </c>
      <c r="S281" s="687">
        <f t="shared" ref="S281:S282" si="63">IF(Q281&gt;30,1,"")</f>
        <v>1</v>
      </c>
    </row>
    <row r="282" spans="1:20" x14ac:dyDescent="0.25">
      <c r="A282" s="2182"/>
      <c r="B282" s="2198" t="s">
        <v>34</v>
      </c>
      <c r="C282" s="2199"/>
      <c r="D282" s="2200"/>
      <c r="E282" s="693">
        <v>43563</v>
      </c>
      <c r="F282" s="2201">
        <v>104000</v>
      </c>
      <c r="G282" s="2201"/>
      <c r="H282" s="694">
        <v>43620</v>
      </c>
      <c r="I282" s="2201">
        <v>104000</v>
      </c>
      <c r="J282" s="2202"/>
      <c r="K282" s="695">
        <f>IF(I282="","",IF(I282&gt;F282,1,I282/F282))</f>
        <v>1</v>
      </c>
      <c r="L282" s="221"/>
      <c r="M282" s="1554" t="s">
        <v>5217</v>
      </c>
      <c r="Q282" s="687">
        <f>H283-E283</f>
        <v>-43563</v>
      </c>
      <c r="R282" s="687" t="str">
        <f>IF(OR(Q282&lt;1,Q282&gt;30),"",1)</f>
        <v/>
      </c>
      <c r="S282" s="687" t="str">
        <f t="shared" si="63"/>
        <v/>
      </c>
    </row>
    <row r="283" spans="1:20" ht="15.75" thickBot="1" x14ac:dyDescent="0.3">
      <c r="A283" s="2154"/>
      <c r="B283" s="2203" t="s">
        <v>35</v>
      </c>
      <c r="C283" s="2204"/>
      <c r="D283" s="2205"/>
      <c r="E283" s="696">
        <v>43563</v>
      </c>
      <c r="F283" s="2206">
        <v>104000</v>
      </c>
      <c r="G283" s="2206"/>
      <c r="H283" s="697"/>
      <c r="I283" s="2206"/>
      <c r="J283" s="2207"/>
      <c r="K283" s="698" t="str">
        <f>IF(I283="","",IF(I283&gt;F283,1,I283/F283))</f>
        <v/>
      </c>
      <c r="L283" s="221"/>
      <c r="M283" s="1554" t="s">
        <v>5217</v>
      </c>
      <c r="Q283" s="687"/>
      <c r="R283" s="687">
        <f>SUM(R280:R282)</f>
        <v>0</v>
      </c>
      <c r="S283" s="687">
        <f>SUM(S280:S282)</f>
        <v>2</v>
      </c>
    </row>
    <row r="284" spans="1:20" ht="15" customHeight="1" thickBot="1" x14ac:dyDescent="0.3">
      <c r="A284" s="2160">
        <v>77</v>
      </c>
      <c r="B284" s="2217" t="s">
        <v>5300</v>
      </c>
      <c r="C284" s="699" t="s">
        <v>5301</v>
      </c>
      <c r="D284" s="700"/>
      <c r="E284" s="1118"/>
      <c r="F284" s="1119" t="s">
        <v>502</v>
      </c>
      <c r="G284" s="1056" t="s">
        <v>503</v>
      </c>
      <c r="H284" s="1056" t="s">
        <v>504</v>
      </c>
      <c r="I284" s="701" t="s">
        <v>505</v>
      </c>
      <c r="J284" s="1120"/>
      <c r="K284" s="700"/>
      <c r="L284" s="701" t="s">
        <v>444</v>
      </c>
      <c r="M284" s="1554" t="s">
        <v>5302</v>
      </c>
    </row>
    <row r="285" spans="1:20" ht="15.75" x14ac:dyDescent="0.25">
      <c r="A285" s="2172"/>
      <c r="B285" s="2217"/>
      <c r="C285" s="702" t="s">
        <v>385</v>
      </c>
      <c r="D285" s="1121"/>
      <c r="E285" s="1121"/>
      <c r="F285" s="703">
        <v>80</v>
      </c>
      <c r="G285" s="703">
        <v>138</v>
      </c>
      <c r="H285" s="703">
        <v>116</v>
      </c>
      <c r="I285" s="703">
        <v>122</v>
      </c>
      <c r="J285" s="1121"/>
      <c r="K285" s="1121"/>
      <c r="L285" s="704">
        <f t="shared" ref="L285:L287" si="64">SUM(D285:K285)</f>
        <v>456</v>
      </c>
      <c r="M285" s="1554" t="s">
        <v>5302</v>
      </c>
      <c r="Q285" s="687" t="s">
        <v>5303</v>
      </c>
      <c r="R285" s="687"/>
      <c r="S285" s="687">
        <v>3</v>
      </c>
      <c r="T285" s="687" t="str">
        <f>IF($S$280=3,1,"")</f>
        <v/>
      </c>
    </row>
    <row r="286" spans="1:20" ht="15.75" x14ac:dyDescent="0.25">
      <c r="A286" s="2172"/>
      <c r="B286" s="2217"/>
      <c r="C286" s="705" t="s">
        <v>386</v>
      </c>
      <c r="D286" s="1122"/>
      <c r="E286" s="1122"/>
      <c r="F286" s="706">
        <v>111</v>
      </c>
      <c r="G286" s="706">
        <v>176</v>
      </c>
      <c r="H286" s="706">
        <v>148</v>
      </c>
      <c r="I286" s="706">
        <v>115</v>
      </c>
      <c r="J286" s="1122"/>
      <c r="K286" s="1122"/>
      <c r="L286" s="707">
        <f t="shared" si="64"/>
        <v>550</v>
      </c>
      <c r="M286" s="1554" t="s">
        <v>5302</v>
      </c>
      <c r="Q286" s="687" t="s">
        <v>5304</v>
      </c>
      <c r="R286" s="687"/>
      <c r="S286" s="687">
        <v>2</v>
      </c>
      <c r="T286" s="687" t="str">
        <f>IF($S$280=2,1,"")</f>
        <v/>
      </c>
    </row>
    <row r="287" spans="1:20" ht="15.75" thickBot="1" x14ac:dyDescent="0.3">
      <c r="A287" s="2161"/>
      <c r="B287" s="2218"/>
      <c r="C287" s="708" t="s">
        <v>444</v>
      </c>
      <c r="D287" s="533"/>
      <c r="E287" s="533"/>
      <c r="F287" s="533">
        <f t="shared" ref="F287:I287" si="65">SUM(F285:F286)</f>
        <v>191</v>
      </c>
      <c r="G287" s="533">
        <f t="shared" si="65"/>
        <v>314</v>
      </c>
      <c r="H287" s="533">
        <f t="shared" si="65"/>
        <v>264</v>
      </c>
      <c r="I287" s="533">
        <f t="shared" si="65"/>
        <v>237</v>
      </c>
      <c r="J287" s="533"/>
      <c r="K287" s="533"/>
      <c r="L287" s="709">
        <f t="shared" si="64"/>
        <v>1006</v>
      </c>
      <c r="M287" s="1554" t="s">
        <v>5302</v>
      </c>
      <c r="Q287" s="687" t="s">
        <v>5305</v>
      </c>
      <c r="R287" s="687"/>
      <c r="S287" s="687">
        <v>1</v>
      </c>
      <c r="T287" s="687">
        <f>IF($S$280=1,1,"")</f>
        <v>1</v>
      </c>
    </row>
    <row r="288" spans="1:20" ht="27" customHeight="1" thickBot="1" x14ac:dyDescent="0.3">
      <c r="A288" s="664">
        <v>78</v>
      </c>
      <c r="B288" s="2141" t="s">
        <v>387</v>
      </c>
      <c r="C288" s="2142"/>
      <c r="D288" s="1123" t="s">
        <v>562</v>
      </c>
      <c r="E288" s="2221"/>
      <c r="F288" s="2221"/>
      <c r="G288" s="2221"/>
      <c r="H288" s="711" t="s">
        <v>563</v>
      </c>
      <c r="I288" s="2538"/>
      <c r="J288" s="2539"/>
      <c r="K288" s="712"/>
      <c r="L288" s="713"/>
      <c r="M288" s="1554" t="s">
        <v>5455</v>
      </c>
      <c r="Q288" s="217" t="s">
        <v>5306</v>
      </c>
      <c r="S288" s="217">
        <v>0</v>
      </c>
      <c r="T288" s="687" t="str">
        <f>IF(AND($R$280=0,S283=0),"",IF(AND(S283=0,R283&gt;0),1,IF(R283=3,1,"")))</f>
        <v/>
      </c>
    </row>
    <row r="289" spans="1:13" ht="24" customHeight="1" x14ac:dyDescent="0.25">
      <c r="A289" s="2224">
        <v>79</v>
      </c>
      <c r="B289" s="2225" t="s">
        <v>388</v>
      </c>
      <c r="C289" s="2226"/>
      <c r="D289" s="2227"/>
      <c r="E289" s="2231" t="s">
        <v>564</v>
      </c>
      <c r="F289" s="2231"/>
      <c r="G289" s="2232" t="s">
        <v>565</v>
      </c>
      <c r="H289" s="2231"/>
      <c r="I289" s="2232" t="s">
        <v>566</v>
      </c>
      <c r="J289" s="2233"/>
      <c r="K289" s="712"/>
      <c r="L289" s="714"/>
      <c r="M289" s="1554" t="s">
        <v>5217</v>
      </c>
    </row>
    <row r="290" spans="1:13" ht="15" customHeight="1" thickBot="1" x14ac:dyDescent="0.3">
      <c r="A290" s="2224"/>
      <c r="B290" s="2228"/>
      <c r="C290" s="2229"/>
      <c r="D290" s="2230"/>
      <c r="E290" s="2248">
        <v>0.95</v>
      </c>
      <c r="F290" s="2248"/>
      <c r="G290" s="2249">
        <v>0.98</v>
      </c>
      <c r="H290" s="2248"/>
      <c r="I290" s="2249">
        <v>0.95</v>
      </c>
      <c r="J290" s="2250"/>
      <c r="K290" s="712"/>
      <c r="L290" s="714"/>
      <c r="M290" s="1554" t="s">
        <v>5217</v>
      </c>
    </row>
    <row r="291" spans="1:13" ht="20.25" customHeight="1" x14ac:dyDescent="0.25">
      <c r="A291" s="2153">
        <v>80</v>
      </c>
      <c r="B291" s="2225" t="s">
        <v>389</v>
      </c>
      <c r="C291" s="2226"/>
      <c r="D291" s="2227"/>
      <c r="E291" s="2251" t="s">
        <v>567</v>
      </c>
      <c r="F291" s="2251"/>
      <c r="G291" s="2232" t="s">
        <v>568</v>
      </c>
      <c r="H291" s="2233"/>
      <c r="I291" s="2252" t="s">
        <v>569</v>
      </c>
      <c r="J291" s="2253"/>
      <c r="K291" s="712"/>
      <c r="L291" s="714"/>
      <c r="M291" s="1554" t="s">
        <v>5217</v>
      </c>
    </row>
    <row r="292" spans="1:13" ht="19.5" customHeight="1" thickBot="1" x14ac:dyDescent="0.3">
      <c r="A292" s="2154"/>
      <c r="B292" s="2228"/>
      <c r="C292" s="2229"/>
      <c r="D292" s="2230"/>
      <c r="E292" s="2254"/>
      <c r="F292" s="2254"/>
      <c r="G292" s="2255">
        <v>48000</v>
      </c>
      <c r="H292" s="2256"/>
      <c r="I292" s="2234">
        <v>3920</v>
      </c>
      <c r="J292" s="2235"/>
      <c r="K292" s="715"/>
      <c r="L292" s="716"/>
      <c r="M292" s="1554" t="s">
        <v>5217</v>
      </c>
    </row>
    <row r="293" spans="1:13" ht="26.25" thickBot="1" x14ac:dyDescent="0.3">
      <c r="A293" s="2153">
        <v>81</v>
      </c>
      <c r="B293" s="2236" t="s">
        <v>38</v>
      </c>
      <c r="C293" s="2237"/>
      <c r="D293" s="2238"/>
      <c r="E293" s="717" t="s">
        <v>570</v>
      </c>
      <c r="F293" s="718" t="s">
        <v>571</v>
      </c>
      <c r="G293" s="718" t="s">
        <v>572</v>
      </c>
      <c r="H293" s="718" t="s">
        <v>573</v>
      </c>
      <c r="I293" s="719" t="s">
        <v>574</v>
      </c>
      <c r="J293" s="720" t="s">
        <v>575</v>
      </c>
      <c r="K293" s="721"/>
      <c r="L293" s="722"/>
      <c r="M293" s="1554" t="s">
        <v>5217</v>
      </c>
    </row>
    <row r="294" spans="1:13" x14ac:dyDescent="0.25">
      <c r="A294" s="2182"/>
      <c r="B294" s="2239" t="s">
        <v>390</v>
      </c>
      <c r="C294" s="2240"/>
      <c r="D294" s="2241"/>
      <c r="E294" s="723">
        <v>217</v>
      </c>
      <c r="F294" s="724"/>
      <c r="G294" s="725"/>
      <c r="H294" s="725"/>
      <c r="I294" s="725"/>
      <c r="J294" s="726"/>
      <c r="K294" s="727"/>
      <c r="L294" s="727"/>
      <c r="M294" s="1554" t="s">
        <v>5217</v>
      </c>
    </row>
    <row r="295" spans="1:13" x14ac:dyDescent="0.25">
      <c r="A295" s="2182"/>
      <c r="B295" s="2242" t="s">
        <v>391</v>
      </c>
      <c r="C295" s="2243"/>
      <c r="D295" s="2244"/>
      <c r="E295" s="728"/>
      <c r="F295" s="729"/>
      <c r="G295" s="730"/>
      <c r="H295" s="730"/>
      <c r="I295" s="730"/>
      <c r="J295" s="731"/>
      <c r="K295" s="727"/>
      <c r="L295" s="727"/>
      <c r="M295" s="1554" t="s">
        <v>5217</v>
      </c>
    </row>
    <row r="296" spans="1:13" x14ac:dyDescent="0.25">
      <c r="A296" s="2182"/>
      <c r="B296" s="2242" t="s">
        <v>392</v>
      </c>
      <c r="C296" s="2243"/>
      <c r="D296" s="2244"/>
      <c r="E296" s="728"/>
      <c r="F296" s="729"/>
      <c r="G296" s="730"/>
      <c r="H296" s="730"/>
      <c r="I296" s="730"/>
      <c r="J296" s="731"/>
      <c r="K296" s="727"/>
      <c r="L296" s="727"/>
      <c r="M296" s="1554" t="s">
        <v>5217</v>
      </c>
    </row>
    <row r="297" spans="1:13" ht="15.75" thickBot="1" x14ac:dyDescent="0.3">
      <c r="A297" s="2154"/>
      <c r="B297" s="2245" t="s">
        <v>5307</v>
      </c>
      <c r="C297" s="2246"/>
      <c r="D297" s="2247"/>
      <c r="E297" s="732"/>
      <c r="F297" s="733"/>
      <c r="G297" s="734"/>
      <c r="H297" s="734"/>
      <c r="I297" s="734"/>
      <c r="J297" s="735"/>
      <c r="K297" s="727"/>
      <c r="L297" s="727"/>
      <c r="M297" s="1554" t="s">
        <v>5217</v>
      </c>
    </row>
    <row r="298" spans="1:13" ht="18.75" customHeight="1" x14ac:dyDescent="0.25">
      <c r="A298" s="2160">
        <v>82</v>
      </c>
      <c r="B298" s="2162" t="s">
        <v>5358</v>
      </c>
      <c r="C298" s="2181"/>
      <c r="D298" s="2181"/>
      <c r="E298" s="2549" t="s">
        <v>5309</v>
      </c>
      <c r="F298" s="2550"/>
      <c r="G298" s="2551" t="s">
        <v>5310</v>
      </c>
      <c r="H298" s="2552"/>
      <c r="I298" s="2552"/>
      <c r="J298" s="2552"/>
      <c r="K298" s="2552"/>
      <c r="L298" s="2553"/>
      <c r="M298" s="1554" t="s">
        <v>5217</v>
      </c>
    </row>
    <row r="299" spans="1:13" ht="15.75" customHeight="1" x14ac:dyDescent="0.25">
      <c r="A299" s="2172"/>
      <c r="B299" s="2164"/>
      <c r="C299" s="2117"/>
      <c r="D299" s="2117"/>
      <c r="E299" s="2554" t="s">
        <v>394</v>
      </c>
      <c r="F299" s="2556" t="s">
        <v>395</v>
      </c>
      <c r="G299" s="2558" t="s">
        <v>396</v>
      </c>
      <c r="H299" s="2559"/>
      <c r="I299" s="2559" t="s">
        <v>397</v>
      </c>
      <c r="J299" s="2559"/>
      <c r="K299" s="2559" t="s">
        <v>398</v>
      </c>
      <c r="L299" s="2560"/>
      <c r="M299" s="1554" t="s">
        <v>5217</v>
      </c>
    </row>
    <row r="300" spans="1:13" ht="15.75" thickBot="1" x14ac:dyDescent="0.3">
      <c r="A300" s="2172"/>
      <c r="B300" s="2164"/>
      <c r="C300" s="2117"/>
      <c r="D300" s="2117"/>
      <c r="E300" s="2555"/>
      <c r="F300" s="2557"/>
      <c r="G300" s="1124" t="s">
        <v>576</v>
      </c>
      <c r="H300" s="1125" t="s">
        <v>577</v>
      </c>
      <c r="I300" s="1125" t="s">
        <v>576</v>
      </c>
      <c r="J300" s="1125" t="s">
        <v>577</v>
      </c>
      <c r="K300" s="1125" t="s">
        <v>576</v>
      </c>
      <c r="L300" s="1126" t="s">
        <v>577</v>
      </c>
      <c r="M300" s="1554" t="s">
        <v>5217</v>
      </c>
    </row>
    <row r="301" spans="1:13" ht="18" customHeight="1" x14ac:dyDescent="0.25">
      <c r="A301" s="2172"/>
      <c r="B301" s="2561" t="s">
        <v>454</v>
      </c>
      <c r="C301" s="2562"/>
      <c r="D301" s="2563"/>
      <c r="E301" s="739">
        <v>2</v>
      </c>
      <c r="F301" s="740">
        <v>2</v>
      </c>
      <c r="G301" s="741">
        <v>1000</v>
      </c>
      <c r="H301" s="742"/>
      <c r="I301" s="742">
        <v>1000</v>
      </c>
      <c r="J301" s="1127"/>
      <c r="K301" s="1128">
        <f t="shared" ref="K301:L306" si="66">IF(ISERROR(I301/G301),"",IF(I301&gt;G301,1,I301/G301))</f>
        <v>1</v>
      </c>
      <c r="L301" s="765" t="str">
        <f t="shared" si="66"/>
        <v/>
      </c>
      <c r="M301" s="1554" t="s">
        <v>5217</v>
      </c>
    </row>
    <row r="302" spans="1:13" ht="18" customHeight="1" x14ac:dyDescent="0.25">
      <c r="A302" s="2172"/>
      <c r="B302" s="2540" t="s">
        <v>5311</v>
      </c>
      <c r="C302" s="2541"/>
      <c r="D302" s="2542"/>
      <c r="E302" s="746">
        <v>5</v>
      </c>
      <c r="F302" s="747">
        <v>4</v>
      </c>
      <c r="G302" s="748">
        <v>47000</v>
      </c>
      <c r="H302" s="749"/>
      <c r="I302" s="749">
        <v>37600</v>
      </c>
      <c r="J302" s="1129"/>
      <c r="K302" s="1130">
        <f t="shared" si="66"/>
        <v>0.8</v>
      </c>
      <c r="L302" s="752" t="str">
        <f t="shared" si="66"/>
        <v/>
      </c>
      <c r="M302" s="1554" t="s">
        <v>5217</v>
      </c>
    </row>
    <row r="303" spans="1:13" ht="18" customHeight="1" thickBot="1" x14ac:dyDescent="0.3">
      <c r="A303" s="2172"/>
      <c r="B303" s="2543" t="s">
        <v>412</v>
      </c>
      <c r="C303" s="2544"/>
      <c r="D303" s="2545"/>
      <c r="E303" s="1131">
        <v>8</v>
      </c>
      <c r="F303" s="1132">
        <v>7</v>
      </c>
      <c r="G303" s="1133">
        <v>5000</v>
      </c>
      <c r="H303" s="1134"/>
      <c r="I303" s="1134">
        <v>4800</v>
      </c>
      <c r="J303" s="1135"/>
      <c r="K303" s="1136">
        <f t="shared" si="66"/>
        <v>0.96</v>
      </c>
      <c r="L303" s="758" t="str">
        <f t="shared" si="66"/>
        <v/>
      </c>
      <c r="M303" s="1554" t="s">
        <v>5217</v>
      </c>
    </row>
    <row r="304" spans="1:13" ht="15.75" thickBot="1" x14ac:dyDescent="0.3">
      <c r="A304" s="2161"/>
      <c r="B304" s="2260" t="s">
        <v>5220</v>
      </c>
      <c r="C304" s="2261"/>
      <c r="D304" s="2262"/>
      <c r="E304" s="1137">
        <f>SUM(E301:E303)</f>
        <v>15</v>
      </c>
      <c r="F304" s="1138">
        <f>SUM(F301:F303)</f>
        <v>13</v>
      </c>
      <c r="G304" s="1139">
        <f>IF(SUM(G301:G303)=0,"",SUM(G301:G303))</f>
        <v>53000</v>
      </c>
      <c r="H304" s="1140" t="str">
        <f>IF(SUM(H301:H303)=0,"",SUM(H301:H303))</f>
        <v/>
      </c>
      <c r="I304" s="1139">
        <f>IF(SUM(I301:I303)=0,"",SUM(I301:I303))</f>
        <v>43400</v>
      </c>
      <c r="J304" s="1141" t="str">
        <f>IF(SUM(J301:J303)=0,"",SUM(J301:J303))</f>
        <v/>
      </c>
      <c r="K304" s="788">
        <f t="shared" si="66"/>
        <v>0.81886792452830193</v>
      </c>
      <c r="L304" s="1142" t="str">
        <f>IF(ISERROR(J304/H304),"",IF(J304&gt;H304,1,J304/H304))</f>
        <v/>
      </c>
      <c r="M304" s="1554" t="s">
        <v>5217</v>
      </c>
    </row>
    <row r="305" spans="1:13" ht="21.75" customHeight="1" x14ac:dyDescent="0.25">
      <c r="A305" s="1143">
        <v>83</v>
      </c>
      <c r="B305" s="2514" t="s">
        <v>42</v>
      </c>
      <c r="C305" s="2515"/>
      <c r="D305" s="2546"/>
      <c r="E305" s="759"/>
      <c r="F305" s="760"/>
      <c r="G305" s="761"/>
      <c r="H305" s="762"/>
      <c r="I305" s="762"/>
      <c r="J305" s="1144"/>
      <c r="K305" s="1145" t="str">
        <f t="shared" si="66"/>
        <v/>
      </c>
      <c r="L305" s="765" t="str">
        <f>IF(ISERROR(J305/H305),"",IF(J305&gt;H305,1,J305/H305))</f>
        <v/>
      </c>
      <c r="M305" s="1554" t="s">
        <v>5455</v>
      </c>
    </row>
    <row r="306" spans="1:13" ht="21.75" customHeight="1" thickBot="1" x14ac:dyDescent="0.3">
      <c r="A306" s="1146">
        <v>84</v>
      </c>
      <c r="B306" s="2547" t="s">
        <v>43</v>
      </c>
      <c r="C306" s="2517"/>
      <c r="D306" s="2548"/>
      <c r="E306" s="767"/>
      <c r="F306" s="768"/>
      <c r="G306" s="769"/>
      <c r="H306" s="770"/>
      <c r="I306" s="770"/>
      <c r="J306" s="1147"/>
      <c r="K306" s="782" t="str">
        <f t="shared" si="66"/>
        <v/>
      </c>
      <c r="L306" s="773" t="str">
        <f>IF(ISERROR(J306/H306),"",IF(J306&gt;H306,1,J306/H306))</f>
        <v/>
      </c>
      <c r="M306" s="1554" t="s">
        <v>5217</v>
      </c>
    </row>
    <row r="307" spans="1:13" ht="17.25" customHeight="1" thickBot="1" x14ac:dyDescent="0.3">
      <c r="A307" s="2160">
        <v>85</v>
      </c>
      <c r="B307" s="2264" t="s">
        <v>5312</v>
      </c>
      <c r="C307" s="2265"/>
      <c r="D307" s="2265"/>
      <c r="E307" s="2265"/>
      <c r="F307" s="2265"/>
      <c r="G307" s="2265"/>
      <c r="H307" s="2265"/>
      <c r="I307" s="2265"/>
      <c r="J307" s="2265"/>
      <c r="K307" s="2265"/>
      <c r="L307" s="2266"/>
      <c r="M307" s="1554" t="s">
        <v>5217</v>
      </c>
    </row>
    <row r="308" spans="1:13" ht="21.75" customHeight="1" x14ac:dyDescent="0.25">
      <c r="A308" s="2172"/>
      <c r="B308" s="2267" t="s">
        <v>44</v>
      </c>
      <c r="C308" s="2268"/>
      <c r="D308" s="2269"/>
      <c r="E308" s="774"/>
      <c r="F308" s="775"/>
      <c r="G308" s="741"/>
      <c r="H308" s="776"/>
      <c r="I308" s="741"/>
      <c r="J308" s="777"/>
      <c r="K308" s="778" t="str">
        <f>IF(ISERROR(I308/G308),"",IF(I308&gt;G308,1,I308/G308))</f>
        <v/>
      </c>
      <c r="L308" s="765" t="str">
        <f t="shared" ref="L308:L310" si="67">IF(ISERROR(J308/H308),"",IF(J308&gt;H308,1,J308/H308))</f>
        <v/>
      </c>
      <c r="M308" s="1554" t="s">
        <v>5217</v>
      </c>
    </row>
    <row r="309" spans="1:13" ht="21.75" customHeight="1" thickBot="1" x14ac:dyDescent="0.3">
      <c r="A309" s="2161"/>
      <c r="B309" s="2270" t="s">
        <v>45</v>
      </c>
      <c r="C309" s="2271"/>
      <c r="D309" s="2272"/>
      <c r="E309" s="767"/>
      <c r="F309" s="779"/>
      <c r="G309" s="769"/>
      <c r="H309" s="780"/>
      <c r="I309" s="769"/>
      <c r="J309" s="781"/>
      <c r="K309" s="782" t="str">
        <f>IF(ISERROR(I309/G309),"",IF(I309&gt;G309,1,I309/G309))</f>
        <v/>
      </c>
      <c r="L309" s="773" t="str">
        <f t="shared" si="67"/>
        <v/>
      </c>
      <c r="M309" s="1554" t="s">
        <v>5217</v>
      </c>
    </row>
    <row r="310" spans="1:13" ht="21.75" customHeight="1" thickBot="1" x14ac:dyDescent="0.3">
      <c r="A310" s="766">
        <v>86</v>
      </c>
      <c r="B310" s="2263" t="s">
        <v>46</v>
      </c>
      <c r="C310" s="2119"/>
      <c r="D310" s="2120"/>
      <c r="E310" s="783"/>
      <c r="F310" s="784"/>
      <c r="G310" s="785"/>
      <c r="H310" s="786"/>
      <c r="I310" s="785"/>
      <c r="J310" s="787"/>
      <c r="K310" s="788" t="str">
        <f>IF(ISERROR(I310/G310),"",IF(I310&gt;G310,1,I310/G310))</f>
        <v/>
      </c>
      <c r="L310" s="789" t="str">
        <f t="shared" si="67"/>
        <v/>
      </c>
      <c r="M310" s="1554" t="s">
        <v>5217</v>
      </c>
    </row>
    <row r="311" spans="1:13" ht="20.25" customHeight="1" thickBot="1" x14ac:dyDescent="0.3">
      <c r="A311" s="2153">
        <v>87</v>
      </c>
      <c r="B311" s="2288" t="s">
        <v>5313</v>
      </c>
      <c r="C311" s="2289"/>
      <c r="D311" s="2290"/>
      <c r="E311" s="2351" t="s">
        <v>399</v>
      </c>
      <c r="F311" s="2352"/>
      <c r="G311" s="2566" t="s">
        <v>5310</v>
      </c>
      <c r="H311" s="2567"/>
      <c r="I311" s="2567"/>
      <c r="J311" s="2567"/>
      <c r="K311" s="2567"/>
      <c r="L311" s="2568"/>
      <c r="M311" s="1554" t="s">
        <v>5217</v>
      </c>
    </row>
    <row r="312" spans="1:13" ht="14.25" customHeight="1" thickBot="1" x14ac:dyDescent="0.3">
      <c r="A312" s="2182"/>
      <c r="B312" s="2291"/>
      <c r="C312" s="2292"/>
      <c r="D312" s="2293"/>
      <c r="E312" s="2564"/>
      <c r="F312" s="2565"/>
      <c r="G312" s="2569" t="s">
        <v>396</v>
      </c>
      <c r="H312" s="2570"/>
      <c r="I312" s="2571" t="s">
        <v>397</v>
      </c>
      <c r="J312" s="2572"/>
      <c r="K312" s="2570" t="s">
        <v>398</v>
      </c>
      <c r="L312" s="2573"/>
      <c r="M312" s="1554" t="s">
        <v>5217</v>
      </c>
    </row>
    <row r="313" spans="1:13" ht="39" thickBot="1" x14ac:dyDescent="0.3">
      <c r="A313" s="2182"/>
      <c r="B313" s="2294"/>
      <c r="C313" s="2295"/>
      <c r="D313" s="2296"/>
      <c r="E313" s="1148" t="s">
        <v>441</v>
      </c>
      <c r="F313" s="1149" t="s">
        <v>442</v>
      </c>
      <c r="G313" s="1150" t="s">
        <v>576</v>
      </c>
      <c r="H313" s="1151" t="s">
        <v>577</v>
      </c>
      <c r="I313" s="1152" t="s">
        <v>576</v>
      </c>
      <c r="J313" s="1153" t="s">
        <v>577</v>
      </c>
      <c r="K313" s="1154" t="s">
        <v>576</v>
      </c>
      <c r="L313" s="1155" t="s">
        <v>577</v>
      </c>
      <c r="M313" s="1554" t="s">
        <v>5217</v>
      </c>
    </row>
    <row r="314" spans="1:13" ht="15.75" customHeight="1" x14ac:dyDescent="0.25">
      <c r="A314" s="2182"/>
      <c r="B314" s="2309" t="s">
        <v>5314</v>
      </c>
      <c r="C314" s="2310"/>
      <c r="D314" s="2311"/>
      <c r="E314" s="798"/>
      <c r="F314" s="799"/>
      <c r="G314" s="800"/>
      <c r="H314" s="801"/>
      <c r="I314" s="802"/>
      <c r="J314" s="743"/>
      <c r="K314" s="803" t="str">
        <f t="shared" ref="K314:L322" si="68">IF(ISERROR(I314/G314),"",IF(I314&gt;G314,1,I314/G314))</f>
        <v/>
      </c>
      <c r="L314" s="804" t="str">
        <f t="shared" si="68"/>
        <v/>
      </c>
      <c r="M314" s="1554" t="s">
        <v>5217</v>
      </c>
    </row>
    <row r="315" spans="1:13" ht="15.75" customHeight="1" x14ac:dyDescent="0.25">
      <c r="A315" s="2182"/>
      <c r="B315" s="2312" t="s">
        <v>5315</v>
      </c>
      <c r="C315" s="2313"/>
      <c r="D315" s="2314"/>
      <c r="E315" s="805"/>
      <c r="F315" s="806"/>
      <c r="G315" s="807"/>
      <c r="H315" s="808"/>
      <c r="I315" s="809"/>
      <c r="J315" s="743"/>
      <c r="K315" s="810" t="str">
        <f t="shared" si="68"/>
        <v/>
      </c>
      <c r="L315" s="804" t="str">
        <f t="shared" si="68"/>
        <v/>
      </c>
      <c r="M315" s="1554" t="s">
        <v>5217</v>
      </c>
    </row>
    <row r="316" spans="1:13" ht="15.75" customHeight="1" x14ac:dyDescent="0.25">
      <c r="A316" s="2182"/>
      <c r="B316" s="2312" t="s">
        <v>5316</v>
      </c>
      <c r="C316" s="2313"/>
      <c r="D316" s="2314"/>
      <c r="E316" s="805"/>
      <c r="F316" s="811"/>
      <c r="G316" s="807"/>
      <c r="H316" s="808"/>
      <c r="I316" s="809"/>
      <c r="J316" s="743"/>
      <c r="K316" s="810" t="str">
        <f t="shared" si="68"/>
        <v/>
      </c>
      <c r="L316" s="804" t="str">
        <f t="shared" si="68"/>
        <v/>
      </c>
      <c r="M316" s="1554" t="s">
        <v>5217</v>
      </c>
    </row>
    <row r="317" spans="1:13" ht="15.75" customHeight="1" x14ac:dyDescent="0.25">
      <c r="A317" s="2182"/>
      <c r="B317" s="2312" t="s">
        <v>5318</v>
      </c>
      <c r="C317" s="2313"/>
      <c r="D317" s="2314"/>
      <c r="E317" s="805"/>
      <c r="F317" s="811"/>
      <c r="G317" s="807"/>
      <c r="H317" s="808"/>
      <c r="I317" s="809"/>
      <c r="J317" s="743"/>
      <c r="K317" s="810" t="str">
        <f t="shared" si="68"/>
        <v/>
      </c>
      <c r="L317" s="804" t="str">
        <f t="shared" si="68"/>
        <v/>
      </c>
      <c r="M317" s="1554" t="s">
        <v>5217</v>
      </c>
    </row>
    <row r="318" spans="1:13" ht="15.75" customHeight="1" x14ac:dyDescent="0.25">
      <c r="A318" s="2182"/>
      <c r="B318" s="2315" t="s">
        <v>5359</v>
      </c>
      <c r="C318" s="2316"/>
      <c r="D318" s="2317"/>
      <c r="E318" s="805"/>
      <c r="F318" s="811"/>
      <c r="G318" s="807"/>
      <c r="H318" s="808"/>
      <c r="I318" s="809"/>
      <c r="J318" s="743"/>
      <c r="K318" s="810" t="str">
        <f t="shared" si="68"/>
        <v/>
      </c>
      <c r="L318" s="804" t="str">
        <f t="shared" si="68"/>
        <v/>
      </c>
      <c r="M318" s="1554" t="s">
        <v>5217</v>
      </c>
    </row>
    <row r="319" spans="1:13" ht="15.75" customHeight="1" x14ac:dyDescent="0.25">
      <c r="A319" s="2182"/>
      <c r="B319" s="2312" t="s">
        <v>5319</v>
      </c>
      <c r="C319" s="2313"/>
      <c r="D319" s="2314"/>
      <c r="E319" s="805"/>
      <c r="F319" s="811"/>
      <c r="G319" s="807"/>
      <c r="H319" s="808"/>
      <c r="I319" s="809"/>
      <c r="J319" s="743"/>
      <c r="K319" s="810" t="str">
        <f t="shared" si="68"/>
        <v/>
      </c>
      <c r="L319" s="804" t="str">
        <f t="shared" si="68"/>
        <v/>
      </c>
      <c r="M319" s="1554" t="s">
        <v>5217</v>
      </c>
    </row>
    <row r="320" spans="1:13" ht="15.75" customHeight="1" x14ac:dyDescent="0.25">
      <c r="A320" s="2182"/>
      <c r="B320" s="2312" t="s">
        <v>5360</v>
      </c>
      <c r="C320" s="2313"/>
      <c r="D320" s="2314"/>
      <c r="E320" s="805"/>
      <c r="F320" s="811"/>
      <c r="G320" s="807"/>
      <c r="H320" s="808"/>
      <c r="I320" s="809"/>
      <c r="J320" s="743"/>
      <c r="K320" s="810" t="str">
        <f t="shared" si="68"/>
        <v/>
      </c>
      <c r="L320" s="804" t="str">
        <f t="shared" si="68"/>
        <v/>
      </c>
      <c r="M320" s="1554" t="s">
        <v>5217</v>
      </c>
    </row>
    <row r="321" spans="1:13" ht="15.75" customHeight="1" x14ac:dyDescent="0.25">
      <c r="A321" s="2182"/>
      <c r="B321" s="2315" t="s">
        <v>5361</v>
      </c>
      <c r="C321" s="2316"/>
      <c r="D321" s="2317"/>
      <c r="E321" s="805"/>
      <c r="F321" s="811"/>
      <c r="G321" s="807"/>
      <c r="H321" s="808"/>
      <c r="I321" s="809"/>
      <c r="J321" s="743"/>
      <c r="K321" s="810" t="str">
        <f t="shared" si="68"/>
        <v/>
      </c>
      <c r="L321" s="804" t="str">
        <f t="shared" si="68"/>
        <v/>
      </c>
      <c r="M321" s="1554" t="s">
        <v>5217</v>
      </c>
    </row>
    <row r="322" spans="1:13" ht="15.75" customHeight="1" thickBot="1" x14ac:dyDescent="0.3">
      <c r="A322" s="2182"/>
      <c r="B322" s="2315" t="s">
        <v>5362</v>
      </c>
      <c r="C322" s="2316"/>
      <c r="D322" s="2317"/>
      <c r="E322" s="805"/>
      <c r="F322" s="811"/>
      <c r="G322" s="807"/>
      <c r="H322" s="808"/>
      <c r="I322" s="809"/>
      <c r="J322" s="743"/>
      <c r="K322" s="810" t="str">
        <f t="shared" si="68"/>
        <v/>
      </c>
      <c r="L322" s="804" t="str">
        <f t="shared" si="68"/>
        <v/>
      </c>
      <c r="M322" s="1554" t="s">
        <v>5217</v>
      </c>
    </row>
    <row r="323" spans="1:13" ht="24.75" customHeight="1" thickBot="1" x14ac:dyDescent="0.3">
      <c r="A323" s="2160">
        <v>88</v>
      </c>
      <c r="B323" s="2321" t="s">
        <v>5321</v>
      </c>
      <c r="C323" s="2322"/>
      <c r="D323" s="2322"/>
      <c r="E323" s="2322"/>
      <c r="F323" s="2322"/>
      <c r="G323" s="2322"/>
      <c r="H323" s="2322"/>
      <c r="I323" s="2322"/>
      <c r="J323" s="2322"/>
      <c r="K323" s="2322"/>
      <c r="L323" s="2323"/>
      <c r="M323" s="1554" t="s">
        <v>5217</v>
      </c>
    </row>
    <row r="324" spans="1:13" ht="15" customHeight="1" x14ac:dyDescent="0.25">
      <c r="A324" s="2172"/>
      <c r="B324" s="2315" t="s">
        <v>5323</v>
      </c>
      <c r="C324" s="2316"/>
      <c r="D324" s="2317"/>
      <c r="E324" s="819"/>
      <c r="F324" s="811"/>
      <c r="G324" s="807"/>
      <c r="H324" s="808"/>
      <c r="I324" s="809"/>
      <c r="J324" s="820"/>
      <c r="K324" s="810" t="str">
        <f t="shared" ref="K324:L326" si="69">IF(ISERROR(I324/G324),"",IF(I324&gt;G324,1,I324/G324))</f>
        <v/>
      </c>
      <c r="L324" s="804" t="str">
        <f t="shared" si="69"/>
        <v/>
      </c>
      <c r="M324" s="1554" t="s">
        <v>5217</v>
      </c>
    </row>
    <row r="325" spans="1:13" ht="15" customHeight="1" x14ac:dyDescent="0.25">
      <c r="A325" s="2172"/>
      <c r="B325" s="2312" t="s">
        <v>5363</v>
      </c>
      <c r="C325" s="2313"/>
      <c r="D325" s="2314"/>
      <c r="E325" s="819"/>
      <c r="F325" s="811"/>
      <c r="G325" s="807"/>
      <c r="H325" s="808"/>
      <c r="I325" s="809"/>
      <c r="J325" s="820"/>
      <c r="K325" s="810" t="str">
        <f t="shared" si="69"/>
        <v/>
      </c>
      <c r="L325" s="804" t="str">
        <f t="shared" si="69"/>
        <v/>
      </c>
      <c r="M325" s="1554" t="s">
        <v>5217</v>
      </c>
    </row>
    <row r="326" spans="1:13" ht="15" customHeight="1" thickBot="1" x14ac:dyDescent="0.3">
      <c r="A326" s="2172"/>
      <c r="B326" s="2327" t="s">
        <v>5324</v>
      </c>
      <c r="C326" s="2328"/>
      <c r="D326" s="2329"/>
      <c r="E326" s="821"/>
      <c r="F326" s="813"/>
      <c r="G326" s="822"/>
      <c r="H326" s="823"/>
      <c r="I326" s="824"/>
      <c r="J326" s="825"/>
      <c r="K326" s="826" t="str">
        <f t="shared" si="69"/>
        <v/>
      </c>
      <c r="L326" s="804" t="str">
        <f t="shared" si="69"/>
        <v/>
      </c>
      <c r="M326" s="1554" t="s">
        <v>5217</v>
      </c>
    </row>
    <row r="327" spans="1:13" ht="15.75" customHeight="1" thickBot="1" x14ac:dyDescent="0.3">
      <c r="A327" s="2340" t="s">
        <v>5325</v>
      </c>
      <c r="B327" s="2341"/>
      <c r="C327" s="2341"/>
      <c r="D327" s="2342"/>
      <c r="E327" s="2582" t="s">
        <v>400</v>
      </c>
      <c r="F327" s="2583"/>
      <c r="G327" s="2586" t="s">
        <v>5310</v>
      </c>
      <c r="H327" s="2587"/>
      <c r="I327" s="2587"/>
      <c r="J327" s="2587"/>
      <c r="K327" s="2587"/>
      <c r="L327" s="2588"/>
      <c r="M327" s="1554" t="s">
        <v>5217</v>
      </c>
    </row>
    <row r="328" spans="1:13" ht="15.75" customHeight="1" thickBot="1" x14ac:dyDescent="0.3">
      <c r="A328" s="2343"/>
      <c r="B328" s="2344"/>
      <c r="C328" s="2344"/>
      <c r="D328" s="2345"/>
      <c r="E328" s="2297"/>
      <c r="F328" s="2298"/>
      <c r="G328" s="2589" t="s">
        <v>396</v>
      </c>
      <c r="H328" s="2590"/>
      <c r="I328" s="2591" t="s">
        <v>397</v>
      </c>
      <c r="J328" s="2590"/>
      <c r="K328" s="2591" t="s">
        <v>398</v>
      </c>
      <c r="L328" s="2592"/>
      <c r="M328" s="1554" t="s">
        <v>5217</v>
      </c>
    </row>
    <row r="329" spans="1:13" ht="15" customHeight="1" thickBot="1" x14ac:dyDescent="0.3">
      <c r="A329" s="2346"/>
      <c r="B329" s="2347"/>
      <c r="C329" s="2347"/>
      <c r="D329" s="2348"/>
      <c r="E329" s="2584"/>
      <c r="F329" s="2585"/>
      <c r="G329" s="1156" t="s">
        <v>576</v>
      </c>
      <c r="H329" s="1157" t="s">
        <v>577</v>
      </c>
      <c r="I329" s="1158" t="s">
        <v>576</v>
      </c>
      <c r="J329" s="1159" t="s">
        <v>577</v>
      </c>
      <c r="K329" s="1158" t="s">
        <v>576</v>
      </c>
      <c r="L329" s="1160" t="s">
        <v>577</v>
      </c>
      <c r="M329" s="1554" t="s">
        <v>5217</v>
      </c>
    </row>
    <row r="330" spans="1:13" ht="18" customHeight="1" x14ac:dyDescent="0.25">
      <c r="A330" s="1143">
        <v>89</v>
      </c>
      <c r="B330" s="2574" t="s">
        <v>69</v>
      </c>
      <c r="C330" s="2575"/>
      <c r="D330" s="2576"/>
      <c r="E330" s="2577" t="s">
        <v>5207</v>
      </c>
      <c r="F330" s="2578"/>
      <c r="G330" s="1161">
        <v>12500</v>
      </c>
      <c r="H330" s="1162"/>
      <c r="I330" s="1161"/>
      <c r="J330" s="1163"/>
      <c r="K330" s="1128">
        <f t="shared" ref="K330:L344" si="70">IF(ISERROR(I330/G330),"",IF(I330&gt;G330,1,I330/G330))</f>
        <v>0</v>
      </c>
      <c r="L330" s="836" t="str">
        <f t="shared" si="70"/>
        <v/>
      </c>
      <c r="M330" s="1554" t="s">
        <v>5217</v>
      </c>
    </row>
    <row r="331" spans="1:13" ht="15" customHeight="1" x14ac:dyDescent="0.25">
      <c r="A331" s="1164">
        <v>90</v>
      </c>
      <c r="B331" s="2579" t="s">
        <v>5326</v>
      </c>
      <c r="C331" s="2580"/>
      <c r="D331" s="2581"/>
      <c r="E331" s="2375" t="s">
        <v>5207</v>
      </c>
      <c r="F331" s="2376"/>
      <c r="G331" s="847">
        <v>2000</v>
      </c>
      <c r="H331" s="848"/>
      <c r="I331" s="847"/>
      <c r="J331" s="849"/>
      <c r="K331" s="1130">
        <f t="shared" si="70"/>
        <v>0</v>
      </c>
      <c r="L331" s="841" t="str">
        <f t="shared" si="70"/>
        <v/>
      </c>
      <c r="M331" s="1554" t="s">
        <v>5217</v>
      </c>
    </row>
    <row r="332" spans="1:13" x14ac:dyDescent="0.25">
      <c r="A332" s="1164">
        <v>91</v>
      </c>
      <c r="B332" s="2579" t="s">
        <v>5327</v>
      </c>
      <c r="C332" s="2580"/>
      <c r="D332" s="2581"/>
      <c r="E332" s="2375" t="s">
        <v>5207</v>
      </c>
      <c r="F332" s="2376"/>
      <c r="G332" s="847"/>
      <c r="H332" s="848"/>
      <c r="I332" s="847">
        <v>920</v>
      </c>
      <c r="J332" s="849"/>
      <c r="K332" s="1130" t="str">
        <f t="shared" si="70"/>
        <v/>
      </c>
      <c r="L332" s="841" t="str">
        <f t="shared" si="70"/>
        <v/>
      </c>
      <c r="M332" s="1554" t="s">
        <v>5217</v>
      </c>
    </row>
    <row r="333" spans="1:13" ht="15" customHeight="1" x14ac:dyDescent="0.25">
      <c r="A333" s="1164">
        <v>92</v>
      </c>
      <c r="B333" s="2579" t="s">
        <v>71</v>
      </c>
      <c r="C333" s="2580"/>
      <c r="D333" s="2581"/>
      <c r="E333" s="2375" t="s">
        <v>5207</v>
      </c>
      <c r="F333" s="2376"/>
      <c r="G333" s="847">
        <v>5000</v>
      </c>
      <c r="H333" s="848"/>
      <c r="I333" s="847"/>
      <c r="J333" s="849"/>
      <c r="K333" s="1130">
        <f t="shared" si="70"/>
        <v>0</v>
      </c>
      <c r="L333" s="841" t="str">
        <f t="shared" si="70"/>
        <v/>
      </c>
      <c r="M333" s="1554" t="s">
        <v>5217</v>
      </c>
    </row>
    <row r="334" spans="1:13" ht="15" customHeight="1" x14ac:dyDescent="0.25">
      <c r="A334" s="1164">
        <v>93</v>
      </c>
      <c r="B334" s="2579" t="s">
        <v>72</v>
      </c>
      <c r="C334" s="2580"/>
      <c r="D334" s="2581"/>
      <c r="E334" s="2375" t="s">
        <v>5207</v>
      </c>
      <c r="F334" s="2376"/>
      <c r="G334" s="847">
        <v>50000</v>
      </c>
      <c r="H334" s="848"/>
      <c r="I334" s="847"/>
      <c r="J334" s="849"/>
      <c r="K334" s="1130">
        <f t="shared" si="70"/>
        <v>0</v>
      </c>
      <c r="L334" s="841" t="str">
        <f t="shared" si="70"/>
        <v/>
      </c>
      <c r="M334" s="1554" t="s">
        <v>5217</v>
      </c>
    </row>
    <row r="335" spans="1:13" ht="15" customHeight="1" x14ac:dyDescent="0.25">
      <c r="A335" s="1164">
        <v>94</v>
      </c>
      <c r="B335" s="2593" t="s">
        <v>73</v>
      </c>
      <c r="C335" s="2594"/>
      <c r="D335" s="2595"/>
      <c r="E335" s="2596" t="s">
        <v>5207</v>
      </c>
      <c r="F335" s="2597"/>
      <c r="G335" s="847"/>
      <c r="H335" s="848"/>
      <c r="I335" s="847"/>
      <c r="J335" s="849"/>
      <c r="K335" s="1130" t="str">
        <f t="shared" si="70"/>
        <v/>
      </c>
      <c r="L335" s="841" t="str">
        <f t="shared" si="70"/>
        <v/>
      </c>
      <c r="M335" s="1554" t="s">
        <v>5217</v>
      </c>
    </row>
    <row r="336" spans="1:13" ht="15" customHeight="1" x14ac:dyDescent="0.25">
      <c r="A336" s="1164">
        <v>95</v>
      </c>
      <c r="B336" s="2579" t="s">
        <v>74</v>
      </c>
      <c r="C336" s="2580"/>
      <c r="D336" s="2581"/>
      <c r="E336" s="2375"/>
      <c r="F336" s="2376"/>
      <c r="G336" s="847"/>
      <c r="H336" s="848"/>
      <c r="I336" s="847"/>
      <c r="J336" s="849"/>
      <c r="K336" s="1130" t="str">
        <f t="shared" si="70"/>
        <v/>
      </c>
      <c r="L336" s="841" t="str">
        <f t="shared" si="70"/>
        <v/>
      </c>
      <c r="M336" s="1554" t="s">
        <v>5217</v>
      </c>
    </row>
    <row r="337" spans="1:13" ht="15" customHeight="1" x14ac:dyDescent="0.25">
      <c r="A337" s="1164">
        <v>96</v>
      </c>
      <c r="B337" s="2593" t="s">
        <v>75</v>
      </c>
      <c r="C337" s="2594"/>
      <c r="D337" s="2595"/>
      <c r="E337" s="2596" t="s">
        <v>5207</v>
      </c>
      <c r="F337" s="2597"/>
      <c r="G337" s="847"/>
      <c r="H337" s="848"/>
      <c r="I337" s="847"/>
      <c r="J337" s="849"/>
      <c r="K337" s="1130" t="str">
        <f t="shared" si="70"/>
        <v/>
      </c>
      <c r="L337" s="841" t="str">
        <f t="shared" si="70"/>
        <v/>
      </c>
      <c r="M337" s="1554" t="s">
        <v>5217</v>
      </c>
    </row>
    <row r="338" spans="1:13" ht="18.75" customHeight="1" x14ac:dyDescent="0.25">
      <c r="A338" s="1164">
        <v>97</v>
      </c>
      <c r="B338" s="2579" t="s">
        <v>76</v>
      </c>
      <c r="C338" s="2580"/>
      <c r="D338" s="2581"/>
      <c r="E338" s="2375" t="s">
        <v>5207</v>
      </c>
      <c r="F338" s="2376"/>
      <c r="G338" s="847">
        <v>3125</v>
      </c>
      <c r="H338" s="848"/>
      <c r="I338" s="847">
        <v>6000</v>
      </c>
      <c r="J338" s="849"/>
      <c r="K338" s="1130">
        <f t="shared" si="70"/>
        <v>1</v>
      </c>
      <c r="L338" s="841" t="str">
        <f t="shared" si="70"/>
        <v/>
      </c>
      <c r="M338" s="1554" t="s">
        <v>5217</v>
      </c>
    </row>
    <row r="339" spans="1:13" ht="15" customHeight="1" x14ac:dyDescent="0.25">
      <c r="A339" s="1164">
        <v>98</v>
      </c>
      <c r="B339" s="2579" t="s">
        <v>5328</v>
      </c>
      <c r="C339" s="2580"/>
      <c r="D339" s="2581"/>
      <c r="E339" s="2375" t="s">
        <v>5207</v>
      </c>
      <c r="F339" s="2376"/>
      <c r="G339" s="847"/>
      <c r="H339" s="848"/>
      <c r="I339" s="847">
        <v>14706.57</v>
      </c>
      <c r="J339" s="849"/>
      <c r="K339" s="1130" t="str">
        <f t="shared" si="70"/>
        <v/>
      </c>
      <c r="L339" s="841" t="str">
        <f t="shared" si="70"/>
        <v/>
      </c>
      <c r="M339" s="1554" t="s">
        <v>5217</v>
      </c>
    </row>
    <row r="340" spans="1:13" ht="15" customHeight="1" x14ac:dyDescent="0.25">
      <c r="A340" s="1164">
        <v>99</v>
      </c>
      <c r="B340" s="2579" t="s">
        <v>5329</v>
      </c>
      <c r="C340" s="2580"/>
      <c r="D340" s="2581"/>
      <c r="E340" s="2375" t="s">
        <v>5207</v>
      </c>
      <c r="F340" s="2376"/>
      <c r="G340" s="847">
        <v>33900</v>
      </c>
      <c r="H340" s="848"/>
      <c r="I340" s="847">
        <v>75474</v>
      </c>
      <c r="J340" s="849"/>
      <c r="K340" s="1130">
        <f t="shared" si="70"/>
        <v>1</v>
      </c>
      <c r="L340" s="841" t="str">
        <f t="shared" si="70"/>
        <v/>
      </c>
      <c r="M340" s="1554" t="s">
        <v>5217</v>
      </c>
    </row>
    <row r="341" spans="1:13" ht="15" customHeight="1" x14ac:dyDescent="0.25">
      <c r="A341" s="1164">
        <v>100</v>
      </c>
      <c r="B341" s="2579" t="s">
        <v>5330</v>
      </c>
      <c r="C341" s="2580"/>
      <c r="D341" s="2581"/>
      <c r="E341" s="2375" t="s">
        <v>5207</v>
      </c>
      <c r="F341" s="2376"/>
      <c r="G341" s="847">
        <v>3750</v>
      </c>
      <c r="H341" s="848">
        <v>11845</v>
      </c>
      <c r="I341" s="847"/>
      <c r="J341" s="849">
        <v>11253.85</v>
      </c>
      <c r="K341" s="1130">
        <f t="shared" si="70"/>
        <v>0</v>
      </c>
      <c r="L341" s="841">
        <f t="shared" si="70"/>
        <v>0.95009286618826516</v>
      </c>
      <c r="M341" s="1554" t="s">
        <v>5217</v>
      </c>
    </row>
    <row r="342" spans="1:13" ht="15" customHeight="1" x14ac:dyDescent="0.25">
      <c r="A342" s="1164">
        <v>101</v>
      </c>
      <c r="B342" s="2579" t="s">
        <v>77</v>
      </c>
      <c r="C342" s="2580"/>
      <c r="D342" s="2581"/>
      <c r="E342" s="2375" t="s">
        <v>5207</v>
      </c>
      <c r="F342" s="2376"/>
      <c r="G342" s="847"/>
      <c r="H342" s="848"/>
      <c r="I342" s="847"/>
      <c r="J342" s="849"/>
      <c r="K342" s="1130" t="str">
        <f t="shared" si="70"/>
        <v/>
      </c>
      <c r="L342" s="841" t="str">
        <f t="shared" si="70"/>
        <v/>
      </c>
      <c r="M342" s="1554" t="s">
        <v>5217</v>
      </c>
    </row>
    <row r="343" spans="1:13" ht="15" customHeight="1" x14ac:dyDescent="0.25">
      <c r="A343" s="1164">
        <v>102</v>
      </c>
      <c r="B343" s="2593" t="s">
        <v>78</v>
      </c>
      <c r="C343" s="2594"/>
      <c r="D343" s="2595"/>
      <c r="E343" s="2596" t="s">
        <v>5207</v>
      </c>
      <c r="F343" s="2597"/>
      <c r="G343" s="847">
        <v>1500</v>
      </c>
      <c r="H343" s="848">
        <v>2500</v>
      </c>
      <c r="I343" s="847"/>
      <c r="J343" s="849">
        <v>2500</v>
      </c>
      <c r="K343" s="1130">
        <f t="shared" si="70"/>
        <v>0</v>
      </c>
      <c r="L343" s="841">
        <f t="shared" si="70"/>
        <v>1</v>
      </c>
      <c r="M343" s="1554" t="s">
        <v>5217</v>
      </c>
    </row>
    <row r="344" spans="1:13" x14ac:dyDescent="0.25">
      <c r="A344" s="1164">
        <v>103</v>
      </c>
      <c r="B344" s="2579" t="s">
        <v>5331</v>
      </c>
      <c r="C344" s="2580"/>
      <c r="D344" s="2581"/>
      <c r="E344" s="2375" t="s">
        <v>5207</v>
      </c>
      <c r="F344" s="2376"/>
      <c r="G344" s="847">
        <v>5000</v>
      </c>
      <c r="H344" s="848"/>
      <c r="I344" s="847"/>
      <c r="J344" s="849"/>
      <c r="K344" s="1130">
        <f t="shared" si="70"/>
        <v>0</v>
      </c>
      <c r="L344" s="846" t="str">
        <f t="shared" si="70"/>
        <v/>
      </c>
      <c r="M344" s="1554" t="s">
        <v>5217</v>
      </c>
    </row>
    <row r="345" spans="1:13" ht="15" customHeight="1" x14ac:dyDescent="0.25">
      <c r="A345" s="1164">
        <v>104</v>
      </c>
      <c r="B345" s="2579" t="s">
        <v>79</v>
      </c>
      <c r="C345" s="2580"/>
      <c r="D345" s="2581"/>
      <c r="E345" s="2375" t="s">
        <v>5207</v>
      </c>
      <c r="F345" s="2376"/>
      <c r="G345" s="847">
        <v>15000</v>
      </c>
      <c r="H345" s="848"/>
      <c r="I345" s="847"/>
      <c r="J345" s="849"/>
      <c r="K345" s="1130">
        <f>IF(ISERROR(I345/G345),"",IF(I345&gt;G345,1,I345/G345))</f>
        <v>0</v>
      </c>
      <c r="L345" s="841" t="str">
        <f>IF(ISERROR(J345/H345),"",IF(J345&gt;H345,1,J345/H345))</f>
        <v/>
      </c>
      <c r="M345" s="1554" t="s">
        <v>5217</v>
      </c>
    </row>
    <row r="346" spans="1:13" ht="15" customHeight="1" thickBot="1" x14ac:dyDescent="0.3">
      <c r="A346" s="1165">
        <v>105</v>
      </c>
      <c r="B346" s="2598" t="s">
        <v>5332</v>
      </c>
      <c r="C346" s="2599"/>
      <c r="D346" s="2600"/>
      <c r="E346" s="2380" t="s">
        <v>5207</v>
      </c>
      <c r="F346" s="2381"/>
      <c r="G346" s="850"/>
      <c r="H346" s="851"/>
      <c r="I346" s="850"/>
      <c r="J346" s="852"/>
      <c r="K346" s="1166" t="str">
        <f>IF(ISERROR(I346/G346),"",IF(I346&gt;G346,1,I346/G346))</f>
        <v/>
      </c>
      <c r="L346" s="1167" t="str">
        <f>IF(ISERROR(J346/H346),"",IF(J346&gt;H346,1,J346/H346))</f>
        <v/>
      </c>
      <c r="M346" s="1554" t="s">
        <v>5217</v>
      </c>
    </row>
    <row r="347" spans="1:13" ht="18.75" customHeight="1" thickBot="1" x14ac:dyDescent="0.3">
      <c r="A347" s="2172">
        <v>111</v>
      </c>
      <c r="B347" s="2383" t="s">
        <v>5333</v>
      </c>
      <c r="C347" s="2384"/>
      <c r="D347" s="2384"/>
      <c r="E347" s="2384"/>
      <c r="F347" s="2384"/>
      <c r="G347" s="2384"/>
      <c r="H347" s="2384"/>
      <c r="I347" s="2384"/>
      <c r="J347" s="2384"/>
      <c r="K347" s="2384"/>
      <c r="L347" s="2601"/>
      <c r="M347" s="1554" t="s">
        <v>5217</v>
      </c>
    </row>
    <row r="348" spans="1:13" ht="15" customHeight="1" x14ac:dyDescent="0.25">
      <c r="A348" s="2172"/>
      <c r="B348" s="2386" t="s">
        <v>5621</v>
      </c>
      <c r="C348" s="2387"/>
      <c r="D348" s="2387"/>
      <c r="E348" s="2387"/>
      <c r="F348" s="2388"/>
      <c r="G348" s="855"/>
      <c r="H348" s="776">
        <v>29217</v>
      </c>
      <c r="I348" s="741"/>
      <c r="J348" s="776"/>
      <c r="K348" s="856" t="str">
        <f t="shared" ref="K348:L350" si="71">IF(ISERROR(I348/G348),"",IF(I348&gt;G348,1,I348/G348))</f>
        <v/>
      </c>
      <c r="L348" s="857">
        <f t="shared" si="71"/>
        <v>0</v>
      </c>
      <c r="M348" s="1554" t="s">
        <v>5217</v>
      </c>
    </row>
    <row r="349" spans="1:13" x14ac:dyDescent="0.25">
      <c r="A349" s="2172"/>
      <c r="B349" s="2389"/>
      <c r="C349" s="2390"/>
      <c r="D349" s="2390"/>
      <c r="E349" s="2390"/>
      <c r="F349" s="2391"/>
      <c r="G349" s="858"/>
      <c r="H349" s="859"/>
      <c r="I349" s="748"/>
      <c r="J349" s="859"/>
      <c r="K349" s="840" t="str">
        <f t="shared" si="71"/>
        <v/>
      </c>
      <c r="L349" s="860" t="str">
        <f t="shared" si="71"/>
        <v/>
      </c>
      <c r="M349" s="1554" t="s">
        <v>5217</v>
      </c>
    </row>
    <row r="350" spans="1:13" ht="15.75" thickBot="1" x14ac:dyDescent="0.3">
      <c r="A350" s="2382"/>
      <c r="B350" s="2392"/>
      <c r="C350" s="2393"/>
      <c r="D350" s="2393"/>
      <c r="E350" s="2393"/>
      <c r="F350" s="2394"/>
      <c r="G350" s="861"/>
      <c r="H350" s="780"/>
      <c r="I350" s="769"/>
      <c r="J350" s="780"/>
      <c r="K350" s="853" t="str">
        <f t="shared" si="71"/>
        <v/>
      </c>
      <c r="L350" s="862" t="str">
        <f t="shared" si="71"/>
        <v/>
      </c>
      <c r="M350" s="1554" t="s">
        <v>5217</v>
      </c>
    </row>
    <row r="351" spans="1:13" ht="22.5" customHeight="1" thickBot="1" x14ac:dyDescent="0.3">
      <c r="A351" s="603">
        <v>105</v>
      </c>
      <c r="B351" s="2162" t="s">
        <v>48</v>
      </c>
      <c r="C351" s="2163"/>
      <c r="D351" s="2395" t="s">
        <v>595</v>
      </c>
      <c r="E351" s="2396"/>
      <c r="F351" s="1723">
        <f>IF(D351="Good",1,"")</f>
        <v>1</v>
      </c>
      <c r="G351" s="1724" t="str">
        <f>IF(D351="For Repair",1,"")</f>
        <v/>
      </c>
      <c r="H351" s="1724" t="str">
        <f>IF(D351="Non-Functional",1,"")</f>
        <v/>
      </c>
      <c r="I351" s="863"/>
      <c r="J351" s="863"/>
      <c r="K351" s="863"/>
      <c r="L351" s="49"/>
      <c r="M351" s="1554" t="s">
        <v>5217</v>
      </c>
    </row>
    <row r="352" spans="1:13" ht="15.75" customHeight="1" thickBot="1" x14ac:dyDescent="0.3">
      <c r="A352" s="2153">
        <v>106</v>
      </c>
      <c r="B352" s="2602" t="s">
        <v>49</v>
      </c>
      <c r="C352" s="2603"/>
      <c r="D352" s="2603"/>
      <c r="E352" s="2603"/>
      <c r="F352" s="2603"/>
      <c r="G352" s="2603"/>
      <c r="H352" s="2603"/>
      <c r="I352" s="2603"/>
      <c r="J352" s="2603"/>
      <c r="K352" s="2604"/>
      <c r="L352" s="864"/>
      <c r="M352" s="1554" t="s">
        <v>5217</v>
      </c>
    </row>
    <row r="353" spans="1:13" ht="15.75" customHeight="1" x14ac:dyDescent="0.25">
      <c r="A353" s="2182"/>
      <c r="B353" s="865" t="s">
        <v>578</v>
      </c>
      <c r="C353" s="1168">
        <v>27</v>
      </c>
      <c r="D353" s="866"/>
      <c r="E353" s="867" t="s">
        <v>579</v>
      </c>
      <c r="F353" s="305">
        <v>1</v>
      </c>
      <c r="G353" s="867" t="s">
        <v>580</v>
      </c>
      <c r="H353" s="2605" t="s">
        <v>5619</v>
      </c>
      <c r="I353" s="2605"/>
      <c r="J353" s="867" t="s">
        <v>581</v>
      </c>
      <c r="K353" s="1169">
        <v>42616</v>
      </c>
      <c r="L353" s="1726">
        <f ca="1">IF(K353="","",(NOW()-K353)/365)</f>
        <v>2.7773822269786974</v>
      </c>
      <c r="M353" s="1554" t="s">
        <v>5217</v>
      </c>
    </row>
    <row r="354" spans="1:13" ht="15.75" customHeight="1" x14ac:dyDescent="0.25">
      <c r="A354" s="2182"/>
      <c r="B354" s="868" t="s">
        <v>578</v>
      </c>
      <c r="C354" s="1170">
        <v>33</v>
      </c>
      <c r="D354" s="869"/>
      <c r="E354" s="870" t="s">
        <v>579</v>
      </c>
      <c r="F354" s="309">
        <v>1</v>
      </c>
      <c r="G354" s="870" t="s">
        <v>580</v>
      </c>
      <c r="H354" s="2606" t="s">
        <v>5619</v>
      </c>
      <c r="I354" s="2606"/>
      <c r="J354" s="870" t="s">
        <v>581</v>
      </c>
      <c r="K354" s="1171">
        <v>42647</v>
      </c>
      <c r="L354" s="1726">
        <f t="shared" ref="L354:L356" ca="1" si="72">IF(K354="","",(NOW()-K354)/365)</f>
        <v>2.6924507201293824</v>
      </c>
      <c r="M354" s="1554" t="s">
        <v>5217</v>
      </c>
    </row>
    <row r="355" spans="1:13" ht="15.75" customHeight="1" x14ac:dyDescent="0.25">
      <c r="A355" s="2182"/>
      <c r="B355" s="868" t="s">
        <v>578</v>
      </c>
      <c r="C355" s="1170"/>
      <c r="D355" s="869"/>
      <c r="E355" s="870" t="s">
        <v>579</v>
      </c>
      <c r="F355" s="309"/>
      <c r="G355" s="870" t="s">
        <v>580</v>
      </c>
      <c r="H355" s="2606"/>
      <c r="I355" s="2606"/>
      <c r="J355" s="870" t="s">
        <v>581</v>
      </c>
      <c r="K355" s="1171"/>
      <c r="L355" s="1726" t="str">
        <f t="shared" ca="1" si="72"/>
        <v/>
      </c>
      <c r="M355" s="1554" t="s">
        <v>5217</v>
      </c>
    </row>
    <row r="356" spans="1:13" ht="15.75" customHeight="1" x14ac:dyDescent="0.25">
      <c r="A356" s="2182"/>
      <c r="B356" s="868" t="s">
        <v>578</v>
      </c>
      <c r="C356" s="1170"/>
      <c r="D356" s="869"/>
      <c r="E356" s="870" t="s">
        <v>579</v>
      </c>
      <c r="F356" s="309"/>
      <c r="G356" s="870" t="s">
        <v>580</v>
      </c>
      <c r="H356" s="2606"/>
      <c r="I356" s="2606"/>
      <c r="J356" s="870" t="s">
        <v>581</v>
      </c>
      <c r="K356" s="1171"/>
      <c r="L356" s="1726" t="str">
        <f t="shared" ca="1" si="72"/>
        <v/>
      </c>
      <c r="M356" s="1554" t="s">
        <v>5217</v>
      </c>
    </row>
    <row r="357" spans="1:13" ht="15.75" customHeight="1" thickBot="1" x14ac:dyDescent="0.3">
      <c r="A357" s="2154"/>
      <c r="B357" s="871" t="s">
        <v>578</v>
      </c>
      <c r="C357" s="1172"/>
      <c r="D357" s="872"/>
      <c r="E357" s="873" t="s">
        <v>579</v>
      </c>
      <c r="F357" s="509"/>
      <c r="G357" s="873" t="s">
        <v>580</v>
      </c>
      <c r="H357" s="2607"/>
      <c r="I357" s="2607"/>
      <c r="J357" s="873" t="s">
        <v>581</v>
      </c>
      <c r="K357" s="1173"/>
      <c r="L357" s="1726" t="str">
        <f ca="1">IF(K357="","",(NOW()-K357)/365)</f>
        <v/>
      </c>
      <c r="M357" s="1554" t="s">
        <v>5217</v>
      </c>
    </row>
    <row r="358" spans="1:13" ht="30" customHeight="1" thickBot="1" x14ac:dyDescent="0.3">
      <c r="A358" s="2160">
        <v>107</v>
      </c>
      <c r="B358" s="2608" t="s">
        <v>50</v>
      </c>
      <c r="C358" s="2609"/>
      <c r="D358" s="2609"/>
      <c r="E358" s="2609"/>
      <c r="F358" s="2610"/>
      <c r="G358" s="2611" t="s">
        <v>5334</v>
      </c>
      <c r="H358" s="2612"/>
      <c r="I358" s="1725">
        <f>COUNT(C353:C357)</f>
        <v>2</v>
      </c>
      <c r="J358" s="1725">
        <f>SUM(F353:F357)</f>
        <v>2</v>
      </c>
      <c r="K358" s="226"/>
      <c r="L358" s="875"/>
      <c r="M358" s="1554" t="s">
        <v>5217</v>
      </c>
    </row>
    <row r="359" spans="1:13" ht="24.75" customHeight="1" x14ac:dyDescent="0.25">
      <c r="A359" s="2172"/>
      <c r="B359" s="876" t="s">
        <v>5335</v>
      </c>
      <c r="C359" s="877" t="s">
        <v>444</v>
      </c>
      <c r="D359" s="878" t="s">
        <v>445</v>
      </c>
      <c r="E359" s="878" t="s">
        <v>446</v>
      </c>
      <c r="F359" s="879" t="s">
        <v>582</v>
      </c>
      <c r="G359" s="880" t="s">
        <v>16</v>
      </c>
      <c r="H359" s="880" t="s">
        <v>583</v>
      </c>
      <c r="I359" s="874"/>
      <c r="J359" s="874"/>
      <c r="K359" s="226"/>
      <c r="L359" s="875"/>
      <c r="M359" s="1554" t="s">
        <v>5217</v>
      </c>
    </row>
    <row r="360" spans="1:13" ht="15.75" customHeight="1" x14ac:dyDescent="0.25">
      <c r="A360" s="2172"/>
      <c r="B360" s="881" t="s">
        <v>401</v>
      </c>
      <c r="C360" s="530">
        <f>SUM(D360:F360)</f>
        <v>1</v>
      </c>
      <c r="D360" s="1676">
        <v>1</v>
      </c>
      <c r="E360" s="1676"/>
      <c r="F360" s="1680"/>
      <c r="G360" s="882">
        <v>1</v>
      </c>
      <c r="H360" s="883">
        <f>C360-G360</f>
        <v>0</v>
      </c>
      <c r="I360" s="884"/>
      <c r="J360" s="884"/>
      <c r="K360" s="884"/>
      <c r="L360" s="226"/>
      <c r="M360" s="1554" t="s">
        <v>5217</v>
      </c>
    </row>
    <row r="361" spans="1:13" ht="15.75" customHeight="1" x14ac:dyDescent="0.25">
      <c r="A361" s="2172"/>
      <c r="B361" s="881" t="s">
        <v>402</v>
      </c>
      <c r="C361" s="885">
        <f t="shared" ref="C361:C367" si="73">SUM(D361:F361)</f>
        <v>14</v>
      </c>
      <c r="D361" s="1676">
        <v>11</v>
      </c>
      <c r="E361" s="1676">
        <v>3</v>
      </c>
      <c r="F361" s="1680"/>
      <c r="G361" s="882">
        <v>11</v>
      </c>
      <c r="H361" s="883">
        <f t="shared" ref="H361:H367" si="74">C361-G361</f>
        <v>3</v>
      </c>
      <c r="I361" s="886"/>
      <c r="J361" s="886"/>
      <c r="K361" s="886"/>
      <c r="L361" s="226"/>
      <c r="M361" s="1554" t="s">
        <v>5217</v>
      </c>
    </row>
    <row r="362" spans="1:13" ht="15.75" customHeight="1" x14ac:dyDescent="0.25">
      <c r="A362" s="2172"/>
      <c r="B362" s="881" t="s">
        <v>403</v>
      </c>
      <c r="C362" s="885">
        <f t="shared" si="73"/>
        <v>0</v>
      </c>
      <c r="D362" s="1676"/>
      <c r="E362" s="1676"/>
      <c r="F362" s="1680"/>
      <c r="G362" s="882"/>
      <c r="H362" s="883">
        <f t="shared" si="74"/>
        <v>0</v>
      </c>
      <c r="I362" s="886"/>
      <c r="J362" s="886"/>
      <c r="K362" s="886"/>
      <c r="L362" s="226"/>
      <c r="M362" s="1554" t="s">
        <v>5217</v>
      </c>
    </row>
    <row r="363" spans="1:13" ht="15.75" customHeight="1" x14ac:dyDescent="0.25">
      <c r="A363" s="2172"/>
      <c r="B363" s="881" t="s">
        <v>418</v>
      </c>
      <c r="C363" s="885">
        <f t="shared" si="73"/>
        <v>15</v>
      </c>
      <c r="D363" s="1676">
        <v>15</v>
      </c>
      <c r="E363" s="1676"/>
      <c r="F363" s="1680"/>
      <c r="G363" s="882">
        <v>15</v>
      </c>
      <c r="H363" s="883">
        <f t="shared" si="74"/>
        <v>0</v>
      </c>
      <c r="I363" s="886"/>
      <c r="J363" s="886"/>
      <c r="K363" s="886"/>
      <c r="L363" s="226"/>
      <c r="M363" s="1554" t="s">
        <v>5217</v>
      </c>
    </row>
    <row r="364" spans="1:13" ht="15.75" customHeight="1" x14ac:dyDescent="0.25">
      <c r="A364" s="2172"/>
      <c r="B364" s="881" t="s">
        <v>404</v>
      </c>
      <c r="C364" s="885">
        <f t="shared" si="73"/>
        <v>2</v>
      </c>
      <c r="D364" s="1676">
        <v>2</v>
      </c>
      <c r="E364" s="1676"/>
      <c r="F364" s="1680"/>
      <c r="G364" s="882">
        <v>2</v>
      </c>
      <c r="H364" s="883">
        <f t="shared" si="74"/>
        <v>0</v>
      </c>
      <c r="I364" s="887"/>
      <c r="J364" s="887"/>
      <c r="K364" s="887"/>
      <c r="L364" s="226"/>
      <c r="M364" s="1554" t="s">
        <v>5217</v>
      </c>
    </row>
    <row r="365" spans="1:13" ht="15.75" customHeight="1" x14ac:dyDescent="0.25">
      <c r="A365" s="2172"/>
      <c r="B365" s="881" t="s">
        <v>405</v>
      </c>
      <c r="C365" s="885">
        <f t="shared" si="73"/>
        <v>2</v>
      </c>
      <c r="D365" s="1676">
        <v>2</v>
      </c>
      <c r="E365" s="1676"/>
      <c r="F365" s="1680"/>
      <c r="G365" s="882">
        <v>2</v>
      </c>
      <c r="H365" s="883">
        <f t="shared" si="74"/>
        <v>0</v>
      </c>
      <c r="I365" s="887"/>
      <c r="J365" s="887"/>
      <c r="K365" s="887"/>
      <c r="L365" s="226"/>
      <c r="M365" s="1554" t="s">
        <v>5217</v>
      </c>
    </row>
    <row r="366" spans="1:13" ht="15.75" customHeight="1" x14ac:dyDescent="0.25">
      <c r="A366" s="2172"/>
      <c r="B366" s="881" t="s">
        <v>406</v>
      </c>
      <c r="C366" s="885">
        <f t="shared" si="73"/>
        <v>2</v>
      </c>
      <c r="D366" s="1676">
        <v>2</v>
      </c>
      <c r="E366" s="1676"/>
      <c r="F366" s="1680"/>
      <c r="G366" s="882">
        <v>1</v>
      </c>
      <c r="H366" s="883">
        <f t="shared" si="74"/>
        <v>1</v>
      </c>
      <c r="I366" s="888"/>
      <c r="J366" s="888"/>
      <c r="K366" s="888"/>
      <c r="L366" s="888"/>
      <c r="M366" s="1554" t="s">
        <v>5217</v>
      </c>
    </row>
    <row r="367" spans="1:13" ht="15.75" customHeight="1" thickBot="1" x14ac:dyDescent="0.3">
      <c r="A367" s="2161"/>
      <c r="B367" s="889" t="s">
        <v>5336</v>
      </c>
      <c r="C367" s="890">
        <f t="shared" si="73"/>
        <v>1</v>
      </c>
      <c r="D367" s="1685">
        <v>1</v>
      </c>
      <c r="E367" s="1685"/>
      <c r="F367" s="1686"/>
      <c r="G367" s="891">
        <v>1</v>
      </c>
      <c r="H367" s="892">
        <f t="shared" si="74"/>
        <v>0</v>
      </c>
      <c r="I367" s="888"/>
      <c r="J367" s="888"/>
      <c r="K367" s="888"/>
      <c r="L367" s="888"/>
      <c r="M367" s="1554" t="s">
        <v>5217</v>
      </c>
    </row>
    <row r="368" spans="1:13" ht="26.25" customHeight="1" thickBot="1" x14ac:dyDescent="0.3">
      <c r="A368" s="603">
        <v>108</v>
      </c>
      <c r="B368" s="2162" t="s">
        <v>51</v>
      </c>
      <c r="C368" s="2181"/>
      <c r="D368" s="2413" t="s">
        <v>5616</v>
      </c>
      <c r="E368" s="2414"/>
      <c r="F368" s="1731">
        <f>IF(D368="Grid (Electric Cooperative)",1,"")</f>
        <v>1</v>
      </c>
      <c r="G368" s="1732" t="str">
        <f>IF(D368="Solar Powered",1,"")</f>
        <v/>
      </c>
      <c r="H368" s="1733" t="str">
        <f>IF(D368="Generator",1,"")</f>
        <v/>
      </c>
      <c r="I368" s="49"/>
      <c r="J368" s="49"/>
      <c r="K368" s="49"/>
      <c r="L368" s="49"/>
      <c r="M368" s="1554" t="s">
        <v>5217</v>
      </c>
    </row>
    <row r="369" spans="1:13" ht="20.25" customHeight="1" thickBot="1" x14ac:dyDescent="0.3">
      <c r="A369" s="2160">
        <v>109</v>
      </c>
      <c r="B369" s="2415" t="s">
        <v>5337</v>
      </c>
      <c r="C369" s="2416"/>
      <c r="D369" s="2416"/>
      <c r="E369" s="2416"/>
      <c r="F369" s="2416"/>
      <c r="G369" s="2416"/>
      <c r="H369" s="2417"/>
      <c r="I369" s="893"/>
      <c r="J369" s="874"/>
      <c r="K369" s="874"/>
      <c r="L369" s="874"/>
      <c r="M369" s="1554" t="s">
        <v>5217</v>
      </c>
    </row>
    <row r="370" spans="1:13" ht="24.75" customHeight="1" thickBot="1" x14ac:dyDescent="0.3">
      <c r="A370" s="2172"/>
      <c r="B370" s="894" t="s">
        <v>408</v>
      </c>
      <c r="C370" s="2418" t="s">
        <v>549</v>
      </c>
      <c r="D370" s="2419"/>
      <c r="E370" s="1174" t="s">
        <v>5338</v>
      </c>
      <c r="F370" s="2420" t="s">
        <v>5620</v>
      </c>
      <c r="G370" s="2420"/>
      <c r="H370" s="2421"/>
      <c r="I370" s="893"/>
      <c r="J370" s="874"/>
      <c r="K370" s="874"/>
      <c r="L370" s="874"/>
      <c r="M370" s="1554" t="s">
        <v>5217</v>
      </c>
    </row>
    <row r="371" spans="1:13" ht="16.5" customHeight="1" thickBot="1" x14ac:dyDescent="0.3">
      <c r="A371" s="2172"/>
      <c r="B371" s="2422" t="s">
        <v>635</v>
      </c>
      <c r="C371" s="2424" t="s">
        <v>444</v>
      </c>
      <c r="D371" s="2426" t="s">
        <v>445</v>
      </c>
      <c r="E371" s="2426" t="s">
        <v>446</v>
      </c>
      <c r="F371" s="2428" t="s">
        <v>447</v>
      </c>
      <c r="G371" s="2430" t="s">
        <v>448</v>
      </c>
      <c r="H371" s="2431"/>
      <c r="I371" s="896"/>
      <c r="J371" s="884"/>
      <c r="K371" s="884"/>
      <c r="L371" s="226"/>
      <c r="M371" s="1554" t="s">
        <v>5217</v>
      </c>
    </row>
    <row r="372" spans="1:13" ht="26.25" customHeight="1" thickBot="1" x14ac:dyDescent="0.3">
      <c r="A372" s="2172"/>
      <c r="B372" s="2423"/>
      <c r="C372" s="2425"/>
      <c r="D372" s="2427"/>
      <c r="E372" s="2427"/>
      <c r="F372" s="2429"/>
      <c r="G372" s="897" t="s">
        <v>16</v>
      </c>
      <c r="H372" s="898" t="s">
        <v>583</v>
      </c>
      <c r="I372" s="899"/>
      <c r="J372" s="886"/>
      <c r="K372" s="886"/>
      <c r="L372" s="226"/>
      <c r="M372" s="1554" t="s">
        <v>5217</v>
      </c>
    </row>
    <row r="373" spans="1:13" ht="17.25" customHeight="1" x14ac:dyDescent="0.25">
      <c r="A373" s="2172"/>
      <c r="B373" s="900" t="s">
        <v>406</v>
      </c>
      <c r="C373" s="1671">
        <f t="shared" ref="C373:C375" si="75">SUM(D373:F373)</f>
        <v>1</v>
      </c>
      <c r="D373" s="1660">
        <v>1</v>
      </c>
      <c r="E373" s="1660"/>
      <c r="F373" s="1661"/>
      <c r="G373" s="1662"/>
      <c r="H373" s="1672">
        <f t="shared" ref="H373:H375" si="76">C373-G373</f>
        <v>1</v>
      </c>
      <c r="I373" s="899"/>
      <c r="J373" s="886"/>
      <c r="K373" s="886"/>
      <c r="L373" s="226"/>
      <c r="M373" s="1554" t="s">
        <v>5217</v>
      </c>
    </row>
    <row r="374" spans="1:13" ht="17.25" customHeight="1" x14ac:dyDescent="0.25">
      <c r="A374" s="2172"/>
      <c r="B374" s="901" t="s">
        <v>409</v>
      </c>
      <c r="C374" s="350">
        <f t="shared" si="75"/>
        <v>10</v>
      </c>
      <c r="D374" s="1663">
        <v>10</v>
      </c>
      <c r="E374" s="1664"/>
      <c r="F374" s="1665"/>
      <c r="G374" s="1666">
        <v>8</v>
      </c>
      <c r="H374" s="1673">
        <f t="shared" si="76"/>
        <v>2</v>
      </c>
      <c r="I374" s="902"/>
      <c r="J374" s="887"/>
      <c r="K374" s="887"/>
      <c r="L374" s="226"/>
      <c r="M374" s="1554" t="s">
        <v>5217</v>
      </c>
    </row>
    <row r="375" spans="1:13" ht="17.25" customHeight="1" thickBot="1" x14ac:dyDescent="0.3">
      <c r="A375" s="2172"/>
      <c r="B375" s="901" t="s">
        <v>410</v>
      </c>
      <c r="C375" s="357">
        <f t="shared" si="75"/>
        <v>0</v>
      </c>
      <c r="D375" s="1667"/>
      <c r="E375" s="1668"/>
      <c r="F375" s="1669"/>
      <c r="G375" s="1670"/>
      <c r="H375" s="1674">
        <f t="shared" si="76"/>
        <v>0</v>
      </c>
      <c r="I375" s="902"/>
      <c r="J375" s="887"/>
      <c r="K375" s="887"/>
      <c r="L375" s="226"/>
      <c r="M375" s="1554" t="s">
        <v>5217</v>
      </c>
    </row>
    <row r="376" spans="1:13" ht="24" customHeight="1" thickBot="1" x14ac:dyDescent="0.3">
      <c r="A376" s="2160">
        <v>110</v>
      </c>
      <c r="B376" s="1175" t="s">
        <v>53</v>
      </c>
      <c r="C376" s="2435" t="s">
        <v>449</v>
      </c>
      <c r="D376" s="2436"/>
      <c r="E376" s="2435" t="s">
        <v>450</v>
      </c>
      <c r="F376" s="2436"/>
      <c r="G376" s="2435" t="s">
        <v>451</v>
      </c>
      <c r="H376" s="2436"/>
      <c r="I376" s="2435" t="s">
        <v>452</v>
      </c>
      <c r="J376" s="2436"/>
      <c r="K376" s="2435" t="s">
        <v>453</v>
      </c>
      <c r="L376" s="2436"/>
      <c r="M376" s="1554" t="s">
        <v>5217</v>
      </c>
    </row>
    <row r="377" spans="1:13" ht="29.25" customHeight="1" x14ac:dyDescent="0.25">
      <c r="A377" s="2172"/>
      <c r="B377" s="1176" t="s">
        <v>411</v>
      </c>
      <c r="C377" s="2437"/>
      <c r="D377" s="2439"/>
      <c r="E377" s="2437"/>
      <c r="F377" s="2439"/>
      <c r="G377" s="2437"/>
      <c r="H377" s="2439"/>
      <c r="I377" s="2437"/>
      <c r="J377" s="2439"/>
      <c r="K377" s="2437"/>
      <c r="L377" s="2438"/>
      <c r="M377" s="1554" t="s">
        <v>5217</v>
      </c>
    </row>
    <row r="378" spans="1:13" ht="29.25" customHeight="1" thickBot="1" x14ac:dyDescent="0.3">
      <c r="A378" s="2161"/>
      <c r="B378" s="1177" t="s">
        <v>412</v>
      </c>
      <c r="C378" s="2440"/>
      <c r="D378" s="2442"/>
      <c r="E378" s="2440"/>
      <c r="F378" s="2442"/>
      <c r="G378" s="2440"/>
      <c r="H378" s="2442"/>
      <c r="I378" s="2440"/>
      <c r="J378" s="2442"/>
      <c r="K378" s="2440"/>
      <c r="L378" s="2441"/>
      <c r="M378" s="1554" t="s">
        <v>5217</v>
      </c>
    </row>
    <row r="379" spans="1:13" ht="16.5" thickBot="1" x14ac:dyDescent="0.3">
      <c r="A379" s="906" t="s">
        <v>54</v>
      </c>
      <c r="B379" s="907"/>
      <c r="C379" s="908"/>
      <c r="D379" s="909"/>
      <c r="E379" s="909"/>
      <c r="F379" s="909"/>
      <c r="G379" s="909"/>
      <c r="H379" s="909"/>
      <c r="I379" s="909"/>
      <c r="J379" s="909"/>
      <c r="K379" s="909"/>
      <c r="L379" s="909"/>
      <c r="M379" s="1554" t="s">
        <v>5217</v>
      </c>
    </row>
    <row r="380" spans="1:13" ht="15.75" thickBot="1" x14ac:dyDescent="0.3">
      <c r="A380" s="2432" t="s">
        <v>413</v>
      </c>
      <c r="B380" s="2433"/>
      <c r="C380" s="2434"/>
      <c r="D380" s="2432" t="s">
        <v>414</v>
      </c>
      <c r="E380" s="2433"/>
      <c r="F380" s="2433"/>
      <c r="G380" s="2433"/>
      <c r="H380" s="2433"/>
      <c r="I380" s="2433"/>
      <c r="J380" s="2433"/>
      <c r="K380" s="2433"/>
      <c r="L380" s="2433"/>
      <c r="M380" s="1554" t="s">
        <v>5217</v>
      </c>
    </row>
    <row r="381" spans="1:13" x14ac:dyDescent="0.25">
      <c r="A381" s="910">
        <v>1</v>
      </c>
      <c r="B381" s="2453" t="s">
        <v>5223</v>
      </c>
      <c r="C381" s="2454"/>
      <c r="D381" s="2455" t="s">
        <v>5625</v>
      </c>
      <c r="E381" s="2456"/>
      <c r="F381" s="2456"/>
      <c r="G381" s="2456"/>
      <c r="H381" s="2456"/>
      <c r="I381" s="2456"/>
      <c r="J381" s="2456"/>
      <c r="K381" s="2456"/>
      <c r="L381" s="2456"/>
      <c r="M381" s="1554" t="s">
        <v>5217</v>
      </c>
    </row>
    <row r="382" spans="1:13" ht="15" customHeight="1" x14ac:dyDescent="0.25">
      <c r="A382" s="911">
        <v>2</v>
      </c>
      <c r="B382" s="2443" t="s">
        <v>5624</v>
      </c>
      <c r="C382" s="2444"/>
      <c r="D382" s="2445" t="s">
        <v>5626</v>
      </c>
      <c r="E382" s="2446"/>
      <c r="F382" s="2446"/>
      <c r="G382" s="2446"/>
      <c r="H382" s="2446"/>
      <c r="I382" s="2446"/>
      <c r="J382" s="2446"/>
      <c r="K382" s="2446"/>
      <c r="L382" s="2446"/>
      <c r="M382" s="1554" t="s">
        <v>5217</v>
      </c>
    </row>
    <row r="383" spans="1:13" x14ac:dyDescent="0.25">
      <c r="A383" s="911">
        <v>3</v>
      </c>
      <c r="B383" s="2443" t="s">
        <v>75</v>
      </c>
      <c r="C383" s="2444"/>
      <c r="D383" s="2445" t="s">
        <v>5627</v>
      </c>
      <c r="E383" s="2446"/>
      <c r="F383" s="2446"/>
      <c r="G383" s="2446"/>
      <c r="H383" s="2446"/>
      <c r="I383" s="2446"/>
      <c r="J383" s="2446"/>
      <c r="K383" s="2446"/>
      <c r="L383" s="2446"/>
      <c r="M383" s="1554" t="s">
        <v>5217</v>
      </c>
    </row>
    <row r="384" spans="1:13" x14ac:dyDescent="0.25">
      <c r="A384" s="911">
        <v>4</v>
      </c>
      <c r="B384" s="2443"/>
      <c r="C384" s="2444"/>
      <c r="D384" s="2445"/>
      <c r="E384" s="2446"/>
      <c r="F384" s="2446"/>
      <c r="G384" s="2446"/>
      <c r="H384" s="2446"/>
      <c r="I384" s="2446"/>
      <c r="J384" s="2446"/>
      <c r="K384" s="2446"/>
      <c r="L384" s="2446"/>
      <c r="M384" s="1554" t="s">
        <v>5217</v>
      </c>
    </row>
    <row r="385" spans="1:13" ht="15.75" thickBot="1" x14ac:dyDescent="0.3">
      <c r="A385" s="911">
        <v>5</v>
      </c>
      <c r="B385" s="2443"/>
      <c r="C385" s="2444"/>
      <c r="D385" s="2445"/>
      <c r="E385" s="2446"/>
      <c r="F385" s="2446"/>
      <c r="G385" s="2446"/>
      <c r="H385" s="2446"/>
      <c r="I385" s="2446"/>
      <c r="J385" s="2446"/>
      <c r="K385" s="2446"/>
      <c r="L385" s="2446"/>
      <c r="M385" s="1554" t="s">
        <v>5217</v>
      </c>
    </row>
    <row r="386" spans="1:13" ht="15.75" thickBot="1" x14ac:dyDescent="0.3">
      <c r="A386" s="2447" t="s">
        <v>55</v>
      </c>
      <c r="B386" s="2448"/>
      <c r="C386" s="2448"/>
      <c r="D386" s="2448"/>
      <c r="E386" s="2448"/>
      <c r="F386" s="2448"/>
      <c r="G386" s="2448"/>
      <c r="H386" s="2448"/>
      <c r="I386" s="2448"/>
      <c r="J386" s="2448"/>
      <c r="K386" s="2448"/>
      <c r="L386" s="2449"/>
      <c r="M386" s="1554" t="s">
        <v>5217</v>
      </c>
    </row>
    <row r="387" spans="1:13" x14ac:dyDescent="0.25">
      <c r="A387" s="912"/>
      <c r="B387" s="2450" t="s">
        <v>584</v>
      </c>
      <c r="C387" s="2451"/>
      <c r="D387" s="2451"/>
      <c r="E387" s="2451"/>
      <c r="F387" s="2451"/>
      <c r="G387" s="2451"/>
      <c r="H387" s="2451"/>
      <c r="I387" s="2451"/>
      <c r="J387" s="2451"/>
      <c r="K387" s="2451"/>
      <c r="L387" s="2452"/>
      <c r="M387" s="1554" t="s">
        <v>5217</v>
      </c>
    </row>
    <row r="388" spans="1:13" ht="25.5" customHeight="1" thickBot="1" x14ac:dyDescent="0.3">
      <c r="A388" s="912"/>
      <c r="B388" s="2458" t="s">
        <v>5630</v>
      </c>
      <c r="C388" s="2459"/>
      <c r="D388" s="2459"/>
      <c r="E388" s="2459"/>
      <c r="F388" s="2459"/>
      <c r="G388" s="2459"/>
      <c r="H388" s="2459"/>
      <c r="I388" s="2459"/>
      <c r="J388" s="2459"/>
      <c r="K388" s="2459"/>
      <c r="L388" s="2460"/>
      <c r="M388" s="1554" t="s">
        <v>5217</v>
      </c>
    </row>
    <row r="389" spans="1:13" x14ac:dyDescent="0.25">
      <c r="A389" s="912"/>
      <c r="B389" s="2450" t="s">
        <v>5311</v>
      </c>
      <c r="C389" s="2451"/>
      <c r="D389" s="2451"/>
      <c r="E389" s="2451"/>
      <c r="F389" s="2451"/>
      <c r="G389" s="2451"/>
      <c r="H389" s="2451"/>
      <c r="I389" s="2451"/>
      <c r="J389" s="2451"/>
      <c r="K389" s="2451"/>
      <c r="L389" s="2452"/>
      <c r="M389" s="1554" t="s">
        <v>5217</v>
      </c>
    </row>
    <row r="390" spans="1:13" ht="24.75" customHeight="1" thickBot="1" x14ac:dyDescent="0.3">
      <c r="A390" s="912"/>
      <c r="B390" s="2458" t="s">
        <v>5628</v>
      </c>
      <c r="C390" s="2459"/>
      <c r="D390" s="2459"/>
      <c r="E390" s="2459"/>
      <c r="F390" s="2459"/>
      <c r="G390" s="2459"/>
      <c r="H390" s="2459"/>
      <c r="I390" s="2459"/>
      <c r="J390" s="2459"/>
      <c r="K390" s="2459"/>
      <c r="L390" s="2460"/>
      <c r="M390" s="1554" t="s">
        <v>5217</v>
      </c>
    </row>
    <row r="391" spans="1:13" x14ac:dyDescent="0.25">
      <c r="A391" s="912"/>
      <c r="B391" s="2450" t="s">
        <v>412</v>
      </c>
      <c r="C391" s="2451"/>
      <c r="D391" s="2451"/>
      <c r="E391" s="2451"/>
      <c r="F391" s="2451"/>
      <c r="G391" s="2451"/>
      <c r="H391" s="2451"/>
      <c r="I391" s="2451"/>
      <c r="J391" s="2451"/>
      <c r="K391" s="2451"/>
      <c r="L391" s="2452"/>
      <c r="M391" s="1554" t="s">
        <v>5217</v>
      </c>
    </row>
    <row r="392" spans="1:13" ht="29.25" customHeight="1" thickBot="1" x14ac:dyDescent="0.3">
      <c r="A392" s="912"/>
      <c r="B392" s="2461" t="s">
        <v>5629</v>
      </c>
      <c r="C392" s="2462"/>
      <c r="D392" s="2462"/>
      <c r="E392" s="2462"/>
      <c r="F392" s="2462"/>
      <c r="G392" s="2462"/>
      <c r="H392" s="2462"/>
      <c r="I392" s="2462"/>
      <c r="J392" s="2462"/>
      <c r="K392" s="2462"/>
      <c r="L392" s="2463"/>
      <c r="M392" s="1554" t="s">
        <v>5217</v>
      </c>
    </row>
    <row r="393" spans="1:13" x14ac:dyDescent="0.25">
      <c r="A393" s="913"/>
      <c r="B393" s="914"/>
      <c r="C393" s="914"/>
      <c r="D393" s="914"/>
      <c r="E393" s="914"/>
      <c r="F393" s="914"/>
      <c r="G393" s="914"/>
      <c r="H393" s="914"/>
      <c r="I393" s="914"/>
      <c r="J393" s="914"/>
      <c r="K393" s="914"/>
      <c r="L393" s="914"/>
      <c r="M393" s="1554" t="s">
        <v>5217</v>
      </c>
    </row>
    <row r="394" spans="1:13" x14ac:dyDescent="0.25">
      <c r="A394" s="913"/>
      <c r="B394" s="915"/>
      <c r="C394" s="915"/>
      <c r="D394" s="915"/>
      <c r="E394" s="915"/>
      <c r="F394" s="915"/>
      <c r="G394" s="915"/>
      <c r="H394" s="915"/>
      <c r="I394" s="915"/>
      <c r="J394" s="915"/>
      <c r="K394" s="915"/>
      <c r="L394" s="915"/>
      <c r="M394" s="1554" t="s">
        <v>5217</v>
      </c>
    </row>
    <row r="395" spans="1:13" x14ac:dyDescent="0.25">
      <c r="A395" s="220" t="s">
        <v>416</v>
      </c>
      <c r="B395" s="915"/>
      <c r="C395" s="915"/>
      <c r="D395" s="915"/>
      <c r="E395" s="915"/>
      <c r="F395" s="915"/>
      <c r="G395" s="915"/>
      <c r="H395" s="221" t="s">
        <v>5339</v>
      </c>
      <c r="I395" s="915"/>
      <c r="J395" s="915"/>
      <c r="K395" s="915"/>
      <c r="L395" s="915"/>
      <c r="M395" s="1554" t="s">
        <v>5217</v>
      </c>
    </row>
    <row r="396" spans="1:13" x14ac:dyDescent="0.25">
      <c r="A396" s="913"/>
      <c r="B396" s="915"/>
      <c r="C396" s="915"/>
      <c r="D396" s="915"/>
      <c r="E396" s="915"/>
      <c r="F396" s="915"/>
      <c r="G396" s="915"/>
      <c r="H396" s="915"/>
      <c r="I396" s="915"/>
      <c r="J396" s="915"/>
      <c r="K396" s="915"/>
      <c r="L396" s="915"/>
      <c r="M396" s="1554" t="s">
        <v>5217</v>
      </c>
    </row>
    <row r="397" spans="1:13" x14ac:dyDescent="0.25">
      <c r="A397" s="913"/>
      <c r="B397" s="2464" t="s">
        <v>5622</v>
      </c>
      <c r="C397" s="2464"/>
      <c r="D397" s="916"/>
      <c r="E397" s="916"/>
      <c r="F397" s="915"/>
      <c r="G397" s="915"/>
      <c r="H397" s="915"/>
      <c r="I397" s="2464" t="s">
        <v>5623</v>
      </c>
      <c r="J397" s="2464"/>
      <c r="K397" s="2464"/>
      <c r="L397" s="2464"/>
      <c r="M397" s="1554" t="s">
        <v>5217</v>
      </c>
    </row>
    <row r="398" spans="1:13" x14ac:dyDescent="0.25">
      <c r="A398" s="913"/>
      <c r="B398" s="2457" t="s">
        <v>5340</v>
      </c>
      <c r="C398" s="2457"/>
      <c r="D398" s="916"/>
      <c r="E398" s="916"/>
      <c r="F398" s="915"/>
      <c r="G398" s="915"/>
      <c r="H398" s="915"/>
      <c r="I398" s="2457" t="s">
        <v>5341</v>
      </c>
      <c r="J398" s="2457"/>
      <c r="K398" s="2457"/>
      <c r="L398" s="2457"/>
      <c r="M398" s="1554" t="s">
        <v>5217</v>
      </c>
    </row>
    <row r="399" spans="1:13" x14ac:dyDescent="0.25">
      <c r="A399" s="913"/>
      <c r="B399" s="915"/>
      <c r="C399" s="915"/>
      <c r="D399" s="915"/>
      <c r="E399" s="915"/>
      <c r="F399" s="915"/>
      <c r="G399" s="915"/>
      <c r="H399" s="915"/>
      <c r="I399" s="915"/>
      <c r="J399" s="915"/>
      <c r="K399" s="915"/>
      <c r="L399" s="915"/>
      <c r="M399" s="1554" t="s">
        <v>5217</v>
      </c>
    </row>
    <row r="400" spans="1:13" x14ac:dyDescent="0.25">
      <c r="A400" s="913"/>
      <c r="B400" s="917">
        <v>43629</v>
      </c>
      <c r="C400" s="916"/>
      <c r="D400" s="916"/>
      <c r="E400" s="916"/>
      <c r="F400" s="915"/>
      <c r="G400" s="915"/>
      <c r="H400" s="915"/>
      <c r="I400" s="915"/>
      <c r="J400" s="915"/>
      <c r="K400" s="915"/>
      <c r="L400" s="915"/>
      <c r="M400" s="1554" t="s">
        <v>5217</v>
      </c>
    </row>
    <row r="401" spans="1:13" x14ac:dyDescent="0.25">
      <c r="A401" s="913"/>
      <c r="B401" s="918" t="s">
        <v>585</v>
      </c>
      <c r="C401" s="915"/>
      <c r="D401" s="916"/>
      <c r="E401" s="916"/>
      <c r="F401" s="915"/>
      <c r="G401" s="915"/>
      <c r="H401" s="915"/>
      <c r="I401" s="915"/>
      <c r="J401" s="915"/>
      <c r="K401" s="915"/>
      <c r="L401" s="915"/>
      <c r="M401" s="1554" t="s">
        <v>5217</v>
      </c>
    </row>
    <row r="402" spans="1:13" x14ac:dyDescent="0.25">
      <c r="A402" s="913"/>
      <c r="B402" s="915"/>
      <c r="C402" s="915"/>
      <c r="D402" s="915"/>
      <c r="E402" s="915"/>
      <c r="F402" s="915"/>
      <c r="G402" s="915"/>
      <c r="H402" s="915"/>
      <c r="I402" s="915"/>
      <c r="J402" s="915"/>
      <c r="K402" s="915"/>
      <c r="L402" s="915"/>
      <c r="M402" s="1554" t="s">
        <v>5217</v>
      </c>
    </row>
    <row r="403" spans="1:13" x14ac:dyDescent="0.25">
      <c r="A403" s="913"/>
      <c r="B403" s="915"/>
      <c r="C403" s="915"/>
      <c r="D403" s="915"/>
      <c r="E403" s="915"/>
      <c r="F403" s="915"/>
      <c r="G403" s="915"/>
      <c r="H403" s="915"/>
      <c r="I403" s="915"/>
      <c r="J403" s="915"/>
      <c r="K403" s="915"/>
      <c r="L403" s="915"/>
      <c r="M403" s="1554" t="s">
        <v>5217</v>
      </c>
    </row>
    <row r="404" spans="1:13" x14ac:dyDescent="0.25">
      <c r="A404" s="214" t="s">
        <v>5342</v>
      </c>
      <c r="B404" s="919"/>
      <c r="C404" s="919"/>
      <c r="D404" s="919"/>
      <c r="E404" s="919"/>
      <c r="F404" s="919"/>
      <c r="G404" s="919"/>
      <c r="H404" s="919"/>
      <c r="I404" s="919"/>
      <c r="J404" s="919"/>
      <c r="K404" s="919"/>
      <c r="L404" s="919"/>
      <c r="M404" s="1554" t="s">
        <v>5217</v>
      </c>
    </row>
    <row r="405" spans="1:13" x14ac:dyDescent="0.25">
      <c r="A405" s="215" t="s">
        <v>5343</v>
      </c>
      <c r="B405" s="919"/>
      <c r="C405" s="919"/>
      <c r="D405" s="919"/>
      <c r="E405" s="919"/>
      <c r="F405" s="919"/>
      <c r="G405" s="919"/>
      <c r="H405" s="919"/>
      <c r="I405" s="919"/>
      <c r="J405" s="919"/>
      <c r="K405" s="919"/>
      <c r="L405" s="919"/>
      <c r="M405" s="1554" t="s">
        <v>5217</v>
      </c>
    </row>
    <row r="406" spans="1:13" x14ac:dyDescent="0.25">
      <c r="A406" s="216" t="s">
        <v>5344</v>
      </c>
      <c r="B406" s="919"/>
      <c r="C406" s="919"/>
      <c r="D406" s="919"/>
      <c r="E406" s="919"/>
      <c r="F406" s="919"/>
      <c r="G406" s="919"/>
      <c r="H406" s="919"/>
      <c r="I406" s="919"/>
      <c r="J406" s="919"/>
      <c r="K406" s="919"/>
      <c r="L406" s="919"/>
      <c r="M406" s="1554" t="s">
        <v>5217</v>
      </c>
    </row>
    <row r="407" spans="1:13" x14ac:dyDescent="0.25">
      <c r="A407" s="216"/>
      <c r="B407" s="919"/>
      <c r="C407" s="919"/>
      <c r="D407" s="919"/>
      <c r="E407" s="919"/>
      <c r="F407" s="919"/>
      <c r="G407" s="919"/>
      <c r="H407" s="919"/>
      <c r="I407" s="919"/>
      <c r="J407" s="919"/>
      <c r="K407" s="919"/>
      <c r="L407" s="919"/>
      <c r="M407" s="1559"/>
    </row>
    <row r="408" spans="1:13" x14ac:dyDescent="0.25">
      <c r="A408" s="216"/>
      <c r="B408" s="919"/>
      <c r="C408" s="919"/>
      <c r="D408" s="919"/>
      <c r="E408" s="919"/>
      <c r="F408" s="919"/>
      <c r="G408" s="919"/>
      <c r="H408" s="919"/>
      <c r="I408" s="919"/>
      <c r="J408" s="919"/>
      <c r="K408" s="919"/>
      <c r="L408" s="919"/>
      <c r="M408" s="1559"/>
    </row>
    <row r="409" spans="1:13" x14ac:dyDescent="0.25">
      <c r="A409" s="216"/>
      <c r="B409" s="919"/>
      <c r="C409" s="919"/>
      <c r="D409" s="919"/>
      <c r="E409" s="919"/>
      <c r="F409" s="919"/>
      <c r="G409" s="919"/>
      <c r="H409" s="919"/>
      <c r="I409" s="919"/>
      <c r="J409" s="919"/>
      <c r="K409" s="919"/>
      <c r="L409" s="919"/>
      <c r="M409" s="1559"/>
    </row>
    <row r="410" spans="1:13" x14ac:dyDescent="0.25">
      <c r="A410" s="216"/>
      <c r="B410" s="919"/>
      <c r="C410" s="919"/>
      <c r="D410" s="919"/>
      <c r="E410" s="919"/>
      <c r="F410" s="919"/>
      <c r="G410" s="919"/>
      <c r="H410" s="919"/>
      <c r="I410" s="919"/>
      <c r="J410" s="919"/>
      <c r="K410" s="919"/>
      <c r="L410" s="919"/>
      <c r="M410" s="1559"/>
    </row>
    <row r="411" spans="1:13" x14ac:dyDescent="0.25">
      <c r="A411" s="216"/>
      <c r="B411" s="919"/>
      <c r="C411" s="919"/>
      <c r="D411" s="919"/>
      <c r="E411" s="919"/>
      <c r="F411" s="919"/>
      <c r="G411" s="919"/>
      <c r="H411" s="919"/>
      <c r="I411" s="919"/>
      <c r="J411" s="919"/>
      <c r="K411" s="919"/>
      <c r="L411" s="919"/>
      <c r="M411" s="1559"/>
    </row>
    <row r="412" spans="1:13" x14ac:dyDescent="0.25">
      <c r="A412" s="216"/>
      <c r="B412" s="919"/>
      <c r="C412" s="919"/>
      <c r="D412" s="919"/>
      <c r="E412" s="919"/>
      <c r="F412" s="919"/>
      <c r="G412" s="919"/>
      <c r="H412" s="919"/>
      <c r="I412" s="919"/>
      <c r="J412" s="919"/>
      <c r="K412" s="919"/>
      <c r="L412" s="919"/>
      <c r="M412" s="1559"/>
    </row>
    <row r="413" spans="1:13" x14ac:dyDescent="0.25">
      <c r="A413" s="216"/>
      <c r="B413" s="919"/>
      <c r="C413" s="919"/>
      <c r="D413" s="919"/>
      <c r="E413" s="919"/>
      <c r="F413" s="919"/>
      <c r="G413" s="919"/>
      <c r="H413" s="919"/>
      <c r="I413" s="919"/>
      <c r="J413" s="919"/>
      <c r="K413" s="919"/>
      <c r="L413" s="919"/>
      <c r="M413" s="1559"/>
    </row>
  </sheetData>
  <sheetProtection algorithmName="SHA-512" hashValue="MBrTwRbU7TCpFk9fkHF0gaWM4Ti3xKCP+QcC6QQItHh+SN26b3kDgLr8R4HBxTpP+dYMUR/r5laVZjL0YHCoNA==" saltValue="hUdSOr6Df7I1TPSa0orczg==" spinCount="100000" sheet="1" objects="1" scenarios="1"/>
  <protectedRanges>
    <protectedRange sqref="D134:H136 D138:H140 F142:I144 F146:I151 F153:I158 F160:I165 F167:I172 F174:I179 F181:I186 F188:I193 F195:I197" name="Range4_1"/>
    <protectedRange sqref="F199:I200 F202:I203 F205:I206 F212:I213 F215:I216 F218:I219 F224:I225 F228:I229" name="Range4"/>
    <protectedRange sqref="F95:I102 F106:I113 F117:I124 D127:K127 D129:K129 D132:H132 K132" name="Range3"/>
    <protectedRange sqref="F17:I17 F19:I20 F22:I23 I25:I26 I28:I29 F31:I32 F34:I35 F37:I38 F40:I41 F43:I44 F46:I47 F49:I50 F52:I53 F55:I56 F58:I59 F61:I62" name="Range1"/>
    <protectedRange sqref="F64:I65 F67:I68 F73:I74 F76:I77 F79:I80 F82:I83 F88:I89 F91 I91" name="Range2"/>
    <protectedRange sqref="E232:E233 F235:I238 E241:H241 E243 E245:E249 E251:E253 D255:L255 E257:G257 E259:I259 E260:E261 E263:H263 E265:L265 E266:E267" name="Range5"/>
    <protectedRange sqref="D270:G270 E272:G272 E273:E274 E276:G276 E278:G278 E281:J283 F285:I286 E288 I288 E290:J290 E292:J292 E294:J297" name="Range6"/>
    <protectedRange sqref="E301:J303 E305:J306 E308:J310 E314:J322 E324:J326 B348:J350 D351 E330:J346" name="Range7"/>
    <protectedRange sqref="C353:C357 F353:F357 H353:I357 K353:K357 D360:G367 D368 C370 F370 D373:G375 C377:L378 B381:L385 B388 B390 B392 B397 B400 I397" name="Range8"/>
  </protectedRanges>
  <autoFilter ref="A14:M393">
    <filterColumn colId="12">
      <customFilters>
        <customFilter val="*2*"/>
      </customFilters>
    </filterColumn>
  </autoFilter>
  <dataConsolidate/>
  <mergeCells count="407">
    <mergeCell ref="B398:C398"/>
    <mergeCell ref="I398:L398"/>
    <mergeCell ref="B388:L388"/>
    <mergeCell ref="B389:L389"/>
    <mergeCell ref="B390:L390"/>
    <mergeCell ref="B391:L391"/>
    <mergeCell ref="B392:L392"/>
    <mergeCell ref="B397:C397"/>
    <mergeCell ref="I397:L397"/>
    <mergeCell ref="B384:C384"/>
    <mergeCell ref="D384:L384"/>
    <mergeCell ref="B385:C385"/>
    <mergeCell ref="D385:L385"/>
    <mergeCell ref="A386:L386"/>
    <mergeCell ref="B387:L387"/>
    <mergeCell ref="B381:C381"/>
    <mergeCell ref="D381:L381"/>
    <mergeCell ref="B382:C382"/>
    <mergeCell ref="D382:L382"/>
    <mergeCell ref="B383:C383"/>
    <mergeCell ref="D383:L383"/>
    <mergeCell ref="A380:C380"/>
    <mergeCell ref="D380:L380"/>
    <mergeCell ref="I376:J376"/>
    <mergeCell ref="K376:L376"/>
    <mergeCell ref="C377:D377"/>
    <mergeCell ref="E377:F377"/>
    <mergeCell ref="G377:H377"/>
    <mergeCell ref="I377:J377"/>
    <mergeCell ref="K377:L377"/>
    <mergeCell ref="A376:A378"/>
    <mergeCell ref="C376:D376"/>
    <mergeCell ref="E376:F376"/>
    <mergeCell ref="G376:H376"/>
    <mergeCell ref="C378:D378"/>
    <mergeCell ref="E378:F378"/>
    <mergeCell ref="G378:H378"/>
    <mergeCell ref="I378:J378"/>
    <mergeCell ref="K378:L378"/>
    <mergeCell ref="A358:A367"/>
    <mergeCell ref="B358:F358"/>
    <mergeCell ref="G358:H358"/>
    <mergeCell ref="B368:C368"/>
    <mergeCell ref="D368:E368"/>
    <mergeCell ref="A369:A375"/>
    <mergeCell ref="B369:H369"/>
    <mergeCell ref="C370:D370"/>
    <mergeCell ref="F370:H370"/>
    <mergeCell ref="B371:B372"/>
    <mergeCell ref="C371:C372"/>
    <mergeCell ref="D371:D372"/>
    <mergeCell ref="E371:E372"/>
    <mergeCell ref="F371:F372"/>
    <mergeCell ref="G371:H371"/>
    <mergeCell ref="B351:C351"/>
    <mergeCell ref="D351:E351"/>
    <mergeCell ref="A352:A357"/>
    <mergeCell ref="B352:K352"/>
    <mergeCell ref="H353:I353"/>
    <mergeCell ref="H354:I354"/>
    <mergeCell ref="H355:I355"/>
    <mergeCell ref="H356:I356"/>
    <mergeCell ref="H357:I357"/>
    <mergeCell ref="B345:D345"/>
    <mergeCell ref="E345:F345"/>
    <mergeCell ref="B346:D346"/>
    <mergeCell ref="E346:F346"/>
    <mergeCell ref="A347:A350"/>
    <mergeCell ref="B347:L347"/>
    <mergeCell ref="B348:F348"/>
    <mergeCell ref="B349:F349"/>
    <mergeCell ref="B350:F350"/>
    <mergeCell ref="B342:D342"/>
    <mergeCell ref="E342:F342"/>
    <mergeCell ref="B343:D343"/>
    <mergeCell ref="E343:F343"/>
    <mergeCell ref="B344:D344"/>
    <mergeCell ref="E344:F344"/>
    <mergeCell ref="B339:D339"/>
    <mergeCell ref="E339:F339"/>
    <mergeCell ref="B340:D340"/>
    <mergeCell ref="E340:F340"/>
    <mergeCell ref="B341:D341"/>
    <mergeCell ref="E341:F341"/>
    <mergeCell ref="B336:D336"/>
    <mergeCell ref="E336:F336"/>
    <mergeCell ref="B337:D337"/>
    <mergeCell ref="E337:F337"/>
    <mergeCell ref="B338:D338"/>
    <mergeCell ref="E338:F338"/>
    <mergeCell ref="B333:D333"/>
    <mergeCell ref="E333:F333"/>
    <mergeCell ref="B334:D334"/>
    <mergeCell ref="E334:F334"/>
    <mergeCell ref="B335:D335"/>
    <mergeCell ref="E335:F335"/>
    <mergeCell ref="B330:D330"/>
    <mergeCell ref="E330:F330"/>
    <mergeCell ref="B331:D331"/>
    <mergeCell ref="E331:F331"/>
    <mergeCell ref="B332:D332"/>
    <mergeCell ref="E332:F332"/>
    <mergeCell ref="A327:D329"/>
    <mergeCell ref="E327:F329"/>
    <mergeCell ref="G327:L327"/>
    <mergeCell ref="G328:H328"/>
    <mergeCell ref="I328:J328"/>
    <mergeCell ref="K328:L328"/>
    <mergeCell ref="A323:A326"/>
    <mergeCell ref="B323:L323"/>
    <mergeCell ref="B324:D324"/>
    <mergeCell ref="B325:D325"/>
    <mergeCell ref="B326:D326"/>
    <mergeCell ref="B316:D316"/>
    <mergeCell ref="B317:D317"/>
    <mergeCell ref="B318:D318"/>
    <mergeCell ref="B319:D319"/>
    <mergeCell ref="B320:D320"/>
    <mergeCell ref="B321:D321"/>
    <mergeCell ref="B310:D310"/>
    <mergeCell ref="A311:A322"/>
    <mergeCell ref="B311:D313"/>
    <mergeCell ref="E311:F312"/>
    <mergeCell ref="G311:L311"/>
    <mergeCell ref="G312:H312"/>
    <mergeCell ref="I312:J312"/>
    <mergeCell ref="K312:L312"/>
    <mergeCell ref="B314:D314"/>
    <mergeCell ref="B315:D315"/>
    <mergeCell ref="B322:D322"/>
    <mergeCell ref="B302:D302"/>
    <mergeCell ref="B303:D303"/>
    <mergeCell ref="B304:D304"/>
    <mergeCell ref="B305:D305"/>
    <mergeCell ref="B306:D306"/>
    <mergeCell ref="A307:A309"/>
    <mergeCell ref="B307:L307"/>
    <mergeCell ref="B308:D308"/>
    <mergeCell ref="B309:D309"/>
    <mergeCell ref="A298:A304"/>
    <mergeCell ref="B298:D300"/>
    <mergeCell ref="E298:F298"/>
    <mergeCell ref="G298:L298"/>
    <mergeCell ref="E299:E300"/>
    <mergeCell ref="F299:F300"/>
    <mergeCell ref="G299:H299"/>
    <mergeCell ref="I299:J299"/>
    <mergeCell ref="K299:L299"/>
    <mergeCell ref="B301:D301"/>
    <mergeCell ref="I292:J292"/>
    <mergeCell ref="A293:A297"/>
    <mergeCell ref="B293:D293"/>
    <mergeCell ref="B294:D294"/>
    <mergeCell ref="B295:D295"/>
    <mergeCell ref="B296:D296"/>
    <mergeCell ref="B297:D297"/>
    <mergeCell ref="E290:F290"/>
    <mergeCell ref="G290:H290"/>
    <mergeCell ref="I290:J290"/>
    <mergeCell ref="A291:A292"/>
    <mergeCell ref="B291:D292"/>
    <mergeCell ref="E291:F291"/>
    <mergeCell ref="G291:H291"/>
    <mergeCell ref="I291:J291"/>
    <mergeCell ref="E292:F292"/>
    <mergeCell ref="G292:H292"/>
    <mergeCell ref="A284:A287"/>
    <mergeCell ref="B284:B287"/>
    <mergeCell ref="B288:C288"/>
    <mergeCell ref="E288:G288"/>
    <mergeCell ref="I288:J288"/>
    <mergeCell ref="A289:A290"/>
    <mergeCell ref="B289:D290"/>
    <mergeCell ref="E289:F289"/>
    <mergeCell ref="G289:H289"/>
    <mergeCell ref="I289:J289"/>
    <mergeCell ref="I281:J281"/>
    <mergeCell ref="B282:D282"/>
    <mergeCell ref="F282:G282"/>
    <mergeCell ref="I282:J282"/>
    <mergeCell ref="B283:D283"/>
    <mergeCell ref="F283:G283"/>
    <mergeCell ref="I283:J283"/>
    <mergeCell ref="H277:L278"/>
    <mergeCell ref="A279:A283"/>
    <mergeCell ref="B279:D280"/>
    <mergeCell ref="E279:G279"/>
    <mergeCell ref="H279:J279"/>
    <mergeCell ref="K279:K280"/>
    <mergeCell ref="F280:G280"/>
    <mergeCell ref="I280:J280"/>
    <mergeCell ref="B281:D281"/>
    <mergeCell ref="F281:G281"/>
    <mergeCell ref="B273:D273"/>
    <mergeCell ref="B274:D274"/>
    <mergeCell ref="A275:A276"/>
    <mergeCell ref="B275:D276"/>
    <mergeCell ref="A277:A278"/>
    <mergeCell ref="B277:D278"/>
    <mergeCell ref="A268:A270"/>
    <mergeCell ref="B268:C270"/>
    <mergeCell ref="D268:D269"/>
    <mergeCell ref="A271:A272"/>
    <mergeCell ref="B271:D272"/>
    <mergeCell ref="J272:L272"/>
    <mergeCell ref="A264:A265"/>
    <mergeCell ref="B264:D265"/>
    <mergeCell ref="I264:L264"/>
    <mergeCell ref="I265:L265"/>
    <mergeCell ref="B266:D266"/>
    <mergeCell ref="B267:D267"/>
    <mergeCell ref="A258:A259"/>
    <mergeCell ref="B258:D259"/>
    <mergeCell ref="B260:D260"/>
    <mergeCell ref="B261:D261"/>
    <mergeCell ref="A262:A263"/>
    <mergeCell ref="B262:D263"/>
    <mergeCell ref="B253:D253"/>
    <mergeCell ref="F253:L253"/>
    <mergeCell ref="A254:A255"/>
    <mergeCell ref="B254:C255"/>
    <mergeCell ref="A256:A257"/>
    <mergeCell ref="B256:D257"/>
    <mergeCell ref="B247:D247"/>
    <mergeCell ref="B248:D248"/>
    <mergeCell ref="B249:D249"/>
    <mergeCell ref="B250:D250"/>
    <mergeCell ref="B251:D251"/>
    <mergeCell ref="B252:D252"/>
    <mergeCell ref="A240:A241"/>
    <mergeCell ref="B240:D241"/>
    <mergeCell ref="B243:D243"/>
    <mergeCell ref="B244:D244"/>
    <mergeCell ref="B245:D245"/>
    <mergeCell ref="B246:D246"/>
    <mergeCell ref="B233:D233"/>
    <mergeCell ref="A234:D234"/>
    <mergeCell ref="B235:D235"/>
    <mergeCell ref="B236:D236"/>
    <mergeCell ref="B237:D237"/>
    <mergeCell ref="B238:D238"/>
    <mergeCell ref="A224:A226"/>
    <mergeCell ref="B224:C226"/>
    <mergeCell ref="A228:A230"/>
    <mergeCell ref="B228:B230"/>
    <mergeCell ref="A231:L231"/>
    <mergeCell ref="B232:D232"/>
    <mergeCell ref="A211:A223"/>
    <mergeCell ref="B211:D211"/>
    <mergeCell ref="B212:B223"/>
    <mergeCell ref="C212:C214"/>
    <mergeCell ref="C215:C217"/>
    <mergeCell ref="C218:C220"/>
    <mergeCell ref="C221:C223"/>
    <mergeCell ref="A198:A210"/>
    <mergeCell ref="B198:D198"/>
    <mergeCell ref="B199:B210"/>
    <mergeCell ref="C199:C201"/>
    <mergeCell ref="C202:C204"/>
    <mergeCell ref="C205:C207"/>
    <mergeCell ref="C208:C210"/>
    <mergeCell ref="B191:B197"/>
    <mergeCell ref="C191:D191"/>
    <mergeCell ref="C192:D192"/>
    <mergeCell ref="C193:D193"/>
    <mergeCell ref="C194:D194"/>
    <mergeCell ref="C195:D195"/>
    <mergeCell ref="C196:D196"/>
    <mergeCell ref="C197:D197"/>
    <mergeCell ref="A141:A197"/>
    <mergeCell ref="B141:E141"/>
    <mergeCell ref="B142:B148"/>
    <mergeCell ref="C142:D142"/>
    <mergeCell ref="C143:D143"/>
    <mergeCell ref="C144:D144"/>
    <mergeCell ref="C145:D145"/>
    <mergeCell ref="C146:D146"/>
    <mergeCell ref="C147:D147"/>
    <mergeCell ref="B184:B190"/>
    <mergeCell ref="C184:D184"/>
    <mergeCell ref="C185:D185"/>
    <mergeCell ref="C186:D186"/>
    <mergeCell ref="C187:D187"/>
    <mergeCell ref="C188:D188"/>
    <mergeCell ref="C189:D189"/>
    <mergeCell ref="C190:D190"/>
    <mergeCell ref="B177:B183"/>
    <mergeCell ref="C177:D177"/>
    <mergeCell ref="C178:D178"/>
    <mergeCell ref="C179:D179"/>
    <mergeCell ref="C180:D180"/>
    <mergeCell ref="C181:D181"/>
    <mergeCell ref="C182:D182"/>
    <mergeCell ref="C183:D183"/>
    <mergeCell ref="B170:B176"/>
    <mergeCell ref="C170:D170"/>
    <mergeCell ref="C171:D171"/>
    <mergeCell ref="C172:D172"/>
    <mergeCell ref="C173:D173"/>
    <mergeCell ref="C174:D174"/>
    <mergeCell ref="C175:D175"/>
    <mergeCell ref="C176:D176"/>
    <mergeCell ref="B163:B169"/>
    <mergeCell ref="C163:D163"/>
    <mergeCell ref="C164:D164"/>
    <mergeCell ref="C165:D165"/>
    <mergeCell ref="C166:D166"/>
    <mergeCell ref="C167:D167"/>
    <mergeCell ref="C168:D168"/>
    <mergeCell ref="C169:D169"/>
    <mergeCell ref="B156:B162"/>
    <mergeCell ref="C156:D156"/>
    <mergeCell ref="C157:D157"/>
    <mergeCell ref="C158:D158"/>
    <mergeCell ref="C159:D159"/>
    <mergeCell ref="C160:D160"/>
    <mergeCell ref="C161:D161"/>
    <mergeCell ref="C162:D162"/>
    <mergeCell ref="B149:B155"/>
    <mergeCell ref="C149:D149"/>
    <mergeCell ref="C150:D150"/>
    <mergeCell ref="C151:D151"/>
    <mergeCell ref="C152:D152"/>
    <mergeCell ref="C153:D153"/>
    <mergeCell ref="C154:D154"/>
    <mergeCell ref="C155:D155"/>
    <mergeCell ref="C148:D148"/>
    <mergeCell ref="A133:A140"/>
    <mergeCell ref="B133:C133"/>
    <mergeCell ref="B134:C134"/>
    <mergeCell ref="B135:C135"/>
    <mergeCell ref="B136:C136"/>
    <mergeCell ref="B137:C137"/>
    <mergeCell ref="B138:C138"/>
    <mergeCell ref="B139:C139"/>
    <mergeCell ref="B140:C140"/>
    <mergeCell ref="A126:A127"/>
    <mergeCell ref="B126:C127"/>
    <mergeCell ref="A128:A129"/>
    <mergeCell ref="B128:C129"/>
    <mergeCell ref="B130:L130"/>
    <mergeCell ref="A131:A132"/>
    <mergeCell ref="B131:C131"/>
    <mergeCell ref="B132:C132"/>
    <mergeCell ref="A93:A103"/>
    <mergeCell ref="B93:K93"/>
    <mergeCell ref="A104:A114"/>
    <mergeCell ref="B104:K104"/>
    <mergeCell ref="A115:A125"/>
    <mergeCell ref="B115:K115"/>
    <mergeCell ref="A79:A90"/>
    <mergeCell ref="B79:B90"/>
    <mergeCell ref="B91:D91"/>
    <mergeCell ref="F91:G91"/>
    <mergeCell ref="I91:J91"/>
    <mergeCell ref="A92:L92"/>
    <mergeCell ref="A58:A60"/>
    <mergeCell ref="B58:B60"/>
    <mergeCell ref="A61:A63"/>
    <mergeCell ref="B61:B63"/>
    <mergeCell ref="A64:A78"/>
    <mergeCell ref="B64:B78"/>
    <mergeCell ref="A49:A51"/>
    <mergeCell ref="B49:B51"/>
    <mergeCell ref="A52:A54"/>
    <mergeCell ref="B52:B54"/>
    <mergeCell ref="A55:A57"/>
    <mergeCell ref="B55:B57"/>
    <mergeCell ref="A40:A42"/>
    <mergeCell ref="B40:B42"/>
    <mergeCell ref="A43:A45"/>
    <mergeCell ref="B43:B45"/>
    <mergeCell ref="A46:A48"/>
    <mergeCell ref="B46:B48"/>
    <mergeCell ref="A31:A33"/>
    <mergeCell ref="B31:B33"/>
    <mergeCell ref="A34:A36"/>
    <mergeCell ref="B34:B36"/>
    <mergeCell ref="A37:A39"/>
    <mergeCell ref="B37:B39"/>
    <mergeCell ref="A22:A24"/>
    <mergeCell ref="B22:B24"/>
    <mergeCell ref="A25:A27"/>
    <mergeCell ref="B25:B27"/>
    <mergeCell ref="A28:A30"/>
    <mergeCell ref="B28:B30"/>
    <mergeCell ref="A15:L15"/>
    <mergeCell ref="A16:A17"/>
    <mergeCell ref="B17:E17"/>
    <mergeCell ref="A19:A21"/>
    <mergeCell ref="A9:B9"/>
    <mergeCell ref="C9:D9"/>
    <mergeCell ref="E9:F9"/>
    <mergeCell ref="G9:H9"/>
    <mergeCell ref="J9:J10"/>
    <mergeCell ref="A10:B10"/>
    <mergeCell ref="C10:E10"/>
    <mergeCell ref="G10:H10"/>
    <mergeCell ref="A1:L1"/>
    <mergeCell ref="A2:L2"/>
    <mergeCell ref="A3:L3"/>
    <mergeCell ref="A6:L6"/>
    <mergeCell ref="A7:L7"/>
    <mergeCell ref="A8:B8"/>
    <mergeCell ref="D8:H8"/>
    <mergeCell ref="A11:B11"/>
    <mergeCell ref="A13:L13"/>
  </mergeCells>
  <conditionalFormatting sqref="D21:K21">
    <cfRule type="cellIs" dxfId="303" priority="16" operator="equal">
      <formula>0</formula>
    </cfRule>
  </conditionalFormatting>
  <conditionalFormatting sqref="D24:K24">
    <cfRule type="cellIs" dxfId="302" priority="15" operator="equal">
      <formula>0</formula>
    </cfRule>
  </conditionalFormatting>
  <conditionalFormatting sqref="J303 J305:J306">
    <cfRule type="expression" dxfId="301" priority="17">
      <formula>AND(#REF!="",J303&gt;0)</formula>
    </cfRule>
    <cfRule type="expression" dxfId="300" priority="18">
      <formula>AND(#REF!&gt;0,J303&gt;0)</formula>
    </cfRule>
    <cfRule type="expression" dxfId="299" priority="19">
      <formula>AND(#REF!="",#REF!="")</formula>
    </cfRule>
    <cfRule type="expression" dxfId="298" priority="20">
      <formula>AND(#REF!&gt;0,J303&lt;#REF!)</formula>
    </cfRule>
  </conditionalFormatting>
  <conditionalFormatting sqref="I308:J310 I314:I322 I324:I326">
    <cfRule type="expression" dxfId="297" priority="21">
      <formula>AND(G308="",I308&gt;0)</formula>
    </cfRule>
    <cfRule type="expression" dxfId="296" priority="22">
      <formula>AND(G308&gt;0,I308&gt;0)</formula>
    </cfRule>
    <cfRule type="expression" dxfId="295" priority="23">
      <formula>AND(G308="",#REF!="")</formula>
    </cfRule>
    <cfRule type="expression" dxfId="294" priority="24">
      <formula>AND(G308&gt;0,I308&lt;G308)</formula>
    </cfRule>
  </conditionalFormatting>
  <conditionalFormatting sqref="J324:J326">
    <cfRule type="expression" dxfId="293" priority="25">
      <formula>AND(I324="",J324&gt;0)</formula>
    </cfRule>
    <cfRule type="expression" dxfId="292" priority="26">
      <formula>AND(I324&gt;0,J324&gt;0)</formula>
    </cfRule>
    <cfRule type="expression" dxfId="291" priority="27">
      <formula>AND(I324="",#REF!="")</formula>
    </cfRule>
    <cfRule type="expression" dxfId="290" priority="28">
      <formula>AND(I324&gt;0,J324&lt;I324)</formula>
    </cfRule>
  </conditionalFormatting>
  <conditionalFormatting sqref="I340:I341">
    <cfRule type="expression" dxfId="289" priority="29">
      <formula>AND(G340="",I340&gt;0)</formula>
    </cfRule>
    <cfRule type="expression" dxfId="288" priority="30">
      <formula>AND(G340&gt;0,I340&gt;0)</formula>
    </cfRule>
    <cfRule type="expression" dxfId="287" priority="31">
      <formula>AND(G340="",#REF!="")</formula>
    </cfRule>
    <cfRule type="expression" dxfId="286" priority="32">
      <formula>AND(G340&gt;0,I340&lt;G340)</formula>
    </cfRule>
  </conditionalFormatting>
  <conditionalFormatting sqref="J340:J341">
    <cfRule type="expression" dxfId="285" priority="33">
      <formula>AND(I340="",J340&gt;0)</formula>
    </cfRule>
    <cfRule type="expression" dxfId="284" priority="34">
      <formula>AND(I340&gt;0,J340&gt;0)</formula>
    </cfRule>
    <cfRule type="expression" dxfId="283" priority="35">
      <formula>AND(I340="",#REF!="")</formula>
    </cfRule>
    <cfRule type="expression" dxfId="282" priority="36">
      <formula>AND(I340&gt;0,J340&lt;I340)</formula>
    </cfRule>
  </conditionalFormatting>
  <conditionalFormatting sqref="I344:I345">
    <cfRule type="expression" dxfId="281" priority="37">
      <formula>AND(G344="",I344&gt;0)</formula>
    </cfRule>
    <cfRule type="expression" dxfId="280" priority="38">
      <formula>AND(G344&gt;0,I344&gt;0)</formula>
    </cfRule>
    <cfRule type="expression" dxfId="279" priority="39">
      <formula>AND(G344="",#REF!="")</formula>
    </cfRule>
    <cfRule type="expression" dxfId="278" priority="40">
      <formula>AND(G344&gt;0,I344&lt;G344)</formula>
    </cfRule>
  </conditionalFormatting>
  <conditionalFormatting sqref="J344:J345">
    <cfRule type="expression" dxfId="277" priority="41">
      <formula>AND(I344="",J344&gt;0)</formula>
    </cfRule>
    <cfRule type="expression" dxfId="276" priority="42">
      <formula>AND(I344&gt;0,J344&gt;0)</formula>
    </cfRule>
    <cfRule type="expression" dxfId="275" priority="43">
      <formula>AND(I344="",#REF!="")</formula>
    </cfRule>
    <cfRule type="expression" dxfId="274" priority="44">
      <formula>AND(I344&gt;0,J344&lt;I344)</formula>
    </cfRule>
  </conditionalFormatting>
  <conditionalFormatting sqref="I330">
    <cfRule type="expression" dxfId="273" priority="45">
      <formula>AND(G330="",I330&gt;0)</formula>
    </cfRule>
    <cfRule type="expression" dxfId="272" priority="46">
      <formula>AND(G330&gt;0,I330&gt;0)</formula>
    </cfRule>
    <cfRule type="expression" dxfId="271" priority="47">
      <formula>AND(G330="",#REF!="")</formula>
    </cfRule>
    <cfRule type="expression" dxfId="270" priority="48">
      <formula>AND(G330&gt;0,I330&lt;G330)</formula>
    </cfRule>
  </conditionalFormatting>
  <conditionalFormatting sqref="J330">
    <cfRule type="expression" dxfId="269" priority="49">
      <formula>AND(I330="",J330&gt;0)</formula>
    </cfRule>
    <cfRule type="expression" dxfId="268" priority="50">
      <formula>AND(I330&gt;0,J330&gt;0)</formula>
    </cfRule>
    <cfRule type="expression" dxfId="267" priority="51">
      <formula>AND(I330="",#REF!="")</formula>
    </cfRule>
    <cfRule type="expression" dxfId="266" priority="52">
      <formula>AND(I330&gt;0,J330&lt;I330)</formula>
    </cfRule>
  </conditionalFormatting>
  <conditionalFormatting sqref="I348:J350">
    <cfRule type="expression" dxfId="265" priority="53">
      <formula>AND(H348="",I348&gt;0)</formula>
    </cfRule>
    <cfRule type="expression" dxfId="264" priority="54">
      <formula>AND(H348&gt;0,I348&gt;0)</formula>
    </cfRule>
    <cfRule type="expression" dxfId="263" priority="55">
      <formula>AND(H348="",#REF!="")</formula>
    </cfRule>
    <cfRule type="expression" dxfId="262" priority="56">
      <formula>AND(H348&gt;0,I348&lt;H348)</formula>
    </cfRule>
  </conditionalFormatting>
  <conditionalFormatting sqref="J314:J322">
    <cfRule type="expression" dxfId="261" priority="11">
      <formula>AND(H314="",J314&gt;0)</formula>
    </cfRule>
    <cfRule type="expression" dxfId="260" priority="12">
      <formula>AND(H314&gt;0,J314&gt;0)</formula>
    </cfRule>
    <cfRule type="expression" dxfId="259" priority="14">
      <formula>AND(H314&gt;0,J314&lt;H314)</formula>
    </cfRule>
  </conditionalFormatting>
  <conditionalFormatting sqref="J314:J316">
    <cfRule type="expression" dxfId="258" priority="13">
      <formula>AND(H314="",K237="")</formula>
    </cfRule>
  </conditionalFormatting>
  <conditionalFormatting sqref="I303 I305:I306">
    <cfRule type="expression" dxfId="257" priority="57">
      <formula>AND(G303="",I303&gt;0)</formula>
    </cfRule>
    <cfRule type="expression" dxfId="256" priority="58">
      <formula>AND(G303&gt;0,I303&gt;0)</formula>
    </cfRule>
    <cfRule type="expression" dxfId="255" priority="59">
      <formula>AND(G303="",K227="")</formula>
    </cfRule>
    <cfRule type="expression" dxfId="254" priority="60">
      <formula>AND(G303&gt;0,I303&lt;G303)</formula>
    </cfRule>
  </conditionalFormatting>
  <conditionalFormatting sqref="I301:J302">
    <cfRule type="expression" dxfId="253" priority="61">
      <formula>AND(G301="",I301&gt;0)</formula>
    </cfRule>
    <cfRule type="expression" dxfId="252" priority="62">
      <formula>AND(G301&gt;0,I301&gt;0)</formula>
    </cfRule>
    <cfRule type="expression" dxfId="251" priority="63">
      <formula>AND(G301="",J225="")</formula>
    </cfRule>
    <cfRule type="expression" dxfId="250" priority="64">
      <formula>AND(G301&gt;0,I301&lt;G301)</formula>
    </cfRule>
  </conditionalFormatting>
  <conditionalFormatting sqref="F281">
    <cfRule type="expression" priority="10">
      <formula>$E$278&gt;0</formula>
    </cfRule>
  </conditionalFormatting>
  <conditionalFormatting sqref="I281">
    <cfRule type="expression" priority="9">
      <formula>$E$278&gt;0</formula>
    </cfRule>
  </conditionalFormatting>
  <conditionalFormatting sqref="I331:I334">
    <cfRule type="expression" dxfId="249" priority="65">
      <formula>AND(G331="",I331&gt;0)</formula>
    </cfRule>
    <cfRule type="expression" dxfId="248" priority="66">
      <formula>AND(G331&gt;0,I331&gt;0)</formula>
    </cfRule>
    <cfRule type="expression" dxfId="247" priority="67">
      <formula>AND(G331="",J243="")</formula>
    </cfRule>
    <cfRule type="expression" dxfId="246" priority="68">
      <formula>AND(G331&gt;0,I331&lt;G331)</formula>
    </cfRule>
  </conditionalFormatting>
  <conditionalFormatting sqref="J331:J334">
    <cfRule type="expression" dxfId="245" priority="69">
      <formula>AND(I331="",J331&gt;0)</formula>
    </cfRule>
    <cfRule type="expression" dxfId="244" priority="70">
      <formula>AND(I331&gt;0,J331&gt;0)</formula>
    </cfRule>
    <cfRule type="expression" dxfId="243" priority="71">
      <formula>AND(I331="",L243="")</formula>
    </cfRule>
    <cfRule type="expression" dxfId="242" priority="72">
      <formula>AND(I331&gt;0,J331&lt;I331)</formula>
    </cfRule>
  </conditionalFormatting>
  <conditionalFormatting sqref="J317:J321">
    <cfRule type="expression" dxfId="241" priority="73">
      <formula>AND(H317="",K241="")</formula>
    </cfRule>
  </conditionalFormatting>
  <conditionalFormatting sqref="I335:I338">
    <cfRule type="expression" dxfId="240" priority="74">
      <formula>AND(G335="",I335&gt;0)</formula>
    </cfRule>
    <cfRule type="expression" dxfId="239" priority="75">
      <formula>AND(G335&gt;0,I335&gt;0)</formula>
    </cfRule>
    <cfRule type="expression" dxfId="238" priority="76">
      <formula>AND(G335="",J248="")</formula>
    </cfRule>
    <cfRule type="expression" dxfId="237" priority="77">
      <formula>AND(G335&gt;0,I335&lt;G335)</formula>
    </cfRule>
  </conditionalFormatting>
  <conditionalFormatting sqref="J335:J338">
    <cfRule type="expression" dxfId="236" priority="78">
      <formula>AND(I335="",J335&gt;0)</formula>
    </cfRule>
    <cfRule type="expression" dxfId="235" priority="79">
      <formula>AND(I335&gt;0,J335&gt;0)</formula>
    </cfRule>
    <cfRule type="expression" dxfId="234" priority="80">
      <formula>AND(I335="",L248="")</formula>
    </cfRule>
    <cfRule type="expression" dxfId="233" priority="81">
      <formula>AND(I335&gt;0,J335&lt;I335)</formula>
    </cfRule>
  </conditionalFormatting>
  <conditionalFormatting sqref="I339">
    <cfRule type="expression" dxfId="232" priority="82">
      <formula>AND(G339="",I339&gt;0)</formula>
    </cfRule>
    <cfRule type="expression" dxfId="231" priority="83">
      <formula>AND(G339&gt;0,I339&gt;0)</formula>
    </cfRule>
    <cfRule type="expression" dxfId="230" priority="84">
      <formula>AND(G339="",J253="")</formula>
    </cfRule>
    <cfRule type="expression" dxfId="229" priority="85">
      <formula>AND(G339&gt;0,I339&lt;G339)</formula>
    </cfRule>
  </conditionalFormatting>
  <conditionalFormatting sqref="J339">
    <cfRule type="expression" dxfId="228" priority="86">
      <formula>AND(I339="",J339&gt;0)</formula>
    </cfRule>
    <cfRule type="expression" dxfId="227" priority="87">
      <formula>AND(I339&gt;0,J339&gt;0)</formula>
    </cfRule>
    <cfRule type="expression" dxfId="226" priority="88">
      <formula>AND(I339="",L253="")</formula>
    </cfRule>
    <cfRule type="expression" dxfId="225" priority="89">
      <formula>AND(I339&gt;0,J339&lt;I339)</formula>
    </cfRule>
  </conditionalFormatting>
  <conditionalFormatting sqref="I342:I343">
    <cfRule type="expression" dxfId="224" priority="90">
      <formula>AND(G342="",I342&gt;0)</formula>
    </cfRule>
    <cfRule type="expression" dxfId="223" priority="91">
      <formula>AND(G342&gt;0,I342&gt;0)</formula>
    </cfRule>
    <cfRule type="expression" dxfId="222" priority="92">
      <formula>AND(G342="",K258="")</formula>
    </cfRule>
    <cfRule type="expression" dxfId="221" priority="93">
      <formula>AND(G342&gt;0,I342&lt;G342)</formula>
    </cfRule>
  </conditionalFormatting>
  <conditionalFormatting sqref="J342:J343">
    <cfRule type="expression" dxfId="220" priority="94">
      <formula>AND(I342="",J342&gt;0)</formula>
    </cfRule>
    <cfRule type="expression" dxfId="219" priority="95">
      <formula>AND(I342&gt;0,J342&gt;0)</formula>
    </cfRule>
    <cfRule type="expression" dxfId="218" priority="96">
      <formula>AND(I342="",M258="")</formula>
    </cfRule>
    <cfRule type="expression" dxfId="217" priority="97">
      <formula>AND(I342&gt;0,J342&lt;I342)</formula>
    </cfRule>
  </conditionalFormatting>
  <conditionalFormatting sqref="H348:H350">
    <cfRule type="expression" dxfId="216" priority="98">
      <formula>AND(E348="",H348&gt;0)</formula>
    </cfRule>
    <cfRule type="expression" dxfId="215" priority="99">
      <formula>AND(E348&gt;0,H348&gt;0)</formula>
    </cfRule>
    <cfRule type="expression" dxfId="214" priority="100">
      <formula>AND(E348="",K260="")</formula>
    </cfRule>
    <cfRule type="expression" dxfId="213" priority="101">
      <formula>AND(E348&gt;0,H348&lt;E348)</formula>
    </cfRule>
  </conditionalFormatting>
  <dataValidations count="27">
    <dataValidation type="list" allowBlank="1" showInputMessage="1" showErrorMessage="1" sqref="L275:L276 C12 E12">
      <formula1>#REF!</formula1>
    </dataValidation>
    <dataValidation type="date" allowBlank="1" showInputMessage="1" showErrorMessage="1" error="Date should not be in the future." sqref="H281:H283">
      <formula1>E281</formula1>
      <formula2>NOW()</formula2>
    </dataValidation>
    <dataValidation type="whole" allowBlank="1" showInputMessage="1" showErrorMessage="1" sqref="D77:K77 D74:K74 D62:K62 D68:K68 D65:K65 D89:K89 D80:K80 D83:K83 E203:K203 E206:K206 E209:K209 E213:K213 E216:K216 E219:K219 E222:K222 E200:K200 E225:K225 D56:K56 D86:E86 J86:K86">
      <formula1>1</formula1>
      <formula2>D$20</formula2>
    </dataValidation>
    <dataValidation type="whole" allowBlank="1" showInputMessage="1" showErrorMessage="1" sqref="D76:K76 D73:K73 D61:K61 D67:K67 D64:K64 D88:K88 D79:K79 D82:K82 E202:K202 E205:K205 E208:K208 E212:K212 E215:K215 E218:K218 E221:K221 E199:K199 E224:K224 D55:K55 D85:E85 J85:K85">
      <formula1>1</formula1>
      <formula2>D$19</formula2>
    </dataValidation>
    <dataValidation type="whole" operator="greaterThanOrEqual" allowBlank="1" showInputMessage="1" showErrorMessage="1" sqref="C19:K20">
      <formula1>0</formula1>
    </dataValidation>
    <dataValidation allowBlank="1" showInputMessage="1" showErrorMessage="1" error="Must be in Percentage format" sqref="L93:L125 L131:L132"/>
    <dataValidation type="date" operator="lessThanOrEqual" allowBlank="1" showInputMessage="1" showErrorMessage="1" error="Date should not be in the future." sqref="K353:K357 E281:E283">
      <formula1>NOW()</formula1>
    </dataValidation>
    <dataValidation type="date" operator="lessThanOrEqual" allowBlank="1" showInputMessage="1" showErrorMessage="1" sqref="B400 I288 L288">
      <formula1>NOW()</formula1>
    </dataValidation>
    <dataValidation type="decimal" operator="greaterThan" allowBlank="1" showInputMessage="1" showErrorMessage="1" sqref="G301:J303 G305:J306 G308:J310 G348:J350 G330:J346 G314:J322 G324:J326">
      <formula1>0</formula1>
    </dataValidation>
    <dataValidation operator="greaterThan" allowBlank="1" showInputMessage="1" showErrorMessage="1" sqref="I241 L127 L235:L239 L242 L129 L142:L197 L134:L140"/>
    <dataValidation type="decimal" allowBlank="1" showInputMessage="1" showErrorMessage="1" error="Must be in Percentage format" sqref="F95:I102 C94:E102 J94:K102 C105:E113 J105:K113 F106:I113">
      <formula1>0.01</formula1>
      <formula2>1</formula2>
    </dataValidation>
    <dataValidation type="whole" operator="greaterThan" allowBlank="1" showInputMessage="1" showErrorMessage="1" sqref="E263:H263 E265:H265 E278:G278 J353:J357 I28:I29 K28:K29 D31:K32 I281:I283 D43:K44 E308:F310 E305:F306 E301:F303 E235:K239 D127:K127 E266:E267 F281:F283 D285:K286 F254 K292:L292 D228:K229 E324:F326 E232:L233 F259:I259 E259:E261 E241:H241 E242:K242 E243:E253 I292 E292 G292 E294:L297 C373:H375 E273:E274 E276:G276 D129:K129 K132 D134:H136 D138:H140 F142:I144 F146:I151 F153:I158 F160:I165 F167:I172 F174:I179 F181:I186 F188:I193 F195:I197 E314:F322 J17:K17">
      <formula1>0</formula1>
    </dataValidation>
    <dataValidation type="decimal" allowBlank="1" showInputMessage="1" showErrorMessage="1" sqref="K25:K26 I25:I26 G290 I290 E290 D132:J132">
      <formula1>0.01</formula1>
      <formula2>1</formula2>
    </dataValidation>
    <dataValidation type="whole" allowBlank="1" showInputMessage="1" showErrorMessage="1" sqref="D58:K59 D52:K53">
      <formula1>1</formula1>
      <formula2>D13</formula2>
    </dataValidation>
    <dataValidation type="whole" allowBlank="1" showInputMessage="1" showErrorMessage="1" sqref="D49:K50">
      <formula1>1</formula1>
      <formula2>D19</formula2>
    </dataValidation>
    <dataValidation type="whole" allowBlank="1" showInputMessage="1" showErrorMessage="1" sqref="D46:K47">
      <formula1>1</formula1>
      <formula2>D19</formula2>
    </dataValidation>
    <dataValidation type="whole" allowBlank="1" showInputMessage="1" showErrorMessage="1" sqref="D40:K41">
      <formula1>1</formula1>
      <formula2>D19</formula2>
    </dataValidation>
    <dataValidation type="whole" allowBlank="1" showInputMessage="1" showErrorMessage="1" error="Should not be more than the at Risk of Dropping Out or not zero." sqref="D37:K38">
      <formula1>1</formula1>
      <formula2>D34</formula2>
    </dataValidation>
    <dataValidation type="whole" allowBlank="1" showInputMessage="1" showErrorMessage="1" error="Should not be more than the enrolled number or should not be zero." sqref="D34:K35">
      <formula1>1</formula1>
      <formula2>D19</formula2>
    </dataValidation>
    <dataValidation type="whole" allowBlank="1" showInputMessage="1" showErrorMessage="1" error="Should not be more than the enrolled number or not zero." sqref="D22:K23">
      <formula1>1</formula1>
      <formula2>D19</formula2>
    </dataValidation>
    <dataValidation type="list" allowBlank="1" showInputMessage="1" showErrorMessage="1" sqref="D255:L255 E257:G257 E270:G270 E272:G272 E330:F346">
      <formula1>$M$7:$M$8</formula1>
    </dataValidation>
    <dataValidation type="list" allowBlank="1" showInputMessage="1" showErrorMessage="1" sqref="F353:F357">
      <formula1>"1,2,3,4"</formula1>
    </dataValidation>
    <dataValidation type="whole" allowBlank="1" showInputMessage="1" showErrorMessage="1" sqref="C353:C357">
      <formula1>1</formula1>
      <formula2>200</formula2>
    </dataValidation>
    <dataValidation type="list" allowBlank="1" showInputMessage="1" showErrorMessage="1" sqref="D368:E368">
      <formula1>"Grid (Electric Cooperative),Solar Powered,Generator"</formula1>
    </dataValidation>
    <dataValidation type="whole" allowBlank="1" showInputMessage="1" showErrorMessage="1" error="Must be in Percentage format" sqref="C116:E124 J116:K124 F117:I124">
      <formula1>1</formula1>
      <formula2>100</formula2>
    </dataValidation>
    <dataValidation type="whole" allowBlank="1" showInputMessage="1" showErrorMessage="1" sqref="D360:G367">
      <formula1>1</formula1>
      <formula2>500</formula2>
    </dataValidation>
    <dataValidation type="whole" allowBlank="1" showInputMessage="1" showErrorMessage="1" sqref="F17:I17">
      <formula1>1</formula1>
      <formula2>20</formula2>
    </dataValidation>
  </dataValidations>
  <printOptions horizontalCentered="1"/>
  <pageMargins left="0.12" right="0.2" top="0.25" bottom="0.36" header="0.05" footer="0.18"/>
  <pageSetup paperSize="256" scale="57" orientation="portrait" verticalDpi="300" r:id="rId1"/>
  <rowBreaks count="3" manualBreakCount="3">
    <brk id="91" max="12" man="1"/>
    <brk id="230" max="12" man="1"/>
    <brk id="295" max="12" man="1"/>
  </rowBreak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267E859A-25D5-4A28-9DC9-DAF9D1B7D54B}">
            <xm:f>AND(Elementary!G343="",Elementary!I343&gt;0)</xm:f>
            <x14:dxf>
              <fill>
                <patternFill>
                  <bgColor rgb="FFFF0000"/>
                </patternFill>
              </fill>
            </x14:dxf>
          </x14:cfRule>
          <x14:cfRule type="expression" priority="2" id="{E2447BA3-27C6-49B1-9823-89B258323326}">
            <xm:f>AND(Elementary!G343&gt;0,Elementary!I343&gt;0)</xm:f>
            <x14:dxf>
              <fill>
                <patternFill patternType="none">
                  <bgColor auto="1"/>
                </patternFill>
              </fill>
            </x14:dxf>
          </x14:cfRule>
          <x14:cfRule type="expression" priority="3" id="{A2210BBD-5CD1-4274-8BBB-5B220A51D103}">
            <xm:f>AND(Elementary!G343="",Elementary!#REF!="")</xm:f>
            <x14:dxf>
              <fill>
                <patternFill patternType="none">
                  <bgColor auto="1"/>
                </patternFill>
              </fill>
            </x14:dxf>
          </x14:cfRule>
          <x14:cfRule type="expression" priority="4" id="{E7AC9D51-5363-4858-8D3C-31FF76E1A37E}">
            <xm:f>AND(Elementary!G343&gt;0,Elementary!I343&lt;Elementary!G343)</xm:f>
            <x14:dxf>
              <font>
                <color auto="1"/>
              </font>
              <fill>
                <patternFill>
                  <bgColor theme="9" tint="0.39994506668294322"/>
                </patternFill>
              </fill>
            </x14:dxf>
          </x14:cfRule>
          <xm:sqref>I346</xm:sqref>
        </x14:conditionalFormatting>
        <x14:conditionalFormatting xmlns:xm="http://schemas.microsoft.com/office/excel/2006/main">
          <x14:cfRule type="expression" priority="5" id="{C830C49F-0E28-4AC6-B60E-0C523619396B}">
            <xm:f>AND(Elementary!I343="",Elementary!J343&gt;0)</xm:f>
            <x14:dxf>
              <fill>
                <patternFill>
                  <bgColor rgb="FFFF0000"/>
                </patternFill>
              </fill>
            </x14:dxf>
          </x14:cfRule>
          <x14:cfRule type="expression" priority="6" id="{42BE92A9-A6D1-49F4-93E7-96D5419B6629}">
            <xm:f>AND(Elementary!I343&gt;0,Elementary!J343&gt;0)</xm:f>
            <x14:dxf>
              <fill>
                <patternFill patternType="none">
                  <bgColor auto="1"/>
                </patternFill>
              </fill>
            </x14:dxf>
          </x14:cfRule>
          <x14:cfRule type="expression" priority="7" id="{8A3344DB-53C8-4719-BBC0-C672681704DF}">
            <xm:f>AND(Elementary!I343="",Elementary!#REF!="")</xm:f>
            <x14:dxf>
              <fill>
                <patternFill patternType="none">
                  <bgColor auto="1"/>
                </patternFill>
              </fill>
            </x14:dxf>
          </x14:cfRule>
          <x14:cfRule type="expression" priority="8" id="{5DDB4627-4B11-4885-BF12-6E9BAE38440D}">
            <xm:f>AND(Elementary!I343&gt;0,Elementary!J343&lt;Elementary!I343)</xm:f>
            <x14:dxf>
              <font>
                <color auto="1"/>
              </font>
              <fill>
                <patternFill>
                  <bgColor theme="9" tint="0.39994506668294322"/>
                </patternFill>
              </fill>
            </x14:dxf>
          </x14:cfRule>
          <xm:sqref>J346</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Main!$O$18:$O$26</xm:f>
          </x14:formula1>
          <xm:sqref>D270</xm:sqref>
        </x14:dataValidation>
        <x14:dataValidation type="list" allowBlank="1" showInputMessage="1" showErrorMessage="1">
          <x14:formula1>
            <xm:f>Dropdown!$I$2:$I$4</xm:f>
          </x14:formula1>
          <xm:sqref>C370:D370</xm:sqref>
        </x14:dataValidation>
        <x14:dataValidation type="list" allowBlank="1" showInputMessage="1" showErrorMessage="1">
          <x14:formula1>
            <xm:f>Dropdown!$B$2:$B$4</xm:f>
          </x14:formula1>
          <xm:sqref>D351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filterMode="1">
    <tabColor rgb="FF00B050"/>
  </sheetPr>
  <dimension ref="A1:T390"/>
  <sheetViews>
    <sheetView view="pageBreakPreview" topLeftCell="A6" zoomScaleNormal="100" zoomScaleSheetLayoutView="100" workbookViewId="0">
      <pane xSplit="4" ySplit="11" topLeftCell="E211" activePane="bottomRight" state="frozen"/>
      <selection activeCell="I397" sqref="I397:L397"/>
      <selection pane="topRight" activeCell="I397" sqref="I397:L397"/>
      <selection pane="bottomLeft" activeCell="I397" sqref="I397:L397"/>
      <selection pane="bottomRight" activeCell="I397" sqref="I397:L397"/>
    </sheetView>
  </sheetViews>
  <sheetFormatPr defaultColWidth="0" defaultRowHeight="15" x14ac:dyDescent="0.25"/>
  <cols>
    <col min="1" max="1" width="4.85546875" style="671" customWidth="1"/>
    <col min="2" max="2" width="20.7109375" style="217" customWidth="1"/>
    <col min="3" max="3" width="14.28515625" style="217" customWidth="1"/>
    <col min="4" max="4" width="15.28515625" style="217" customWidth="1"/>
    <col min="5" max="6" width="15.5703125" style="217" customWidth="1"/>
    <col min="7" max="7" width="15" style="217" customWidth="1"/>
    <col min="8" max="8" width="15" style="217" bestFit="1" customWidth="1"/>
    <col min="9" max="9" width="15.28515625" style="217" customWidth="1"/>
    <col min="10" max="11" width="14.7109375" style="217" customWidth="1"/>
    <col min="12" max="12" width="12.5703125" style="217" customWidth="1"/>
    <col min="13" max="13" width="14.5703125" style="1555" customWidth="1"/>
    <col min="14" max="14" width="7.28515625" style="217" hidden="1" customWidth="1"/>
    <col min="15" max="15" width="9.42578125" style="217" hidden="1" customWidth="1"/>
    <col min="16" max="16" width="9.5703125" style="217" hidden="1" customWidth="1"/>
    <col min="17" max="17" width="9.140625" style="217" hidden="1" customWidth="1"/>
    <col min="18" max="18" width="7.28515625" style="217" hidden="1" customWidth="1"/>
    <col min="19" max="19" width="6.28515625" style="217" hidden="1" customWidth="1"/>
    <col min="20" max="16384" width="9.140625" style="217" hidden="1"/>
  </cols>
  <sheetData>
    <row r="1" spans="1:15" ht="21.75" x14ac:dyDescent="0.25">
      <c r="A1" s="1985" t="s">
        <v>5202</v>
      </c>
      <c r="B1" s="1985"/>
      <c r="C1" s="1985"/>
      <c r="D1" s="1985"/>
      <c r="E1" s="1985"/>
      <c r="F1" s="1985"/>
      <c r="G1" s="1985"/>
      <c r="H1" s="1985"/>
      <c r="I1" s="1985"/>
      <c r="J1" s="1985"/>
      <c r="K1" s="1985"/>
      <c r="L1" s="1985"/>
      <c r="M1" s="1554"/>
    </row>
    <row r="2" spans="1:15" ht="16.5" x14ac:dyDescent="0.25">
      <c r="A2" s="1986" t="s">
        <v>5203</v>
      </c>
      <c r="B2" s="1986"/>
      <c r="C2" s="1986"/>
      <c r="D2" s="1986"/>
      <c r="E2" s="1986"/>
      <c r="F2" s="1986"/>
      <c r="G2" s="1986"/>
      <c r="H2" s="1986"/>
      <c r="I2" s="1986"/>
      <c r="J2" s="1986"/>
      <c r="K2" s="1986"/>
      <c r="L2" s="1986"/>
      <c r="M2" s="1554"/>
    </row>
    <row r="3" spans="1:15" ht="16.5" x14ac:dyDescent="0.25">
      <c r="A3" s="1986" t="s">
        <v>5204</v>
      </c>
      <c r="B3" s="1986"/>
      <c r="C3" s="1986"/>
      <c r="D3" s="1986"/>
      <c r="E3" s="1986"/>
      <c r="F3" s="1986"/>
      <c r="G3" s="1986"/>
      <c r="H3" s="1986"/>
      <c r="I3" s="1986"/>
      <c r="J3" s="1986"/>
      <c r="K3" s="1986"/>
      <c r="L3" s="1986"/>
      <c r="M3" s="1554"/>
    </row>
    <row r="4" spans="1:15" x14ac:dyDescent="0.25">
      <c r="A4" s="218"/>
      <c r="B4" s="219"/>
      <c r="C4" s="219"/>
      <c r="D4" s="219"/>
      <c r="E4" s="219"/>
      <c r="F4" s="219"/>
      <c r="G4" s="219"/>
      <c r="H4" s="219"/>
      <c r="I4" s="219"/>
      <c r="J4" s="219"/>
      <c r="K4" s="219"/>
      <c r="L4" s="219"/>
      <c r="M4" s="1554"/>
    </row>
    <row r="5" spans="1:15" ht="15" hidden="1" customHeight="1" x14ac:dyDescent="0.25">
      <c r="A5" s="220"/>
      <c r="B5" s="221"/>
      <c r="C5" s="221"/>
      <c r="D5" s="221"/>
      <c r="E5" s="221"/>
      <c r="F5" s="221"/>
      <c r="G5" s="221"/>
      <c r="H5" s="221"/>
      <c r="I5" s="221"/>
      <c r="J5" s="221"/>
      <c r="K5" s="221"/>
      <c r="L5" s="221"/>
      <c r="M5" s="1554"/>
    </row>
    <row r="6" spans="1:15" ht="26.25" x14ac:dyDescent="0.25">
      <c r="A6" s="1987" t="s">
        <v>5205</v>
      </c>
      <c r="B6" s="1987"/>
      <c r="C6" s="1987"/>
      <c r="D6" s="1987"/>
      <c r="E6" s="1987"/>
      <c r="F6" s="1987"/>
      <c r="G6" s="1987"/>
      <c r="H6" s="1987"/>
      <c r="I6" s="1987"/>
      <c r="J6" s="1987"/>
      <c r="K6" s="1987"/>
      <c r="L6" s="1987"/>
    </row>
    <row r="7" spans="1:15" ht="1.5" customHeight="1" thickBot="1" x14ac:dyDescent="0.3">
      <c r="A7" s="1988"/>
      <c r="B7" s="1988"/>
      <c r="C7" s="1988"/>
      <c r="D7" s="1988"/>
      <c r="E7" s="1988"/>
      <c r="F7" s="1988"/>
      <c r="G7" s="1988"/>
      <c r="H7" s="1988"/>
      <c r="I7" s="1988"/>
      <c r="J7" s="1988"/>
      <c r="K7" s="1988"/>
      <c r="L7" s="1988"/>
      <c r="M7" s="1560"/>
      <c r="O7" s="217" t="str">
        <f>Main!N2</f>
        <v>2</v>
      </c>
    </row>
    <row r="8" spans="1:15" ht="16.5" customHeight="1" thickBot="1" x14ac:dyDescent="0.3">
      <c r="A8" s="2465" t="s">
        <v>5206</v>
      </c>
      <c r="B8" s="2012"/>
      <c r="C8" s="920">
        <f>Main!B11</f>
        <v>303408</v>
      </c>
      <c r="D8" s="2466" t="str">
        <f>Main!B12</f>
        <v>Merida Vocational School</v>
      </c>
      <c r="E8" s="2467"/>
      <c r="F8" s="2467"/>
      <c r="G8" s="2467"/>
      <c r="H8" s="2468"/>
      <c r="I8" s="223"/>
      <c r="J8" s="224"/>
      <c r="K8" s="225"/>
      <c r="L8" s="225"/>
      <c r="M8" s="1561" t="s">
        <v>5207</v>
      </c>
    </row>
    <row r="9" spans="1:15" ht="17.25" customHeight="1" thickBot="1" x14ac:dyDescent="0.3">
      <c r="A9" s="2469" t="s">
        <v>5208</v>
      </c>
      <c r="B9" s="2469"/>
      <c r="C9" s="2475" t="str">
        <f>Main!B13</f>
        <v>Merida</v>
      </c>
      <c r="D9" s="2476"/>
      <c r="E9" s="2015" t="s">
        <v>5209</v>
      </c>
      <c r="F9" s="2016"/>
      <c r="G9" s="2475" t="str">
        <f>Main!B14</f>
        <v>Leyte</v>
      </c>
      <c r="H9" s="2476"/>
      <c r="I9" s="921"/>
      <c r="J9" s="2018" t="s">
        <v>5210</v>
      </c>
      <c r="K9" s="221"/>
      <c r="L9" s="226"/>
    </row>
    <row r="10" spans="1:15" ht="15.75" customHeight="1" thickBot="1" x14ac:dyDescent="0.3">
      <c r="A10" s="2465" t="s">
        <v>5211</v>
      </c>
      <c r="B10" s="2012"/>
      <c r="C10" s="2466" t="str">
        <f>Main!C11</f>
        <v>Public JHS</v>
      </c>
      <c r="D10" s="2467"/>
      <c r="E10" s="2467"/>
      <c r="F10" s="227" t="s">
        <v>5212</v>
      </c>
      <c r="G10" s="2477" t="str">
        <f>Main!D13</f>
        <v>Upland Area</v>
      </c>
      <c r="H10" s="2478"/>
      <c r="I10" s="921"/>
      <c r="J10" s="2018"/>
      <c r="K10" s="221"/>
      <c r="L10" s="226"/>
    </row>
    <row r="11" spans="1:15" ht="20.25" customHeight="1" x14ac:dyDescent="0.25">
      <c r="A11" s="2469" t="s">
        <v>5213</v>
      </c>
      <c r="B11" s="2012"/>
      <c r="C11" s="922" t="str">
        <f>Main!D16</f>
        <v>Quarter 2 (4th Grading)</v>
      </c>
      <c r="D11" s="923" t="s">
        <v>5214</v>
      </c>
      <c r="E11" s="924">
        <f>Main!B16</f>
        <v>2019</v>
      </c>
      <c r="F11" s="232"/>
      <c r="G11" s="232"/>
      <c r="H11" s="232"/>
      <c r="I11" s="231"/>
      <c r="J11" s="224"/>
      <c r="K11" s="233"/>
      <c r="L11" s="226"/>
    </row>
    <row r="12" spans="1:15" ht="0.75" customHeight="1" thickBot="1" x14ac:dyDescent="0.3">
      <c r="A12" s="234"/>
      <c r="B12" s="235"/>
      <c r="C12" s="236"/>
      <c r="D12" s="237"/>
      <c r="E12" s="236"/>
      <c r="F12" s="235"/>
      <c r="G12" s="235"/>
      <c r="H12" s="235"/>
      <c r="I12" s="235"/>
      <c r="J12" s="238"/>
      <c r="K12" s="239"/>
      <c r="L12" s="240"/>
      <c r="O12" s="217" t="s">
        <v>5364</v>
      </c>
    </row>
    <row r="13" spans="1:15" ht="21.75" customHeight="1" thickBot="1" x14ac:dyDescent="0.3">
      <c r="A13" s="1997" t="s">
        <v>5453</v>
      </c>
      <c r="B13" s="1998"/>
      <c r="C13" s="1998"/>
      <c r="D13" s="1998"/>
      <c r="E13" s="1998"/>
      <c r="F13" s="1998"/>
      <c r="G13" s="1998"/>
      <c r="H13" s="1998"/>
      <c r="I13" s="1998"/>
      <c r="J13" s="1998"/>
      <c r="K13" s="1998"/>
      <c r="L13" s="1999"/>
    </row>
    <row r="14" spans="1:15" ht="18" hidden="1" customHeight="1" thickBot="1" x14ac:dyDescent="0.3">
      <c r="A14" s="241"/>
      <c r="B14" s="242"/>
      <c r="C14" s="242"/>
      <c r="D14" s="242"/>
      <c r="E14" s="242"/>
      <c r="F14" s="242"/>
      <c r="G14" s="242"/>
      <c r="H14" s="242"/>
      <c r="I14" s="242"/>
      <c r="J14" s="242"/>
      <c r="K14" s="242"/>
      <c r="L14" s="243"/>
      <c r="M14" s="1591" t="s">
        <v>5215</v>
      </c>
    </row>
    <row r="15" spans="1:15" ht="21.75" thickBot="1" x14ac:dyDescent="0.3">
      <c r="A15" s="2000" t="s">
        <v>5216</v>
      </c>
      <c r="B15" s="2001"/>
      <c r="C15" s="2001"/>
      <c r="D15" s="2001"/>
      <c r="E15" s="2001"/>
      <c r="F15" s="2001"/>
      <c r="G15" s="2001"/>
      <c r="H15" s="2001"/>
      <c r="I15" s="2001"/>
      <c r="J15" s="2001"/>
      <c r="K15" s="2001"/>
      <c r="L15" s="2002"/>
      <c r="M15" s="1554" t="s">
        <v>5217</v>
      </c>
    </row>
    <row r="16" spans="1:15" ht="22.5" customHeight="1" thickBot="1" x14ac:dyDescent="0.3">
      <c r="A16" s="2003">
        <v>9</v>
      </c>
      <c r="B16" s="1178" t="s">
        <v>5365</v>
      </c>
      <c r="C16" s="1179"/>
      <c r="D16" s="2613" t="s">
        <v>5366</v>
      </c>
      <c r="E16" s="2614"/>
      <c r="F16" s="2614"/>
      <c r="G16" s="2615"/>
      <c r="H16" s="2616" t="s">
        <v>5367</v>
      </c>
      <c r="I16" s="2617"/>
      <c r="J16" s="2617"/>
      <c r="K16" s="2618"/>
      <c r="L16" s="1180" t="s">
        <v>5220</v>
      </c>
      <c r="M16" s="1554" t="s">
        <v>5217</v>
      </c>
    </row>
    <row r="17" spans="1:13" ht="39" customHeight="1" thickBot="1" x14ac:dyDescent="0.3">
      <c r="A17" s="2004"/>
      <c r="B17" s="1181"/>
      <c r="C17" s="1182"/>
      <c r="D17" s="1183" t="s">
        <v>5368</v>
      </c>
      <c r="E17" s="1184" t="s">
        <v>5369</v>
      </c>
      <c r="F17" s="1184" t="s">
        <v>5370</v>
      </c>
      <c r="G17" s="1185" t="s">
        <v>5371</v>
      </c>
      <c r="H17" s="1186" t="s">
        <v>5368</v>
      </c>
      <c r="I17" s="1187" t="s">
        <v>5369</v>
      </c>
      <c r="J17" s="1187" t="s">
        <v>5370</v>
      </c>
      <c r="K17" s="1188" t="s">
        <v>5371</v>
      </c>
      <c r="L17" s="1180" t="s">
        <v>5220</v>
      </c>
      <c r="M17" s="1554" t="s">
        <v>5217</v>
      </c>
    </row>
    <row r="18" spans="1:13" ht="18.75" customHeight="1" x14ac:dyDescent="0.25">
      <c r="A18" s="2004"/>
      <c r="B18" s="2619" t="s">
        <v>5218</v>
      </c>
      <c r="C18" s="2620"/>
      <c r="D18" s="1189"/>
      <c r="E18" s="305"/>
      <c r="F18" s="297"/>
      <c r="G18" s="1190"/>
      <c r="H18" s="1189"/>
      <c r="I18" s="305"/>
      <c r="J18" s="297"/>
      <c r="K18" s="1190"/>
      <c r="L18" s="1191">
        <f>SUM(D18:K18)</f>
        <v>0</v>
      </c>
      <c r="M18" s="1554" t="s">
        <v>5217</v>
      </c>
    </row>
    <row r="19" spans="1:13" x14ac:dyDescent="0.25">
      <c r="A19" s="2004"/>
      <c r="B19" s="2621" t="s">
        <v>5372</v>
      </c>
      <c r="C19" s="1192" t="s">
        <v>385</v>
      </c>
      <c r="D19" s="1193"/>
      <c r="E19" s="283"/>
      <c r="F19" s="1194"/>
      <c r="G19" s="1195"/>
      <c r="H19" s="1193"/>
      <c r="I19" s="283"/>
      <c r="J19" s="1194"/>
      <c r="K19" s="1195"/>
      <c r="L19" s="1196">
        <f t="shared" ref="L19:L21" si="0">SUM(D19:K19)</f>
        <v>0</v>
      </c>
      <c r="M19" s="1554" t="s">
        <v>5217</v>
      </c>
    </row>
    <row r="20" spans="1:13" ht="15.75" thickBot="1" x14ac:dyDescent="0.3">
      <c r="A20" s="2004"/>
      <c r="B20" s="2622"/>
      <c r="C20" s="1197" t="s">
        <v>386</v>
      </c>
      <c r="D20" s="1198"/>
      <c r="E20" s="287"/>
      <c r="F20" s="1199"/>
      <c r="G20" s="1200"/>
      <c r="H20" s="1198"/>
      <c r="I20" s="287"/>
      <c r="J20" s="1199"/>
      <c r="K20" s="1200"/>
      <c r="L20" s="1201">
        <f t="shared" si="0"/>
        <v>0</v>
      </c>
      <c r="M20" s="1554" t="s">
        <v>5217</v>
      </c>
    </row>
    <row r="21" spans="1:13" ht="15.75" thickBot="1" x14ac:dyDescent="0.3">
      <c r="A21" s="2004"/>
      <c r="B21" s="2623"/>
      <c r="C21" s="1202" t="s">
        <v>444</v>
      </c>
      <c r="D21" s="1203">
        <f t="shared" ref="D21:K21" si="1">SUM(D19:D20)</f>
        <v>0</v>
      </c>
      <c r="E21" s="1204">
        <f t="shared" si="1"/>
        <v>0</v>
      </c>
      <c r="F21" s="1204">
        <f t="shared" si="1"/>
        <v>0</v>
      </c>
      <c r="G21" s="1205">
        <f t="shared" si="1"/>
        <v>0</v>
      </c>
      <c r="H21" s="1203">
        <f t="shared" si="1"/>
        <v>0</v>
      </c>
      <c r="I21" s="1204">
        <f t="shared" si="1"/>
        <v>0</v>
      </c>
      <c r="J21" s="1204">
        <f t="shared" si="1"/>
        <v>0</v>
      </c>
      <c r="K21" s="1205">
        <f t="shared" si="1"/>
        <v>0</v>
      </c>
      <c r="L21" s="1206">
        <f t="shared" si="0"/>
        <v>0</v>
      </c>
      <c r="M21" s="1554" t="s">
        <v>5217</v>
      </c>
    </row>
    <row r="22" spans="1:13" x14ac:dyDescent="0.25">
      <c r="A22" s="2004"/>
      <c r="B22" s="2624" t="s">
        <v>5373</v>
      </c>
      <c r="C22" s="1743" t="s">
        <v>5374</v>
      </c>
      <c r="D22" s="1207"/>
      <c r="E22" s="1208"/>
      <c r="F22" s="1208"/>
      <c r="G22" s="1209"/>
      <c r="H22" s="1207"/>
      <c r="I22" s="1208"/>
      <c r="J22" s="1208"/>
      <c r="K22" s="1209"/>
      <c r="L22" s="1210"/>
      <c r="M22" s="1554" t="s">
        <v>5217</v>
      </c>
    </row>
    <row r="23" spans="1:13" x14ac:dyDescent="0.25">
      <c r="A23" s="2004"/>
      <c r="B23" s="2624"/>
      <c r="C23" s="1742" t="s">
        <v>5375</v>
      </c>
      <c r="D23" s="1207"/>
      <c r="E23" s="1208"/>
      <c r="F23" s="1208"/>
      <c r="G23" s="1209"/>
      <c r="H23" s="1207"/>
      <c r="I23" s="1208"/>
      <c r="J23" s="1208"/>
      <c r="K23" s="1209"/>
      <c r="L23" s="1196"/>
      <c r="M23" s="1554" t="s">
        <v>5217</v>
      </c>
    </row>
    <row r="24" spans="1:13" ht="15.75" thickBot="1" x14ac:dyDescent="0.3">
      <c r="A24" s="2004"/>
      <c r="B24" s="2624"/>
      <c r="C24" s="1742" t="s">
        <v>5376</v>
      </c>
      <c r="D24" s="1207"/>
      <c r="E24" s="1208"/>
      <c r="F24" s="1208"/>
      <c r="G24" s="1209"/>
      <c r="H24" s="1207"/>
      <c r="I24" s="1208"/>
      <c r="J24" s="1208"/>
      <c r="K24" s="1209"/>
      <c r="L24" s="1196"/>
      <c r="M24" s="1554" t="s">
        <v>5217</v>
      </c>
    </row>
    <row r="25" spans="1:13" ht="30.75" thickBot="1" x14ac:dyDescent="0.3">
      <c r="A25" s="2629">
        <v>10</v>
      </c>
      <c r="B25" s="1211" t="s">
        <v>5377</v>
      </c>
      <c r="C25" s="1212"/>
      <c r="D25" s="1183" t="s">
        <v>5378</v>
      </c>
      <c r="E25" s="1184" t="s">
        <v>5379</v>
      </c>
      <c r="F25" s="1184" t="s">
        <v>5380</v>
      </c>
      <c r="G25" s="1185" t="s">
        <v>5381</v>
      </c>
      <c r="H25" s="1186" t="s">
        <v>5378</v>
      </c>
      <c r="I25" s="1187" t="s">
        <v>5379</v>
      </c>
      <c r="J25" s="1187" t="s">
        <v>5380</v>
      </c>
      <c r="K25" s="1188" t="s">
        <v>5381</v>
      </c>
      <c r="L25" s="1213" t="s">
        <v>444</v>
      </c>
      <c r="M25" s="1554" t="s">
        <v>5217</v>
      </c>
    </row>
    <row r="26" spans="1:13" x14ac:dyDescent="0.25">
      <c r="A26" s="2630"/>
      <c r="B26" s="2619" t="s">
        <v>5218</v>
      </c>
      <c r="C26" s="2620"/>
      <c r="D26" s="1189"/>
      <c r="E26" s="305"/>
      <c r="F26" s="297"/>
      <c r="G26" s="1190"/>
      <c r="H26" s="1189"/>
      <c r="I26" s="305"/>
      <c r="J26" s="297"/>
      <c r="K26" s="1190"/>
      <c r="L26" s="1191">
        <f>SUM(D26:K26)</f>
        <v>0</v>
      </c>
      <c r="M26" s="1554" t="s">
        <v>5217</v>
      </c>
    </row>
    <row r="27" spans="1:13" ht="15" customHeight="1" x14ac:dyDescent="0.25">
      <c r="A27" s="2630"/>
      <c r="B27" s="2621" t="s">
        <v>5372</v>
      </c>
      <c r="C27" s="1192" t="s">
        <v>385</v>
      </c>
      <c r="D27" s="1193"/>
      <c r="E27" s="283"/>
      <c r="F27" s="1194"/>
      <c r="G27" s="1195"/>
      <c r="H27" s="1193"/>
      <c r="I27" s="283"/>
      <c r="J27" s="1194"/>
      <c r="K27" s="1195"/>
      <c r="L27" s="1196">
        <f t="shared" ref="L27:L29" si="2">SUM(D27:K27)</f>
        <v>0</v>
      </c>
      <c r="M27" s="1554" t="s">
        <v>5217</v>
      </c>
    </row>
    <row r="28" spans="1:13" ht="15.75" thickBot="1" x14ac:dyDescent="0.3">
      <c r="A28" s="2630"/>
      <c r="B28" s="2622"/>
      <c r="C28" s="1197" t="s">
        <v>386</v>
      </c>
      <c r="D28" s="1198"/>
      <c r="E28" s="287"/>
      <c r="F28" s="1199"/>
      <c r="G28" s="1200"/>
      <c r="H28" s="1198"/>
      <c r="I28" s="287"/>
      <c r="J28" s="1199"/>
      <c r="K28" s="1200"/>
      <c r="L28" s="1201">
        <f t="shared" si="2"/>
        <v>0</v>
      </c>
      <c r="M28" s="1554" t="s">
        <v>5217</v>
      </c>
    </row>
    <row r="29" spans="1:13" ht="15.75" thickBot="1" x14ac:dyDescent="0.3">
      <c r="A29" s="2630"/>
      <c r="B29" s="2623"/>
      <c r="C29" s="1202" t="s">
        <v>444</v>
      </c>
      <c r="D29" s="1203">
        <f t="shared" ref="D29:K29" si="3">SUM(D27:D28)</f>
        <v>0</v>
      </c>
      <c r="E29" s="1204">
        <f t="shared" si="3"/>
        <v>0</v>
      </c>
      <c r="F29" s="1204">
        <f t="shared" si="3"/>
        <v>0</v>
      </c>
      <c r="G29" s="1205">
        <f t="shared" si="3"/>
        <v>0</v>
      </c>
      <c r="H29" s="1203">
        <f t="shared" si="3"/>
        <v>0</v>
      </c>
      <c r="I29" s="1204">
        <f t="shared" si="3"/>
        <v>0</v>
      </c>
      <c r="J29" s="1204">
        <f t="shared" si="3"/>
        <v>0</v>
      </c>
      <c r="K29" s="1205">
        <f t="shared" si="3"/>
        <v>0</v>
      </c>
      <c r="L29" s="1206">
        <f t="shared" si="2"/>
        <v>0</v>
      </c>
      <c r="M29" s="1554" t="s">
        <v>5217</v>
      </c>
    </row>
    <row r="30" spans="1:13" x14ac:dyDescent="0.25">
      <c r="A30" s="2630"/>
      <c r="B30" s="2624" t="s">
        <v>5373</v>
      </c>
      <c r="C30" s="1743" t="s">
        <v>5374</v>
      </c>
      <c r="D30" s="1207"/>
      <c r="E30" s="1208"/>
      <c r="F30" s="1208"/>
      <c r="G30" s="1209"/>
      <c r="H30" s="1207"/>
      <c r="I30" s="1208"/>
      <c r="J30" s="1208"/>
      <c r="K30" s="1209"/>
      <c r="L30" s="1210"/>
      <c r="M30" s="1554" t="s">
        <v>5217</v>
      </c>
    </row>
    <row r="31" spans="1:13" x14ac:dyDescent="0.25">
      <c r="A31" s="2630"/>
      <c r="B31" s="2624"/>
      <c r="C31" s="1742" t="s">
        <v>5375</v>
      </c>
      <c r="D31" s="1207"/>
      <c r="E31" s="1208"/>
      <c r="F31" s="1208"/>
      <c r="G31" s="1209"/>
      <c r="H31" s="1207"/>
      <c r="I31" s="1208"/>
      <c r="J31" s="1208"/>
      <c r="K31" s="1209"/>
      <c r="L31" s="1196"/>
      <c r="M31" s="1554" t="s">
        <v>5217</v>
      </c>
    </row>
    <row r="32" spans="1:13" x14ac:dyDescent="0.25">
      <c r="A32" s="2630"/>
      <c r="B32" s="2624"/>
      <c r="C32" s="1742" t="s">
        <v>5376</v>
      </c>
      <c r="D32" s="1207"/>
      <c r="E32" s="1208"/>
      <c r="F32" s="1208"/>
      <c r="G32" s="1209"/>
      <c r="H32" s="1207"/>
      <c r="I32" s="1208"/>
      <c r="J32" s="1208"/>
      <c r="K32" s="1209"/>
      <c r="L32" s="1196"/>
      <c r="M32" s="1554" t="s">
        <v>5217</v>
      </c>
    </row>
    <row r="33" spans="1:13" x14ac:dyDescent="0.25">
      <c r="A33" s="2630"/>
      <c r="B33" s="2624"/>
      <c r="C33" s="1742" t="s">
        <v>5382</v>
      </c>
      <c r="D33" s="1207"/>
      <c r="E33" s="1208"/>
      <c r="F33" s="1208"/>
      <c r="G33" s="1209"/>
      <c r="H33" s="1207"/>
      <c r="I33" s="1208"/>
      <c r="J33" s="1208"/>
      <c r="K33" s="1209"/>
      <c r="L33" s="1196"/>
      <c r="M33" s="1554" t="s">
        <v>5217</v>
      </c>
    </row>
    <row r="34" spans="1:13" ht="15.75" thickBot="1" x14ac:dyDescent="0.3">
      <c r="A34" s="2631"/>
      <c r="B34" s="2632"/>
      <c r="C34" s="1744" t="s">
        <v>5383</v>
      </c>
      <c r="D34" s="1214"/>
      <c r="E34" s="1215"/>
      <c r="F34" s="1215"/>
      <c r="G34" s="1216"/>
      <c r="H34" s="1214"/>
      <c r="I34" s="1215"/>
      <c r="J34" s="1215"/>
      <c r="K34" s="1216"/>
      <c r="L34" s="1201"/>
      <c r="M34" s="1554" t="s">
        <v>5217</v>
      </c>
    </row>
    <row r="35" spans="1:13" ht="16.5" customHeight="1" thickBot="1" x14ac:dyDescent="0.3">
      <c r="A35" s="2003">
        <v>11</v>
      </c>
      <c r="B35" s="1217" t="s">
        <v>5384</v>
      </c>
      <c r="C35" s="1218"/>
      <c r="D35" s="1219"/>
      <c r="E35" s="1219"/>
      <c r="F35" s="1220"/>
      <c r="G35" s="1221" t="s">
        <v>5385</v>
      </c>
      <c r="H35" s="1222" t="s">
        <v>5386</v>
      </c>
      <c r="I35" s="1223"/>
      <c r="J35" s="1223"/>
      <c r="K35" s="1223"/>
      <c r="L35" s="1224" t="s">
        <v>444</v>
      </c>
      <c r="M35" s="1554" t="s">
        <v>5217</v>
      </c>
    </row>
    <row r="36" spans="1:13" ht="23.25" customHeight="1" x14ac:dyDescent="0.25">
      <c r="A36" s="2009"/>
      <c r="B36" s="2625" t="s">
        <v>5218</v>
      </c>
      <c r="C36" s="2626"/>
      <c r="D36" s="968"/>
      <c r="E36" s="968"/>
      <c r="F36" s="1225"/>
      <c r="G36" s="1226"/>
      <c r="H36" s="1226"/>
      <c r="I36" s="1225"/>
      <c r="J36" s="1225"/>
      <c r="K36" s="1225"/>
      <c r="L36" s="1191">
        <f>SUM(D36:K36)</f>
        <v>0</v>
      </c>
      <c r="M36" s="1554" t="s">
        <v>5217</v>
      </c>
    </row>
    <row r="37" spans="1:13" ht="19.5" customHeight="1" x14ac:dyDescent="0.25">
      <c r="A37" s="2009"/>
      <c r="B37" s="2624" t="s">
        <v>5372</v>
      </c>
      <c r="C37" s="1227" t="s">
        <v>385</v>
      </c>
      <c r="D37" s="969"/>
      <c r="E37" s="969"/>
      <c r="F37" s="1228"/>
      <c r="G37" s="1229"/>
      <c r="H37" s="1229"/>
      <c r="I37" s="1228"/>
      <c r="J37" s="1228"/>
      <c r="K37" s="1228"/>
      <c r="L37" s="1230">
        <f t="shared" ref="L37:L38" si="4">SUM(D37:K37)</f>
        <v>0</v>
      </c>
      <c r="M37" s="1554" t="s">
        <v>5217</v>
      </c>
    </row>
    <row r="38" spans="1:13" ht="15.75" thickBot="1" x14ac:dyDescent="0.3">
      <c r="A38" s="2009"/>
      <c r="B38" s="2624"/>
      <c r="C38" s="1227" t="s">
        <v>386</v>
      </c>
      <c r="D38" s="969"/>
      <c r="E38" s="969"/>
      <c r="F38" s="1228"/>
      <c r="G38" s="1229"/>
      <c r="H38" s="1229"/>
      <c r="I38" s="1231"/>
      <c r="J38" s="1231"/>
      <c r="K38" s="1231"/>
      <c r="L38" s="1232">
        <f t="shared" si="4"/>
        <v>0</v>
      </c>
      <c r="M38" s="1554" t="s">
        <v>5217</v>
      </c>
    </row>
    <row r="39" spans="1:13" ht="19.5" customHeight="1" thickBot="1" x14ac:dyDescent="0.3">
      <c r="A39" s="2009"/>
      <c r="B39" s="2065"/>
      <c r="C39" s="1233" t="s">
        <v>444</v>
      </c>
      <c r="D39" s="1234"/>
      <c r="E39" s="1234"/>
      <c r="F39" s="1235"/>
      <c r="G39" s="1236">
        <f t="shared" ref="G39:H39" si="5">SUM(G37:G38)</f>
        <v>0</v>
      </c>
      <c r="H39" s="1236">
        <f t="shared" si="5"/>
        <v>0</v>
      </c>
      <c r="I39" s="1235"/>
      <c r="J39" s="1235"/>
      <c r="K39" s="1235"/>
      <c r="L39" s="1236">
        <f t="shared" ref="L39" si="6">SUM(L37:L38)</f>
        <v>0</v>
      </c>
      <c r="M39" s="1554" t="s">
        <v>5217</v>
      </c>
    </row>
    <row r="40" spans="1:13" ht="26.25" customHeight="1" thickBot="1" x14ac:dyDescent="0.3">
      <c r="A40" s="2003">
        <v>12</v>
      </c>
      <c r="B40" s="1237" t="s">
        <v>5387</v>
      </c>
      <c r="C40" s="1238"/>
      <c r="D40" s="1239"/>
      <c r="E40" s="1239"/>
      <c r="F40" s="1240"/>
      <c r="G40" s="1241" t="s">
        <v>5385</v>
      </c>
      <c r="H40" s="1242" t="s">
        <v>5386</v>
      </c>
      <c r="I40" s="1223"/>
      <c r="J40" s="1223"/>
      <c r="K40" s="1223"/>
      <c r="L40" s="1224" t="s">
        <v>444</v>
      </c>
      <c r="M40" s="1554" t="s">
        <v>5217</v>
      </c>
    </row>
    <row r="41" spans="1:13" ht="23.25" customHeight="1" x14ac:dyDescent="0.25">
      <c r="A41" s="2004"/>
      <c r="B41" s="2625" t="s">
        <v>5218</v>
      </c>
      <c r="C41" s="2626"/>
      <c r="D41" s="968"/>
      <c r="E41" s="968"/>
      <c r="F41" s="1243"/>
      <c r="G41" s="1226"/>
      <c r="H41" s="1226"/>
      <c r="I41" s="1243"/>
      <c r="J41" s="1243"/>
      <c r="K41" s="1243"/>
      <c r="L41" s="1191">
        <f>SUM(G41:H41)</f>
        <v>0</v>
      </c>
      <c r="M41" s="1554" t="s">
        <v>5217</v>
      </c>
    </row>
    <row r="42" spans="1:13" ht="15" customHeight="1" x14ac:dyDescent="0.25">
      <c r="A42" s="2004"/>
      <c r="B42" s="2627" t="s">
        <v>5372</v>
      </c>
      <c r="C42" s="1244" t="s">
        <v>385</v>
      </c>
      <c r="D42" s="969"/>
      <c r="E42" s="969"/>
      <c r="F42" s="1245"/>
      <c r="G42" s="1229"/>
      <c r="H42" s="1229"/>
      <c r="I42" s="1245"/>
      <c r="J42" s="1246">
        <f>SUM(G19,G27,G37,G42)</f>
        <v>0</v>
      </c>
      <c r="K42" s="1246">
        <f>SUM(H19,H27,H37,H42)</f>
        <v>0</v>
      </c>
      <c r="L42" s="1230">
        <f t="shared" ref="L42:L43" si="7">SUM(G42:H42)</f>
        <v>0</v>
      </c>
      <c r="M42" s="1554" t="s">
        <v>5217</v>
      </c>
    </row>
    <row r="43" spans="1:13" ht="15.75" thickBot="1" x14ac:dyDescent="0.3">
      <c r="A43" s="2004"/>
      <c r="B43" s="2627"/>
      <c r="C43" s="1244" t="s">
        <v>386</v>
      </c>
      <c r="D43" s="969"/>
      <c r="E43" s="969"/>
      <c r="F43" s="1245"/>
      <c r="G43" s="1229"/>
      <c r="H43" s="1229"/>
      <c r="I43" s="1247"/>
      <c r="J43" s="1246">
        <f>SUM(G20,G28,G38,G43)</f>
        <v>0</v>
      </c>
      <c r="K43" s="1246">
        <f>SUM(H20,H28,H38,H43)</f>
        <v>0</v>
      </c>
      <c r="L43" s="1232">
        <f t="shared" si="7"/>
        <v>0</v>
      </c>
      <c r="M43" s="1554" t="s">
        <v>5217</v>
      </c>
    </row>
    <row r="44" spans="1:13" ht="18.75" customHeight="1" thickBot="1" x14ac:dyDescent="0.3">
      <c r="A44" s="2004"/>
      <c r="B44" s="2628"/>
      <c r="C44" s="1233" t="s">
        <v>444</v>
      </c>
      <c r="D44" s="1234"/>
      <c r="E44" s="1234"/>
      <c r="F44" s="1235"/>
      <c r="G44" s="1236">
        <f t="shared" ref="G44:H44" si="8">SUM(G42:G43)</f>
        <v>0</v>
      </c>
      <c r="H44" s="1236">
        <f t="shared" si="8"/>
        <v>0</v>
      </c>
      <c r="I44" s="1235"/>
      <c r="J44" s="1235"/>
      <c r="K44" s="1235"/>
      <c r="L44" s="1236">
        <f t="shared" ref="L44" si="9">SUM(L42:L43)</f>
        <v>0</v>
      </c>
      <c r="M44" s="1554" t="s">
        <v>5217</v>
      </c>
    </row>
    <row r="45" spans="1:13" ht="15.75" hidden="1" customHeight="1" thickBot="1" x14ac:dyDescent="0.3">
      <c r="A45" s="2041">
        <v>13</v>
      </c>
      <c r="B45" s="2025" t="s">
        <v>5225</v>
      </c>
      <c r="C45" s="958" t="s">
        <v>385</v>
      </c>
      <c r="D45" s="1248"/>
      <c r="E45" s="1248"/>
      <c r="F45" s="1248"/>
      <c r="G45" s="1249"/>
      <c r="H45" s="1250"/>
      <c r="I45" s="1251"/>
      <c r="J45" s="1252"/>
      <c r="K45" s="1253"/>
      <c r="L45" s="1254">
        <f>H45</f>
        <v>0</v>
      </c>
      <c r="M45" s="1554" t="s">
        <v>5455</v>
      </c>
    </row>
    <row r="46" spans="1:13" ht="15.75" hidden="1" customHeight="1" x14ac:dyDescent="0.25">
      <c r="A46" s="2042"/>
      <c r="B46" s="2026"/>
      <c r="C46" s="962" t="s">
        <v>386</v>
      </c>
      <c r="D46" s="963"/>
      <c r="E46" s="963"/>
      <c r="F46" s="963"/>
      <c r="G46" s="1255"/>
      <c r="H46" s="1256"/>
      <c r="I46" s="1257"/>
      <c r="J46" s="1258"/>
      <c r="K46" s="1259"/>
      <c r="L46" s="1260">
        <f>H46</f>
        <v>0</v>
      </c>
      <c r="M46" s="1554" t="s">
        <v>5455</v>
      </c>
    </row>
    <row r="47" spans="1:13" ht="15.75" hidden="1" customHeight="1" thickBot="1" x14ac:dyDescent="0.3">
      <c r="A47" s="2043"/>
      <c r="B47" s="2027"/>
      <c r="C47" s="274" t="s">
        <v>5226</v>
      </c>
      <c r="D47" s="966"/>
      <c r="E47" s="966"/>
      <c r="F47" s="966"/>
      <c r="G47" s="274"/>
      <c r="H47" s="1261" t="str">
        <f>IF(ISERROR(AVERAGE(H45:H46)),"",AVERAGE(H45:H46))</f>
        <v/>
      </c>
      <c r="I47" s="461" t="str">
        <f>IF(ISERROR(AVERAGE(I45:I46)),"",AVERAGE(I45:I46))</f>
        <v/>
      </c>
      <c r="J47" s="1262"/>
      <c r="K47" s="295" t="str">
        <f>IF(ISERROR(AVERAGE(K45:K46)),"",AVERAGE(K45:K46))</f>
        <v/>
      </c>
      <c r="L47" s="1261">
        <f>IF(ISERROR(AVERAGE(L45:L46)),"",AVERAGE(L45:L46))</f>
        <v>0</v>
      </c>
      <c r="M47" s="1554" t="s">
        <v>5455</v>
      </c>
    </row>
    <row r="48" spans="1:13" ht="15.75" hidden="1" customHeight="1" x14ac:dyDescent="0.25">
      <c r="A48" s="2022">
        <v>14</v>
      </c>
      <c r="B48" s="2025" t="s">
        <v>5227</v>
      </c>
      <c r="C48" s="958" t="s">
        <v>385</v>
      </c>
      <c r="D48" s="1263"/>
      <c r="E48" s="968"/>
      <c r="F48" s="968"/>
      <c r="G48" s="1264"/>
      <c r="H48" s="1265"/>
      <c r="I48" s="976"/>
      <c r="J48" s="1266"/>
      <c r="K48" s="944"/>
      <c r="L48" s="1191">
        <f t="shared" ref="L48:L110" si="10">SUM(D48:K48)</f>
        <v>0</v>
      </c>
      <c r="M48" s="1554" t="s">
        <v>5455</v>
      </c>
    </row>
    <row r="49" spans="1:19" ht="15.75" hidden="1" customHeight="1" x14ac:dyDescent="0.25">
      <c r="A49" s="2023"/>
      <c r="B49" s="2026"/>
      <c r="C49" s="962" t="s">
        <v>386</v>
      </c>
      <c r="D49" s="1258"/>
      <c r="E49" s="969"/>
      <c r="F49" s="969"/>
      <c r="G49" s="1267"/>
      <c r="H49" s="1268"/>
      <c r="I49" s="977"/>
      <c r="J49" s="1269"/>
      <c r="K49" s="970"/>
      <c r="L49" s="1230">
        <f t="shared" si="10"/>
        <v>0</v>
      </c>
      <c r="M49" s="1554" t="s">
        <v>5455</v>
      </c>
    </row>
    <row r="50" spans="1:19" ht="15.75" hidden="1" customHeight="1" thickBot="1" x14ac:dyDescent="0.3">
      <c r="A50" s="2024"/>
      <c r="B50" s="2027"/>
      <c r="C50" s="274" t="s">
        <v>444</v>
      </c>
      <c r="D50" s="1262"/>
      <c r="E50" s="302"/>
      <c r="F50" s="972"/>
      <c r="G50" s="1270"/>
      <c r="H50" s="1270"/>
      <c r="I50" s="1271">
        <f>SUM(I48:I49)</f>
        <v>0</v>
      </c>
      <c r="J50" s="302"/>
      <c r="K50" s="303">
        <f t="shared" ref="K50" si="11">SUM(K48:K49)</f>
        <v>0</v>
      </c>
      <c r="L50" s="1272">
        <f t="shared" si="10"/>
        <v>0</v>
      </c>
      <c r="M50" s="1554" t="s">
        <v>5455</v>
      </c>
    </row>
    <row r="51" spans="1:19" ht="15.75" hidden="1" customHeight="1" x14ac:dyDescent="0.25">
      <c r="A51" s="2004">
        <v>15</v>
      </c>
      <c r="B51" s="2039" t="s">
        <v>5228</v>
      </c>
      <c r="C51" s="263" t="s">
        <v>385</v>
      </c>
      <c r="D51" s="976"/>
      <c r="E51" s="1273"/>
      <c r="F51" s="943"/>
      <c r="G51" s="1274"/>
      <c r="H51" s="1274"/>
      <c r="I51" s="942"/>
      <c r="J51" s="1273"/>
      <c r="K51" s="1275"/>
      <c r="L51" s="1191">
        <f t="shared" si="10"/>
        <v>0</v>
      </c>
      <c r="M51" s="1554" t="s">
        <v>5455</v>
      </c>
    </row>
    <row r="52" spans="1:19" ht="15.75" hidden="1" customHeight="1" x14ac:dyDescent="0.25">
      <c r="A52" s="2004"/>
      <c r="B52" s="2039"/>
      <c r="C52" s="267" t="s">
        <v>386</v>
      </c>
      <c r="D52" s="977"/>
      <c r="E52" s="1276"/>
      <c r="F52" s="948"/>
      <c r="G52" s="1277"/>
      <c r="H52" s="1277"/>
      <c r="I52" s="947"/>
      <c r="J52" s="1276"/>
      <c r="K52" s="1278"/>
      <c r="L52" s="1230">
        <f t="shared" si="10"/>
        <v>0</v>
      </c>
      <c r="M52" s="1554" t="s">
        <v>5455</v>
      </c>
    </row>
    <row r="53" spans="1:19" ht="15.75" hidden="1" customHeight="1" thickBot="1" x14ac:dyDescent="0.3">
      <c r="A53" s="2005"/>
      <c r="B53" s="2040"/>
      <c r="C53" s="274" t="s">
        <v>444</v>
      </c>
      <c r="D53" s="325">
        <f>SUM(D51:D52)</f>
        <v>0</v>
      </c>
      <c r="E53" s="313">
        <f>SUM(E51:E52)</f>
        <v>0</v>
      </c>
      <c r="F53" s="558">
        <f t="shared" ref="F53:K53" si="12">SUM(F51:F52)</f>
        <v>0</v>
      </c>
      <c r="G53" s="1279">
        <f t="shared" si="12"/>
        <v>0</v>
      </c>
      <c r="H53" s="1279">
        <f t="shared" si="12"/>
        <v>0</v>
      </c>
      <c r="I53" s="325">
        <f t="shared" si="12"/>
        <v>0</v>
      </c>
      <c r="J53" s="313">
        <f t="shared" si="12"/>
        <v>0</v>
      </c>
      <c r="K53" s="279">
        <f t="shared" si="12"/>
        <v>0</v>
      </c>
      <c r="L53" s="1272">
        <f t="shared" si="10"/>
        <v>0</v>
      </c>
      <c r="M53" s="1554" t="s">
        <v>5455</v>
      </c>
    </row>
    <row r="54" spans="1:19" ht="15.75" customHeight="1" x14ac:dyDescent="0.25">
      <c r="A54" s="2003">
        <v>16</v>
      </c>
      <c r="B54" s="2046" t="s">
        <v>5346</v>
      </c>
      <c r="C54" s="263" t="s">
        <v>385</v>
      </c>
      <c r="D54" s="1280"/>
      <c r="E54" s="553"/>
      <c r="F54" s="974"/>
      <c r="G54" s="1265"/>
      <c r="H54" s="1265"/>
      <c r="I54" s="976"/>
      <c r="J54" s="553"/>
      <c r="K54" s="1281"/>
      <c r="L54" s="1191">
        <f t="shared" si="10"/>
        <v>0</v>
      </c>
      <c r="M54" s="1554" t="s">
        <v>5230</v>
      </c>
    </row>
    <row r="55" spans="1:19" ht="15.75" customHeight="1" x14ac:dyDescent="0.25">
      <c r="A55" s="2004"/>
      <c r="B55" s="2039"/>
      <c r="C55" s="267" t="s">
        <v>386</v>
      </c>
      <c r="D55" s="1282"/>
      <c r="E55" s="515"/>
      <c r="F55" s="975"/>
      <c r="G55" s="1268"/>
      <c r="H55" s="1268"/>
      <c r="I55" s="977"/>
      <c r="J55" s="515"/>
      <c r="K55" s="1283"/>
      <c r="L55" s="1230">
        <f t="shared" si="10"/>
        <v>0</v>
      </c>
      <c r="M55" s="1554" t="s">
        <v>5230</v>
      </c>
    </row>
    <row r="56" spans="1:19" ht="15.75" customHeight="1" thickBot="1" x14ac:dyDescent="0.3">
      <c r="A56" s="2005"/>
      <c r="B56" s="2040"/>
      <c r="C56" s="274" t="s">
        <v>444</v>
      </c>
      <c r="D56" s="318">
        <f>SUM(D54:D55)</f>
        <v>0</v>
      </c>
      <c r="E56" s="319">
        <f>SUM(E54:E55)</f>
        <v>0</v>
      </c>
      <c r="F56" s="980">
        <f t="shared" ref="F56:K56" si="13">SUM(F54:F55)</f>
        <v>0</v>
      </c>
      <c r="G56" s="1284">
        <f t="shared" si="13"/>
        <v>0</v>
      </c>
      <c r="H56" s="1284">
        <f t="shared" si="13"/>
        <v>0</v>
      </c>
      <c r="I56" s="979">
        <f t="shared" si="13"/>
        <v>0</v>
      </c>
      <c r="J56" s="319">
        <f t="shared" si="13"/>
        <v>0</v>
      </c>
      <c r="K56" s="320">
        <f t="shared" si="13"/>
        <v>0</v>
      </c>
      <c r="L56" s="1272">
        <f t="shared" si="10"/>
        <v>0</v>
      </c>
      <c r="M56" s="1554" t="s">
        <v>5230</v>
      </c>
      <c r="N56" s="321"/>
      <c r="O56" s="321"/>
      <c r="P56" s="321"/>
      <c r="Q56" s="321"/>
      <c r="R56" s="321"/>
      <c r="S56" s="321"/>
    </row>
    <row r="57" spans="1:19" ht="15.75" customHeight="1" x14ac:dyDescent="0.25">
      <c r="A57" s="2003">
        <v>17</v>
      </c>
      <c r="B57" s="2046" t="s">
        <v>5347</v>
      </c>
      <c r="C57" s="263" t="s">
        <v>385</v>
      </c>
      <c r="D57" s="976"/>
      <c r="E57" s="553"/>
      <c r="F57" s="974"/>
      <c r="G57" s="1265"/>
      <c r="H57" s="1265"/>
      <c r="I57" s="976"/>
      <c r="J57" s="553"/>
      <c r="K57" s="1281"/>
      <c r="L57" s="1191">
        <f t="shared" si="10"/>
        <v>0</v>
      </c>
      <c r="M57" s="1554" t="s">
        <v>5230</v>
      </c>
      <c r="N57" s="323"/>
      <c r="O57" s="323"/>
      <c r="P57" s="323"/>
      <c r="Q57" s="323"/>
      <c r="R57" s="323"/>
      <c r="S57" s="323"/>
    </row>
    <row r="58" spans="1:19" ht="15.75" customHeight="1" x14ac:dyDescent="0.25">
      <c r="A58" s="2004"/>
      <c r="B58" s="2039"/>
      <c r="C58" s="267" t="s">
        <v>386</v>
      </c>
      <c r="D58" s="977"/>
      <c r="E58" s="515"/>
      <c r="F58" s="975"/>
      <c r="G58" s="1268"/>
      <c r="H58" s="1268"/>
      <c r="I58" s="977"/>
      <c r="J58" s="515"/>
      <c r="K58" s="1283"/>
      <c r="L58" s="1230">
        <f t="shared" si="10"/>
        <v>0</v>
      </c>
      <c r="M58" s="1554" t="s">
        <v>5230</v>
      </c>
    </row>
    <row r="59" spans="1:19" ht="15.75" customHeight="1" thickBot="1" x14ac:dyDescent="0.3">
      <c r="A59" s="2005"/>
      <c r="B59" s="2040"/>
      <c r="C59" s="274" t="s">
        <v>444</v>
      </c>
      <c r="D59" s="325">
        <f>SUM(D57:D58)</f>
        <v>0</v>
      </c>
      <c r="E59" s="313">
        <f>SUM(E57:E58)</f>
        <v>0</v>
      </c>
      <c r="F59" s="558">
        <f t="shared" ref="F59:K59" si="14">SUM(F57:F58)</f>
        <v>0</v>
      </c>
      <c r="G59" s="1279">
        <f t="shared" si="14"/>
        <v>0</v>
      </c>
      <c r="H59" s="1279">
        <f t="shared" si="14"/>
        <v>0</v>
      </c>
      <c r="I59" s="325">
        <f t="shared" si="14"/>
        <v>0</v>
      </c>
      <c r="J59" s="313">
        <f t="shared" si="14"/>
        <v>0</v>
      </c>
      <c r="K59" s="279">
        <f t="shared" si="14"/>
        <v>0</v>
      </c>
      <c r="L59" s="1272">
        <f t="shared" si="10"/>
        <v>0</v>
      </c>
      <c r="M59" s="1554" t="s">
        <v>5230</v>
      </c>
    </row>
    <row r="60" spans="1:19" ht="15.75" customHeight="1" x14ac:dyDescent="0.25">
      <c r="A60" s="2003">
        <v>18</v>
      </c>
      <c r="B60" s="2046" t="s">
        <v>5232</v>
      </c>
      <c r="C60" s="263" t="s">
        <v>385</v>
      </c>
      <c r="D60" s="984"/>
      <c r="E60" s="1065"/>
      <c r="F60" s="985"/>
      <c r="G60" s="1285"/>
      <c r="H60" s="1285"/>
      <c r="I60" s="984"/>
      <c r="J60" s="1065"/>
      <c r="K60" s="1286"/>
      <c r="L60" s="1191">
        <f t="shared" si="10"/>
        <v>0</v>
      </c>
      <c r="M60" s="1554" t="s">
        <v>5230</v>
      </c>
    </row>
    <row r="61" spans="1:19" ht="15.75" customHeight="1" x14ac:dyDescent="0.25">
      <c r="A61" s="2004"/>
      <c r="B61" s="2039"/>
      <c r="C61" s="267" t="s">
        <v>386</v>
      </c>
      <c r="D61" s="988"/>
      <c r="E61" s="1066"/>
      <c r="F61" s="989"/>
      <c r="G61" s="1287"/>
      <c r="H61" s="1287"/>
      <c r="I61" s="988"/>
      <c r="J61" s="1066"/>
      <c r="K61" s="1288"/>
      <c r="L61" s="1230">
        <f t="shared" si="10"/>
        <v>0</v>
      </c>
      <c r="M61" s="1554" t="s">
        <v>5230</v>
      </c>
    </row>
    <row r="62" spans="1:19" ht="15.75" customHeight="1" thickBot="1" x14ac:dyDescent="0.3">
      <c r="A62" s="2005"/>
      <c r="B62" s="2040"/>
      <c r="C62" s="274" t="s">
        <v>444</v>
      </c>
      <c r="D62" s="325">
        <f>SUM(D60:D61)</f>
        <v>0</v>
      </c>
      <c r="E62" s="313">
        <f>SUM(E60:E61)</f>
        <v>0</v>
      </c>
      <c r="F62" s="558">
        <f t="shared" ref="F62:K62" si="15">SUM(F60:F61)</f>
        <v>0</v>
      </c>
      <c r="G62" s="1279">
        <f t="shared" si="15"/>
        <v>0</v>
      </c>
      <c r="H62" s="1279">
        <f t="shared" si="15"/>
        <v>0</v>
      </c>
      <c r="I62" s="325">
        <f t="shared" si="15"/>
        <v>0</v>
      </c>
      <c r="J62" s="313">
        <f t="shared" si="15"/>
        <v>0</v>
      </c>
      <c r="K62" s="279">
        <f t="shared" si="15"/>
        <v>0</v>
      </c>
      <c r="L62" s="1272">
        <f t="shared" si="10"/>
        <v>0</v>
      </c>
      <c r="M62" s="1554" t="s">
        <v>5230</v>
      </c>
    </row>
    <row r="63" spans="1:19" ht="15.75" hidden="1" customHeight="1" x14ac:dyDescent="0.25">
      <c r="A63" s="2003">
        <v>19</v>
      </c>
      <c r="B63" s="2046" t="s">
        <v>5233</v>
      </c>
      <c r="C63" s="263" t="s">
        <v>385</v>
      </c>
      <c r="D63" s="1289"/>
      <c r="E63" s="1290"/>
      <c r="F63" s="985"/>
      <c r="G63" s="1291"/>
      <c r="H63" s="1285"/>
      <c r="I63" s="1292"/>
      <c r="J63" s="1065"/>
      <c r="K63" s="1293"/>
      <c r="L63" s="1191">
        <f t="shared" si="10"/>
        <v>0</v>
      </c>
      <c r="M63" s="1554" t="s">
        <v>5456</v>
      </c>
    </row>
    <row r="64" spans="1:19" ht="15.75" hidden="1" customHeight="1" x14ac:dyDescent="0.25">
      <c r="A64" s="2004"/>
      <c r="B64" s="2039"/>
      <c r="C64" s="267" t="s">
        <v>386</v>
      </c>
      <c r="D64" s="1294"/>
      <c r="E64" s="1295"/>
      <c r="F64" s="989"/>
      <c r="G64" s="1296"/>
      <c r="H64" s="1287"/>
      <c r="I64" s="1297"/>
      <c r="J64" s="1066"/>
      <c r="K64" s="1298"/>
      <c r="L64" s="1230">
        <f t="shared" si="10"/>
        <v>0</v>
      </c>
      <c r="M64" s="1554" t="s">
        <v>5456</v>
      </c>
    </row>
    <row r="65" spans="1:13" ht="15.75" hidden="1" customHeight="1" thickBot="1" x14ac:dyDescent="0.3">
      <c r="A65" s="2005"/>
      <c r="B65" s="2040"/>
      <c r="C65" s="274" t="s">
        <v>444</v>
      </c>
      <c r="D65" s="338">
        <f>SUM(D63:D64)</f>
        <v>0</v>
      </c>
      <c r="E65" s="339">
        <f>SUM(E63:E64)</f>
        <v>0</v>
      </c>
      <c r="F65" s="993">
        <f t="shared" ref="F65:K65" si="16">SUM(F63:F64)</f>
        <v>0</v>
      </c>
      <c r="G65" s="1299">
        <f t="shared" si="16"/>
        <v>0</v>
      </c>
      <c r="H65" s="1299">
        <f t="shared" si="16"/>
        <v>0</v>
      </c>
      <c r="I65" s="992">
        <f t="shared" si="16"/>
        <v>0</v>
      </c>
      <c r="J65" s="339">
        <f t="shared" si="16"/>
        <v>0</v>
      </c>
      <c r="K65" s="303">
        <f t="shared" si="16"/>
        <v>0</v>
      </c>
      <c r="L65" s="1272">
        <f t="shared" si="10"/>
        <v>0</v>
      </c>
      <c r="M65" s="1554" t="s">
        <v>5456</v>
      </c>
    </row>
    <row r="66" spans="1:13" ht="15.75" hidden="1" customHeight="1" x14ac:dyDescent="0.25">
      <c r="A66" s="2003">
        <v>20</v>
      </c>
      <c r="B66" s="2046" t="s">
        <v>5234</v>
      </c>
      <c r="C66" s="340" t="s">
        <v>385</v>
      </c>
      <c r="D66" s="1289"/>
      <c r="E66" s="1065"/>
      <c r="F66" s="985"/>
      <c r="G66" s="1285"/>
      <c r="H66" s="1285"/>
      <c r="I66" s="984"/>
      <c r="J66" s="1065"/>
      <c r="K66" s="1286"/>
      <c r="L66" s="1191">
        <f t="shared" si="10"/>
        <v>0</v>
      </c>
      <c r="M66" s="1554" t="s">
        <v>5456</v>
      </c>
    </row>
    <row r="67" spans="1:13" ht="15.75" hidden="1" customHeight="1" x14ac:dyDescent="0.25">
      <c r="A67" s="2004"/>
      <c r="B67" s="2039"/>
      <c r="C67" s="341" t="s">
        <v>386</v>
      </c>
      <c r="D67" s="1294"/>
      <c r="E67" s="1066"/>
      <c r="F67" s="989"/>
      <c r="G67" s="1287"/>
      <c r="H67" s="1287"/>
      <c r="I67" s="988"/>
      <c r="J67" s="1066"/>
      <c r="K67" s="1288"/>
      <c r="L67" s="1230">
        <f t="shared" si="10"/>
        <v>0</v>
      </c>
      <c r="M67" s="1554" t="s">
        <v>5456</v>
      </c>
    </row>
    <row r="68" spans="1:13" ht="15.75" hidden="1" customHeight="1" thickBot="1" x14ac:dyDescent="0.3">
      <c r="A68" s="2005"/>
      <c r="B68" s="2040"/>
      <c r="C68" s="289" t="s">
        <v>444</v>
      </c>
      <c r="D68" s="342">
        <f>SUM(D66:D67)</f>
        <v>0</v>
      </c>
      <c r="E68" s="313">
        <f>SUM(E66:E67)</f>
        <v>0</v>
      </c>
      <c r="F68" s="558">
        <f t="shared" ref="F68:K68" si="17">SUM(F66:F67)</f>
        <v>0</v>
      </c>
      <c r="G68" s="1279">
        <f t="shared" si="17"/>
        <v>0</v>
      </c>
      <c r="H68" s="1279">
        <f t="shared" si="17"/>
        <v>0</v>
      </c>
      <c r="I68" s="325">
        <f t="shared" si="17"/>
        <v>0</v>
      </c>
      <c r="J68" s="313">
        <f t="shared" si="17"/>
        <v>0</v>
      </c>
      <c r="K68" s="279">
        <f t="shared" si="17"/>
        <v>0</v>
      </c>
      <c r="L68" s="1272">
        <f t="shared" si="10"/>
        <v>0</v>
      </c>
      <c r="M68" s="1554" t="s">
        <v>5456</v>
      </c>
    </row>
    <row r="69" spans="1:13" ht="15.75" customHeight="1" x14ac:dyDescent="0.25">
      <c r="A69" s="2003">
        <v>21</v>
      </c>
      <c r="B69" s="2046" t="s">
        <v>5235</v>
      </c>
      <c r="C69" s="340" t="s">
        <v>385</v>
      </c>
      <c r="D69" s="1289"/>
      <c r="E69" s="1065"/>
      <c r="F69" s="985"/>
      <c r="G69" s="1285"/>
      <c r="H69" s="1285"/>
      <c r="I69" s="984"/>
      <c r="J69" s="1065"/>
      <c r="K69" s="1286"/>
      <c r="L69" s="1191">
        <f t="shared" si="10"/>
        <v>0</v>
      </c>
      <c r="M69" s="1554" t="s">
        <v>5217</v>
      </c>
    </row>
    <row r="70" spans="1:13" ht="15.75" customHeight="1" x14ac:dyDescent="0.25">
      <c r="A70" s="2004"/>
      <c r="B70" s="2039"/>
      <c r="C70" s="341" t="s">
        <v>386</v>
      </c>
      <c r="D70" s="1294"/>
      <c r="E70" s="1066"/>
      <c r="F70" s="989"/>
      <c r="G70" s="1287"/>
      <c r="H70" s="1287"/>
      <c r="I70" s="988"/>
      <c r="J70" s="1066"/>
      <c r="K70" s="1288"/>
      <c r="L70" s="1230">
        <f t="shared" si="10"/>
        <v>0</v>
      </c>
      <c r="M70" s="1554" t="s">
        <v>5217</v>
      </c>
    </row>
    <row r="71" spans="1:13" ht="15.75" customHeight="1" thickBot="1" x14ac:dyDescent="0.3">
      <c r="A71" s="2005"/>
      <c r="B71" s="2040"/>
      <c r="C71" s="289" t="s">
        <v>444</v>
      </c>
      <c r="D71" s="342">
        <f>SUM(D69:D70)</f>
        <v>0</v>
      </c>
      <c r="E71" s="313">
        <f>SUM(E69:E70)</f>
        <v>0</v>
      </c>
      <c r="F71" s="558">
        <f t="shared" ref="F71:K71" si="18">SUM(F69:F70)</f>
        <v>0</v>
      </c>
      <c r="G71" s="1279">
        <f t="shared" si="18"/>
        <v>0</v>
      </c>
      <c r="H71" s="1279">
        <f t="shared" si="18"/>
        <v>0</v>
      </c>
      <c r="I71" s="325">
        <f t="shared" si="18"/>
        <v>0</v>
      </c>
      <c r="J71" s="313">
        <f t="shared" si="18"/>
        <v>0</v>
      </c>
      <c r="K71" s="279">
        <f t="shared" si="18"/>
        <v>0</v>
      </c>
      <c r="L71" s="1272">
        <f t="shared" si="10"/>
        <v>0</v>
      </c>
      <c r="M71" s="1554" t="s">
        <v>5217</v>
      </c>
    </row>
    <row r="72" spans="1:13" ht="15.75" customHeight="1" x14ac:dyDescent="0.25">
      <c r="A72" s="2003">
        <v>24</v>
      </c>
      <c r="B72" s="2046" t="s">
        <v>5236</v>
      </c>
      <c r="C72" s="343" t="s">
        <v>385</v>
      </c>
      <c r="D72" s="1280"/>
      <c r="E72" s="553"/>
      <c r="F72" s="974"/>
      <c r="G72" s="1265"/>
      <c r="H72" s="1265"/>
      <c r="I72" s="976"/>
      <c r="J72" s="553"/>
      <c r="K72" s="1281"/>
      <c r="L72" s="1191">
        <f t="shared" ref="L72:L77" si="19">SUM(D72:K72)</f>
        <v>0</v>
      </c>
      <c r="M72" s="1554" t="s">
        <v>5217</v>
      </c>
    </row>
    <row r="73" spans="1:13" ht="15.75" customHeight="1" x14ac:dyDescent="0.25">
      <c r="A73" s="2004"/>
      <c r="B73" s="2039"/>
      <c r="C73" s="341" t="s">
        <v>386</v>
      </c>
      <c r="D73" s="1282"/>
      <c r="E73" s="515"/>
      <c r="F73" s="975"/>
      <c r="G73" s="1268"/>
      <c r="H73" s="1268"/>
      <c r="I73" s="977"/>
      <c r="J73" s="515"/>
      <c r="K73" s="1283"/>
      <c r="L73" s="1230">
        <f t="shared" si="19"/>
        <v>0</v>
      </c>
      <c r="M73" s="1554" t="s">
        <v>5217</v>
      </c>
    </row>
    <row r="74" spans="1:13" ht="15.75" customHeight="1" thickBot="1" x14ac:dyDescent="0.3">
      <c r="A74" s="2005"/>
      <c r="B74" s="2040"/>
      <c r="C74" s="289" t="s">
        <v>444</v>
      </c>
      <c r="D74" s="342">
        <f t="shared" ref="D74:K74" si="20">SUM(D72:D73)</f>
        <v>0</v>
      </c>
      <c r="E74" s="313">
        <f t="shared" si="20"/>
        <v>0</v>
      </c>
      <c r="F74" s="558">
        <f t="shared" si="20"/>
        <v>0</v>
      </c>
      <c r="G74" s="1279">
        <f t="shared" si="20"/>
        <v>0</v>
      </c>
      <c r="H74" s="1279">
        <f t="shared" si="20"/>
        <v>0</v>
      </c>
      <c r="I74" s="325">
        <f t="shared" si="20"/>
        <v>0</v>
      </c>
      <c r="J74" s="313">
        <f t="shared" si="20"/>
        <v>0</v>
      </c>
      <c r="K74" s="279">
        <f t="shared" si="20"/>
        <v>0</v>
      </c>
      <c r="L74" s="1272">
        <f t="shared" si="19"/>
        <v>0</v>
      </c>
      <c r="M74" s="1554" t="s">
        <v>5217</v>
      </c>
    </row>
    <row r="75" spans="1:13" ht="15.75" customHeight="1" x14ac:dyDescent="0.25">
      <c r="A75" s="2003">
        <v>25</v>
      </c>
      <c r="B75" s="2046" t="s">
        <v>5237</v>
      </c>
      <c r="C75" s="340" t="s">
        <v>385</v>
      </c>
      <c r="D75" s="1289"/>
      <c r="E75" s="1065"/>
      <c r="F75" s="985"/>
      <c r="G75" s="1285"/>
      <c r="H75" s="1285"/>
      <c r="I75" s="984"/>
      <c r="J75" s="1065"/>
      <c r="K75" s="1286"/>
      <c r="L75" s="1191">
        <f t="shared" si="19"/>
        <v>0</v>
      </c>
      <c r="M75" s="1554" t="s">
        <v>5217</v>
      </c>
    </row>
    <row r="76" spans="1:13" ht="15.75" customHeight="1" x14ac:dyDescent="0.25">
      <c r="A76" s="2004"/>
      <c r="B76" s="2039"/>
      <c r="C76" s="341" t="s">
        <v>386</v>
      </c>
      <c r="D76" s="1294"/>
      <c r="E76" s="1066"/>
      <c r="F76" s="989"/>
      <c r="G76" s="1287"/>
      <c r="H76" s="1287"/>
      <c r="I76" s="988"/>
      <c r="J76" s="1066"/>
      <c r="K76" s="1288"/>
      <c r="L76" s="1230">
        <f t="shared" si="19"/>
        <v>0</v>
      </c>
      <c r="M76" s="1554" t="s">
        <v>5217</v>
      </c>
    </row>
    <row r="77" spans="1:13" ht="15.75" customHeight="1" thickBot="1" x14ac:dyDescent="0.3">
      <c r="A77" s="2004"/>
      <c r="B77" s="2040"/>
      <c r="C77" s="289" t="s">
        <v>444</v>
      </c>
      <c r="D77" s="342">
        <f>SUM(D75:D76)</f>
        <v>0</v>
      </c>
      <c r="E77" s="313">
        <f>SUM(E75:E76)</f>
        <v>0</v>
      </c>
      <c r="F77" s="558">
        <f t="shared" ref="F77:K77" si="21">SUM(F75:F76)</f>
        <v>0</v>
      </c>
      <c r="G77" s="1279">
        <f t="shared" si="21"/>
        <v>0</v>
      </c>
      <c r="H77" s="1279">
        <f t="shared" si="21"/>
        <v>0</v>
      </c>
      <c r="I77" s="325">
        <f t="shared" si="21"/>
        <v>0</v>
      </c>
      <c r="J77" s="313">
        <f t="shared" si="21"/>
        <v>0</v>
      </c>
      <c r="K77" s="279">
        <f t="shared" si="21"/>
        <v>0</v>
      </c>
      <c r="L77" s="1272">
        <f t="shared" si="19"/>
        <v>0</v>
      </c>
      <c r="M77" s="1554" t="s">
        <v>5217</v>
      </c>
    </row>
    <row r="78" spans="1:13" ht="20.25" customHeight="1" x14ac:dyDescent="0.25">
      <c r="A78" s="2485">
        <v>26</v>
      </c>
      <c r="B78" s="2633" t="s">
        <v>5348</v>
      </c>
      <c r="C78" s="1300" t="s">
        <v>385</v>
      </c>
      <c r="D78" s="1301"/>
      <c r="E78" s="1302"/>
      <c r="F78" s="1303"/>
      <c r="G78" s="281"/>
      <c r="H78" s="281"/>
      <c r="I78" s="1304"/>
      <c r="J78" s="1302"/>
      <c r="K78" s="1305"/>
      <c r="L78" s="1306">
        <f t="shared" si="10"/>
        <v>0</v>
      </c>
      <c r="M78" s="1554" t="s">
        <v>5217</v>
      </c>
    </row>
    <row r="79" spans="1:13" ht="20.25" customHeight="1" x14ac:dyDescent="0.25">
      <c r="A79" s="2486"/>
      <c r="B79" s="2633"/>
      <c r="C79" s="1001" t="s">
        <v>386</v>
      </c>
      <c r="D79" s="1282"/>
      <c r="E79" s="515"/>
      <c r="F79" s="975"/>
      <c r="G79" s="1268"/>
      <c r="H79" s="1268"/>
      <c r="I79" s="977"/>
      <c r="J79" s="515"/>
      <c r="K79" s="1283"/>
      <c r="L79" s="1230">
        <f t="shared" si="10"/>
        <v>0</v>
      </c>
      <c r="M79" s="1554" t="s">
        <v>5217</v>
      </c>
    </row>
    <row r="80" spans="1:13" ht="20.25" customHeight="1" thickBot="1" x14ac:dyDescent="0.3">
      <c r="A80" s="2486"/>
      <c r="B80" s="2633"/>
      <c r="C80" s="1307" t="s">
        <v>444</v>
      </c>
      <c r="D80" s="342">
        <f t="shared" ref="D80:K80" si="22">SUM(D78:D79)</f>
        <v>0</v>
      </c>
      <c r="E80" s="313">
        <f t="shared" si="22"/>
        <v>0</v>
      </c>
      <c r="F80" s="558">
        <f t="shared" si="22"/>
        <v>0</v>
      </c>
      <c r="G80" s="1279">
        <f t="shared" si="22"/>
        <v>0</v>
      </c>
      <c r="H80" s="1279">
        <f t="shared" si="22"/>
        <v>0</v>
      </c>
      <c r="I80" s="325">
        <f t="shared" si="22"/>
        <v>0</v>
      </c>
      <c r="J80" s="313">
        <f t="shared" si="22"/>
        <v>0</v>
      </c>
      <c r="K80" s="279">
        <f t="shared" si="22"/>
        <v>0</v>
      </c>
      <c r="L80" s="1272">
        <f t="shared" si="10"/>
        <v>0</v>
      </c>
      <c r="M80" s="1554" t="s">
        <v>5217</v>
      </c>
    </row>
    <row r="81" spans="1:13" ht="24.75" customHeight="1" x14ac:dyDescent="0.25">
      <c r="A81" s="2486"/>
      <c r="B81" s="2634" t="s">
        <v>5349</v>
      </c>
      <c r="C81" s="1000" t="s">
        <v>385</v>
      </c>
      <c r="D81" s="1289"/>
      <c r="E81" s="1065"/>
      <c r="F81" s="985"/>
      <c r="G81" s="1285"/>
      <c r="H81" s="1285"/>
      <c r="I81" s="984"/>
      <c r="J81" s="1065"/>
      <c r="K81" s="1286"/>
      <c r="L81" s="1191">
        <f t="shared" si="10"/>
        <v>0</v>
      </c>
      <c r="M81" s="1554" t="s">
        <v>5217</v>
      </c>
    </row>
    <row r="82" spans="1:13" ht="24.75" customHeight="1" x14ac:dyDescent="0.25">
      <c r="A82" s="2486"/>
      <c r="B82" s="2633"/>
      <c r="C82" s="1001" t="s">
        <v>386</v>
      </c>
      <c r="D82" s="1294"/>
      <c r="E82" s="1066"/>
      <c r="F82" s="989"/>
      <c r="G82" s="1287"/>
      <c r="H82" s="1287"/>
      <c r="I82" s="988"/>
      <c r="J82" s="1066"/>
      <c r="K82" s="1288"/>
      <c r="L82" s="1230">
        <f t="shared" si="10"/>
        <v>0</v>
      </c>
      <c r="M82" s="1554" t="s">
        <v>5217</v>
      </c>
    </row>
    <row r="83" spans="1:13" ht="24.75" customHeight="1" thickBot="1" x14ac:dyDescent="0.3">
      <c r="A83" s="2487"/>
      <c r="B83" s="2633"/>
      <c r="C83" s="1002" t="s">
        <v>444</v>
      </c>
      <c r="D83" s="342">
        <f>SUM(D81:D82)</f>
        <v>0</v>
      </c>
      <c r="E83" s="313">
        <f>SUM(E81:E82)</f>
        <v>0</v>
      </c>
      <c r="F83" s="558">
        <f t="shared" ref="F83:K83" si="23">SUM(F81:F82)</f>
        <v>0</v>
      </c>
      <c r="G83" s="1279">
        <f t="shared" si="23"/>
        <v>0</v>
      </c>
      <c r="H83" s="1279">
        <f t="shared" si="23"/>
        <v>0</v>
      </c>
      <c r="I83" s="325">
        <f t="shared" si="23"/>
        <v>0</v>
      </c>
      <c r="J83" s="313">
        <f t="shared" si="23"/>
        <v>0</v>
      </c>
      <c r="K83" s="279">
        <f t="shared" si="23"/>
        <v>0</v>
      </c>
      <c r="L83" s="1272">
        <f t="shared" si="10"/>
        <v>0</v>
      </c>
      <c r="M83" s="1554" t="s">
        <v>5217</v>
      </c>
    </row>
    <row r="84" spans="1:13" ht="24" hidden="1" customHeight="1" x14ac:dyDescent="0.25">
      <c r="A84" s="2003">
        <v>27</v>
      </c>
      <c r="B84" s="2046" t="s">
        <v>5238</v>
      </c>
      <c r="C84" s="345" t="s">
        <v>5239</v>
      </c>
      <c r="D84" s="1289"/>
      <c r="E84" s="1065"/>
      <c r="F84" s="985"/>
      <c r="G84" s="1285"/>
      <c r="H84" s="1285"/>
      <c r="I84" s="984"/>
      <c r="J84" s="1065"/>
      <c r="K84" s="1286"/>
      <c r="L84" s="1191">
        <f t="shared" si="10"/>
        <v>0</v>
      </c>
      <c r="M84" s="1554" t="s">
        <v>5240</v>
      </c>
    </row>
    <row r="85" spans="1:13" ht="27" hidden="1" customHeight="1" x14ac:dyDescent="0.25">
      <c r="A85" s="2004"/>
      <c r="B85" s="2039"/>
      <c r="C85" s="346" t="s">
        <v>5241</v>
      </c>
      <c r="D85" s="1294"/>
      <c r="E85" s="1066"/>
      <c r="F85" s="989"/>
      <c r="G85" s="1287"/>
      <c r="H85" s="1287"/>
      <c r="I85" s="988"/>
      <c r="J85" s="1066"/>
      <c r="K85" s="1288"/>
      <c r="L85" s="1230">
        <f t="shared" si="10"/>
        <v>0</v>
      </c>
      <c r="M85" s="1554" t="s">
        <v>5240</v>
      </c>
    </row>
    <row r="86" spans="1:13" ht="15.75" hidden="1" thickBot="1" x14ac:dyDescent="0.3">
      <c r="A86" s="2004"/>
      <c r="B86" s="2039"/>
      <c r="C86" s="344" t="s">
        <v>444</v>
      </c>
      <c r="D86" s="338">
        <f>SUM(D84:D85)</f>
        <v>0</v>
      </c>
      <c r="E86" s="339">
        <f>SUM(E84:E85)</f>
        <v>0</v>
      </c>
      <c r="F86" s="993">
        <f t="shared" ref="F86:K86" si="24">SUM(F84:F85)</f>
        <v>0</v>
      </c>
      <c r="G86" s="1299">
        <f t="shared" si="24"/>
        <v>0</v>
      </c>
      <c r="H86" s="1299">
        <f t="shared" si="24"/>
        <v>0</v>
      </c>
      <c r="I86" s="992">
        <f t="shared" si="24"/>
        <v>0</v>
      </c>
      <c r="J86" s="339">
        <f t="shared" si="24"/>
        <v>0</v>
      </c>
      <c r="K86" s="303">
        <f t="shared" si="24"/>
        <v>0</v>
      </c>
      <c r="L86" s="1272">
        <f t="shared" si="10"/>
        <v>0</v>
      </c>
      <c r="M86" s="1554" t="s">
        <v>5240</v>
      </c>
    </row>
    <row r="87" spans="1:13" ht="16.5" hidden="1" customHeight="1" x14ac:dyDescent="0.25">
      <c r="A87" s="2004"/>
      <c r="B87" s="2039"/>
      <c r="C87" s="345" t="s">
        <v>5242</v>
      </c>
      <c r="D87" s="1289"/>
      <c r="E87" s="1065"/>
      <c r="F87" s="985"/>
      <c r="G87" s="1285"/>
      <c r="H87" s="1285"/>
      <c r="I87" s="984"/>
      <c r="J87" s="1065"/>
      <c r="K87" s="1286"/>
      <c r="L87" s="1191">
        <f t="shared" si="10"/>
        <v>0</v>
      </c>
      <c r="M87" s="1554" t="s">
        <v>5240</v>
      </c>
    </row>
    <row r="88" spans="1:13" ht="15.75" hidden="1" customHeight="1" x14ac:dyDescent="0.25">
      <c r="A88" s="2004"/>
      <c r="B88" s="2039"/>
      <c r="C88" s="346" t="s">
        <v>5243</v>
      </c>
      <c r="D88" s="1294"/>
      <c r="E88" s="1066"/>
      <c r="F88" s="989"/>
      <c r="G88" s="1287"/>
      <c r="H88" s="1287"/>
      <c r="I88" s="988"/>
      <c r="J88" s="1066"/>
      <c r="K88" s="1288"/>
      <c r="L88" s="1230">
        <f t="shared" si="10"/>
        <v>0</v>
      </c>
      <c r="M88" s="1554" t="s">
        <v>5240</v>
      </c>
    </row>
    <row r="89" spans="1:13" ht="15.75" hidden="1" thickBot="1" x14ac:dyDescent="0.3">
      <c r="A89" s="2004"/>
      <c r="B89" s="2039"/>
      <c r="C89" s="289" t="s">
        <v>444</v>
      </c>
      <c r="D89" s="342">
        <f>SUM(D87:D88)</f>
        <v>0</v>
      </c>
      <c r="E89" s="313">
        <f>SUM(E87:E88)</f>
        <v>0</v>
      </c>
      <c r="F89" s="558">
        <f t="shared" ref="F89:K89" si="25">SUM(F87:F88)</f>
        <v>0</v>
      </c>
      <c r="G89" s="1279">
        <f t="shared" si="25"/>
        <v>0</v>
      </c>
      <c r="H89" s="1279">
        <f t="shared" si="25"/>
        <v>0</v>
      </c>
      <c r="I89" s="325">
        <f t="shared" si="25"/>
        <v>0</v>
      </c>
      <c r="J89" s="313">
        <f t="shared" si="25"/>
        <v>0</v>
      </c>
      <c r="K89" s="279">
        <f t="shared" si="25"/>
        <v>0</v>
      </c>
      <c r="L89" s="1272">
        <f t="shared" si="10"/>
        <v>0</v>
      </c>
      <c r="M89" s="1554" t="s">
        <v>5240</v>
      </c>
    </row>
    <row r="90" spans="1:13" ht="16.5" hidden="1" customHeight="1" x14ac:dyDescent="0.25">
      <c r="A90" s="2004"/>
      <c r="B90" s="2039"/>
      <c r="C90" s="345" t="s">
        <v>5244</v>
      </c>
      <c r="D90" s="1308"/>
      <c r="E90" s="1309"/>
      <c r="F90" s="1005"/>
      <c r="G90" s="1310">
        <f>SUM(D19:G19,D27:G27,G37,G42)-SUM(G84,G87,G93,G96)</f>
        <v>0</v>
      </c>
      <c r="H90" s="1310">
        <f>SUM(H19:K19,H27:K27,H37,H42)-SUM(H84,H87,H93,H96)</f>
        <v>0</v>
      </c>
      <c r="I90" s="1004"/>
      <c r="J90" s="1309"/>
      <c r="K90" s="1309"/>
      <c r="L90" s="1191">
        <f t="shared" si="10"/>
        <v>0</v>
      </c>
      <c r="M90" s="1554" t="s">
        <v>5240</v>
      </c>
    </row>
    <row r="91" spans="1:13" ht="16.5" hidden="1" customHeight="1" x14ac:dyDescent="0.25">
      <c r="A91" s="2004"/>
      <c r="B91" s="2039"/>
      <c r="C91" s="346" t="s">
        <v>5245</v>
      </c>
      <c r="D91" s="1311"/>
      <c r="E91" s="1312"/>
      <c r="F91" s="1008"/>
      <c r="G91" s="1313">
        <f>SUM(D20:G20,D28:G28,G38,G43)-SUM(G85,G88,G94,G97)</f>
        <v>0</v>
      </c>
      <c r="H91" s="1313">
        <f>SUM(H20:K20,H28:K28,H38,H43)-SUM(H85,H88,H94,H97)</f>
        <v>0</v>
      </c>
      <c r="I91" s="1007"/>
      <c r="J91" s="1312"/>
      <c r="K91" s="1312"/>
      <c r="L91" s="1230">
        <f t="shared" si="10"/>
        <v>0</v>
      </c>
      <c r="M91" s="1554" t="s">
        <v>5240</v>
      </c>
    </row>
    <row r="92" spans="1:13" ht="16.5" hidden="1" customHeight="1" thickBot="1" x14ac:dyDescent="0.3">
      <c r="A92" s="2004"/>
      <c r="B92" s="2039"/>
      <c r="C92" s="289" t="s">
        <v>444</v>
      </c>
      <c r="D92" s="342">
        <f>SUM(D90:D91)</f>
        <v>0</v>
      </c>
      <c r="E92" s="313">
        <f>SUM(E90:E91)</f>
        <v>0</v>
      </c>
      <c r="F92" s="558">
        <f t="shared" ref="F92:I92" si="26">SUM(F90:F91)</f>
        <v>0</v>
      </c>
      <c r="G92" s="1279">
        <f t="shared" si="26"/>
        <v>0</v>
      </c>
      <c r="H92" s="1279">
        <f t="shared" si="26"/>
        <v>0</v>
      </c>
      <c r="I92" s="325">
        <f t="shared" si="26"/>
        <v>0</v>
      </c>
      <c r="J92" s="313">
        <f>SUM(J90:J91)</f>
        <v>0</v>
      </c>
      <c r="K92" s="279">
        <f t="shared" ref="K92" si="27">SUM(K90:K91)</f>
        <v>0</v>
      </c>
      <c r="L92" s="1272">
        <f t="shared" si="10"/>
        <v>0</v>
      </c>
      <c r="M92" s="1554" t="s">
        <v>5240</v>
      </c>
    </row>
    <row r="93" spans="1:13" ht="22.5" hidden="1" customHeight="1" x14ac:dyDescent="0.25">
      <c r="A93" s="2004"/>
      <c r="B93" s="2039"/>
      <c r="C93" s="345" t="s">
        <v>5246</v>
      </c>
      <c r="D93" s="1289"/>
      <c r="E93" s="1065"/>
      <c r="F93" s="985"/>
      <c r="G93" s="1285"/>
      <c r="H93" s="1285"/>
      <c r="I93" s="984"/>
      <c r="J93" s="1065"/>
      <c r="K93" s="1286"/>
      <c r="L93" s="1191">
        <f t="shared" si="10"/>
        <v>0</v>
      </c>
      <c r="M93" s="1554" t="s">
        <v>5240</v>
      </c>
    </row>
    <row r="94" spans="1:13" ht="25.5" hidden="1" customHeight="1" x14ac:dyDescent="0.25">
      <c r="A94" s="2004"/>
      <c r="B94" s="2039"/>
      <c r="C94" s="346" t="s">
        <v>5247</v>
      </c>
      <c r="D94" s="1294"/>
      <c r="E94" s="1066"/>
      <c r="F94" s="989"/>
      <c r="G94" s="1287"/>
      <c r="H94" s="1287"/>
      <c r="I94" s="988"/>
      <c r="J94" s="1066"/>
      <c r="K94" s="1288"/>
      <c r="L94" s="1230">
        <f t="shared" si="10"/>
        <v>0</v>
      </c>
      <c r="M94" s="1554" t="s">
        <v>5240</v>
      </c>
    </row>
    <row r="95" spans="1:13" ht="16.5" hidden="1" customHeight="1" thickBot="1" x14ac:dyDescent="0.3">
      <c r="A95" s="2004"/>
      <c r="B95" s="2039"/>
      <c r="C95" s="344" t="s">
        <v>444</v>
      </c>
      <c r="D95" s="338">
        <f>SUM(D93:D94)</f>
        <v>0</v>
      </c>
      <c r="E95" s="339">
        <f>SUM(E93:E94)</f>
        <v>0</v>
      </c>
      <c r="F95" s="993">
        <f t="shared" ref="F95:K95" si="28">SUM(F93:F94)</f>
        <v>0</v>
      </c>
      <c r="G95" s="1299">
        <f t="shared" si="28"/>
        <v>0</v>
      </c>
      <c r="H95" s="1299">
        <f t="shared" si="28"/>
        <v>0</v>
      </c>
      <c r="I95" s="992">
        <f t="shared" si="28"/>
        <v>0</v>
      </c>
      <c r="J95" s="339">
        <f t="shared" si="28"/>
        <v>0</v>
      </c>
      <c r="K95" s="303">
        <f t="shared" si="28"/>
        <v>0</v>
      </c>
      <c r="L95" s="1272">
        <f t="shared" si="10"/>
        <v>0</v>
      </c>
      <c r="M95" s="1554" t="s">
        <v>5240</v>
      </c>
    </row>
    <row r="96" spans="1:13" ht="18.75" hidden="1" customHeight="1" x14ac:dyDescent="0.25">
      <c r="A96" s="2004"/>
      <c r="B96" s="2039"/>
      <c r="C96" s="351" t="s">
        <v>5248</v>
      </c>
      <c r="D96" s="1289"/>
      <c r="E96" s="1065"/>
      <c r="F96" s="985"/>
      <c r="G96" s="1285"/>
      <c r="H96" s="1285"/>
      <c r="I96" s="984"/>
      <c r="J96" s="1065"/>
      <c r="K96" s="1286"/>
      <c r="L96" s="1191">
        <f t="shared" si="10"/>
        <v>0</v>
      </c>
      <c r="M96" s="1554" t="s">
        <v>5240</v>
      </c>
    </row>
    <row r="97" spans="1:13" hidden="1" x14ac:dyDescent="0.25">
      <c r="A97" s="2004"/>
      <c r="B97" s="2039"/>
      <c r="C97" s="352" t="s">
        <v>5249</v>
      </c>
      <c r="D97" s="1294"/>
      <c r="E97" s="1066"/>
      <c r="F97" s="989"/>
      <c r="G97" s="1287"/>
      <c r="H97" s="1287"/>
      <c r="I97" s="988"/>
      <c r="J97" s="1066"/>
      <c r="K97" s="1288"/>
      <c r="L97" s="1230">
        <f t="shared" si="10"/>
        <v>0</v>
      </c>
      <c r="M97" s="1554" t="s">
        <v>5240</v>
      </c>
    </row>
    <row r="98" spans="1:13" ht="16.5" hidden="1" customHeight="1" thickBot="1" x14ac:dyDescent="0.3">
      <c r="A98" s="2005"/>
      <c r="B98" s="2040"/>
      <c r="C98" s="289" t="s">
        <v>444</v>
      </c>
      <c r="D98" s="342">
        <f>SUM(D96:D97)</f>
        <v>0</v>
      </c>
      <c r="E98" s="313">
        <f>SUM(E96:E97)</f>
        <v>0</v>
      </c>
      <c r="F98" s="558">
        <f t="shared" ref="F98:K98" si="29">SUM(F96:F97)</f>
        <v>0</v>
      </c>
      <c r="G98" s="1279">
        <f t="shared" si="29"/>
        <v>0</v>
      </c>
      <c r="H98" s="1279">
        <f t="shared" si="29"/>
        <v>0</v>
      </c>
      <c r="I98" s="325">
        <f t="shared" si="29"/>
        <v>0</v>
      </c>
      <c r="J98" s="313">
        <f t="shared" si="29"/>
        <v>0</v>
      </c>
      <c r="K98" s="279">
        <f t="shared" si="29"/>
        <v>0</v>
      </c>
      <c r="L98" s="1272">
        <f t="shared" si="10"/>
        <v>0</v>
      </c>
      <c r="M98" s="1554" t="s">
        <v>5240</v>
      </c>
    </row>
    <row r="99" spans="1:13" ht="24" hidden="1" customHeight="1" x14ac:dyDescent="0.25">
      <c r="A99" s="2003">
        <v>28</v>
      </c>
      <c r="B99" s="2046" t="s">
        <v>5250</v>
      </c>
      <c r="C99" s="345" t="s">
        <v>5251</v>
      </c>
      <c r="D99" s="1289"/>
      <c r="E99" s="1065"/>
      <c r="F99" s="985"/>
      <c r="G99" s="1285"/>
      <c r="H99" s="1285"/>
      <c r="I99" s="984"/>
      <c r="J99" s="1065"/>
      <c r="K99" s="1286"/>
      <c r="L99" s="1191">
        <f t="shared" si="10"/>
        <v>0</v>
      </c>
      <c r="M99" s="1554" t="s">
        <v>5240</v>
      </c>
    </row>
    <row r="100" spans="1:13" ht="27" hidden="1" customHeight="1" x14ac:dyDescent="0.25">
      <c r="A100" s="2004"/>
      <c r="B100" s="2039"/>
      <c r="C100" s="346" t="s">
        <v>5252</v>
      </c>
      <c r="D100" s="1294"/>
      <c r="E100" s="1066"/>
      <c r="F100" s="989"/>
      <c r="G100" s="1287"/>
      <c r="H100" s="1287"/>
      <c r="I100" s="988"/>
      <c r="J100" s="1066"/>
      <c r="K100" s="1288"/>
      <c r="L100" s="1230">
        <f t="shared" si="10"/>
        <v>0</v>
      </c>
      <c r="M100" s="1554" t="s">
        <v>5240</v>
      </c>
    </row>
    <row r="101" spans="1:13" ht="15.75" hidden="1" thickBot="1" x14ac:dyDescent="0.3">
      <c r="A101" s="2004"/>
      <c r="B101" s="2039"/>
      <c r="C101" s="289" t="s">
        <v>444</v>
      </c>
      <c r="D101" s="342">
        <f>SUM(D99:D100)</f>
        <v>0</v>
      </c>
      <c r="E101" s="313">
        <f>SUM(E99:E100)</f>
        <v>0</v>
      </c>
      <c r="F101" s="558">
        <f t="shared" ref="F101:K101" si="30">SUM(F99:F100)</f>
        <v>0</v>
      </c>
      <c r="G101" s="1279">
        <f t="shared" si="30"/>
        <v>0</v>
      </c>
      <c r="H101" s="1279">
        <f t="shared" si="30"/>
        <v>0</v>
      </c>
      <c r="I101" s="325">
        <f t="shared" si="30"/>
        <v>0</v>
      </c>
      <c r="J101" s="313">
        <f t="shared" si="30"/>
        <v>0</v>
      </c>
      <c r="K101" s="279">
        <f t="shared" si="30"/>
        <v>0</v>
      </c>
      <c r="L101" s="1272">
        <f t="shared" si="10"/>
        <v>0</v>
      </c>
      <c r="M101" s="1554" t="s">
        <v>5240</v>
      </c>
    </row>
    <row r="102" spans="1:13" ht="16.5" hidden="1" customHeight="1" x14ac:dyDescent="0.25">
      <c r="A102" s="2004"/>
      <c r="B102" s="2039"/>
      <c r="C102" s="345" t="s">
        <v>5253</v>
      </c>
      <c r="D102" s="1289"/>
      <c r="E102" s="1065"/>
      <c r="F102" s="985"/>
      <c r="G102" s="1285"/>
      <c r="H102" s="1285"/>
      <c r="I102" s="984"/>
      <c r="J102" s="1065"/>
      <c r="K102" s="1286"/>
      <c r="L102" s="1191">
        <f t="shared" si="10"/>
        <v>0</v>
      </c>
      <c r="M102" s="1554" t="s">
        <v>5240</v>
      </c>
    </row>
    <row r="103" spans="1:13" ht="15.75" hidden="1" customHeight="1" x14ac:dyDescent="0.25">
      <c r="A103" s="2004"/>
      <c r="B103" s="2039"/>
      <c r="C103" s="346" t="s">
        <v>5254</v>
      </c>
      <c r="D103" s="1294"/>
      <c r="E103" s="1066"/>
      <c r="F103" s="989"/>
      <c r="G103" s="1287"/>
      <c r="H103" s="1287"/>
      <c r="I103" s="988"/>
      <c r="J103" s="1066"/>
      <c r="K103" s="1288"/>
      <c r="L103" s="1230">
        <f t="shared" si="10"/>
        <v>0</v>
      </c>
      <c r="M103" s="1554" t="s">
        <v>5240</v>
      </c>
    </row>
    <row r="104" spans="1:13" ht="15.75" hidden="1" thickBot="1" x14ac:dyDescent="0.3">
      <c r="A104" s="2004"/>
      <c r="B104" s="2039"/>
      <c r="C104" s="289" t="s">
        <v>444</v>
      </c>
      <c r="D104" s="342">
        <f>SUM(D102:D103)</f>
        <v>0</v>
      </c>
      <c r="E104" s="313">
        <f>SUM(E102:E103)</f>
        <v>0</v>
      </c>
      <c r="F104" s="558">
        <f t="shared" ref="F104:K104" si="31">SUM(F102:F103)</f>
        <v>0</v>
      </c>
      <c r="G104" s="1279">
        <f t="shared" si="31"/>
        <v>0</v>
      </c>
      <c r="H104" s="1279">
        <f t="shared" si="31"/>
        <v>0</v>
      </c>
      <c r="I104" s="325">
        <f t="shared" si="31"/>
        <v>0</v>
      </c>
      <c r="J104" s="313">
        <f t="shared" si="31"/>
        <v>0</v>
      </c>
      <c r="K104" s="279">
        <f t="shared" si="31"/>
        <v>0</v>
      </c>
      <c r="L104" s="1272">
        <f t="shared" si="10"/>
        <v>0</v>
      </c>
      <c r="M104" s="1554" t="s">
        <v>5240</v>
      </c>
    </row>
    <row r="105" spans="1:13" hidden="1" x14ac:dyDescent="0.25">
      <c r="A105" s="2004"/>
      <c r="B105" s="2039"/>
      <c r="C105" s="345" t="s">
        <v>5244</v>
      </c>
      <c r="D105" s="1289"/>
      <c r="E105" s="1065"/>
      <c r="F105" s="985"/>
      <c r="G105" s="1310">
        <f>SUM(D19:G19,D27:G27,G37,G42)-SUM(G99,G102,G108)</f>
        <v>0</v>
      </c>
      <c r="H105" s="1310">
        <f>SUM(H19:K19,H27:K27,H37,H42)-SUM(H99,H102,H108)</f>
        <v>0</v>
      </c>
      <c r="I105" s="984"/>
      <c r="J105" s="1065"/>
      <c r="K105" s="1286"/>
      <c r="L105" s="1191">
        <f t="shared" si="10"/>
        <v>0</v>
      </c>
      <c r="M105" s="1554" t="s">
        <v>5240</v>
      </c>
    </row>
    <row r="106" spans="1:13" hidden="1" x14ac:dyDescent="0.25">
      <c r="A106" s="2004"/>
      <c r="B106" s="2039"/>
      <c r="C106" s="346" t="s">
        <v>5245</v>
      </c>
      <c r="D106" s="1294"/>
      <c r="E106" s="1066"/>
      <c r="F106" s="989"/>
      <c r="G106" s="1313">
        <f>SUM(D20:G20,D28:G28,G38,G43)-SUM(G100,G103,G109)</f>
        <v>0</v>
      </c>
      <c r="H106" s="1313">
        <f>SUM(H20:K20,H28:K28,H38,H43)-SUM(H100,H103,H109)</f>
        <v>0</v>
      </c>
      <c r="I106" s="988"/>
      <c r="J106" s="1066"/>
      <c r="K106" s="1288"/>
      <c r="L106" s="1230">
        <f t="shared" si="10"/>
        <v>0</v>
      </c>
      <c r="M106" s="1554" t="s">
        <v>5240</v>
      </c>
    </row>
    <row r="107" spans="1:13" ht="16.5" hidden="1" customHeight="1" thickBot="1" x14ac:dyDescent="0.3">
      <c r="A107" s="2004"/>
      <c r="B107" s="2039"/>
      <c r="C107" s="289" t="s">
        <v>444</v>
      </c>
      <c r="D107" s="342">
        <f>SUM(D105:D106)</f>
        <v>0</v>
      </c>
      <c r="E107" s="313">
        <f>SUM(E105:E106)</f>
        <v>0</v>
      </c>
      <c r="F107" s="558">
        <f t="shared" ref="F107:K107" si="32">SUM(F105:F106)</f>
        <v>0</v>
      </c>
      <c r="G107" s="1279">
        <f t="shared" si="32"/>
        <v>0</v>
      </c>
      <c r="H107" s="1279">
        <f t="shared" si="32"/>
        <v>0</v>
      </c>
      <c r="I107" s="325">
        <f t="shared" si="32"/>
        <v>0</v>
      </c>
      <c r="J107" s="313">
        <f>SUM(J105:J106)</f>
        <v>0</v>
      </c>
      <c r="K107" s="279">
        <f t="shared" si="32"/>
        <v>0</v>
      </c>
      <c r="L107" s="1272">
        <f t="shared" si="10"/>
        <v>0</v>
      </c>
      <c r="M107" s="1554" t="s">
        <v>5240</v>
      </c>
    </row>
    <row r="108" spans="1:13" hidden="1" x14ac:dyDescent="0.25">
      <c r="A108" s="2004"/>
      <c r="B108" s="2039"/>
      <c r="C108" s="345" t="s">
        <v>5255</v>
      </c>
      <c r="D108" s="1289"/>
      <c r="E108" s="1065"/>
      <c r="F108" s="985"/>
      <c r="G108" s="1285"/>
      <c r="H108" s="1285"/>
      <c r="I108" s="984"/>
      <c r="J108" s="1065"/>
      <c r="K108" s="1286"/>
      <c r="L108" s="1191">
        <f t="shared" si="10"/>
        <v>0</v>
      </c>
      <c r="M108" s="1554" t="s">
        <v>5240</v>
      </c>
    </row>
    <row r="109" spans="1:13" hidden="1" x14ac:dyDescent="0.25">
      <c r="A109" s="2004"/>
      <c r="B109" s="2039"/>
      <c r="C109" s="346" t="s">
        <v>5256</v>
      </c>
      <c r="D109" s="1294"/>
      <c r="E109" s="1066"/>
      <c r="F109" s="989"/>
      <c r="G109" s="1287"/>
      <c r="H109" s="1287"/>
      <c r="I109" s="988"/>
      <c r="J109" s="1066"/>
      <c r="K109" s="1288"/>
      <c r="L109" s="950">
        <f t="shared" si="10"/>
        <v>0</v>
      </c>
      <c r="M109" s="1554" t="s">
        <v>5240</v>
      </c>
    </row>
    <row r="110" spans="1:13" ht="16.5" hidden="1" customHeight="1" thickBot="1" x14ac:dyDescent="0.3">
      <c r="A110" s="2004"/>
      <c r="B110" s="2039"/>
      <c r="C110" s="344" t="s">
        <v>444</v>
      </c>
      <c r="D110" s="338">
        <f>SUM(D108:D109)</f>
        <v>0</v>
      </c>
      <c r="E110" s="339">
        <f>SUM(E108:E109)</f>
        <v>0</v>
      </c>
      <c r="F110" s="993">
        <f t="shared" ref="F110:K110" si="33">SUM(F108:F109)</f>
        <v>0</v>
      </c>
      <c r="G110" s="1299">
        <f t="shared" si="33"/>
        <v>0</v>
      </c>
      <c r="H110" s="1279">
        <f t="shared" si="33"/>
        <v>0</v>
      </c>
      <c r="I110" s="992">
        <f t="shared" si="33"/>
        <v>0</v>
      </c>
      <c r="J110" s="339">
        <f t="shared" si="33"/>
        <v>0</v>
      </c>
      <c r="K110" s="303">
        <f t="shared" si="33"/>
        <v>0</v>
      </c>
      <c r="L110" s="957">
        <f t="shared" si="10"/>
        <v>0</v>
      </c>
      <c r="M110" s="1554" t="s">
        <v>5240</v>
      </c>
    </row>
    <row r="111" spans="1:13" ht="16.5" hidden="1" customHeight="1" thickBot="1" x14ac:dyDescent="0.3">
      <c r="A111" s="363"/>
      <c r="B111" s="2635" t="s">
        <v>148</v>
      </c>
      <c r="C111" s="2636"/>
      <c r="D111" s="2637"/>
      <c r="E111" s="1314" t="s">
        <v>5257</v>
      </c>
      <c r="F111" s="2050"/>
      <c r="G111" s="2051"/>
      <c r="H111" s="1314" t="s">
        <v>5258</v>
      </c>
      <c r="I111" s="2058"/>
      <c r="J111" s="2059"/>
      <c r="K111" s="365"/>
      <c r="L111" s="366"/>
      <c r="M111" s="1554" t="s">
        <v>5455</v>
      </c>
    </row>
    <row r="112" spans="1:13" s="367" customFormat="1" ht="21.75" customHeight="1" thickBot="1" x14ac:dyDescent="0.3">
      <c r="A112" s="2060" t="s">
        <v>5259</v>
      </c>
      <c r="B112" s="2061"/>
      <c r="C112" s="2061"/>
      <c r="D112" s="2061"/>
      <c r="E112" s="2061"/>
      <c r="F112" s="2061"/>
      <c r="G112" s="2061"/>
      <c r="H112" s="2061"/>
      <c r="I112" s="2061"/>
      <c r="J112" s="2061"/>
      <c r="K112" s="2061"/>
      <c r="L112" s="2061"/>
      <c r="M112" s="1554" t="s">
        <v>5217</v>
      </c>
    </row>
    <row r="113" spans="1:13" ht="24" customHeight="1" thickBot="1" x14ac:dyDescent="0.3">
      <c r="A113" s="2062">
        <v>29</v>
      </c>
      <c r="B113" s="2063" t="s">
        <v>30</v>
      </c>
      <c r="C113" s="2064"/>
      <c r="D113" s="2064"/>
      <c r="E113" s="2064"/>
      <c r="F113" s="2064"/>
      <c r="G113" s="2064"/>
      <c r="H113" s="2064"/>
      <c r="I113" s="2064"/>
      <c r="J113" s="2064"/>
      <c r="K113" s="2064"/>
      <c r="L113" s="368" t="s">
        <v>5260</v>
      </c>
      <c r="M113" s="1554" t="s">
        <v>5217</v>
      </c>
    </row>
    <row r="114" spans="1:13" ht="14.25" hidden="1" customHeight="1" x14ac:dyDescent="0.25">
      <c r="A114" s="2009"/>
      <c r="B114" s="1740" t="s">
        <v>13</v>
      </c>
      <c r="C114" s="1315"/>
      <c r="D114" s="388"/>
      <c r="E114" s="388"/>
      <c r="F114" s="388"/>
      <c r="G114" s="388"/>
      <c r="H114" s="375"/>
      <c r="I114" s="375"/>
      <c r="J114" s="375"/>
      <c r="K114" s="375"/>
      <c r="L114" s="376" t="str">
        <f>IF(ISERROR(AVERAGE(D114:J114)),"",AVERAGE(D114:J114))</f>
        <v/>
      </c>
      <c r="M114" s="1554"/>
    </row>
    <row r="115" spans="1:13" hidden="1" x14ac:dyDescent="0.25">
      <c r="A115" s="2009"/>
      <c r="B115" s="1740" t="s">
        <v>341</v>
      </c>
      <c r="C115" s="1316"/>
      <c r="D115" s="384"/>
      <c r="E115" s="384"/>
      <c r="F115" s="384"/>
      <c r="G115" s="384"/>
      <c r="H115" s="1317"/>
      <c r="I115" s="1317"/>
      <c r="J115" s="1317"/>
      <c r="K115" s="1317"/>
      <c r="L115" s="383" t="str">
        <f t="shared" ref="L115:L122" si="34">IF(ISERROR(AVERAGE(D115:J115)),"",AVERAGE(D115:J115))</f>
        <v/>
      </c>
      <c r="M115" s="1554"/>
    </row>
    <row r="116" spans="1:13" hidden="1" x14ac:dyDescent="0.25">
      <c r="A116" s="2009"/>
      <c r="B116" s="1740" t="s">
        <v>342</v>
      </c>
      <c r="C116" s="1316"/>
      <c r="D116" s="384"/>
      <c r="E116" s="384"/>
      <c r="F116" s="384"/>
      <c r="G116" s="384"/>
      <c r="H116" s="1317"/>
      <c r="I116" s="1317"/>
      <c r="J116" s="1317"/>
      <c r="K116" s="1317"/>
      <c r="L116" s="383" t="str">
        <f t="shared" si="34"/>
        <v/>
      </c>
      <c r="M116" s="1554"/>
    </row>
    <row r="117" spans="1:13" hidden="1" x14ac:dyDescent="0.25">
      <c r="A117" s="2009"/>
      <c r="B117" s="1740" t="s">
        <v>19</v>
      </c>
      <c r="C117" s="384"/>
      <c r="D117" s="384"/>
      <c r="E117" s="384"/>
      <c r="F117" s="384"/>
      <c r="G117" s="384"/>
      <c r="H117" s="384"/>
      <c r="I117" s="1317"/>
      <c r="J117" s="1317"/>
      <c r="K117" s="1317"/>
      <c r="L117" s="383" t="str">
        <f t="shared" si="34"/>
        <v/>
      </c>
      <c r="M117" s="1554"/>
    </row>
    <row r="118" spans="1:13" hidden="1" x14ac:dyDescent="0.25">
      <c r="A118" s="2009"/>
      <c r="B118" s="1740" t="s">
        <v>5388</v>
      </c>
      <c r="C118" s="1316"/>
      <c r="D118" s="384"/>
      <c r="E118" s="384"/>
      <c r="F118" s="384"/>
      <c r="G118" s="384"/>
      <c r="H118" s="384"/>
      <c r="I118" s="1317"/>
      <c r="J118" s="1317"/>
      <c r="K118" s="1317"/>
      <c r="L118" s="383" t="str">
        <f t="shared" si="34"/>
        <v/>
      </c>
      <c r="M118" s="1554"/>
    </row>
    <row r="119" spans="1:13" x14ac:dyDescent="0.25">
      <c r="A119" s="2009"/>
      <c r="B119" s="1024" t="s">
        <v>506</v>
      </c>
      <c r="C119" s="1316"/>
      <c r="D119" s="384"/>
      <c r="E119" s="384"/>
      <c r="F119" s="384"/>
      <c r="G119" s="381"/>
      <c r="H119" s="381"/>
      <c r="I119" s="1317"/>
      <c r="J119" s="1317"/>
      <c r="K119" s="1317"/>
      <c r="L119" s="383" t="str">
        <f>IF(ISERROR(AVERAGE(G119:H119)),"",AVERAGE(G119:H119))</f>
        <v/>
      </c>
      <c r="M119" s="1554" t="s">
        <v>5217</v>
      </c>
    </row>
    <row r="120" spans="1:13" x14ac:dyDescent="0.25">
      <c r="A120" s="2009"/>
      <c r="B120" s="1318" t="s">
        <v>507</v>
      </c>
      <c r="C120" s="384"/>
      <c r="D120" s="384"/>
      <c r="E120" s="384"/>
      <c r="F120" s="384"/>
      <c r="G120" s="381"/>
      <c r="H120" s="373"/>
      <c r="I120" s="375"/>
      <c r="J120" s="375"/>
      <c r="K120" s="375"/>
      <c r="L120" s="383" t="str">
        <f t="shared" ref="L120:L121" si="35">IF(ISERROR(AVERAGE(G120:H120)),"",AVERAGE(G120:H120))</f>
        <v/>
      </c>
      <c r="M120" s="1554" t="s">
        <v>5217</v>
      </c>
    </row>
    <row r="121" spans="1:13" x14ac:dyDescent="0.25">
      <c r="A121" s="2009"/>
      <c r="B121" s="1318" t="s">
        <v>508</v>
      </c>
      <c r="C121" s="1316"/>
      <c r="D121" s="384"/>
      <c r="E121" s="384"/>
      <c r="F121" s="384"/>
      <c r="G121" s="381"/>
      <c r="H121" s="373"/>
      <c r="I121" s="375"/>
      <c r="J121" s="375"/>
      <c r="K121" s="375"/>
      <c r="L121" s="383" t="str">
        <f t="shared" si="35"/>
        <v/>
      </c>
      <c r="M121" s="1554" t="s">
        <v>5217</v>
      </c>
    </row>
    <row r="122" spans="1:13" s="386" customFormat="1" ht="15.75" thickBot="1" x14ac:dyDescent="0.3">
      <c r="A122" s="2009"/>
      <c r="B122" s="274" t="s">
        <v>5226</v>
      </c>
      <c r="C122" s="392"/>
      <c r="D122" s="392"/>
      <c r="E122" s="392"/>
      <c r="F122" s="392"/>
      <c r="G122" s="392" t="str">
        <f>IF(ISERROR(AVERAGE(G119:G121)),"",AVERAGE(G119:G121))</f>
        <v/>
      </c>
      <c r="H122" s="392" t="str">
        <f>IF(ISERROR(AVERAGE(H119:H121)),"",AVERAGE(H119:H121))</f>
        <v/>
      </c>
      <c r="I122" s="392" t="str">
        <f t="shared" ref="I122:K122" si="36">IF(ISERROR(AVERAGE(I114:I121)),"",AVERAGE(I114:I121))</f>
        <v/>
      </c>
      <c r="J122" s="392" t="str">
        <f t="shared" si="36"/>
        <v/>
      </c>
      <c r="K122" s="392" t="str">
        <f t="shared" si="36"/>
        <v/>
      </c>
      <c r="L122" s="393" t="str">
        <f t="shared" si="34"/>
        <v/>
      </c>
      <c r="M122" s="1554" t="s">
        <v>5217</v>
      </c>
    </row>
    <row r="123" spans="1:13" ht="23.25" customHeight="1" thickBot="1" x14ac:dyDescent="0.3">
      <c r="A123" s="2003">
        <v>30</v>
      </c>
      <c r="B123" s="2063" t="s">
        <v>5261</v>
      </c>
      <c r="C123" s="2064"/>
      <c r="D123" s="2064"/>
      <c r="E123" s="2064"/>
      <c r="F123" s="2064"/>
      <c r="G123" s="2064"/>
      <c r="H123" s="2064"/>
      <c r="I123" s="2064"/>
      <c r="J123" s="2064"/>
      <c r="K123" s="2064"/>
      <c r="L123" s="394" t="s">
        <v>5260</v>
      </c>
      <c r="M123" s="1554" t="s">
        <v>5217</v>
      </c>
    </row>
    <row r="124" spans="1:13" hidden="1" x14ac:dyDescent="0.25">
      <c r="A124" s="2004"/>
      <c r="B124" s="1740" t="s">
        <v>13</v>
      </c>
      <c r="C124" s="1315"/>
      <c r="D124" s="388"/>
      <c r="E124" s="388"/>
      <c r="F124" s="388"/>
      <c r="G124" s="388"/>
      <c r="H124" s="375"/>
      <c r="I124" s="375"/>
      <c r="J124" s="375"/>
      <c r="K124" s="375"/>
      <c r="L124" s="376" t="str">
        <f t="shared" ref="L124:L132" si="37">IF(ISERROR(AVERAGE(D124:J124)),"",AVERAGE(D124:J124))</f>
        <v/>
      </c>
      <c r="M124" s="1554"/>
    </row>
    <row r="125" spans="1:13" hidden="1" x14ac:dyDescent="0.25">
      <c r="A125" s="2004"/>
      <c r="B125" s="1740" t="s">
        <v>341</v>
      </c>
      <c r="C125" s="1316"/>
      <c r="D125" s="384"/>
      <c r="E125" s="384"/>
      <c r="F125" s="384"/>
      <c r="G125" s="384"/>
      <c r="H125" s="1317"/>
      <c r="I125" s="1317"/>
      <c r="J125" s="1317"/>
      <c r="K125" s="1317"/>
      <c r="L125" s="383" t="str">
        <f t="shared" si="37"/>
        <v/>
      </c>
      <c r="M125" s="1554"/>
    </row>
    <row r="126" spans="1:13" hidden="1" x14ac:dyDescent="0.25">
      <c r="A126" s="2004"/>
      <c r="B126" s="1740" t="s">
        <v>342</v>
      </c>
      <c r="C126" s="1316"/>
      <c r="D126" s="384"/>
      <c r="E126" s="384"/>
      <c r="F126" s="384"/>
      <c r="G126" s="384"/>
      <c r="H126" s="1317"/>
      <c r="I126" s="1317"/>
      <c r="J126" s="1317"/>
      <c r="K126" s="1317"/>
      <c r="L126" s="383" t="str">
        <f t="shared" si="37"/>
        <v/>
      </c>
      <c r="M126" s="1554"/>
    </row>
    <row r="127" spans="1:13" hidden="1" x14ac:dyDescent="0.25">
      <c r="A127" s="2004"/>
      <c r="B127" s="1740" t="s">
        <v>19</v>
      </c>
      <c r="C127" s="384"/>
      <c r="D127" s="384"/>
      <c r="E127" s="384"/>
      <c r="F127" s="384"/>
      <c r="G127" s="384"/>
      <c r="H127" s="384"/>
      <c r="I127" s="1317"/>
      <c r="J127" s="1317"/>
      <c r="K127" s="1317"/>
      <c r="L127" s="383" t="str">
        <f t="shared" si="37"/>
        <v/>
      </c>
      <c r="M127" s="1554"/>
    </row>
    <row r="128" spans="1:13" hidden="1" x14ac:dyDescent="0.25">
      <c r="A128" s="2004"/>
      <c r="B128" s="1740" t="s">
        <v>5388</v>
      </c>
      <c r="C128" s="1316"/>
      <c r="D128" s="384"/>
      <c r="E128" s="384"/>
      <c r="F128" s="384"/>
      <c r="G128" s="384"/>
      <c r="H128" s="384"/>
      <c r="I128" s="1317"/>
      <c r="J128" s="1317"/>
      <c r="K128" s="1317"/>
      <c r="L128" s="383" t="str">
        <f t="shared" si="37"/>
        <v/>
      </c>
      <c r="M128" s="1554"/>
    </row>
    <row r="129" spans="1:13" x14ac:dyDescent="0.25">
      <c r="A129" s="2004"/>
      <c r="B129" s="1024" t="s">
        <v>506</v>
      </c>
      <c r="C129" s="1316"/>
      <c r="D129" s="384"/>
      <c r="E129" s="384"/>
      <c r="F129" s="384"/>
      <c r="G129" s="381"/>
      <c r="H129" s="381"/>
      <c r="I129" s="1317"/>
      <c r="J129" s="1317"/>
      <c r="K129" s="1317"/>
      <c r="L129" s="383" t="str">
        <f>IF(ISERROR(AVERAGE(G129:H129)),"",AVERAGE(G129:H129))</f>
        <v/>
      </c>
      <c r="M129" s="1554" t="s">
        <v>5217</v>
      </c>
    </row>
    <row r="130" spans="1:13" x14ac:dyDescent="0.25">
      <c r="A130" s="2004"/>
      <c r="B130" s="1318" t="s">
        <v>507</v>
      </c>
      <c r="C130" s="384"/>
      <c r="D130" s="384"/>
      <c r="E130" s="384"/>
      <c r="F130" s="384"/>
      <c r="G130" s="381"/>
      <c r="H130" s="373"/>
      <c r="I130" s="375"/>
      <c r="J130" s="375"/>
      <c r="K130" s="375"/>
      <c r="L130" s="383" t="str">
        <f>IF(ISERROR(AVERAGE(G130:H130)),"",AVERAGE(G130:H130))</f>
        <v/>
      </c>
      <c r="M130" s="1554" t="s">
        <v>5217</v>
      </c>
    </row>
    <row r="131" spans="1:13" x14ac:dyDescent="0.25">
      <c r="A131" s="2004"/>
      <c r="B131" s="1318" t="s">
        <v>508</v>
      </c>
      <c r="C131" s="1316"/>
      <c r="D131" s="384"/>
      <c r="E131" s="384"/>
      <c r="F131" s="384"/>
      <c r="G131" s="381"/>
      <c r="H131" s="373"/>
      <c r="I131" s="375"/>
      <c r="J131" s="375"/>
      <c r="K131" s="375"/>
      <c r="L131" s="383" t="str">
        <f>IF(ISERROR(AVERAGE(G131:H131)),"",AVERAGE(G131:H131))</f>
        <v/>
      </c>
      <c r="M131" s="1554" t="s">
        <v>5217</v>
      </c>
    </row>
    <row r="132" spans="1:13" ht="15.75" thickBot="1" x14ac:dyDescent="0.3">
      <c r="A132" s="2004"/>
      <c r="B132" s="1029" t="s">
        <v>5226</v>
      </c>
      <c r="C132" s="392" t="str">
        <f t="shared" ref="C132:K132" si="38">IF(ISERROR(AVERAGE(C124:C131)),"",AVERAGE(C124:C131))</f>
        <v/>
      </c>
      <c r="D132" s="392" t="str">
        <f t="shared" si="38"/>
        <v/>
      </c>
      <c r="E132" s="392" t="str">
        <f t="shared" si="38"/>
        <v/>
      </c>
      <c r="F132" s="392" t="str">
        <f t="shared" si="38"/>
        <v/>
      </c>
      <c r="G132" s="392" t="str">
        <f>IF(ISERROR(AVERAGE(G129:G131)),"",AVERAGE(G129:G131))</f>
        <v/>
      </c>
      <c r="H132" s="392" t="str">
        <f>IF(ISERROR(AVERAGE(H129:H131)),"",AVERAGE(H129:H131))</f>
        <v/>
      </c>
      <c r="I132" s="392" t="str">
        <f t="shared" si="38"/>
        <v/>
      </c>
      <c r="J132" s="392" t="str">
        <f t="shared" si="38"/>
        <v/>
      </c>
      <c r="K132" s="392" t="str">
        <f t="shared" si="38"/>
        <v/>
      </c>
      <c r="L132" s="393" t="str">
        <f t="shared" si="37"/>
        <v/>
      </c>
      <c r="M132" s="1554" t="s">
        <v>5217</v>
      </c>
    </row>
    <row r="133" spans="1:13" ht="28.15" customHeight="1" thickBot="1" x14ac:dyDescent="0.3">
      <c r="A133" s="2003">
        <v>31</v>
      </c>
      <c r="B133" s="2052" t="s">
        <v>21</v>
      </c>
      <c r="C133" s="2053"/>
      <c r="D133" s="2053"/>
      <c r="E133" s="2053"/>
      <c r="F133" s="2053"/>
      <c r="G133" s="2053"/>
      <c r="H133" s="2053"/>
      <c r="I133" s="2053"/>
      <c r="J133" s="2053"/>
      <c r="K133" s="2054"/>
      <c r="L133" s="368" t="s">
        <v>5260</v>
      </c>
      <c r="M133" s="1554" t="s">
        <v>5217</v>
      </c>
    </row>
    <row r="134" spans="1:13" ht="15.75" hidden="1" customHeight="1" x14ac:dyDescent="0.25">
      <c r="A134" s="2004"/>
      <c r="B134" s="1740" t="s">
        <v>13</v>
      </c>
      <c r="C134" s="1319"/>
      <c r="D134" s="414"/>
      <c r="E134" s="414"/>
      <c r="F134" s="414"/>
      <c r="G134" s="414"/>
      <c r="H134" s="404"/>
      <c r="I134" s="404"/>
      <c r="J134" s="404"/>
      <c r="K134" s="404"/>
      <c r="L134" s="405" t="str">
        <f>IF(ISERROR(AVERAGE(D134:K134)),"",AVERAGE(D134:K134))</f>
        <v/>
      </c>
      <c r="M134" s="1554"/>
    </row>
    <row r="135" spans="1:13" hidden="1" x14ac:dyDescent="0.25">
      <c r="A135" s="2004"/>
      <c r="B135" s="1740" t="s">
        <v>341</v>
      </c>
      <c r="C135" s="1320"/>
      <c r="D135" s="412"/>
      <c r="E135" s="412"/>
      <c r="F135" s="412"/>
      <c r="G135" s="412"/>
      <c r="H135" s="1321"/>
      <c r="I135" s="1321"/>
      <c r="J135" s="1321"/>
      <c r="K135" s="1321"/>
      <c r="L135" s="411" t="str">
        <f t="shared" ref="L135:L141" si="39">IF(ISERROR(AVERAGE(D135:K135)),"",AVERAGE(D135:K135))</f>
        <v/>
      </c>
      <c r="M135" s="1554"/>
    </row>
    <row r="136" spans="1:13" hidden="1" x14ac:dyDescent="0.25">
      <c r="A136" s="2004"/>
      <c r="B136" s="1740" t="s">
        <v>342</v>
      </c>
      <c r="C136" s="1320"/>
      <c r="D136" s="412"/>
      <c r="E136" s="412"/>
      <c r="F136" s="412"/>
      <c r="G136" s="412"/>
      <c r="H136" s="1321"/>
      <c r="I136" s="1321"/>
      <c r="J136" s="1321"/>
      <c r="K136" s="1321"/>
      <c r="L136" s="411" t="str">
        <f t="shared" si="39"/>
        <v/>
      </c>
      <c r="M136" s="1554"/>
    </row>
    <row r="137" spans="1:13" hidden="1" x14ac:dyDescent="0.25">
      <c r="A137" s="2004"/>
      <c r="B137" s="1740" t="s">
        <v>19</v>
      </c>
      <c r="C137" s="412"/>
      <c r="D137" s="412"/>
      <c r="E137" s="412"/>
      <c r="F137" s="412"/>
      <c r="G137" s="412"/>
      <c r="H137" s="412"/>
      <c r="I137" s="1321"/>
      <c r="J137" s="1321"/>
      <c r="K137" s="1321"/>
      <c r="L137" s="411" t="str">
        <f t="shared" si="39"/>
        <v/>
      </c>
      <c r="M137" s="1554"/>
    </row>
    <row r="138" spans="1:13" ht="15" hidden="1" customHeight="1" x14ac:dyDescent="0.25">
      <c r="A138" s="2004"/>
      <c r="B138" s="1740" t="s">
        <v>5388</v>
      </c>
      <c r="C138" s="1320"/>
      <c r="D138" s="412"/>
      <c r="E138" s="412"/>
      <c r="F138" s="412"/>
      <c r="G138" s="1741"/>
      <c r="H138" s="1741"/>
      <c r="I138" s="1321"/>
      <c r="J138" s="1321"/>
      <c r="K138" s="1321"/>
      <c r="L138" s="411" t="str">
        <f t="shared" si="39"/>
        <v/>
      </c>
      <c r="M138" s="1554"/>
    </row>
    <row r="139" spans="1:13" x14ac:dyDescent="0.25">
      <c r="A139" s="2004"/>
      <c r="B139" s="1024" t="s">
        <v>506</v>
      </c>
      <c r="C139" s="1320"/>
      <c r="D139" s="412"/>
      <c r="E139" s="412"/>
      <c r="F139" s="412"/>
      <c r="G139" s="409"/>
      <c r="H139" s="409"/>
      <c r="I139" s="1321"/>
      <c r="J139" s="1321"/>
      <c r="K139" s="1321"/>
      <c r="L139" s="411" t="str">
        <f t="shared" si="39"/>
        <v/>
      </c>
      <c r="M139" s="1554" t="s">
        <v>5217</v>
      </c>
    </row>
    <row r="140" spans="1:13" x14ac:dyDescent="0.25">
      <c r="A140" s="2004"/>
      <c r="B140" s="1318" t="s">
        <v>507</v>
      </c>
      <c r="C140" s="412"/>
      <c r="D140" s="412"/>
      <c r="E140" s="412"/>
      <c r="F140" s="412"/>
      <c r="G140" s="409"/>
      <c r="H140" s="402"/>
      <c r="I140" s="404"/>
      <c r="J140" s="404"/>
      <c r="K140" s="404"/>
      <c r="L140" s="411" t="str">
        <f t="shared" si="39"/>
        <v/>
      </c>
      <c r="M140" s="1554" t="s">
        <v>5217</v>
      </c>
    </row>
    <row r="141" spans="1:13" x14ac:dyDescent="0.25">
      <c r="A141" s="2004"/>
      <c r="B141" s="1318" t="s">
        <v>508</v>
      </c>
      <c r="C141" s="1320"/>
      <c r="D141" s="412"/>
      <c r="E141" s="412"/>
      <c r="F141" s="412"/>
      <c r="G141" s="409"/>
      <c r="H141" s="402"/>
      <c r="I141" s="404"/>
      <c r="J141" s="404"/>
      <c r="K141" s="404"/>
      <c r="L141" s="411" t="str">
        <f t="shared" si="39"/>
        <v/>
      </c>
      <c r="M141" s="1554" t="s">
        <v>5217</v>
      </c>
    </row>
    <row r="142" spans="1:13" ht="15" customHeight="1" thickBot="1" x14ac:dyDescent="0.3">
      <c r="A142" s="2004"/>
      <c r="B142" s="274" t="s">
        <v>5226</v>
      </c>
      <c r="C142" s="325" t="str">
        <f t="shared" ref="C142:K142" si="40">IF(ISERROR(AVERAGE(C134:C141)),"",AVERAGE(C134:C141))</f>
        <v/>
      </c>
      <c r="D142" s="992" t="str">
        <f t="shared" si="40"/>
        <v/>
      </c>
      <c r="E142" s="992" t="str">
        <f t="shared" si="40"/>
        <v/>
      </c>
      <c r="F142" s="992" t="str">
        <f t="shared" si="40"/>
        <v/>
      </c>
      <c r="G142" s="992" t="str">
        <f>IF(ISERROR(AVERAGE(G139:G141)),"",AVERAGE(G139:G141))</f>
        <v/>
      </c>
      <c r="H142" s="992" t="str">
        <f>IF(ISERROR(AVERAGE(H139:H141)),"",AVERAGE(H139:H141))</f>
        <v/>
      </c>
      <c r="I142" s="992" t="str">
        <f t="shared" si="40"/>
        <v/>
      </c>
      <c r="J142" s="992" t="str">
        <f t="shared" si="40"/>
        <v/>
      </c>
      <c r="K142" s="992" t="str">
        <f t="shared" si="40"/>
        <v/>
      </c>
      <c r="L142" s="1041" t="str">
        <f>IF(ISERROR(AVERAGE(L139:L141)),"",AVERAGE(L139:L141))</f>
        <v/>
      </c>
      <c r="M142" s="1554" t="s">
        <v>5217</v>
      </c>
    </row>
    <row r="143" spans="1:13" ht="24.75" customHeight="1" x14ac:dyDescent="0.25">
      <c r="A143" s="2003">
        <v>32</v>
      </c>
      <c r="B143" s="2046" t="s">
        <v>225</v>
      </c>
      <c r="C143" s="2491"/>
      <c r="D143" s="1042"/>
      <c r="E143" s="1322" t="s">
        <v>506</v>
      </c>
      <c r="F143" s="1322" t="s">
        <v>507</v>
      </c>
      <c r="G143" s="1322" t="s">
        <v>508</v>
      </c>
      <c r="H143" s="1323" t="s">
        <v>506</v>
      </c>
      <c r="I143" s="1323" t="s">
        <v>507</v>
      </c>
      <c r="J143" s="1323" t="s">
        <v>508</v>
      </c>
      <c r="K143" s="1324"/>
      <c r="L143" s="1325" t="s">
        <v>444</v>
      </c>
      <c r="M143" s="1554" t="s">
        <v>5217</v>
      </c>
    </row>
    <row r="144" spans="1:13" ht="24.75" customHeight="1" thickBot="1" x14ac:dyDescent="0.3">
      <c r="A144" s="2004"/>
      <c r="B144" s="2040"/>
      <c r="C144" s="2492"/>
      <c r="D144" s="1326"/>
      <c r="E144" s="437"/>
      <c r="F144" s="437"/>
      <c r="G144" s="437"/>
      <c r="H144" s="437"/>
      <c r="I144" s="437"/>
      <c r="J144" s="437"/>
      <c r="K144" s="1327"/>
      <c r="L144" s="433">
        <f>SUM(C144:K144)</f>
        <v>0</v>
      </c>
      <c r="M144" s="1554" t="s">
        <v>5217</v>
      </c>
    </row>
    <row r="145" spans="1:13" ht="24.75" customHeight="1" x14ac:dyDescent="0.25">
      <c r="A145" s="2062">
        <v>33</v>
      </c>
      <c r="B145" s="2046" t="s">
        <v>5350</v>
      </c>
      <c r="C145" s="2491"/>
      <c r="D145" s="1042"/>
      <c r="E145" s="1322" t="s">
        <v>506</v>
      </c>
      <c r="F145" s="1322" t="s">
        <v>507</v>
      </c>
      <c r="G145" s="1322" t="s">
        <v>508</v>
      </c>
      <c r="H145" s="1323" t="s">
        <v>506</v>
      </c>
      <c r="I145" s="1323" t="s">
        <v>507</v>
      </c>
      <c r="J145" s="1323" t="s">
        <v>508</v>
      </c>
      <c r="K145" s="1324"/>
      <c r="L145" s="1325" t="s">
        <v>444</v>
      </c>
      <c r="M145" s="1554" t="s">
        <v>5217</v>
      </c>
    </row>
    <row r="146" spans="1:13" ht="24.75" customHeight="1" thickBot="1" x14ac:dyDescent="0.3">
      <c r="A146" s="2009"/>
      <c r="B146" s="2040"/>
      <c r="C146" s="2492"/>
      <c r="D146" s="1326"/>
      <c r="E146" s="437"/>
      <c r="F146" s="437"/>
      <c r="G146" s="437"/>
      <c r="H146" s="437"/>
      <c r="I146" s="437"/>
      <c r="J146" s="437"/>
      <c r="K146" s="1327"/>
      <c r="L146" s="439">
        <f>SUM(C146:K146)</f>
        <v>0</v>
      </c>
      <c r="M146" s="1554" t="s">
        <v>5217</v>
      </c>
    </row>
    <row r="147" spans="1:13" ht="16.5" hidden="1" thickBot="1" x14ac:dyDescent="0.3">
      <c r="A147" s="440"/>
      <c r="B147" s="2074" t="s">
        <v>12</v>
      </c>
      <c r="C147" s="2075"/>
      <c r="D147" s="2075"/>
      <c r="E147" s="2075"/>
      <c r="F147" s="2075"/>
      <c r="G147" s="2075"/>
      <c r="H147" s="2075"/>
      <c r="I147" s="2075"/>
      <c r="J147" s="2075"/>
      <c r="K147" s="2075"/>
      <c r="L147" s="2077"/>
      <c r="M147" s="1554" t="s">
        <v>5456</v>
      </c>
    </row>
    <row r="148" spans="1:13" ht="27.75" customHeight="1" thickBot="1" x14ac:dyDescent="0.3">
      <c r="A148" s="2004">
        <v>36</v>
      </c>
      <c r="B148" s="2638" t="s">
        <v>5272</v>
      </c>
      <c r="C148" s="2639"/>
      <c r="D148" s="2639"/>
      <c r="E148" s="2640"/>
      <c r="F148" s="1328"/>
      <c r="G148" s="1056" t="s">
        <v>483</v>
      </c>
      <c r="H148" s="1056" t="s">
        <v>484</v>
      </c>
      <c r="I148" s="1329"/>
      <c r="J148" s="1330"/>
      <c r="K148" s="1331"/>
      <c r="L148" s="1332" t="s">
        <v>5220</v>
      </c>
      <c r="M148" s="1554" t="s">
        <v>5217</v>
      </c>
    </row>
    <row r="149" spans="1:13" ht="15.75" hidden="1" customHeight="1" x14ac:dyDescent="0.25">
      <c r="A149" s="2004"/>
      <c r="B149" s="2093" t="s">
        <v>13</v>
      </c>
      <c r="C149" s="2497" t="s">
        <v>495</v>
      </c>
      <c r="D149" s="2498"/>
      <c r="E149" s="497"/>
      <c r="F149" s="512"/>
      <c r="G149" s="504"/>
      <c r="H149" s="504"/>
      <c r="I149" s="1333"/>
      <c r="J149" s="470"/>
      <c r="K149" s="1304"/>
      <c r="L149" s="505">
        <f>SUM(F149:I149)</f>
        <v>0</v>
      </c>
      <c r="M149" s="1554"/>
    </row>
    <row r="150" spans="1:13" ht="15.75" hidden="1" customHeight="1" x14ac:dyDescent="0.25">
      <c r="A150" s="2004"/>
      <c r="B150" s="2094"/>
      <c r="C150" s="2499" t="s">
        <v>5269</v>
      </c>
      <c r="D150" s="2500"/>
      <c r="E150" s="476"/>
      <c r="F150" s="514"/>
      <c r="G150" s="474"/>
      <c r="H150" s="474"/>
      <c r="I150" s="513"/>
      <c r="J150" s="476"/>
      <c r="K150" s="977"/>
      <c r="L150" s="507">
        <f t="shared" ref="L150:L204" si="41">SUM(F150:I150)</f>
        <v>0</v>
      </c>
      <c r="M150" s="1554"/>
    </row>
    <row r="151" spans="1:13" ht="15.75" hidden="1" customHeight="1" x14ac:dyDescent="0.25">
      <c r="A151" s="2004"/>
      <c r="B151" s="2094"/>
      <c r="C151" s="2499" t="s">
        <v>497</v>
      </c>
      <c r="D151" s="2500"/>
      <c r="E151" s="476"/>
      <c r="F151" s="514"/>
      <c r="G151" s="474"/>
      <c r="H151" s="474"/>
      <c r="I151" s="513"/>
      <c r="J151" s="476"/>
      <c r="K151" s="977"/>
      <c r="L151" s="507">
        <f t="shared" si="41"/>
        <v>0</v>
      </c>
      <c r="M151" s="1554"/>
    </row>
    <row r="152" spans="1:13" ht="15.75" hidden="1" customHeight="1" x14ac:dyDescent="0.25">
      <c r="A152" s="2004"/>
      <c r="B152" s="2094"/>
      <c r="C152" s="2499" t="s">
        <v>498</v>
      </c>
      <c r="D152" s="2500"/>
      <c r="E152" s="476"/>
      <c r="F152" s="514"/>
      <c r="G152" s="1690">
        <f>SUM($D$21:$G$21,$D$29:$G$29,$G$39,$G$44)-SUM(G149:G151,G153:G155)</f>
        <v>0</v>
      </c>
      <c r="H152" s="1690">
        <f>SUM($H$21:$K$21,$H$29:$K$29,$H$39,$H$44)-SUM(H149:H151,H153:H155)</f>
        <v>0</v>
      </c>
      <c r="I152" s="513"/>
      <c r="J152" s="476"/>
      <c r="K152" s="977"/>
      <c r="L152" s="507">
        <f t="shared" si="41"/>
        <v>0</v>
      </c>
      <c r="M152" s="1554"/>
    </row>
    <row r="153" spans="1:13" ht="15.75" hidden="1" customHeight="1" x14ac:dyDescent="0.25">
      <c r="A153" s="2004"/>
      <c r="B153" s="2094"/>
      <c r="C153" s="2499" t="s">
        <v>499</v>
      </c>
      <c r="D153" s="2500"/>
      <c r="E153" s="476"/>
      <c r="F153" s="514"/>
      <c r="G153" s="474"/>
      <c r="H153" s="474"/>
      <c r="I153" s="513"/>
      <c r="J153" s="476"/>
      <c r="K153" s="977"/>
      <c r="L153" s="507">
        <f t="shared" si="41"/>
        <v>0</v>
      </c>
      <c r="M153" s="1554"/>
    </row>
    <row r="154" spans="1:13" ht="15.75" hidden="1" customHeight="1" x14ac:dyDescent="0.25">
      <c r="A154" s="2004"/>
      <c r="B154" s="2094"/>
      <c r="C154" s="2499" t="s">
        <v>500</v>
      </c>
      <c r="D154" s="2500"/>
      <c r="E154" s="476"/>
      <c r="F154" s="514"/>
      <c r="G154" s="474"/>
      <c r="H154" s="474"/>
      <c r="I154" s="513"/>
      <c r="J154" s="476"/>
      <c r="K154" s="977"/>
      <c r="L154" s="507">
        <f t="shared" si="41"/>
        <v>0</v>
      </c>
      <c r="M154" s="1554"/>
    </row>
    <row r="155" spans="1:13" ht="15.75" hidden="1" customHeight="1" thickBot="1" x14ac:dyDescent="0.3">
      <c r="A155" s="2004"/>
      <c r="B155" s="2095"/>
      <c r="C155" s="2495" t="s">
        <v>5270</v>
      </c>
      <c r="D155" s="2496"/>
      <c r="E155" s="485"/>
      <c r="F155" s="517"/>
      <c r="G155" s="483"/>
      <c r="H155" s="483"/>
      <c r="I155" s="516"/>
      <c r="J155" s="485"/>
      <c r="K155" s="1060"/>
      <c r="L155" s="510">
        <f t="shared" si="41"/>
        <v>0</v>
      </c>
      <c r="M155" s="1554"/>
    </row>
    <row r="156" spans="1:13" ht="15.75" hidden="1" customHeight="1" x14ac:dyDescent="0.25">
      <c r="A156" s="2004"/>
      <c r="B156" s="2093" t="s">
        <v>19</v>
      </c>
      <c r="C156" s="2497" t="s">
        <v>495</v>
      </c>
      <c r="D156" s="2498"/>
      <c r="E156" s="497"/>
      <c r="F156" s="512"/>
      <c r="G156" s="468"/>
      <c r="H156" s="468"/>
      <c r="I156" s="511"/>
      <c r="J156" s="497"/>
      <c r="K156" s="976"/>
      <c r="L156" s="505">
        <f t="shared" si="41"/>
        <v>0</v>
      </c>
      <c r="M156" s="1554"/>
    </row>
    <row r="157" spans="1:13" ht="15.75" hidden="1" customHeight="1" x14ac:dyDescent="0.25">
      <c r="A157" s="2004"/>
      <c r="B157" s="2094"/>
      <c r="C157" s="2499" t="s">
        <v>5269</v>
      </c>
      <c r="D157" s="2500"/>
      <c r="E157" s="476"/>
      <c r="F157" s="514"/>
      <c r="G157" s="474"/>
      <c r="H157" s="474"/>
      <c r="I157" s="513"/>
      <c r="J157" s="476"/>
      <c r="K157" s="977"/>
      <c r="L157" s="507">
        <f t="shared" si="41"/>
        <v>0</v>
      </c>
      <c r="M157" s="1554"/>
    </row>
    <row r="158" spans="1:13" ht="15.75" hidden="1" customHeight="1" x14ac:dyDescent="0.25">
      <c r="A158" s="2004"/>
      <c r="B158" s="2094"/>
      <c r="C158" s="2499" t="s">
        <v>497</v>
      </c>
      <c r="D158" s="2500"/>
      <c r="E158" s="476"/>
      <c r="F158" s="514"/>
      <c r="G158" s="474"/>
      <c r="H158" s="474"/>
      <c r="I158" s="513"/>
      <c r="J158" s="476"/>
      <c r="K158" s="977"/>
      <c r="L158" s="507">
        <f t="shared" si="41"/>
        <v>0</v>
      </c>
      <c r="M158" s="1554"/>
    </row>
    <row r="159" spans="1:13" ht="15.75" hidden="1" customHeight="1" x14ac:dyDescent="0.25">
      <c r="A159" s="2004"/>
      <c r="B159" s="2094"/>
      <c r="C159" s="2499" t="s">
        <v>498</v>
      </c>
      <c r="D159" s="2500"/>
      <c r="E159" s="476"/>
      <c r="F159" s="514"/>
      <c r="G159" s="1690">
        <f>SUM($D$21:$G$21,$D$29:$G$29,$G$39,$G$44)-SUM(G156:G158,G160:G162)</f>
        <v>0</v>
      </c>
      <c r="H159" s="1690">
        <f>SUM($H$21:$K$21,$H$29:$K$29,$H$39,$H$44)-SUM(H156:H158,H160:H162)</f>
        <v>0</v>
      </c>
      <c r="I159" s="513"/>
      <c r="J159" s="476"/>
      <c r="K159" s="977"/>
      <c r="L159" s="507">
        <f t="shared" si="41"/>
        <v>0</v>
      </c>
      <c r="M159" s="1554"/>
    </row>
    <row r="160" spans="1:13" ht="15.75" hidden="1" customHeight="1" x14ac:dyDescent="0.25">
      <c r="A160" s="2004"/>
      <c r="B160" s="2094"/>
      <c r="C160" s="2499" t="s">
        <v>499</v>
      </c>
      <c r="D160" s="2500"/>
      <c r="E160" s="476"/>
      <c r="F160" s="514"/>
      <c r="G160" s="474"/>
      <c r="H160" s="474"/>
      <c r="I160" s="513"/>
      <c r="J160" s="476"/>
      <c r="K160" s="977"/>
      <c r="L160" s="507">
        <f t="shared" si="41"/>
        <v>0</v>
      </c>
      <c r="M160" s="1554"/>
    </row>
    <row r="161" spans="1:13" ht="15.75" hidden="1" customHeight="1" x14ac:dyDescent="0.25">
      <c r="A161" s="2004"/>
      <c r="B161" s="2094"/>
      <c r="C161" s="2499" t="s">
        <v>500</v>
      </c>
      <c r="D161" s="2500"/>
      <c r="E161" s="476"/>
      <c r="F161" s="514"/>
      <c r="G161" s="474"/>
      <c r="H161" s="474"/>
      <c r="I161" s="513"/>
      <c r="J161" s="476"/>
      <c r="K161" s="977"/>
      <c r="L161" s="507">
        <f t="shared" si="41"/>
        <v>0</v>
      </c>
      <c r="M161" s="1554"/>
    </row>
    <row r="162" spans="1:13" ht="15.75" hidden="1" customHeight="1" thickBot="1" x14ac:dyDescent="0.3">
      <c r="A162" s="2004"/>
      <c r="B162" s="2095"/>
      <c r="C162" s="2495" t="s">
        <v>5270</v>
      </c>
      <c r="D162" s="2496"/>
      <c r="E162" s="485"/>
      <c r="F162" s="517"/>
      <c r="G162" s="483"/>
      <c r="H162" s="483"/>
      <c r="I162" s="516"/>
      <c r="J162" s="485"/>
      <c r="K162" s="1060"/>
      <c r="L162" s="510">
        <f t="shared" si="41"/>
        <v>0</v>
      </c>
      <c r="M162" s="1554"/>
    </row>
    <row r="163" spans="1:13" ht="15.75" hidden="1" customHeight="1" x14ac:dyDescent="0.25">
      <c r="A163" s="2004"/>
      <c r="B163" s="2093" t="s">
        <v>5273</v>
      </c>
      <c r="C163" s="2497" t="s">
        <v>495</v>
      </c>
      <c r="D163" s="2498"/>
      <c r="E163" s="497"/>
      <c r="F163" s="512"/>
      <c r="G163" s="468"/>
      <c r="H163" s="468"/>
      <c r="I163" s="511"/>
      <c r="J163" s="497"/>
      <c r="K163" s="976"/>
      <c r="L163" s="505">
        <f t="shared" si="41"/>
        <v>0</v>
      </c>
      <c r="M163" s="1554"/>
    </row>
    <row r="164" spans="1:13" ht="15.75" hidden="1" customHeight="1" x14ac:dyDescent="0.25">
      <c r="A164" s="2004"/>
      <c r="B164" s="2094"/>
      <c r="C164" s="2499" t="s">
        <v>5269</v>
      </c>
      <c r="D164" s="2500"/>
      <c r="E164" s="476"/>
      <c r="F164" s="514"/>
      <c r="G164" s="474"/>
      <c r="H164" s="474"/>
      <c r="I164" s="513"/>
      <c r="J164" s="476"/>
      <c r="K164" s="977"/>
      <c r="L164" s="507">
        <f t="shared" si="41"/>
        <v>0</v>
      </c>
      <c r="M164" s="1554"/>
    </row>
    <row r="165" spans="1:13" ht="15.75" hidden="1" customHeight="1" x14ac:dyDescent="0.25">
      <c r="A165" s="2004"/>
      <c r="B165" s="2094"/>
      <c r="C165" s="2499" t="s">
        <v>497</v>
      </c>
      <c r="D165" s="2500"/>
      <c r="E165" s="476"/>
      <c r="F165" s="514"/>
      <c r="G165" s="474"/>
      <c r="H165" s="474"/>
      <c r="I165" s="513"/>
      <c r="J165" s="476"/>
      <c r="K165" s="977"/>
      <c r="L165" s="507">
        <f t="shared" si="41"/>
        <v>0</v>
      </c>
      <c r="M165" s="1554"/>
    </row>
    <row r="166" spans="1:13" ht="15.75" hidden="1" customHeight="1" x14ac:dyDescent="0.25">
      <c r="A166" s="2004"/>
      <c r="B166" s="2094"/>
      <c r="C166" s="2499" t="s">
        <v>498</v>
      </c>
      <c r="D166" s="2500"/>
      <c r="E166" s="476"/>
      <c r="F166" s="514"/>
      <c r="G166" s="1690">
        <f>SUM($D$21:$G$21,$D$29:$G$29,$G$39,$G$44)-SUM(G163:G165,G167:G169)</f>
        <v>0</v>
      </c>
      <c r="H166" s="1690">
        <f>SUM($H$21:$K$21,$H$29:$K$29,$H$39,$H$44)-SUM(H163:H165,H167:H169)</f>
        <v>0</v>
      </c>
      <c r="I166" s="513"/>
      <c r="J166" s="476"/>
      <c r="K166" s="977"/>
      <c r="L166" s="507">
        <f t="shared" si="41"/>
        <v>0</v>
      </c>
      <c r="M166" s="1554"/>
    </row>
    <row r="167" spans="1:13" ht="15.75" hidden="1" customHeight="1" x14ac:dyDescent="0.25">
      <c r="A167" s="2004"/>
      <c r="B167" s="2094"/>
      <c r="C167" s="2499" t="s">
        <v>499</v>
      </c>
      <c r="D167" s="2500"/>
      <c r="E167" s="476"/>
      <c r="F167" s="514"/>
      <c r="G167" s="474"/>
      <c r="H167" s="474"/>
      <c r="I167" s="513"/>
      <c r="J167" s="476"/>
      <c r="K167" s="977"/>
      <c r="L167" s="507">
        <f t="shared" si="41"/>
        <v>0</v>
      </c>
      <c r="M167" s="1554"/>
    </row>
    <row r="168" spans="1:13" ht="15.75" hidden="1" customHeight="1" x14ac:dyDescent="0.25">
      <c r="A168" s="2004"/>
      <c r="B168" s="2094"/>
      <c r="C168" s="2499" t="s">
        <v>500</v>
      </c>
      <c r="D168" s="2500"/>
      <c r="E168" s="476"/>
      <c r="F168" s="514"/>
      <c r="G168" s="474"/>
      <c r="H168" s="474"/>
      <c r="I168" s="513"/>
      <c r="J168" s="476"/>
      <c r="K168" s="977"/>
      <c r="L168" s="507">
        <f t="shared" si="41"/>
        <v>0</v>
      </c>
      <c r="M168" s="1554"/>
    </row>
    <row r="169" spans="1:13" ht="15.75" hidden="1" customHeight="1" thickBot="1" x14ac:dyDescent="0.3">
      <c r="A169" s="2004"/>
      <c r="B169" s="2095"/>
      <c r="C169" s="2495" t="s">
        <v>5270</v>
      </c>
      <c r="D169" s="2496"/>
      <c r="E169" s="485"/>
      <c r="F169" s="517"/>
      <c r="G169" s="483"/>
      <c r="H169" s="483"/>
      <c r="I169" s="516"/>
      <c r="J169" s="485"/>
      <c r="K169" s="1060"/>
      <c r="L169" s="510">
        <f t="shared" si="41"/>
        <v>0</v>
      </c>
      <c r="M169" s="1554"/>
    </row>
    <row r="170" spans="1:13" ht="15.75" hidden="1" customHeight="1" x14ac:dyDescent="0.25">
      <c r="A170" s="2004"/>
      <c r="B170" s="2093" t="s">
        <v>342</v>
      </c>
      <c r="C170" s="2497" t="s">
        <v>495</v>
      </c>
      <c r="D170" s="2498"/>
      <c r="E170" s="497"/>
      <c r="F170" s="512"/>
      <c r="G170" s="468"/>
      <c r="H170" s="468"/>
      <c r="I170" s="511"/>
      <c r="J170" s="497"/>
      <c r="K170" s="976"/>
      <c r="L170" s="505">
        <f t="shared" si="41"/>
        <v>0</v>
      </c>
      <c r="M170" s="1554"/>
    </row>
    <row r="171" spans="1:13" ht="15.75" hidden="1" customHeight="1" x14ac:dyDescent="0.25">
      <c r="A171" s="2004"/>
      <c r="B171" s="2094"/>
      <c r="C171" s="2499" t="s">
        <v>5269</v>
      </c>
      <c r="D171" s="2500"/>
      <c r="E171" s="476"/>
      <c r="F171" s="514"/>
      <c r="G171" s="474"/>
      <c r="H171" s="474"/>
      <c r="I171" s="513"/>
      <c r="J171" s="476"/>
      <c r="K171" s="977"/>
      <c r="L171" s="507">
        <f t="shared" si="41"/>
        <v>0</v>
      </c>
      <c r="M171" s="1554"/>
    </row>
    <row r="172" spans="1:13" ht="15.75" hidden="1" customHeight="1" x14ac:dyDescent="0.25">
      <c r="A172" s="2004"/>
      <c r="B172" s="2094"/>
      <c r="C172" s="2499" t="s">
        <v>497</v>
      </c>
      <c r="D172" s="2500"/>
      <c r="E172" s="476"/>
      <c r="F172" s="514"/>
      <c r="G172" s="474"/>
      <c r="H172" s="474"/>
      <c r="I172" s="513"/>
      <c r="J172" s="476"/>
      <c r="K172" s="977"/>
      <c r="L172" s="507">
        <f t="shared" si="41"/>
        <v>0</v>
      </c>
      <c r="M172" s="1554"/>
    </row>
    <row r="173" spans="1:13" ht="15.75" hidden="1" customHeight="1" x14ac:dyDescent="0.25">
      <c r="A173" s="2004"/>
      <c r="B173" s="2094"/>
      <c r="C173" s="2499" t="s">
        <v>498</v>
      </c>
      <c r="D173" s="2500"/>
      <c r="E173" s="476"/>
      <c r="F173" s="514"/>
      <c r="G173" s="1690">
        <f>SUM($D$21:$G$21,$D$29:$G$29,$G$39,$G$44)-SUM(G170:G172,G174:G176)</f>
        <v>0</v>
      </c>
      <c r="H173" s="1690">
        <f>SUM($H$21:$K$21,$H$29:$K$29,$H$39,$H$44)-SUM(H170:H172,H174:H176)</f>
        <v>0</v>
      </c>
      <c r="I173" s="513"/>
      <c r="J173" s="476"/>
      <c r="K173" s="977"/>
      <c r="L173" s="507">
        <f t="shared" si="41"/>
        <v>0</v>
      </c>
      <c r="M173" s="1554"/>
    </row>
    <row r="174" spans="1:13" ht="15.75" hidden="1" customHeight="1" x14ac:dyDescent="0.25">
      <c r="A174" s="2004"/>
      <c r="B174" s="2094"/>
      <c r="C174" s="2499" t="s">
        <v>499</v>
      </c>
      <c r="D174" s="2500"/>
      <c r="E174" s="476"/>
      <c r="F174" s="514"/>
      <c r="G174" s="474"/>
      <c r="H174" s="474"/>
      <c r="I174" s="513"/>
      <c r="J174" s="476"/>
      <c r="K174" s="977"/>
      <c r="L174" s="507">
        <f t="shared" si="41"/>
        <v>0</v>
      </c>
      <c r="M174" s="1554"/>
    </row>
    <row r="175" spans="1:13" ht="15.75" hidden="1" customHeight="1" x14ac:dyDescent="0.25">
      <c r="A175" s="2004"/>
      <c r="B175" s="2094"/>
      <c r="C175" s="2499" t="s">
        <v>500</v>
      </c>
      <c r="D175" s="2500"/>
      <c r="E175" s="476"/>
      <c r="F175" s="514"/>
      <c r="G175" s="474"/>
      <c r="H175" s="474"/>
      <c r="I175" s="513"/>
      <c r="J175" s="476"/>
      <c r="K175" s="977"/>
      <c r="L175" s="507">
        <f t="shared" si="41"/>
        <v>0</v>
      </c>
      <c r="M175" s="1554"/>
    </row>
    <row r="176" spans="1:13" ht="15.75" hidden="1" customHeight="1" thickBot="1" x14ac:dyDescent="0.3">
      <c r="A176" s="2004"/>
      <c r="B176" s="2095"/>
      <c r="C176" s="2495" t="s">
        <v>5270</v>
      </c>
      <c r="D176" s="2496"/>
      <c r="E176" s="485"/>
      <c r="F176" s="517"/>
      <c r="G176" s="483"/>
      <c r="H176" s="483"/>
      <c r="I176" s="516"/>
      <c r="J176" s="485"/>
      <c r="K176" s="1060"/>
      <c r="L176" s="510">
        <f t="shared" si="41"/>
        <v>0</v>
      </c>
      <c r="M176" s="1554"/>
    </row>
    <row r="177" spans="1:13" ht="15.75" hidden="1" customHeight="1" x14ac:dyDescent="0.25">
      <c r="A177" s="2004"/>
      <c r="B177" s="2093" t="s">
        <v>5389</v>
      </c>
      <c r="C177" s="2497" t="s">
        <v>495</v>
      </c>
      <c r="D177" s="2498"/>
      <c r="E177" s="497"/>
      <c r="F177" s="512"/>
      <c r="G177" s="468"/>
      <c r="H177" s="468"/>
      <c r="I177" s="511"/>
      <c r="J177" s="497"/>
      <c r="K177" s="976"/>
      <c r="L177" s="505">
        <f t="shared" si="41"/>
        <v>0</v>
      </c>
      <c r="M177" s="1554"/>
    </row>
    <row r="178" spans="1:13" ht="15.75" hidden="1" customHeight="1" x14ac:dyDescent="0.25">
      <c r="A178" s="2004"/>
      <c r="B178" s="2094"/>
      <c r="C178" s="2499" t="s">
        <v>5269</v>
      </c>
      <c r="D178" s="2500"/>
      <c r="E178" s="476"/>
      <c r="F178" s="514"/>
      <c r="G178" s="474"/>
      <c r="H178" s="474"/>
      <c r="I178" s="513"/>
      <c r="J178" s="476"/>
      <c r="K178" s="977"/>
      <c r="L178" s="507">
        <f t="shared" si="41"/>
        <v>0</v>
      </c>
      <c r="M178" s="1554"/>
    </row>
    <row r="179" spans="1:13" ht="15.75" hidden="1" customHeight="1" x14ac:dyDescent="0.25">
      <c r="A179" s="2004"/>
      <c r="B179" s="2094"/>
      <c r="C179" s="2499" t="s">
        <v>497</v>
      </c>
      <c r="D179" s="2500"/>
      <c r="E179" s="476"/>
      <c r="F179" s="514"/>
      <c r="G179" s="474"/>
      <c r="H179" s="474"/>
      <c r="I179" s="513"/>
      <c r="J179" s="476"/>
      <c r="K179" s="977"/>
      <c r="L179" s="507">
        <f t="shared" si="41"/>
        <v>0</v>
      </c>
      <c r="M179" s="1554"/>
    </row>
    <row r="180" spans="1:13" ht="15.75" hidden="1" customHeight="1" x14ac:dyDescent="0.25">
      <c r="A180" s="2004"/>
      <c r="B180" s="2094"/>
      <c r="C180" s="2499" t="s">
        <v>498</v>
      </c>
      <c r="D180" s="2500"/>
      <c r="E180" s="476"/>
      <c r="F180" s="514"/>
      <c r="G180" s="1690">
        <f>SUM($D$21:$G$21,$D$29:$G$29,$G$39,$G$44)-SUM(G177:G179,G181:G183)</f>
        <v>0</v>
      </c>
      <c r="H180" s="1690">
        <f>SUM($H$21:$K$21,$H$29:$K$29,$H$39,$H$44)-SUM(H177:H179,H181:H183)</f>
        <v>0</v>
      </c>
      <c r="I180" s="513"/>
      <c r="J180" s="476"/>
      <c r="K180" s="977"/>
      <c r="L180" s="507">
        <f t="shared" si="41"/>
        <v>0</v>
      </c>
      <c r="M180" s="1554"/>
    </row>
    <row r="181" spans="1:13" ht="15.75" hidden="1" customHeight="1" x14ac:dyDescent="0.25">
      <c r="A181" s="2004"/>
      <c r="B181" s="2094"/>
      <c r="C181" s="2499" t="s">
        <v>499</v>
      </c>
      <c r="D181" s="2500"/>
      <c r="E181" s="476"/>
      <c r="F181" s="514"/>
      <c r="G181" s="474"/>
      <c r="H181" s="474"/>
      <c r="I181" s="513"/>
      <c r="J181" s="476"/>
      <c r="K181" s="977"/>
      <c r="L181" s="507">
        <f t="shared" si="41"/>
        <v>0</v>
      </c>
      <c r="M181" s="1554"/>
    </row>
    <row r="182" spans="1:13" ht="15.75" hidden="1" customHeight="1" x14ac:dyDescent="0.25">
      <c r="A182" s="2004"/>
      <c r="B182" s="2094"/>
      <c r="C182" s="2499" t="s">
        <v>500</v>
      </c>
      <c r="D182" s="2500"/>
      <c r="E182" s="476"/>
      <c r="F182" s="514"/>
      <c r="G182" s="474"/>
      <c r="H182" s="474"/>
      <c r="I182" s="513"/>
      <c r="J182" s="476"/>
      <c r="K182" s="977"/>
      <c r="L182" s="507">
        <f t="shared" si="41"/>
        <v>0</v>
      </c>
      <c r="M182" s="1554"/>
    </row>
    <row r="183" spans="1:13" ht="15.75" hidden="1" customHeight="1" thickBot="1" x14ac:dyDescent="0.3">
      <c r="A183" s="2004"/>
      <c r="B183" s="2095"/>
      <c r="C183" s="2495" t="s">
        <v>5270</v>
      </c>
      <c r="D183" s="2496"/>
      <c r="E183" s="485"/>
      <c r="F183" s="517"/>
      <c r="G183" s="483"/>
      <c r="H183" s="483"/>
      <c r="I183" s="516"/>
      <c r="J183" s="485"/>
      <c r="K183" s="1060"/>
      <c r="L183" s="510">
        <f t="shared" si="41"/>
        <v>0</v>
      </c>
      <c r="M183" s="1554"/>
    </row>
    <row r="184" spans="1:13" ht="15.75" customHeight="1" x14ac:dyDescent="0.25">
      <c r="A184" s="2004"/>
      <c r="B184" s="2093" t="s">
        <v>506</v>
      </c>
      <c r="C184" s="2497" t="s">
        <v>495</v>
      </c>
      <c r="D184" s="2498"/>
      <c r="E184" s="497"/>
      <c r="F184" s="512"/>
      <c r="G184" s="503"/>
      <c r="H184" s="503"/>
      <c r="I184" s="511"/>
      <c r="J184" s="497"/>
      <c r="K184" s="976"/>
      <c r="L184" s="505">
        <f t="shared" si="41"/>
        <v>0</v>
      </c>
      <c r="M184" s="1554" t="s">
        <v>5217</v>
      </c>
    </row>
    <row r="185" spans="1:13" ht="15.75" customHeight="1" x14ac:dyDescent="0.25">
      <c r="A185" s="2004"/>
      <c r="B185" s="2094"/>
      <c r="C185" s="2499" t="s">
        <v>5269</v>
      </c>
      <c r="D185" s="2500"/>
      <c r="E185" s="476"/>
      <c r="F185" s="514"/>
      <c r="G185" s="506"/>
      <c r="H185" s="506"/>
      <c r="I185" s="513"/>
      <c r="J185" s="476"/>
      <c r="K185" s="977"/>
      <c r="L185" s="507">
        <f t="shared" si="41"/>
        <v>0</v>
      </c>
      <c r="M185" s="1554" t="s">
        <v>5217</v>
      </c>
    </row>
    <row r="186" spans="1:13" ht="15.75" customHeight="1" x14ac:dyDescent="0.25">
      <c r="A186" s="2004"/>
      <c r="B186" s="2094"/>
      <c r="C186" s="2499" t="s">
        <v>497</v>
      </c>
      <c r="D186" s="2500"/>
      <c r="E186" s="476"/>
      <c r="F186" s="514"/>
      <c r="G186" s="506"/>
      <c r="H186" s="506"/>
      <c r="I186" s="513"/>
      <c r="J186" s="476"/>
      <c r="K186" s="977"/>
      <c r="L186" s="507">
        <f t="shared" si="41"/>
        <v>0</v>
      </c>
      <c r="M186" s="1554" t="s">
        <v>5217</v>
      </c>
    </row>
    <row r="187" spans="1:13" ht="15.75" customHeight="1" x14ac:dyDescent="0.25">
      <c r="A187" s="2004"/>
      <c r="B187" s="2094"/>
      <c r="C187" s="2499" t="s">
        <v>498</v>
      </c>
      <c r="D187" s="2500"/>
      <c r="E187" s="476"/>
      <c r="F187" s="514"/>
      <c r="G187" s="1690">
        <f>SUM($D$21:$G$21,$D$29:$G$29,$G$39,$G$44)-SUM(G184:G186,G188:G190)</f>
        <v>0</v>
      </c>
      <c r="H187" s="1690">
        <f>SUM($H$21:$K$21,$H$29:$K$29,$H$39,$H$44)-SUM(H184:H186,H188:H190)</f>
        <v>0</v>
      </c>
      <c r="I187" s="513"/>
      <c r="J187" s="476"/>
      <c r="K187" s="977"/>
      <c r="L187" s="507">
        <f t="shared" si="41"/>
        <v>0</v>
      </c>
      <c r="M187" s="1554" t="s">
        <v>5217</v>
      </c>
    </row>
    <row r="188" spans="1:13" ht="15.75" customHeight="1" x14ac:dyDescent="0.25">
      <c r="A188" s="2004"/>
      <c r="B188" s="2094"/>
      <c r="C188" s="2499" t="s">
        <v>499</v>
      </c>
      <c r="D188" s="2500"/>
      <c r="E188" s="476"/>
      <c r="F188" s="514"/>
      <c r="G188" s="506"/>
      <c r="H188" s="506"/>
      <c r="I188" s="513"/>
      <c r="J188" s="476"/>
      <c r="K188" s="977"/>
      <c r="L188" s="507">
        <f t="shared" si="41"/>
        <v>0</v>
      </c>
      <c r="M188" s="1554" t="s">
        <v>5217</v>
      </c>
    </row>
    <row r="189" spans="1:13" ht="15.75" customHeight="1" x14ac:dyDescent="0.25">
      <c r="A189" s="2004"/>
      <c r="B189" s="2094"/>
      <c r="C189" s="2499" t="s">
        <v>500</v>
      </c>
      <c r="D189" s="2500"/>
      <c r="E189" s="476"/>
      <c r="F189" s="514"/>
      <c r="G189" s="506"/>
      <c r="H189" s="506"/>
      <c r="I189" s="513"/>
      <c r="J189" s="476"/>
      <c r="K189" s="977"/>
      <c r="L189" s="507">
        <f t="shared" si="41"/>
        <v>0</v>
      </c>
      <c r="M189" s="1554" t="s">
        <v>5217</v>
      </c>
    </row>
    <row r="190" spans="1:13" ht="15.75" customHeight="1" thickBot="1" x14ac:dyDescent="0.3">
      <c r="A190" s="2004"/>
      <c r="B190" s="2095"/>
      <c r="C190" s="2495" t="s">
        <v>5270</v>
      </c>
      <c r="D190" s="2496"/>
      <c r="E190" s="485"/>
      <c r="F190" s="517"/>
      <c r="G190" s="508"/>
      <c r="H190" s="508"/>
      <c r="I190" s="516"/>
      <c r="J190" s="485"/>
      <c r="K190" s="1060"/>
      <c r="L190" s="510">
        <f t="shared" si="41"/>
        <v>0</v>
      </c>
      <c r="M190" s="1554" t="s">
        <v>5217</v>
      </c>
    </row>
    <row r="191" spans="1:13" ht="15.75" customHeight="1" x14ac:dyDescent="0.25">
      <c r="A191" s="2004"/>
      <c r="B191" s="2093" t="s">
        <v>507</v>
      </c>
      <c r="C191" s="2497" t="s">
        <v>495</v>
      </c>
      <c r="D191" s="2498"/>
      <c r="E191" s="497"/>
      <c r="F191" s="512"/>
      <c r="G191" s="468"/>
      <c r="H191" s="468"/>
      <c r="I191" s="511"/>
      <c r="J191" s="497"/>
      <c r="K191" s="976"/>
      <c r="L191" s="505">
        <f t="shared" si="41"/>
        <v>0</v>
      </c>
      <c r="M191" s="1554" t="s">
        <v>5217</v>
      </c>
    </row>
    <row r="192" spans="1:13" ht="15.75" customHeight="1" x14ac:dyDescent="0.25">
      <c r="A192" s="2004"/>
      <c r="B192" s="2094"/>
      <c r="C192" s="2499" t="s">
        <v>5269</v>
      </c>
      <c r="D192" s="2500"/>
      <c r="E192" s="476"/>
      <c r="F192" s="514"/>
      <c r="G192" s="474"/>
      <c r="H192" s="474"/>
      <c r="I192" s="513"/>
      <c r="J192" s="476"/>
      <c r="K192" s="977"/>
      <c r="L192" s="507">
        <f t="shared" si="41"/>
        <v>0</v>
      </c>
      <c r="M192" s="1554" t="s">
        <v>5217</v>
      </c>
    </row>
    <row r="193" spans="1:13" ht="15.75" customHeight="1" x14ac:dyDescent="0.25">
      <c r="A193" s="2004"/>
      <c r="B193" s="2094"/>
      <c r="C193" s="2499" t="s">
        <v>497</v>
      </c>
      <c r="D193" s="2500"/>
      <c r="E193" s="476"/>
      <c r="F193" s="514"/>
      <c r="G193" s="474"/>
      <c r="H193" s="474"/>
      <c r="I193" s="513"/>
      <c r="J193" s="476"/>
      <c r="K193" s="977"/>
      <c r="L193" s="507">
        <f t="shared" si="41"/>
        <v>0</v>
      </c>
      <c r="M193" s="1554" t="s">
        <v>5217</v>
      </c>
    </row>
    <row r="194" spans="1:13" ht="15.75" customHeight="1" x14ac:dyDescent="0.25">
      <c r="A194" s="2004"/>
      <c r="B194" s="2094"/>
      <c r="C194" s="2499" t="s">
        <v>498</v>
      </c>
      <c r="D194" s="2500"/>
      <c r="E194" s="476"/>
      <c r="F194" s="514"/>
      <c r="G194" s="1690">
        <f>SUM($D$21:$G$21,$D$29:$G$29,$G$39,$G$44)-SUM(G191:G193,G195:G197)</f>
        <v>0</v>
      </c>
      <c r="H194" s="1690">
        <f>SUM($H$21:$K$21,$H$29:$K$29,$H$39,$H$44)-SUM(H191:H193,H195:H197)</f>
        <v>0</v>
      </c>
      <c r="I194" s="513"/>
      <c r="J194" s="476"/>
      <c r="K194" s="977"/>
      <c r="L194" s="507">
        <f t="shared" si="41"/>
        <v>0</v>
      </c>
      <c r="M194" s="1554" t="s">
        <v>5217</v>
      </c>
    </row>
    <row r="195" spans="1:13" ht="15.75" customHeight="1" x14ac:dyDescent="0.25">
      <c r="A195" s="2004"/>
      <c r="B195" s="2094"/>
      <c r="C195" s="2499" t="s">
        <v>499</v>
      </c>
      <c r="D195" s="2500"/>
      <c r="E195" s="476"/>
      <c r="F195" s="514"/>
      <c r="G195" s="474"/>
      <c r="H195" s="474"/>
      <c r="I195" s="513"/>
      <c r="J195" s="476"/>
      <c r="K195" s="977"/>
      <c r="L195" s="507">
        <f t="shared" si="41"/>
        <v>0</v>
      </c>
      <c r="M195" s="1554" t="s">
        <v>5217</v>
      </c>
    </row>
    <row r="196" spans="1:13" ht="15.75" customHeight="1" x14ac:dyDescent="0.25">
      <c r="A196" s="2004"/>
      <c r="B196" s="2094"/>
      <c r="C196" s="2499" t="s">
        <v>500</v>
      </c>
      <c r="D196" s="2500"/>
      <c r="E196" s="476"/>
      <c r="F196" s="514"/>
      <c r="G196" s="474"/>
      <c r="H196" s="474"/>
      <c r="I196" s="513"/>
      <c r="J196" s="476"/>
      <c r="K196" s="977"/>
      <c r="L196" s="507">
        <f t="shared" si="41"/>
        <v>0</v>
      </c>
      <c r="M196" s="1554" t="s">
        <v>5217</v>
      </c>
    </row>
    <row r="197" spans="1:13" ht="15.75" customHeight="1" thickBot="1" x14ac:dyDescent="0.3">
      <c r="A197" s="2004"/>
      <c r="B197" s="2095"/>
      <c r="C197" s="2495" t="s">
        <v>5270</v>
      </c>
      <c r="D197" s="2496"/>
      <c r="E197" s="485"/>
      <c r="F197" s="517"/>
      <c r="G197" s="483"/>
      <c r="H197" s="483"/>
      <c r="I197" s="516"/>
      <c r="J197" s="485"/>
      <c r="K197" s="1060"/>
      <c r="L197" s="510">
        <f t="shared" si="41"/>
        <v>0</v>
      </c>
      <c r="M197" s="1554" t="s">
        <v>5217</v>
      </c>
    </row>
    <row r="198" spans="1:13" ht="15.75" customHeight="1" x14ac:dyDescent="0.25">
      <c r="A198" s="2004"/>
      <c r="B198" s="2093" t="s">
        <v>508</v>
      </c>
      <c r="C198" s="2497" t="s">
        <v>495</v>
      </c>
      <c r="D198" s="2498"/>
      <c r="E198" s="497"/>
      <c r="F198" s="512"/>
      <c r="G198" s="468"/>
      <c r="H198" s="468"/>
      <c r="I198" s="511"/>
      <c r="J198" s="497"/>
      <c r="K198" s="976"/>
      <c r="L198" s="505">
        <f t="shared" si="41"/>
        <v>0</v>
      </c>
      <c r="M198" s="1554" t="s">
        <v>5217</v>
      </c>
    </row>
    <row r="199" spans="1:13" ht="15.75" customHeight="1" x14ac:dyDescent="0.25">
      <c r="A199" s="2004"/>
      <c r="B199" s="2094"/>
      <c r="C199" s="2499" t="s">
        <v>5269</v>
      </c>
      <c r="D199" s="2500"/>
      <c r="E199" s="476"/>
      <c r="F199" s="514"/>
      <c r="G199" s="474"/>
      <c r="H199" s="474"/>
      <c r="I199" s="513"/>
      <c r="J199" s="476"/>
      <c r="K199" s="977"/>
      <c r="L199" s="507">
        <f t="shared" si="41"/>
        <v>0</v>
      </c>
      <c r="M199" s="1554" t="s">
        <v>5217</v>
      </c>
    </row>
    <row r="200" spans="1:13" ht="15.75" customHeight="1" x14ac:dyDescent="0.25">
      <c r="A200" s="2004"/>
      <c r="B200" s="2094"/>
      <c r="C200" s="2499" t="s">
        <v>497</v>
      </c>
      <c r="D200" s="2500"/>
      <c r="E200" s="476"/>
      <c r="F200" s="514"/>
      <c r="G200" s="474"/>
      <c r="H200" s="474"/>
      <c r="I200" s="513"/>
      <c r="J200" s="476"/>
      <c r="K200" s="977"/>
      <c r="L200" s="507">
        <f t="shared" si="41"/>
        <v>0</v>
      </c>
      <c r="M200" s="1554" t="s">
        <v>5217</v>
      </c>
    </row>
    <row r="201" spans="1:13" ht="15.75" customHeight="1" x14ac:dyDescent="0.25">
      <c r="A201" s="2004"/>
      <c r="B201" s="2094"/>
      <c r="C201" s="2499" t="s">
        <v>498</v>
      </c>
      <c r="D201" s="2500"/>
      <c r="E201" s="476"/>
      <c r="F201" s="514"/>
      <c r="G201" s="1690">
        <f>SUM($D$21:$G$21,$D$29:$G$29,$G$39,$G$44)-SUM(G198:G200,G202:G204)</f>
        <v>0</v>
      </c>
      <c r="H201" s="1690">
        <f>SUM($H$21:$K$21,$H$29:$K$29,$H$39,$H$44)-SUM(H198:H200,H202:H204)</f>
        <v>0</v>
      </c>
      <c r="I201" s="513"/>
      <c r="J201" s="476"/>
      <c r="K201" s="977"/>
      <c r="L201" s="507">
        <f t="shared" si="41"/>
        <v>0</v>
      </c>
      <c r="M201" s="1554" t="s">
        <v>5217</v>
      </c>
    </row>
    <row r="202" spans="1:13" ht="15.75" customHeight="1" x14ac:dyDescent="0.25">
      <c r="A202" s="2004"/>
      <c r="B202" s="2094"/>
      <c r="C202" s="2499" t="s">
        <v>499</v>
      </c>
      <c r="D202" s="2500"/>
      <c r="E202" s="476"/>
      <c r="F202" s="514"/>
      <c r="G202" s="474"/>
      <c r="H202" s="474"/>
      <c r="I202" s="513"/>
      <c r="J202" s="476"/>
      <c r="K202" s="977"/>
      <c r="L202" s="507">
        <f t="shared" si="41"/>
        <v>0</v>
      </c>
      <c r="M202" s="1554" t="s">
        <v>5217</v>
      </c>
    </row>
    <row r="203" spans="1:13" ht="15.75" customHeight="1" x14ac:dyDescent="0.25">
      <c r="A203" s="2004"/>
      <c r="B203" s="2094"/>
      <c r="C203" s="2499" t="s">
        <v>500</v>
      </c>
      <c r="D203" s="2500"/>
      <c r="E203" s="476"/>
      <c r="F203" s="514"/>
      <c r="G203" s="474"/>
      <c r="H203" s="474"/>
      <c r="I203" s="513"/>
      <c r="J203" s="476"/>
      <c r="K203" s="977"/>
      <c r="L203" s="507">
        <f t="shared" si="41"/>
        <v>0</v>
      </c>
      <c r="M203" s="1554" t="s">
        <v>5217</v>
      </c>
    </row>
    <row r="204" spans="1:13" ht="15.75" customHeight="1" thickBot="1" x14ac:dyDescent="0.3">
      <c r="A204" s="2005"/>
      <c r="B204" s="2095"/>
      <c r="C204" s="2495" t="s">
        <v>5270</v>
      </c>
      <c r="D204" s="2496"/>
      <c r="E204" s="485"/>
      <c r="F204" s="517"/>
      <c r="G204" s="483"/>
      <c r="H204" s="483"/>
      <c r="I204" s="516"/>
      <c r="J204" s="485"/>
      <c r="K204" s="1060"/>
      <c r="L204" s="510">
        <f t="shared" si="41"/>
        <v>0</v>
      </c>
      <c r="M204" s="1554" t="s">
        <v>5217</v>
      </c>
    </row>
    <row r="205" spans="1:13" ht="19.5" hidden="1" thickBot="1" x14ac:dyDescent="0.3">
      <c r="A205" s="2126"/>
      <c r="B205" s="2127"/>
      <c r="C205" s="2128"/>
      <c r="D205" s="544"/>
      <c r="E205" s="1334"/>
      <c r="F205" s="1335"/>
      <c r="G205" s="1335" t="s">
        <v>483</v>
      </c>
      <c r="H205" s="1336" t="s">
        <v>484</v>
      </c>
      <c r="I205" s="1336"/>
      <c r="J205" s="1337"/>
      <c r="K205" s="1062"/>
      <c r="L205" s="1064" t="s">
        <v>444</v>
      </c>
      <c r="M205" s="1554" t="s">
        <v>5455</v>
      </c>
    </row>
    <row r="206" spans="1:13" ht="15" hidden="1" customHeight="1" x14ac:dyDescent="0.25">
      <c r="A206" s="2036">
        <v>42</v>
      </c>
      <c r="B206" s="2046" t="s">
        <v>5278</v>
      </c>
      <c r="C206" s="552" t="s">
        <v>385</v>
      </c>
      <c r="D206" s="553"/>
      <c r="E206" s="976"/>
      <c r="F206" s="553"/>
      <c r="G206" s="305"/>
      <c r="H206" s="315"/>
      <c r="I206" s="976"/>
      <c r="J206" s="553"/>
      <c r="K206" s="974"/>
      <c r="L206" s="256">
        <f t="shared" ref="L206:L208" si="42">SUM(D206:K206)</f>
        <v>0</v>
      </c>
      <c r="M206" s="1554" t="s">
        <v>5455</v>
      </c>
    </row>
    <row r="207" spans="1:13" ht="15.75" hidden="1" thickBot="1" x14ac:dyDescent="0.3">
      <c r="A207" s="2037"/>
      <c r="B207" s="2039"/>
      <c r="C207" s="555" t="s">
        <v>386</v>
      </c>
      <c r="D207" s="515"/>
      <c r="E207" s="977"/>
      <c r="F207" s="515"/>
      <c r="G207" s="309"/>
      <c r="H207" s="317"/>
      <c r="I207" s="977"/>
      <c r="J207" s="515"/>
      <c r="K207" s="975"/>
      <c r="L207" s="950">
        <f t="shared" si="42"/>
        <v>0</v>
      </c>
      <c r="M207" s="1554" t="s">
        <v>5455</v>
      </c>
    </row>
    <row r="208" spans="1:13" ht="15.75" hidden="1" thickBot="1" x14ac:dyDescent="0.3">
      <c r="A208" s="2038"/>
      <c r="B208" s="2040"/>
      <c r="C208" s="557" t="s">
        <v>444</v>
      </c>
      <c r="D208" s="313">
        <f>SUM(D206:D207)</f>
        <v>0</v>
      </c>
      <c r="E208" s="325">
        <f>SUM(E206:E207)</f>
        <v>0</v>
      </c>
      <c r="F208" s="313">
        <f t="shared" ref="F208:K208" si="43">SUM(F206:F207)</f>
        <v>0</v>
      </c>
      <c r="G208" s="313">
        <f t="shared" si="43"/>
        <v>0</v>
      </c>
      <c r="H208" s="279">
        <f t="shared" si="43"/>
        <v>0</v>
      </c>
      <c r="I208" s="325">
        <f t="shared" si="43"/>
        <v>0</v>
      </c>
      <c r="J208" s="313">
        <f t="shared" si="43"/>
        <v>0</v>
      </c>
      <c r="K208" s="558">
        <f t="shared" si="43"/>
        <v>0</v>
      </c>
      <c r="L208" s="955">
        <f t="shared" si="42"/>
        <v>0</v>
      </c>
      <c r="M208" s="1554" t="s">
        <v>5455</v>
      </c>
    </row>
    <row r="209" spans="1:13" ht="25.5" customHeight="1" thickBot="1" x14ac:dyDescent="0.3">
      <c r="A209" s="2505" t="s">
        <v>5279</v>
      </c>
      <c r="B209" s="2506"/>
      <c r="C209" s="2506"/>
      <c r="D209" s="2506"/>
      <c r="E209" s="2506"/>
      <c r="F209" s="2506"/>
      <c r="G209" s="2506"/>
      <c r="H209" s="2506"/>
      <c r="I209" s="2506"/>
      <c r="J209" s="2506"/>
      <c r="K209" s="2506"/>
      <c r="L209" s="2506"/>
      <c r="M209" s="1554" t="s">
        <v>5217</v>
      </c>
    </row>
    <row r="210" spans="1:13" ht="38.25" customHeight="1" thickBot="1" x14ac:dyDescent="0.3">
      <c r="A210" s="559">
        <v>43</v>
      </c>
      <c r="B210" s="2118" t="s">
        <v>591</v>
      </c>
      <c r="C210" s="2119"/>
      <c r="D210" s="2120"/>
      <c r="E210" s="560"/>
      <c r="F210" s="1074"/>
      <c r="G210" s="1075"/>
      <c r="H210" s="1075"/>
      <c r="I210" s="562"/>
      <c r="J210" s="562"/>
      <c r="K210" s="562"/>
      <c r="L210" s="562"/>
      <c r="M210" s="1554" t="s">
        <v>5217</v>
      </c>
    </row>
    <row r="211" spans="1:13" ht="38.25" customHeight="1" thickBot="1" x14ac:dyDescent="0.3">
      <c r="A211" s="563">
        <v>44</v>
      </c>
      <c r="B211" s="2118" t="s">
        <v>5280</v>
      </c>
      <c r="C211" s="2119"/>
      <c r="D211" s="2120"/>
      <c r="E211" s="564"/>
      <c r="F211" s="1076"/>
      <c r="G211" s="1077"/>
      <c r="H211" s="1077"/>
      <c r="I211" s="562"/>
      <c r="J211" s="562"/>
      <c r="K211" s="562"/>
      <c r="L211" s="562"/>
      <c r="M211" s="1554" t="s">
        <v>5217</v>
      </c>
    </row>
    <row r="212" spans="1:13" ht="18" customHeight="1" thickBot="1" x14ac:dyDescent="0.3">
      <c r="A212" s="1338"/>
      <c r="B212" s="1339"/>
      <c r="C212" s="1339"/>
      <c r="D212" s="2613" t="s">
        <v>5366</v>
      </c>
      <c r="E212" s="2614"/>
      <c r="F212" s="2614"/>
      <c r="G212" s="2615"/>
      <c r="H212" s="2616" t="s">
        <v>5367</v>
      </c>
      <c r="I212" s="2617"/>
      <c r="J212" s="2617"/>
      <c r="K212" s="2618"/>
      <c r="L212" s="1064" t="s">
        <v>444</v>
      </c>
      <c r="M212" s="1554" t="s">
        <v>5217</v>
      </c>
    </row>
    <row r="213" spans="1:13" ht="24.75" customHeight="1" thickBot="1" x14ac:dyDescent="0.3">
      <c r="A213" s="572">
        <v>45</v>
      </c>
      <c r="B213" s="2118" t="s">
        <v>361</v>
      </c>
      <c r="C213" s="2119"/>
      <c r="D213" s="2120"/>
      <c r="E213" s="1079"/>
      <c r="F213" s="1080"/>
      <c r="G213" s="1340"/>
      <c r="H213" s="1340"/>
      <c r="I213" s="1080"/>
      <c r="J213" s="1080"/>
      <c r="K213" s="1081"/>
      <c r="L213" s="576">
        <f>SUM(C213:J213)</f>
        <v>0</v>
      </c>
      <c r="M213" s="1554" t="s">
        <v>5217</v>
      </c>
    </row>
    <row r="214" spans="1:13" ht="24.75" customHeight="1" thickBot="1" x14ac:dyDescent="0.3">
      <c r="A214" s="577">
        <v>46</v>
      </c>
      <c r="B214" s="2118" t="s">
        <v>362</v>
      </c>
      <c r="C214" s="2119"/>
      <c r="D214" s="2119"/>
      <c r="E214" s="1079"/>
      <c r="F214" s="1080"/>
      <c r="G214" s="1340"/>
      <c r="H214" s="1340"/>
      <c r="I214" s="1080"/>
      <c r="J214" s="1080"/>
      <c r="K214" s="1081"/>
      <c r="L214" s="576">
        <f t="shared" ref="L214:L216" si="44">SUM(C214:J214)</f>
        <v>0</v>
      </c>
      <c r="M214" s="1554" t="s">
        <v>5217</v>
      </c>
    </row>
    <row r="215" spans="1:13" ht="24.75" customHeight="1" thickBot="1" x14ac:dyDescent="0.3">
      <c r="A215" s="577">
        <v>47</v>
      </c>
      <c r="B215" s="2118" t="s">
        <v>363</v>
      </c>
      <c r="C215" s="2119"/>
      <c r="D215" s="2119"/>
      <c r="E215" s="1079"/>
      <c r="F215" s="1080"/>
      <c r="G215" s="1340"/>
      <c r="H215" s="1340"/>
      <c r="I215" s="1080"/>
      <c r="J215" s="1080"/>
      <c r="K215" s="1081"/>
      <c r="L215" s="576">
        <f t="shared" si="44"/>
        <v>0</v>
      </c>
      <c r="M215" s="1554" t="s">
        <v>5217</v>
      </c>
    </row>
    <row r="216" spans="1:13" ht="24.75" customHeight="1" thickBot="1" x14ac:dyDescent="0.3">
      <c r="A216" s="577">
        <v>48</v>
      </c>
      <c r="B216" s="2137" t="s">
        <v>364</v>
      </c>
      <c r="C216" s="2138"/>
      <c r="D216" s="2138"/>
      <c r="E216" s="1082"/>
      <c r="F216" s="1083"/>
      <c r="G216" s="1341"/>
      <c r="H216" s="1341"/>
      <c r="I216" s="1083"/>
      <c r="J216" s="1083"/>
      <c r="K216" s="1084"/>
      <c r="L216" s="576">
        <f t="shared" si="44"/>
        <v>0</v>
      </c>
      <c r="M216" s="1554" t="s">
        <v>5217</v>
      </c>
    </row>
    <row r="217" spans="1:13" ht="0.75" customHeight="1" thickBot="1" x14ac:dyDescent="0.3">
      <c r="A217" s="580"/>
      <c r="B217" s="581"/>
      <c r="C217" s="582"/>
      <c r="D217" s="582"/>
      <c r="E217" s="583"/>
      <c r="F217" s="584"/>
      <c r="G217" s="584"/>
      <c r="H217" s="584"/>
      <c r="I217" s="584"/>
      <c r="J217" s="584"/>
      <c r="K217" s="584"/>
      <c r="L217" s="585"/>
      <c r="M217" s="1554" t="s">
        <v>5217</v>
      </c>
    </row>
    <row r="218" spans="1:13" ht="30.75" hidden="1" customHeight="1" x14ac:dyDescent="0.25">
      <c r="A218" s="2139">
        <v>49</v>
      </c>
      <c r="B218" s="2141" t="s">
        <v>365</v>
      </c>
      <c r="C218" s="2142"/>
      <c r="D218" s="2143"/>
      <c r="E218" s="1342" t="s">
        <v>510</v>
      </c>
      <c r="F218" s="1343" t="s">
        <v>511</v>
      </c>
      <c r="G218" s="1343" t="s">
        <v>512</v>
      </c>
      <c r="H218" s="1344" t="s">
        <v>513</v>
      </c>
      <c r="I218" s="589"/>
      <c r="J218" s="590"/>
      <c r="K218" s="590"/>
      <c r="L218" s="591"/>
      <c r="M218" s="1554" t="s">
        <v>5455</v>
      </c>
    </row>
    <row r="219" spans="1:13" ht="18.75" hidden="1" customHeight="1" thickBot="1" x14ac:dyDescent="0.3">
      <c r="A219" s="2140"/>
      <c r="B219" s="2144"/>
      <c r="C219" s="2145"/>
      <c r="D219" s="2146"/>
      <c r="E219" s="592"/>
      <c r="F219" s="593"/>
      <c r="G219" s="593"/>
      <c r="H219" s="594"/>
      <c r="I219" s="595"/>
      <c r="J219" s="596"/>
      <c r="K219" s="596"/>
      <c r="L219" s="597"/>
      <c r="M219" s="1554" t="s">
        <v>5455</v>
      </c>
    </row>
    <row r="220" spans="1:13" ht="1.5" customHeight="1" thickBot="1" x14ac:dyDescent="0.3">
      <c r="A220" s="580"/>
      <c r="B220" s="581"/>
      <c r="C220" s="582"/>
      <c r="D220" s="582"/>
      <c r="E220" s="583"/>
      <c r="F220" s="584"/>
      <c r="G220" s="584"/>
      <c r="H220" s="584"/>
      <c r="I220" s="584"/>
      <c r="J220" s="584"/>
      <c r="K220" s="584"/>
      <c r="L220" s="585"/>
      <c r="M220" s="1554" t="s">
        <v>5217</v>
      </c>
    </row>
    <row r="221" spans="1:13" ht="21" hidden="1" customHeight="1" thickBot="1" x14ac:dyDescent="0.3">
      <c r="A221" s="572">
        <v>50</v>
      </c>
      <c r="B221" s="2147" t="s">
        <v>5281</v>
      </c>
      <c r="C221" s="2148"/>
      <c r="D221" s="2148"/>
      <c r="E221" s="598"/>
      <c r="F221" s="599"/>
      <c r="G221" s="600"/>
      <c r="H221" s="600"/>
      <c r="I221" s="600"/>
      <c r="J221" s="600"/>
      <c r="K221" s="600"/>
      <c r="L221" s="600"/>
      <c r="M221" s="1554" t="s">
        <v>5455</v>
      </c>
    </row>
    <row r="222" spans="1:13" ht="21" hidden="1" customHeight="1" thickBot="1" x14ac:dyDescent="0.3">
      <c r="A222" s="601">
        <v>51</v>
      </c>
      <c r="B222" s="2131" t="s">
        <v>5282</v>
      </c>
      <c r="C222" s="2132"/>
      <c r="D222" s="2132"/>
      <c r="E222" s="1086"/>
      <c r="F222" s="599"/>
      <c r="G222" s="600"/>
      <c r="H222" s="600"/>
      <c r="I222" s="600"/>
      <c r="J222" s="600"/>
      <c r="K222" s="600"/>
      <c r="L222" s="600"/>
      <c r="M222" s="1554" t="s">
        <v>5455</v>
      </c>
    </row>
    <row r="223" spans="1:13" ht="21" hidden="1" customHeight="1" thickBot="1" x14ac:dyDescent="0.3">
      <c r="A223" s="603">
        <v>52</v>
      </c>
      <c r="B223" s="2131" t="s">
        <v>5283</v>
      </c>
      <c r="C223" s="2132"/>
      <c r="D223" s="2132"/>
      <c r="E223" s="602"/>
      <c r="F223" s="599"/>
      <c r="G223" s="600"/>
      <c r="H223" s="600"/>
      <c r="I223" s="600"/>
      <c r="J223" s="600"/>
      <c r="K223" s="600"/>
      <c r="L223" s="600"/>
      <c r="M223" s="1554" t="s">
        <v>5455</v>
      </c>
    </row>
    <row r="224" spans="1:13" ht="21" hidden="1" customHeight="1" thickBot="1" x14ac:dyDescent="0.3">
      <c r="A224" s="603">
        <v>53</v>
      </c>
      <c r="B224" s="2118" t="s">
        <v>5284</v>
      </c>
      <c r="C224" s="2119"/>
      <c r="D224" s="2119"/>
      <c r="E224" s="602"/>
      <c r="F224" s="599"/>
      <c r="G224" s="600"/>
      <c r="H224" s="600"/>
      <c r="I224" s="600"/>
      <c r="J224" s="600"/>
      <c r="K224" s="600"/>
      <c r="L224" s="600"/>
      <c r="M224" s="1554" t="s">
        <v>5455</v>
      </c>
    </row>
    <row r="225" spans="1:13" ht="21" hidden="1" customHeight="1" thickBot="1" x14ac:dyDescent="0.3">
      <c r="A225" s="603">
        <v>54</v>
      </c>
      <c r="B225" s="2118" t="s">
        <v>5285</v>
      </c>
      <c r="C225" s="2119"/>
      <c r="D225" s="2119"/>
      <c r="E225" s="602"/>
      <c r="F225" s="599"/>
      <c r="G225" s="600"/>
      <c r="H225" s="600"/>
      <c r="I225" s="600"/>
      <c r="J225" s="600"/>
      <c r="K225" s="600"/>
      <c r="L225" s="600"/>
      <c r="M225" s="1554" t="s">
        <v>5455</v>
      </c>
    </row>
    <row r="226" spans="1:13" ht="21" hidden="1" customHeight="1" thickBot="1" x14ac:dyDescent="0.3">
      <c r="A226" s="572">
        <v>55</v>
      </c>
      <c r="B226" s="2133" t="s">
        <v>5286</v>
      </c>
      <c r="C226" s="2134"/>
      <c r="D226" s="2134"/>
      <c r="E226" s="602"/>
      <c r="F226" s="599"/>
      <c r="G226" s="600"/>
      <c r="H226" s="600"/>
      <c r="I226" s="600"/>
      <c r="J226" s="600"/>
      <c r="K226" s="600"/>
      <c r="L226" s="600"/>
      <c r="M226" s="1554" t="s">
        <v>5455</v>
      </c>
    </row>
    <row r="227" spans="1:13" ht="21" hidden="1" customHeight="1" thickBot="1" x14ac:dyDescent="0.3">
      <c r="A227" s="601">
        <v>56</v>
      </c>
      <c r="B227" s="2135" t="s">
        <v>5287</v>
      </c>
      <c r="C227" s="2136"/>
      <c r="D227" s="2136"/>
      <c r="E227" s="602"/>
      <c r="F227" s="599"/>
      <c r="G227" s="600"/>
      <c r="H227" s="600"/>
      <c r="I227" s="600"/>
      <c r="J227" s="600"/>
      <c r="K227" s="600"/>
      <c r="L227" s="600"/>
      <c r="M227" s="1554" t="s">
        <v>5455</v>
      </c>
    </row>
    <row r="228" spans="1:13" ht="21" hidden="1" customHeight="1" thickBot="1" x14ac:dyDescent="0.3">
      <c r="A228" s="603">
        <v>57</v>
      </c>
      <c r="B228" s="2135" t="s">
        <v>5288</v>
      </c>
      <c r="C228" s="2136"/>
      <c r="D228" s="2136"/>
      <c r="E228" s="602"/>
      <c r="F228" s="599"/>
      <c r="G228" s="600"/>
      <c r="H228" s="600"/>
      <c r="I228" s="600"/>
      <c r="J228" s="600"/>
      <c r="K228" s="600"/>
      <c r="L228" s="600"/>
      <c r="M228" s="1554" t="s">
        <v>5455</v>
      </c>
    </row>
    <row r="229" spans="1:13" ht="21" hidden="1" customHeight="1" thickBot="1" x14ac:dyDescent="0.3">
      <c r="A229" s="572">
        <v>58</v>
      </c>
      <c r="B229" s="2135" t="s">
        <v>5289</v>
      </c>
      <c r="C229" s="2136"/>
      <c r="D229" s="2136"/>
      <c r="E229" s="602"/>
      <c r="F229" s="599"/>
      <c r="G229" s="600"/>
      <c r="H229" s="600"/>
      <c r="I229" s="600"/>
      <c r="J229" s="600"/>
      <c r="K229" s="600"/>
      <c r="L229" s="600"/>
      <c r="M229" s="1554" t="s">
        <v>5455</v>
      </c>
    </row>
    <row r="230" spans="1:13" ht="21" hidden="1" customHeight="1" thickBot="1" x14ac:dyDescent="0.3">
      <c r="A230" s="601">
        <v>59</v>
      </c>
      <c r="B230" s="2135" t="s">
        <v>5290</v>
      </c>
      <c r="C230" s="2136"/>
      <c r="D230" s="2136"/>
      <c r="E230" s="602"/>
      <c r="F230" s="599"/>
      <c r="G230" s="600"/>
      <c r="H230" s="600"/>
      <c r="I230" s="600"/>
      <c r="J230" s="600"/>
      <c r="K230" s="600"/>
      <c r="L230" s="600"/>
      <c r="M230" s="1554" t="s">
        <v>5455</v>
      </c>
    </row>
    <row r="231" spans="1:13" ht="21" hidden="1" customHeight="1" thickBot="1" x14ac:dyDescent="0.3">
      <c r="A231" s="601">
        <v>60</v>
      </c>
      <c r="B231" s="2131" t="s">
        <v>5291</v>
      </c>
      <c r="C231" s="2132"/>
      <c r="D231" s="2132"/>
      <c r="E231" s="604"/>
      <c r="F231" s="2158"/>
      <c r="G231" s="2159"/>
      <c r="H231" s="2159"/>
      <c r="I231" s="2159"/>
      <c r="J231" s="2159"/>
      <c r="K231" s="2159"/>
      <c r="L231" s="2159"/>
      <c r="M231" s="1554" t="s">
        <v>5455</v>
      </c>
    </row>
    <row r="232" spans="1:13" ht="30.75" hidden="1" customHeight="1" thickBot="1" x14ac:dyDescent="0.3">
      <c r="A232" s="2160">
        <v>61</v>
      </c>
      <c r="B232" s="2162" t="s">
        <v>367</v>
      </c>
      <c r="C232" s="2163"/>
      <c r="D232" s="1345" t="s">
        <v>525</v>
      </c>
      <c r="E232" s="1346" t="s">
        <v>526</v>
      </c>
      <c r="F232" s="1347" t="s">
        <v>527</v>
      </c>
      <c r="G232" s="1347" t="s">
        <v>528</v>
      </c>
      <c r="H232" s="1347" t="s">
        <v>529</v>
      </c>
      <c r="I232" s="1347" t="s">
        <v>530</v>
      </c>
      <c r="J232" s="1347" t="s">
        <v>531</v>
      </c>
      <c r="K232" s="1347" t="s">
        <v>532</v>
      </c>
      <c r="L232" s="1348" t="s">
        <v>533</v>
      </c>
      <c r="M232" s="1554" t="s">
        <v>5455</v>
      </c>
    </row>
    <row r="233" spans="1:13" ht="21" hidden="1" customHeight="1" thickBot="1" x14ac:dyDescent="0.3">
      <c r="A233" s="2161"/>
      <c r="B233" s="2137"/>
      <c r="C233" s="2510"/>
      <c r="D233" s="1088"/>
      <c r="E233" s="610"/>
      <c r="F233" s="610"/>
      <c r="G233" s="610"/>
      <c r="H233" s="610"/>
      <c r="I233" s="610"/>
      <c r="J233" s="610"/>
      <c r="K233" s="610"/>
      <c r="L233" s="611"/>
      <c r="M233" s="1554" t="s">
        <v>5455</v>
      </c>
    </row>
    <row r="234" spans="1:13" ht="31.5" hidden="1" customHeight="1" x14ac:dyDescent="0.25">
      <c r="A234" s="2153">
        <v>62</v>
      </c>
      <c r="B234" s="2141" t="s">
        <v>368</v>
      </c>
      <c r="C234" s="2142"/>
      <c r="D234" s="2143"/>
      <c r="E234" s="1089" t="s">
        <v>534</v>
      </c>
      <c r="F234" s="1090" t="s">
        <v>535</v>
      </c>
      <c r="G234" s="1091" t="s">
        <v>536</v>
      </c>
      <c r="H234" s="615"/>
      <c r="I234" s="615"/>
      <c r="J234" s="615"/>
      <c r="K234" s="616"/>
      <c r="L234" s="221"/>
      <c r="M234" s="1554" t="s">
        <v>5455</v>
      </c>
    </row>
    <row r="235" spans="1:13" ht="21" hidden="1" customHeight="1" thickBot="1" x14ac:dyDescent="0.3">
      <c r="A235" s="2154"/>
      <c r="B235" s="2144"/>
      <c r="C235" s="2145"/>
      <c r="D235" s="2146"/>
      <c r="E235" s="617"/>
      <c r="F235" s="618"/>
      <c r="G235" s="619"/>
      <c r="H235" s="615"/>
      <c r="I235" s="615"/>
      <c r="J235" s="615"/>
      <c r="K235" s="616"/>
      <c r="L235" s="221"/>
      <c r="M235" s="1554" t="s">
        <v>5455</v>
      </c>
    </row>
    <row r="236" spans="1:13" ht="25.5" hidden="1" customHeight="1" thickBot="1" x14ac:dyDescent="0.3">
      <c r="A236" s="2153">
        <v>63</v>
      </c>
      <c r="B236" s="2141" t="s">
        <v>369</v>
      </c>
      <c r="C236" s="2142"/>
      <c r="D236" s="2143"/>
      <c r="E236" s="1349" t="s">
        <v>537</v>
      </c>
      <c r="F236" s="621" t="s">
        <v>538</v>
      </c>
      <c r="G236" s="1350" t="s">
        <v>539</v>
      </c>
      <c r="H236" s="1350" t="s">
        <v>540</v>
      </c>
      <c r="I236" s="1351" t="s">
        <v>541</v>
      </c>
      <c r="J236" s="615"/>
      <c r="K236" s="615"/>
      <c r="L236" s="615"/>
      <c r="M236" s="1554" t="s">
        <v>5455</v>
      </c>
    </row>
    <row r="237" spans="1:13" ht="18.75" hidden="1" customHeight="1" thickBot="1" x14ac:dyDescent="0.3">
      <c r="A237" s="2154"/>
      <c r="B237" s="2144"/>
      <c r="C237" s="2145"/>
      <c r="D237" s="2146"/>
      <c r="E237" s="623"/>
      <c r="F237" s="623"/>
      <c r="G237" s="623"/>
      <c r="H237" s="623"/>
      <c r="I237" s="623"/>
      <c r="J237" s="615"/>
      <c r="K237" s="615"/>
      <c r="L237" s="615"/>
      <c r="M237" s="1554" t="s">
        <v>5455</v>
      </c>
    </row>
    <row r="238" spans="1:13" ht="36" customHeight="1" thickBot="1" x14ac:dyDescent="0.3">
      <c r="A238" s="559">
        <v>64</v>
      </c>
      <c r="B238" s="2155" t="s">
        <v>370</v>
      </c>
      <c r="C238" s="2156"/>
      <c r="D238" s="2157"/>
      <c r="E238" s="624"/>
      <c r="F238" s="600"/>
      <c r="G238" s="615"/>
      <c r="H238" s="615"/>
      <c r="I238" s="615"/>
      <c r="J238" s="615"/>
      <c r="K238" s="615"/>
      <c r="L238" s="615"/>
      <c r="M238" s="1554" t="s">
        <v>5217</v>
      </c>
    </row>
    <row r="239" spans="1:13" ht="35.25" customHeight="1" thickBot="1" x14ac:dyDescent="0.3">
      <c r="A239" s="563">
        <v>65</v>
      </c>
      <c r="B239" s="2155" t="s">
        <v>371</v>
      </c>
      <c r="C239" s="2156"/>
      <c r="D239" s="2157"/>
      <c r="E239" s="625"/>
      <c r="F239" s="600"/>
      <c r="G239" s="615"/>
      <c r="H239" s="615"/>
      <c r="I239" s="615"/>
      <c r="J239" s="615"/>
      <c r="K239" s="615"/>
      <c r="L239" s="615"/>
      <c r="M239" s="1554" t="s">
        <v>5217</v>
      </c>
    </row>
    <row r="240" spans="1:13" ht="39" customHeight="1" thickBot="1" x14ac:dyDescent="0.3">
      <c r="A240" s="2160">
        <v>66</v>
      </c>
      <c r="B240" s="2141" t="s">
        <v>372</v>
      </c>
      <c r="C240" s="2142"/>
      <c r="D240" s="2143"/>
      <c r="E240" s="1092" t="s">
        <v>542</v>
      </c>
      <c r="F240" s="1092" t="s">
        <v>543</v>
      </c>
      <c r="G240" s="1092" t="s">
        <v>544</v>
      </c>
      <c r="H240" s="1093" t="s">
        <v>545</v>
      </c>
      <c r="I240" s="615"/>
      <c r="J240" s="615"/>
      <c r="K240" s="615"/>
      <c r="L240" s="615"/>
      <c r="M240" s="1554" t="s">
        <v>5217</v>
      </c>
    </row>
    <row r="241" spans="1:13" ht="23.25" customHeight="1" thickBot="1" x14ac:dyDescent="0.3">
      <c r="A241" s="2161"/>
      <c r="B241" s="2144"/>
      <c r="C241" s="2145"/>
      <c r="D241" s="2146"/>
      <c r="E241" s="628"/>
      <c r="F241" s="629"/>
      <c r="G241" s="630"/>
      <c r="H241" s="630"/>
      <c r="I241" s="615"/>
      <c r="J241" s="615"/>
      <c r="K241" s="615"/>
      <c r="L241" s="615"/>
      <c r="M241" s="1554" t="s">
        <v>5217</v>
      </c>
    </row>
    <row r="242" spans="1:13" ht="15.75" customHeight="1" x14ac:dyDescent="0.25">
      <c r="A242" s="2160">
        <v>67</v>
      </c>
      <c r="B242" s="2173" t="s">
        <v>373</v>
      </c>
      <c r="C242" s="2186"/>
      <c r="D242" s="2174"/>
      <c r="E242" s="631" t="s">
        <v>546</v>
      </c>
      <c r="F242" s="632" t="s">
        <v>547</v>
      </c>
      <c r="G242" s="633" t="s">
        <v>548</v>
      </c>
      <c r="H242" s="634" t="s">
        <v>549</v>
      </c>
      <c r="I242" s="2149" t="s">
        <v>550</v>
      </c>
      <c r="J242" s="2150"/>
      <c r="K242" s="2150"/>
      <c r="L242" s="2150"/>
      <c r="M242" s="1554" t="s">
        <v>5217</v>
      </c>
    </row>
    <row r="243" spans="1:13" ht="19.5" customHeight="1" thickBot="1" x14ac:dyDescent="0.3">
      <c r="A243" s="2512"/>
      <c r="B243" s="2177"/>
      <c r="C243" s="2513"/>
      <c r="D243" s="2178"/>
      <c r="E243" s="635"/>
      <c r="F243" s="636"/>
      <c r="G243" s="637"/>
      <c r="H243" s="638"/>
      <c r="I243" s="2151"/>
      <c r="J243" s="2152"/>
      <c r="K243" s="2152"/>
      <c r="L243" s="2152"/>
      <c r="M243" s="1554" t="s">
        <v>5217</v>
      </c>
    </row>
    <row r="244" spans="1:13" ht="27" customHeight="1" thickBot="1" x14ac:dyDescent="0.3">
      <c r="A244" s="639">
        <v>68</v>
      </c>
      <c r="B244" s="2166" t="s">
        <v>374</v>
      </c>
      <c r="C244" s="2167"/>
      <c r="D244" s="2168"/>
      <c r="E244" s="640"/>
      <c r="F244" s="221"/>
      <c r="G244" s="221"/>
      <c r="H244" s="221"/>
      <c r="I244" s="221"/>
      <c r="J244" s="221"/>
      <c r="K244" s="221"/>
      <c r="L244" s="221"/>
      <c r="M244" s="1554" t="s">
        <v>5217</v>
      </c>
    </row>
    <row r="245" spans="1:13" ht="41.25" hidden="1" customHeight="1" thickBot="1" x14ac:dyDescent="0.3">
      <c r="A245" s="559">
        <v>69</v>
      </c>
      <c r="B245" s="2166" t="s">
        <v>375</v>
      </c>
      <c r="C245" s="2167"/>
      <c r="D245" s="2168"/>
      <c r="E245" s="641"/>
      <c r="F245" s="221"/>
      <c r="G245" s="221"/>
      <c r="H245" s="221"/>
      <c r="I245" s="221"/>
      <c r="J245" s="221"/>
      <c r="K245" s="221"/>
      <c r="L245" s="221"/>
      <c r="M245" s="1554" t="s">
        <v>5455</v>
      </c>
    </row>
    <row r="246" spans="1:13" ht="57" hidden="1" customHeight="1" x14ac:dyDescent="0.25">
      <c r="A246" s="2160">
        <v>70</v>
      </c>
      <c r="B246" s="2520" t="s">
        <v>5292</v>
      </c>
      <c r="C246" s="2521"/>
      <c r="D246" s="2641" t="s">
        <v>376</v>
      </c>
      <c r="E246" s="1352" t="s">
        <v>377</v>
      </c>
      <c r="F246" s="1353" t="s">
        <v>378</v>
      </c>
      <c r="G246" s="1354" t="s">
        <v>379</v>
      </c>
      <c r="H246" s="645"/>
      <c r="I246" s="645"/>
      <c r="J246" s="645"/>
      <c r="K246" s="645"/>
      <c r="L246" s="645"/>
      <c r="M246" s="1554" t="s">
        <v>5455</v>
      </c>
    </row>
    <row r="247" spans="1:13" ht="14.45" hidden="1" customHeight="1" thickBot="1" x14ac:dyDescent="0.3">
      <c r="A247" s="2172"/>
      <c r="B247" s="2522"/>
      <c r="C247" s="2523"/>
      <c r="D247" s="2642"/>
      <c r="E247" s="1355" t="s">
        <v>551</v>
      </c>
      <c r="F247" s="1356" t="s">
        <v>552</v>
      </c>
      <c r="G247" s="1357" t="s">
        <v>553</v>
      </c>
      <c r="H247" s="649"/>
      <c r="I247" s="649"/>
      <c r="J247" s="649"/>
      <c r="K247" s="649"/>
      <c r="L247" s="649"/>
      <c r="M247" s="1554" t="s">
        <v>5455</v>
      </c>
    </row>
    <row r="248" spans="1:13" ht="19.5" hidden="1" thickBot="1" x14ac:dyDescent="0.3">
      <c r="A248" s="2161"/>
      <c r="B248" s="2524"/>
      <c r="C248" s="2525"/>
      <c r="D248" s="650"/>
      <c r="E248" s="1100"/>
      <c r="F248" s="1101"/>
      <c r="G248" s="1102"/>
      <c r="H248" s="654"/>
      <c r="I248" s="655"/>
      <c r="J248" s="655"/>
      <c r="K248" s="655"/>
      <c r="L248" s="655"/>
      <c r="M248" s="1554" t="s">
        <v>5455</v>
      </c>
    </row>
    <row r="249" spans="1:13" ht="19.5" hidden="1" customHeight="1" thickBot="1" x14ac:dyDescent="0.3">
      <c r="A249" s="2160">
        <v>71</v>
      </c>
      <c r="B249" s="2162" t="s">
        <v>5293</v>
      </c>
      <c r="C249" s="2181"/>
      <c r="D249" s="2181"/>
      <c r="E249" s="1103" t="s">
        <v>554</v>
      </c>
      <c r="F249" s="1103" t="s">
        <v>555</v>
      </c>
      <c r="G249" s="1104" t="s">
        <v>556</v>
      </c>
      <c r="H249" s="658"/>
      <c r="I249" s="658"/>
      <c r="J249" s="655"/>
      <c r="K249" s="655"/>
      <c r="L249" s="655"/>
      <c r="M249" s="1554" t="s">
        <v>5294</v>
      </c>
    </row>
    <row r="250" spans="1:13" ht="19.5" hidden="1" thickBot="1" x14ac:dyDescent="0.3">
      <c r="A250" s="2161"/>
      <c r="B250" s="2137"/>
      <c r="C250" s="2138"/>
      <c r="D250" s="2138"/>
      <c r="E250" s="1105"/>
      <c r="F250" s="660"/>
      <c r="G250" s="660"/>
      <c r="H250" s="661"/>
      <c r="I250" s="662"/>
      <c r="J250" s="2511"/>
      <c r="K250" s="2511"/>
      <c r="L250" s="2511"/>
      <c r="M250" s="1554" t="s">
        <v>5294</v>
      </c>
    </row>
    <row r="251" spans="1:13" ht="25.5" customHeight="1" thickBot="1" x14ac:dyDescent="0.3">
      <c r="A251" s="1106">
        <v>72</v>
      </c>
      <c r="B251" s="2514" t="s">
        <v>381</v>
      </c>
      <c r="C251" s="2515"/>
      <c r="D251" s="2515"/>
      <c r="E251" s="1107"/>
      <c r="F251" s="666"/>
      <c r="G251" s="666"/>
      <c r="H251" s="667"/>
      <c r="I251" s="668"/>
      <c r="J251" s="669"/>
      <c r="K251" s="669"/>
      <c r="L251" s="669"/>
      <c r="M251" s="1554" t="s">
        <v>5217</v>
      </c>
    </row>
    <row r="252" spans="1:13" s="671" customFormat="1" ht="25.5" customHeight="1" thickBot="1" x14ac:dyDescent="0.3">
      <c r="A252" s="1106">
        <v>73</v>
      </c>
      <c r="B252" s="2516" t="s">
        <v>382</v>
      </c>
      <c r="C252" s="2517"/>
      <c r="D252" s="2517"/>
      <c r="E252" s="1108"/>
      <c r="F252" s="666"/>
      <c r="G252" s="666"/>
      <c r="H252" s="667"/>
      <c r="I252" s="668"/>
      <c r="J252" s="669"/>
      <c r="K252" s="669"/>
      <c r="L252" s="669"/>
      <c r="M252" s="1554" t="s">
        <v>5217</v>
      </c>
    </row>
    <row r="253" spans="1:13" s="671" customFormat="1" ht="31.5" customHeight="1" x14ac:dyDescent="0.25">
      <c r="A253" s="2160">
        <v>74</v>
      </c>
      <c r="B253" s="2162" t="s">
        <v>56</v>
      </c>
      <c r="C253" s="2181"/>
      <c r="D253" s="2518"/>
      <c r="E253" s="1358" t="s">
        <v>433</v>
      </c>
      <c r="F253" s="673" t="s">
        <v>434</v>
      </c>
      <c r="G253" s="674" t="s">
        <v>435</v>
      </c>
      <c r="H253" s="1112"/>
      <c r="I253" s="1113"/>
      <c r="J253" s="1114"/>
      <c r="K253" s="226" t="s">
        <v>5390</v>
      </c>
      <c r="L253" s="676"/>
      <c r="M253" s="1554" t="s">
        <v>5217</v>
      </c>
    </row>
    <row r="254" spans="1:13" ht="22.5" customHeight="1" thickBot="1" x14ac:dyDescent="0.3">
      <c r="A254" s="2161"/>
      <c r="B254" s="2137"/>
      <c r="C254" s="2138"/>
      <c r="D254" s="2519"/>
      <c r="E254" s="678"/>
      <c r="F254" s="679"/>
      <c r="G254" s="680"/>
      <c r="H254" s="1115"/>
      <c r="I254" s="1114"/>
      <c r="J254" s="1114"/>
      <c r="K254" s="226" t="s">
        <v>5390</v>
      </c>
      <c r="L254" s="676"/>
      <c r="M254" s="1554" t="s">
        <v>5217</v>
      </c>
    </row>
    <row r="255" spans="1:13" ht="18.75" customHeight="1" x14ac:dyDescent="0.25">
      <c r="A255" s="2160">
        <v>75</v>
      </c>
      <c r="B255" s="2162" t="s">
        <v>57</v>
      </c>
      <c r="C255" s="2181"/>
      <c r="D255" s="2181"/>
      <c r="E255" s="672" t="s">
        <v>436</v>
      </c>
      <c r="F255" s="681" t="s">
        <v>437</v>
      </c>
      <c r="G255" s="682" t="s">
        <v>438</v>
      </c>
      <c r="H255" s="2528"/>
      <c r="I255" s="2529"/>
      <c r="J255" s="2529"/>
      <c r="K255" s="2529"/>
      <c r="L255" s="2529"/>
      <c r="M255" s="1554" t="s">
        <v>5217</v>
      </c>
    </row>
    <row r="256" spans="1:13" ht="22.5" customHeight="1" thickBot="1" x14ac:dyDescent="0.3">
      <c r="A256" s="2161"/>
      <c r="B256" s="2164"/>
      <c r="C256" s="2117"/>
      <c r="D256" s="2117"/>
      <c r="E256" s="683"/>
      <c r="F256" s="684"/>
      <c r="G256" s="685"/>
      <c r="H256" s="2528"/>
      <c r="I256" s="2529"/>
      <c r="J256" s="2529"/>
      <c r="K256" s="2529"/>
      <c r="L256" s="2529"/>
      <c r="M256" s="1554" t="s">
        <v>5217</v>
      </c>
    </row>
    <row r="257" spans="1:20" ht="19.5" customHeight="1" thickBot="1" x14ac:dyDescent="0.3">
      <c r="A257" s="2153">
        <v>76</v>
      </c>
      <c r="B257" s="2208" t="s">
        <v>5295</v>
      </c>
      <c r="C257" s="2209"/>
      <c r="D257" s="2210"/>
      <c r="E257" s="2214" t="s">
        <v>5296</v>
      </c>
      <c r="F257" s="2215"/>
      <c r="G257" s="2215"/>
      <c r="H257" s="2214" t="s">
        <v>5297</v>
      </c>
      <c r="I257" s="2215"/>
      <c r="J257" s="2216"/>
      <c r="K257" s="2188" t="s">
        <v>5298</v>
      </c>
      <c r="L257" s="686"/>
      <c r="M257" s="1554" t="s">
        <v>5217</v>
      </c>
      <c r="Q257" s="687"/>
      <c r="R257" s="687" t="s">
        <v>561</v>
      </c>
      <c r="S257" s="687" t="s">
        <v>5299</v>
      </c>
    </row>
    <row r="258" spans="1:20" ht="15" customHeight="1" thickBot="1" x14ac:dyDescent="0.3">
      <c r="A258" s="2182"/>
      <c r="B258" s="2211"/>
      <c r="C258" s="2212"/>
      <c r="D258" s="2213"/>
      <c r="E258" s="688" t="s">
        <v>457</v>
      </c>
      <c r="F258" s="2190" t="s">
        <v>557</v>
      </c>
      <c r="G258" s="2191"/>
      <c r="H258" s="689" t="s">
        <v>457</v>
      </c>
      <c r="I258" s="2190" t="s">
        <v>557</v>
      </c>
      <c r="J258" s="2192"/>
      <c r="K258" s="2189"/>
      <c r="L258" s="221"/>
      <c r="M258" s="1554" t="s">
        <v>5217</v>
      </c>
      <c r="Q258" s="687">
        <f>H259-E259</f>
        <v>0</v>
      </c>
      <c r="R258" s="687" t="str">
        <f>IF(OR(Q258&lt;1,Q258&gt;30),"",1)</f>
        <v/>
      </c>
      <c r="S258" s="687" t="str">
        <f>IF(Q258&gt;30,1,"")</f>
        <v/>
      </c>
    </row>
    <row r="259" spans="1:20" x14ac:dyDescent="0.25">
      <c r="A259" s="2182"/>
      <c r="B259" s="2193" t="s">
        <v>33</v>
      </c>
      <c r="C259" s="2194"/>
      <c r="D259" s="2195"/>
      <c r="E259" s="690"/>
      <c r="F259" s="2196"/>
      <c r="G259" s="2196"/>
      <c r="H259" s="691"/>
      <c r="I259" s="2196"/>
      <c r="J259" s="2197"/>
      <c r="K259" s="692" t="str">
        <f>IF(I259="","",IF(I259&gt;F259,1,I259/F259))</f>
        <v/>
      </c>
      <c r="L259" s="221"/>
      <c r="M259" s="1554" t="s">
        <v>5217</v>
      </c>
      <c r="Q259" s="687">
        <f>H260-E260</f>
        <v>0</v>
      </c>
      <c r="R259" s="687" t="str">
        <f>IF(OR(Q259&lt;1,Q259&gt;30),"",1)</f>
        <v/>
      </c>
      <c r="S259" s="687" t="str">
        <f t="shared" ref="S259:S260" si="45">IF(Q259&gt;30,1,"")</f>
        <v/>
      </c>
    </row>
    <row r="260" spans="1:20" x14ac:dyDescent="0.25">
      <c r="A260" s="2182"/>
      <c r="B260" s="2198" t="s">
        <v>34</v>
      </c>
      <c r="C260" s="2199"/>
      <c r="D260" s="2200"/>
      <c r="E260" s="693"/>
      <c r="F260" s="2201"/>
      <c r="G260" s="2201"/>
      <c r="H260" s="694"/>
      <c r="I260" s="2201"/>
      <c r="J260" s="2202"/>
      <c r="K260" s="695" t="str">
        <f>IF(I260="","",IF(I260&gt;F260,1,I260/F260))</f>
        <v/>
      </c>
      <c r="L260" s="221"/>
      <c r="M260" s="1554" t="s">
        <v>5217</v>
      </c>
      <c r="Q260" s="687">
        <f>H261-E261</f>
        <v>0</v>
      </c>
      <c r="R260" s="687" t="str">
        <f>IF(OR(Q260&lt;1,Q260&gt;30),"",1)</f>
        <v/>
      </c>
      <c r="S260" s="687" t="str">
        <f t="shared" si="45"/>
        <v/>
      </c>
    </row>
    <row r="261" spans="1:20" ht="15.75" thickBot="1" x14ac:dyDescent="0.3">
      <c r="A261" s="2154"/>
      <c r="B261" s="2203" t="s">
        <v>35</v>
      </c>
      <c r="C261" s="2651"/>
      <c r="D261" s="2652"/>
      <c r="E261" s="696"/>
      <c r="F261" s="2206"/>
      <c r="G261" s="2206"/>
      <c r="H261" s="697"/>
      <c r="I261" s="2206"/>
      <c r="J261" s="2207"/>
      <c r="K261" s="698" t="str">
        <f>IF(I261="","",IF(I261&gt;F261,1,I261/F261))</f>
        <v/>
      </c>
      <c r="L261" s="221"/>
      <c r="M261" s="1554" t="s">
        <v>5217</v>
      </c>
      <c r="Q261" s="687"/>
      <c r="R261" s="687">
        <f>SUM(R258:R260)</f>
        <v>0</v>
      </c>
      <c r="S261" s="687">
        <f>SUM(S258:S260)</f>
        <v>0</v>
      </c>
    </row>
    <row r="262" spans="1:20" ht="15" hidden="1" customHeight="1" x14ac:dyDescent="0.25">
      <c r="A262" s="2160">
        <v>77</v>
      </c>
      <c r="B262" s="2162" t="s">
        <v>5300</v>
      </c>
      <c r="C262" s="1359"/>
      <c r="D262" s="2643" t="s">
        <v>5366</v>
      </c>
      <c r="E262" s="2644"/>
      <c r="F262" s="2644"/>
      <c r="G262" s="2645"/>
      <c r="H262" s="2646" t="s">
        <v>5367</v>
      </c>
      <c r="I262" s="2647"/>
      <c r="J262" s="2647"/>
      <c r="K262" s="2648"/>
      <c r="L262" s="2649" t="s">
        <v>444</v>
      </c>
      <c r="M262" s="1554" t="s">
        <v>5302</v>
      </c>
    </row>
    <row r="263" spans="1:20" ht="16.5" hidden="1" thickBot="1" x14ac:dyDescent="0.3">
      <c r="A263" s="2172"/>
      <c r="B263" s="2164"/>
      <c r="C263" s="1360" t="s">
        <v>5391</v>
      </c>
      <c r="D263" s="1361" t="s">
        <v>5392</v>
      </c>
      <c r="E263" s="1362" t="s">
        <v>5393</v>
      </c>
      <c r="F263" s="1363" t="s">
        <v>5394</v>
      </c>
      <c r="G263" s="1658" t="s">
        <v>5220</v>
      </c>
      <c r="H263" s="1659" t="s">
        <v>5220</v>
      </c>
      <c r="I263" s="1362" t="s">
        <v>5392</v>
      </c>
      <c r="J263" s="1362" t="s">
        <v>5393</v>
      </c>
      <c r="K263" s="1364" t="s">
        <v>5394</v>
      </c>
      <c r="L263" s="2650"/>
      <c r="M263" s="1554" t="s">
        <v>5302</v>
      </c>
      <c r="Q263" s="687" t="s">
        <v>5303</v>
      </c>
      <c r="R263" s="687"/>
      <c r="S263" s="687">
        <v>3</v>
      </c>
      <c r="T263" s="687" t="str">
        <f>IF($S$261=3,1,"")</f>
        <v/>
      </c>
    </row>
    <row r="264" spans="1:20" ht="16.5" hidden="1" thickBot="1" x14ac:dyDescent="0.3">
      <c r="A264" s="2172"/>
      <c r="B264" s="2217"/>
      <c r="C264" s="1365" t="s">
        <v>385</v>
      </c>
      <c r="D264" s="1366"/>
      <c r="E264" s="703"/>
      <c r="F264" s="703"/>
      <c r="G264" s="1367">
        <f>SUM(D264:F264)</f>
        <v>0</v>
      </c>
      <c r="H264" s="1368">
        <f>SUM(I264:K264)</f>
        <v>0</v>
      </c>
      <c r="I264" s="1366"/>
      <c r="J264" s="703"/>
      <c r="K264" s="703"/>
      <c r="L264" s="1369">
        <f>SUM(G264:H264)</f>
        <v>0</v>
      </c>
      <c r="M264" s="1554" t="s">
        <v>5302</v>
      </c>
      <c r="Q264" s="687" t="s">
        <v>5303</v>
      </c>
      <c r="R264" s="687"/>
      <c r="S264" s="687">
        <v>3</v>
      </c>
      <c r="T264" s="687" t="str">
        <f>IF($S$261=3,1,"")</f>
        <v/>
      </c>
    </row>
    <row r="265" spans="1:20" ht="16.5" hidden="1" thickBot="1" x14ac:dyDescent="0.3">
      <c r="A265" s="2172"/>
      <c r="B265" s="2217"/>
      <c r="C265" s="1370" t="s">
        <v>386</v>
      </c>
      <c r="D265" s="1371"/>
      <c r="E265" s="706"/>
      <c r="F265" s="706"/>
      <c r="G265" s="1372">
        <f>SUM(D265:F265)</f>
        <v>0</v>
      </c>
      <c r="H265" s="1373">
        <f>SUM(I265:K265)</f>
        <v>0</v>
      </c>
      <c r="I265" s="1371"/>
      <c r="J265" s="706"/>
      <c r="K265" s="706"/>
      <c r="L265" s="1374">
        <f>SUM(G265:H265)</f>
        <v>0</v>
      </c>
      <c r="M265" s="1554" t="s">
        <v>5302</v>
      </c>
      <c r="Q265" s="687" t="s">
        <v>5304</v>
      </c>
      <c r="R265" s="687"/>
      <c r="S265" s="687">
        <v>2</v>
      </c>
      <c r="T265" s="687" t="str">
        <f>IF($S$261=2,1,"")</f>
        <v/>
      </c>
    </row>
    <row r="266" spans="1:20" ht="15.75" hidden="1" thickBot="1" x14ac:dyDescent="0.3">
      <c r="A266" s="2161"/>
      <c r="B266" s="2218"/>
      <c r="C266" s="1375" t="s">
        <v>444</v>
      </c>
      <c r="D266" s="1376">
        <f t="shared" ref="D266" si="46">SUM(D264:D265)</f>
        <v>0</v>
      </c>
      <c r="E266" s="533">
        <f t="shared" ref="E266:K266" si="47">SUM(E264:E265)</f>
        <v>0</v>
      </c>
      <c r="F266" s="533">
        <f t="shared" si="47"/>
        <v>0</v>
      </c>
      <c r="G266" s="1377">
        <f t="shared" si="47"/>
        <v>0</v>
      </c>
      <c r="H266" s="1376">
        <f t="shared" si="47"/>
        <v>0</v>
      </c>
      <c r="I266" s="533">
        <f t="shared" si="47"/>
        <v>0</v>
      </c>
      <c r="J266" s="533">
        <f t="shared" si="47"/>
        <v>0</v>
      </c>
      <c r="K266" s="1377">
        <f t="shared" si="47"/>
        <v>0</v>
      </c>
      <c r="L266" s="1018">
        <f>SUM(L264:L265)</f>
        <v>0</v>
      </c>
      <c r="M266" s="1554" t="s">
        <v>5302</v>
      </c>
      <c r="Q266" s="687" t="s">
        <v>5305</v>
      </c>
      <c r="R266" s="687"/>
      <c r="S266" s="687">
        <v>1</v>
      </c>
      <c r="T266" s="687" t="str">
        <f>IF($S$261=1,1,"")</f>
        <v/>
      </c>
    </row>
    <row r="267" spans="1:20" ht="27" hidden="1" customHeight="1" thickBot="1" x14ac:dyDescent="0.3">
      <c r="A267" s="664">
        <v>78</v>
      </c>
      <c r="B267" s="2155" t="s">
        <v>387</v>
      </c>
      <c r="C267" s="2156"/>
      <c r="D267" s="1378" t="s">
        <v>562</v>
      </c>
      <c r="E267" s="2221"/>
      <c r="F267" s="2221"/>
      <c r="G267" s="2221"/>
      <c r="H267" s="711" t="s">
        <v>563</v>
      </c>
      <c r="I267" s="2538"/>
      <c r="J267" s="2539"/>
      <c r="K267" s="2223"/>
      <c r="L267" s="713"/>
      <c r="M267" s="1554" t="s">
        <v>5455</v>
      </c>
      <c r="Q267" s="217" t="s">
        <v>5306</v>
      </c>
      <c r="S267" s="217">
        <v>0</v>
      </c>
      <c r="T267" s="687" t="str">
        <f>IF(AND($R$261=0,S261=0),"",IF(AND(S261=0,R261&gt;0),1,IF(R261=3,1,"")))</f>
        <v/>
      </c>
    </row>
    <row r="268" spans="1:20" ht="24" customHeight="1" x14ac:dyDescent="0.25">
      <c r="A268" s="2224">
        <v>79</v>
      </c>
      <c r="B268" s="2225" t="s">
        <v>388</v>
      </c>
      <c r="C268" s="2226"/>
      <c r="D268" s="2227"/>
      <c r="E268" s="2231" t="s">
        <v>564</v>
      </c>
      <c r="F268" s="2231"/>
      <c r="G268" s="2232" t="s">
        <v>565</v>
      </c>
      <c r="H268" s="2231"/>
      <c r="I268" s="2232" t="s">
        <v>566</v>
      </c>
      <c r="J268" s="2233"/>
      <c r="K268" s="712"/>
      <c r="L268" s="714"/>
      <c r="M268" s="1554" t="s">
        <v>5217</v>
      </c>
    </row>
    <row r="269" spans="1:20" ht="15" customHeight="1" thickBot="1" x14ac:dyDescent="0.3">
      <c r="A269" s="2224"/>
      <c r="B269" s="2228"/>
      <c r="C269" s="2229"/>
      <c r="D269" s="2230"/>
      <c r="E269" s="2248"/>
      <c r="F269" s="2248"/>
      <c r="G269" s="2249"/>
      <c r="H269" s="2248"/>
      <c r="I269" s="2249"/>
      <c r="J269" s="2250"/>
      <c r="K269" s="712"/>
      <c r="L269" s="714"/>
      <c r="M269" s="1554" t="s">
        <v>5217</v>
      </c>
    </row>
    <row r="270" spans="1:20" ht="20.25" customHeight="1" x14ac:dyDescent="0.25">
      <c r="A270" s="2153">
        <v>80</v>
      </c>
      <c r="B270" s="2225" t="s">
        <v>389</v>
      </c>
      <c r="C270" s="2226"/>
      <c r="D270" s="2227"/>
      <c r="E270" s="2653" t="s">
        <v>567</v>
      </c>
      <c r="F270" s="2653"/>
      <c r="G270" s="2232" t="s">
        <v>568</v>
      </c>
      <c r="H270" s="2233"/>
      <c r="I270" s="2252" t="s">
        <v>569</v>
      </c>
      <c r="J270" s="2253"/>
      <c r="K270" s="712"/>
      <c r="L270" s="714"/>
      <c r="M270" s="1554" t="s">
        <v>5217</v>
      </c>
    </row>
    <row r="271" spans="1:20" ht="19.5" customHeight="1" thickBot="1" x14ac:dyDescent="0.3">
      <c r="A271" s="2154"/>
      <c r="B271" s="2228"/>
      <c r="C271" s="2229"/>
      <c r="D271" s="2230"/>
      <c r="E271" s="2254"/>
      <c r="F271" s="2254"/>
      <c r="G271" s="2255"/>
      <c r="H271" s="2256"/>
      <c r="I271" s="2234"/>
      <c r="J271" s="2235"/>
      <c r="K271" s="715"/>
      <c r="L271" s="716"/>
      <c r="M271" s="1554" t="s">
        <v>5217</v>
      </c>
    </row>
    <row r="272" spans="1:20" ht="30.75" thickBot="1" x14ac:dyDescent="0.3">
      <c r="A272" s="2153">
        <v>81</v>
      </c>
      <c r="B272" s="2236" t="s">
        <v>38</v>
      </c>
      <c r="C272" s="2237"/>
      <c r="D272" s="2238"/>
      <c r="E272" s="1379" t="s">
        <v>570</v>
      </c>
      <c r="F272" s="1380" t="s">
        <v>571</v>
      </c>
      <c r="G272" s="1380" t="s">
        <v>572</v>
      </c>
      <c r="H272" s="1380" t="s">
        <v>573</v>
      </c>
      <c r="I272" s="1381" t="s">
        <v>574</v>
      </c>
      <c r="J272" s="1382" t="s">
        <v>575</v>
      </c>
      <c r="K272" s="721"/>
      <c r="L272" s="722"/>
      <c r="M272" s="1554" t="s">
        <v>5217</v>
      </c>
    </row>
    <row r="273" spans="1:13" x14ac:dyDescent="0.25">
      <c r="A273" s="2182"/>
      <c r="B273" s="2239" t="s">
        <v>390</v>
      </c>
      <c r="C273" s="2240"/>
      <c r="D273" s="2241"/>
      <c r="E273" s="723"/>
      <c r="F273" s="724"/>
      <c r="G273" s="725"/>
      <c r="H273" s="725"/>
      <c r="I273" s="725"/>
      <c r="J273" s="726"/>
      <c r="K273" s="727"/>
      <c r="L273" s="727"/>
      <c r="M273" s="1554" t="s">
        <v>5217</v>
      </c>
    </row>
    <row r="274" spans="1:13" x14ac:dyDescent="0.25">
      <c r="A274" s="2182"/>
      <c r="B274" s="2242" t="s">
        <v>391</v>
      </c>
      <c r="C274" s="2243"/>
      <c r="D274" s="2244"/>
      <c r="E274" s="728"/>
      <c r="F274" s="729"/>
      <c r="G274" s="730"/>
      <c r="H274" s="730"/>
      <c r="I274" s="730"/>
      <c r="J274" s="731"/>
      <c r="K274" s="727"/>
      <c r="L274" s="727"/>
      <c r="M274" s="1554" t="s">
        <v>5217</v>
      </c>
    </row>
    <row r="275" spans="1:13" x14ac:dyDescent="0.25">
      <c r="A275" s="2182"/>
      <c r="B275" s="2242" t="s">
        <v>392</v>
      </c>
      <c r="C275" s="2243"/>
      <c r="D275" s="2244"/>
      <c r="E275" s="728"/>
      <c r="F275" s="729"/>
      <c r="G275" s="730"/>
      <c r="H275" s="730"/>
      <c r="I275" s="730"/>
      <c r="J275" s="731"/>
      <c r="K275" s="727"/>
      <c r="L275" s="727"/>
      <c r="M275" s="1554" t="s">
        <v>5217</v>
      </c>
    </row>
    <row r="276" spans="1:13" ht="15.75" thickBot="1" x14ac:dyDescent="0.3">
      <c r="A276" s="2154"/>
      <c r="B276" s="2245" t="s">
        <v>5307</v>
      </c>
      <c r="C276" s="2246"/>
      <c r="D276" s="2247"/>
      <c r="E276" s="732"/>
      <c r="F276" s="733"/>
      <c r="G276" s="734"/>
      <c r="H276" s="734"/>
      <c r="I276" s="734"/>
      <c r="J276" s="735"/>
      <c r="K276" s="727"/>
      <c r="L276" s="727"/>
      <c r="M276" s="1554" t="s">
        <v>5217</v>
      </c>
    </row>
    <row r="277" spans="1:13" ht="18.75" customHeight="1" x14ac:dyDescent="0.25">
      <c r="A277" s="2160">
        <v>82</v>
      </c>
      <c r="B277" s="2162" t="s">
        <v>5358</v>
      </c>
      <c r="C277" s="2181"/>
      <c r="D277" s="2181"/>
      <c r="E277" s="2549" t="s">
        <v>5309</v>
      </c>
      <c r="F277" s="2550"/>
      <c r="G277" s="2551" t="s">
        <v>5310</v>
      </c>
      <c r="H277" s="2552"/>
      <c r="I277" s="2552"/>
      <c r="J277" s="2552"/>
      <c r="K277" s="2552"/>
      <c r="L277" s="2553"/>
      <c r="M277" s="1554" t="s">
        <v>5217</v>
      </c>
    </row>
    <row r="278" spans="1:13" ht="15.75" customHeight="1" x14ac:dyDescent="0.25">
      <c r="A278" s="2172"/>
      <c r="B278" s="2164"/>
      <c r="C278" s="2117"/>
      <c r="D278" s="2117"/>
      <c r="E278" s="2554" t="s">
        <v>394</v>
      </c>
      <c r="F278" s="2556" t="s">
        <v>395</v>
      </c>
      <c r="G278" s="2558" t="s">
        <v>396</v>
      </c>
      <c r="H278" s="2559"/>
      <c r="I278" s="2559" t="s">
        <v>397</v>
      </c>
      <c r="J278" s="2559"/>
      <c r="K278" s="2559" t="s">
        <v>398</v>
      </c>
      <c r="L278" s="2560"/>
      <c r="M278" s="1554" t="s">
        <v>5217</v>
      </c>
    </row>
    <row r="279" spans="1:13" ht="15.75" thickBot="1" x14ac:dyDescent="0.3">
      <c r="A279" s="2172"/>
      <c r="B279" s="2164"/>
      <c r="C279" s="2117"/>
      <c r="D279" s="2117"/>
      <c r="E279" s="2555"/>
      <c r="F279" s="2557"/>
      <c r="G279" s="1124" t="s">
        <v>576</v>
      </c>
      <c r="H279" s="1125" t="s">
        <v>577</v>
      </c>
      <c r="I279" s="1125" t="s">
        <v>576</v>
      </c>
      <c r="J279" s="1125" t="s">
        <v>577</v>
      </c>
      <c r="K279" s="1125" t="s">
        <v>576</v>
      </c>
      <c r="L279" s="1126" t="s">
        <v>577</v>
      </c>
      <c r="M279" s="1554" t="s">
        <v>5217</v>
      </c>
    </row>
    <row r="280" spans="1:13" ht="18" customHeight="1" x14ac:dyDescent="0.25">
      <c r="A280" s="2172"/>
      <c r="B280" s="2561" t="s">
        <v>454</v>
      </c>
      <c r="C280" s="2562"/>
      <c r="D280" s="2563"/>
      <c r="E280" s="739"/>
      <c r="F280" s="740"/>
      <c r="G280" s="741"/>
      <c r="H280" s="742"/>
      <c r="I280" s="742"/>
      <c r="J280" s="743"/>
      <c r="K280" s="744" t="str">
        <f t="shared" ref="K280:L285" si="48">IF(ISERROR(I280/G280),"",IF(I280&gt;G280,1,I280/G280))</f>
        <v/>
      </c>
      <c r="L280" s="745" t="str">
        <f t="shared" si="48"/>
        <v/>
      </c>
      <c r="M280" s="1554" t="s">
        <v>5217</v>
      </c>
    </row>
    <row r="281" spans="1:13" ht="18" customHeight="1" x14ac:dyDescent="0.25">
      <c r="A281" s="2172"/>
      <c r="B281" s="2540" t="s">
        <v>5311</v>
      </c>
      <c r="C281" s="2541"/>
      <c r="D281" s="2542"/>
      <c r="E281" s="746"/>
      <c r="F281" s="747"/>
      <c r="G281" s="748"/>
      <c r="H281" s="749"/>
      <c r="I281" s="749"/>
      <c r="J281" s="750"/>
      <c r="K281" s="751" t="str">
        <f t="shared" si="48"/>
        <v/>
      </c>
      <c r="L281" s="752" t="str">
        <f t="shared" si="48"/>
        <v/>
      </c>
      <c r="M281" s="1554" t="s">
        <v>5217</v>
      </c>
    </row>
    <row r="282" spans="1:13" ht="18" customHeight="1" thickBot="1" x14ac:dyDescent="0.3">
      <c r="A282" s="2172"/>
      <c r="B282" s="2270" t="s">
        <v>412</v>
      </c>
      <c r="C282" s="2271"/>
      <c r="D282" s="2272"/>
      <c r="E282" s="746"/>
      <c r="F282" s="747"/>
      <c r="G282" s="748"/>
      <c r="H282" s="749"/>
      <c r="I282" s="749"/>
      <c r="J282" s="750"/>
      <c r="K282" s="751" t="str">
        <f t="shared" si="48"/>
        <v/>
      </c>
      <c r="L282" s="752" t="str">
        <f t="shared" si="48"/>
        <v/>
      </c>
      <c r="M282" s="1554" t="s">
        <v>5217</v>
      </c>
    </row>
    <row r="283" spans="1:13" ht="15.75" thickBot="1" x14ac:dyDescent="0.3">
      <c r="A283" s="2161"/>
      <c r="B283" s="2260" t="s">
        <v>5220</v>
      </c>
      <c r="C283" s="2261"/>
      <c r="D283" s="2262"/>
      <c r="E283" s="753">
        <f>SUM(E280:E282)</f>
        <v>0</v>
      </c>
      <c r="F283" s="754">
        <f>SUM(F280:F282)</f>
        <v>0</v>
      </c>
      <c r="G283" s="755" t="str">
        <f>IF(SUM(G280:G282)=0,"",SUM(G280:G282))</f>
        <v/>
      </c>
      <c r="H283" s="756" t="str">
        <f>IF(SUM(H280:H282)=0,"",SUM(H280:H282))</f>
        <v/>
      </c>
      <c r="I283" s="755" t="str">
        <f>IF(SUM(I280:I282)=0,"",SUM(I280:I282))</f>
        <v/>
      </c>
      <c r="J283" s="756" t="str">
        <f>IF(SUM(J280:J282)=0,"",SUM(J280:J282))</f>
        <v/>
      </c>
      <c r="K283" s="757" t="str">
        <f t="shared" si="48"/>
        <v/>
      </c>
      <c r="L283" s="758" t="str">
        <f>IF(ISERROR(J283/H283),"",IF(J283&gt;H283,1,J283/H283))</f>
        <v/>
      </c>
      <c r="M283" s="1554" t="s">
        <v>5217</v>
      </c>
    </row>
    <row r="284" spans="1:13" ht="21.75" hidden="1" customHeight="1" thickBot="1" x14ac:dyDescent="0.3">
      <c r="A284" s="577">
        <v>83</v>
      </c>
      <c r="B284" s="2162" t="s">
        <v>42</v>
      </c>
      <c r="C284" s="2181"/>
      <c r="D284" s="2163"/>
      <c r="E284" s="1383"/>
      <c r="F284" s="1384"/>
      <c r="G284" s="1385"/>
      <c r="H284" s="1386"/>
      <c r="I284" s="1386"/>
      <c r="J284" s="1387"/>
      <c r="K284" s="1388" t="str">
        <f t="shared" si="48"/>
        <v/>
      </c>
      <c r="L284" s="1389" t="str">
        <f>IF(ISERROR(J284/H284),"",IF(J284&gt;H284,1,J284/H284))</f>
        <v/>
      </c>
      <c r="M284" s="1554" t="s">
        <v>5455</v>
      </c>
    </row>
    <row r="285" spans="1:13" ht="21.75" hidden="1" customHeight="1" thickBot="1" x14ac:dyDescent="0.3">
      <c r="A285" s="1390">
        <v>84</v>
      </c>
      <c r="B285" s="2263" t="s">
        <v>43</v>
      </c>
      <c r="C285" s="2119"/>
      <c r="D285" s="2120"/>
      <c r="E285" s="1391"/>
      <c r="F285" s="1392"/>
      <c r="G285" s="1393"/>
      <c r="H285" s="1394"/>
      <c r="I285" s="1394"/>
      <c r="J285" s="1395"/>
      <c r="K285" s="1396" t="str">
        <f t="shared" si="48"/>
        <v/>
      </c>
      <c r="L285" s="1397" t="str">
        <f>IF(ISERROR(J285/H285),"",IF(J285&gt;H285,1,J285/H285))</f>
        <v/>
      </c>
      <c r="M285" s="1554"/>
    </row>
    <row r="286" spans="1:13" ht="17.25" customHeight="1" thickBot="1" x14ac:dyDescent="0.3">
      <c r="A286" s="2160">
        <v>85</v>
      </c>
      <c r="B286" s="2264" t="s">
        <v>5312</v>
      </c>
      <c r="C286" s="2265"/>
      <c r="D286" s="2265"/>
      <c r="E286" s="2265"/>
      <c r="F286" s="2265"/>
      <c r="G286" s="2265"/>
      <c r="H286" s="2265"/>
      <c r="I286" s="2265"/>
      <c r="J286" s="2265"/>
      <c r="K286" s="2265"/>
      <c r="L286" s="2266"/>
      <c r="M286" s="1554" t="s">
        <v>5217</v>
      </c>
    </row>
    <row r="287" spans="1:13" ht="21.75" customHeight="1" x14ac:dyDescent="0.25">
      <c r="A287" s="2172"/>
      <c r="B287" s="2267" t="s">
        <v>44</v>
      </c>
      <c r="C287" s="2268"/>
      <c r="D287" s="2269"/>
      <c r="E287" s="774"/>
      <c r="F287" s="775"/>
      <c r="G287" s="741"/>
      <c r="H287" s="776"/>
      <c r="I287" s="741"/>
      <c r="J287" s="777"/>
      <c r="K287" s="778" t="str">
        <f>IF(ISERROR(I287/G287),"",IF(I287&gt;G287,1,I287/G287))</f>
        <v/>
      </c>
      <c r="L287" s="765" t="str">
        <f t="shared" ref="L287:L289" si="49">IF(ISERROR(J287/H287),"",IF(J287&gt;H287,1,J287/H287))</f>
        <v/>
      </c>
      <c r="M287" s="1554" t="s">
        <v>5217</v>
      </c>
    </row>
    <row r="288" spans="1:13" ht="21.75" customHeight="1" thickBot="1" x14ac:dyDescent="0.3">
      <c r="A288" s="2161"/>
      <c r="B288" s="2270" t="s">
        <v>45</v>
      </c>
      <c r="C288" s="2271"/>
      <c r="D288" s="2272"/>
      <c r="E288" s="767"/>
      <c r="F288" s="779"/>
      <c r="G288" s="769"/>
      <c r="H288" s="780"/>
      <c r="I288" s="769"/>
      <c r="J288" s="781"/>
      <c r="K288" s="782" t="str">
        <f>IF(ISERROR(I288/G288),"",IF(I288&gt;G288,1,I288/G288))</f>
        <v/>
      </c>
      <c r="L288" s="773" t="str">
        <f t="shared" si="49"/>
        <v/>
      </c>
      <c r="M288" s="1554" t="s">
        <v>5217</v>
      </c>
    </row>
    <row r="289" spans="1:13" ht="21.75" customHeight="1" thickBot="1" x14ac:dyDescent="0.3">
      <c r="A289" s="766">
        <v>86</v>
      </c>
      <c r="B289" s="2263" t="s">
        <v>46</v>
      </c>
      <c r="C289" s="2119"/>
      <c r="D289" s="2120"/>
      <c r="E289" s="783"/>
      <c r="F289" s="784"/>
      <c r="G289" s="785"/>
      <c r="H289" s="786"/>
      <c r="I289" s="785"/>
      <c r="J289" s="787"/>
      <c r="K289" s="788" t="str">
        <f>IF(ISERROR(I289/G289),"",IF(I289&gt;G289,1,I289/G289))</f>
        <v/>
      </c>
      <c r="L289" s="789" t="str">
        <f t="shared" si="49"/>
        <v/>
      </c>
      <c r="M289" s="1554" t="s">
        <v>5217</v>
      </c>
    </row>
    <row r="290" spans="1:13" ht="20.25" customHeight="1" thickBot="1" x14ac:dyDescent="0.3">
      <c r="A290" s="2153">
        <v>87</v>
      </c>
      <c r="B290" s="2288" t="s">
        <v>5313</v>
      </c>
      <c r="C290" s="2289"/>
      <c r="D290" s="2290"/>
      <c r="E290" s="2654" t="s">
        <v>399</v>
      </c>
      <c r="F290" s="2655"/>
      <c r="G290" s="2658" t="s">
        <v>5310</v>
      </c>
      <c r="H290" s="2659"/>
      <c r="I290" s="2659"/>
      <c r="J290" s="2659"/>
      <c r="K290" s="2659"/>
      <c r="L290" s="2660"/>
      <c r="M290" s="1554" t="s">
        <v>5217</v>
      </c>
    </row>
    <row r="291" spans="1:13" ht="14.25" customHeight="1" thickBot="1" x14ac:dyDescent="0.3">
      <c r="A291" s="2182"/>
      <c r="B291" s="2291"/>
      <c r="C291" s="2292"/>
      <c r="D291" s="2293"/>
      <c r="E291" s="2656"/>
      <c r="F291" s="2657"/>
      <c r="G291" s="2661" t="s">
        <v>396</v>
      </c>
      <c r="H291" s="2662"/>
      <c r="I291" s="2663" t="s">
        <v>397</v>
      </c>
      <c r="J291" s="2664"/>
      <c r="K291" s="2662" t="s">
        <v>398</v>
      </c>
      <c r="L291" s="2665"/>
      <c r="M291" s="1554" t="s">
        <v>5217</v>
      </c>
    </row>
    <row r="292" spans="1:13" ht="36.75" thickBot="1" x14ac:dyDescent="0.3">
      <c r="A292" s="2182"/>
      <c r="B292" s="2294"/>
      <c r="C292" s="2295"/>
      <c r="D292" s="2296"/>
      <c r="E292" s="1398" t="s">
        <v>441</v>
      </c>
      <c r="F292" s="791" t="s">
        <v>442</v>
      </c>
      <c r="G292" s="1399" t="s">
        <v>576</v>
      </c>
      <c r="H292" s="1400" t="s">
        <v>577</v>
      </c>
      <c r="I292" s="1401" t="s">
        <v>576</v>
      </c>
      <c r="J292" s="1402" t="s">
        <v>577</v>
      </c>
      <c r="K292" s="1403" t="s">
        <v>576</v>
      </c>
      <c r="L292" s="1404" t="s">
        <v>577</v>
      </c>
      <c r="M292" s="1554" t="s">
        <v>5217</v>
      </c>
    </row>
    <row r="293" spans="1:13" hidden="1" x14ac:dyDescent="0.25">
      <c r="A293" s="2182"/>
      <c r="B293" s="2309" t="s">
        <v>5314</v>
      </c>
      <c r="C293" s="2310"/>
      <c r="D293" s="2311"/>
      <c r="E293" s="1405"/>
      <c r="F293" s="1406"/>
      <c r="G293" s="1407"/>
      <c r="H293" s="1408"/>
      <c r="I293" s="1409"/>
      <c r="J293" s="1410"/>
      <c r="K293" s="803" t="str">
        <f t="shared" ref="K293:L299" si="50">IF(ISERROR(I293/G293),"",IF(I293&gt;G293,1,I293/G293))</f>
        <v/>
      </c>
      <c r="L293" s="804" t="str">
        <f t="shared" si="50"/>
        <v/>
      </c>
      <c r="M293" s="1554"/>
    </row>
    <row r="294" spans="1:13" x14ac:dyDescent="0.25">
      <c r="A294" s="2182"/>
      <c r="B294" s="2312" t="s">
        <v>5315</v>
      </c>
      <c r="C294" s="2313"/>
      <c r="D294" s="2314"/>
      <c r="E294" s="805"/>
      <c r="F294" s="806"/>
      <c r="G294" s="807"/>
      <c r="H294" s="808"/>
      <c r="I294" s="809"/>
      <c r="J294" s="743"/>
      <c r="K294" s="810" t="str">
        <f t="shared" si="50"/>
        <v/>
      </c>
      <c r="L294" s="804" t="str">
        <f t="shared" si="50"/>
        <v/>
      </c>
      <c r="M294" s="1554" t="s">
        <v>5217</v>
      </c>
    </row>
    <row r="295" spans="1:13" x14ac:dyDescent="0.25">
      <c r="A295" s="2182"/>
      <c r="B295" s="2312" t="s">
        <v>5316</v>
      </c>
      <c r="C295" s="2313"/>
      <c r="D295" s="2314"/>
      <c r="E295" s="805"/>
      <c r="F295" s="811"/>
      <c r="G295" s="807"/>
      <c r="H295" s="808"/>
      <c r="I295" s="809"/>
      <c r="J295" s="743"/>
      <c r="K295" s="810" t="str">
        <f t="shared" si="50"/>
        <v/>
      </c>
      <c r="L295" s="804" t="str">
        <f t="shared" si="50"/>
        <v/>
      </c>
      <c r="M295" s="1554" t="s">
        <v>5217</v>
      </c>
    </row>
    <row r="296" spans="1:13" ht="15" customHeight="1" x14ac:dyDescent="0.25">
      <c r="A296" s="2182"/>
      <c r="B296" s="2315" t="s">
        <v>5359</v>
      </c>
      <c r="C296" s="2316"/>
      <c r="D296" s="2317"/>
      <c r="E296" s="805"/>
      <c r="F296" s="811"/>
      <c r="G296" s="807"/>
      <c r="H296" s="808"/>
      <c r="I296" s="809"/>
      <c r="J296" s="743"/>
      <c r="K296" s="810" t="str">
        <f t="shared" si="50"/>
        <v/>
      </c>
      <c r="L296" s="804" t="str">
        <f t="shared" si="50"/>
        <v/>
      </c>
      <c r="M296" s="1554" t="s">
        <v>5217</v>
      </c>
    </row>
    <row r="297" spans="1:13" ht="15" customHeight="1" x14ac:dyDescent="0.25">
      <c r="A297" s="2182"/>
      <c r="B297" s="2312" t="s">
        <v>5360</v>
      </c>
      <c r="C297" s="2313"/>
      <c r="D297" s="2314"/>
      <c r="E297" s="805"/>
      <c r="F297" s="811"/>
      <c r="G297" s="807"/>
      <c r="H297" s="808"/>
      <c r="I297" s="809"/>
      <c r="J297" s="743"/>
      <c r="K297" s="810" t="str">
        <f t="shared" si="50"/>
        <v/>
      </c>
      <c r="L297" s="804" t="str">
        <f t="shared" si="50"/>
        <v/>
      </c>
      <c r="M297" s="1554" t="s">
        <v>5217</v>
      </c>
    </row>
    <row r="298" spans="1:13" ht="15" customHeight="1" x14ac:dyDescent="0.25">
      <c r="A298" s="2182"/>
      <c r="B298" s="2315" t="s">
        <v>5361</v>
      </c>
      <c r="C298" s="2316"/>
      <c r="D298" s="2317"/>
      <c r="E298" s="805"/>
      <c r="F298" s="811"/>
      <c r="G298" s="807"/>
      <c r="H298" s="808"/>
      <c r="I298" s="809"/>
      <c r="J298" s="743"/>
      <c r="K298" s="810" t="str">
        <f t="shared" si="50"/>
        <v/>
      </c>
      <c r="L298" s="804" t="str">
        <f t="shared" si="50"/>
        <v/>
      </c>
      <c r="M298" s="1554" t="s">
        <v>5217</v>
      </c>
    </row>
    <row r="299" spans="1:13" ht="15" customHeight="1" thickBot="1" x14ac:dyDescent="0.3">
      <c r="A299" s="2182"/>
      <c r="B299" s="2315" t="s">
        <v>5362</v>
      </c>
      <c r="C299" s="2316"/>
      <c r="D299" s="2317"/>
      <c r="E299" s="805"/>
      <c r="F299" s="811"/>
      <c r="G299" s="807"/>
      <c r="H299" s="808"/>
      <c r="I299" s="809"/>
      <c r="J299" s="743"/>
      <c r="K299" s="810" t="str">
        <f t="shared" si="50"/>
        <v/>
      </c>
      <c r="L299" s="804" t="str">
        <f t="shared" si="50"/>
        <v/>
      </c>
      <c r="M299" s="1554" t="s">
        <v>5217</v>
      </c>
    </row>
    <row r="300" spans="1:13" ht="24.75" customHeight="1" thickBot="1" x14ac:dyDescent="0.3">
      <c r="A300" s="2160">
        <v>88</v>
      </c>
      <c r="B300" s="2321" t="s">
        <v>5321</v>
      </c>
      <c r="C300" s="2322"/>
      <c r="D300" s="2322"/>
      <c r="E300" s="2322"/>
      <c r="F300" s="2322"/>
      <c r="G300" s="2322"/>
      <c r="H300" s="2322"/>
      <c r="I300" s="2322"/>
      <c r="J300" s="2322"/>
      <c r="K300" s="2322"/>
      <c r="L300" s="2323"/>
      <c r="M300" s="1554" t="s">
        <v>5217</v>
      </c>
    </row>
    <row r="301" spans="1:13" ht="15" customHeight="1" x14ac:dyDescent="0.25">
      <c r="A301" s="2172"/>
      <c r="B301" s="2315" t="s">
        <v>5323</v>
      </c>
      <c r="C301" s="2316"/>
      <c r="D301" s="2317"/>
      <c r="E301" s="819"/>
      <c r="F301" s="811"/>
      <c r="G301" s="807"/>
      <c r="H301" s="808"/>
      <c r="I301" s="809"/>
      <c r="J301" s="820"/>
      <c r="K301" s="810" t="str">
        <f t="shared" ref="K301:L303" si="51">IF(ISERROR(I301/G301),"",IF(I301&gt;G301,1,I301/G301))</f>
        <v/>
      </c>
      <c r="L301" s="804" t="str">
        <f t="shared" si="51"/>
        <v/>
      </c>
      <c r="M301" s="1554" t="s">
        <v>5217</v>
      </c>
    </row>
    <row r="302" spans="1:13" ht="15" customHeight="1" x14ac:dyDescent="0.25">
      <c r="A302" s="2172"/>
      <c r="B302" s="2312" t="s">
        <v>5363</v>
      </c>
      <c r="C302" s="2313"/>
      <c r="D302" s="2314"/>
      <c r="E302" s="819"/>
      <c r="F302" s="811"/>
      <c r="G302" s="807"/>
      <c r="H302" s="808"/>
      <c r="I302" s="809"/>
      <c r="J302" s="820"/>
      <c r="K302" s="810" t="str">
        <f t="shared" si="51"/>
        <v/>
      </c>
      <c r="L302" s="804" t="str">
        <f t="shared" si="51"/>
        <v/>
      </c>
      <c r="M302" s="1554" t="s">
        <v>5217</v>
      </c>
    </row>
    <row r="303" spans="1:13" ht="15" customHeight="1" thickBot="1" x14ac:dyDescent="0.3">
      <c r="A303" s="2172"/>
      <c r="B303" s="2327" t="s">
        <v>5324</v>
      </c>
      <c r="C303" s="2328"/>
      <c r="D303" s="2329"/>
      <c r="E303" s="821"/>
      <c r="F303" s="813"/>
      <c r="G303" s="822"/>
      <c r="H303" s="823"/>
      <c r="I303" s="824"/>
      <c r="J303" s="825"/>
      <c r="K303" s="826" t="str">
        <f t="shared" si="51"/>
        <v/>
      </c>
      <c r="L303" s="804" t="str">
        <f t="shared" si="51"/>
        <v/>
      </c>
      <c r="M303" s="1554" t="s">
        <v>5217</v>
      </c>
    </row>
    <row r="304" spans="1:13" ht="15.75" customHeight="1" thickBot="1" x14ac:dyDescent="0.3">
      <c r="A304" s="2340" t="s">
        <v>5325</v>
      </c>
      <c r="B304" s="2341"/>
      <c r="C304" s="2341"/>
      <c r="D304" s="2342"/>
      <c r="E304" s="2582" t="s">
        <v>400</v>
      </c>
      <c r="F304" s="2583"/>
      <c r="G304" s="2586" t="s">
        <v>5310</v>
      </c>
      <c r="H304" s="2587"/>
      <c r="I304" s="2587"/>
      <c r="J304" s="2587"/>
      <c r="K304" s="2587"/>
      <c r="L304" s="2588"/>
      <c r="M304" s="1554" t="s">
        <v>5217</v>
      </c>
    </row>
    <row r="305" spans="1:13" ht="15.75" customHeight="1" thickBot="1" x14ac:dyDescent="0.3">
      <c r="A305" s="2343"/>
      <c r="B305" s="2344"/>
      <c r="C305" s="2344"/>
      <c r="D305" s="2345"/>
      <c r="E305" s="2297"/>
      <c r="F305" s="2298"/>
      <c r="G305" s="2589" t="s">
        <v>396</v>
      </c>
      <c r="H305" s="2590"/>
      <c r="I305" s="2591" t="s">
        <v>397</v>
      </c>
      <c r="J305" s="2590"/>
      <c r="K305" s="2591" t="s">
        <v>398</v>
      </c>
      <c r="L305" s="2592"/>
      <c r="M305" s="1554" t="s">
        <v>5217</v>
      </c>
    </row>
    <row r="306" spans="1:13" ht="15" customHeight="1" thickBot="1" x14ac:dyDescent="0.3">
      <c r="A306" s="2346"/>
      <c r="B306" s="2347"/>
      <c r="C306" s="2347"/>
      <c r="D306" s="2348"/>
      <c r="E306" s="2584"/>
      <c r="F306" s="2585"/>
      <c r="G306" s="1156" t="s">
        <v>576</v>
      </c>
      <c r="H306" s="1157" t="s">
        <v>577</v>
      </c>
      <c r="I306" s="1158" t="s">
        <v>576</v>
      </c>
      <c r="J306" s="1159" t="s">
        <v>577</v>
      </c>
      <c r="K306" s="1158" t="s">
        <v>576</v>
      </c>
      <c r="L306" s="1160" t="s">
        <v>577</v>
      </c>
      <c r="M306" s="1554" t="s">
        <v>5217</v>
      </c>
    </row>
    <row r="307" spans="1:13" ht="18" customHeight="1" x14ac:dyDescent="0.25">
      <c r="A307" s="832">
        <v>89</v>
      </c>
      <c r="B307" s="2666" t="s">
        <v>69</v>
      </c>
      <c r="C307" s="2667"/>
      <c r="D307" s="2668"/>
      <c r="E307" s="2333"/>
      <c r="F307" s="2334"/>
      <c r="G307" s="833"/>
      <c r="H307" s="834"/>
      <c r="I307" s="833"/>
      <c r="J307" s="818"/>
      <c r="K307" s="835" t="str">
        <f t="shared" ref="K307:L323" si="52">IF(ISERROR(I307/G307),"",IF(I307&gt;G307,1,I307/G307))</f>
        <v/>
      </c>
      <c r="L307" s="836" t="str">
        <f t="shared" si="52"/>
        <v/>
      </c>
      <c r="M307" s="1554" t="s">
        <v>5217</v>
      </c>
    </row>
    <row r="308" spans="1:13" ht="15" customHeight="1" x14ac:dyDescent="0.25">
      <c r="A308" s="837">
        <v>90</v>
      </c>
      <c r="B308" s="2669" t="s">
        <v>5326</v>
      </c>
      <c r="C308" s="2670"/>
      <c r="D308" s="2671"/>
      <c r="E308" s="2338"/>
      <c r="F308" s="2339"/>
      <c r="G308" s="838"/>
      <c r="H308" s="839"/>
      <c r="I308" s="838"/>
      <c r="J308" s="820"/>
      <c r="K308" s="840" t="str">
        <f t="shared" si="52"/>
        <v/>
      </c>
      <c r="L308" s="841" t="str">
        <f t="shared" si="52"/>
        <v/>
      </c>
      <c r="M308" s="1554" t="s">
        <v>5217</v>
      </c>
    </row>
    <row r="309" spans="1:13" x14ac:dyDescent="0.25">
      <c r="A309" s="837">
        <v>91</v>
      </c>
      <c r="B309" s="2669" t="s">
        <v>5327</v>
      </c>
      <c r="C309" s="2670"/>
      <c r="D309" s="2671"/>
      <c r="E309" s="2338"/>
      <c r="F309" s="2339"/>
      <c r="G309" s="838"/>
      <c r="H309" s="839"/>
      <c r="I309" s="838"/>
      <c r="J309" s="820"/>
      <c r="K309" s="840" t="str">
        <f t="shared" si="52"/>
        <v/>
      </c>
      <c r="L309" s="841" t="str">
        <f t="shared" si="52"/>
        <v/>
      </c>
      <c r="M309" s="1554" t="s">
        <v>5217</v>
      </c>
    </row>
    <row r="310" spans="1:13" ht="15" customHeight="1" x14ac:dyDescent="0.25">
      <c r="A310" s="837">
        <v>92</v>
      </c>
      <c r="B310" s="2669" t="s">
        <v>71</v>
      </c>
      <c r="C310" s="2670"/>
      <c r="D310" s="2671"/>
      <c r="E310" s="2338"/>
      <c r="F310" s="2339"/>
      <c r="G310" s="838"/>
      <c r="H310" s="842"/>
      <c r="I310" s="838"/>
      <c r="J310" s="820"/>
      <c r="K310" s="840" t="str">
        <f t="shared" si="52"/>
        <v/>
      </c>
      <c r="L310" s="841" t="str">
        <f t="shared" si="52"/>
        <v/>
      </c>
      <c r="M310" s="1554" t="s">
        <v>5217</v>
      </c>
    </row>
    <row r="311" spans="1:13" ht="15" customHeight="1" x14ac:dyDescent="0.25">
      <c r="A311" s="837">
        <v>93</v>
      </c>
      <c r="B311" s="2669" t="s">
        <v>72</v>
      </c>
      <c r="C311" s="2670"/>
      <c r="D311" s="2671"/>
      <c r="E311" s="2338"/>
      <c r="F311" s="2339"/>
      <c r="G311" s="838"/>
      <c r="H311" s="842"/>
      <c r="I311" s="838"/>
      <c r="J311" s="820"/>
      <c r="K311" s="840" t="str">
        <f t="shared" si="52"/>
        <v/>
      </c>
      <c r="L311" s="841" t="str">
        <f t="shared" si="52"/>
        <v/>
      </c>
      <c r="M311" s="1554" t="s">
        <v>5217</v>
      </c>
    </row>
    <row r="312" spans="1:13" ht="15" customHeight="1" x14ac:dyDescent="0.25">
      <c r="A312" s="837">
        <v>94</v>
      </c>
      <c r="B312" s="2672" t="s">
        <v>73</v>
      </c>
      <c r="C312" s="2673"/>
      <c r="D312" s="2674"/>
      <c r="E312" s="2365"/>
      <c r="F312" s="2366"/>
      <c r="G312" s="838"/>
      <c r="H312" s="842"/>
      <c r="I312" s="838"/>
      <c r="J312" s="820"/>
      <c r="K312" s="840" t="str">
        <f t="shared" si="52"/>
        <v/>
      </c>
      <c r="L312" s="841" t="str">
        <f t="shared" si="52"/>
        <v/>
      </c>
      <c r="M312" s="1554" t="s">
        <v>5217</v>
      </c>
    </row>
    <row r="313" spans="1:13" ht="15" customHeight="1" x14ac:dyDescent="0.25">
      <c r="A313" s="837">
        <v>95</v>
      </c>
      <c r="B313" s="2669" t="s">
        <v>74</v>
      </c>
      <c r="C313" s="2670"/>
      <c r="D313" s="2671"/>
      <c r="E313" s="2338"/>
      <c r="F313" s="2339"/>
      <c r="G313" s="838"/>
      <c r="H313" s="842"/>
      <c r="I313" s="838"/>
      <c r="J313" s="820"/>
      <c r="K313" s="840" t="str">
        <f t="shared" si="52"/>
        <v/>
      </c>
      <c r="L313" s="841" t="str">
        <f t="shared" si="52"/>
        <v/>
      </c>
      <c r="M313" s="1554" t="s">
        <v>5217</v>
      </c>
    </row>
    <row r="314" spans="1:13" ht="15" customHeight="1" x14ac:dyDescent="0.25">
      <c r="A314" s="837">
        <v>96</v>
      </c>
      <c r="B314" s="2672" t="s">
        <v>75</v>
      </c>
      <c r="C314" s="2673"/>
      <c r="D314" s="2674"/>
      <c r="E314" s="2365"/>
      <c r="F314" s="2366"/>
      <c r="G314" s="838"/>
      <c r="H314" s="842"/>
      <c r="I314" s="838"/>
      <c r="J314" s="820"/>
      <c r="K314" s="840" t="str">
        <f t="shared" si="52"/>
        <v/>
      </c>
      <c r="L314" s="841" t="str">
        <f t="shared" si="52"/>
        <v/>
      </c>
      <c r="M314" s="1554" t="s">
        <v>5217</v>
      </c>
    </row>
    <row r="315" spans="1:13" x14ac:dyDescent="0.25">
      <c r="A315" s="837">
        <v>97</v>
      </c>
      <c r="B315" s="2669" t="s">
        <v>76</v>
      </c>
      <c r="C315" s="2670"/>
      <c r="D315" s="2671"/>
      <c r="E315" s="2338"/>
      <c r="F315" s="2339"/>
      <c r="G315" s="838"/>
      <c r="H315" s="842"/>
      <c r="I315" s="838"/>
      <c r="J315" s="820"/>
      <c r="K315" s="840" t="str">
        <f t="shared" si="52"/>
        <v/>
      </c>
      <c r="L315" s="841" t="str">
        <f t="shared" si="52"/>
        <v/>
      </c>
      <c r="M315" s="1554" t="s">
        <v>5217</v>
      </c>
    </row>
    <row r="316" spans="1:13" ht="15" customHeight="1" x14ac:dyDescent="0.25">
      <c r="A316" s="837">
        <v>98</v>
      </c>
      <c r="B316" s="2669" t="s">
        <v>5328</v>
      </c>
      <c r="C316" s="2670"/>
      <c r="D316" s="2671"/>
      <c r="E316" s="2338"/>
      <c r="F316" s="2339"/>
      <c r="G316" s="838"/>
      <c r="H316" s="842"/>
      <c r="I316" s="838"/>
      <c r="J316" s="820"/>
      <c r="K316" s="840" t="str">
        <f t="shared" si="52"/>
        <v/>
      </c>
      <c r="L316" s="841" t="str">
        <f t="shared" si="52"/>
        <v/>
      </c>
      <c r="M316" s="1554" t="s">
        <v>5217</v>
      </c>
    </row>
    <row r="317" spans="1:13" ht="15" customHeight="1" x14ac:dyDescent="0.25">
      <c r="A317" s="837">
        <v>99</v>
      </c>
      <c r="B317" s="2669" t="s">
        <v>5329</v>
      </c>
      <c r="C317" s="2670"/>
      <c r="D317" s="2671"/>
      <c r="E317" s="2338"/>
      <c r="F317" s="2339"/>
      <c r="G317" s="838"/>
      <c r="H317" s="842"/>
      <c r="I317" s="838"/>
      <c r="J317" s="820"/>
      <c r="K317" s="840" t="str">
        <f t="shared" si="52"/>
        <v/>
      </c>
      <c r="L317" s="841" t="str">
        <f t="shared" si="52"/>
        <v/>
      </c>
      <c r="M317" s="1554" t="s">
        <v>5217</v>
      </c>
    </row>
    <row r="318" spans="1:13" ht="15" customHeight="1" x14ac:dyDescent="0.25">
      <c r="A318" s="837">
        <v>100</v>
      </c>
      <c r="B318" s="2669" t="s">
        <v>5330</v>
      </c>
      <c r="C318" s="2670"/>
      <c r="D318" s="2671"/>
      <c r="E318" s="2338"/>
      <c r="F318" s="2339"/>
      <c r="G318" s="838"/>
      <c r="H318" s="842"/>
      <c r="I318" s="838"/>
      <c r="J318" s="820"/>
      <c r="K318" s="840" t="str">
        <f t="shared" si="52"/>
        <v/>
      </c>
      <c r="L318" s="841" t="str">
        <f t="shared" si="52"/>
        <v/>
      </c>
      <c r="M318" s="1554" t="s">
        <v>5217</v>
      </c>
    </row>
    <row r="319" spans="1:13" ht="15" customHeight="1" x14ac:dyDescent="0.25">
      <c r="A319" s="837">
        <v>101</v>
      </c>
      <c r="B319" s="2669" t="s">
        <v>77</v>
      </c>
      <c r="C319" s="2670"/>
      <c r="D319" s="2671"/>
      <c r="E319" s="2338"/>
      <c r="F319" s="2339"/>
      <c r="G319" s="838"/>
      <c r="H319" s="842"/>
      <c r="I319" s="838"/>
      <c r="J319" s="820"/>
      <c r="K319" s="840" t="str">
        <f t="shared" si="52"/>
        <v/>
      </c>
      <c r="L319" s="841" t="str">
        <f t="shared" si="52"/>
        <v/>
      </c>
      <c r="M319" s="1554" t="s">
        <v>5217</v>
      </c>
    </row>
    <row r="320" spans="1:13" ht="15" customHeight="1" x14ac:dyDescent="0.25">
      <c r="A320" s="837">
        <v>102</v>
      </c>
      <c r="B320" s="2672" t="s">
        <v>78</v>
      </c>
      <c r="C320" s="2673"/>
      <c r="D320" s="2674"/>
      <c r="E320" s="2365"/>
      <c r="F320" s="2366"/>
      <c r="G320" s="838"/>
      <c r="H320" s="842"/>
      <c r="I320" s="838"/>
      <c r="J320" s="820"/>
      <c r="K320" s="840" t="str">
        <f t="shared" si="52"/>
        <v/>
      </c>
      <c r="L320" s="841" t="str">
        <f t="shared" si="52"/>
        <v/>
      </c>
      <c r="M320" s="1554" t="s">
        <v>5217</v>
      </c>
    </row>
    <row r="321" spans="1:13" x14ac:dyDescent="0.25">
      <c r="A321" s="837">
        <v>103</v>
      </c>
      <c r="B321" s="2669" t="s">
        <v>5331</v>
      </c>
      <c r="C321" s="2670"/>
      <c r="D321" s="2671"/>
      <c r="E321" s="2338"/>
      <c r="F321" s="2339"/>
      <c r="G321" s="838"/>
      <c r="H321" s="842"/>
      <c r="I321" s="838"/>
      <c r="J321" s="820"/>
      <c r="K321" s="840" t="str">
        <f t="shared" si="52"/>
        <v/>
      </c>
      <c r="L321" s="846" t="str">
        <f t="shared" si="52"/>
        <v/>
      </c>
      <c r="M321" s="1554" t="s">
        <v>5217</v>
      </c>
    </row>
    <row r="322" spans="1:13" ht="15" customHeight="1" x14ac:dyDescent="0.25">
      <c r="A322" s="1411">
        <v>104</v>
      </c>
      <c r="B322" s="2675" t="s">
        <v>79</v>
      </c>
      <c r="C322" s="2676"/>
      <c r="D322" s="2677"/>
      <c r="E322" s="2678"/>
      <c r="F322" s="2679"/>
      <c r="G322" s="1412"/>
      <c r="H322" s="1413"/>
      <c r="I322" s="1412"/>
      <c r="J322" s="1414"/>
      <c r="K322" s="840" t="str">
        <f t="shared" si="52"/>
        <v/>
      </c>
      <c r="L322" s="841" t="str">
        <f t="shared" si="52"/>
        <v/>
      </c>
      <c r="M322" s="1554" t="s">
        <v>5217</v>
      </c>
    </row>
    <row r="323" spans="1:13" ht="15" customHeight="1" thickBot="1" x14ac:dyDescent="0.3">
      <c r="A323" s="1165">
        <v>105</v>
      </c>
      <c r="B323" s="2680" t="s">
        <v>5332</v>
      </c>
      <c r="C323" s="2681"/>
      <c r="D323" s="2682"/>
      <c r="E323" s="2380"/>
      <c r="F323" s="2381"/>
      <c r="G323" s="850"/>
      <c r="H323" s="851"/>
      <c r="I323" s="850"/>
      <c r="J323" s="852"/>
      <c r="K323" s="853" t="str">
        <f t="shared" si="52"/>
        <v/>
      </c>
      <c r="L323" s="854" t="str">
        <f t="shared" si="52"/>
        <v/>
      </c>
      <c r="M323" s="1554" t="s">
        <v>5217</v>
      </c>
    </row>
    <row r="324" spans="1:13" ht="18.75" customHeight="1" thickBot="1" x14ac:dyDescent="0.3">
      <c r="A324" s="2172">
        <v>111</v>
      </c>
      <c r="B324" s="2683" t="s">
        <v>5333</v>
      </c>
      <c r="C324" s="2684"/>
      <c r="D324" s="2684"/>
      <c r="E324" s="2684"/>
      <c r="F324" s="2684"/>
      <c r="G324" s="2684"/>
      <c r="H324" s="2684"/>
      <c r="I324" s="2684"/>
      <c r="J324" s="2684"/>
      <c r="K324" s="2684"/>
      <c r="L324" s="2601"/>
      <c r="M324" s="1554" t="s">
        <v>5217</v>
      </c>
    </row>
    <row r="325" spans="1:13" ht="15" customHeight="1" x14ac:dyDescent="0.25">
      <c r="A325" s="2172"/>
      <c r="B325" s="2386"/>
      <c r="C325" s="2387"/>
      <c r="D325" s="2387"/>
      <c r="E325" s="2387"/>
      <c r="F325" s="2388"/>
      <c r="G325" s="855"/>
      <c r="H325" s="776"/>
      <c r="I325" s="741"/>
      <c r="J325" s="776"/>
      <c r="K325" s="856" t="str">
        <f t="shared" ref="K325:L327" si="53">IF(ISERROR(I325/G325),"",IF(I325&gt;G325,1,I325/G325))</f>
        <v/>
      </c>
      <c r="L325" s="857" t="str">
        <f t="shared" si="53"/>
        <v/>
      </c>
      <c r="M325" s="1554" t="s">
        <v>5217</v>
      </c>
    </row>
    <row r="326" spans="1:13" x14ac:dyDescent="0.25">
      <c r="A326" s="2172"/>
      <c r="B326" s="2389"/>
      <c r="C326" s="2390"/>
      <c r="D326" s="2390"/>
      <c r="E326" s="2390"/>
      <c r="F326" s="2391"/>
      <c r="G326" s="858"/>
      <c r="H326" s="859"/>
      <c r="I326" s="748"/>
      <c r="J326" s="859"/>
      <c r="K326" s="840" t="str">
        <f t="shared" si="53"/>
        <v/>
      </c>
      <c r="L326" s="860" t="str">
        <f t="shared" si="53"/>
        <v/>
      </c>
      <c r="M326" s="1554" t="s">
        <v>5217</v>
      </c>
    </row>
    <row r="327" spans="1:13" ht="15.75" thickBot="1" x14ac:dyDescent="0.3">
      <c r="A327" s="2382"/>
      <c r="B327" s="2392"/>
      <c r="C327" s="2393"/>
      <c r="D327" s="2393"/>
      <c r="E327" s="2393"/>
      <c r="F327" s="2394"/>
      <c r="G327" s="861"/>
      <c r="H327" s="780"/>
      <c r="I327" s="769"/>
      <c r="J327" s="780"/>
      <c r="K327" s="853" t="str">
        <f t="shared" si="53"/>
        <v/>
      </c>
      <c r="L327" s="862" t="str">
        <f t="shared" si="53"/>
        <v/>
      </c>
      <c r="M327" s="1554" t="s">
        <v>5217</v>
      </c>
    </row>
    <row r="328" spans="1:13" ht="22.5" customHeight="1" thickBot="1" x14ac:dyDescent="0.3">
      <c r="A328" s="603">
        <v>105</v>
      </c>
      <c r="B328" s="2162" t="s">
        <v>48</v>
      </c>
      <c r="C328" s="2163"/>
      <c r="D328" s="2395"/>
      <c r="E328" s="2396"/>
      <c r="F328" s="1723" t="str">
        <f>IF(D328="Good",1,"")</f>
        <v/>
      </c>
      <c r="G328" s="1724" t="str">
        <f>IF(D328="For Repair",1,"")</f>
        <v/>
      </c>
      <c r="H328" s="1724" t="str">
        <f>IF(D328="Non-Functional",1,"")</f>
        <v/>
      </c>
      <c r="I328" s="863"/>
      <c r="J328" s="863"/>
      <c r="K328" s="863"/>
      <c r="L328" s="49"/>
      <c r="M328" s="1554" t="s">
        <v>5217</v>
      </c>
    </row>
    <row r="329" spans="1:13" ht="15.75" customHeight="1" thickBot="1" x14ac:dyDescent="0.3">
      <c r="A329" s="2153">
        <v>106</v>
      </c>
      <c r="B329" s="2602" t="s">
        <v>49</v>
      </c>
      <c r="C329" s="2603"/>
      <c r="D329" s="2603"/>
      <c r="E329" s="2603"/>
      <c r="F329" s="2603"/>
      <c r="G329" s="2603"/>
      <c r="H329" s="2603"/>
      <c r="I329" s="2603"/>
      <c r="J329" s="2603"/>
      <c r="K329" s="2604"/>
      <c r="L329" s="864"/>
      <c r="M329" s="1554" t="s">
        <v>5217</v>
      </c>
    </row>
    <row r="330" spans="1:13" ht="15.75" customHeight="1" x14ac:dyDescent="0.25">
      <c r="A330" s="2182"/>
      <c r="B330" s="1415" t="s">
        <v>578</v>
      </c>
      <c r="C330" s="306"/>
      <c r="D330" s="866"/>
      <c r="E330" s="866" t="s">
        <v>579</v>
      </c>
      <c r="F330" s="305"/>
      <c r="G330" s="1416" t="s">
        <v>580</v>
      </c>
      <c r="H330" s="2403"/>
      <c r="I330" s="2403"/>
      <c r="J330" s="1417" t="s">
        <v>581</v>
      </c>
      <c r="K330" s="1169"/>
      <c r="L330" s="1726" t="str">
        <f ca="1">IF(K330="","",(NOW()-K330)/365)</f>
        <v/>
      </c>
      <c r="M330" s="1554" t="s">
        <v>5217</v>
      </c>
    </row>
    <row r="331" spans="1:13" ht="15.75" customHeight="1" x14ac:dyDescent="0.25">
      <c r="A331" s="2182"/>
      <c r="B331" s="1418" t="s">
        <v>578</v>
      </c>
      <c r="C331" s="310"/>
      <c r="D331" s="869"/>
      <c r="E331" s="869" t="s">
        <v>579</v>
      </c>
      <c r="F331" s="309"/>
      <c r="G331" s="1419" t="s">
        <v>580</v>
      </c>
      <c r="H331" s="2404"/>
      <c r="I331" s="2404"/>
      <c r="J331" s="1420" t="s">
        <v>581</v>
      </c>
      <c r="K331" s="1171"/>
      <c r="L331" s="1726" t="str">
        <f t="shared" ref="L331:L334" ca="1" si="54">IF(K331="","",(NOW()-K331)/365)</f>
        <v/>
      </c>
      <c r="M331" s="1554" t="s">
        <v>5217</v>
      </c>
    </row>
    <row r="332" spans="1:13" ht="15.75" customHeight="1" x14ac:dyDescent="0.25">
      <c r="A332" s="2182"/>
      <c r="B332" s="1418" t="s">
        <v>578</v>
      </c>
      <c r="C332" s="310"/>
      <c r="D332" s="869"/>
      <c r="E332" s="869" t="s">
        <v>579</v>
      </c>
      <c r="F332" s="309"/>
      <c r="G332" s="1419" t="s">
        <v>580</v>
      </c>
      <c r="H332" s="2404"/>
      <c r="I332" s="2404"/>
      <c r="J332" s="1420" t="s">
        <v>581</v>
      </c>
      <c r="K332" s="1171"/>
      <c r="L332" s="1726" t="str">
        <f t="shared" ca="1" si="54"/>
        <v/>
      </c>
      <c r="M332" s="1554" t="s">
        <v>5217</v>
      </c>
    </row>
    <row r="333" spans="1:13" ht="15.75" customHeight="1" x14ac:dyDescent="0.25">
      <c r="A333" s="2182"/>
      <c r="B333" s="1418" t="s">
        <v>578</v>
      </c>
      <c r="C333" s="310"/>
      <c r="D333" s="869"/>
      <c r="E333" s="869" t="s">
        <v>579</v>
      </c>
      <c r="F333" s="309"/>
      <c r="G333" s="1419" t="s">
        <v>580</v>
      </c>
      <c r="H333" s="2404"/>
      <c r="I333" s="2404"/>
      <c r="J333" s="1420" t="s">
        <v>581</v>
      </c>
      <c r="K333" s="1171"/>
      <c r="L333" s="1726" t="str">
        <f t="shared" ca="1" si="54"/>
        <v/>
      </c>
      <c r="M333" s="1554" t="s">
        <v>5217</v>
      </c>
    </row>
    <row r="334" spans="1:13" ht="15.75" customHeight="1" thickBot="1" x14ac:dyDescent="0.3">
      <c r="A334" s="2154"/>
      <c r="B334" s="1421" t="s">
        <v>578</v>
      </c>
      <c r="C334" s="1689"/>
      <c r="D334" s="872"/>
      <c r="E334" s="872" t="s">
        <v>579</v>
      </c>
      <c r="F334" s="509"/>
      <c r="G334" s="1422" t="s">
        <v>580</v>
      </c>
      <c r="H334" s="2405"/>
      <c r="I334" s="2405"/>
      <c r="J334" s="1423" t="s">
        <v>581</v>
      </c>
      <c r="K334" s="1173"/>
      <c r="L334" s="1726" t="str">
        <f t="shared" ca="1" si="54"/>
        <v/>
      </c>
      <c r="M334" s="1554" t="s">
        <v>5217</v>
      </c>
    </row>
    <row r="335" spans="1:13" ht="30" customHeight="1" thickBot="1" x14ac:dyDescent="0.3">
      <c r="A335" s="2160">
        <v>107</v>
      </c>
      <c r="B335" s="2608" t="s">
        <v>50</v>
      </c>
      <c r="C335" s="2609"/>
      <c r="D335" s="2609"/>
      <c r="E335" s="2609"/>
      <c r="F335" s="2610"/>
      <c r="G335" s="2611" t="s">
        <v>5334</v>
      </c>
      <c r="H335" s="2612"/>
      <c r="I335" s="1725">
        <f>COUNT(C330:C334)</f>
        <v>0</v>
      </c>
      <c r="J335" s="1725">
        <f>SUM(F330:F334)</f>
        <v>0</v>
      </c>
      <c r="K335" s="226"/>
      <c r="L335" s="875"/>
      <c r="M335" s="1554" t="s">
        <v>5217</v>
      </c>
    </row>
    <row r="336" spans="1:13" ht="24.75" customHeight="1" x14ac:dyDescent="0.25">
      <c r="A336" s="2172"/>
      <c r="B336" s="876" t="s">
        <v>5335</v>
      </c>
      <c r="C336" s="877" t="s">
        <v>444</v>
      </c>
      <c r="D336" s="878" t="s">
        <v>445</v>
      </c>
      <c r="E336" s="878" t="s">
        <v>446</v>
      </c>
      <c r="F336" s="879" t="s">
        <v>582</v>
      </c>
      <c r="G336" s="880" t="s">
        <v>16</v>
      </c>
      <c r="H336" s="880" t="s">
        <v>583</v>
      </c>
      <c r="I336" s="874"/>
      <c r="J336" s="874"/>
      <c r="K336" s="226"/>
      <c r="L336" s="875"/>
      <c r="M336" s="1554" t="s">
        <v>5217</v>
      </c>
    </row>
    <row r="337" spans="1:13" ht="15.75" customHeight="1" x14ac:dyDescent="0.25">
      <c r="A337" s="2172"/>
      <c r="B337" s="881" t="s">
        <v>401</v>
      </c>
      <c r="C337" s="1687">
        <f>SUM(D337:F337)</f>
        <v>0</v>
      </c>
      <c r="D337" s="1676"/>
      <c r="E337" s="1676"/>
      <c r="F337" s="1680"/>
      <c r="G337" s="882"/>
      <c r="H337" s="883">
        <f>C337-G337</f>
        <v>0</v>
      </c>
      <c r="I337" s="884"/>
      <c r="J337" s="884"/>
      <c r="K337" s="884"/>
      <c r="L337" s="226"/>
      <c r="M337" s="1554" t="s">
        <v>5217</v>
      </c>
    </row>
    <row r="338" spans="1:13" ht="15.75" customHeight="1" x14ac:dyDescent="0.25">
      <c r="A338" s="2172"/>
      <c r="B338" s="881" t="s">
        <v>402</v>
      </c>
      <c r="C338" s="1687">
        <f t="shared" ref="C338:C344" si="55">SUM(D338:F338)</f>
        <v>0</v>
      </c>
      <c r="D338" s="1676"/>
      <c r="E338" s="1676"/>
      <c r="F338" s="1680"/>
      <c r="G338" s="882"/>
      <c r="H338" s="883">
        <f t="shared" ref="H338:H344" si="56">C338-G338</f>
        <v>0</v>
      </c>
      <c r="I338" s="886"/>
      <c r="J338" s="886"/>
      <c r="K338" s="886"/>
      <c r="L338" s="226"/>
      <c r="M338" s="1554" t="s">
        <v>5217</v>
      </c>
    </row>
    <row r="339" spans="1:13" ht="15.75" customHeight="1" x14ac:dyDescent="0.25">
      <c r="A339" s="2172"/>
      <c r="B339" s="881" t="s">
        <v>403</v>
      </c>
      <c r="C339" s="1687">
        <f t="shared" si="55"/>
        <v>0</v>
      </c>
      <c r="D339" s="1676"/>
      <c r="E339" s="1676"/>
      <c r="F339" s="1680"/>
      <c r="G339" s="882"/>
      <c r="H339" s="883">
        <f t="shared" si="56"/>
        <v>0</v>
      </c>
      <c r="I339" s="886"/>
      <c r="J339" s="886"/>
      <c r="K339" s="886"/>
      <c r="L339" s="226"/>
      <c r="M339" s="1554" t="s">
        <v>5217</v>
      </c>
    </row>
    <row r="340" spans="1:13" ht="15.75" customHeight="1" x14ac:dyDescent="0.25">
      <c r="A340" s="2172"/>
      <c r="B340" s="881" t="s">
        <v>418</v>
      </c>
      <c r="C340" s="1687">
        <f t="shared" si="55"/>
        <v>0</v>
      </c>
      <c r="D340" s="1676"/>
      <c r="E340" s="1676"/>
      <c r="F340" s="1680"/>
      <c r="G340" s="882"/>
      <c r="H340" s="883">
        <f t="shared" si="56"/>
        <v>0</v>
      </c>
      <c r="I340" s="886"/>
      <c r="J340" s="886"/>
      <c r="K340" s="886"/>
      <c r="L340" s="226"/>
      <c r="M340" s="1554" t="s">
        <v>5217</v>
      </c>
    </row>
    <row r="341" spans="1:13" ht="15.75" customHeight="1" x14ac:dyDescent="0.25">
      <c r="A341" s="2172"/>
      <c r="B341" s="881" t="s">
        <v>404</v>
      </c>
      <c r="C341" s="1687">
        <f t="shared" si="55"/>
        <v>0</v>
      </c>
      <c r="D341" s="1676"/>
      <c r="E341" s="1676"/>
      <c r="F341" s="1680"/>
      <c r="G341" s="882"/>
      <c r="H341" s="883">
        <f t="shared" si="56"/>
        <v>0</v>
      </c>
      <c r="I341" s="887"/>
      <c r="J341" s="887"/>
      <c r="K341" s="887"/>
      <c r="L341" s="226"/>
      <c r="M341" s="1554" t="s">
        <v>5217</v>
      </c>
    </row>
    <row r="342" spans="1:13" ht="15.75" customHeight="1" x14ac:dyDescent="0.25">
      <c r="A342" s="2172"/>
      <c r="B342" s="881" t="s">
        <v>405</v>
      </c>
      <c r="C342" s="1687">
        <f t="shared" si="55"/>
        <v>0</v>
      </c>
      <c r="D342" s="1676"/>
      <c r="E342" s="1676"/>
      <c r="F342" s="1680"/>
      <c r="G342" s="882"/>
      <c r="H342" s="883">
        <f t="shared" si="56"/>
        <v>0</v>
      </c>
      <c r="I342" s="887"/>
      <c r="J342" s="887"/>
      <c r="K342" s="887"/>
      <c r="L342" s="226"/>
      <c r="M342" s="1554" t="s">
        <v>5217</v>
      </c>
    </row>
    <row r="343" spans="1:13" ht="15.75" customHeight="1" x14ac:dyDescent="0.25">
      <c r="A343" s="2172"/>
      <c r="B343" s="881" t="s">
        <v>406</v>
      </c>
      <c r="C343" s="1687">
        <f t="shared" si="55"/>
        <v>0</v>
      </c>
      <c r="D343" s="1676"/>
      <c r="E343" s="1676"/>
      <c r="F343" s="1680"/>
      <c r="G343" s="882"/>
      <c r="H343" s="883">
        <f t="shared" si="56"/>
        <v>0</v>
      </c>
      <c r="I343" s="888"/>
      <c r="J343" s="888"/>
      <c r="K343" s="888"/>
      <c r="L343" s="888"/>
      <c r="M343" s="1554" t="s">
        <v>5217</v>
      </c>
    </row>
    <row r="344" spans="1:13" ht="15.75" customHeight="1" thickBot="1" x14ac:dyDescent="0.3">
      <c r="A344" s="2161"/>
      <c r="B344" s="889" t="s">
        <v>5336</v>
      </c>
      <c r="C344" s="1688">
        <f t="shared" si="55"/>
        <v>0</v>
      </c>
      <c r="D344" s="1685"/>
      <c r="E344" s="1685"/>
      <c r="F344" s="1686"/>
      <c r="G344" s="891"/>
      <c r="H344" s="892">
        <f t="shared" si="56"/>
        <v>0</v>
      </c>
      <c r="I344" s="888"/>
      <c r="J344" s="888"/>
      <c r="K344" s="888"/>
      <c r="L344" s="888"/>
      <c r="M344" s="1554" t="s">
        <v>5217</v>
      </c>
    </row>
    <row r="345" spans="1:13" ht="26.25" customHeight="1" thickBot="1" x14ac:dyDescent="0.3">
      <c r="A345" s="603">
        <v>108</v>
      </c>
      <c r="B345" s="2162" t="s">
        <v>51</v>
      </c>
      <c r="C345" s="2181"/>
      <c r="D345" s="2413"/>
      <c r="E345" s="2414"/>
      <c r="F345" s="1731" t="str">
        <f>IF(D345="Grid (Electric Cooperative)",1,"")</f>
        <v/>
      </c>
      <c r="G345" s="1732" t="str">
        <f>IF(D345="Solar Powered",1,"")</f>
        <v/>
      </c>
      <c r="H345" s="1733" t="str">
        <f>IF(D345="Generator",1,"")</f>
        <v/>
      </c>
      <c r="I345" s="49"/>
      <c r="J345" s="49"/>
      <c r="K345" s="49"/>
      <c r="L345" s="49"/>
      <c r="M345" s="1554" t="s">
        <v>5217</v>
      </c>
    </row>
    <row r="346" spans="1:13" ht="20.25" customHeight="1" thickBot="1" x14ac:dyDescent="0.3">
      <c r="A346" s="2160">
        <v>109</v>
      </c>
      <c r="B346" s="2415" t="s">
        <v>5337</v>
      </c>
      <c r="C346" s="2416"/>
      <c r="D346" s="2416"/>
      <c r="E346" s="2416"/>
      <c r="F346" s="2416"/>
      <c r="G346" s="2416"/>
      <c r="H346" s="2417"/>
      <c r="I346" s="893"/>
      <c r="J346" s="874"/>
      <c r="K346" s="874"/>
      <c r="L346" s="874"/>
      <c r="M346" s="1554" t="s">
        <v>5217</v>
      </c>
    </row>
    <row r="347" spans="1:13" ht="24.75" customHeight="1" thickBot="1" x14ac:dyDescent="0.3">
      <c r="A347" s="2172"/>
      <c r="B347" s="1424" t="s">
        <v>408</v>
      </c>
      <c r="C347" s="2418"/>
      <c r="D347" s="2419"/>
      <c r="E347" s="1174" t="s">
        <v>5338</v>
      </c>
      <c r="F347" s="2420"/>
      <c r="G347" s="2420"/>
      <c r="H347" s="2421"/>
      <c r="I347" s="893"/>
      <c r="J347" s="874"/>
      <c r="K347" s="874"/>
      <c r="L347" s="874"/>
      <c r="M347" s="1554" t="s">
        <v>5217</v>
      </c>
    </row>
    <row r="348" spans="1:13" ht="16.5" customHeight="1" thickBot="1" x14ac:dyDescent="0.3">
      <c r="A348" s="2172"/>
      <c r="B348" s="2422" t="s">
        <v>635</v>
      </c>
      <c r="C348" s="2424" t="s">
        <v>444</v>
      </c>
      <c r="D348" s="2426" t="s">
        <v>445</v>
      </c>
      <c r="E348" s="2426" t="s">
        <v>446</v>
      </c>
      <c r="F348" s="2428" t="s">
        <v>447</v>
      </c>
      <c r="G348" s="2430" t="s">
        <v>448</v>
      </c>
      <c r="H348" s="2431"/>
      <c r="I348" s="896"/>
      <c r="J348" s="884"/>
      <c r="K348" s="884"/>
      <c r="L348" s="226"/>
      <c r="M348" s="1554" t="s">
        <v>5217</v>
      </c>
    </row>
    <row r="349" spans="1:13" ht="26.25" customHeight="1" thickBot="1" x14ac:dyDescent="0.3">
      <c r="A349" s="2172"/>
      <c r="B349" s="2423"/>
      <c r="C349" s="2425"/>
      <c r="D349" s="2427"/>
      <c r="E349" s="2427"/>
      <c r="F349" s="2429"/>
      <c r="G349" s="897" t="s">
        <v>16</v>
      </c>
      <c r="H349" s="898" t="s">
        <v>583</v>
      </c>
      <c r="I349" s="899"/>
      <c r="J349" s="886"/>
      <c r="K349" s="886"/>
      <c r="L349" s="226"/>
      <c r="M349" s="1554" t="s">
        <v>5217</v>
      </c>
    </row>
    <row r="350" spans="1:13" ht="17.25" customHeight="1" x14ac:dyDescent="0.25">
      <c r="A350" s="2172"/>
      <c r="B350" s="900" t="s">
        <v>406</v>
      </c>
      <c r="C350" s="1671">
        <f t="shared" ref="C350:C352" si="57">SUM(D350:F350)</f>
        <v>0</v>
      </c>
      <c r="D350" s="1660"/>
      <c r="E350" s="1660"/>
      <c r="F350" s="1661"/>
      <c r="G350" s="1662"/>
      <c r="H350" s="1672">
        <f t="shared" ref="H350:H352" si="58">C350-G350</f>
        <v>0</v>
      </c>
      <c r="I350" s="899"/>
      <c r="J350" s="886"/>
      <c r="K350" s="886"/>
      <c r="L350" s="226"/>
      <c r="M350" s="1554" t="s">
        <v>5217</v>
      </c>
    </row>
    <row r="351" spans="1:13" ht="17.25" customHeight="1" x14ac:dyDescent="0.25">
      <c r="A351" s="2172"/>
      <c r="B351" s="901" t="s">
        <v>409</v>
      </c>
      <c r="C351" s="350">
        <f t="shared" si="57"/>
        <v>0</v>
      </c>
      <c r="D351" s="1681"/>
      <c r="E351" s="1682"/>
      <c r="F351" s="1665"/>
      <c r="G351" s="1666"/>
      <c r="H351" s="1673">
        <f t="shared" si="58"/>
        <v>0</v>
      </c>
      <c r="I351" s="902"/>
      <c r="J351" s="887"/>
      <c r="K351" s="887"/>
      <c r="L351" s="226"/>
      <c r="M351" s="1554" t="s">
        <v>5217</v>
      </c>
    </row>
    <row r="352" spans="1:13" ht="17.25" customHeight="1" thickBot="1" x14ac:dyDescent="0.3">
      <c r="A352" s="2172"/>
      <c r="B352" s="1425" t="s">
        <v>410</v>
      </c>
      <c r="C352" s="357">
        <f t="shared" si="57"/>
        <v>0</v>
      </c>
      <c r="D352" s="1683"/>
      <c r="E352" s="1684"/>
      <c r="F352" s="1669"/>
      <c r="G352" s="1670"/>
      <c r="H352" s="1674">
        <f t="shared" si="58"/>
        <v>0</v>
      </c>
      <c r="I352" s="902"/>
      <c r="J352" s="887"/>
      <c r="K352" s="887"/>
      <c r="L352" s="226"/>
      <c r="M352" s="1554" t="s">
        <v>5217</v>
      </c>
    </row>
    <row r="353" spans="1:13" ht="24" customHeight="1" thickBot="1" x14ac:dyDescent="0.3">
      <c r="A353" s="2160">
        <v>110</v>
      </c>
      <c r="B353" s="1175" t="s">
        <v>53</v>
      </c>
      <c r="C353" s="2435" t="s">
        <v>449</v>
      </c>
      <c r="D353" s="2436"/>
      <c r="E353" s="2435" t="s">
        <v>450</v>
      </c>
      <c r="F353" s="2436"/>
      <c r="G353" s="2435" t="s">
        <v>451</v>
      </c>
      <c r="H353" s="2436"/>
      <c r="I353" s="2435" t="s">
        <v>452</v>
      </c>
      <c r="J353" s="2436"/>
      <c r="K353" s="2435" t="s">
        <v>453</v>
      </c>
      <c r="L353" s="2436"/>
      <c r="M353" s="1554" t="s">
        <v>5217</v>
      </c>
    </row>
    <row r="354" spans="1:13" ht="29.25" customHeight="1" x14ac:dyDescent="0.25">
      <c r="A354" s="2172"/>
      <c r="B354" s="1176" t="s">
        <v>411</v>
      </c>
      <c r="C354" s="2437"/>
      <c r="D354" s="2439"/>
      <c r="E354" s="2437"/>
      <c r="F354" s="2439"/>
      <c r="G354" s="2437"/>
      <c r="H354" s="2439"/>
      <c r="I354" s="2437"/>
      <c r="J354" s="2439"/>
      <c r="K354" s="2437"/>
      <c r="L354" s="2438"/>
      <c r="M354" s="1554" t="s">
        <v>5217</v>
      </c>
    </row>
    <row r="355" spans="1:13" ht="29.25" customHeight="1" thickBot="1" x14ac:dyDescent="0.3">
      <c r="A355" s="2161"/>
      <c r="B355" s="1177" t="s">
        <v>412</v>
      </c>
      <c r="C355" s="2440"/>
      <c r="D355" s="2442"/>
      <c r="E355" s="2440"/>
      <c r="F355" s="2442"/>
      <c r="G355" s="2440"/>
      <c r="H355" s="2442"/>
      <c r="I355" s="2440"/>
      <c r="J355" s="2442"/>
      <c r="K355" s="2440"/>
      <c r="L355" s="2441"/>
      <c r="M355" s="1554" t="s">
        <v>5217</v>
      </c>
    </row>
    <row r="356" spans="1:13" ht="16.5" thickBot="1" x14ac:dyDescent="0.3">
      <c r="A356" s="906" t="s">
        <v>54</v>
      </c>
      <c r="B356" s="907"/>
      <c r="C356" s="908"/>
      <c r="D356" s="909"/>
      <c r="E356" s="909"/>
      <c r="F356" s="909"/>
      <c r="G356" s="909"/>
      <c r="H356" s="909"/>
      <c r="I356" s="909"/>
      <c r="J356" s="909"/>
      <c r="K356" s="909"/>
      <c r="L356" s="909"/>
      <c r="M356" s="1554" t="s">
        <v>5217</v>
      </c>
    </row>
    <row r="357" spans="1:13" ht="15.75" thickBot="1" x14ac:dyDescent="0.3">
      <c r="A357" s="2432" t="s">
        <v>413</v>
      </c>
      <c r="B357" s="2433"/>
      <c r="C357" s="2434"/>
      <c r="D357" s="2432" t="s">
        <v>414</v>
      </c>
      <c r="E357" s="2433"/>
      <c r="F357" s="2433"/>
      <c r="G357" s="2433"/>
      <c r="H357" s="2433"/>
      <c r="I357" s="2433"/>
      <c r="J357" s="2433"/>
      <c r="K357" s="2433"/>
      <c r="L357" s="2433"/>
      <c r="M357" s="1554" t="s">
        <v>5217</v>
      </c>
    </row>
    <row r="358" spans="1:13" x14ac:dyDescent="0.25">
      <c r="A358" s="910">
        <v>1</v>
      </c>
      <c r="B358" s="2453"/>
      <c r="C358" s="2454"/>
      <c r="D358" s="2455"/>
      <c r="E358" s="2456"/>
      <c r="F358" s="2456"/>
      <c r="G358" s="2456"/>
      <c r="H358" s="2456"/>
      <c r="I358" s="2456"/>
      <c r="J358" s="2456"/>
      <c r="K358" s="2456"/>
      <c r="L358" s="2456"/>
      <c r="M358" s="1554" t="s">
        <v>5217</v>
      </c>
    </row>
    <row r="359" spans="1:13" ht="15" customHeight="1" x14ac:dyDescent="0.25">
      <c r="A359" s="911">
        <v>2</v>
      </c>
      <c r="B359" s="2443"/>
      <c r="C359" s="2444"/>
      <c r="D359" s="2445"/>
      <c r="E359" s="2446"/>
      <c r="F359" s="2446"/>
      <c r="G359" s="2446"/>
      <c r="H359" s="2446"/>
      <c r="I359" s="2446"/>
      <c r="J359" s="2446"/>
      <c r="K359" s="2446"/>
      <c r="L359" s="2446"/>
      <c r="M359" s="1554" t="s">
        <v>5217</v>
      </c>
    </row>
    <row r="360" spans="1:13" x14ac:dyDescent="0.25">
      <c r="A360" s="911">
        <v>3</v>
      </c>
      <c r="B360" s="2443"/>
      <c r="C360" s="2444"/>
      <c r="D360" s="2445"/>
      <c r="E360" s="2446"/>
      <c r="F360" s="2446"/>
      <c r="G360" s="2446"/>
      <c r="H360" s="2446"/>
      <c r="I360" s="2446"/>
      <c r="J360" s="2446"/>
      <c r="K360" s="2446"/>
      <c r="L360" s="2446"/>
      <c r="M360" s="1554" t="s">
        <v>5217</v>
      </c>
    </row>
    <row r="361" spans="1:13" x14ac:dyDescent="0.25">
      <c r="A361" s="911">
        <v>4</v>
      </c>
      <c r="B361" s="2443"/>
      <c r="C361" s="2444"/>
      <c r="D361" s="2445"/>
      <c r="E361" s="2446"/>
      <c r="F361" s="2446"/>
      <c r="G361" s="2446"/>
      <c r="H361" s="2446"/>
      <c r="I361" s="2446"/>
      <c r="J361" s="2446"/>
      <c r="K361" s="2446"/>
      <c r="L361" s="2446"/>
      <c r="M361" s="1554" t="s">
        <v>5217</v>
      </c>
    </row>
    <row r="362" spans="1:13" ht="15.75" thickBot="1" x14ac:dyDescent="0.3">
      <c r="A362" s="911">
        <v>5</v>
      </c>
      <c r="B362" s="2443"/>
      <c r="C362" s="2444"/>
      <c r="D362" s="2445"/>
      <c r="E362" s="2446"/>
      <c r="F362" s="2446"/>
      <c r="G362" s="2446"/>
      <c r="H362" s="2446"/>
      <c r="I362" s="2446"/>
      <c r="J362" s="2446"/>
      <c r="K362" s="2446"/>
      <c r="L362" s="2446"/>
      <c r="M362" s="1554" t="s">
        <v>5217</v>
      </c>
    </row>
    <row r="363" spans="1:13" ht="15.75" thickBot="1" x14ac:dyDescent="0.3">
      <c r="A363" s="2447" t="s">
        <v>55</v>
      </c>
      <c r="B363" s="2448"/>
      <c r="C363" s="2448"/>
      <c r="D363" s="2448"/>
      <c r="E363" s="2448"/>
      <c r="F363" s="2448"/>
      <c r="G363" s="2448"/>
      <c r="H363" s="2448"/>
      <c r="I363" s="2448"/>
      <c r="J363" s="2448"/>
      <c r="K363" s="2448"/>
      <c r="L363" s="2449"/>
      <c r="M363" s="1554" t="s">
        <v>5217</v>
      </c>
    </row>
    <row r="364" spans="1:13" x14ac:dyDescent="0.25">
      <c r="A364" s="912"/>
      <c r="B364" s="2450" t="s">
        <v>584</v>
      </c>
      <c r="C364" s="2451"/>
      <c r="D364" s="2451"/>
      <c r="E364" s="2451"/>
      <c r="F364" s="2451"/>
      <c r="G364" s="2451"/>
      <c r="H364" s="2451"/>
      <c r="I364" s="2451"/>
      <c r="J364" s="2451"/>
      <c r="K364" s="2451"/>
      <c r="L364" s="2452"/>
      <c r="M364" s="1554" t="s">
        <v>5217</v>
      </c>
    </row>
    <row r="365" spans="1:13" ht="24.75" customHeight="1" thickBot="1" x14ac:dyDescent="0.3">
      <c r="A365" s="912"/>
      <c r="B365" s="2458"/>
      <c r="C365" s="2459"/>
      <c r="D365" s="2459"/>
      <c r="E365" s="2459"/>
      <c r="F365" s="2459"/>
      <c r="G365" s="2459"/>
      <c r="H365" s="2459"/>
      <c r="I365" s="2459"/>
      <c r="J365" s="2459"/>
      <c r="K365" s="2459"/>
      <c r="L365" s="2460"/>
      <c r="M365" s="1554" t="s">
        <v>5217</v>
      </c>
    </row>
    <row r="366" spans="1:13" x14ac:dyDescent="0.25">
      <c r="A366" s="912"/>
      <c r="B366" s="2450" t="s">
        <v>5311</v>
      </c>
      <c r="C366" s="2451"/>
      <c r="D366" s="2451"/>
      <c r="E366" s="2451"/>
      <c r="F366" s="2451"/>
      <c r="G366" s="2451"/>
      <c r="H366" s="2451"/>
      <c r="I366" s="2451"/>
      <c r="J366" s="2451"/>
      <c r="K366" s="2451"/>
      <c r="L366" s="2452"/>
      <c r="M366" s="1554" t="s">
        <v>5217</v>
      </c>
    </row>
    <row r="367" spans="1:13" ht="24.75" customHeight="1" thickBot="1" x14ac:dyDescent="0.3">
      <c r="A367" s="912"/>
      <c r="B367" s="2458"/>
      <c r="C367" s="2459"/>
      <c r="D367" s="2459"/>
      <c r="E367" s="2459"/>
      <c r="F367" s="2459"/>
      <c r="G367" s="2459"/>
      <c r="H367" s="2459"/>
      <c r="I367" s="2459"/>
      <c r="J367" s="2459"/>
      <c r="K367" s="2459"/>
      <c r="L367" s="2460"/>
      <c r="M367" s="1554" t="s">
        <v>5217</v>
      </c>
    </row>
    <row r="368" spans="1:13" x14ac:dyDescent="0.25">
      <c r="A368" s="912"/>
      <c r="B368" s="2450" t="s">
        <v>412</v>
      </c>
      <c r="C368" s="2451"/>
      <c r="D368" s="2451"/>
      <c r="E368" s="2451"/>
      <c r="F368" s="2451"/>
      <c r="G368" s="2451"/>
      <c r="H368" s="2451"/>
      <c r="I368" s="2451"/>
      <c r="J368" s="2451"/>
      <c r="K368" s="2451"/>
      <c r="L368" s="2452"/>
      <c r="M368" s="1554" t="s">
        <v>5217</v>
      </c>
    </row>
    <row r="369" spans="1:13" ht="24.75" customHeight="1" thickBot="1" x14ac:dyDescent="0.3">
      <c r="A369" s="912"/>
      <c r="B369" s="2461"/>
      <c r="C369" s="2462"/>
      <c r="D369" s="2462"/>
      <c r="E369" s="2462"/>
      <c r="F369" s="2462"/>
      <c r="G369" s="2462"/>
      <c r="H369" s="2462"/>
      <c r="I369" s="2462"/>
      <c r="J369" s="2462"/>
      <c r="K369" s="2462"/>
      <c r="L369" s="2463"/>
      <c r="M369" s="1554" t="s">
        <v>5217</v>
      </c>
    </row>
    <row r="370" spans="1:13" x14ac:dyDescent="0.25">
      <c r="A370" s="913"/>
      <c r="B370" s="914"/>
      <c r="C370" s="914"/>
      <c r="D370" s="914"/>
      <c r="E370" s="914"/>
      <c r="F370" s="914"/>
      <c r="G370" s="914"/>
      <c r="H370" s="914"/>
      <c r="I370" s="914"/>
      <c r="J370" s="914"/>
      <c r="K370" s="914"/>
      <c r="L370" s="914"/>
      <c r="M370" s="1554" t="s">
        <v>5217</v>
      </c>
    </row>
    <row r="371" spans="1:13" x14ac:dyDescent="0.25">
      <c r="A371" s="913"/>
      <c r="B371" s="915"/>
      <c r="C371" s="915"/>
      <c r="D371" s="915"/>
      <c r="E371" s="915"/>
      <c r="F371" s="915"/>
      <c r="G371" s="915"/>
      <c r="H371" s="915"/>
      <c r="I371" s="915"/>
      <c r="J371" s="915"/>
      <c r="K371" s="915"/>
      <c r="L371" s="915"/>
      <c r="M371" s="1554" t="s">
        <v>5217</v>
      </c>
    </row>
    <row r="372" spans="1:13" x14ac:dyDescent="0.25">
      <c r="A372" s="220" t="s">
        <v>416</v>
      </c>
      <c r="B372" s="915"/>
      <c r="C372" s="915"/>
      <c r="D372" s="915"/>
      <c r="E372" s="915"/>
      <c r="F372" s="915"/>
      <c r="G372" s="915"/>
      <c r="H372" s="221" t="s">
        <v>5339</v>
      </c>
      <c r="I372" s="915"/>
      <c r="J372" s="915"/>
      <c r="K372" s="915"/>
      <c r="L372" s="915"/>
      <c r="M372" s="1554" t="s">
        <v>5217</v>
      </c>
    </row>
    <row r="373" spans="1:13" x14ac:dyDescent="0.25">
      <c r="A373" s="913"/>
      <c r="B373" s="915"/>
      <c r="C373" s="915"/>
      <c r="D373" s="915"/>
      <c r="E373" s="915"/>
      <c r="F373" s="915"/>
      <c r="G373" s="915"/>
      <c r="H373" s="915"/>
      <c r="I373" s="915"/>
      <c r="J373" s="915"/>
      <c r="K373" s="915"/>
      <c r="L373" s="915"/>
      <c r="M373" s="1554" t="s">
        <v>5217</v>
      </c>
    </row>
    <row r="374" spans="1:13" x14ac:dyDescent="0.25">
      <c r="A374" s="913"/>
      <c r="B374" s="2464"/>
      <c r="C374" s="2464"/>
      <c r="D374" s="916"/>
      <c r="E374" s="916"/>
      <c r="F374" s="915"/>
      <c r="G374" s="915"/>
      <c r="H374" s="915"/>
      <c r="I374" s="2464"/>
      <c r="J374" s="2464"/>
      <c r="K374" s="2464"/>
      <c r="L374" s="2464"/>
      <c r="M374" s="1554" t="s">
        <v>5217</v>
      </c>
    </row>
    <row r="375" spans="1:13" x14ac:dyDescent="0.25">
      <c r="A375" s="913"/>
      <c r="B375" s="2457" t="s">
        <v>5340</v>
      </c>
      <c r="C375" s="2457"/>
      <c r="D375" s="916"/>
      <c r="E375" s="916"/>
      <c r="F375" s="915"/>
      <c r="G375" s="915"/>
      <c r="H375" s="915"/>
      <c r="I375" s="2457" t="s">
        <v>5341</v>
      </c>
      <c r="J375" s="2457"/>
      <c r="K375" s="2457"/>
      <c r="L375" s="2457"/>
      <c r="M375" s="1554" t="s">
        <v>5217</v>
      </c>
    </row>
    <row r="376" spans="1:13" x14ac:dyDescent="0.25">
      <c r="A376" s="913"/>
      <c r="B376" s="915"/>
      <c r="C376" s="915"/>
      <c r="D376" s="915"/>
      <c r="E376" s="915"/>
      <c r="F376" s="915"/>
      <c r="G376" s="915"/>
      <c r="H376" s="915"/>
      <c r="I376" s="915"/>
      <c r="J376" s="915"/>
      <c r="K376" s="915"/>
      <c r="L376" s="915"/>
      <c r="M376" s="1554" t="s">
        <v>5217</v>
      </c>
    </row>
    <row r="377" spans="1:13" x14ac:dyDescent="0.25">
      <c r="A377" s="913"/>
      <c r="B377" s="917"/>
      <c r="C377" s="916"/>
      <c r="D377" s="916"/>
      <c r="E377" s="916"/>
      <c r="F377" s="915"/>
      <c r="G377" s="915"/>
      <c r="H377" s="915"/>
      <c r="I377" s="915"/>
      <c r="J377" s="915"/>
      <c r="K377" s="915"/>
      <c r="L377" s="915"/>
      <c r="M377" s="1554" t="s">
        <v>5217</v>
      </c>
    </row>
    <row r="378" spans="1:13" x14ac:dyDescent="0.25">
      <c r="A378" s="913"/>
      <c r="B378" s="918" t="s">
        <v>585</v>
      </c>
      <c r="C378" s="915"/>
      <c r="D378" s="916"/>
      <c r="E378" s="916"/>
      <c r="F378" s="915"/>
      <c r="G378" s="915"/>
      <c r="H378" s="915"/>
      <c r="I378" s="915"/>
      <c r="J378" s="915"/>
      <c r="K378" s="915"/>
      <c r="L378" s="915"/>
      <c r="M378" s="1554" t="s">
        <v>5217</v>
      </c>
    </row>
    <row r="379" spans="1:13" x14ac:dyDescent="0.25">
      <c r="A379" s="913"/>
      <c r="B379" s="915"/>
      <c r="C379" s="915"/>
      <c r="D379" s="915"/>
      <c r="E379" s="915"/>
      <c r="F379" s="915"/>
      <c r="G379" s="915"/>
      <c r="H379" s="915"/>
      <c r="I379" s="915"/>
      <c r="J379" s="915"/>
      <c r="K379" s="915"/>
      <c r="L379" s="915"/>
      <c r="M379" s="1554" t="s">
        <v>5217</v>
      </c>
    </row>
    <row r="380" spans="1:13" x14ac:dyDescent="0.25">
      <c r="A380" s="913"/>
      <c r="B380" s="915"/>
      <c r="C380" s="915"/>
      <c r="D380" s="915"/>
      <c r="E380" s="915"/>
      <c r="F380" s="915"/>
      <c r="G380" s="915"/>
      <c r="H380" s="915"/>
      <c r="I380" s="915"/>
      <c r="J380" s="915"/>
      <c r="K380" s="915"/>
      <c r="L380" s="915"/>
      <c r="M380" s="1554" t="s">
        <v>5217</v>
      </c>
    </row>
    <row r="381" spans="1:13" x14ac:dyDescent="0.25">
      <c r="A381" s="214" t="s">
        <v>5342</v>
      </c>
      <c r="B381" s="919"/>
      <c r="C381" s="919"/>
      <c r="D381" s="919"/>
      <c r="E381" s="919"/>
      <c r="F381" s="919"/>
      <c r="G381" s="919"/>
      <c r="H381" s="919"/>
      <c r="I381" s="919"/>
      <c r="J381" s="919"/>
      <c r="K381" s="919"/>
      <c r="L381" s="919"/>
      <c r="M381" s="1554" t="s">
        <v>5217</v>
      </c>
    </row>
    <row r="382" spans="1:13" x14ac:dyDescent="0.25">
      <c r="A382" s="215" t="s">
        <v>5395</v>
      </c>
      <c r="B382" s="919"/>
      <c r="C382" s="919"/>
      <c r="D382" s="919"/>
      <c r="E382" s="919"/>
      <c r="F382" s="919"/>
      <c r="G382" s="919"/>
      <c r="H382" s="919"/>
      <c r="I382" s="919"/>
      <c r="J382" s="919"/>
      <c r="K382" s="919"/>
      <c r="L382" s="919"/>
      <c r="M382" s="1554" t="s">
        <v>5217</v>
      </c>
    </row>
    <row r="383" spans="1:13" x14ac:dyDescent="0.25">
      <c r="A383" s="216" t="s">
        <v>5344</v>
      </c>
      <c r="B383" s="919"/>
      <c r="C383" s="919"/>
      <c r="D383" s="919"/>
      <c r="E383" s="919"/>
      <c r="F383" s="919"/>
      <c r="G383" s="919"/>
      <c r="H383" s="919"/>
      <c r="I383" s="919"/>
      <c r="J383" s="919"/>
      <c r="K383" s="919"/>
      <c r="L383" s="919"/>
      <c r="M383" s="1554" t="s">
        <v>5217</v>
      </c>
    </row>
    <row r="384" spans="1:13" x14ac:dyDescent="0.25">
      <c r="A384" s="216"/>
      <c r="B384" s="919"/>
      <c r="C384" s="919"/>
      <c r="D384" s="919"/>
      <c r="E384" s="919"/>
      <c r="F384" s="919"/>
      <c r="G384" s="919"/>
      <c r="H384" s="919"/>
      <c r="I384" s="919"/>
      <c r="J384" s="919"/>
      <c r="K384" s="919"/>
      <c r="L384" s="919"/>
      <c r="M384" s="1559"/>
    </row>
    <row r="385" spans="1:13" x14ac:dyDescent="0.25">
      <c r="A385" s="216"/>
      <c r="B385" s="919"/>
      <c r="C385" s="919"/>
      <c r="D385" s="919"/>
      <c r="E385" s="919"/>
      <c r="F385" s="919"/>
      <c r="G385" s="919"/>
      <c r="H385" s="919"/>
      <c r="I385" s="919"/>
      <c r="J385" s="919"/>
      <c r="K385" s="919"/>
      <c r="L385" s="919"/>
      <c r="M385" s="1559"/>
    </row>
    <row r="386" spans="1:13" x14ac:dyDescent="0.25">
      <c r="A386" s="216"/>
      <c r="B386" s="919"/>
      <c r="C386" s="919"/>
      <c r="D386" s="919"/>
      <c r="E386" s="919"/>
      <c r="F386" s="919"/>
      <c r="G386" s="919"/>
      <c r="H386" s="919"/>
      <c r="I386" s="919"/>
      <c r="J386" s="919"/>
      <c r="K386" s="919"/>
      <c r="L386" s="919"/>
      <c r="M386" s="1559"/>
    </row>
    <row r="387" spans="1:13" x14ac:dyDescent="0.25">
      <c r="A387" s="216"/>
      <c r="B387" s="919"/>
      <c r="C387" s="919"/>
      <c r="D387" s="919"/>
      <c r="E387" s="919"/>
      <c r="F387" s="919"/>
      <c r="G387" s="919"/>
      <c r="H387" s="919"/>
      <c r="I387" s="919"/>
      <c r="J387" s="919"/>
      <c r="K387" s="919"/>
      <c r="L387" s="919"/>
      <c r="M387" s="1559"/>
    </row>
    <row r="388" spans="1:13" x14ac:dyDescent="0.25">
      <c r="A388" s="216"/>
      <c r="B388" s="919"/>
      <c r="C388" s="919"/>
      <c r="D388" s="919"/>
      <c r="E388" s="919"/>
      <c r="F388" s="919"/>
      <c r="G388" s="919"/>
      <c r="H388" s="919"/>
      <c r="I388" s="919"/>
      <c r="J388" s="919"/>
      <c r="K388" s="919"/>
      <c r="L388" s="919"/>
      <c r="M388" s="1559"/>
    </row>
    <row r="389" spans="1:13" x14ac:dyDescent="0.25">
      <c r="A389" s="216"/>
      <c r="B389" s="919"/>
      <c r="C389" s="919"/>
      <c r="D389" s="919"/>
      <c r="E389" s="919"/>
      <c r="F389" s="919"/>
      <c r="G389" s="919"/>
      <c r="H389" s="919"/>
      <c r="I389" s="919"/>
      <c r="J389" s="919"/>
      <c r="K389" s="919"/>
      <c r="L389" s="919"/>
      <c r="M389" s="1559"/>
    </row>
    <row r="390" spans="1:13" x14ac:dyDescent="0.25">
      <c r="A390" s="216"/>
      <c r="B390" s="919"/>
      <c r="C390" s="919"/>
      <c r="D390" s="919"/>
      <c r="E390" s="919"/>
      <c r="F390" s="919"/>
      <c r="G390" s="919"/>
      <c r="H390" s="919"/>
      <c r="I390" s="919"/>
      <c r="J390" s="919"/>
      <c r="K390" s="919"/>
      <c r="L390" s="919"/>
      <c r="M390" s="1559"/>
    </row>
  </sheetData>
  <sheetProtection algorithmName="SHA-512" hashValue="r5Dd0OSk1QumyUPC20XplJaJ+tN5WNGwihdgfw4WCz7pEUDJUSe5K//TXV3BLalEGBKwTuAKpsv4oqmgczmJjA==" saltValue="E22Xajw46+PCYGEjjHsgng==" spinCount="100000" sheet="1" objects="1" scenarios="1"/>
  <protectedRanges>
    <protectedRange sqref="G149:H151 G153:H158 G160:H165 G167:H172 G174:H179 G181:H186 G188:H193 G195:H200 G202:H204 G206:H207" name="Range4_1"/>
    <protectedRange sqref="G114:H121 G124:H131 G134:H141 E144:J144 E146:J146 G206:H207" name="Range3"/>
    <protectedRange sqref="D18:K20 D22:K24 D26:K28 D30:K34 G36:H38 G41:H43 H45:H46 H48:H49 G51:H52 G54:H55 G57:H58 G60:H61 G63:H64 G66:H67 G69:H70 G72:H73 G75:H76 G78:H79 G81:H82" name="Range1"/>
    <protectedRange sqref="G84:H85 G87:H88 G93:H94 G96:H97 G99:H100 G102:H103 G108:H109 F111 I111" name="Range2"/>
    <protectedRange sqref="E210:E211 G213:H216 E219:H219 E221 E223:E231 D233:L233 E235:G235 E237:I237 E238:E239 E241:H241 E243:L243 E244:E245 D248:G248 E250:G250 E251:E252 E254:G254 E256:G256" name="Range4"/>
    <protectedRange sqref="E259:J261 D264:F265 I264:K265 E267 I267 E269:J269 G271:J271 E273:J276 E280:J282 E284:J284 E287:J289" name="Range5"/>
    <protectedRange sqref="E294:J299 E301:J303 B325:J327 D328 C330:C334 F330:F334 H330:I334 K330:K334 E307:J323" name="Range6"/>
    <protectedRange sqref="D337:G344 D345 C347 F347 D350:G352 C354:L355 B358:L362 B365 B367 B369 B374 B377 I374" name="Range7"/>
  </protectedRanges>
  <autoFilter ref="A14:M370">
    <filterColumn colId="12">
      <customFilters>
        <customFilter val="*4"/>
      </customFilters>
    </filterColumn>
  </autoFilter>
  <dataConsolidate/>
  <mergeCells count="392">
    <mergeCell ref="B375:C375"/>
    <mergeCell ref="I375:L375"/>
    <mergeCell ref="B365:L365"/>
    <mergeCell ref="B366:L366"/>
    <mergeCell ref="B367:L367"/>
    <mergeCell ref="B368:L368"/>
    <mergeCell ref="B369:L369"/>
    <mergeCell ref="B374:C374"/>
    <mergeCell ref="I374:L374"/>
    <mergeCell ref="B361:C361"/>
    <mergeCell ref="D361:L361"/>
    <mergeCell ref="B362:C362"/>
    <mergeCell ref="D362:L362"/>
    <mergeCell ref="A363:L363"/>
    <mergeCell ref="B364:L364"/>
    <mergeCell ref="B358:C358"/>
    <mergeCell ref="D358:L358"/>
    <mergeCell ref="B359:C359"/>
    <mergeCell ref="D359:L359"/>
    <mergeCell ref="B360:C360"/>
    <mergeCell ref="D360:L360"/>
    <mergeCell ref="A357:C357"/>
    <mergeCell ref="D357:L357"/>
    <mergeCell ref="I353:J353"/>
    <mergeCell ref="K353:L353"/>
    <mergeCell ref="C354:D354"/>
    <mergeCell ref="E354:F354"/>
    <mergeCell ref="G354:H354"/>
    <mergeCell ref="I354:J354"/>
    <mergeCell ref="K354:L354"/>
    <mergeCell ref="A353:A355"/>
    <mergeCell ref="C353:D353"/>
    <mergeCell ref="E353:F353"/>
    <mergeCell ref="G353:H353"/>
    <mergeCell ref="C355:D355"/>
    <mergeCell ref="E355:F355"/>
    <mergeCell ref="G355:H355"/>
    <mergeCell ref="I355:J355"/>
    <mergeCell ref="K355:L355"/>
    <mergeCell ref="A335:A344"/>
    <mergeCell ref="B335:F335"/>
    <mergeCell ref="G335:H335"/>
    <mergeCell ref="B345:C345"/>
    <mergeCell ref="D345:E345"/>
    <mergeCell ref="A346:A352"/>
    <mergeCell ref="B346:H346"/>
    <mergeCell ref="C347:D347"/>
    <mergeCell ref="F347:H347"/>
    <mergeCell ref="B348:B349"/>
    <mergeCell ref="C348:C349"/>
    <mergeCell ref="D348:D349"/>
    <mergeCell ref="E348:E349"/>
    <mergeCell ref="F348:F349"/>
    <mergeCell ref="G348:H348"/>
    <mergeCell ref="B328:C328"/>
    <mergeCell ref="D328:E328"/>
    <mergeCell ref="A329:A334"/>
    <mergeCell ref="B329:K329"/>
    <mergeCell ref="H330:I330"/>
    <mergeCell ref="H331:I331"/>
    <mergeCell ref="H332:I332"/>
    <mergeCell ref="H333:I333"/>
    <mergeCell ref="H334:I334"/>
    <mergeCell ref="B322:D322"/>
    <mergeCell ref="E322:F322"/>
    <mergeCell ref="B323:D323"/>
    <mergeCell ref="E323:F323"/>
    <mergeCell ref="A324:A327"/>
    <mergeCell ref="B324:L324"/>
    <mergeCell ref="B325:F325"/>
    <mergeCell ref="B326:F326"/>
    <mergeCell ref="B327:F327"/>
    <mergeCell ref="B319:D319"/>
    <mergeCell ref="E319:F319"/>
    <mergeCell ref="B320:D320"/>
    <mergeCell ref="E320:F320"/>
    <mergeCell ref="B321:D321"/>
    <mergeCell ref="E321:F321"/>
    <mergeCell ref="B316:D316"/>
    <mergeCell ref="E316:F316"/>
    <mergeCell ref="B317:D317"/>
    <mergeCell ref="E317:F317"/>
    <mergeCell ref="B318:D318"/>
    <mergeCell ref="E318:F318"/>
    <mergeCell ref="B314:D314"/>
    <mergeCell ref="E314:F314"/>
    <mergeCell ref="B315:D315"/>
    <mergeCell ref="E315:F315"/>
    <mergeCell ref="B310:D310"/>
    <mergeCell ref="E310:F310"/>
    <mergeCell ref="B311:D311"/>
    <mergeCell ref="E311:F311"/>
    <mergeCell ref="B312:D312"/>
    <mergeCell ref="E312:F312"/>
    <mergeCell ref="B309:D309"/>
    <mergeCell ref="E309:F309"/>
    <mergeCell ref="A304:D306"/>
    <mergeCell ref="E304:F306"/>
    <mergeCell ref="G304:L304"/>
    <mergeCell ref="G305:H305"/>
    <mergeCell ref="I305:J305"/>
    <mergeCell ref="K305:L305"/>
    <mergeCell ref="B313:D313"/>
    <mergeCell ref="E313:F313"/>
    <mergeCell ref="A300:A303"/>
    <mergeCell ref="B300:L300"/>
    <mergeCell ref="B301:D301"/>
    <mergeCell ref="B302:D302"/>
    <mergeCell ref="B303:D303"/>
    <mergeCell ref="B307:D307"/>
    <mergeCell ref="E307:F307"/>
    <mergeCell ref="B308:D308"/>
    <mergeCell ref="E308:F308"/>
    <mergeCell ref="B289:D289"/>
    <mergeCell ref="A290:A299"/>
    <mergeCell ref="B290:D292"/>
    <mergeCell ref="E290:F291"/>
    <mergeCell ref="G290:L290"/>
    <mergeCell ref="G291:H291"/>
    <mergeCell ref="I291:J291"/>
    <mergeCell ref="K291:L291"/>
    <mergeCell ref="B293:D293"/>
    <mergeCell ref="B294:D294"/>
    <mergeCell ref="B295:D295"/>
    <mergeCell ref="B296:D296"/>
    <mergeCell ref="B297:D297"/>
    <mergeCell ref="B298:D298"/>
    <mergeCell ref="B299:D299"/>
    <mergeCell ref="B281:D281"/>
    <mergeCell ref="B282:D282"/>
    <mergeCell ref="B283:D283"/>
    <mergeCell ref="B284:D284"/>
    <mergeCell ref="B285:D285"/>
    <mergeCell ref="A286:A288"/>
    <mergeCell ref="B286:L286"/>
    <mergeCell ref="B287:D287"/>
    <mergeCell ref="B288:D288"/>
    <mergeCell ref="A277:A283"/>
    <mergeCell ref="B277:D279"/>
    <mergeCell ref="E277:F277"/>
    <mergeCell ref="G277:L277"/>
    <mergeCell ref="E278:E279"/>
    <mergeCell ref="F278:F279"/>
    <mergeCell ref="G278:H278"/>
    <mergeCell ref="I278:J278"/>
    <mergeCell ref="K278:L278"/>
    <mergeCell ref="B280:D280"/>
    <mergeCell ref="A272:A276"/>
    <mergeCell ref="B272:D272"/>
    <mergeCell ref="B273:D273"/>
    <mergeCell ref="B274:D274"/>
    <mergeCell ref="B275:D275"/>
    <mergeCell ref="B276:D276"/>
    <mergeCell ref="A270:A271"/>
    <mergeCell ref="B270:D271"/>
    <mergeCell ref="E270:F270"/>
    <mergeCell ref="G270:H270"/>
    <mergeCell ref="I270:J270"/>
    <mergeCell ref="E271:F271"/>
    <mergeCell ref="G271:H271"/>
    <mergeCell ref="I271:J271"/>
    <mergeCell ref="A268:A269"/>
    <mergeCell ref="B268:D269"/>
    <mergeCell ref="E268:F268"/>
    <mergeCell ref="G268:H268"/>
    <mergeCell ref="I268:J268"/>
    <mergeCell ref="E269:F269"/>
    <mergeCell ref="G269:H269"/>
    <mergeCell ref="I269:J269"/>
    <mergeCell ref="A262:A266"/>
    <mergeCell ref="B262:B266"/>
    <mergeCell ref="D262:G262"/>
    <mergeCell ref="H262:K262"/>
    <mergeCell ref="L262:L263"/>
    <mergeCell ref="B267:C267"/>
    <mergeCell ref="E267:G267"/>
    <mergeCell ref="I267:K267"/>
    <mergeCell ref="I259:J259"/>
    <mergeCell ref="B260:D260"/>
    <mergeCell ref="F260:G260"/>
    <mergeCell ref="I260:J260"/>
    <mergeCell ref="B261:D261"/>
    <mergeCell ref="F261:G261"/>
    <mergeCell ref="I261:J261"/>
    <mergeCell ref="H255:L256"/>
    <mergeCell ref="A257:A261"/>
    <mergeCell ref="B257:D258"/>
    <mergeCell ref="E257:G257"/>
    <mergeCell ref="H257:J257"/>
    <mergeCell ref="K257:K258"/>
    <mergeCell ref="F258:G258"/>
    <mergeCell ref="I258:J258"/>
    <mergeCell ref="B259:D259"/>
    <mergeCell ref="F259:G259"/>
    <mergeCell ref="B251:D251"/>
    <mergeCell ref="B252:D252"/>
    <mergeCell ref="A253:A254"/>
    <mergeCell ref="B253:D254"/>
    <mergeCell ref="A255:A256"/>
    <mergeCell ref="B255:D256"/>
    <mergeCell ref="A246:A248"/>
    <mergeCell ref="B246:C248"/>
    <mergeCell ref="D246:D247"/>
    <mergeCell ref="A249:A250"/>
    <mergeCell ref="B249:D250"/>
    <mergeCell ref="J250:L250"/>
    <mergeCell ref="A242:A243"/>
    <mergeCell ref="B242:D243"/>
    <mergeCell ref="I242:L242"/>
    <mergeCell ref="I243:L243"/>
    <mergeCell ref="B244:D244"/>
    <mergeCell ref="B245:D245"/>
    <mergeCell ref="A236:A237"/>
    <mergeCell ref="B236:D237"/>
    <mergeCell ref="B238:D238"/>
    <mergeCell ref="B239:D239"/>
    <mergeCell ref="A240:A241"/>
    <mergeCell ref="B240:D241"/>
    <mergeCell ref="B231:D231"/>
    <mergeCell ref="F231:L231"/>
    <mergeCell ref="A232:A233"/>
    <mergeCell ref="B232:C233"/>
    <mergeCell ref="A234:A235"/>
    <mergeCell ref="B234:D235"/>
    <mergeCell ref="B225:D225"/>
    <mergeCell ref="B226:D226"/>
    <mergeCell ref="B227:D227"/>
    <mergeCell ref="B228:D228"/>
    <mergeCell ref="B229:D229"/>
    <mergeCell ref="B230:D230"/>
    <mergeCell ref="A218:A219"/>
    <mergeCell ref="B218:D219"/>
    <mergeCell ref="B221:D221"/>
    <mergeCell ref="B222:D222"/>
    <mergeCell ref="B223:D223"/>
    <mergeCell ref="B224:D224"/>
    <mergeCell ref="D212:G212"/>
    <mergeCell ref="H212:K212"/>
    <mergeCell ref="B213:D213"/>
    <mergeCell ref="B214:D214"/>
    <mergeCell ref="B215:D215"/>
    <mergeCell ref="B216:D216"/>
    <mergeCell ref="A205:C205"/>
    <mergeCell ref="A206:A208"/>
    <mergeCell ref="B206:B208"/>
    <mergeCell ref="A209:L209"/>
    <mergeCell ref="B210:D210"/>
    <mergeCell ref="B211:D211"/>
    <mergeCell ref="B198:B204"/>
    <mergeCell ref="C198:D198"/>
    <mergeCell ref="C199:D199"/>
    <mergeCell ref="C200:D200"/>
    <mergeCell ref="C201:D201"/>
    <mergeCell ref="C202:D202"/>
    <mergeCell ref="C203:D203"/>
    <mergeCell ref="C204:D204"/>
    <mergeCell ref="B191:B197"/>
    <mergeCell ref="C191:D191"/>
    <mergeCell ref="C192:D192"/>
    <mergeCell ref="C193:D193"/>
    <mergeCell ref="C194:D194"/>
    <mergeCell ref="C195:D195"/>
    <mergeCell ref="C196:D196"/>
    <mergeCell ref="C197:D197"/>
    <mergeCell ref="B184:B190"/>
    <mergeCell ref="C184:D184"/>
    <mergeCell ref="C185:D185"/>
    <mergeCell ref="C186:D186"/>
    <mergeCell ref="C187:D187"/>
    <mergeCell ref="C188:D188"/>
    <mergeCell ref="C189:D189"/>
    <mergeCell ref="C190:D190"/>
    <mergeCell ref="C165:D165"/>
    <mergeCell ref="C166:D166"/>
    <mergeCell ref="C167:D167"/>
    <mergeCell ref="C168:D168"/>
    <mergeCell ref="C169:D169"/>
    <mergeCell ref="B177:B183"/>
    <mergeCell ref="C177:D177"/>
    <mergeCell ref="C178:D178"/>
    <mergeCell ref="C179:D179"/>
    <mergeCell ref="C180:D180"/>
    <mergeCell ref="C181:D181"/>
    <mergeCell ref="C182:D182"/>
    <mergeCell ref="C183:D183"/>
    <mergeCell ref="B170:B176"/>
    <mergeCell ref="C170:D170"/>
    <mergeCell ref="C171:D171"/>
    <mergeCell ref="C172:D172"/>
    <mergeCell ref="C173:D173"/>
    <mergeCell ref="C174:D174"/>
    <mergeCell ref="C175:D175"/>
    <mergeCell ref="C176:D176"/>
    <mergeCell ref="A145:A146"/>
    <mergeCell ref="B145:C146"/>
    <mergeCell ref="B147:L147"/>
    <mergeCell ref="A148:A204"/>
    <mergeCell ref="B148:E148"/>
    <mergeCell ref="B149:B155"/>
    <mergeCell ref="C149:D149"/>
    <mergeCell ref="C150:D150"/>
    <mergeCell ref="C151:D151"/>
    <mergeCell ref="C152:D152"/>
    <mergeCell ref="C153:D153"/>
    <mergeCell ref="C154:D154"/>
    <mergeCell ref="C155:D155"/>
    <mergeCell ref="B156:B162"/>
    <mergeCell ref="C156:D156"/>
    <mergeCell ref="C157:D157"/>
    <mergeCell ref="C158:D158"/>
    <mergeCell ref="C159:D159"/>
    <mergeCell ref="C160:D160"/>
    <mergeCell ref="C161:D161"/>
    <mergeCell ref="C162:D162"/>
    <mergeCell ref="B163:B169"/>
    <mergeCell ref="C163:D163"/>
    <mergeCell ref="C164:D164"/>
    <mergeCell ref="A123:A132"/>
    <mergeCell ref="B123:K123"/>
    <mergeCell ref="A133:A142"/>
    <mergeCell ref="B133:K133"/>
    <mergeCell ref="A143:A144"/>
    <mergeCell ref="B143:C144"/>
    <mergeCell ref="B111:D111"/>
    <mergeCell ref="F111:G111"/>
    <mergeCell ref="I111:J111"/>
    <mergeCell ref="A112:L112"/>
    <mergeCell ref="A113:A122"/>
    <mergeCell ref="B113:K113"/>
    <mergeCell ref="A78:A83"/>
    <mergeCell ref="B78:B80"/>
    <mergeCell ref="B81:B83"/>
    <mergeCell ref="A84:A98"/>
    <mergeCell ref="B84:B98"/>
    <mergeCell ref="A99:A110"/>
    <mergeCell ref="B99:B110"/>
    <mergeCell ref="A69:A71"/>
    <mergeCell ref="B69:B71"/>
    <mergeCell ref="A72:A74"/>
    <mergeCell ref="B72:B74"/>
    <mergeCell ref="A75:A77"/>
    <mergeCell ref="B75:B77"/>
    <mergeCell ref="A60:A62"/>
    <mergeCell ref="B60:B62"/>
    <mergeCell ref="A63:A65"/>
    <mergeCell ref="B63:B65"/>
    <mergeCell ref="A66:A68"/>
    <mergeCell ref="B66:B68"/>
    <mergeCell ref="A51:A53"/>
    <mergeCell ref="B51:B53"/>
    <mergeCell ref="A54:A56"/>
    <mergeCell ref="B54:B56"/>
    <mergeCell ref="A57:A59"/>
    <mergeCell ref="B57:B59"/>
    <mergeCell ref="A40:A44"/>
    <mergeCell ref="B41:C41"/>
    <mergeCell ref="B42:B44"/>
    <mergeCell ref="A45:A47"/>
    <mergeCell ref="B45:B47"/>
    <mergeCell ref="A48:A50"/>
    <mergeCell ref="B48:B50"/>
    <mergeCell ref="A25:A34"/>
    <mergeCell ref="B26:C26"/>
    <mergeCell ref="B27:B29"/>
    <mergeCell ref="B30:B34"/>
    <mergeCell ref="A35:A39"/>
    <mergeCell ref="B36:C36"/>
    <mergeCell ref="B37:B39"/>
    <mergeCell ref="A11:B11"/>
    <mergeCell ref="A13:L13"/>
    <mergeCell ref="A15:L15"/>
    <mergeCell ref="A16:A24"/>
    <mergeCell ref="D16:G16"/>
    <mergeCell ref="H16:K16"/>
    <mergeCell ref="B18:C18"/>
    <mergeCell ref="B19:B21"/>
    <mergeCell ref="B22:B24"/>
    <mergeCell ref="A9:B9"/>
    <mergeCell ref="C9:D9"/>
    <mergeCell ref="E9:F9"/>
    <mergeCell ref="G9:H9"/>
    <mergeCell ref="J9:J10"/>
    <mergeCell ref="A10:B10"/>
    <mergeCell ref="C10:E10"/>
    <mergeCell ref="G10:H10"/>
    <mergeCell ref="A1:L1"/>
    <mergeCell ref="A2:L2"/>
    <mergeCell ref="A3:L3"/>
    <mergeCell ref="A6:L6"/>
    <mergeCell ref="A7:L7"/>
    <mergeCell ref="A8:B8"/>
    <mergeCell ref="D8:H8"/>
  </mergeCells>
  <conditionalFormatting sqref="J282 J284:J285">
    <cfRule type="expression" dxfId="204" priority="21">
      <formula>AND(#REF!="",J282&gt;0)</formula>
    </cfRule>
    <cfRule type="expression" dxfId="203" priority="22">
      <formula>AND(#REF!&gt;0,J282&gt;0)</formula>
    </cfRule>
    <cfRule type="expression" dxfId="202" priority="23">
      <formula>AND(#REF!="",#REF!="")</formula>
    </cfRule>
    <cfRule type="expression" dxfId="201" priority="24">
      <formula>AND(#REF!&gt;0,J282&lt;#REF!)</formula>
    </cfRule>
  </conditionalFormatting>
  <conditionalFormatting sqref="I287:J289 I294:I299 I301:I303">
    <cfRule type="expression" dxfId="200" priority="25">
      <formula>AND(G287="",I287&gt;0)</formula>
    </cfRule>
    <cfRule type="expression" dxfId="199" priority="26">
      <formula>AND(G287&gt;0,I287&gt;0)</formula>
    </cfRule>
    <cfRule type="expression" dxfId="198" priority="27">
      <formula>AND(G287="",#REF!="")</formula>
    </cfRule>
    <cfRule type="expression" dxfId="197" priority="28">
      <formula>AND(G287&gt;0,I287&lt;G287)</formula>
    </cfRule>
  </conditionalFormatting>
  <conditionalFormatting sqref="J301:J303">
    <cfRule type="expression" dxfId="196" priority="29">
      <formula>AND(I301="",J301&gt;0)</formula>
    </cfRule>
    <cfRule type="expression" dxfId="195" priority="30">
      <formula>AND(I301&gt;0,J301&gt;0)</formula>
    </cfRule>
    <cfRule type="expression" dxfId="194" priority="31">
      <formula>AND(I301="",#REF!="")</formula>
    </cfRule>
    <cfRule type="expression" dxfId="193" priority="32">
      <formula>AND(I301&gt;0,J301&lt;I301)</formula>
    </cfRule>
  </conditionalFormatting>
  <conditionalFormatting sqref="I317:I318">
    <cfRule type="expression" dxfId="192" priority="33">
      <formula>AND(G317="",I317&gt;0)</formula>
    </cfRule>
    <cfRule type="expression" dxfId="191" priority="34">
      <formula>AND(G317&gt;0,I317&gt;0)</formula>
    </cfRule>
    <cfRule type="expression" dxfId="190" priority="35">
      <formula>AND(G317="",#REF!="")</formula>
    </cfRule>
    <cfRule type="expression" dxfId="189" priority="36">
      <formula>AND(G317&gt;0,I317&lt;G317)</formula>
    </cfRule>
  </conditionalFormatting>
  <conditionalFormatting sqref="J317:J318">
    <cfRule type="expression" dxfId="188" priority="37">
      <formula>AND(I317="",J317&gt;0)</formula>
    </cfRule>
    <cfRule type="expression" dxfId="187" priority="38">
      <formula>AND(I317&gt;0,J317&gt;0)</formula>
    </cfRule>
    <cfRule type="expression" dxfId="186" priority="39">
      <formula>AND(I317="",#REF!="")</formula>
    </cfRule>
    <cfRule type="expression" dxfId="185" priority="40">
      <formula>AND(I317&gt;0,J317&lt;I317)</formula>
    </cfRule>
  </conditionalFormatting>
  <conditionalFormatting sqref="I321 I323">
    <cfRule type="expression" dxfId="184" priority="41">
      <formula>AND(G321="",I321&gt;0)</formula>
    </cfRule>
    <cfRule type="expression" dxfId="183" priority="42">
      <formula>AND(G321&gt;0,I321&gt;0)</formula>
    </cfRule>
    <cfRule type="expression" dxfId="182" priority="43">
      <formula>AND(G321="",#REF!="")</formula>
    </cfRule>
    <cfRule type="expression" dxfId="181" priority="44">
      <formula>AND(G321&gt;0,I321&lt;G321)</formula>
    </cfRule>
  </conditionalFormatting>
  <conditionalFormatting sqref="J321 J323">
    <cfRule type="expression" dxfId="180" priority="45">
      <formula>AND(I321="",J321&gt;0)</formula>
    </cfRule>
    <cfRule type="expression" dxfId="179" priority="46">
      <formula>AND(I321&gt;0,J321&gt;0)</formula>
    </cfRule>
    <cfRule type="expression" dxfId="178" priority="47">
      <formula>AND(I321="",#REF!="")</formula>
    </cfRule>
    <cfRule type="expression" dxfId="177" priority="48">
      <formula>AND(I321&gt;0,J321&lt;I321)</formula>
    </cfRule>
  </conditionalFormatting>
  <conditionalFormatting sqref="I307">
    <cfRule type="expression" dxfId="176" priority="49">
      <formula>AND(G307="",I307&gt;0)</formula>
    </cfRule>
    <cfRule type="expression" dxfId="175" priority="50">
      <formula>AND(G307&gt;0,I307&gt;0)</formula>
    </cfRule>
    <cfRule type="expression" dxfId="174" priority="51">
      <formula>AND(G307="",#REF!="")</formula>
    </cfRule>
    <cfRule type="expression" dxfId="173" priority="52">
      <formula>AND(G307&gt;0,I307&lt;G307)</formula>
    </cfRule>
  </conditionalFormatting>
  <conditionalFormatting sqref="J307">
    <cfRule type="expression" dxfId="172" priority="53">
      <formula>AND(I307="",J307&gt;0)</formula>
    </cfRule>
    <cfRule type="expression" dxfId="171" priority="54">
      <formula>AND(I307&gt;0,J307&gt;0)</formula>
    </cfRule>
    <cfRule type="expression" dxfId="170" priority="55">
      <formula>AND(I307="",#REF!="")</formula>
    </cfRule>
    <cfRule type="expression" dxfId="169" priority="56">
      <formula>AND(I307&gt;0,J307&lt;I307)</formula>
    </cfRule>
  </conditionalFormatting>
  <conditionalFormatting sqref="I325:J327">
    <cfRule type="expression" dxfId="168" priority="57">
      <formula>AND(H325="",I325&gt;0)</formula>
    </cfRule>
    <cfRule type="expression" dxfId="167" priority="58">
      <formula>AND(H325&gt;0,I325&gt;0)</formula>
    </cfRule>
    <cfRule type="expression" dxfId="166" priority="59">
      <formula>AND(H325="",#REF!="")</formula>
    </cfRule>
    <cfRule type="expression" dxfId="165" priority="60">
      <formula>AND(H325&gt;0,I325&lt;H325)</formula>
    </cfRule>
  </conditionalFormatting>
  <conditionalFormatting sqref="D21:K21">
    <cfRule type="cellIs" dxfId="164" priority="20" operator="equal">
      <formula>0</formula>
    </cfRule>
  </conditionalFormatting>
  <conditionalFormatting sqref="D29:K29">
    <cfRule type="cellIs" dxfId="163" priority="18" operator="equal">
      <formula>0</formula>
    </cfRule>
  </conditionalFormatting>
  <conditionalFormatting sqref="G39:H39">
    <cfRule type="cellIs" dxfId="162" priority="19" operator="equal">
      <formula>0</formula>
    </cfRule>
  </conditionalFormatting>
  <conditionalFormatting sqref="L39">
    <cfRule type="cellIs" dxfId="161" priority="17" operator="equal">
      <formula>0</formula>
    </cfRule>
  </conditionalFormatting>
  <conditionalFormatting sqref="G44:H44">
    <cfRule type="cellIs" dxfId="160" priority="16" operator="equal">
      <formula>0</formula>
    </cfRule>
  </conditionalFormatting>
  <conditionalFormatting sqref="L44">
    <cfRule type="cellIs" dxfId="159" priority="15" operator="equal">
      <formula>0</formula>
    </cfRule>
  </conditionalFormatting>
  <conditionalFormatting sqref="I282 I284:I285">
    <cfRule type="expression" dxfId="158" priority="61">
      <formula>AND(G282="",I282&gt;0)</formula>
    </cfRule>
    <cfRule type="expression" dxfId="157" priority="62">
      <formula>AND(G282&gt;0,I282&gt;0)</formula>
    </cfRule>
    <cfRule type="expression" dxfId="156" priority="63">
      <formula>AND(G282="",K205="")</formula>
    </cfRule>
    <cfRule type="expression" dxfId="155" priority="64">
      <formula>AND(G282&gt;0,I282&lt;G282)</formula>
    </cfRule>
  </conditionalFormatting>
  <conditionalFormatting sqref="F259">
    <cfRule type="expression" priority="14">
      <formula>$E$238&gt;0</formula>
    </cfRule>
  </conditionalFormatting>
  <conditionalFormatting sqref="I259">
    <cfRule type="expression" priority="13">
      <formula>$E$238&gt;0</formula>
    </cfRule>
  </conditionalFormatting>
  <conditionalFormatting sqref="I322">
    <cfRule type="expression" dxfId="154" priority="5">
      <formula>AND(G322="",I322&gt;0)</formula>
    </cfRule>
    <cfRule type="expression" dxfId="153" priority="6">
      <formula>AND(G322&gt;0,I322&gt;0)</formula>
    </cfRule>
    <cfRule type="expression" dxfId="152" priority="7">
      <formula>AND(G322="",#REF!="")</formula>
    </cfRule>
    <cfRule type="expression" dxfId="151" priority="8">
      <formula>AND(G322&gt;0,I322&lt;G322)</formula>
    </cfRule>
  </conditionalFormatting>
  <conditionalFormatting sqref="J322">
    <cfRule type="expression" dxfId="150" priority="9">
      <formula>AND(I322="",J322&gt;0)</formula>
    </cfRule>
    <cfRule type="expression" dxfId="149" priority="10">
      <formula>AND(I322&gt;0,J322&gt;0)</formula>
    </cfRule>
    <cfRule type="expression" dxfId="148" priority="11">
      <formula>AND(I322="",#REF!="")</formula>
    </cfRule>
    <cfRule type="expression" dxfId="147" priority="12">
      <formula>AND(I322&gt;0,J322&lt;I322)</formula>
    </cfRule>
  </conditionalFormatting>
  <conditionalFormatting sqref="I293">
    <cfRule type="expression" dxfId="146" priority="1">
      <formula>AND(G293="",I293&gt;0)</formula>
    </cfRule>
    <cfRule type="expression" dxfId="145" priority="2">
      <formula>AND(G293&gt;0,I293&gt;0)</formula>
    </cfRule>
    <cfRule type="expression" dxfId="144" priority="3">
      <formula>AND(G293="",#REF!="")</formula>
    </cfRule>
    <cfRule type="expression" dxfId="143" priority="4">
      <formula>AND(G293&gt;0,I293&lt;G293)</formula>
    </cfRule>
  </conditionalFormatting>
  <conditionalFormatting sqref="I280:J281">
    <cfRule type="expression" dxfId="142" priority="65">
      <formula>AND(G280="",I280&gt;0)</formula>
    </cfRule>
    <cfRule type="expression" dxfId="141" priority="66">
      <formula>AND(G280&gt;0,I280&gt;0)</formula>
    </cfRule>
    <cfRule type="expression" dxfId="140" priority="67">
      <formula>AND(G280="",#REF!="")</formula>
    </cfRule>
    <cfRule type="expression" dxfId="139" priority="68">
      <formula>AND(G280&gt;0,I280&lt;G280)</formula>
    </cfRule>
  </conditionalFormatting>
  <conditionalFormatting sqref="J296">
    <cfRule type="expression" dxfId="138" priority="69">
      <formula>AND(H296="",J296&gt;0)</formula>
    </cfRule>
    <cfRule type="expression" dxfId="137" priority="70">
      <formula>AND(H296&gt;0,J296&gt;0)</formula>
    </cfRule>
    <cfRule type="expression" dxfId="136" priority="71">
      <formula>AND(H296="",K220="")</formula>
    </cfRule>
    <cfRule type="expression" dxfId="135" priority="72">
      <formula>AND(H296&gt;0,J296&lt;H296)</formula>
    </cfRule>
  </conditionalFormatting>
  <conditionalFormatting sqref="I312:I315">
    <cfRule type="expression" dxfId="134" priority="73">
      <formula>AND(G312="",I312&gt;0)</formula>
    </cfRule>
    <cfRule type="expression" dxfId="133" priority="74">
      <formula>AND(G312&gt;0,I312&gt;0)</formula>
    </cfRule>
    <cfRule type="expression" dxfId="132" priority="75">
      <formula>AND(G312="",J226="")</formula>
    </cfRule>
    <cfRule type="expression" dxfId="131" priority="76">
      <formula>AND(G312&gt;0,I312&lt;G312)</formula>
    </cfRule>
  </conditionalFormatting>
  <conditionalFormatting sqref="J312:J315">
    <cfRule type="expression" dxfId="130" priority="77">
      <formula>AND(I312="",J312&gt;0)</formula>
    </cfRule>
    <cfRule type="expression" dxfId="129" priority="78">
      <formula>AND(I312&gt;0,J312&gt;0)</formula>
    </cfRule>
    <cfRule type="expression" dxfId="128" priority="79">
      <formula>AND(I312="",L226="")</formula>
    </cfRule>
    <cfRule type="expression" dxfId="127" priority="80">
      <formula>AND(I312&gt;0,J312&lt;I312)</formula>
    </cfRule>
  </conditionalFormatting>
  <conditionalFormatting sqref="I316">
    <cfRule type="expression" dxfId="126" priority="81">
      <formula>AND(G316="",I316&gt;0)</formula>
    </cfRule>
    <cfRule type="expression" dxfId="125" priority="82">
      <formula>AND(G316&gt;0,I316&gt;0)</formula>
    </cfRule>
    <cfRule type="expression" dxfId="124" priority="83">
      <formula>AND(G316="",J231="")</formula>
    </cfRule>
    <cfRule type="expression" dxfId="123" priority="84">
      <formula>AND(G316&gt;0,I316&lt;G316)</formula>
    </cfRule>
  </conditionalFormatting>
  <conditionalFormatting sqref="J316">
    <cfRule type="expression" dxfId="122" priority="85">
      <formula>AND(I316="",J316&gt;0)</formula>
    </cfRule>
    <cfRule type="expression" dxfId="121" priority="86">
      <formula>AND(I316&gt;0,J316&gt;0)</formula>
    </cfRule>
    <cfRule type="expression" dxfId="120" priority="87">
      <formula>AND(I316="",L231="")</formula>
    </cfRule>
    <cfRule type="expression" dxfId="119" priority="88">
      <formula>AND(I316&gt;0,J316&lt;I316)</formula>
    </cfRule>
  </conditionalFormatting>
  <conditionalFormatting sqref="J294:J295">
    <cfRule type="expression" dxfId="118" priority="89">
      <formula>AND(H294="",J294&gt;0)</formula>
    </cfRule>
    <cfRule type="expression" dxfId="117" priority="90">
      <formula>AND(H294&gt;0,J294&gt;0)</formula>
    </cfRule>
    <cfRule type="expression" dxfId="116" priority="91">
      <formula>AND(H294="",K216="")</formula>
    </cfRule>
    <cfRule type="expression" dxfId="115" priority="92">
      <formula>AND(H294&gt;0,J294&lt;H294)</formula>
    </cfRule>
  </conditionalFormatting>
  <conditionalFormatting sqref="I308:I311">
    <cfRule type="expression" dxfId="114" priority="93">
      <formula>AND(G308="",I308&gt;0)</formula>
    </cfRule>
    <cfRule type="expression" dxfId="113" priority="94">
      <formula>AND(G308&gt;0,I308&gt;0)</formula>
    </cfRule>
    <cfRule type="expression" dxfId="112" priority="95">
      <formula>AND(G308="",J221="")</formula>
    </cfRule>
    <cfRule type="expression" dxfId="111" priority="96">
      <formula>AND(G308&gt;0,I308&lt;G308)</formula>
    </cfRule>
  </conditionalFormatting>
  <conditionalFormatting sqref="J308:J311">
    <cfRule type="expression" dxfId="110" priority="97">
      <formula>AND(I308="",J308&gt;0)</formula>
    </cfRule>
    <cfRule type="expression" dxfId="109" priority="98">
      <formula>AND(I308&gt;0,J308&gt;0)</formula>
    </cfRule>
    <cfRule type="expression" dxfId="108" priority="99">
      <formula>AND(I308="",L221="")</formula>
    </cfRule>
    <cfRule type="expression" dxfId="107" priority="100">
      <formula>AND(I308&gt;0,J308&lt;I308)</formula>
    </cfRule>
  </conditionalFormatting>
  <conditionalFormatting sqref="J297:J299">
    <cfRule type="expression" dxfId="106" priority="101">
      <formula>AND(H297="",J297&gt;0)</formula>
    </cfRule>
    <cfRule type="expression" dxfId="105" priority="102">
      <formula>AND(H297&gt;0,J297&gt;0)</formula>
    </cfRule>
    <cfRule type="expression" dxfId="104" priority="103">
      <formula>AND(H297="",K222="")</formula>
    </cfRule>
    <cfRule type="expression" dxfId="103" priority="104">
      <formula>AND(H297&gt;0,J297&lt;H297)</formula>
    </cfRule>
  </conditionalFormatting>
  <conditionalFormatting sqref="I319:I320">
    <cfRule type="expression" dxfId="102" priority="105">
      <formula>AND(G319="",I319&gt;0)</formula>
    </cfRule>
    <cfRule type="expression" dxfId="101" priority="106">
      <formula>AND(G319&gt;0,I319&gt;0)</formula>
    </cfRule>
    <cfRule type="expression" dxfId="100" priority="107">
      <formula>AND(G319="",K236="")</formula>
    </cfRule>
    <cfRule type="expression" dxfId="99" priority="108">
      <formula>AND(G319&gt;0,I319&lt;G319)</formula>
    </cfRule>
  </conditionalFormatting>
  <conditionalFormatting sqref="J319:J320">
    <cfRule type="expression" dxfId="98" priority="109">
      <formula>AND(I319="",J319&gt;0)</formula>
    </cfRule>
    <cfRule type="expression" dxfId="97" priority="110">
      <formula>AND(I319&gt;0,J319&gt;0)</formula>
    </cfRule>
    <cfRule type="expression" dxfId="96" priority="111">
      <formula>AND(I319="",M236="")</formula>
    </cfRule>
    <cfRule type="expression" dxfId="95" priority="112">
      <formula>AND(I319&gt;0,J319&lt;I319)</formula>
    </cfRule>
  </conditionalFormatting>
  <conditionalFormatting sqref="H325:H327">
    <cfRule type="expression" dxfId="94" priority="113">
      <formula>AND(E325="",H325&gt;0)</formula>
    </cfRule>
    <cfRule type="expression" dxfId="93" priority="114">
      <formula>AND(E325&gt;0,H325&gt;0)</formula>
    </cfRule>
    <cfRule type="expression" dxfId="92" priority="115">
      <formula>AND(E325="",K238="")</formula>
    </cfRule>
    <cfRule type="expression" dxfId="91" priority="116">
      <formula>AND(E325&gt;0,H325&lt;E325)</formula>
    </cfRule>
  </conditionalFormatting>
  <dataValidations count="27">
    <dataValidation type="list" allowBlank="1" showInputMessage="1" showErrorMessage="1" sqref="C12 L253:L254 E12">
      <formula1>#REF!</formula1>
    </dataValidation>
    <dataValidation type="date" allowBlank="1" showInputMessage="1" showErrorMessage="1" error="Date should not be in the future." sqref="H259:H261">
      <formula1>E259</formula1>
      <formula2>NOW()</formula2>
    </dataValidation>
    <dataValidation allowBlank="1" showInputMessage="1" showErrorMessage="1" error="Must be in Percentage format" sqref="L113:L142"/>
    <dataValidation type="whole" allowBlank="1" showInputMessage="1" showErrorMessage="1" error="Must be in Percentage format" sqref="C134:K141">
      <formula1>1</formula1>
      <formula2>100</formula2>
    </dataValidation>
    <dataValidation type="whole" allowBlank="1" showInputMessage="1" showErrorMessage="1" error="Should not be more than the enrolled number or should not be zero." sqref="D54:D55 G54:J55">
      <formula1>1</formula1>
      <formula2>F39</formula2>
    </dataValidation>
    <dataValidation type="whole" allowBlank="1" showInputMessage="1" showErrorMessage="1" sqref="D60:D61 G60:J61">
      <formula1>1</formula1>
      <formula2>F39</formula2>
    </dataValidation>
    <dataValidation type="whole" allowBlank="1" showInputMessage="1" showErrorMessage="1" sqref="D66:D67 G66:J67">
      <formula1>1</formula1>
      <formula2>F39</formula2>
    </dataValidation>
    <dataValidation type="whole" allowBlank="1" showInputMessage="1" showErrorMessage="1" sqref="D69:D70 G69:J70">
      <formula1>1</formula1>
      <formula2>F39</formula2>
    </dataValidation>
    <dataValidation type="whole" allowBlank="1" showInputMessage="1" showErrorMessage="1" sqref="D78:D79 G78:J79 D72:D73 G72:J73">
      <formula1>1</formula1>
      <formula2>F33</formula2>
    </dataValidation>
    <dataValidation type="whole" allowBlank="1" showInputMessage="1" showErrorMessage="1" sqref="G96:J96 D93 G93:J93 D81 G81:J81 D87 G87:J87 D84 G84:J84 D108 G108:J108 D99 G99:J99 D102 G102:J102 G75:J75 D96 D75 D105 I105:J105">
      <formula1>1</formula1>
      <formula2>F$39</formula2>
    </dataValidation>
    <dataValidation type="whole" allowBlank="1" showInputMessage="1" showErrorMessage="1" sqref="G97:J97 D94 G94:J94 D82 G82:J82 D88 G88:J88 D85 G85:J85 D109 G109:J109 D100 G100:J100 D103 G103:J103 G76:J76 D97 D76 D106 I106:J106">
      <formula1>1</formula1>
      <formula2>F$40</formula2>
    </dataValidation>
    <dataValidation type="whole" allowBlank="1" showInputMessage="1" showErrorMessage="1" error="Should not be more than the enrolled number or should not be zero." sqref="K54:K55 E54:F55">
      <formula1>1</formula1>
      <formula2>#REF!</formula2>
    </dataValidation>
    <dataValidation type="whole" allowBlank="1" showInputMessage="1" showErrorMessage="1" sqref="K60:K61 E60:F61 K66:K67 E66:F67 K69:K70 E69:F70 K78:K79 E78:F79 K72:K73 E72:F73 K96:K97 K102:K103 K99:K100 K108:K109 K84:K85 K87:K88 K81:K82 K93:K94 E93:F94 E81:F82 E87:F88 E84:F85 E108:F109 E99:F100 E102:F103 E96:F97 K75:K76 E75:F76 E105:F106 K105:K106">
      <formula1>1</formula1>
      <formula2>#REF!</formula2>
    </dataValidation>
    <dataValidation operator="greaterThan" allowBlank="1" showInputMessage="1" showErrorMessage="1" sqref="L220 L213:L217 L144 D30:K34 D22:K24 L146 L149:L204 D263:K263 G264:H265 L264:L265"/>
    <dataValidation type="whole" allowBlank="1" showInputMessage="1" showErrorMessage="1" sqref="D337:G344">
      <formula1>1</formula1>
      <formula2>500</formula2>
    </dataValidation>
    <dataValidation type="list" allowBlank="1" showInputMessage="1" showErrorMessage="1" sqref="D345:E345">
      <formula1>"Grid (Electric Cooperative),Solar Powered,Generator"</formula1>
    </dataValidation>
    <dataValidation type="whole" allowBlank="1" showInputMessage="1" showErrorMessage="1" sqref="C330:C334">
      <formula1>1</formula1>
      <formula2>200</formula2>
    </dataValidation>
    <dataValidation type="list" allowBlank="1" showInputMessage="1" showErrorMessage="1" sqref="F330:F334">
      <formula1>"1,2,3,4"</formula1>
    </dataValidation>
    <dataValidation type="list" allowBlank="1" showInputMessage="1" showErrorMessage="1" sqref="E235:G235 D233:L233 E248:G248 E250:G250 E307:F323">
      <formula1>$M$7:$M$8</formula1>
    </dataValidation>
    <dataValidation type="whole" allowBlank="1" showInputMessage="1" showErrorMessage="1" error="Should not be more than the at Risk of Dropping Out or not zero." sqref="D57:K58">
      <formula1>1</formula1>
      <formula2>D54</formula2>
    </dataValidation>
    <dataValidation type="decimal" allowBlank="1" showInputMessage="1" showErrorMessage="1" sqref="K45:K46 I45:I46 I269 E269 G269">
      <formula1>0.01</formula1>
      <formula2>1</formula2>
    </dataValidation>
    <dataValidation type="whole" operator="greaterThan" allowBlank="1" showInputMessage="1" showErrorMessage="1" sqref="E254:G254 E301:F303 D146:K146 G271 J330:J334 I48:I49 K48:K49 D51:K52 F237:I237 D63:K64 E287:F289 E284:F285 E280:F282 E213:K217 D144:K144 E237:E239 E251:E252 D27:K28 F232 E273:L276 D206:K207 I264:K265 G42:H43 D19:K20 E210:L211 E219:H219 E220:K220 E221:E231 E256:G256 C350:H352 I259:I261 G25 F259:F261 K25 E241:H241 E243:H243 E244:E245 K271:L271 I271 E271 G149:H151 G153:H158 G160:H165 G167:H172 G174:H179 G181:H186 G188:H193 G195:H200 G202:H204 E293:F299 D264:F265 G37:H38">
      <formula1>0</formula1>
    </dataValidation>
    <dataValidation type="decimal" allowBlank="1" showInputMessage="1" showErrorMessage="1" error="Must be in Percentage format" sqref="C114:K121 C124:K131">
      <formula1>0.01</formula1>
      <formula2>1</formula2>
    </dataValidation>
    <dataValidation type="decimal" operator="greaterThan" allowBlank="1" showInputMessage="1" showErrorMessage="1" sqref="G280:J282 G284:J285 G287:J289 G325:J327 G307:J323 G293:J299 G301:J303">
      <formula1>0</formula1>
    </dataValidation>
    <dataValidation type="date" operator="lessThanOrEqual" allowBlank="1" showInputMessage="1" showErrorMessage="1" sqref="B377 I267:L267">
      <formula1>NOW()</formula1>
    </dataValidation>
    <dataValidation type="date" operator="lessThanOrEqual" allowBlank="1" showInputMessage="1" showErrorMessage="1" error="Date should not be in the future." sqref="K330:K334 E259:E261">
      <formula1>NOW()</formula1>
    </dataValidation>
    <dataValidation type="whole" allowBlank="1" showInputMessage="1" showErrorMessage="1" sqref="D18:K18 D26:K26 G36:H36 G41:H41">
      <formula1>1</formula1>
      <formula2>10</formula2>
    </dataValidation>
  </dataValidations>
  <printOptions horizontalCentered="1"/>
  <pageMargins left="0.12" right="0.2" top="0.25" bottom="0.36" header="0.05" footer="0.18"/>
  <pageSetup paperSize="400" scale="57" orientation="portrait" verticalDpi="300" r:id="rId1"/>
  <rowBreaks count="4" manualBreakCount="4">
    <brk id="111" max="11" man="1"/>
    <brk id="208" max="11" man="1"/>
    <brk id="274" max="11" man="1"/>
    <brk id="352" max="11" man="1"/>
  </rowBreaks>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14:formula1>
            <xm:f>Main!$O$18:$O$26</xm:f>
          </x14:formula1>
          <xm:sqref>D248</xm:sqref>
        </x14:dataValidation>
        <x14:dataValidation type="list" allowBlank="1" showInputMessage="1" showErrorMessage="1">
          <x14:formula1>
            <xm:f>Dropdown!$B$2:$B$4</xm:f>
          </x14:formula1>
          <xm:sqref>D328:E328</xm:sqref>
        </x14:dataValidation>
        <x14:dataValidation type="list" allowBlank="1" showInputMessage="1" showErrorMessage="1">
          <x14:formula1>
            <xm:f>Dropdown!$I$2:$I$4</xm:f>
          </x14:formula1>
          <xm:sqref>C347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filterMode="1">
    <tabColor rgb="FF00B050"/>
  </sheetPr>
  <dimension ref="A1:O166"/>
  <sheetViews>
    <sheetView view="pageBreakPreview" topLeftCell="A6" zoomScale="85" zoomScaleNormal="100" zoomScaleSheetLayoutView="85" workbookViewId="0">
      <pane xSplit="4" ySplit="11" topLeftCell="E141" activePane="bottomRight" state="frozen"/>
      <selection activeCell="B12" sqref="B12:D12"/>
      <selection pane="topRight" activeCell="B12" sqref="B12:D12"/>
      <selection pane="bottomLeft" activeCell="B12" sqref="B12:D12"/>
      <selection pane="bottomRight" activeCell="B12" sqref="B12:D12"/>
    </sheetView>
  </sheetViews>
  <sheetFormatPr defaultColWidth="8.85546875" defaultRowHeight="15" x14ac:dyDescent="0.25"/>
  <cols>
    <col min="1" max="1" width="4.85546875" style="671" customWidth="1"/>
    <col min="2" max="2" width="20.7109375" style="217" customWidth="1"/>
    <col min="3" max="3" width="14.28515625" style="217" customWidth="1"/>
    <col min="4" max="4" width="15.28515625" style="217" customWidth="1"/>
    <col min="5" max="6" width="15.5703125" style="217" customWidth="1"/>
    <col min="7" max="7" width="15" style="217" customWidth="1"/>
    <col min="8" max="8" width="15" style="217" bestFit="1" customWidth="1"/>
    <col min="9" max="9" width="15.28515625" style="217" customWidth="1"/>
    <col min="10" max="11" width="14.7109375" style="217" customWidth="1"/>
    <col min="12" max="12" width="12.5703125" style="217" customWidth="1"/>
    <col min="13" max="13" width="11.140625" style="1555" customWidth="1"/>
    <col min="14" max="14" width="9" style="217" customWidth="1"/>
    <col min="15" max="15" width="10.5703125" style="217" customWidth="1"/>
    <col min="16" max="16" width="7.85546875" style="217" customWidth="1"/>
    <col min="17" max="16384" width="8.85546875" style="217"/>
  </cols>
  <sheetData>
    <row r="1" spans="1:15" ht="21.75" x14ac:dyDescent="0.25">
      <c r="A1" s="1985" t="s">
        <v>5202</v>
      </c>
      <c r="B1" s="1985"/>
      <c r="C1" s="1985"/>
      <c r="D1" s="1985"/>
      <c r="E1" s="1985"/>
      <c r="F1" s="1985"/>
      <c r="G1" s="1985"/>
      <c r="H1" s="1985"/>
      <c r="I1" s="1985"/>
      <c r="J1" s="1985"/>
      <c r="K1" s="1985"/>
      <c r="L1" s="1985"/>
      <c r="M1" s="1554"/>
    </row>
    <row r="2" spans="1:15" ht="16.5" x14ac:dyDescent="0.25">
      <c r="A2" s="1986" t="s">
        <v>5203</v>
      </c>
      <c r="B2" s="1986"/>
      <c r="C2" s="1986"/>
      <c r="D2" s="1986"/>
      <c r="E2" s="1986"/>
      <c r="F2" s="1986"/>
      <c r="G2" s="1986"/>
      <c r="H2" s="1986"/>
      <c r="I2" s="1986"/>
      <c r="J2" s="1986"/>
      <c r="K2" s="1986"/>
      <c r="L2" s="1986"/>
      <c r="M2" s="1554"/>
    </row>
    <row r="3" spans="1:15" ht="16.5" x14ac:dyDescent="0.25">
      <c r="A3" s="1986" t="s">
        <v>5204</v>
      </c>
      <c r="B3" s="1986"/>
      <c r="C3" s="1986"/>
      <c r="D3" s="1986"/>
      <c r="E3" s="1986"/>
      <c r="F3" s="1986"/>
      <c r="G3" s="1986"/>
      <c r="H3" s="1986"/>
      <c r="I3" s="1986"/>
      <c r="J3" s="1986"/>
      <c r="K3" s="1986"/>
      <c r="L3" s="1986"/>
      <c r="M3" s="1554"/>
    </row>
    <row r="4" spans="1:15" x14ac:dyDescent="0.25">
      <c r="A4" s="218"/>
      <c r="B4" s="219"/>
      <c r="C4" s="219"/>
      <c r="D4" s="219"/>
      <c r="E4" s="219"/>
      <c r="F4" s="219"/>
      <c r="G4" s="219"/>
      <c r="H4" s="219"/>
      <c r="I4" s="219"/>
      <c r="J4" s="219"/>
      <c r="K4" s="219"/>
      <c r="L4" s="219"/>
      <c r="M4" s="1554"/>
    </row>
    <row r="5" spans="1:15" ht="15" hidden="1" customHeight="1" x14ac:dyDescent="0.25">
      <c r="A5" s="220"/>
      <c r="B5" s="221"/>
      <c r="C5" s="221"/>
      <c r="D5" s="221"/>
      <c r="E5" s="221"/>
      <c r="F5" s="221"/>
      <c r="G5" s="221"/>
      <c r="H5" s="221"/>
      <c r="I5" s="221"/>
      <c r="J5" s="221"/>
      <c r="K5" s="221"/>
      <c r="L5" s="221"/>
      <c r="M5" s="1554"/>
    </row>
    <row r="6" spans="1:15" ht="26.25" x14ac:dyDescent="0.25">
      <c r="A6" s="1987" t="s">
        <v>5205</v>
      </c>
      <c r="B6" s="1987"/>
      <c r="C6" s="1987"/>
      <c r="D6" s="1987"/>
      <c r="E6" s="1987"/>
      <c r="F6" s="1987"/>
      <c r="G6" s="1987"/>
      <c r="H6" s="1987"/>
      <c r="I6" s="1987"/>
      <c r="J6" s="1987"/>
      <c r="K6" s="1987"/>
      <c r="L6" s="1987"/>
    </row>
    <row r="7" spans="1:15" ht="1.5" customHeight="1" thickBot="1" x14ac:dyDescent="0.3">
      <c r="A7" s="1988"/>
      <c r="B7" s="1988"/>
      <c r="C7" s="1988"/>
      <c r="D7" s="1988"/>
      <c r="E7" s="1988"/>
      <c r="F7" s="1988"/>
      <c r="G7" s="1988"/>
      <c r="H7" s="1988"/>
      <c r="I7" s="1988"/>
      <c r="J7" s="1988"/>
      <c r="K7" s="1988"/>
      <c r="L7" s="1988"/>
      <c r="M7" s="1556"/>
      <c r="O7" s="217" t="str">
        <f>Main!N2</f>
        <v>2</v>
      </c>
    </row>
    <row r="8" spans="1:15" ht="16.5" customHeight="1" thickBot="1" x14ac:dyDescent="0.3">
      <c r="A8" s="2465" t="s">
        <v>5206</v>
      </c>
      <c r="B8" s="2012"/>
      <c r="C8" s="920">
        <f>Main!B11</f>
        <v>303408</v>
      </c>
      <c r="D8" s="2466" t="str">
        <f>Main!B12</f>
        <v>Merida Vocational School</v>
      </c>
      <c r="E8" s="2467"/>
      <c r="F8" s="2467"/>
      <c r="G8" s="2467"/>
      <c r="H8" s="2468"/>
      <c r="I8" s="223"/>
      <c r="J8" s="224"/>
      <c r="K8" s="225"/>
      <c r="L8" s="225"/>
      <c r="M8" s="1557" t="s">
        <v>5207</v>
      </c>
    </row>
    <row r="9" spans="1:15" ht="15.75" customHeight="1" thickBot="1" x14ac:dyDescent="0.3">
      <c r="A9" s="2469" t="s">
        <v>5208</v>
      </c>
      <c r="B9" s="2469"/>
      <c r="C9" s="2475" t="str">
        <f>Main!B13</f>
        <v>Merida</v>
      </c>
      <c r="D9" s="2476"/>
      <c r="E9" s="2015" t="s">
        <v>5209</v>
      </c>
      <c r="F9" s="2016"/>
      <c r="G9" s="2475" t="str">
        <f>Main!B14</f>
        <v>Leyte</v>
      </c>
      <c r="H9" s="2476"/>
      <c r="I9" s="223"/>
      <c r="J9" s="2018" t="s">
        <v>5210</v>
      </c>
      <c r="K9" s="221"/>
      <c r="L9" s="226"/>
    </row>
    <row r="10" spans="1:15" ht="18.75" customHeight="1" thickBot="1" x14ac:dyDescent="0.3">
      <c r="A10" s="2465" t="s">
        <v>5211</v>
      </c>
      <c r="B10" s="2012"/>
      <c r="C10" s="2466" t="str">
        <f>Main!C11</f>
        <v>Public JHS</v>
      </c>
      <c r="D10" s="2467"/>
      <c r="E10" s="2467"/>
      <c r="F10" s="227" t="s">
        <v>5212</v>
      </c>
      <c r="G10" s="2475" t="str">
        <f>Main!D13</f>
        <v>Upland Area</v>
      </c>
      <c r="H10" s="2476"/>
      <c r="I10" s="223"/>
      <c r="J10" s="2018"/>
      <c r="K10" s="221"/>
      <c r="L10" s="226"/>
    </row>
    <row r="11" spans="1:15" ht="19.5" customHeight="1" x14ac:dyDescent="0.25">
      <c r="A11" s="2469" t="s">
        <v>5213</v>
      </c>
      <c r="B11" s="2012"/>
      <c r="C11" s="922" t="str">
        <f>Main!D16</f>
        <v>Quarter 2 (4th Grading)</v>
      </c>
      <c r="D11" s="923" t="s">
        <v>5214</v>
      </c>
      <c r="E11" s="922">
        <f>Main!B16</f>
        <v>2019</v>
      </c>
      <c r="F11" s="232"/>
      <c r="G11" s="232"/>
      <c r="H11" s="232"/>
      <c r="I11" s="231"/>
      <c r="J11" s="224"/>
      <c r="K11" s="233"/>
      <c r="L11" s="226"/>
    </row>
    <row r="12" spans="1:15" ht="3" customHeight="1" thickBot="1" x14ac:dyDescent="0.3">
      <c r="A12" s="234"/>
      <c r="B12" s="235"/>
      <c r="C12" s="236"/>
      <c r="D12" s="237"/>
      <c r="E12" s="236"/>
      <c r="F12" s="235"/>
      <c r="G12" s="235"/>
      <c r="H12" s="235"/>
      <c r="I12" s="235"/>
      <c r="J12" s="238"/>
      <c r="K12" s="239"/>
      <c r="L12" s="240"/>
    </row>
    <row r="13" spans="1:15" ht="22.5" customHeight="1" thickBot="1" x14ac:dyDescent="0.3">
      <c r="A13" s="1997" t="s">
        <v>5453</v>
      </c>
      <c r="B13" s="1998"/>
      <c r="C13" s="1998"/>
      <c r="D13" s="1998"/>
      <c r="E13" s="1998"/>
      <c r="F13" s="1998"/>
      <c r="G13" s="1998"/>
      <c r="H13" s="1998"/>
      <c r="I13" s="1998"/>
      <c r="J13" s="1998"/>
      <c r="K13" s="1998"/>
      <c r="L13" s="1999"/>
    </row>
    <row r="14" spans="1:15" ht="1.5" customHeight="1" thickBot="1" x14ac:dyDescent="0.3">
      <c r="A14" s="241"/>
      <c r="B14" s="242"/>
      <c r="C14" s="242"/>
      <c r="D14" s="242"/>
      <c r="E14" s="242"/>
      <c r="F14" s="242"/>
      <c r="G14" s="242"/>
      <c r="H14" s="242"/>
      <c r="I14" s="242"/>
      <c r="J14" s="242"/>
      <c r="K14" s="242"/>
      <c r="L14" s="243"/>
      <c r="M14" s="1652" t="s">
        <v>5396</v>
      </c>
    </row>
    <row r="15" spans="1:15" ht="21.75" thickBot="1" x14ac:dyDescent="0.3">
      <c r="A15" s="2000" t="s">
        <v>5216</v>
      </c>
      <c r="B15" s="2001"/>
      <c r="C15" s="2001"/>
      <c r="D15" s="2001"/>
      <c r="E15" s="2001"/>
      <c r="F15" s="2001"/>
      <c r="G15" s="2470"/>
      <c r="H15" s="2470"/>
      <c r="I15" s="2470"/>
      <c r="J15" s="2470"/>
      <c r="K15" s="2470"/>
      <c r="L15" s="2471"/>
      <c r="M15" s="1554" t="s">
        <v>5217</v>
      </c>
    </row>
    <row r="16" spans="1:15" ht="21.75" customHeight="1" thickBot="1" x14ac:dyDescent="0.3">
      <c r="A16" s="2062">
        <v>4</v>
      </c>
      <c r="B16" s="2685" t="s">
        <v>5397</v>
      </c>
      <c r="C16" s="2686"/>
      <c r="D16" s="1426" t="s">
        <v>5301</v>
      </c>
      <c r="E16" s="1427" t="s">
        <v>3</v>
      </c>
      <c r="F16" s="1428" t="s">
        <v>439</v>
      </c>
      <c r="G16" s="1429"/>
      <c r="H16" s="1429"/>
      <c r="I16" s="1429"/>
      <c r="J16" s="1429"/>
      <c r="K16" s="1429"/>
      <c r="L16" s="1429"/>
      <c r="M16" s="1554" t="s">
        <v>5217</v>
      </c>
    </row>
    <row r="17" spans="1:14" s="687" customFormat="1" ht="15" customHeight="1" x14ac:dyDescent="0.25">
      <c r="A17" s="2009"/>
      <c r="B17" s="2687"/>
      <c r="C17" s="2688"/>
      <c r="D17" s="1430" t="s">
        <v>385</v>
      </c>
      <c r="E17" s="1431"/>
      <c r="F17" s="1432"/>
      <c r="G17" s="1608"/>
      <c r="H17" s="1606"/>
      <c r="I17" s="1606"/>
      <c r="J17" s="1606"/>
      <c r="K17" s="1606"/>
      <c r="L17" s="1446"/>
      <c r="M17" s="1554" t="s">
        <v>5217</v>
      </c>
      <c r="N17" s="1433"/>
    </row>
    <row r="18" spans="1:14" s="687" customFormat="1" ht="15.75" thickBot="1" x14ac:dyDescent="0.3">
      <c r="A18" s="2009"/>
      <c r="B18" s="2687"/>
      <c r="C18" s="2688"/>
      <c r="D18" s="1434" t="s">
        <v>386</v>
      </c>
      <c r="E18" s="1435"/>
      <c r="F18" s="1436"/>
      <c r="G18" s="1609"/>
      <c r="H18" s="1607"/>
      <c r="I18" s="1607"/>
      <c r="J18" s="1607"/>
      <c r="K18" s="1607"/>
      <c r="L18" s="1446"/>
      <c r="M18" s="1554" t="s">
        <v>5217</v>
      </c>
      <c r="N18" s="1433"/>
    </row>
    <row r="19" spans="1:14" s="687" customFormat="1" ht="15.75" thickBot="1" x14ac:dyDescent="0.3">
      <c r="A19" s="2010"/>
      <c r="B19" s="2689"/>
      <c r="C19" s="2082"/>
      <c r="D19" s="1437" t="s">
        <v>444</v>
      </c>
      <c r="E19" s="1438">
        <f>SUM(E17:E18)</f>
        <v>0</v>
      </c>
      <c r="F19" s="1439">
        <f>SUM(F17:F18)</f>
        <v>0</v>
      </c>
      <c r="G19" s="1440"/>
      <c r="H19" s="1441"/>
      <c r="I19" s="1441"/>
      <c r="J19" s="1441"/>
      <c r="K19" s="1441"/>
      <c r="L19" s="1442"/>
      <c r="M19" s="1554" t="s">
        <v>5217</v>
      </c>
      <c r="N19" s="1433"/>
    </row>
    <row r="20" spans="1:14" s="687" customFormat="1" ht="15" customHeight="1" x14ac:dyDescent="0.25">
      <c r="A20" s="2003">
        <v>5</v>
      </c>
      <c r="B20" s="2685" t="s">
        <v>5398</v>
      </c>
      <c r="C20" s="2686"/>
      <c r="D20" s="1443" t="s">
        <v>385</v>
      </c>
      <c r="E20" s="1444"/>
      <c r="F20" s="1445"/>
      <c r="G20" s="1602"/>
      <c r="H20" s="1604"/>
      <c r="I20" s="1604"/>
      <c r="J20" s="1604"/>
      <c r="K20" s="1604"/>
      <c r="L20" s="1446"/>
      <c r="M20" s="1554" t="s">
        <v>5217</v>
      </c>
      <c r="N20" s="1433"/>
    </row>
    <row r="21" spans="1:14" s="687" customFormat="1" ht="15.75" thickBot="1" x14ac:dyDescent="0.3">
      <c r="A21" s="2004"/>
      <c r="B21" s="2687"/>
      <c r="C21" s="2688"/>
      <c r="D21" s="1434" t="s">
        <v>386</v>
      </c>
      <c r="E21" s="1447"/>
      <c r="F21" s="1448"/>
      <c r="G21" s="1603"/>
      <c r="H21" s="1605"/>
      <c r="I21" s="1605"/>
      <c r="J21" s="1605"/>
      <c r="K21" s="1605"/>
      <c r="L21" s="1446"/>
      <c r="M21" s="1554" t="s">
        <v>5217</v>
      </c>
      <c r="N21" s="1433"/>
    </row>
    <row r="22" spans="1:14" s="687" customFormat="1" ht="15.75" thickBot="1" x14ac:dyDescent="0.3">
      <c r="A22" s="2005"/>
      <c r="B22" s="2689"/>
      <c r="C22" s="2082"/>
      <c r="D22" s="1437" t="s">
        <v>444</v>
      </c>
      <c r="E22" s="1438">
        <f>SUM(E20:E21)</f>
        <v>0</v>
      </c>
      <c r="F22" s="1439">
        <f>SUM(F20:F21)</f>
        <v>0</v>
      </c>
      <c r="G22" s="1449"/>
      <c r="H22" s="1450"/>
      <c r="I22" s="1450"/>
      <c r="J22" s="1450"/>
      <c r="K22" s="1450"/>
      <c r="L22" s="1446"/>
      <c r="M22" s="1554" t="s">
        <v>5217</v>
      </c>
      <c r="N22" s="1433"/>
    </row>
    <row r="23" spans="1:14" s="687" customFormat="1" ht="15" customHeight="1" x14ac:dyDescent="0.25">
      <c r="A23" s="2003">
        <v>6</v>
      </c>
      <c r="B23" s="2685" t="s">
        <v>5399</v>
      </c>
      <c r="C23" s="2686"/>
      <c r="D23" s="1443" t="s">
        <v>385</v>
      </c>
      <c r="E23" s="1444"/>
      <c r="F23" s="1445"/>
      <c r="G23" s="1602"/>
      <c r="H23" s="1604"/>
      <c r="I23" s="1604"/>
      <c r="J23" s="1604"/>
      <c r="K23" s="1604"/>
      <c r="L23" s="1446"/>
      <c r="M23" s="1554" t="s">
        <v>5217</v>
      </c>
      <c r="N23" s="1433"/>
    </row>
    <row r="24" spans="1:14" s="687" customFormat="1" ht="15.75" thickBot="1" x14ac:dyDescent="0.3">
      <c r="A24" s="2004"/>
      <c r="B24" s="2687"/>
      <c r="C24" s="2688"/>
      <c r="D24" s="1434" t="s">
        <v>386</v>
      </c>
      <c r="E24" s="1447"/>
      <c r="F24" s="1448"/>
      <c r="G24" s="1603"/>
      <c r="H24" s="1605"/>
      <c r="I24" s="1605"/>
      <c r="J24" s="1605"/>
      <c r="K24" s="1605"/>
      <c r="L24" s="1446"/>
      <c r="M24" s="1554" t="s">
        <v>5217</v>
      </c>
      <c r="N24" s="1433"/>
    </row>
    <row r="25" spans="1:14" s="687" customFormat="1" ht="15.75" thickBot="1" x14ac:dyDescent="0.3">
      <c r="A25" s="2005"/>
      <c r="B25" s="2689"/>
      <c r="C25" s="2082"/>
      <c r="D25" s="1437" t="s">
        <v>444</v>
      </c>
      <c r="E25" s="1438">
        <f>SUM(E23:E24)</f>
        <v>0</v>
      </c>
      <c r="F25" s="1439">
        <f>SUM(F23:F24)</f>
        <v>0</v>
      </c>
      <c r="G25" s="1440"/>
      <c r="H25" s="1441"/>
      <c r="I25" s="1441"/>
      <c r="J25" s="1441"/>
      <c r="K25" s="1441"/>
      <c r="L25" s="1451"/>
      <c r="M25" s="1554" t="s">
        <v>5217</v>
      </c>
      <c r="N25" s="1433"/>
    </row>
    <row r="26" spans="1:14" s="687" customFormat="1" ht="15" customHeight="1" x14ac:dyDescent="0.25">
      <c r="A26" s="2003">
        <v>7</v>
      </c>
      <c r="B26" s="2685" t="s">
        <v>428</v>
      </c>
      <c r="C26" s="2686"/>
      <c r="D26" s="1443" t="s">
        <v>5400</v>
      </c>
      <c r="E26" s="1444"/>
      <c r="F26" s="1445"/>
      <c r="G26" s="1602"/>
      <c r="H26" s="1604"/>
      <c r="I26" s="1604"/>
      <c r="J26" s="1604"/>
      <c r="K26" s="1604"/>
      <c r="L26" s="1446"/>
      <c r="M26" s="1554" t="s">
        <v>5217</v>
      </c>
      <c r="N26" s="1433"/>
    </row>
    <row r="27" spans="1:14" s="687" customFormat="1" ht="15.75" thickBot="1" x14ac:dyDescent="0.3">
      <c r="A27" s="2004"/>
      <c r="B27" s="2687"/>
      <c r="C27" s="2688"/>
      <c r="D27" s="1434" t="s">
        <v>5401</v>
      </c>
      <c r="E27" s="1447"/>
      <c r="F27" s="1448"/>
      <c r="G27" s="1603"/>
      <c r="H27" s="1605"/>
      <c r="I27" s="1605"/>
      <c r="J27" s="1605"/>
      <c r="K27" s="1605"/>
      <c r="L27" s="1446"/>
      <c r="M27" s="1554" t="s">
        <v>5217</v>
      </c>
      <c r="N27" s="1433"/>
    </row>
    <row r="28" spans="1:14" s="687" customFormat="1" ht="15.75" thickBot="1" x14ac:dyDescent="0.3">
      <c r="A28" s="2005"/>
      <c r="B28" s="2689"/>
      <c r="C28" s="2082"/>
      <c r="D28" s="1452" t="s">
        <v>444</v>
      </c>
      <c r="E28" s="1438">
        <f>SUM(E26:E27)</f>
        <v>0</v>
      </c>
      <c r="F28" s="1439">
        <f>SUM(F26:F27)</f>
        <v>0</v>
      </c>
      <c r="G28" s="1449"/>
      <c r="H28" s="1450"/>
      <c r="I28" s="1450"/>
      <c r="J28" s="1450"/>
      <c r="K28" s="1450"/>
      <c r="L28" s="1453"/>
      <c r="M28" s="1554" t="s">
        <v>5217</v>
      </c>
      <c r="N28" s="1433"/>
    </row>
    <row r="29" spans="1:14" s="687" customFormat="1" ht="28.5" customHeight="1" thickBot="1" x14ac:dyDescent="0.3">
      <c r="A29" s="1454">
        <v>8</v>
      </c>
      <c r="B29" s="2046" t="s">
        <v>5402</v>
      </c>
      <c r="C29" s="2491"/>
      <c r="D29" s="2125"/>
      <c r="E29" s="1455"/>
      <c r="F29" s="1456"/>
      <c r="G29" s="1646"/>
      <c r="H29" s="1645"/>
      <c r="I29" s="1645"/>
      <c r="J29" s="1645"/>
      <c r="K29" s="1645"/>
      <c r="L29" s="1457"/>
      <c r="M29" s="1554" t="s">
        <v>5217</v>
      </c>
      <c r="N29" s="1433"/>
    </row>
    <row r="30" spans="1:14" s="367" customFormat="1" ht="21.75" customHeight="1" thickBot="1" x14ac:dyDescent="0.3">
      <c r="A30" s="2060" t="s">
        <v>5259</v>
      </c>
      <c r="B30" s="2061"/>
      <c r="C30" s="2061"/>
      <c r="D30" s="2061"/>
      <c r="E30" s="2061"/>
      <c r="F30" s="2061"/>
      <c r="G30" s="2061"/>
      <c r="H30" s="2061"/>
      <c r="I30" s="2061"/>
      <c r="J30" s="2061"/>
      <c r="K30" s="2061"/>
      <c r="L30" s="2061"/>
      <c r="M30" s="1554" t="s">
        <v>5217</v>
      </c>
    </row>
    <row r="31" spans="1:14" s="367" customFormat="1" ht="18" hidden="1" customHeight="1" thickBot="1" x14ac:dyDescent="0.25">
      <c r="A31" s="2009">
        <v>37</v>
      </c>
      <c r="B31" s="2685" t="s">
        <v>430</v>
      </c>
      <c r="C31" s="2686"/>
      <c r="D31" s="1458" t="s">
        <v>5301</v>
      </c>
      <c r="E31" s="1459" t="s">
        <v>3</v>
      </c>
      <c r="F31" s="1460" t="s">
        <v>439</v>
      </c>
      <c r="G31" s="1461"/>
      <c r="H31" s="1462"/>
      <c r="I31" s="1462"/>
      <c r="J31" s="1462"/>
      <c r="K31" s="1462"/>
      <c r="L31" s="1463"/>
      <c r="M31" s="1601" t="s">
        <v>5456</v>
      </c>
    </row>
    <row r="32" spans="1:14" s="367" customFormat="1" ht="18" hidden="1" customHeight="1" x14ac:dyDescent="0.25">
      <c r="A32" s="2009"/>
      <c r="B32" s="2687"/>
      <c r="C32" s="2690"/>
      <c r="D32" s="1464" t="s">
        <v>385</v>
      </c>
      <c r="E32" s="1465"/>
      <c r="F32" s="1466"/>
      <c r="G32" s="1610"/>
      <c r="H32" s="1610"/>
      <c r="I32" s="1467"/>
      <c r="J32" s="1467"/>
      <c r="K32" s="1467"/>
      <c r="L32" s="1468"/>
      <c r="M32" s="1601" t="s">
        <v>5456</v>
      </c>
    </row>
    <row r="33" spans="1:13" s="367" customFormat="1" ht="18" hidden="1" customHeight="1" thickBot="1" x14ac:dyDescent="0.3">
      <c r="A33" s="2009"/>
      <c r="B33" s="2687"/>
      <c r="C33" s="2690"/>
      <c r="D33" s="1469" t="s">
        <v>386</v>
      </c>
      <c r="E33" s="1470"/>
      <c r="F33" s="1471"/>
      <c r="G33" s="1610"/>
      <c r="H33" s="1610"/>
      <c r="I33" s="1472"/>
      <c r="J33" s="1472"/>
      <c r="K33" s="1472"/>
      <c r="L33" s="1473"/>
      <c r="M33" s="1601" t="s">
        <v>5456</v>
      </c>
    </row>
    <row r="34" spans="1:13" s="367" customFormat="1" ht="18" hidden="1" customHeight="1" thickBot="1" x14ac:dyDescent="0.3">
      <c r="A34" s="2010"/>
      <c r="B34" s="2689"/>
      <c r="C34" s="2082"/>
      <c r="D34" s="1474" t="s">
        <v>444</v>
      </c>
      <c r="E34" s="1438">
        <f>SUM(E32:E33)</f>
        <v>0</v>
      </c>
      <c r="F34" s="1439">
        <f>SUM(F32:F33)</f>
        <v>0</v>
      </c>
      <c r="G34" s="1475"/>
      <c r="H34" s="1476"/>
      <c r="I34" s="1477"/>
      <c r="J34" s="1477"/>
      <c r="K34" s="1477"/>
      <c r="L34" s="1478"/>
      <c r="M34" s="1601" t="s">
        <v>5456</v>
      </c>
    </row>
    <row r="35" spans="1:13" s="367" customFormat="1" ht="18" hidden="1" customHeight="1" x14ac:dyDescent="0.25">
      <c r="A35" s="2003">
        <v>38</v>
      </c>
      <c r="B35" s="2685" t="s">
        <v>431</v>
      </c>
      <c r="C35" s="2691"/>
      <c r="D35" s="1464" t="s">
        <v>385</v>
      </c>
      <c r="E35" s="1465"/>
      <c r="F35" s="1466"/>
      <c r="G35" s="1610"/>
      <c r="H35" s="1610"/>
      <c r="I35" s="1467"/>
      <c r="J35" s="1467"/>
      <c r="K35" s="1467"/>
      <c r="L35" s="1468"/>
      <c r="M35" s="1601" t="s">
        <v>5456</v>
      </c>
    </row>
    <row r="36" spans="1:13" s="367" customFormat="1" ht="18" hidden="1" customHeight="1" thickBot="1" x14ac:dyDescent="0.3">
      <c r="A36" s="2004"/>
      <c r="B36" s="2687"/>
      <c r="C36" s="2690"/>
      <c r="D36" s="1479" t="s">
        <v>386</v>
      </c>
      <c r="E36" s="1480"/>
      <c r="F36" s="1481"/>
      <c r="G36" s="1610"/>
      <c r="H36" s="1610"/>
      <c r="I36" s="1472"/>
      <c r="J36" s="1472"/>
      <c r="K36" s="1472"/>
      <c r="L36" s="1473"/>
      <c r="M36" s="1601" t="s">
        <v>5456</v>
      </c>
    </row>
    <row r="37" spans="1:13" s="367" customFormat="1" ht="18" hidden="1" customHeight="1" thickBot="1" x14ac:dyDescent="0.3">
      <c r="A37" s="2005"/>
      <c r="B37" s="2689"/>
      <c r="C37" s="2692"/>
      <c r="D37" s="1482" t="s">
        <v>444</v>
      </c>
      <c r="E37" s="1438">
        <f>SUM(E35:E36)</f>
        <v>0</v>
      </c>
      <c r="F37" s="1439">
        <f>SUM(F35:F36)</f>
        <v>0</v>
      </c>
      <c r="G37" s="1476"/>
      <c r="H37" s="1476"/>
      <c r="I37" s="1477"/>
      <c r="J37" s="1477"/>
      <c r="K37" s="1477"/>
      <c r="L37" s="1478"/>
      <c r="M37" s="1601" t="s">
        <v>5456</v>
      </c>
    </row>
    <row r="38" spans="1:13" s="367" customFormat="1" ht="18" hidden="1" customHeight="1" x14ac:dyDescent="0.25">
      <c r="A38" s="2003">
        <v>39</v>
      </c>
      <c r="B38" s="2685" t="s">
        <v>5403</v>
      </c>
      <c r="C38" s="2691"/>
      <c r="D38" s="1464" t="s">
        <v>385</v>
      </c>
      <c r="E38" s="1465"/>
      <c r="F38" s="1466"/>
      <c r="G38" s="1610"/>
      <c r="H38" s="1610"/>
      <c r="I38" s="1467"/>
      <c r="J38" s="1467"/>
      <c r="K38" s="1467"/>
      <c r="L38" s="1468"/>
      <c r="M38" s="1601" t="s">
        <v>5456</v>
      </c>
    </row>
    <row r="39" spans="1:13" s="367" customFormat="1" ht="18" hidden="1" customHeight="1" thickBot="1" x14ac:dyDescent="0.3">
      <c r="A39" s="2004"/>
      <c r="B39" s="2687"/>
      <c r="C39" s="2690"/>
      <c r="D39" s="1479" t="s">
        <v>386</v>
      </c>
      <c r="E39" s="1480"/>
      <c r="F39" s="1481"/>
      <c r="G39" s="1610"/>
      <c r="H39" s="1610"/>
      <c r="I39" s="1472"/>
      <c r="J39" s="1472"/>
      <c r="K39" s="1472"/>
      <c r="L39" s="1473"/>
      <c r="M39" s="1601" t="s">
        <v>5456</v>
      </c>
    </row>
    <row r="40" spans="1:13" s="367" customFormat="1" ht="18" hidden="1" customHeight="1" thickBot="1" x14ac:dyDescent="0.3">
      <c r="A40" s="2005"/>
      <c r="B40" s="2689"/>
      <c r="C40" s="2692"/>
      <c r="D40" s="1482" t="s">
        <v>444</v>
      </c>
      <c r="E40" s="1438">
        <f>SUM(E38:E39)</f>
        <v>0</v>
      </c>
      <c r="F40" s="1439">
        <f>SUM(F38:F39)</f>
        <v>0</v>
      </c>
      <c r="G40" s="1476"/>
      <c r="H40" s="1476"/>
      <c r="I40" s="1483"/>
      <c r="J40" s="1477"/>
      <c r="K40" s="1477"/>
      <c r="L40" s="1478"/>
      <c r="M40" s="1601" t="s">
        <v>5456</v>
      </c>
    </row>
    <row r="41" spans="1:13" s="367" customFormat="1" ht="18" hidden="1" customHeight="1" x14ac:dyDescent="0.25">
      <c r="A41" s="2003">
        <v>39</v>
      </c>
      <c r="B41" s="2685" t="s">
        <v>5404</v>
      </c>
      <c r="C41" s="2691"/>
      <c r="D41" s="1464" t="s">
        <v>385</v>
      </c>
      <c r="E41" s="1465"/>
      <c r="F41" s="1466"/>
      <c r="G41" s="1610"/>
      <c r="H41" s="1610"/>
      <c r="I41" s="1484"/>
      <c r="J41" s="1467"/>
      <c r="K41" s="1467"/>
      <c r="L41" s="1468"/>
      <c r="M41" s="1601" t="s">
        <v>5456</v>
      </c>
    </row>
    <row r="42" spans="1:13" s="367" customFormat="1" ht="18" hidden="1" customHeight="1" thickBot="1" x14ac:dyDescent="0.3">
      <c r="A42" s="2004"/>
      <c r="B42" s="2687"/>
      <c r="C42" s="2690"/>
      <c r="D42" s="1469" t="s">
        <v>386</v>
      </c>
      <c r="E42" s="1470"/>
      <c r="F42" s="1471"/>
      <c r="G42" s="1610"/>
      <c r="H42" s="1610"/>
      <c r="I42" s="1472"/>
      <c r="J42" s="1472"/>
      <c r="K42" s="1472"/>
      <c r="L42" s="1473"/>
      <c r="M42" s="1601" t="s">
        <v>5456</v>
      </c>
    </row>
    <row r="43" spans="1:13" s="367" customFormat="1" ht="18" hidden="1" customHeight="1" thickBot="1" x14ac:dyDescent="0.3">
      <c r="A43" s="2005"/>
      <c r="B43" s="2689"/>
      <c r="C43" s="2082"/>
      <c r="D43" s="1474" t="s">
        <v>444</v>
      </c>
      <c r="E43" s="1438">
        <f>SUM(E41:E42)</f>
        <v>0</v>
      </c>
      <c r="F43" s="1439">
        <f>SUM(F41:F42)</f>
        <v>0</v>
      </c>
      <c r="G43" s="1475"/>
      <c r="H43" s="1476"/>
      <c r="I43" s="1477"/>
      <c r="J43" s="1477"/>
      <c r="K43" s="1477"/>
      <c r="L43" s="1478"/>
      <c r="M43" s="1601" t="s">
        <v>5456</v>
      </c>
    </row>
    <row r="44" spans="1:13" ht="25.5" customHeight="1" thickBot="1" x14ac:dyDescent="0.3">
      <c r="A44" s="2505" t="s">
        <v>5279</v>
      </c>
      <c r="B44" s="2506"/>
      <c r="C44" s="2506"/>
      <c r="D44" s="2506"/>
      <c r="E44" s="2506"/>
      <c r="F44" s="2506"/>
      <c r="G44" s="2506"/>
      <c r="H44" s="2506"/>
      <c r="I44" s="2506"/>
      <c r="J44" s="2506"/>
      <c r="K44" s="2506"/>
      <c r="L44" s="2506"/>
      <c r="M44" s="1554" t="s">
        <v>5217</v>
      </c>
    </row>
    <row r="45" spans="1:13" ht="30.75" customHeight="1" thickBot="1" x14ac:dyDescent="0.3">
      <c r="A45" s="1485">
        <v>43</v>
      </c>
      <c r="B45" s="2693" t="s">
        <v>591</v>
      </c>
      <c r="C45" s="2117"/>
      <c r="D45" s="2117"/>
      <c r="E45" s="1486"/>
      <c r="F45" s="1611"/>
      <c r="G45" s="561"/>
      <c r="H45" s="561"/>
      <c r="I45" s="1612"/>
      <c r="J45" s="1612"/>
      <c r="K45" s="1612"/>
      <c r="L45" s="1614"/>
      <c r="M45" s="1554" t="s">
        <v>5217</v>
      </c>
    </row>
    <row r="46" spans="1:13" ht="30.75" customHeight="1" thickBot="1" x14ac:dyDescent="0.3">
      <c r="A46" s="563">
        <v>44</v>
      </c>
      <c r="B46" s="2118" t="s">
        <v>5280</v>
      </c>
      <c r="C46" s="2119"/>
      <c r="D46" s="2119"/>
      <c r="E46" s="1486"/>
      <c r="F46" s="1074"/>
      <c r="G46" s="1613"/>
      <c r="H46" s="1613"/>
      <c r="I46" s="566"/>
      <c r="J46" s="566"/>
      <c r="K46" s="566"/>
      <c r="L46" s="1615"/>
      <c r="M46" s="1554" t="s">
        <v>5217</v>
      </c>
    </row>
    <row r="47" spans="1:13" ht="31.5" customHeight="1" thickBot="1" x14ac:dyDescent="0.3">
      <c r="A47" s="563">
        <v>65</v>
      </c>
      <c r="B47" s="2118" t="s">
        <v>371</v>
      </c>
      <c r="C47" s="2119"/>
      <c r="D47" s="2119"/>
      <c r="E47" s="1486"/>
      <c r="F47" s="1074"/>
      <c r="G47" s="600"/>
      <c r="H47" s="615"/>
      <c r="I47" s="615"/>
      <c r="J47" s="615"/>
      <c r="K47" s="615"/>
      <c r="L47" s="1487"/>
      <c r="M47" s="1554" t="s">
        <v>5217</v>
      </c>
    </row>
    <row r="48" spans="1:13" ht="19.5" thickBot="1" x14ac:dyDescent="0.3">
      <c r="A48" s="1106">
        <v>72</v>
      </c>
      <c r="B48" s="2118" t="s">
        <v>381</v>
      </c>
      <c r="C48" s="2119"/>
      <c r="D48" s="2119"/>
      <c r="E48" s="1486"/>
      <c r="F48" s="1074"/>
      <c r="G48" s="666"/>
      <c r="H48" s="667"/>
      <c r="I48" s="668"/>
      <c r="J48" s="669"/>
      <c r="K48" s="669"/>
      <c r="L48" s="1488"/>
      <c r="M48" s="1554" t="s">
        <v>5217</v>
      </c>
    </row>
    <row r="49" spans="1:13" s="671" customFormat="1" ht="19.5" thickBot="1" x14ac:dyDescent="0.3">
      <c r="A49" s="1106">
        <v>73</v>
      </c>
      <c r="B49" s="2118" t="s">
        <v>382</v>
      </c>
      <c r="C49" s="2119"/>
      <c r="D49" s="2119"/>
      <c r="E49" s="1486"/>
      <c r="F49" s="1076"/>
      <c r="G49" s="1489"/>
      <c r="H49" s="1490"/>
      <c r="I49" s="1491"/>
      <c r="J49" s="1492"/>
      <c r="K49" s="1492"/>
      <c r="L49" s="1493"/>
      <c r="M49" s="1554" t="s">
        <v>5217</v>
      </c>
    </row>
    <row r="50" spans="1:13" ht="32.25" customHeight="1" thickBot="1" x14ac:dyDescent="0.3">
      <c r="A50" s="2160">
        <v>74</v>
      </c>
      <c r="B50" s="2141" t="s">
        <v>56</v>
      </c>
      <c r="C50" s="2143"/>
      <c r="D50" s="1494" t="s">
        <v>5301</v>
      </c>
      <c r="E50" s="1495" t="s">
        <v>433</v>
      </c>
      <c r="F50" s="673" t="s">
        <v>434</v>
      </c>
      <c r="G50" s="1496" t="s">
        <v>435</v>
      </c>
      <c r="H50" s="2528"/>
      <c r="I50" s="2529"/>
      <c r="J50" s="2529"/>
      <c r="K50" s="2529"/>
      <c r="L50" s="2529"/>
      <c r="M50" s="1554" t="s">
        <v>5217</v>
      </c>
    </row>
    <row r="51" spans="1:13" ht="19.5" customHeight="1" x14ac:dyDescent="0.25">
      <c r="A51" s="2172"/>
      <c r="B51" s="2183"/>
      <c r="C51" s="2185"/>
      <c r="D51" s="1497" t="s">
        <v>385</v>
      </c>
      <c r="E51" s="1498"/>
      <c r="F51" s="1499"/>
      <c r="G51" s="1500"/>
      <c r="H51" s="2528"/>
      <c r="I51" s="2529"/>
      <c r="J51" s="2529"/>
      <c r="K51" s="2529"/>
      <c r="L51" s="2529"/>
      <c r="M51" s="1554" t="s">
        <v>5217</v>
      </c>
    </row>
    <row r="52" spans="1:13" ht="19.5" customHeight="1" thickBot="1" x14ac:dyDescent="0.3">
      <c r="A52" s="2161"/>
      <c r="B52" s="2144"/>
      <c r="C52" s="2146"/>
      <c r="D52" s="1501" t="s">
        <v>386</v>
      </c>
      <c r="E52" s="1502"/>
      <c r="F52" s="1503"/>
      <c r="G52" s="1504"/>
      <c r="H52" s="2528"/>
      <c r="I52" s="2529"/>
      <c r="J52" s="2529"/>
      <c r="K52" s="2529"/>
      <c r="L52" s="2529"/>
      <c r="M52" s="1554" t="s">
        <v>5217</v>
      </c>
    </row>
    <row r="53" spans="1:13" ht="18.75" customHeight="1" thickBot="1" x14ac:dyDescent="0.3">
      <c r="A53" s="2160">
        <v>75</v>
      </c>
      <c r="B53" s="2141" t="s">
        <v>57</v>
      </c>
      <c r="C53" s="2143"/>
      <c r="D53" s="1494" t="s">
        <v>5301</v>
      </c>
      <c r="E53" s="1505" t="s">
        <v>436</v>
      </c>
      <c r="F53" s="1506" t="s">
        <v>437</v>
      </c>
      <c r="G53" s="1507" t="s">
        <v>438</v>
      </c>
      <c r="H53" s="2528"/>
      <c r="I53" s="2529"/>
      <c r="J53" s="2529"/>
      <c r="K53" s="2529"/>
      <c r="L53" s="2529"/>
      <c r="M53" s="1554" t="s">
        <v>5217</v>
      </c>
    </row>
    <row r="54" spans="1:13" ht="19.5" customHeight="1" x14ac:dyDescent="0.25">
      <c r="A54" s="2172"/>
      <c r="B54" s="2183"/>
      <c r="C54" s="2185"/>
      <c r="D54" s="1497" t="s">
        <v>385</v>
      </c>
      <c r="E54" s="1498"/>
      <c r="F54" s="1499"/>
      <c r="G54" s="1500"/>
      <c r="H54" s="2528"/>
      <c r="I54" s="2529"/>
      <c r="J54" s="2529"/>
      <c r="K54" s="2529"/>
      <c r="L54" s="2529"/>
      <c r="M54" s="1554" t="s">
        <v>5217</v>
      </c>
    </row>
    <row r="55" spans="1:13" ht="19.5" customHeight="1" thickBot="1" x14ac:dyDescent="0.3">
      <c r="A55" s="2161"/>
      <c r="B55" s="2144"/>
      <c r="C55" s="2146"/>
      <c r="D55" s="1501" t="s">
        <v>386</v>
      </c>
      <c r="E55" s="1502"/>
      <c r="F55" s="1503"/>
      <c r="G55" s="1504"/>
      <c r="H55" s="2528"/>
      <c r="I55" s="2529"/>
      <c r="J55" s="2529"/>
      <c r="K55" s="2529"/>
      <c r="L55" s="2529"/>
      <c r="M55" s="1554" t="s">
        <v>5217</v>
      </c>
    </row>
    <row r="56" spans="1:13" s="367" customFormat="1" ht="18" hidden="1" customHeight="1" thickBot="1" x14ac:dyDescent="0.25">
      <c r="A56" s="2009">
        <v>76</v>
      </c>
      <c r="B56" s="2685" t="s">
        <v>5405</v>
      </c>
      <c r="C56" s="2686"/>
      <c r="D56" s="1508" t="s">
        <v>5301</v>
      </c>
      <c r="E56" s="1509" t="s">
        <v>3</v>
      </c>
      <c r="F56" s="1510" t="s">
        <v>439</v>
      </c>
      <c r="G56" s="1461"/>
      <c r="H56" s="1462"/>
      <c r="I56" s="1462"/>
      <c r="J56" s="1462"/>
      <c r="K56" s="1462"/>
      <c r="L56" s="1463"/>
      <c r="M56" s="1601" t="s">
        <v>5456</v>
      </c>
    </row>
    <row r="57" spans="1:13" s="367" customFormat="1" ht="18" hidden="1" customHeight="1" x14ac:dyDescent="0.2">
      <c r="A57" s="2009"/>
      <c r="B57" s="2687"/>
      <c r="C57" s="2688"/>
      <c r="D57" s="1511" t="s">
        <v>385</v>
      </c>
      <c r="E57" s="1512"/>
      <c r="F57" s="1513"/>
      <c r="G57" s="1616"/>
      <c r="H57" s="1610"/>
      <c r="I57" s="1467"/>
      <c r="J57" s="1467"/>
      <c r="K57" s="1467"/>
      <c r="L57" s="1468"/>
      <c r="M57" s="1601" t="s">
        <v>5456</v>
      </c>
    </row>
    <row r="58" spans="1:13" s="367" customFormat="1" ht="18" hidden="1" customHeight="1" thickBot="1" x14ac:dyDescent="0.3">
      <c r="A58" s="2009"/>
      <c r="B58" s="2687"/>
      <c r="C58" s="2688"/>
      <c r="D58" s="1514" t="s">
        <v>386</v>
      </c>
      <c r="E58" s="1515"/>
      <c r="F58" s="1516"/>
      <c r="G58" s="1616"/>
      <c r="H58" s="1610"/>
      <c r="I58" s="1472"/>
      <c r="J58" s="1472"/>
      <c r="K58" s="1472"/>
      <c r="L58" s="1473"/>
      <c r="M58" s="1601" t="s">
        <v>5456</v>
      </c>
    </row>
    <row r="59" spans="1:13" s="367" customFormat="1" ht="18" hidden="1" customHeight="1" thickBot="1" x14ac:dyDescent="0.3">
      <c r="A59" s="2010"/>
      <c r="B59" s="2689"/>
      <c r="C59" s="2082"/>
      <c r="D59" s="1482" t="s">
        <v>444</v>
      </c>
      <c r="E59" s="1438">
        <f>SUM(E57:E58)</f>
        <v>0</v>
      </c>
      <c r="F59" s="1439">
        <f>SUM(F57:F58)</f>
        <v>0</v>
      </c>
      <c r="G59" s="1475"/>
      <c r="H59" s="1476"/>
      <c r="I59" s="1477"/>
      <c r="J59" s="1477"/>
      <c r="K59" s="1477"/>
      <c r="L59" s="1478"/>
      <c r="M59" s="1601" t="s">
        <v>5456</v>
      </c>
    </row>
    <row r="60" spans="1:13" ht="30.75" thickBot="1" x14ac:dyDescent="0.3">
      <c r="A60" s="2153">
        <v>81</v>
      </c>
      <c r="B60" s="2694" t="s">
        <v>38</v>
      </c>
      <c r="C60" s="2695"/>
      <c r="D60" s="1517" t="s">
        <v>570</v>
      </c>
      <c r="E60" s="1380" t="s">
        <v>571</v>
      </c>
      <c r="F60" s="1380" t="s">
        <v>572</v>
      </c>
      <c r="G60" s="1380" t="s">
        <v>573</v>
      </c>
      <c r="H60" s="1381" t="s">
        <v>574</v>
      </c>
      <c r="I60" s="1382" t="s">
        <v>575</v>
      </c>
      <c r="J60" s="721"/>
      <c r="K60" s="721"/>
      <c r="L60" s="722"/>
      <c r="M60" s="1554" t="s">
        <v>5217</v>
      </c>
    </row>
    <row r="61" spans="1:13" x14ac:dyDescent="0.25">
      <c r="A61" s="2182"/>
      <c r="B61" s="2267" t="s">
        <v>440</v>
      </c>
      <c r="C61" s="2268"/>
      <c r="D61" s="1625"/>
      <c r="E61" s="1518"/>
      <c r="F61" s="1519"/>
      <c r="G61" s="1519"/>
      <c r="H61" s="1519"/>
      <c r="I61" s="1520"/>
      <c r="J61" s="727"/>
      <c r="K61" s="727"/>
      <c r="L61" s="727"/>
      <c r="M61" s="1554" t="s">
        <v>5217</v>
      </c>
    </row>
    <row r="62" spans="1:13" ht="15.75" thickBot="1" x14ac:dyDescent="0.3">
      <c r="A62" s="2182"/>
      <c r="B62" s="2540" t="s">
        <v>391</v>
      </c>
      <c r="C62" s="2541"/>
      <c r="D62" s="1619"/>
      <c r="E62" s="1521"/>
      <c r="F62" s="1522"/>
      <c r="G62" s="1522"/>
      <c r="H62" s="1522"/>
      <c r="I62" s="1523"/>
      <c r="J62" s="727"/>
      <c r="K62" s="727"/>
      <c r="L62" s="727"/>
      <c r="M62" s="1554" t="s">
        <v>5217</v>
      </c>
    </row>
    <row r="63" spans="1:13" ht="15.75" hidden="1" thickBot="1" x14ac:dyDescent="0.3">
      <c r="A63" s="2182"/>
      <c r="B63" s="2540" t="s">
        <v>392</v>
      </c>
      <c r="C63" s="2541"/>
      <c r="D63" s="1619"/>
      <c r="E63" s="1617"/>
      <c r="F63" s="1618"/>
      <c r="G63" s="1618"/>
      <c r="H63" s="1618"/>
      <c r="I63" s="1620"/>
      <c r="J63" s="727"/>
      <c r="K63" s="727"/>
      <c r="L63" s="727"/>
      <c r="M63" s="1554"/>
    </row>
    <row r="64" spans="1:13" ht="15.75" hidden="1" thickBot="1" x14ac:dyDescent="0.3">
      <c r="A64" s="2154"/>
      <c r="B64" s="2270" t="s">
        <v>5307</v>
      </c>
      <c r="C64" s="2271"/>
      <c r="D64" s="1621"/>
      <c r="E64" s="1622"/>
      <c r="F64" s="1623"/>
      <c r="G64" s="1623"/>
      <c r="H64" s="1623"/>
      <c r="I64" s="1624"/>
      <c r="J64" s="727"/>
      <c r="K64" s="727"/>
      <c r="L64" s="727"/>
      <c r="M64" s="1554"/>
    </row>
    <row r="65" spans="1:13" ht="18.75" customHeight="1" thickBot="1" x14ac:dyDescent="0.3">
      <c r="A65" s="2160">
        <v>82</v>
      </c>
      <c r="B65" s="2162" t="s">
        <v>5308</v>
      </c>
      <c r="C65" s="2181"/>
      <c r="D65" s="2181"/>
      <c r="E65" s="2549" t="s">
        <v>5309</v>
      </c>
      <c r="F65" s="2550"/>
      <c r="G65" s="2696" t="s">
        <v>5310</v>
      </c>
      <c r="H65" s="2697"/>
      <c r="I65" s="2697"/>
      <c r="J65" s="2697"/>
      <c r="K65" s="2552"/>
      <c r="L65" s="2553"/>
      <c r="M65" s="1554" t="s">
        <v>5217</v>
      </c>
    </row>
    <row r="66" spans="1:13" ht="15.75" customHeight="1" x14ac:dyDescent="0.25">
      <c r="A66" s="2172"/>
      <c r="B66" s="2164"/>
      <c r="C66" s="2117"/>
      <c r="D66" s="2117"/>
      <c r="E66" s="2554" t="s">
        <v>394</v>
      </c>
      <c r="F66" s="2556" t="s">
        <v>395</v>
      </c>
      <c r="G66" s="2698" t="s">
        <v>396</v>
      </c>
      <c r="H66" s="2699"/>
      <c r="I66" s="2698" t="s">
        <v>397</v>
      </c>
      <c r="J66" s="2699"/>
      <c r="K66" s="2700" t="s">
        <v>398</v>
      </c>
      <c r="L66" s="2560"/>
      <c r="M66" s="1554" t="s">
        <v>5217</v>
      </c>
    </row>
    <row r="67" spans="1:13" ht="15.75" thickBot="1" x14ac:dyDescent="0.3">
      <c r="A67" s="2172"/>
      <c r="B67" s="2164"/>
      <c r="C67" s="2117"/>
      <c r="D67" s="2117"/>
      <c r="E67" s="2555"/>
      <c r="F67" s="2557"/>
      <c r="G67" s="1124" t="s">
        <v>576</v>
      </c>
      <c r="H67" s="1126" t="s">
        <v>577</v>
      </c>
      <c r="I67" s="1124" t="s">
        <v>576</v>
      </c>
      <c r="J67" s="1126" t="s">
        <v>577</v>
      </c>
      <c r="K67" s="1524" t="s">
        <v>576</v>
      </c>
      <c r="L67" s="1126" t="s">
        <v>577</v>
      </c>
      <c r="M67" s="1554" t="s">
        <v>5217</v>
      </c>
    </row>
    <row r="68" spans="1:13" ht="18" customHeight="1" x14ac:dyDescent="0.25">
      <c r="A68" s="2172"/>
      <c r="B68" s="2561" t="s">
        <v>454</v>
      </c>
      <c r="C68" s="2562"/>
      <c r="D68" s="2563"/>
      <c r="E68" s="739"/>
      <c r="F68" s="740"/>
      <c r="G68" s="741"/>
      <c r="H68" s="776"/>
      <c r="I68" s="741"/>
      <c r="J68" s="777"/>
      <c r="K68" s="1525" t="str">
        <f t="shared" ref="K68:L71" si="0">IF(ISERROR(I68/G68),"",IF(I68&gt;G68,1,I68/G68))</f>
        <v/>
      </c>
      <c r="L68" s="745" t="str">
        <f t="shared" si="0"/>
        <v/>
      </c>
      <c r="M68" s="1554" t="s">
        <v>5217</v>
      </c>
    </row>
    <row r="69" spans="1:13" ht="18" customHeight="1" x14ac:dyDescent="0.25">
      <c r="A69" s="2172"/>
      <c r="B69" s="2540" t="s">
        <v>5311</v>
      </c>
      <c r="C69" s="2541"/>
      <c r="D69" s="2542"/>
      <c r="E69" s="746"/>
      <c r="F69" s="747"/>
      <c r="G69" s="748"/>
      <c r="H69" s="859"/>
      <c r="I69" s="748"/>
      <c r="J69" s="1526"/>
      <c r="K69" s="1527" t="str">
        <f t="shared" si="0"/>
        <v/>
      </c>
      <c r="L69" s="752" t="str">
        <f t="shared" si="0"/>
        <v/>
      </c>
      <c r="M69" s="1554" t="s">
        <v>5217</v>
      </c>
    </row>
    <row r="70" spans="1:13" ht="18" customHeight="1" thickBot="1" x14ac:dyDescent="0.3">
      <c r="A70" s="2172"/>
      <c r="B70" s="2270" t="s">
        <v>412</v>
      </c>
      <c r="C70" s="2271"/>
      <c r="D70" s="2272"/>
      <c r="E70" s="1131"/>
      <c r="F70" s="1132"/>
      <c r="G70" s="1133"/>
      <c r="H70" s="1528"/>
      <c r="I70" s="1133"/>
      <c r="J70" s="1529"/>
      <c r="K70" s="1530" t="str">
        <f t="shared" si="0"/>
        <v/>
      </c>
      <c r="L70" s="758" t="str">
        <f t="shared" si="0"/>
        <v/>
      </c>
      <c r="M70" s="1554" t="s">
        <v>5217</v>
      </c>
    </row>
    <row r="71" spans="1:13" ht="15.75" thickBot="1" x14ac:dyDescent="0.3">
      <c r="A71" s="2161"/>
      <c r="B71" s="2260" t="s">
        <v>5220</v>
      </c>
      <c r="C71" s="2261"/>
      <c r="D71" s="2262"/>
      <c r="E71" s="1137">
        <f>SUM(E68:E70)</f>
        <v>0</v>
      </c>
      <c r="F71" s="1138">
        <f>SUM(F68:F70)</f>
        <v>0</v>
      </c>
      <c r="G71" s="1139" t="str">
        <f>IF(SUM(G68:G70)=0,"",SUM(G68:G70))</f>
        <v/>
      </c>
      <c r="H71" s="1531" t="str">
        <f>IF(SUM(H68:H70)=0,"",SUM(H68:H70))</f>
        <v/>
      </c>
      <c r="I71" s="1139" t="str">
        <f>IF(SUM(I68:I70)=0,"",SUM(I68:I70))</f>
        <v/>
      </c>
      <c r="J71" s="1531" t="str">
        <f>IF(SUM(J68:J70)=0,"",SUM(J68:J70))</f>
        <v/>
      </c>
      <c r="K71" s="1532" t="str">
        <f t="shared" si="0"/>
        <v/>
      </c>
      <c r="L71" s="1142" t="str">
        <f>IF(ISERROR(J71/H71),"",IF(J71&gt;H71,1,J71/H71))</f>
        <v/>
      </c>
      <c r="M71" s="1554" t="s">
        <v>5217</v>
      </c>
    </row>
    <row r="72" spans="1:13" ht="17.25" customHeight="1" thickBot="1" x14ac:dyDescent="0.3">
      <c r="A72" s="2160">
        <v>85</v>
      </c>
      <c r="B72" s="2264" t="s">
        <v>5312</v>
      </c>
      <c r="C72" s="2265"/>
      <c r="D72" s="2265"/>
      <c r="E72" s="2265"/>
      <c r="F72" s="2265"/>
      <c r="G72" s="2265"/>
      <c r="H72" s="2265"/>
      <c r="I72" s="2265"/>
      <c r="J72" s="2265"/>
      <c r="K72" s="2265"/>
      <c r="L72" s="2266"/>
      <c r="M72" s="1554" t="s">
        <v>5217</v>
      </c>
    </row>
    <row r="73" spans="1:13" ht="21.75" customHeight="1" x14ac:dyDescent="0.25">
      <c r="A73" s="2172"/>
      <c r="B73" s="2267" t="s">
        <v>44</v>
      </c>
      <c r="C73" s="2268"/>
      <c r="D73" s="2269"/>
      <c r="E73" s="774"/>
      <c r="F73" s="775"/>
      <c r="G73" s="741"/>
      <c r="H73" s="776"/>
      <c r="I73" s="741"/>
      <c r="J73" s="777"/>
      <c r="K73" s="778" t="str">
        <f>IF(ISERROR(I73/G73),"",IF(I73&gt;G73,1,I73/G73))</f>
        <v/>
      </c>
      <c r="L73" s="765" t="str">
        <f t="shared" ref="L73:L75" si="1">IF(ISERROR(J73/H73),"",IF(J73&gt;H73,1,J73/H73))</f>
        <v/>
      </c>
      <c r="M73" s="1554" t="s">
        <v>5217</v>
      </c>
    </row>
    <row r="74" spans="1:13" ht="21.75" customHeight="1" thickBot="1" x14ac:dyDescent="0.3">
      <c r="A74" s="2161"/>
      <c r="B74" s="2270" t="s">
        <v>45</v>
      </c>
      <c r="C74" s="2271"/>
      <c r="D74" s="2272"/>
      <c r="E74" s="767"/>
      <c r="F74" s="779"/>
      <c r="G74" s="769"/>
      <c r="H74" s="780"/>
      <c r="I74" s="769"/>
      <c r="J74" s="781"/>
      <c r="K74" s="782" t="str">
        <f>IF(ISERROR(I74/G74),"",IF(I74&gt;G74,1,I74/G74))</f>
        <v/>
      </c>
      <c r="L74" s="773" t="str">
        <f t="shared" si="1"/>
        <v/>
      </c>
      <c r="M74" s="1554" t="s">
        <v>5217</v>
      </c>
    </row>
    <row r="75" spans="1:13" ht="21.75" customHeight="1" thickBot="1" x14ac:dyDescent="0.3">
      <c r="A75" s="766">
        <v>86</v>
      </c>
      <c r="B75" s="2263" t="s">
        <v>60</v>
      </c>
      <c r="C75" s="2119"/>
      <c r="D75" s="2120"/>
      <c r="E75" s="783"/>
      <c r="F75" s="784"/>
      <c r="G75" s="785"/>
      <c r="H75" s="786"/>
      <c r="I75" s="785"/>
      <c r="J75" s="787"/>
      <c r="K75" s="788" t="str">
        <f>IF(ISERROR(I75/G75),"",IF(I75&gt;G75,1,I75/G75))</f>
        <v/>
      </c>
      <c r="L75" s="789" t="str">
        <f t="shared" si="1"/>
        <v/>
      </c>
      <c r="M75" s="1554" t="s">
        <v>5217</v>
      </c>
    </row>
    <row r="76" spans="1:13" ht="20.25" customHeight="1" thickBot="1" x14ac:dyDescent="0.3">
      <c r="A76" s="2153">
        <v>87</v>
      </c>
      <c r="B76" s="2288" t="s">
        <v>5313</v>
      </c>
      <c r="C76" s="2289"/>
      <c r="D76" s="2290"/>
      <c r="E76" s="2654" t="s">
        <v>399</v>
      </c>
      <c r="F76" s="2655"/>
      <c r="G76" s="2658" t="s">
        <v>5310</v>
      </c>
      <c r="H76" s="2659"/>
      <c r="I76" s="2659"/>
      <c r="J76" s="2659"/>
      <c r="K76" s="2659"/>
      <c r="L76" s="2660"/>
      <c r="M76" s="1554" t="s">
        <v>5217</v>
      </c>
    </row>
    <row r="77" spans="1:13" ht="14.25" customHeight="1" thickBot="1" x14ac:dyDescent="0.3">
      <c r="A77" s="2182"/>
      <c r="B77" s="2291"/>
      <c r="C77" s="2292"/>
      <c r="D77" s="2293"/>
      <c r="E77" s="2656"/>
      <c r="F77" s="2657"/>
      <c r="G77" s="2661" t="s">
        <v>396</v>
      </c>
      <c r="H77" s="2662"/>
      <c r="I77" s="2663" t="s">
        <v>397</v>
      </c>
      <c r="J77" s="2664"/>
      <c r="K77" s="2662" t="s">
        <v>398</v>
      </c>
      <c r="L77" s="2665"/>
      <c r="M77" s="1554" t="s">
        <v>5217</v>
      </c>
    </row>
    <row r="78" spans="1:13" ht="36.75" thickBot="1" x14ac:dyDescent="0.3">
      <c r="A78" s="2182"/>
      <c r="B78" s="2294"/>
      <c r="C78" s="2295"/>
      <c r="D78" s="2296"/>
      <c r="E78" s="1398" t="s">
        <v>441</v>
      </c>
      <c r="F78" s="791" t="s">
        <v>442</v>
      </c>
      <c r="G78" s="1399" t="s">
        <v>576</v>
      </c>
      <c r="H78" s="1400" t="s">
        <v>577</v>
      </c>
      <c r="I78" s="1401" t="s">
        <v>576</v>
      </c>
      <c r="J78" s="1402" t="s">
        <v>577</v>
      </c>
      <c r="K78" s="1403" t="s">
        <v>576</v>
      </c>
      <c r="L78" s="1404" t="s">
        <v>577</v>
      </c>
      <c r="M78" s="1554" t="s">
        <v>5217</v>
      </c>
    </row>
    <row r="79" spans="1:13" ht="20.25" customHeight="1" x14ac:dyDescent="0.25">
      <c r="A79" s="2182"/>
      <c r="B79" s="2309" t="s">
        <v>5314</v>
      </c>
      <c r="C79" s="2310"/>
      <c r="D79" s="2311"/>
      <c r="E79" s="798"/>
      <c r="F79" s="799"/>
      <c r="G79" s="800"/>
      <c r="H79" s="801"/>
      <c r="I79" s="802"/>
      <c r="J79" s="743"/>
      <c r="K79" s="803" t="str">
        <f t="shared" ref="K79:L88" si="2">IF(ISERROR(I79/G79),"",IF(I79&gt;G79,1,I79/G79))</f>
        <v/>
      </c>
      <c r="L79" s="804" t="str">
        <f t="shared" si="2"/>
        <v/>
      </c>
      <c r="M79" s="1554" t="s">
        <v>5217</v>
      </c>
    </row>
    <row r="80" spans="1:13" x14ac:dyDescent="0.25">
      <c r="A80" s="2182"/>
      <c r="B80" s="2312" t="s">
        <v>5315</v>
      </c>
      <c r="C80" s="2313"/>
      <c r="D80" s="2314"/>
      <c r="E80" s="805"/>
      <c r="F80" s="806"/>
      <c r="G80" s="807"/>
      <c r="H80" s="808"/>
      <c r="I80" s="809"/>
      <c r="J80" s="743"/>
      <c r="K80" s="810" t="str">
        <f t="shared" si="2"/>
        <v/>
      </c>
      <c r="L80" s="804" t="str">
        <f t="shared" si="2"/>
        <v/>
      </c>
      <c r="M80" s="1554" t="s">
        <v>5217</v>
      </c>
    </row>
    <row r="81" spans="1:13" x14ac:dyDescent="0.25">
      <c r="A81" s="2182"/>
      <c r="B81" s="2312" t="s">
        <v>5316</v>
      </c>
      <c r="C81" s="2313"/>
      <c r="D81" s="2314"/>
      <c r="E81" s="805"/>
      <c r="F81" s="811"/>
      <c r="G81" s="807"/>
      <c r="H81" s="808"/>
      <c r="I81" s="809"/>
      <c r="J81" s="743"/>
      <c r="K81" s="810" t="str">
        <f t="shared" si="2"/>
        <v/>
      </c>
      <c r="L81" s="804" t="str">
        <f t="shared" si="2"/>
        <v/>
      </c>
      <c r="M81" s="1554" t="s">
        <v>5217</v>
      </c>
    </row>
    <row r="82" spans="1:13" ht="15" customHeight="1" x14ac:dyDescent="0.25">
      <c r="A82" s="2182"/>
      <c r="B82" s="2312" t="s">
        <v>5318</v>
      </c>
      <c r="C82" s="2313"/>
      <c r="D82" s="2314"/>
      <c r="E82" s="805"/>
      <c r="F82" s="811"/>
      <c r="G82" s="807"/>
      <c r="H82" s="808"/>
      <c r="I82" s="809"/>
      <c r="J82" s="743"/>
      <c r="K82" s="810" t="str">
        <f t="shared" si="2"/>
        <v/>
      </c>
      <c r="L82" s="804" t="str">
        <f t="shared" si="2"/>
        <v/>
      </c>
      <c r="M82" s="1554" t="s">
        <v>5217</v>
      </c>
    </row>
    <row r="83" spans="1:13" ht="15" customHeight="1" thickBot="1" x14ac:dyDescent="0.3">
      <c r="A83" s="2182"/>
      <c r="B83" s="2315" t="s">
        <v>5359</v>
      </c>
      <c r="C83" s="2316"/>
      <c r="D83" s="2317"/>
      <c r="E83" s="805"/>
      <c r="F83" s="811"/>
      <c r="G83" s="807"/>
      <c r="H83" s="808"/>
      <c r="I83" s="809"/>
      <c r="J83" s="743"/>
      <c r="K83" s="810" t="str">
        <f t="shared" si="2"/>
        <v/>
      </c>
      <c r="L83" s="804" t="str">
        <f t="shared" si="2"/>
        <v/>
      </c>
      <c r="M83" s="1554" t="s">
        <v>5217</v>
      </c>
    </row>
    <row r="84" spans="1:13" ht="15" hidden="1" customHeight="1" x14ac:dyDescent="0.25">
      <c r="A84" s="2182"/>
      <c r="B84" s="2312" t="s">
        <v>5319</v>
      </c>
      <c r="C84" s="2313"/>
      <c r="D84" s="2314"/>
      <c r="E84" s="1626"/>
      <c r="F84" s="1627"/>
      <c r="G84" s="1628"/>
      <c r="H84" s="1629"/>
      <c r="I84" s="1630"/>
      <c r="J84" s="1631"/>
      <c r="K84" s="810" t="str">
        <f t="shared" si="2"/>
        <v/>
      </c>
      <c r="L84" s="804" t="str">
        <f t="shared" si="2"/>
        <v/>
      </c>
      <c r="M84" s="1554"/>
    </row>
    <row r="85" spans="1:13" ht="15" hidden="1" customHeight="1" x14ac:dyDescent="0.25">
      <c r="A85" s="2182"/>
      <c r="B85" s="2312" t="s">
        <v>5360</v>
      </c>
      <c r="C85" s="2313"/>
      <c r="D85" s="2314"/>
      <c r="E85" s="1626"/>
      <c r="F85" s="1627"/>
      <c r="G85" s="1628"/>
      <c r="H85" s="1629"/>
      <c r="I85" s="1630"/>
      <c r="J85" s="1631"/>
      <c r="K85" s="810" t="str">
        <f t="shared" si="2"/>
        <v/>
      </c>
      <c r="L85" s="804" t="str">
        <f t="shared" si="2"/>
        <v/>
      </c>
      <c r="M85" s="1554"/>
    </row>
    <row r="86" spans="1:13" ht="15" hidden="1" customHeight="1" x14ac:dyDescent="0.25">
      <c r="A86" s="2182"/>
      <c r="B86" s="2315" t="s">
        <v>5361</v>
      </c>
      <c r="C86" s="2316"/>
      <c r="D86" s="2317"/>
      <c r="E86" s="1626"/>
      <c r="F86" s="1627"/>
      <c r="G86" s="1628"/>
      <c r="H86" s="1629"/>
      <c r="I86" s="1630"/>
      <c r="J86" s="1631"/>
      <c r="K86" s="810" t="str">
        <f t="shared" si="2"/>
        <v/>
      </c>
      <c r="L86" s="804" t="str">
        <f t="shared" si="2"/>
        <v/>
      </c>
      <c r="M86" s="1554"/>
    </row>
    <row r="87" spans="1:13" ht="15" hidden="1" customHeight="1" x14ac:dyDescent="0.25">
      <c r="A87" s="2182"/>
      <c r="B87" s="2315" t="s">
        <v>5362</v>
      </c>
      <c r="C87" s="2316"/>
      <c r="D87" s="2317"/>
      <c r="E87" s="1626"/>
      <c r="F87" s="1627"/>
      <c r="G87" s="1628"/>
      <c r="H87" s="1629"/>
      <c r="I87" s="1630"/>
      <c r="J87" s="1631"/>
      <c r="K87" s="810" t="str">
        <f t="shared" si="2"/>
        <v/>
      </c>
      <c r="L87" s="804" t="str">
        <f t="shared" si="2"/>
        <v/>
      </c>
      <c r="M87" s="1554"/>
    </row>
    <row r="88" spans="1:13" ht="15" hidden="1" customHeight="1" thickBot="1" x14ac:dyDescent="0.3">
      <c r="A88" s="2154"/>
      <c r="B88" s="2318" t="s">
        <v>5320</v>
      </c>
      <c r="C88" s="2319"/>
      <c r="D88" s="2320"/>
      <c r="E88" s="1632"/>
      <c r="F88" s="1633"/>
      <c r="G88" s="1634"/>
      <c r="H88" s="1629"/>
      <c r="I88" s="1635"/>
      <c r="J88" s="1631"/>
      <c r="K88" s="816" t="str">
        <f t="shared" si="2"/>
        <v/>
      </c>
      <c r="L88" s="817" t="str">
        <f t="shared" si="2"/>
        <v/>
      </c>
      <c r="M88" s="1554"/>
    </row>
    <row r="89" spans="1:13" ht="24.75" customHeight="1" thickBot="1" x14ac:dyDescent="0.3">
      <c r="A89" s="2160">
        <v>88</v>
      </c>
      <c r="B89" s="2321" t="s">
        <v>5321</v>
      </c>
      <c r="C89" s="2322"/>
      <c r="D89" s="2322"/>
      <c r="E89" s="2322"/>
      <c r="F89" s="2322"/>
      <c r="G89" s="2322"/>
      <c r="H89" s="2322"/>
      <c r="I89" s="2322"/>
      <c r="J89" s="2322"/>
      <c r="K89" s="2322"/>
      <c r="L89" s="2323"/>
      <c r="M89" s="1554" t="s">
        <v>5217</v>
      </c>
    </row>
    <row r="90" spans="1:13" ht="15.75" hidden="1" customHeight="1" x14ac:dyDescent="0.25">
      <c r="A90" s="2172"/>
      <c r="B90" s="2324" t="s">
        <v>5406</v>
      </c>
      <c r="C90" s="2325"/>
      <c r="D90" s="2326"/>
      <c r="E90" s="1636"/>
      <c r="F90" s="1637"/>
      <c r="G90" s="1638"/>
      <c r="H90" s="1629"/>
      <c r="I90" s="1639"/>
      <c r="J90" s="1640"/>
      <c r="K90" s="803" t="str">
        <f t="shared" ref="K90:L93" si="3">IF(ISERROR(I90/G90),"",IF(I90&gt;G90,1,I90/G90))</f>
        <v/>
      </c>
      <c r="L90" s="804" t="str">
        <f t="shared" si="3"/>
        <v/>
      </c>
      <c r="M90" s="1554"/>
    </row>
    <row r="91" spans="1:13" ht="15" customHeight="1" x14ac:dyDescent="0.25">
      <c r="A91" s="2172"/>
      <c r="B91" s="2315" t="s">
        <v>5323</v>
      </c>
      <c r="C91" s="2316"/>
      <c r="D91" s="2317"/>
      <c r="E91" s="819"/>
      <c r="F91" s="811"/>
      <c r="G91" s="807"/>
      <c r="H91" s="808"/>
      <c r="I91" s="809"/>
      <c r="J91" s="820"/>
      <c r="K91" s="810" t="str">
        <f t="shared" si="3"/>
        <v/>
      </c>
      <c r="L91" s="804" t="str">
        <f t="shared" si="3"/>
        <v/>
      </c>
      <c r="M91" s="1554" t="s">
        <v>5217</v>
      </c>
    </row>
    <row r="92" spans="1:13" ht="15" customHeight="1" x14ac:dyDescent="0.25">
      <c r="A92" s="2172"/>
      <c r="B92" s="2312" t="s">
        <v>5363</v>
      </c>
      <c r="C92" s="2313"/>
      <c r="D92" s="2314"/>
      <c r="E92" s="819"/>
      <c r="F92" s="811"/>
      <c r="G92" s="807"/>
      <c r="H92" s="808"/>
      <c r="I92" s="809"/>
      <c r="J92" s="820"/>
      <c r="K92" s="810" t="str">
        <f t="shared" si="3"/>
        <v/>
      </c>
      <c r="L92" s="804" t="str">
        <f t="shared" si="3"/>
        <v/>
      </c>
      <c r="M92" s="1554" t="s">
        <v>5217</v>
      </c>
    </row>
    <row r="93" spans="1:13" ht="15" customHeight="1" thickBot="1" x14ac:dyDescent="0.3">
      <c r="A93" s="2172"/>
      <c r="B93" s="2327" t="s">
        <v>5324</v>
      </c>
      <c r="C93" s="2328"/>
      <c r="D93" s="2329"/>
      <c r="E93" s="821"/>
      <c r="F93" s="813"/>
      <c r="G93" s="822"/>
      <c r="H93" s="823"/>
      <c r="I93" s="809"/>
      <c r="J93" s="820"/>
      <c r="K93" s="826" t="str">
        <f t="shared" si="3"/>
        <v/>
      </c>
      <c r="L93" s="804" t="str">
        <f t="shared" si="3"/>
        <v/>
      </c>
      <c r="M93" s="1554" t="s">
        <v>5217</v>
      </c>
    </row>
    <row r="94" spans="1:13" ht="15.75" customHeight="1" thickBot="1" x14ac:dyDescent="0.3">
      <c r="A94" s="2340" t="s">
        <v>5325</v>
      </c>
      <c r="B94" s="2341"/>
      <c r="C94" s="2341"/>
      <c r="D94" s="2342"/>
      <c r="E94" s="2582" t="s">
        <v>400</v>
      </c>
      <c r="F94" s="2583"/>
      <c r="G94" s="2586" t="s">
        <v>5310</v>
      </c>
      <c r="H94" s="2587"/>
      <c r="I94" s="2587"/>
      <c r="J94" s="2587"/>
      <c r="K94" s="2587"/>
      <c r="L94" s="2588"/>
      <c r="M94" s="1554" t="s">
        <v>5217</v>
      </c>
    </row>
    <row r="95" spans="1:13" ht="15.75" customHeight="1" thickBot="1" x14ac:dyDescent="0.3">
      <c r="A95" s="2343"/>
      <c r="B95" s="2344"/>
      <c r="C95" s="2344"/>
      <c r="D95" s="2345"/>
      <c r="E95" s="2297"/>
      <c r="F95" s="2298"/>
      <c r="G95" s="2589" t="s">
        <v>396</v>
      </c>
      <c r="H95" s="2590"/>
      <c r="I95" s="2591" t="s">
        <v>397</v>
      </c>
      <c r="J95" s="2590"/>
      <c r="K95" s="2591" t="s">
        <v>398</v>
      </c>
      <c r="L95" s="2592"/>
      <c r="M95" s="1554" t="s">
        <v>5217</v>
      </c>
    </row>
    <row r="96" spans="1:13" ht="15" customHeight="1" thickBot="1" x14ac:dyDescent="0.3">
      <c r="A96" s="2346"/>
      <c r="B96" s="2347"/>
      <c r="C96" s="2347"/>
      <c r="D96" s="2348"/>
      <c r="E96" s="2584"/>
      <c r="F96" s="2585"/>
      <c r="G96" s="1156" t="s">
        <v>576</v>
      </c>
      <c r="H96" s="1157" t="s">
        <v>577</v>
      </c>
      <c r="I96" s="1158" t="s">
        <v>576</v>
      </c>
      <c r="J96" s="1159" t="s">
        <v>577</v>
      </c>
      <c r="K96" s="1158" t="s">
        <v>576</v>
      </c>
      <c r="L96" s="1160" t="s">
        <v>577</v>
      </c>
      <c r="M96" s="1554" t="s">
        <v>5217</v>
      </c>
    </row>
    <row r="97" spans="1:13" ht="18" customHeight="1" x14ac:dyDescent="0.25">
      <c r="A97" s="832">
        <v>89</v>
      </c>
      <c r="B97" s="2701" t="s">
        <v>69</v>
      </c>
      <c r="C97" s="2702"/>
      <c r="D97" s="2703"/>
      <c r="E97" s="2333"/>
      <c r="F97" s="2334"/>
      <c r="G97" s="833"/>
      <c r="H97" s="834"/>
      <c r="I97" s="833"/>
      <c r="J97" s="818"/>
      <c r="K97" s="835" t="str">
        <f t="shared" ref="K97:L112" si="4">IF(ISERROR(I97/G97),"",IF(I97&gt;G97,1,I97/G97))</f>
        <v/>
      </c>
      <c r="L97" s="836" t="str">
        <f t="shared" si="4"/>
        <v/>
      </c>
      <c r="M97" s="1554" t="s">
        <v>5217</v>
      </c>
    </row>
    <row r="98" spans="1:13" ht="15" hidden="1" customHeight="1" x14ac:dyDescent="0.25">
      <c r="A98" s="837">
        <v>90</v>
      </c>
      <c r="B98" s="2704" t="s">
        <v>5326</v>
      </c>
      <c r="C98" s="2705"/>
      <c r="D98" s="2706"/>
      <c r="E98" s="2707"/>
      <c r="F98" s="2708"/>
      <c r="G98" s="1647"/>
      <c r="H98" s="1650"/>
      <c r="I98" s="1647"/>
      <c r="J98" s="1649"/>
      <c r="K98" s="840" t="str">
        <f t="shared" si="4"/>
        <v/>
      </c>
      <c r="L98" s="841" t="str">
        <f t="shared" si="4"/>
        <v/>
      </c>
      <c r="M98" s="1554"/>
    </row>
    <row r="99" spans="1:13" x14ac:dyDescent="0.25">
      <c r="A99" s="837">
        <v>91</v>
      </c>
      <c r="B99" s="2704" t="s">
        <v>70</v>
      </c>
      <c r="C99" s="2705"/>
      <c r="D99" s="2706"/>
      <c r="E99" s="2338"/>
      <c r="F99" s="2339"/>
      <c r="G99" s="838"/>
      <c r="H99" s="839"/>
      <c r="I99" s="838"/>
      <c r="J99" s="820"/>
      <c r="K99" s="840" t="str">
        <f t="shared" si="4"/>
        <v/>
      </c>
      <c r="L99" s="841" t="str">
        <f t="shared" si="4"/>
        <v/>
      </c>
      <c r="M99" s="1554" t="s">
        <v>5217</v>
      </c>
    </row>
    <row r="100" spans="1:13" ht="15" customHeight="1" x14ac:dyDescent="0.25">
      <c r="A100" s="837">
        <v>92</v>
      </c>
      <c r="B100" s="2704" t="s">
        <v>71</v>
      </c>
      <c r="C100" s="2705"/>
      <c r="D100" s="2706"/>
      <c r="E100" s="2338"/>
      <c r="F100" s="2339"/>
      <c r="G100" s="838"/>
      <c r="H100" s="842"/>
      <c r="I100" s="838"/>
      <c r="J100" s="820"/>
      <c r="K100" s="840" t="str">
        <f t="shared" si="4"/>
        <v/>
      </c>
      <c r="L100" s="841" t="str">
        <f t="shared" si="4"/>
        <v/>
      </c>
      <c r="M100" s="1554" t="s">
        <v>5217</v>
      </c>
    </row>
    <row r="101" spans="1:13" ht="15" customHeight="1" x14ac:dyDescent="0.25">
      <c r="A101" s="837">
        <v>93</v>
      </c>
      <c r="B101" s="2704" t="s">
        <v>72</v>
      </c>
      <c r="C101" s="2705"/>
      <c r="D101" s="2706"/>
      <c r="E101" s="2338"/>
      <c r="F101" s="2339"/>
      <c r="G101" s="838"/>
      <c r="H101" s="842"/>
      <c r="I101" s="838"/>
      <c r="J101" s="820"/>
      <c r="K101" s="840" t="str">
        <f t="shared" si="4"/>
        <v/>
      </c>
      <c r="L101" s="841" t="str">
        <f t="shared" si="4"/>
        <v/>
      </c>
      <c r="M101" s="1554" t="s">
        <v>5217</v>
      </c>
    </row>
    <row r="102" spans="1:13" ht="15" customHeight="1" x14ac:dyDescent="0.25">
      <c r="A102" s="837">
        <v>94</v>
      </c>
      <c r="B102" s="2709" t="s">
        <v>73</v>
      </c>
      <c r="C102" s="2710"/>
      <c r="D102" s="2711"/>
      <c r="E102" s="2365"/>
      <c r="F102" s="2366"/>
      <c r="G102" s="838"/>
      <c r="H102" s="842"/>
      <c r="I102" s="838"/>
      <c r="J102" s="820"/>
      <c r="K102" s="840" t="str">
        <f t="shared" si="4"/>
        <v/>
      </c>
      <c r="L102" s="841" t="str">
        <f t="shared" si="4"/>
        <v/>
      </c>
      <c r="M102" s="1554" t="s">
        <v>5217</v>
      </c>
    </row>
    <row r="103" spans="1:13" ht="15" customHeight="1" x14ac:dyDescent="0.25">
      <c r="A103" s="837">
        <v>95</v>
      </c>
      <c r="B103" s="2704" t="s">
        <v>74</v>
      </c>
      <c r="C103" s="2705"/>
      <c r="D103" s="2706"/>
      <c r="E103" s="2338"/>
      <c r="F103" s="2339"/>
      <c r="G103" s="838"/>
      <c r="H103" s="842"/>
      <c r="I103" s="838"/>
      <c r="J103" s="820"/>
      <c r="K103" s="840" t="str">
        <f t="shared" si="4"/>
        <v/>
      </c>
      <c r="L103" s="841" t="str">
        <f t="shared" si="4"/>
        <v/>
      </c>
      <c r="M103" s="1554" t="s">
        <v>5217</v>
      </c>
    </row>
    <row r="104" spans="1:13" ht="15" customHeight="1" x14ac:dyDescent="0.25">
      <c r="A104" s="837">
        <v>96</v>
      </c>
      <c r="B104" s="2709" t="s">
        <v>75</v>
      </c>
      <c r="C104" s="2710"/>
      <c r="D104" s="2711"/>
      <c r="E104" s="2365"/>
      <c r="F104" s="2366"/>
      <c r="G104" s="1533"/>
      <c r="H104" s="1534"/>
      <c r="I104" s="1533"/>
      <c r="J104" s="1535"/>
      <c r="K104" s="840" t="str">
        <f t="shared" si="4"/>
        <v/>
      </c>
      <c r="L104" s="841" t="str">
        <f t="shared" si="4"/>
        <v/>
      </c>
      <c r="M104" s="1554" t="s">
        <v>5217</v>
      </c>
    </row>
    <row r="105" spans="1:13" ht="18.75" customHeight="1" x14ac:dyDescent="0.25">
      <c r="A105" s="837">
        <v>97</v>
      </c>
      <c r="B105" s="2704" t="s">
        <v>76</v>
      </c>
      <c r="C105" s="2705"/>
      <c r="D105" s="2706"/>
      <c r="E105" s="2338"/>
      <c r="F105" s="2339"/>
      <c r="G105" s="838"/>
      <c r="H105" s="842"/>
      <c r="I105" s="838"/>
      <c r="J105" s="820"/>
      <c r="K105" s="840" t="str">
        <f t="shared" si="4"/>
        <v/>
      </c>
      <c r="L105" s="841" t="str">
        <f t="shared" si="4"/>
        <v/>
      </c>
      <c r="M105" s="1554" t="s">
        <v>5217</v>
      </c>
    </row>
    <row r="106" spans="1:13" ht="15" hidden="1" customHeight="1" x14ac:dyDescent="0.25">
      <c r="A106" s="837">
        <v>98</v>
      </c>
      <c r="B106" s="2704" t="s">
        <v>5328</v>
      </c>
      <c r="C106" s="2705"/>
      <c r="D106" s="2706"/>
      <c r="E106" s="2707"/>
      <c r="F106" s="2708"/>
      <c r="G106" s="1647"/>
      <c r="H106" s="1648"/>
      <c r="I106" s="1647"/>
      <c r="J106" s="1649"/>
      <c r="K106" s="840" t="str">
        <f t="shared" si="4"/>
        <v/>
      </c>
      <c r="L106" s="841" t="str">
        <f t="shared" si="4"/>
        <v/>
      </c>
      <c r="M106" s="1554"/>
    </row>
    <row r="107" spans="1:13" ht="15" hidden="1" customHeight="1" x14ac:dyDescent="0.25">
      <c r="A107" s="837">
        <v>99</v>
      </c>
      <c r="B107" s="2704" t="s">
        <v>5329</v>
      </c>
      <c r="C107" s="2705"/>
      <c r="D107" s="2706"/>
      <c r="E107" s="2707"/>
      <c r="F107" s="2708"/>
      <c r="G107" s="1647"/>
      <c r="H107" s="1648"/>
      <c r="I107" s="1647"/>
      <c r="J107" s="1649"/>
      <c r="K107" s="840" t="str">
        <f t="shared" si="4"/>
        <v/>
      </c>
      <c r="L107" s="841" t="str">
        <f t="shared" si="4"/>
        <v/>
      </c>
      <c r="M107" s="1554"/>
    </row>
    <row r="108" spans="1:13" ht="15" hidden="1" customHeight="1" x14ac:dyDescent="0.25">
      <c r="A108" s="837">
        <v>100</v>
      </c>
      <c r="B108" s="2704" t="s">
        <v>5330</v>
      </c>
      <c r="C108" s="2705"/>
      <c r="D108" s="2706"/>
      <c r="E108" s="2707"/>
      <c r="F108" s="2708"/>
      <c r="G108" s="1647"/>
      <c r="H108" s="1648"/>
      <c r="I108" s="1647"/>
      <c r="J108" s="1649"/>
      <c r="K108" s="840" t="str">
        <f t="shared" si="4"/>
        <v/>
      </c>
      <c r="L108" s="841" t="str">
        <f t="shared" si="4"/>
        <v/>
      </c>
      <c r="M108" s="1554"/>
    </row>
    <row r="109" spans="1:13" ht="15" customHeight="1" x14ac:dyDescent="0.25">
      <c r="A109" s="837">
        <v>101</v>
      </c>
      <c r="B109" s="2704" t="s">
        <v>77</v>
      </c>
      <c r="C109" s="2705"/>
      <c r="D109" s="2706"/>
      <c r="E109" s="2338"/>
      <c r="F109" s="2339"/>
      <c r="G109" s="838"/>
      <c r="H109" s="842"/>
      <c r="I109" s="838"/>
      <c r="J109" s="820"/>
      <c r="K109" s="840" t="str">
        <f t="shared" si="4"/>
        <v/>
      </c>
      <c r="L109" s="841" t="str">
        <f t="shared" si="4"/>
        <v/>
      </c>
      <c r="M109" s="1554" t="s">
        <v>5217</v>
      </c>
    </row>
    <row r="110" spans="1:13" ht="15" customHeight="1" x14ac:dyDescent="0.25">
      <c r="A110" s="837">
        <v>102</v>
      </c>
      <c r="B110" s="2709" t="s">
        <v>78</v>
      </c>
      <c r="C110" s="2710"/>
      <c r="D110" s="2711"/>
      <c r="E110" s="2365"/>
      <c r="F110" s="2366"/>
      <c r="G110" s="838"/>
      <c r="H110" s="842"/>
      <c r="I110" s="838"/>
      <c r="J110" s="820"/>
      <c r="K110" s="840" t="str">
        <f t="shared" si="4"/>
        <v/>
      </c>
      <c r="L110" s="841" t="str">
        <f t="shared" si="4"/>
        <v/>
      </c>
      <c r="M110" s="1554" t="s">
        <v>5217</v>
      </c>
    </row>
    <row r="111" spans="1:13" hidden="1" x14ac:dyDescent="0.25">
      <c r="A111" s="837">
        <v>103</v>
      </c>
      <c r="B111" s="2704" t="s">
        <v>5331</v>
      </c>
      <c r="C111" s="2705"/>
      <c r="D111" s="2706"/>
      <c r="E111" s="2707"/>
      <c r="F111" s="2708"/>
      <c r="G111" s="1647"/>
      <c r="H111" s="1648"/>
      <c r="I111" s="1647"/>
      <c r="J111" s="1649"/>
      <c r="K111" s="840" t="str">
        <f t="shared" si="4"/>
        <v/>
      </c>
      <c r="L111" s="846" t="str">
        <f t="shared" si="4"/>
        <v/>
      </c>
      <c r="M111" s="1554"/>
    </row>
    <row r="112" spans="1:13" ht="15" customHeight="1" thickBot="1" x14ac:dyDescent="0.3">
      <c r="A112" s="1536">
        <v>104</v>
      </c>
      <c r="B112" s="2712" t="s">
        <v>79</v>
      </c>
      <c r="C112" s="2713"/>
      <c r="D112" s="2714"/>
      <c r="E112" s="2715"/>
      <c r="F112" s="2716"/>
      <c r="G112" s="1537"/>
      <c r="H112" s="1538"/>
      <c r="I112" s="1537"/>
      <c r="J112" s="1539"/>
      <c r="K112" s="853" t="str">
        <f t="shared" si="4"/>
        <v/>
      </c>
      <c r="L112" s="854" t="str">
        <f t="shared" si="4"/>
        <v/>
      </c>
      <c r="M112" s="1554" t="s">
        <v>5217</v>
      </c>
    </row>
    <row r="113" spans="1:13" ht="18.75" customHeight="1" thickBot="1" x14ac:dyDescent="0.3">
      <c r="A113" s="2172">
        <v>111</v>
      </c>
      <c r="B113" s="2683" t="s">
        <v>5333</v>
      </c>
      <c r="C113" s="2684"/>
      <c r="D113" s="2684"/>
      <c r="E113" s="2684"/>
      <c r="F113" s="2684"/>
      <c r="G113" s="2684"/>
      <c r="H113" s="2684"/>
      <c r="I113" s="2684"/>
      <c r="J113" s="2684"/>
      <c r="K113" s="2684"/>
      <c r="L113" s="2601"/>
      <c r="M113" s="1554" t="s">
        <v>5217</v>
      </c>
    </row>
    <row r="114" spans="1:13" ht="15" customHeight="1" x14ac:dyDescent="0.25">
      <c r="A114" s="2172"/>
      <c r="B114" s="2386"/>
      <c r="C114" s="2387"/>
      <c r="D114" s="2387"/>
      <c r="E114" s="2387"/>
      <c r="F114" s="2388"/>
      <c r="G114" s="855"/>
      <c r="H114" s="776"/>
      <c r="I114" s="741"/>
      <c r="J114" s="776"/>
      <c r="K114" s="856" t="str">
        <f t="shared" ref="K114:L116" si="5">IF(ISERROR(I114/G114),"",IF(I114&gt;G114,1,I114/G114))</f>
        <v/>
      </c>
      <c r="L114" s="857" t="str">
        <f t="shared" si="5"/>
        <v/>
      </c>
      <c r="M114" s="1554" t="s">
        <v>5217</v>
      </c>
    </row>
    <row r="115" spans="1:13" x14ac:dyDescent="0.25">
      <c r="A115" s="2172"/>
      <c r="B115" s="2389"/>
      <c r="C115" s="2390"/>
      <c r="D115" s="2390"/>
      <c r="E115" s="2390"/>
      <c r="F115" s="2391"/>
      <c r="G115" s="858"/>
      <c r="H115" s="859"/>
      <c r="I115" s="748"/>
      <c r="J115" s="859"/>
      <c r="K115" s="840" t="str">
        <f t="shared" si="5"/>
        <v/>
      </c>
      <c r="L115" s="860" t="str">
        <f t="shared" si="5"/>
        <v/>
      </c>
      <c r="M115" s="1554" t="s">
        <v>5217</v>
      </c>
    </row>
    <row r="116" spans="1:13" ht="16.5" customHeight="1" thickBot="1" x14ac:dyDescent="0.3">
      <c r="A116" s="2382"/>
      <c r="B116" s="2392"/>
      <c r="C116" s="2393"/>
      <c r="D116" s="2393"/>
      <c r="E116" s="2393"/>
      <c r="F116" s="2394"/>
      <c r="G116" s="861"/>
      <c r="H116" s="780"/>
      <c r="I116" s="769"/>
      <c r="J116" s="780"/>
      <c r="K116" s="853" t="str">
        <f t="shared" si="5"/>
        <v/>
      </c>
      <c r="L116" s="862" t="str">
        <f t="shared" si="5"/>
        <v/>
      </c>
      <c r="M116" s="1554" t="s">
        <v>5217</v>
      </c>
    </row>
    <row r="117" spans="1:13" ht="20.25" customHeight="1" thickBot="1" x14ac:dyDescent="0.3">
      <c r="A117" s="2160">
        <v>109</v>
      </c>
      <c r="B117" s="2415" t="s">
        <v>5407</v>
      </c>
      <c r="C117" s="2416"/>
      <c r="D117" s="2416"/>
      <c r="E117" s="2416"/>
      <c r="F117" s="2416"/>
      <c r="G117" s="2416"/>
      <c r="H117" s="2417"/>
      <c r="I117" s="893"/>
      <c r="J117" s="874"/>
      <c r="K117" s="874"/>
      <c r="L117" s="874"/>
      <c r="M117" s="1554" t="s">
        <v>5217</v>
      </c>
    </row>
    <row r="118" spans="1:13" ht="16.5" customHeight="1" thickBot="1" x14ac:dyDescent="0.3">
      <c r="A118" s="2172"/>
      <c r="B118" s="2422" t="s">
        <v>635</v>
      </c>
      <c r="C118" s="2424" t="s">
        <v>444</v>
      </c>
      <c r="D118" s="2426" t="s">
        <v>445</v>
      </c>
      <c r="E118" s="2426" t="s">
        <v>446</v>
      </c>
      <c r="F118" s="2428" t="s">
        <v>447</v>
      </c>
      <c r="G118" s="2430" t="s">
        <v>448</v>
      </c>
      <c r="H118" s="2431"/>
      <c r="I118" s="896"/>
      <c r="J118" s="884"/>
      <c r="K118" s="884"/>
      <c r="L118" s="226"/>
      <c r="M118" s="1554" t="s">
        <v>5217</v>
      </c>
    </row>
    <row r="119" spans="1:13" ht="15.75" thickBot="1" x14ac:dyDescent="0.3">
      <c r="A119" s="2172"/>
      <c r="B119" s="2423"/>
      <c r="C119" s="2425"/>
      <c r="D119" s="2427"/>
      <c r="E119" s="2427"/>
      <c r="F119" s="2429"/>
      <c r="G119" s="1540" t="s">
        <v>16</v>
      </c>
      <c r="H119" s="1541" t="s">
        <v>583</v>
      </c>
      <c r="I119" s="899"/>
      <c r="J119" s="886"/>
      <c r="K119" s="886"/>
      <c r="L119" s="226"/>
      <c r="M119" s="1554" t="s">
        <v>5217</v>
      </c>
    </row>
    <row r="120" spans="1:13" ht="17.25" customHeight="1" x14ac:dyDescent="0.25">
      <c r="A120" s="2172"/>
      <c r="B120" s="900" t="s">
        <v>406</v>
      </c>
      <c r="C120" s="1651">
        <f>SUM(D120:F120)</f>
        <v>0</v>
      </c>
      <c r="D120" s="1678"/>
      <c r="E120" s="1678"/>
      <c r="F120" s="1679"/>
      <c r="G120" s="1542"/>
      <c r="H120" s="1641">
        <f>C120-G120</f>
        <v>0</v>
      </c>
      <c r="I120" s="899"/>
      <c r="J120" s="886"/>
      <c r="K120" s="886"/>
      <c r="L120" s="226"/>
      <c r="M120" s="1554" t="s">
        <v>5217</v>
      </c>
    </row>
    <row r="121" spans="1:13" ht="17.25" customHeight="1" x14ac:dyDescent="0.25">
      <c r="A121" s="2172"/>
      <c r="B121" s="901" t="s">
        <v>409</v>
      </c>
      <c r="C121" s="530">
        <f>SUM(D121:F121)</f>
        <v>0</v>
      </c>
      <c r="D121" s="1676"/>
      <c r="E121" s="1676"/>
      <c r="F121" s="1680"/>
      <c r="G121" s="882"/>
      <c r="H121" s="883">
        <f>C121-G121</f>
        <v>0</v>
      </c>
      <c r="I121" s="902"/>
      <c r="J121" s="887"/>
      <c r="K121" s="887"/>
      <c r="L121" s="226"/>
      <c r="M121" s="1554" t="s">
        <v>5217</v>
      </c>
    </row>
    <row r="122" spans="1:13" ht="17.25" customHeight="1" thickBot="1" x14ac:dyDescent="0.3">
      <c r="A122" s="2172"/>
      <c r="B122" s="1425" t="s">
        <v>410</v>
      </c>
      <c r="C122" s="530">
        <f>SUM(D122:F122)</f>
        <v>0</v>
      </c>
      <c r="D122" s="1676"/>
      <c r="E122" s="1676"/>
      <c r="F122" s="1680"/>
      <c r="G122" s="882"/>
      <c r="H122" s="883">
        <f>C122-G122</f>
        <v>0</v>
      </c>
      <c r="I122" s="902"/>
      <c r="J122" s="887"/>
      <c r="K122" s="887"/>
      <c r="L122" s="226"/>
      <c r="M122" s="1554" t="s">
        <v>5217</v>
      </c>
    </row>
    <row r="123" spans="1:13" ht="20.25" customHeight="1" thickBot="1" x14ac:dyDescent="0.3">
      <c r="A123" s="2160">
        <v>109</v>
      </c>
      <c r="B123" s="2415" t="s">
        <v>5337</v>
      </c>
      <c r="C123" s="2416"/>
      <c r="D123" s="2416"/>
      <c r="E123" s="2416"/>
      <c r="F123" s="2416"/>
      <c r="G123" s="2416"/>
      <c r="H123" s="2417"/>
      <c r="I123" s="893"/>
      <c r="J123" s="874"/>
      <c r="K123" s="874"/>
      <c r="L123" s="874"/>
      <c r="M123" s="1554" t="s">
        <v>5217</v>
      </c>
    </row>
    <row r="124" spans="1:13" ht="16.5" customHeight="1" x14ac:dyDescent="0.25">
      <c r="A124" s="2172"/>
      <c r="B124" s="2422" t="s">
        <v>635</v>
      </c>
      <c r="C124" s="2424" t="s">
        <v>444</v>
      </c>
      <c r="D124" s="2426" t="s">
        <v>445</v>
      </c>
      <c r="E124" s="2426" t="s">
        <v>446</v>
      </c>
      <c r="F124" s="2428" t="s">
        <v>447</v>
      </c>
      <c r="G124" s="2734" t="s">
        <v>448</v>
      </c>
      <c r="H124" s="2735"/>
      <c r="I124" s="2717" t="s">
        <v>5408</v>
      </c>
      <c r="J124" s="2718"/>
      <c r="K124" s="2718"/>
      <c r="L124" s="2719"/>
      <c r="M124" s="1554" t="s">
        <v>5217</v>
      </c>
    </row>
    <row r="125" spans="1:13" ht="15.75" thickBot="1" x14ac:dyDescent="0.3">
      <c r="A125" s="2172"/>
      <c r="B125" s="2423"/>
      <c r="C125" s="2425"/>
      <c r="D125" s="2427"/>
      <c r="E125" s="2427"/>
      <c r="F125" s="2429"/>
      <c r="G125" s="1543" t="s">
        <v>16</v>
      </c>
      <c r="H125" s="1544" t="s">
        <v>583</v>
      </c>
      <c r="I125" s="2720"/>
      <c r="J125" s="2721"/>
      <c r="K125" s="2721"/>
      <c r="L125" s="2722"/>
      <c r="M125" s="1554" t="s">
        <v>5217</v>
      </c>
    </row>
    <row r="126" spans="1:13" ht="17.25" customHeight="1" x14ac:dyDescent="0.25">
      <c r="A126" s="2172"/>
      <c r="B126" s="900" t="s">
        <v>406</v>
      </c>
      <c r="C126" s="530">
        <f>SUM(D126:F126)</f>
        <v>0</v>
      </c>
      <c r="D126" s="1676"/>
      <c r="E126" s="1676"/>
      <c r="F126" s="1677"/>
      <c r="G126" s="1545"/>
      <c r="H126" s="1642">
        <f>C126-G126</f>
        <v>0</v>
      </c>
      <c r="I126" s="2723"/>
      <c r="J126" s="2724"/>
      <c r="K126" s="2724"/>
      <c r="L126" s="2725"/>
      <c r="M126" s="1554" t="s">
        <v>5217</v>
      </c>
    </row>
    <row r="127" spans="1:13" ht="17.25" customHeight="1" x14ac:dyDescent="0.25">
      <c r="A127" s="2172"/>
      <c r="B127" s="901" t="s">
        <v>409</v>
      </c>
      <c r="C127" s="530">
        <f>SUM(D127:F127)</f>
        <v>0</v>
      </c>
      <c r="D127" s="1676"/>
      <c r="E127" s="1676"/>
      <c r="F127" s="1677"/>
      <c r="G127" s="1546"/>
      <c r="H127" s="1643">
        <f>C127-G127</f>
        <v>0</v>
      </c>
      <c r="I127" s="2726"/>
      <c r="J127" s="2727"/>
      <c r="K127" s="2727"/>
      <c r="L127" s="2728"/>
      <c r="M127" s="1554" t="s">
        <v>5217</v>
      </c>
    </row>
    <row r="128" spans="1:13" ht="17.25" customHeight="1" thickBot="1" x14ac:dyDescent="0.3">
      <c r="A128" s="2172"/>
      <c r="B128" s="1425" t="s">
        <v>410</v>
      </c>
      <c r="C128" s="530">
        <f>SUM(D128:F128)</f>
        <v>0</v>
      </c>
      <c r="D128" s="1676"/>
      <c r="E128" s="1676"/>
      <c r="F128" s="1677"/>
      <c r="G128" s="1547"/>
      <c r="H128" s="1644">
        <f>C128-G128</f>
        <v>0</v>
      </c>
      <c r="I128" s="2729"/>
      <c r="J128" s="2730"/>
      <c r="K128" s="2730"/>
      <c r="L128" s="2731"/>
      <c r="M128" s="1554" t="s">
        <v>5217</v>
      </c>
    </row>
    <row r="129" spans="1:13" ht="24" customHeight="1" thickBot="1" x14ac:dyDescent="0.3">
      <c r="A129" s="2160">
        <v>110</v>
      </c>
      <c r="B129" s="1175" t="s">
        <v>53</v>
      </c>
      <c r="C129" s="2435" t="s">
        <v>449</v>
      </c>
      <c r="D129" s="2436"/>
      <c r="E129" s="2435" t="s">
        <v>450</v>
      </c>
      <c r="F129" s="2436"/>
      <c r="G129" s="2732" t="s">
        <v>451</v>
      </c>
      <c r="H129" s="2733"/>
      <c r="I129" s="2732" t="s">
        <v>452</v>
      </c>
      <c r="J129" s="2733"/>
      <c r="K129" s="2732" t="s">
        <v>453</v>
      </c>
      <c r="L129" s="2733"/>
      <c r="M129" s="1554" t="s">
        <v>5217</v>
      </c>
    </row>
    <row r="130" spans="1:13" ht="29.25" customHeight="1" x14ac:dyDescent="0.25">
      <c r="A130" s="2172"/>
      <c r="B130" s="1176" t="s">
        <v>411</v>
      </c>
      <c r="C130" s="2437"/>
      <c r="D130" s="2439"/>
      <c r="E130" s="2437"/>
      <c r="F130" s="2439"/>
      <c r="G130" s="2437"/>
      <c r="H130" s="2439"/>
      <c r="I130" s="2437"/>
      <c r="J130" s="2439"/>
      <c r="K130" s="2437"/>
      <c r="L130" s="2438"/>
      <c r="M130" s="1554" t="s">
        <v>5217</v>
      </c>
    </row>
    <row r="131" spans="1:13" ht="29.25" customHeight="1" thickBot="1" x14ac:dyDescent="0.3">
      <c r="A131" s="2161"/>
      <c r="B131" s="1177" t="s">
        <v>412</v>
      </c>
      <c r="C131" s="2440"/>
      <c r="D131" s="2442"/>
      <c r="E131" s="2440"/>
      <c r="F131" s="2442"/>
      <c r="G131" s="2440"/>
      <c r="H131" s="2442"/>
      <c r="I131" s="2440"/>
      <c r="J131" s="2442"/>
      <c r="K131" s="2440"/>
      <c r="L131" s="2441"/>
      <c r="M131" s="1554" t="s">
        <v>5217</v>
      </c>
    </row>
    <row r="132" spans="1:13" ht="16.5" thickBot="1" x14ac:dyDescent="0.3">
      <c r="A132" s="906" t="s">
        <v>54</v>
      </c>
      <c r="B132" s="907"/>
      <c r="C132" s="908"/>
      <c r="D132" s="909"/>
      <c r="E132" s="909"/>
      <c r="F132" s="909"/>
      <c r="G132" s="909"/>
      <c r="H132" s="909"/>
      <c r="I132" s="909"/>
      <c r="J132" s="909"/>
      <c r="K132" s="909"/>
      <c r="L132" s="909"/>
      <c r="M132" s="1554" t="s">
        <v>5217</v>
      </c>
    </row>
    <row r="133" spans="1:13" ht="15.75" thickBot="1" x14ac:dyDescent="0.3">
      <c r="A133" s="2432" t="s">
        <v>413</v>
      </c>
      <c r="B133" s="2433"/>
      <c r="C133" s="2434"/>
      <c r="D133" s="2432" t="s">
        <v>414</v>
      </c>
      <c r="E133" s="2433"/>
      <c r="F133" s="2433"/>
      <c r="G133" s="2433"/>
      <c r="H133" s="2433"/>
      <c r="I133" s="2433"/>
      <c r="J133" s="2433"/>
      <c r="K133" s="2433"/>
      <c r="L133" s="2433"/>
      <c r="M133" s="1554" t="s">
        <v>5217</v>
      </c>
    </row>
    <row r="134" spans="1:13" x14ac:dyDescent="0.25">
      <c r="A134" s="910">
        <v>1</v>
      </c>
      <c r="B134" s="2453"/>
      <c r="C134" s="2454"/>
      <c r="D134" s="2455"/>
      <c r="E134" s="2456"/>
      <c r="F134" s="2456"/>
      <c r="G134" s="2456"/>
      <c r="H134" s="2456"/>
      <c r="I134" s="2456"/>
      <c r="J134" s="2456"/>
      <c r="K134" s="2456"/>
      <c r="L134" s="2456"/>
      <c r="M134" s="1554" t="s">
        <v>5217</v>
      </c>
    </row>
    <row r="135" spans="1:13" ht="15" customHeight="1" x14ac:dyDescent="0.25">
      <c r="A135" s="911">
        <v>2</v>
      </c>
      <c r="B135" s="2443"/>
      <c r="C135" s="2444"/>
      <c r="D135" s="2445"/>
      <c r="E135" s="2446"/>
      <c r="F135" s="2446"/>
      <c r="G135" s="2446"/>
      <c r="H135" s="2446"/>
      <c r="I135" s="2446"/>
      <c r="J135" s="2446"/>
      <c r="K135" s="2446"/>
      <c r="L135" s="2446"/>
      <c r="M135" s="1554" t="s">
        <v>5217</v>
      </c>
    </row>
    <row r="136" spans="1:13" x14ac:dyDescent="0.25">
      <c r="A136" s="911">
        <v>3</v>
      </c>
      <c r="B136" s="2443"/>
      <c r="C136" s="2444"/>
      <c r="D136" s="2445"/>
      <c r="E136" s="2446"/>
      <c r="F136" s="2446"/>
      <c r="G136" s="2446"/>
      <c r="H136" s="2446"/>
      <c r="I136" s="2446"/>
      <c r="J136" s="2446"/>
      <c r="K136" s="2446"/>
      <c r="L136" s="2446"/>
      <c r="M136" s="1554" t="s">
        <v>5217</v>
      </c>
    </row>
    <row r="137" spans="1:13" x14ac:dyDescent="0.25">
      <c r="A137" s="911">
        <v>4</v>
      </c>
      <c r="B137" s="2443"/>
      <c r="C137" s="2444"/>
      <c r="D137" s="2445"/>
      <c r="E137" s="2446"/>
      <c r="F137" s="2446"/>
      <c r="G137" s="2446"/>
      <c r="H137" s="2446"/>
      <c r="I137" s="2446"/>
      <c r="J137" s="2446"/>
      <c r="K137" s="2446"/>
      <c r="L137" s="2446"/>
      <c r="M137" s="1554" t="s">
        <v>5217</v>
      </c>
    </row>
    <row r="138" spans="1:13" ht="15.75" thickBot="1" x14ac:dyDescent="0.3">
      <c r="A138" s="911">
        <v>5</v>
      </c>
      <c r="B138" s="2443"/>
      <c r="C138" s="2444"/>
      <c r="D138" s="2445"/>
      <c r="E138" s="2446"/>
      <c r="F138" s="2446"/>
      <c r="G138" s="2446"/>
      <c r="H138" s="2446"/>
      <c r="I138" s="2446"/>
      <c r="J138" s="2446"/>
      <c r="K138" s="2446"/>
      <c r="L138" s="2446"/>
      <c r="M138" s="1554" t="s">
        <v>5217</v>
      </c>
    </row>
    <row r="139" spans="1:13" ht="15.75" thickBot="1" x14ac:dyDescent="0.3">
      <c r="A139" s="2447" t="s">
        <v>55</v>
      </c>
      <c r="B139" s="2448"/>
      <c r="C139" s="2448"/>
      <c r="D139" s="2448"/>
      <c r="E139" s="2448"/>
      <c r="F139" s="2448"/>
      <c r="G139" s="2448"/>
      <c r="H139" s="2448"/>
      <c r="I139" s="2448"/>
      <c r="J139" s="2448"/>
      <c r="K139" s="2448"/>
      <c r="L139" s="2449"/>
      <c r="M139" s="1554" t="s">
        <v>5217</v>
      </c>
    </row>
    <row r="140" spans="1:13" x14ac:dyDescent="0.25">
      <c r="A140" s="912"/>
      <c r="B140" s="2450" t="s">
        <v>584</v>
      </c>
      <c r="C140" s="2451"/>
      <c r="D140" s="2451"/>
      <c r="E140" s="2451"/>
      <c r="F140" s="2451"/>
      <c r="G140" s="2451"/>
      <c r="H140" s="2451"/>
      <c r="I140" s="2451"/>
      <c r="J140" s="2451"/>
      <c r="K140" s="2451"/>
      <c r="L140" s="2452"/>
      <c r="M140" s="1554" t="s">
        <v>5217</v>
      </c>
    </row>
    <row r="141" spans="1:13" ht="26.25" customHeight="1" thickBot="1" x14ac:dyDescent="0.3">
      <c r="A141" s="912"/>
      <c r="B141" s="2458"/>
      <c r="C141" s="2459"/>
      <c r="D141" s="2459"/>
      <c r="E141" s="2459"/>
      <c r="F141" s="2459"/>
      <c r="G141" s="2459"/>
      <c r="H141" s="2459"/>
      <c r="I141" s="2459"/>
      <c r="J141" s="2459"/>
      <c r="K141" s="2459"/>
      <c r="L141" s="2460"/>
      <c r="M141" s="1554" t="s">
        <v>5217</v>
      </c>
    </row>
    <row r="142" spans="1:13" x14ac:dyDescent="0.25">
      <c r="A142" s="912"/>
      <c r="B142" s="2450" t="s">
        <v>5311</v>
      </c>
      <c r="C142" s="2451"/>
      <c r="D142" s="2451"/>
      <c r="E142" s="2451"/>
      <c r="F142" s="2451"/>
      <c r="G142" s="2451"/>
      <c r="H142" s="2451"/>
      <c r="I142" s="2451"/>
      <c r="J142" s="2451"/>
      <c r="K142" s="2451"/>
      <c r="L142" s="2452"/>
      <c r="M142" s="1554" t="s">
        <v>5217</v>
      </c>
    </row>
    <row r="143" spans="1:13" ht="26.25" customHeight="1" thickBot="1" x14ac:dyDescent="0.3">
      <c r="A143" s="912"/>
      <c r="B143" s="2458"/>
      <c r="C143" s="2459"/>
      <c r="D143" s="2459"/>
      <c r="E143" s="2459"/>
      <c r="F143" s="2459"/>
      <c r="G143" s="2459"/>
      <c r="H143" s="2459"/>
      <c r="I143" s="2459"/>
      <c r="J143" s="2459"/>
      <c r="K143" s="2459"/>
      <c r="L143" s="2460"/>
      <c r="M143" s="1554" t="s">
        <v>5217</v>
      </c>
    </row>
    <row r="144" spans="1:13" x14ac:dyDescent="0.25">
      <c r="A144" s="912"/>
      <c r="B144" s="2450" t="s">
        <v>412</v>
      </c>
      <c r="C144" s="2451"/>
      <c r="D144" s="2451"/>
      <c r="E144" s="2451"/>
      <c r="F144" s="2451"/>
      <c r="G144" s="2451"/>
      <c r="H144" s="2451"/>
      <c r="I144" s="2451"/>
      <c r="J144" s="2451"/>
      <c r="K144" s="2451"/>
      <c r="L144" s="2452"/>
      <c r="M144" s="1554" t="s">
        <v>5217</v>
      </c>
    </row>
    <row r="145" spans="1:13" ht="26.25" customHeight="1" thickBot="1" x14ac:dyDescent="0.3">
      <c r="A145" s="912"/>
      <c r="B145" s="2461"/>
      <c r="C145" s="2462"/>
      <c r="D145" s="2462"/>
      <c r="E145" s="2462"/>
      <c r="F145" s="2462"/>
      <c r="G145" s="2462"/>
      <c r="H145" s="2462"/>
      <c r="I145" s="2462"/>
      <c r="J145" s="2462"/>
      <c r="K145" s="2462"/>
      <c r="L145" s="2463"/>
      <c r="M145" s="1554" t="s">
        <v>5217</v>
      </c>
    </row>
    <row r="146" spans="1:13" x14ac:dyDescent="0.25">
      <c r="A146" s="913"/>
      <c r="B146" s="914"/>
      <c r="C146" s="914"/>
      <c r="D146" s="914"/>
      <c r="E146" s="914"/>
      <c r="F146" s="914"/>
      <c r="G146" s="914"/>
      <c r="H146" s="914"/>
      <c r="I146" s="914"/>
      <c r="J146" s="914"/>
      <c r="K146" s="914"/>
      <c r="L146" s="914"/>
      <c r="M146" s="1554" t="s">
        <v>5217</v>
      </c>
    </row>
    <row r="147" spans="1:13" x14ac:dyDescent="0.25">
      <c r="A147" s="913"/>
      <c r="B147" s="915"/>
      <c r="C147" s="915"/>
      <c r="D147" s="915"/>
      <c r="E147" s="915"/>
      <c r="F147" s="915"/>
      <c r="G147" s="915"/>
      <c r="H147" s="915"/>
      <c r="I147" s="915"/>
      <c r="J147" s="915"/>
      <c r="K147" s="915"/>
      <c r="L147" s="915"/>
      <c r="M147" s="1554" t="s">
        <v>5217</v>
      </c>
    </row>
    <row r="148" spans="1:13" x14ac:dyDescent="0.25">
      <c r="A148" s="220" t="s">
        <v>416</v>
      </c>
      <c r="B148" s="915"/>
      <c r="C148" s="915"/>
      <c r="D148" s="915"/>
      <c r="E148" s="915"/>
      <c r="F148" s="915"/>
      <c r="G148" s="915"/>
      <c r="H148" s="221" t="s">
        <v>5339</v>
      </c>
      <c r="I148" s="915"/>
      <c r="J148" s="915"/>
      <c r="K148" s="915"/>
      <c r="L148" s="915"/>
      <c r="M148" s="1554" t="s">
        <v>5217</v>
      </c>
    </row>
    <row r="149" spans="1:13" x14ac:dyDescent="0.25">
      <c r="A149" s="913"/>
      <c r="B149" s="915"/>
      <c r="C149" s="915"/>
      <c r="D149" s="915"/>
      <c r="E149" s="915"/>
      <c r="F149" s="915"/>
      <c r="G149" s="915"/>
      <c r="H149" s="915"/>
      <c r="I149" s="915"/>
      <c r="J149" s="915"/>
      <c r="K149" s="915"/>
      <c r="L149" s="915"/>
      <c r="M149" s="1554" t="s">
        <v>5217</v>
      </c>
    </row>
    <row r="150" spans="1:13" x14ac:dyDescent="0.25">
      <c r="A150" s="913"/>
      <c r="B150" s="2464"/>
      <c r="C150" s="2464"/>
      <c r="D150" s="916"/>
      <c r="E150" s="916"/>
      <c r="F150" s="915"/>
      <c r="G150" s="915"/>
      <c r="H150" s="915"/>
      <c r="I150" s="2464"/>
      <c r="J150" s="2464"/>
      <c r="K150" s="2464"/>
      <c r="L150" s="2464"/>
      <c r="M150" s="1554" t="s">
        <v>5217</v>
      </c>
    </row>
    <row r="151" spans="1:13" x14ac:dyDescent="0.25">
      <c r="A151" s="913"/>
      <c r="B151" s="2457" t="s">
        <v>5409</v>
      </c>
      <c r="C151" s="2457"/>
      <c r="D151" s="916"/>
      <c r="E151" s="916"/>
      <c r="F151" s="915"/>
      <c r="G151" s="915"/>
      <c r="H151" s="915"/>
      <c r="I151" s="2457" t="s">
        <v>5341</v>
      </c>
      <c r="J151" s="2457"/>
      <c r="K151" s="2457"/>
      <c r="L151" s="2457"/>
      <c r="M151" s="1554" t="s">
        <v>5217</v>
      </c>
    </row>
    <row r="152" spans="1:13" x14ac:dyDescent="0.25">
      <c r="A152" s="913"/>
      <c r="B152" s="915"/>
      <c r="C152" s="915"/>
      <c r="D152" s="915"/>
      <c r="E152" s="915"/>
      <c r="F152" s="915"/>
      <c r="G152" s="915"/>
      <c r="H152" s="915"/>
      <c r="I152" s="915"/>
      <c r="J152" s="915"/>
      <c r="K152" s="915"/>
      <c r="L152" s="915"/>
      <c r="M152" s="1554" t="s">
        <v>5217</v>
      </c>
    </row>
    <row r="153" spans="1:13" x14ac:dyDescent="0.25">
      <c r="A153" s="913"/>
      <c r="B153" s="917"/>
      <c r="C153" s="916"/>
      <c r="D153" s="916"/>
      <c r="E153" s="916"/>
      <c r="F153" s="915"/>
      <c r="G153" s="915"/>
      <c r="H153" s="915"/>
      <c r="I153" s="915"/>
      <c r="J153" s="915"/>
      <c r="K153" s="915"/>
      <c r="L153" s="915"/>
      <c r="M153" s="1554" t="s">
        <v>5217</v>
      </c>
    </row>
    <row r="154" spans="1:13" x14ac:dyDescent="0.25">
      <c r="A154" s="913"/>
      <c r="B154" s="918" t="s">
        <v>585</v>
      </c>
      <c r="C154" s="915"/>
      <c r="D154" s="916"/>
      <c r="E154" s="916"/>
      <c r="F154" s="915"/>
      <c r="G154" s="915"/>
      <c r="H154" s="915"/>
      <c r="I154" s="915"/>
      <c r="J154" s="915"/>
      <c r="K154" s="915"/>
      <c r="L154" s="915"/>
      <c r="M154" s="1554" t="s">
        <v>5217</v>
      </c>
    </row>
    <row r="155" spans="1:13" x14ac:dyDescent="0.25">
      <c r="A155" s="913"/>
      <c r="B155" s="915"/>
      <c r="C155" s="915"/>
      <c r="D155" s="915"/>
      <c r="E155" s="915"/>
      <c r="F155" s="915"/>
      <c r="G155" s="915"/>
      <c r="H155" s="915"/>
      <c r="I155" s="915"/>
      <c r="J155" s="915"/>
      <c r="K155" s="915"/>
      <c r="L155" s="915"/>
      <c r="M155" s="1554" t="s">
        <v>5217</v>
      </c>
    </row>
    <row r="156" spans="1:13" x14ac:dyDescent="0.25">
      <c r="A156" s="913"/>
      <c r="B156" s="915"/>
      <c r="C156" s="915"/>
      <c r="D156" s="915"/>
      <c r="E156" s="915"/>
      <c r="F156" s="915"/>
      <c r="G156" s="915"/>
      <c r="H156" s="915"/>
      <c r="I156" s="915"/>
      <c r="J156" s="915"/>
      <c r="K156" s="915"/>
      <c r="L156" s="915"/>
      <c r="M156" s="1554" t="s">
        <v>5217</v>
      </c>
    </row>
    <row r="157" spans="1:13" x14ac:dyDescent="0.25">
      <c r="A157" s="214" t="s">
        <v>5342</v>
      </c>
      <c r="B157" s="919"/>
      <c r="C157" s="919"/>
      <c r="D157" s="919"/>
      <c r="E157" s="919"/>
      <c r="F157" s="919"/>
      <c r="G157" s="919"/>
      <c r="H157" s="919"/>
      <c r="I157" s="919"/>
      <c r="J157" s="919"/>
      <c r="K157" s="919"/>
      <c r="L157" s="919"/>
      <c r="M157" s="1554" t="s">
        <v>5217</v>
      </c>
    </row>
    <row r="158" spans="1:13" x14ac:dyDescent="0.25">
      <c r="A158" s="215" t="s">
        <v>5395</v>
      </c>
      <c r="B158" s="919"/>
      <c r="C158" s="919"/>
      <c r="D158" s="919"/>
      <c r="E158" s="919"/>
      <c r="F158" s="919"/>
      <c r="G158" s="919"/>
      <c r="H158" s="919"/>
      <c r="I158" s="919"/>
      <c r="J158" s="919"/>
      <c r="K158" s="919"/>
      <c r="L158" s="919"/>
      <c r="M158" s="1554" t="s">
        <v>5217</v>
      </c>
    </row>
    <row r="159" spans="1:13" x14ac:dyDescent="0.25">
      <c r="A159" s="216" t="s">
        <v>5344</v>
      </c>
      <c r="B159" s="919"/>
      <c r="C159" s="919"/>
      <c r="D159" s="919"/>
      <c r="E159" s="919"/>
      <c r="F159" s="919"/>
      <c r="G159" s="919"/>
      <c r="H159" s="919"/>
      <c r="I159" s="919"/>
      <c r="J159" s="919"/>
      <c r="K159" s="919"/>
      <c r="L159" s="919"/>
      <c r="M159" s="1554" t="s">
        <v>5217</v>
      </c>
    </row>
    <row r="160" spans="1:13" hidden="1" x14ac:dyDescent="0.25">
      <c r="A160" s="216"/>
      <c r="B160" s="919"/>
      <c r="C160" s="919"/>
      <c r="D160" s="919"/>
      <c r="E160" s="919"/>
      <c r="F160" s="919"/>
      <c r="G160" s="919"/>
      <c r="H160" s="919"/>
      <c r="I160" s="919"/>
      <c r="J160" s="919"/>
      <c r="K160" s="919"/>
      <c r="L160" s="919"/>
      <c r="M160" s="1559"/>
    </row>
    <row r="161" spans="1:13" hidden="1" x14ac:dyDescent="0.25">
      <c r="A161" s="216"/>
      <c r="B161" s="919"/>
      <c r="C161" s="919"/>
      <c r="D161" s="919"/>
      <c r="E161" s="919"/>
      <c r="F161" s="919"/>
      <c r="G161" s="919"/>
      <c r="H161" s="919"/>
      <c r="I161" s="919"/>
      <c r="J161" s="919"/>
      <c r="K161" s="919"/>
      <c r="L161" s="919"/>
      <c r="M161" s="1559"/>
    </row>
    <row r="162" spans="1:13" hidden="1" x14ac:dyDescent="0.25">
      <c r="A162" s="216"/>
      <c r="B162" s="919"/>
      <c r="C162" s="919"/>
      <c r="D162" s="919"/>
      <c r="E162" s="919"/>
      <c r="F162" s="919"/>
      <c r="G162" s="919"/>
      <c r="H162" s="919"/>
      <c r="I162" s="919"/>
      <c r="J162" s="919"/>
      <c r="K162" s="919"/>
      <c r="L162" s="919"/>
      <c r="M162" s="1559"/>
    </row>
    <row r="163" spans="1:13" hidden="1" x14ac:dyDescent="0.25">
      <c r="A163" s="216"/>
      <c r="B163" s="919"/>
      <c r="C163" s="919"/>
      <c r="D163" s="919"/>
      <c r="E163" s="919"/>
      <c r="F163" s="919"/>
      <c r="G163" s="919"/>
      <c r="H163" s="919"/>
      <c r="I163" s="919"/>
      <c r="J163" s="919"/>
      <c r="K163" s="919"/>
      <c r="L163" s="919"/>
      <c r="M163" s="1559"/>
    </row>
    <row r="164" spans="1:13" hidden="1" x14ac:dyDescent="0.25">
      <c r="A164" s="216"/>
      <c r="B164" s="919"/>
      <c r="C164" s="919"/>
      <c r="D164" s="919"/>
      <c r="E164" s="919"/>
      <c r="F164" s="919"/>
      <c r="G164" s="919"/>
      <c r="H164" s="919"/>
      <c r="I164" s="919"/>
      <c r="J164" s="919"/>
      <c r="K164" s="919"/>
      <c r="L164" s="919"/>
      <c r="M164" s="1559"/>
    </row>
    <row r="165" spans="1:13" ht="14.25" hidden="1" customHeight="1" x14ac:dyDescent="0.25">
      <c r="A165" s="216"/>
      <c r="B165" s="919"/>
      <c r="C165" s="919"/>
      <c r="D165" s="919"/>
      <c r="E165" s="919"/>
      <c r="F165" s="919"/>
      <c r="G165" s="919"/>
      <c r="H165" s="919"/>
      <c r="I165" s="919"/>
      <c r="J165" s="919"/>
      <c r="K165" s="919"/>
      <c r="L165" s="919"/>
      <c r="M165" s="1559"/>
    </row>
    <row r="166" spans="1:13" ht="16.5" hidden="1" customHeight="1" x14ac:dyDescent="0.25">
      <c r="A166" s="216"/>
      <c r="B166" s="919"/>
      <c r="C166" s="919"/>
      <c r="D166" s="919"/>
      <c r="E166" s="919"/>
      <c r="F166" s="919"/>
      <c r="G166" s="919"/>
      <c r="H166" s="919"/>
      <c r="I166" s="919"/>
      <c r="J166" s="919"/>
      <c r="K166" s="919"/>
      <c r="L166" s="919"/>
      <c r="M166" s="1559"/>
    </row>
  </sheetData>
  <sheetProtection sheet="1" objects="1" scenarios="1"/>
  <protectedRanges>
    <protectedRange sqref="C8 E11:E12 C11:C12" name="Header"/>
    <protectedRange sqref="C8" name="Data1"/>
    <protectedRange sqref="G45:L46 E45:F49" name="Data3"/>
    <protectedRange sqref="C61:L64 H48:H49 E68:H70 E73:H75 K124:K128 K118:K122 L117 L123" name="Data5"/>
    <protectedRange sqref="B143 B145 B150 B153 I150 E90:J93 I73:J75 E79:J88 I68:J70 F97:J112 B114:J116 B141 B134:L138" name="Data6"/>
    <protectedRange sqref="E17:L18 E23:K24 E29:L29 E20:K21 E26:L27" name="Header_1"/>
    <protectedRange sqref="E41:H42 E35:H36 E57:H58 E32:H33 E38:H39" name="Data4_1"/>
    <protectedRange sqref="C129:L131" name="Data6_1"/>
  </protectedRanges>
  <autoFilter ref="A14:M166">
    <filterColumn colId="12">
      <customFilters>
        <customFilter val="1*"/>
      </customFilters>
    </filterColumn>
  </autoFilter>
  <dataConsolidate/>
  <mergeCells count="199">
    <mergeCell ref="B145:L145"/>
    <mergeCell ref="B150:C150"/>
    <mergeCell ref="I150:L150"/>
    <mergeCell ref="B151:C151"/>
    <mergeCell ref="I151:L151"/>
    <mergeCell ref="A139:L139"/>
    <mergeCell ref="B140:L140"/>
    <mergeCell ref="B141:L141"/>
    <mergeCell ref="B142:L142"/>
    <mergeCell ref="B143:L143"/>
    <mergeCell ref="B144:L144"/>
    <mergeCell ref="E131:F131"/>
    <mergeCell ref="G131:H131"/>
    <mergeCell ref="I131:J131"/>
    <mergeCell ref="K131:L131"/>
    <mergeCell ref="B136:C136"/>
    <mergeCell ref="D136:L136"/>
    <mergeCell ref="B137:C137"/>
    <mergeCell ref="D137:L137"/>
    <mergeCell ref="B138:C138"/>
    <mergeCell ref="D138:L138"/>
    <mergeCell ref="A133:C133"/>
    <mergeCell ref="D133:L133"/>
    <mergeCell ref="B134:C134"/>
    <mergeCell ref="D134:L134"/>
    <mergeCell ref="B135:C135"/>
    <mergeCell ref="D135:L135"/>
    <mergeCell ref="I124:L125"/>
    <mergeCell ref="I126:L126"/>
    <mergeCell ref="I127:L127"/>
    <mergeCell ref="I128:L128"/>
    <mergeCell ref="A129:A131"/>
    <mergeCell ref="C129:D129"/>
    <mergeCell ref="E129:F129"/>
    <mergeCell ref="G129:H129"/>
    <mergeCell ref="I129:J129"/>
    <mergeCell ref="K129:L129"/>
    <mergeCell ref="A123:A128"/>
    <mergeCell ref="B123:H123"/>
    <mergeCell ref="B124:B125"/>
    <mergeCell ref="C124:C125"/>
    <mergeCell ref="D124:D125"/>
    <mergeCell ref="E124:E125"/>
    <mergeCell ref="F124:F125"/>
    <mergeCell ref="G124:H124"/>
    <mergeCell ref="C130:D130"/>
    <mergeCell ref="E130:F130"/>
    <mergeCell ref="G130:H130"/>
    <mergeCell ref="I130:J130"/>
    <mergeCell ref="K130:L130"/>
    <mergeCell ref="C131:D131"/>
    <mergeCell ref="A117:A122"/>
    <mergeCell ref="B117:H117"/>
    <mergeCell ref="B118:B119"/>
    <mergeCell ref="C118:C119"/>
    <mergeCell ref="D118:D119"/>
    <mergeCell ref="E118:E119"/>
    <mergeCell ref="F118:F119"/>
    <mergeCell ref="G118:H118"/>
    <mergeCell ref="B112:D112"/>
    <mergeCell ref="E112:F112"/>
    <mergeCell ref="A113:A116"/>
    <mergeCell ref="B113:L113"/>
    <mergeCell ref="B114:F114"/>
    <mergeCell ref="B115:F115"/>
    <mergeCell ref="B116:F116"/>
    <mergeCell ref="B109:D109"/>
    <mergeCell ref="E109:F109"/>
    <mergeCell ref="B110:D110"/>
    <mergeCell ref="E110:F110"/>
    <mergeCell ref="B111:D111"/>
    <mergeCell ref="E111:F111"/>
    <mergeCell ref="B106:D106"/>
    <mergeCell ref="E106:F106"/>
    <mergeCell ref="B107:D107"/>
    <mergeCell ref="E107:F107"/>
    <mergeCell ref="B108:D108"/>
    <mergeCell ref="E108:F108"/>
    <mergeCell ref="B103:D103"/>
    <mergeCell ref="E103:F103"/>
    <mergeCell ref="B104:D104"/>
    <mergeCell ref="E104:F104"/>
    <mergeCell ref="B105:D105"/>
    <mergeCell ref="E105:F105"/>
    <mergeCell ref="B100:D100"/>
    <mergeCell ref="E100:F100"/>
    <mergeCell ref="B101:D101"/>
    <mergeCell ref="E101:F101"/>
    <mergeCell ref="B102:D102"/>
    <mergeCell ref="E102:F102"/>
    <mergeCell ref="B97:D97"/>
    <mergeCell ref="E97:F97"/>
    <mergeCell ref="B98:D98"/>
    <mergeCell ref="E98:F98"/>
    <mergeCell ref="B99:D99"/>
    <mergeCell ref="E99:F99"/>
    <mergeCell ref="A94:D96"/>
    <mergeCell ref="E94:F96"/>
    <mergeCell ref="G94:L94"/>
    <mergeCell ref="G95:H95"/>
    <mergeCell ref="I95:J95"/>
    <mergeCell ref="K95:L95"/>
    <mergeCell ref="A89:A93"/>
    <mergeCell ref="B89:L89"/>
    <mergeCell ref="B90:D90"/>
    <mergeCell ref="B91:D91"/>
    <mergeCell ref="B92:D92"/>
    <mergeCell ref="B93:D93"/>
    <mergeCell ref="B81:D81"/>
    <mergeCell ref="B82:D82"/>
    <mergeCell ref="B83:D83"/>
    <mergeCell ref="B84:D84"/>
    <mergeCell ref="B85:D85"/>
    <mergeCell ref="B86:D86"/>
    <mergeCell ref="B75:D75"/>
    <mergeCell ref="A76:A88"/>
    <mergeCell ref="B76:D78"/>
    <mergeCell ref="E76:F77"/>
    <mergeCell ref="G76:L76"/>
    <mergeCell ref="G77:H77"/>
    <mergeCell ref="I77:J77"/>
    <mergeCell ref="K77:L77"/>
    <mergeCell ref="B79:D79"/>
    <mergeCell ref="B80:D80"/>
    <mergeCell ref="B87:D87"/>
    <mergeCell ref="B88:D88"/>
    <mergeCell ref="B69:D69"/>
    <mergeCell ref="B70:D70"/>
    <mergeCell ref="B71:D71"/>
    <mergeCell ref="A72:A74"/>
    <mergeCell ref="B72:L72"/>
    <mergeCell ref="B73:D73"/>
    <mergeCell ref="B74:D74"/>
    <mergeCell ref="A65:A71"/>
    <mergeCell ref="B65:D67"/>
    <mergeCell ref="E65:F65"/>
    <mergeCell ref="G65:L65"/>
    <mergeCell ref="E66:E67"/>
    <mergeCell ref="F66:F67"/>
    <mergeCell ref="G66:H66"/>
    <mergeCell ref="I66:J66"/>
    <mergeCell ref="K66:L66"/>
    <mergeCell ref="B68:D68"/>
    <mergeCell ref="A56:A59"/>
    <mergeCell ref="B56:C59"/>
    <mergeCell ref="A60:A64"/>
    <mergeCell ref="B60:C60"/>
    <mergeCell ref="B61:C61"/>
    <mergeCell ref="B62:C62"/>
    <mergeCell ref="B63:C63"/>
    <mergeCell ref="B64:C64"/>
    <mergeCell ref="B48:D48"/>
    <mergeCell ref="B49:D49"/>
    <mergeCell ref="A50:A52"/>
    <mergeCell ref="B50:C52"/>
    <mergeCell ref="H50:L52"/>
    <mergeCell ref="A53:A55"/>
    <mergeCell ref="B53:C55"/>
    <mergeCell ref="H53:L55"/>
    <mergeCell ref="A41:A43"/>
    <mergeCell ref="B41:C43"/>
    <mergeCell ref="A44:L44"/>
    <mergeCell ref="B45:D45"/>
    <mergeCell ref="B46:D46"/>
    <mergeCell ref="B47:D47"/>
    <mergeCell ref="A31:A34"/>
    <mergeCell ref="B31:C34"/>
    <mergeCell ref="A35:A37"/>
    <mergeCell ref="B35:C37"/>
    <mergeCell ref="A38:A40"/>
    <mergeCell ref="B38:C40"/>
    <mergeCell ref="A23:A25"/>
    <mergeCell ref="B23:C25"/>
    <mergeCell ref="A26:A28"/>
    <mergeCell ref="B26:C28"/>
    <mergeCell ref="B29:D29"/>
    <mergeCell ref="A30:L30"/>
    <mergeCell ref="A15:L15"/>
    <mergeCell ref="A16:A19"/>
    <mergeCell ref="B16:C19"/>
    <mergeCell ref="A20:A22"/>
    <mergeCell ref="B20:C22"/>
    <mergeCell ref="A9:B9"/>
    <mergeCell ref="C9:D9"/>
    <mergeCell ref="E9:F9"/>
    <mergeCell ref="G9:H9"/>
    <mergeCell ref="J9:J10"/>
    <mergeCell ref="A10:B10"/>
    <mergeCell ref="C10:E10"/>
    <mergeCell ref="G10:H10"/>
    <mergeCell ref="A1:L1"/>
    <mergeCell ref="A2:L2"/>
    <mergeCell ref="A3:L3"/>
    <mergeCell ref="A6:L6"/>
    <mergeCell ref="A7:L7"/>
    <mergeCell ref="A8:B8"/>
    <mergeCell ref="D8:H8"/>
    <mergeCell ref="A11:B11"/>
    <mergeCell ref="A13:L13"/>
  </mergeCells>
  <conditionalFormatting sqref="J70">
    <cfRule type="expression" dxfId="90" priority="4">
      <formula>AND(#REF!="",J70&gt;0)</formula>
    </cfRule>
    <cfRule type="expression" dxfId="89" priority="5">
      <formula>AND(#REF!&gt;0,J70&gt;0)</formula>
    </cfRule>
    <cfRule type="expression" dxfId="88" priority="6">
      <formula>AND(#REF!="",#REF!="")</formula>
    </cfRule>
    <cfRule type="expression" dxfId="87" priority="7">
      <formula>AND(#REF!&gt;0,J70&lt;#REF!)</formula>
    </cfRule>
  </conditionalFormatting>
  <conditionalFormatting sqref="I73:J75 I79:I88 I90:I93">
    <cfRule type="expression" dxfId="86" priority="8">
      <formula>AND(G73="",I73&gt;0)</formula>
    </cfRule>
    <cfRule type="expression" dxfId="85" priority="9">
      <formula>AND(G73&gt;0,I73&gt;0)</formula>
    </cfRule>
    <cfRule type="expression" dxfId="84" priority="10">
      <formula>AND(G73="",#REF!="")</formula>
    </cfRule>
    <cfRule type="expression" dxfId="83" priority="11">
      <formula>AND(G73&gt;0,I73&lt;G73)</formula>
    </cfRule>
  </conditionalFormatting>
  <conditionalFormatting sqref="J90:J93">
    <cfRule type="expression" dxfId="82" priority="12">
      <formula>AND(I90="",J90&gt;0)</formula>
    </cfRule>
    <cfRule type="expression" dxfId="81" priority="13">
      <formula>AND(I90&gt;0,J90&gt;0)</formula>
    </cfRule>
    <cfRule type="expression" dxfId="80" priority="14">
      <formula>AND(I90="",#REF!="")</formula>
    </cfRule>
    <cfRule type="expression" dxfId="79" priority="15">
      <formula>AND(I90&gt;0,J90&lt;I90)</formula>
    </cfRule>
  </conditionalFormatting>
  <conditionalFormatting sqref="I107:I108">
    <cfRule type="expression" dxfId="78" priority="16">
      <formula>AND(G107="",I107&gt;0)</formula>
    </cfRule>
    <cfRule type="expression" dxfId="77" priority="17">
      <formula>AND(G107&gt;0,I107&gt;0)</formula>
    </cfRule>
    <cfRule type="expression" dxfId="76" priority="18">
      <formula>AND(G107="",#REF!="")</formula>
    </cfRule>
    <cfRule type="expression" dxfId="75" priority="19">
      <formula>AND(G107&gt;0,I107&lt;G107)</formula>
    </cfRule>
  </conditionalFormatting>
  <conditionalFormatting sqref="J107:J108">
    <cfRule type="expression" dxfId="74" priority="20">
      <formula>AND(I107="",J107&gt;0)</formula>
    </cfRule>
    <cfRule type="expression" dxfId="73" priority="21">
      <formula>AND(I107&gt;0,J107&gt;0)</formula>
    </cfRule>
    <cfRule type="expression" dxfId="72" priority="22">
      <formula>AND(I107="",#REF!="")</formula>
    </cfRule>
    <cfRule type="expression" dxfId="71" priority="23">
      <formula>AND(I107&gt;0,J107&lt;I107)</formula>
    </cfRule>
  </conditionalFormatting>
  <conditionalFormatting sqref="I111:I112">
    <cfRule type="expression" dxfId="70" priority="24">
      <formula>AND(G111="",I111&gt;0)</formula>
    </cfRule>
    <cfRule type="expression" dxfId="69" priority="25">
      <formula>AND(G111&gt;0,I111&gt;0)</formula>
    </cfRule>
    <cfRule type="expression" dxfId="68" priority="26">
      <formula>AND(G111="",#REF!="")</formula>
    </cfRule>
    <cfRule type="expression" dxfId="67" priority="27">
      <formula>AND(G111&gt;0,I111&lt;G111)</formula>
    </cfRule>
  </conditionalFormatting>
  <conditionalFormatting sqref="J111:J112">
    <cfRule type="expression" dxfId="66" priority="28">
      <formula>AND(I111="",J111&gt;0)</formula>
    </cfRule>
    <cfRule type="expression" dxfId="65" priority="29">
      <formula>AND(I111&gt;0,J111&gt;0)</formula>
    </cfRule>
    <cfRule type="expression" dxfId="64" priority="30">
      <formula>AND(I111="",#REF!="")</formula>
    </cfRule>
    <cfRule type="expression" dxfId="63" priority="31">
      <formula>AND(I111&gt;0,J111&lt;I111)</formula>
    </cfRule>
  </conditionalFormatting>
  <conditionalFormatting sqref="I97">
    <cfRule type="expression" dxfId="62" priority="32">
      <formula>AND(G97="",I97&gt;0)</formula>
    </cfRule>
    <cfRule type="expression" dxfId="61" priority="33">
      <formula>AND(G97&gt;0,I97&gt;0)</formula>
    </cfRule>
    <cfRule type="expression" dxfId="60" priority="34">
      <formula>AND(G97="",#REF!="")</formula>
    </cfRule>
    <cfRule type="expression" dxfId="59" priority="35">
      <formula>AND(G97&gt;0,I97&lt;G97)</formula>
    </cfRule>
  </conditionalFormatting>
  <conditionalFormatting sqref="J97">
    <cfRule type="expression" dxfId="58" priority="36">
      <formula>AND(I97="",J97&gt;0)</formula>
    </cfRule>
    <cfRule type="expression" dxfId="57" priority="37">
      <formula>AND(I97&gt;0,J97&gt;0)</formula>
    </cfRule>
    <cfRule type="expression" dxfId="56" priority="38">
      <formula>AND(I97="",#REF!="")</formula>
    </cfRule>
    <cfRule type="expression" dxfId="55" priority="39">
      <formula>AND(I97&gt;0,J97&lt;I97)</formula>
    </cfRule>
  </conditionalFormatting>
  <conditionalFormatting sqref="I114:J116">
    <cfRule type="expression" dxfId="54" priority="40">
      <formula>AND(H114="",I114&gt;0)</formula>
    </cfRule>
    <cfRule type="expression" dxfId="53" priority="41">
      <formula>AND(H114&gt;0,I114&gt;0)</formula>
    </cfRule>
    <cfRule type="expression" dxfId="52" priority="42">
      <formula>AND(H114="",#REF!="")</formula>
    </cfRule>
    <cfRule type="expression" dxfId="51" priority="43">
      <formula>AND(H114&gt;0,I114&lt;H114)</formula>
    </cfRule>
  </conditionalFormatting>
  <conditionalFormatting sqref="G28:K28">
    <cfRule type="cellIs" dxfId="50" priority="3" operator="equal">
      <formula>0</formula>
    </cfRule>
  </conditionalFormatting>
  <conditionalFormatting sqref="G22:K22">
    <cfRule type="cellIs" dxfId="49" priority="2" operator="equal">
      <formula>0</formula>
    </cfRule>
  </conditionalFormatting>
  <conditionalFormatting sqref="L19">
    <cfRule type="cellIs" dxfId="48" priority="1" operator="equal">
      <formula>0</formula>
    </cfRule>
  </conditionalFormatting>
  <conditionalFormatting sqref="I70">
    <cfRule type="expression" dxfId="47" priority="44">
      <formula>AND(G70="",I70&gt;0)</formula>
    </cfRule>
    <cfRule type="expression" dxfId="46" priority="45">
      <formula>AND(G70&gt;0,I70&gt;0)</formula>
    </cfRule>
    <cfRule type="expression" dxfId="45" priority="46">
      <formula>AND(G70="",#REF!="")</formula>
    </cfRule>
    <cfRule type="expression" dxfId="44" priority="47">
      <formula>AND(G70&gt;0,I70&lt;G70)</formula>
    </cfRule>
  </conditionalFormatting>
  <conditionalFormatting sqref="I68:J69 J79:J88">
    <cfRule type="expression" dxfId="43" priority="48">
      <formula>AND(G68="",I68&gt;0)</formula>
    </cfRule>
    <cfRule type="expression" dxfId="42" priority="49">
      <formula>AND(G68&gt;0,I68&gt;0)</formula>
    </cfRule>
    <cfRule type="expression" dxfId="41" priority="50">
      <formula>AND(G68="",#REF!="")</formula>
    </cfRule>
    <cfRule type="expression" dxfId="40" priority="51">
      <formula>AND(G68&gt;0,I68&lt;G68)</formula>
    </cfRule>
  </conditionalFormatting>
  <conditionalFormatting sqref="I98:I101">
    <cfRule type="expression" dxfId="39" priority="52">
      <formula>AND(G98="",I98&gt;0)</formula>
    </cfRule>
    <cfRule type="expression" dxfId="38" priority="53">
      <formula>AND(G98&gt;0,I98&gt;0)</formula>
    </cfRule>
    <cfRule type="expression" dxfId="37" priority="54">
      <formula>AND(G98="",#REF!="")</formula>
    </cfRule>
    <cfRule type="expression" dxfId="36" priority="55">
      <formula>AND(G98&gt;0,I98&lt;G98)</formula>
    </cfRule>
  </conditionalFormatting>
  <conditionalFormatting sqref="J98:J101">
    <cfRule type="expression" dxfId="35" priority="56">
      <formula>AND(I98="",J98&gt;0)</formula>
    </cfRule>
    <cfRule type="expression" dxfId="34" priority="57">
      <formula>AND(I98&gt;0,J98&gt;0)</formula>
    </cfRule>
    <cfRule type="expression" dxfId="33" priority="58">
      <formula>AND(I98="",#REF!="")</formula>
    </cfRule>
    <cfRule type="expression" dxfId="32" priority="59">
      <formula>AND(I98&gt;0,J98&lt;I98)</formula>
    </cfRule>
  </conditionalFormatting>
  <conditionalFormatting sqref="I102:I105">
    <cfRule type="expression" dxfId="31" priority="60">
      <formula>AND(G102="",I102&gt;0)</formula>
    </cfRule>
    <cfRule type="expression" dxfId="30" priority="61">
      <formula>AND(G102&gt;0,I102&gt;0)</formula>
    </cfRule>
    <cfRule type="expression" dxfId="29" priority="62">
      <formula>AND(G102="",#REF!="")</formula>
    </cfRule>
    <cfRule type="expression" dxfId="28" priority="63">
      <formula>AND(G102&gt;0,I102&lt;G102)</formula>
    </cfRule>
  </conditionalFormatting>
  <conditionalFormatting sqref="J102:J105">
    <cfRule type="expression" dxfId="27" priority="64">
      <formula>AND(I102="",J102&gt;0)</formula>
    </cfRule>
    <cfRule type="expression" dxfId="26" priority="65">
      <formula>AND(I102&gt;0,J102&gt;0)</formula>
    </cfRule>
    <cfRule type="expression" dxfId="25" priority="66">
      <formula>AND(I102="",#REF!="")</formula>
    </cfRule>
    <cfRule type="expression" dxfId="24" priority="67">
      <formula>AND(I102&gt;0,J102&lt;I102)</formula>
    </cfRule>
  </conditionalFormatting>
  <conditionalFormatting sqref="I106">
    <cfRule type="expression" dxfId="23" priority="68">
      <formula>AND(G106="",I106&gt;0)</formula>
    </cfRule>
    <cfRule type="expression" dxfId="22" priority="69">
      <formula>AND(G106&gt;0,I106&gt;0)</formula>
    </cfRule>
    <cfRule type="expression" dxfId="21" priority="70">
      <formula>AND(G106="",#REF!="")</formula>
    </cfRule>
    <cfRule type="expression" dxfId="20" priority="71">
      <formula>AND(G106&gt;0,I106&lt;G106)</formula>
    </cfRule>
  </conditionalFormatting>
  <conditionalFormatting sqref="J106">
    <cfRule type="expression" dxfId="19" priority="72">
      <formula>AND(I106="",J106&gt;0)</formula>
    </cfRule>
    <cfRule type="expression" dxfId="18" priority="73">
      <formula>AND(I106&gt;0,J106&gt;0)</formula>
    </cfRule>
    <cfRule type="expression" dxfId="17" priority="74">
      <formula>AND(I106="",#REF!="")</formula>
    </cfRule>
    <cfRule type="expression" dxfId="16" priority="75">
      <formula>AND(I106&gt;0,J106&lt;I106)</formula>
    </cfRule>
  </conditionalFormatting>
  <conditionalFormatting sqref="H114 H116">
    <cfRule type="expression" dxfId="15" priority="76">
      <formula>AND(E114="",H114&gt;0)</formula>
    </cfRule>
    <cfRule type="expression" dxfId="14" priority="77">
      <formula>AND(E114&gt;0,H114&gt;0)</formula>
    </cfRule>
    <cfRule type="expression" dxfId="13" priority="78">
      <formula>AND(E114="",#REF!="")</formula>
    </cfRule>
    <cfRule type="expression" dxfId="12" priority="79">
      <formula>AND(E114&gt;0,H114&lt;E114)</formula>
    </cfRule>
  </conditionalFormatting>
  <conditionalFormatting sqref="I109:I110">
    <cfRule type="expression" dxfId="11" priority="80">
      <formula>AND(G109="",I109&gt;0)</formula>
    </cfRule>
    <cfRule type="expression" dxfId="10" priority="81">
      <formula>AND(G109&gt;0,I109&gt;0)</formula>
    </cfRule>
    <cfRule type="expression" dxfId="9" priority="82">
      <formula>AND(G109="",#REF!="")</formula>
    </cfRule>
    <cfRule type="expression" dxfId="8" priority="83">
      <formula>AND(G109&gt;0,I109&lt;G109)</formula>
    </cfRule>
  </conditionalFormatting>
  <conditionalFormatting sqref="J109:J110">
    <cfRule type="expression" dxfId="7" priority="84">
      <formula>AND(I109="",J109&gt;0)</formula>
    </cfRule>
    <cfRule type="expression" dxfId="6" priority="85">
      <formula>AND(I109&gt;0,J109&gt;0)</formula>
    </cfRule>
    <cfRule type="expression" dxfId="5" priority="86">
      <formula>AND(I109="",#REF!="")</formula>
    </cfRule>
    <cfRule type="expression" dxfId="4" priority="87">
      <formula>AND(I109&gt;0,J109&lt;I109)</formula>
    </cfRule>
  </conditionalFormatting>
  <conditionalFormatting sqref="H115">
    <cfRule type="expression" dxfId="3" priority="88">
      <formula>AND(E115="",H115&gt;0)</formula>
    </cfRule>
    <cfRule type="expression" dxfId="2" priority="89">
      <formula>AND(E115&gt;0,H115&gt;0)</formula>
    </cfRule>
    <cfRule type="expression" dxfId="1" priority="90">
      <formula>AND(E115="",K47="")</formula>
    </cfRule>
    <cfRule type="expression" dxfId="0" priority="91">
      <formula>AND(E115&gt;0,H115&lt;E115)</formula>
    </cfRule>
  </conditionalFormatting>
  <dataValidations count="6">
    <dataValidation type="list" allowBlank="1" showInputMessage="1" showErrorMessage="1" sqref="E12 C12">
      <formula1>#REF!</formula1>
    </dataValidation>
    <dataValidation type="whole" allowBlank="1" showInputMessage="1" showErrorMessage="1" sqref="D120:G122 D126:G128">
      <formula1>1</formula1>
      <formula2>500</formula2>
    </dataValidation>
    <dataValidation type="date" operator="lessThanOrEqual" allowBlank="1" showInputMessage="1" showErrorMessage="1" sqref="B153">
      <formula1>NOW()</formula1>
    </dataValidation>
    <dataValidation type="decimal" operator="greaterThan" allowBlank="1" showInputMessage="1" showErrorMessage="1" sqref="G68:J70 G73:J75 G90:J93 G97:J112 G114:J116 G79:J88">
      <formula1>0</formula1>
    </dataValidation>
    <dataValidation type="whole" operator="greaterThan" allowBlank="1" showInputMessage="1" showErrorMessage="1" sqref="E73:F75 E68:F70 E45:F49 D61:L64 E90:F93 E17:L18 E29:L29 E26:L27 E23:K24 E20:K21 E35:H36 E41:H42 G45:L46 E79:F88 E57:H58 E32:H33 E38:H39">
      <formula1>0</formula1>
    </dataValidation>
    <dataValidation type="list" allowBlank="1" showInputMessage="1" showErrorMessage="1" sqref="E97:F112">
      <formula1>$M$7:$M$8</formula1>
    </dataValidation>
  </dataValidations>
  <printOptions horizontalCentered="1"/>
  <pageMargins left="0.12" right="0.2" top="0.25" bottom="0.36" header="0.05" footer="0.18"/>
  <pageSetup paperSize="400" scale="57" orientation="portrait" verticalDpi="300" r:id="rId1"/>
  <rowBreaks count="3" manualBreakCount="3">
    <brk id="29" max="11" man="1"/>
    <brk id="62" max="11" man="1"/>
    <brk id="128" max="11" man="1"/>
  </rowBreaks>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91"/>
  <sheetViews>
    <sheetView workbookViewId="0">
      <pane xSplit="3" ySplit="2" topLeftCell="Q21" activePane="bottomRight" state="frozen"/>
      <selection pane="topRight" activeCell="D1" sqref="D1"/>
      <selection pane="bottomLeft" activeCell="A3" sqref="A3"/>
      <selection pane="bottomRight" activeCell="X31" sqref="X31"/>
    </sheetView>
  </sheetViews>
  <sheetFormatPr defaultRowHeight="15" x14ac:dyDescent="0.25"/>
  <cols>
    <col min="1" max="1" width="5.85546875" customWidth="1"/>
    <col min="2" max="2" width="16.7109375" customWidth="1"/>
    <col min="6" max="6" width="14" customWidth="1"/>
    <col min="8" max="8" width="17.28515625" customWidth="1"/>
    <col min="10" max="10" width="20.28515625" customWidth="1"/>
    <col min="12" max="12" width="17.5703125" customWidth="1"/>
    <col min="28" max="28" width="25.140625" customWidth="1"/>
    <col min="29" max="29" width="13.5703125" customWidth="1"/>
  </cols>
  <sheetData>
    <row r="1" spans="1:31" x14ac:dyDescent="0.25">
      <c r="B1" t="s">
        <v>5410</v>
      </c>
      <c r="C1">
        <v>1</v>
      </c>
      <c r="D1" t="s">
        <v>5411</v>
      </c>
      <c r="E1">
        <v>2</v>
      </c>
      <c r="F1" t="s">
        <v>903</v>
      </c>
      <c r="G1">
        <v>3</v>
      </c>
      <c r="H1" t="s">
        <v>5412</v>
      </c>
      <c r="I1">
        <v>4</v>
      </c>
      <c r="J1" t="s">
        <v>1185</v>
      </c>
      <c r="K1">
        <v>5</v>
      </c>
      <c r="L1" t="s">
        <v>5413</v>
      </c>
      <c r="M1">
        <v>6</v>
      </c>
      <c r="N1" t="s">
        <v>5414</v>
      </c>
      <c r="O1">
        <v>7</v>
      </c>
      <c r="P1" t="s">
        <v>730</v>
      </c>
      <c r="Q1">
        <v>8</v>
      </c>
      <c r="R1" t="s">
        <v>5415</v>
      </c>
      <c r="S1">
        <v>9</v>
      </c>
      <c r="T1" t="s">
        <v>3790</v>
      </c>
      <c r="U1">
        <v>10</v>
      </c>
      <c r="V1" t="s">
        <v>4011</v>
      </c>
      <c r="W1">
        <v>11</v>
      </c>
      <c r="X1" t="s">
        <v>5416</v>
      </c>
      <c r="Y1">
        <v>12</v>
      </c>
      <c r="Z1" t="s">
        <v>3237</v>
      </c>
      <c r="AA1">
        <v>13</v>
      </c>
      <c r="AB1" t="s">
        <v>5417</v>
      </c>
    </row>
    <row r="2" spans="1:31" x14ac:dyDescent="0.25">
      <c r="A2">
        <v>1</v>
      </c>
      <c r="B2" t="s">
        <v>5411</v>
      </c>
      <c r="C2">
        <v>1</v>
      </c>
      <c r="D2" t="s">
        <v>5418</v>
      </c>
      <c r="F2" s="1548" t="s">
        <v>767</v>
      </c>
      <c r="G2" s="1548"/>
      <c r="H2" s="1548" t="s">
        <v>921</v>
      </c>
      <c r="I2" s="1548"/>
      <c r="J2" s="1548" t="s">
        <v>1002</v>
      </c>
      <c r="K2" s="1548"/>
      <c r="L2" s="1548" t="s">
        <v>1213</v>
      </c>
      <c r="M2" s="1548"/>
      <c r="N2" s="1548" t="s">
        <v>1292</v>
      </c>
      <c r="O2" s="1548"/>
      <c r="P2" s="1548" t="s">
        <v>1781</v>
      </c>
      <c r="Q2" s="1548"/>
      <c r="R2" s="1548" t="s">
        <v>3169</v>
      </c>
      <c r="S2" s="1548"/>
      <c r="T2" s="1548" t="s">
        <v>3255</v>
      </c>
      <c r="U2" s="1548"/>
      <c r="V2" s="1550" t="s">
        <v>3924</v>
      </c>
      <c r="W2" s="1549"/>
      <c r="X2" s="1548" t="s">
        <v>4054</v>
      </c>
      <c r="Y2" s="1548"/>
      <c r="Z2" s="1548" t="s">
        <v>4764</v>
      </c>
      <c r="AA2" s="1548"/>
      <c r="AB2" s="1550" t="s">
        <v>5096</v>
      </c>
      <c r="AD2" t="s">
        <v>593</v>
      </c>
      <c r="AE2">
        <v>2010</v>
      </c>
    </row>
    <row r="3" spans="1:31" x14ac:dyDescent="0.25">
      <c r="A3">
        <v>2</v>
      </c>
      <c r="B3" t="s">
        <v>903</v>
      </c>
      <c r="C3">
        <v>2</v>
      </c>
      <c r="D3" t="s">
        <v>5419</v>
      </c>
      <c r="F3" s="1548" t="s">
        <v>766</v>
      </c>
      <c r="G3" s="1548"/>
      <c r="H3" s="1548" t="s">
        <v>934</v>
      </c>
      <c r="I3" s="1548"/>
      <c r="J3" s="1548" t="s">
        <v>1005</v>
      </c>
      <c r="K3" s="1548"/>
      <c r="L3" s="1548" t="s">
        <v>1231</v>
      </c>
      <c r="M3" s="1548"/>
      <c r="N3" s="1548" t="s">
        <v>1314</v>
      </c>
      <c r="O3" s="1548"/>
      <c r="P3" s="1548" t="s">
        <v>1800</v>
      </c>
      <c r="Q3" s="1548"/>
      <c r="R3" s="1548" t="s">
        <v>3189</v>
      </c>
      <c r="S3" s="1548"/>
      <c r="T3" s="1548" t="s">
        <v>3267</v>
      </c>
      <c r="U3" s="1548"/>
      <c r="V3" s="1550" t="s">
        <v>3930</v>
      </c>
      <c r="W3" s="1549"/>
      <c r="X3" s="1548" t="s">
        <v>4064</v>
      </c>
      <c r="Y3" s="1548"/>
      <c r="Z3" s="1548" t="s">
        <v>4703</v>
      </c>
      <c r="AA3" s="1548"/>
      <c r="AB3" s="1550" t="s">
        <v>5098</v>
      </c>
      <c r="AD3" s="1551" t="s">
        <v>5420</v>
      </c>
      <c r="AE3">
        <v>2011</v>
      </c>
    </row>
    <row r="4" spans="1:31" x14ac:dyDescent="0.25">
      <c r="A4">
        <v>3</v>
      </c>
      <c r="B4" t="s">
        <v>5412</v>
      </c>
      <c r="C4">
        <v>3</v>
      </c>
      <c r="D4" t="s">
        <v>5421</v>
      </c>
      <c r="F4" s="1548" t="s">
        <v>5464</v>
      </c>
      <c r="G4" s="1548"/>
      <c r="H4" s="1548" t="s">
        <v>957</v>
      </c>
      <c r="I4" s="1548"/>
      <c r="J4" s="1548" t="s">
        <v>1015</v>
      </c>
      <c r="K4" s="1548"/>
      <c r="L4" s="1548" t="s">
        <v>1221</v>
      </c>
      <c r="M4" s="1548"/>
      <c r="N4" s="1548" t="s">
        <v>1327</v>
      </c>
      <c r="O4" s="1548"/>
      <c r="P4" s="1548" t="s">
        <v>1815</v>
      </c>
      <c r="Q4" s="1548"/>
      <c r="R4" s="1548" t="s">
        <v>3161</v>
      </c>
      <c r="S4" s="1548"/>
      <c r="T4" s="1548" t="s">
        <v>3275</v>
      </c>
      <c r="U4" s="1548"/>
      <c r="V4" s="1550" t="s">
        <v>3973</v>
      </c>
      <c r="W4" s="1549"/>
      <c r="X4" s="1548" t="s">
        <v>4081</v>
      </c>
      <c r="Y4" s="1548"/>
      <c r="Z4" s="1548" t="s">
        <v>4701</v>
      </c>
      <c r="AA4" s="1548"/>
      <c r="AB4" s="1550" t="s">
        <v>5105</v>
      </c>
      <c r="AE4">
        <v>2012</v>
      </c>
    </row>
    <row r="5" spans="1:31" x14ac:dyDescent="0.25">
      <c r="A5">
        <v>4</v>
      </c>
      <c r="B5" t="s">
        <v>1185</v>
      </c>
      <c r="C5">
        <v>4</v>
      </c>
      <c r="D5" t="s">
        <v>5422</v>
      </c>
      <c r="F5" s="1548" t="s">
        <v>5465</v>
      </c>
      <c r="G5" s="1548"/>
      <c r="H5" s="1751"/>
      <c r="I5" s="1548"/>
      <c r="J5" s="1548" t="s">
        <v>1026</v>
      </c>
      <c r="K5" s="1548"/>
      <c r="L5" s="1548" t="s">
        <v>1255</v>
      </c>
      <c r="M5" s="1548"/>
      <c r="N5" s="1548" t="s">
        <v>1342</v>
      </c>
      <c r="O5" s="1548"/>
      <c r="P5" s="1548" t="s">
        <v>1835</v>
      </c>
      <c r="Q5" s="1548"/>
      <c r="R5" s="1548" t="s">
        <v>3165</v>
      </c>
      <c r="S5" s="1548"/>
      <c r="T5" s="1548" t="s">
        <v>3291</v>
      </c>
      <c r="U5" s="1548"/>
      <c r="V5" s="1550" t="s">
        <v>3926</v>
      </c>
      <c r="W5" s="1549"/>
      <c r="X5" s="1548" t="s">
        <v>4103</v>
      </c>
      <c r="Y5" s="1548"/>
      <c r="Z5" s="1548" t="s">
        <v>4727</v>
      </c>
      <c r="AA5" s="1548"/>
      <c r="AB5" s="1550" t="s">
        <v>5101</v>
      </c>
      <c r="AE5">
        <v>2013</v>
      </c>
    </row>
    <row r="6" spans="1:31" x14ac:dyDescent="0.25">
      <c r="A6">
        <v>5</v>
      </c>
      <c r="B6" t="s">
        <v>5413</v>
      </c>
      <c r="C6">
        <v>5</v>
      </c>
      <c r="F6" s="1548" t="s">
        <v>5484</v>
      </c>
      <c r="G6" s="1548"/>
      <c r="I6" s="1548"/>
      <c r="J6" s="1548" t="s">
        <v>1048</v>
      </c>
      <c r="K6" s="1548"/>
      <c r="L6" s="1548" t="s">
        <v>1241</v>
      </c>
      <c r="M6" s="1548"/>
      <c r="N6" s="1548" t="s">
        <v>1365</v>
      </c>
      <c r="O6" s="1548"/>
      <c r="P6" s="1548" t="s">
        <v>1856</v>
      </c>
      <c r="Q6" s="1548"/>
      <c r="R6" s="1751"/>
      <c r="T6" s="1548" t="s">
        <v>3326</v>
      </c>
      <c r="U6" s="1548"/>
      <c r="V6" s="1550" t="s">
        <v>3958</v>
      </c>
      <c r="W6" s="1549"/>
      <c r="X6" s="1548" t="s">
        <v>1241</v>
      </c>
      <c r="Y6" s="1548"/>
      <c r="Z6" s="1548" t="s">
        <v>4762</v>
      </c>
      <c r="AA6" s="1548"/>
      <c r="AB6" s="1550" t="s">
        <v>5108</v>
      </c>
      <c r="AE6">
        <v>2014</v>
      </c>
    </row>
    <row r="7" spans="1:31" x14ac:dyDescent="0.25">
      <c r="A7">
        <v>6</v>
      </c>
      <c r="B7" t="s">
        <v>5414</v>
      </c>
      <c r="C7">
        <v>6</v>
      </c>
      <c r="F7" s="1548" t="s">
        <v>5485</v>
      </c>
      <c r="G7" s="1548"/>
      <c r="I7" s="1548"/>
      <c r="J7" s="1548" t="s">
        <v>1072</v>
      </c>
      <c r="K7" s="1548"/>
      <c r="L7" s="1548" t="s">
        <v>5531</v>
      </c>
      <c r="M7" s="1548"/>
      <c r="N7" s="1548" t="s">
        <v>1384</v>
      </c>
      <c r="O7" s="1548"/>
      <c r="P7" s="1548" t="s">
        <v>1878</v>
      </c>
      <c r="Q7" s="1548"/>
      <c r="T7" s="1548" t="s">
        <v>3315</v>
      </c>
      <c r="U7" s="1548"/>
      <c r="V7" s="1550" t="s">
        <v>3949</v>
      </c>
      <c r="W7" s="1549"/>
      <c r="X7" s="1548" t="s">
        <v>4134</v>
      </c>
      <c r="Y7" s="1548"/>
      <c r="Z7" s="1548" t="s">
        <v>4777</v>
      </c>
      <c r="AA7" s="1548"/>
      <c r="AB7" s="1550" t="s">
        <v>5103</v>
      </c>
      <c r="AE7">
        <v>2015</v>
      </c>
    </row>
    <row r="8" spans="1:31" x14ac:dyDescent="0.25">
      <c r="A8">
        <v>7</v>
      </c>
      <c r="B8" t="s">
        <v>730</v>
      </c>
      <c r="C8">
        <v>7</v>
      </c>
      <c r="F8" s="1548" t="s">
        <v>822</v>
      </c>
      <c r="G8" s="1548"/>
      <c r="I8" s="1548"/>
      <c r="J8" s="1548" t="s">
        <v>1088</v>
      </c>
      <c r="K8" s="1548"/>
      <c r="L8" s="1548" t="s">
        <v>5532</v>
      </c>
      <c r="M8" s="1548"/>
      <c r="N8" s="1548" t="s">
        <v>1411</v>
      </c>
      <c r="O8" s="1548"/>
      <c r="P8" s="1548" t="s">
        <v>1888</v>
      </c>
      <c r="Q8" s="1548"/>
      <c r="T8" s="1548" t="s">
        <v>3303</v>
      </c>
      <c r="U8" s="1548"/>
      <c r="V8" s="1550" t="s">
        <v>5473</v>
      </c>
      <c r="X8" s="1548" t="s">
        <v>4155</v>
      </c>
      <c r="Y8" s="1548"/>
      <c r="Z8" s="1548" t="s">
        <v>4784</v>
      </c>
      <c r="AA8" s="1548"/>
      <c r="AB8" s="1550" t="s">
        <v>5459</v>
      </c>
      <c r="AE8">
        <v>2016</v>
      </c>
    </row>
    <row r="9" spans="1:31" x14ac:dyDescent="0.25">
      <c r="A9">
        <v>8</v>
      </c>
      <c r="B9" t="s">
        <v>5415</v>
      </c>
      <c r="C9">
        <v>8</v>
      </c>
      <c r="F9" s="1548" t="s">
        <v>5466</v>
      </c>
      <c r="G9" s="1548"/>
      <c r="I9" s="1548"/>
      <c r="J9" s="1548" t="s">
        <v>1065</v>
      </c>
      <c r="K9" s="1548"/>
      <c r="L9" s="1548" t="s">
        <v>5533</v>
      </c>
      <c r="M9" s="1548"/>
      <c r="N9" s="1548" t="s">
        <v>1438</v>
      </c>
      <c r="O9" s="1548"/>
      <c r="P9" s="1548" t="s">
        <v>1898</v>
      </c>
      <c r="Q9" s="1548"/>
      <c r="T9" s="1548" t="s">
        <v>3333</v>
      </c>
      <c r="U9" s="1548"/>
      <c r="V9" s="1550" t="s">
        <v>5472</v>
      </c>
      <c r="X9" s="1548" t="s">
        <v>4180</v>
      </c>
      <c r="Y9" s="1548"/>
      <c r="Z9" s="1548" t="s">
        <v>4850</v>
      </c>
      <c r="AA9" s="1548"/>
      <c r="AB9" s="1550" t="s">
        <v>5460</v>
      </c>
      <c r="AE9">
        <v>2017</v>
      </c>
    </row>
    <row r="10" spans="1:31" x14ac:dyDescent="0.25">
      <c r="A10">
        <v>9</v>
      </c>
      <c r="B10" t="s">
        <v>3790</v>
      </c>
      <c r="C10">
        <v>9</v>
      </c>
      <c r="F10" s="1548" t="s">
        <v>5467</v>
      </c>
      <c r="G10" s="1548"/>
      <c r="I10" s="1548"/>
      <c r="J10" s="1548" t="s">
        <v>1136</v>
      </c>
      <c r="K10" s="1548"/>
      <c r="L10" s="1548" t="s">
        <v>5534</v>
      </c>
      <c r="M10" s="1548"/>
      <c r="N10" s="1548" t="s">
        <v>1454</v>
      </c>
      <c r="O10" s="1548"/>
      <c r="P10" s="1548" t="s">
        <v>1914</v>
      </c>
      <c r="Q10" s="1548"/>
      <c r="T10" s="1548" t="s">
        <v>3344</v>
      </c>
      <c r="U10" s="1548"/>
      <c r="V10" s="1550" t="s">
        <v>5471</v>
      </c>
      <c r="X10" s="1548" t="s">
        <v>4206</v>
      </c>
      <c r="Y10" s="1548"/>
      <c r="Z10" s="1548" t="s">
        <v>4813</v>
      </c>
      <c r="AA10" s="1548"/>
      <c r="AB10" s="1550" t="s">
        <v>5462</v>
      </c>
      <c r="AE10">
        <v>2018</v>
      </c>
    </row>
    <row r="11" spans="1:31" x14ac:dyDescent="0.25">
      <c r="A11">
        <v>10</v>
      </c>
      <c r="B11" t="s">
        <v>4011</v>
      </c>
      <c r="C11">
        <v>10</v>
      </c>
      <c r="F11" s="1548" t="s">
        <v>851</v>
      </c>
      <c r="I11" s="1548"/>
      <c r="J11" s="1548" t="s">
        <v>1147</v>
      </c>
      <c r="K11" s="1548"/>
      <c r="L11" s="1548" t="s">
        <v>5535</v>
      </c>
      <c r="M11" s="1548"/>
      <c r="N11" s="1548" t="s">
        <v>1474</v>
      </c>
      <c r="O11" s="1548"/>
      <c r="P11" s="1548" t="s">
        <v>1931</v>
      </c>
      <c r="Q11" s="1548"/>
      <c r="T11" s="1548" t="s">
        <v>3361</v>
      </c>
      <c r="U11" s="1548"/>
      <c r="V11" s="1550" t="s">
        <v>5468</v>
      </c>
      <c r="X11" s="1548" t="s">
        <v>4230</v>
      </c>
      <c r="Y11" s="1548"/>
      <c r="Z11" s="1548" t="s">
        <v>4831</v>
      </c>
      <c r="AA11" s="1548"/>
      <c r="AB11" s="1550" t="s">
        <v>5461</v>
      </c>
      <c r="AE11">
        <v>2019</v>
      </c>
    </row>
    <row r="12" spans="1:31" x14ac:dyDescent="0.25">
      <c r="A12">
        <v>11</v>
      </c>
      <c r="B12" t="s">
        <v>5416</v>
      </c>
      <c r="C12">
        <v>11</v>
      </c>
      <c r="F12" s="1548" t="s">
        <v>5486</v>
      </c>
      <c r="I12" s="1548"/>
      <c r="J12" s="1751"/>
      <c r="L12" s="1751"/>
      <c r="M12" s="1548"/>
      <c r="N12" s="1548" t="s">
        <v>1491</v>
      </c>
      <c r="O12" s="1548"/>
      <c r="P12" s="1548" t="s">
        <v>1945</v>
      </c>
      <c r="Q12" s="1548"/>
      <c r="T12" s="1548" t="s">
        <v>3378</v>
      </c>
      <c r="U12" s="1548"/>
      <c r="V12" s="1751"/>
      <c r="X12" s="1548" t="s">
        <v>4244</v>
      </c>
      <c r="Y12" s="1548"/>
      <c r="Z12" s="1548" t="s">
        <v>4846</v>
      </c>
      <c r="AA12" s="1548"/>
      <c r="AB12" s="1751"/>
      <c r="AE12">
        <v>2020</v>
      </c>
    </row>
    <row r="13" spans="1:31" x14ac:dyDescent="0.25">
      <c r="A13">
        <v>12</v>
      </c>
      <c r="B13" t="s">
        <v>3237</v>
      </c>
      <c r="C13">
        <v>12</v>
      </c>
      <c r="F13" s="1548" t="s">
        <v>5487</v>
      </c>
      <c r="I13" s="1548"/>
      <c r="M13" s="1548"/>
      <c r="N13" s="1548" t="s">
        <v>1513</v>
      </c>
      <c r="O13" s="1548"/>
      <c r="P13" s="1548" t="s">
        <v>1968</v>
      </c>
      <c r="Q13" s="1548"/>
      <c r="T13" s="1548" t="s">
        <v>3380</v>
      </c>
      <c r="U13" s="1548"/>
      <c r="X13" s="1548" t="s">
        <v>4264</v>
      </c>
      <c r="Y13" s="1548"/>
      <c r="Z13" s="1548" t="s">
        <v>4859</v>
      </c>
      <c r="AA13" s="1548"/>
      <c r="AE13">
        <v>2021</v>
      </c>
    </row>
    <row r="14" spans="1:31" x14ac:dyDescent="0.25">
      <c r="A14">
        <v>13</v>
      </c>
      <c r="B14" t="s">
        <v>5417</v>
      </c>
      <c r="C14">
        <v>13</v>
      </c>
      <c r="F14" s="1548" t="s">
        <v>5488</v>
      </c>
      <c r="I14" s="1548"/>
      <c r="M14" s="1548"/>
      <c r="N14" s="1548" t="s">
        <v>1524</v>
      </c>
      <c r="O14" s="1548"/>
      <c r="P14" s="1548" t="s">
        <v>1995</v>
      </c>
      <c r="Q14" s="1548"/>
      <c r="T14" s="1548" t="s">
        <v>3395</v>
      </c>
      <c r="U14" s="1548"/>
      <c r="X14" s="1548" t="s">
        <v>4277</v>
      </c>
      <c r="Y14" s="1548"/>
      <c r="Z14" s="1548" t="s">
        <v>4787</v>
      </c>
      <c r="AA14" s="1548"/>
      <c r="AE14">
        <v>2022</v>
      </c>
    </row>
    <row r="15" spans="1:31" x14ac:dyDescent="0.25">
      <c r="C15">
        <v>14</v>
      </c>
      <c r="F15" s="1548" t="s">
        <v>5489</v>
      </c>
      <c r="M15" s="1548"/>
      <c r="N15" s="1548" t="s">
        <v>1536</v>
      </c>
      <c r="O15" s="1548"/>
      <c r="P15" s="1548" t="s">
        <v>2022</v>
      </c>
      <c r="Q15" s="1548"/>
      <c r="T15" s="1548" t="s">
        <v>3412</v>
      </c>
      <c r="U15" s="1548"/>
      <c r="X15" s="1548" t="s">
        <v>4301</v>
      </c>
      <c r="Y15" s="1548"/>
      <c r="Z15" s="1548" t="s">
        <v>4872</v>
      </c>
      <c r="AA15" s="1548"/>
      <c r="AE15">
        <v>2023</v>
      </c>
    </row>
    <row r="16" spans="1:31" ht="18.75" x14ac:dyDescent="0.25">
      <c r="C16">
        <v>15</v>
      </c>
      <c r="D16" s="1552"/>
      <c r="E16" s="1552"/>
      <c r="F16" s="1751"/>
      <c r="G16" s="1552"/>
      <c r="H16" s="1552"/>
      <c r="M16" s="1548"/>
      <c r="N16" s="1548" t="s">
        <v>1549</v>
      </c>
      <c r="O16" s="1548"/>
      <c r="P16" s="1548" t="s">
        <v>2036</v>
      </c>
      <c r="Q16" s="1548"/>
      <c r="T16" s="1548" t="s">
        <v>3407</v>
      </c>
      <c r="U16" s="1548"/>
      <c r="X16" s="1548" t="s">
        <v>4307</v>
      </c>
      <c r="Y16" s="1548"/>
      <c r="Z16" s="1548" t="s">
        <v>4858</v>
      </c>
      <c r="AA16" s="1548"/>
      <c r="AE16">
        <v>2024</v>
      </c>
    </row>
    <row r="17" spans="3:31" x14ac:dyDescent="0.25">
      <c r="C17">
        <v>16</v>
      </c>
      <c r="M17" s="1548"/>
      <c r="N17" s="1548" t="s">
        <v>1574</v>
      </c>
      <c r="O17" s="1548"/>
      <c r="P17" s="1548" t="s">
        <v>2047</v>
      </c>
      <c r="Q17" s="1548"/>
      <c r="T17" s="1548" t="s">
        <v>3445</v>
      </c>
      <c r="U17" s="1548"/>
      <c r="X17" s="1548" t="s">
        <v>4327</v>
      </c>
      <c r="Y17" s="1548"/>
      <c r="Z17" s="1548" t="s">
        <v>4752</v>
      </c>
      <c r="AA17" s="1548"/>
      <c r="AE17">
        <v>2025</v>
      </c>
    </row>
    <row r="18" spans="3:31" x14ac:dyDescent="0.25">
      <c r="C18">
        <v>17</v>
      </c>
      <c r="M18" s="1548"/>
      <c r="N18" s="1548" t="s">
        <v>1584</v>
      </c>
      <c r="O18" s="1548"/>
      <c r="P18" s="1548" t="s">
        <v>2066</v>
      </c>
      <c r="Q18" s="1548"/>
      <c r="T18" s="1548" t="s">
        <v>3458</v>
      </c>
      <c r="U18" s="1548"/>
      <c r="X18" s="1548" t="s">
        <v>4346</v>
      </c>
      <c r="Y18" s="1548"/>
      <c r="Z18" s="1548" t="s">
        <v>4887</v>
      </c>
      <c r="AA18" s="1548"/>
      <c r="AE18">
        <v>2026</v>
      </c>
    </row>
    <row r="19" spans="3:31" x14ac:dyDescent="0.25">
      <c r="C19">
        <v>18</v>
      </c>
      <c r="M19" s="1548"/>
      <c r="N19" s="1548" t="s">
        <v>1601</v>
      </c>
      <c r="O19" s="1548"/>
      <c r="P19" s="1548" t="s">
        <v>2081</v>
      </c>
      <c r="Q19" s="1548"/>
      <c r="T19" s="1548" t="s">
        <v>3456</v>
      </c>
      <c r="U19" s="1548"/>
      <c r="X19" s="1548" t="s">
        <v>4357</v>
      </c>
      <c r="Y19" s="1548"/>
      <c r="Z19" s="1548" t="s">
        <v>4884</v>
      </c>
      <c r="AA19" s="1548"/>
      <c r="AE19">
        <v>2027</v>
      </c>
    </row>
    <row r="20" spans="3:31" x14ac:dyDescent="0.25">
      <c r="C20">
        <v>19</v>
      </c>
      <c r="M20" s="1548"/>
      <c r="N20" s="1548" t="s">
        <v>1615</v>
      </c>
      <c r="O20" s="1548"/>
      <c r="P20" s="1548" t="s">
        <v>2096</v>
      </c>
      <c r="Q20" s="1548"/>
      <c r="T20" s="1548" t="s">
        <v>3497</v>
      </c>
      <c r="U20" s="1548"/>
      <c r="X20" s="1548" t="s">
        <v>4370</v>
      </c>
      <c r="Y20" s="1548"/>
      <c r="Z20" s="1548" t="s">
        <v>4906</v>
      </c>
      <c r="AA20" s="1548"/>
      <c r="AE20">
        <v>2028</v>
      </c>
    </row>
    <row r="21" spans="3:31" x14ac:dyDescent="0.25">
      <c r="C21">
        <v>20</v>
      </c>
      <c r="M21" s="1548"/>
      <c r="N21" s="1548" t="s">
        <v>1637</v>
      </c>
      <c r="O21" s="1548"/>
      <c r="P21" s="1548" t="s">
        <v>2119</v>
      </c>
      <c r="Q21" s="1548"/>
      <c r="T21" s="1548" t="s">
        <v>3494</v>
      </c>
      <c r="U21" s="1548"/>
      <c r="X21" s="1548" t="s">
        <v>4384</v>
      </c>
      <c r="Y21" s="1548"/>
      <c r="Z21" s="1548" t="s">
        <v>4923</v>
      </c>
      <c r="AA21" s="1548"/>
      <c r="AE21">
        <v>2029</v>
      </c>
    </row>
    <row r="22" spans="3:31" x14ac:dyDescent="0.25">
      <c r="C22">
        <v>21</v>
      </c>
      <c r="M22" s="1548"/>
      <c r="N22" s="1548" t="s">
        <v>1656</v>
      </c>
      <c r="O22" s="1548"/>
      <c r="P22" s="1548" t="s">
        <v>2131</v>
      </c>
      <c r="Q22" s="1548"/>
      <c r="T22" s="1548" t="s">
        <v>3508</v>
      </c>
      <c r="U22" s="1548"/>
      <c r="X22" s="1548" t="s">
        <v>4399</v>
      </c>
      <c r="Y22" s="1548"/>
      <c r="Z22" s="1751"/>
      <c r="AE22">
        <v>2030</v>
      </c>
    </row>
    <row r="23" spans="3:31" x14ac:dyDescent="0.25">
      <c r="C23">
        <v>22</v>
      </c>
      <c r="M23" s="1548"/>
      <c r="N23" s="1548" t="s">
        <v>1674</v>
      </c>
      <c r="O23" s="1548"/>
      <c r="P23" s="1548" t="s">
        <v>2149</v>
      </c>
      <c r="Q23" s="1548"/>
      <c r="T23" s="1548" t="s">
        <v>3527</v>
      </c>
      <c r="U23" s="1548"/>
      <c r="X23" s="1548" t="s">
        <v>4411</v>
      </c>
      <c r="Y23" s="1548"/>
    </row>
    <row r="24" spans="3:31" x14ac:dyDescent="0.25">
      <c r="C24">
        <v>23</v>
      </c>
      <c r="M24" s="1548"/>
      <c r="N24" s="1548" t="s">
        <v>1695</v>
      </c>
      <c r="O24" s="1548"/>
      <c r="P24" s="1548" t="s">
        <v>2164</v>
      </c>
      <c r="Q24" s="1548"/>
      <c r="T24" s="1548" t="s">
        <v>3543</v>
      </c>
      <c r="U24" s="1548"/>
      <c r="X24" s="1548" t="s">
        <v>4421</v>
      </c>
      <c r="Y24" s="1548"/>
    </row>
    <row r="25" spans="3:31" x14ac:dyDescent="0.25">
      <c r="C25">
        <v>24</v>
      </c>
      <c r="M25" s="1548"/>
      <c r="N25" s="1548" t="s">
        <v>1715</v>
      </c>
      <c r="O25" s="1548"/>
      <c r="P25" s="1548" t="s">
        <v>2180</v>
      </c>
      <c r="Q25" s="1548"/>
      <c r="T25" s="1548" t="s">
        <v>3535</v>
      </c>
      <c r="U25" s="1548"/>
      <c r="X25" s="1548" t="s">
        <v>4483</v>
      </c>
      <c r="Y25" s="1548"/>
    </row>
    <row r="26" spans="3:31" x14ac:dyDescent="0.25">
      <c r="C26">
        <v>25</v>
      </c>
      <c r="M26" s="1548"/>
      <c r="N26" s="1548" t="s">
        <v>1730</v>
      </c>
      <c r="O26" s="1548"/>
      <c r="P26" s="1548" t="s">
        <v>2198</v>
      </c>
      <c r="Q26" s="1548"/>
      <c r="T26" s="1548" t="s">
        <v>3556</v>
      </c>
      <c r="U26" s="1548"/>
      <c r="X26" s="1548" t="s">
        <v>4434</v>
      </c>
      <c r="Y26" s="1548"/>
    </row>
    <row r="27" spans="3:31" x14ac:dyDescent="0.25">
      <c r="C27">
        <v>26</v>
      </c>
      <c r="M27" s="1548"/>
      <c r="N27" s="1548" t="s">
        <v>1747</v>
      </c>
      <c r="O27" s="1548"/>
      <c r="P27" s="1548" t="s">
        <v>2216</v>
      </c>
      <c r="Q27" s="1548"/>
      <c r="T27" s="1548" t="s">
        <v>3558</v>
      </c>
      <c r="U27" s="1548"/>
      <c r="X27" s="1548" t="s">
        <v>4458</v>
      </c>
      <c r="Y27" s="1548"/>
    </row>
    <row r="28" spans="3:31" x14ac:dyDescent="0.25">
      <c r="C28">
        <v>27</v>
      </c>
      <c r="M28" s="1548"/>
      <c r="N28" s="1548" t="s">
        <v>1762</v>
      </c>
      <c r="O28" s="1548"/>
      <c r="P28" s="1548" t="s">
        <v>2232</v>
      </c>
      <c r="Q28" s="1548"/>
      <c r="T28" s="1548" t="s">
        <v>3586</v>
      </c>
      <c r="U28" s="1548"/>
      <c r="X28" s="1548" t="s">
        <v>4460</v>
      </c>
      <c r="Y28" s="1548"/>
    </row>
    <row r="29" spans="3:31" x14ac:dyDescent="0.25">
      <c r="C29">
        <v>28</v>
      </c>
      <c r="M29" s="1548"/>
      <c r="N29" s="1751"/>
      <c r="P29" s="1548" t="s">
        <v>2251</v>
      </c>
      <c r="Q29" s="1548"/>
      <c r="T29" s="1548" t="s">
        <v>3588</v>
      </c>
      <c r="U29" s="1548"/>
      <c r="X29" s="1548" t="s">
        <v>4495</v>
      </c>
      <c r="Y29" s="1548"/>
    </row>
    <row r="30" spans="3:31" x14ac:dyDescent="0.25">
      <c r="C30">
        <v>29</v>
      </c>
      <c r="M30" s="1548"/>
      <c r="N30" s="1549"/>
      <c r="O30" s="1549"/>
      <c r="P30" s="1548" t="s">
        <v>2265</v>
      </c>
      <c r="Q30" s="1548"/>
      <c r="T30" s="1548" t="s">
        <v>3607</v>
      </c>
      <c r="U30" s="1548"/>
      <c r="X30" s="1548" t="s">
        <v>4515</v>
      </c>
      <c r="Y30" s="1548"/>
    </row>
    <row r="31" spans="3:31" x14ac:dyDescent="0.25">
      <c r="C31">
        <v>30</v>
      </c>
      <c r="M31" s="1548"/>
      <c r="P31" s="1548" t="s">
        <v>2287</v>
      </c>
      <c r="Q31" s="1548"/>
      <c r="T31" s="1548" t="s">
        <v>3614</v>
      </c>
      <c r="U31" s="1548"/>
      <c r="X31" s="1548" t="s">
        <v>4538</v>
      </c>
      <c r="Y31" s="1548"/>
    </row>
    <row r="32" spans="3:31" x14ac:dyDescent="0.25">
      <c r="C32">
        <v>31</v>
      </c>
      <c r="M32" s="1548"/>
      <c r="P32" s="1548" t="s">
        <v>2308</v>
      </c>
      <c r="Q32" s="1548"/>
      <c r="T32" s="1548" t="s">
        <v>2591</v>
      </c>
      <c r="U32" s="1548"/>
      <c r="X32" s="1751"/>
    </row>
    <row r="33" spans="3:25" x14ac:dyDescent="0.25">
      <c r="C33">
        <v>32</v>
      </c>
      <c r="P33" s="1548" t="s">
        <v>2328</v>
      </c>
      <c r="Q33" s="1548"/>
      <c r="T33" s="1548" t="s">
        <v>3630</v>
      </c>
      <c r="U33" s="1548"/>
    </row>
    <row r="34" spans="3:25" x14ac:dyDescent="0.25">
      <c r="C34">
        <v>33</v>
      </c>
      <c r="P34" s="1548" t="s">
        <v>2324</v>
      </c>
      <c r="Q34" s="1548"/>
      <c r="T34" s="1548" t="s">
        <v>3643</v>
      </c>
      <c r="U34" s="1548"/>
    </row>
    <row r="35" spans="3:25" x14ac:dyDescent="0.25">
      <c r="C35">
        <v>34</v>
      </c>
      <c r="P35" s="1548" t="s">
        <v>2346</v>
      </c>
      <c r="Q35" s="1548"/>
      <c r="T35" s="1548" t="s">
        <v>3654</v>
      </c>
      <c r="U35" s="1548"/>
      <c r="X35" s="1549"/>
      <c r="Y35" s="1549"/>
    </row>
    <row r="36" spans="3:25" x14ac:dyDescent="0.25">
      <c r="C36">
        <v>35</v>
      </c>
      <c r="P36" s="1548" t="s">
        <v>2375</v>
      </c>
      <c r="Q36" s="1548"/>
      <c r="T36" s="1548" t="s">
        <v>3660</v>
      </c>
      <c r="U36" s="1548"/>
    </row>
    <row r="37" spans="3:25" x14ac:dyDescent="0.25">
      <c r="C37">
        <v>36</v>
      </c>
      <c r="P37" s="1548" t="s">
        <v>2378</v>
      </c>
      <c r="Q37" s="1548"/>
      <c r="T37" s="1548" t="s">
        <v>3678</v>
      </c>
      <c r="U37" s="1548"/>
    </row>
    <row r="38" spans="3:25" x14ac:dyDescent="0.25">
      <c r="C38">
        <v>37</v>
      </c>
      <c r="P38" s="1548" t="s">
        <v>2403</v>
      </c>
      <c r="Q38" s="1548"/>
    </row>
    <row r="39" spans="3:25" x14ac:dyDescent="0.25">
      <c r="C39">
        <v>38</v>
      </c>
      <c r="P39" s="1548" t="s">
        <v>2416</v>
      </c>
      <c r="Q39" s="1548"/>
    </row>
    <row r="40" spans="3:25" x14ac:dyDescent="0.25">
      <c r="C40">
        <v>39</v>
      </c>
      <c r="P40" s="1548" t="s">
        <v>2441</v>
      </c>
      <c r="Q40" s="1548"/>
    </row>
    <row r="41" spans="3:25" x14ac:dyDescent="0.25">
      <c r="C41">
        <v>40</v>
      </c>
      <c r="P41" s="1548" t="s">
        <v>2458</v>
      </c>
      <c r="Q41" s="1548"/>
    </row>
    <row r="42" spans="3:25" x14ac:dyDescent="0.25">
      <c r="C42">
        <v>41</v>
      </c>
      <c r="P42" s="1548" t="s">
        <v>2471</v>
      </c>
      <c r="Q42" s="1548"/>
    </row>
    <row r="43" spans="3:25" x14ac:dyDescent="0.25">
      <c r="C43">
        <v>42</v>
      </c>
      <c r="P43" s="1548" t="s">
        <v>2484</v>
      </c>
      <c r="Q43" s="1548"/>
    </row>
    <row r="44" spans="3:25" x14ac:dyDescent="0.25">
      <c r="C44">
        <v>43</v>
      </c>
      <c r="P44" s="1548" t="s">
        <v>2493</v>
      </c>
      <c r="Q44" s="1548"/>
    </row>
    <row r="45" spans="3:25" x14ac:dyDescent="0.25">
      <c r="C45">
        <v>44</v>
      </c>
      <c r="P45" s="1548" t="s">
        <v>2514</v>
      </c>
      <c r="Q45" s="1548"/>
    </row>
    <row r="46" spans="3:25" x14ac:dyDescent="0.25">
      <c r="C46">
        <v>45</v>
      </c>
      <c r="P46" s="1548" t="s">
        <v>2524</v>
      </c>
      <c r="Q46" s="1548"/>
    </row>
    <row r="47" spans="3:25" x14ac:dyDescent="0.25">
      <c r="C47">
        <v>46</v>
      </c>
      <c r="P47" s="1548" t="s">
        <v>2538</v>
      </c>
      <c r="Q47" s="1548"/>
    </row>
    <row r="48" spans="3:25" x14ac:dyDescent="0.25">
      <c r="C48">
        <v>47</v>
      </c>
      <c r="P48" s="1548" t="s">
        <v>2552</v>
      </c>
      <c r="Q48" s="1548"/>
    </row>
    <row r="49" spans="3:17" x14ac:dyDescent="0.25">
      <c r="C49">
        <v>48</v>
      </c>
      <c r="P49" s="1548" t="s">
        <v>2572</v>
      </c>
      <c r="Q49" s="1548"/>
    </row>
    <row r="50" spans="3:17" x14ac:dyDescent="0.25">
      <c r="C50">
        <v>49</v>
      </c>
      <c r="P50" s="1548" t="s">
        <v>2591</v>
      </c>
      <c r="Q50" s="1548"/>
    </row>
    <row r="51" spans="3:17" x14ac:dyDescent="0.25">
      <c r="C51">
        <v>50</v>
      </c>
      <c r="P51" s="1548" t="s">
        <v>2606</v>
      </c>
      <c r="Q51" s="1548"/>
    </row>
    <row r="52" spans="3:17" x14ac:dyDescent="0.25">
      <c r="C52">
        <v>51</v>
      </c>
      <c r="P52" s="1548" t="s">
        <v>2625</v>
      </c>
      <c r="Q52" s="1548"/>
    </row>
    <row r="53" spans="3:17" x14ac:dyDescent="0.25">
      <c r="C53">
        <v>52</v>
      </c>
      <c r="P53" s="1548" t="s">
        <v>2637</v>
      </c>
      <c r="Q53" s="1548"/>
    </row>
    <row r="54" spans="3:17" x14ac:dyDescent="0.25">
      <c r="C54">
        <v>53</v>
      </c>
      <c r="P54" s="1548" t="s">
        <v>2648</v>
      </c>
      <c r="Q54" s="1548"/>
    </row>
    <row r="55" spans="3:17" x14ac:dyDescent="0.25">
      <c r="C55">
        <v>54</v>
      </c>
      <c r="P55" s="1548" t="s">
        <v>2659</v>
      </c>
      <c r="Q55" s="1548"/>
    </row>
    <row r="56" spans="3:17" x14ac:dyDescent="0.25">
      <c r="C56">
        <v>55</v>
      </c>
      <c r="P56" s="1548" t="s">
        <v>2672</v>
      </c>
      <c r="Q56" s="1548"/>
    </row>
    <row r="57" spans="3:17" x14ac:dyDescent="0.25">
      <c r="C57">
        <v>56</v>
      </c>
      <c r="P57" s="1548" t="s">
        <v>2685</v>
      </c>
      <c r="Q57" s="1548"/>
    </row>
    <row r="58" spans="3:17" x14ac:dyDescent="0.25">
      <c r="C58">
        <v>57</v>
      </c>
      <c r="P58" s="1548" t="s">
        <v>2696</v>
      </c>
      <c r="Q58" s="1548"/>
    </row>
    <row r="59" spans="3:17" x14ac:dyDescent="0.25">
      <c r="C59">
        <v>58</v>
      </c>
      <c r="P59" s="1548" t="s">
        <v>2705</v>
      </c>
      <c r="Q59" s="1548"/>
    </row>
    <row r="60" spans="3:17" x14ac:dyDescent="0.25">
      <c r="C60">
        <v>59</v>
      </c>
      <c r="P60" s="1548" t="s">
        <v>2711</v>
      </c>
      <c r="Q60" s="1548"/>
    </row>
    <row r="61" spans="3:17" x14ac:dyDescent="0.25">
      <c r="C61">
        <v>60</v>
      </c>
      <c r="P61" s="1548" t="s">
        <v>2724</v>
      </c>
      <c r="Q61" s="1548"/>
    </row>
    <row r="62" spans="3:17" x14ac:dyDescent="0.25">
      <c r="C62">
        <v>61</v>
      </c>
      <c r="P62" s="1548" t="s">
        <v>5536</v>
      </c>
      <c r="Q62" s="1548"/>
    </row>
    <row r="63" spans="3:17" x14ac:dyDescent="0.25">
      <c r="C63">
        <v>62</v>
      </c>
      <c r="P63" s="1548" t="s">
        <v>5537</v>
      </c>
      <c r="Q63" s="1548"/>
    </row>
    <row r="64" spans="3:17" x14ac:dyDescent="0.25">
      <c r="C64">
        <v>63</v>
      </c>
      <c r="P64" s="1548" t="s">
        <v>5538</v>
      </c>
    </row>
    <row r="65" spans="3:16" x14ac:dyDescent="0.25">
      <c r="C65">
        <v>64</v>
      </c>
      <c r="P65" s="1548" t="s">
        <v>5539</v>
      </c>
    </row>
    <row r="66" spans="3:16" x14ac:dyDescent="0.25">
      <c r="C66">
        <v>65</v>
      </c>
      <c r="P66" s="1548" t="s">
        <v>5540</v>
      </c>
    </row>
    <row r="67" spans="3:16" x14ac:dyDescent="0.25">
      <c r="C67">
        <v>66</v>
      </c>
      <c r="P67" s="1548" t="s">
        <v>5541</v>
      </c>
    </row>
    <row r="68" spans="3:16" x14ac:dyDescent="0.25">
      <c r="C68">
        <v>67</v>
      </c>
      <c r="P68" s="1548" t="s">
        <v>5542</v>
      </c>
    </row>
    <row r="69" spans="3:16" x14ac:dyDescent="0.25">
      <c r="C69">
        <v>68</v>
      </c>
      <c r="P69" s="1548" t="s">
        <v>5543</v>
      </c>
    </row>
    <row r="70" spans="3:16" x14ac:dyDescent="0.25">
      <c r="C70">
        <v>69</v>
      </c>
      <c r="P70" s="1548" t="s">
        <v>5544</v>
      </c>
    </row>
    <row r="71" spans="3:16" x14ac:dyDescent="0.25">
      <c r="C71">
        <v>70</v>
      </c>
      <c r="P71" s="1548" t="s">
        <v>5545</v>
      </c>
    </row>
    <row r="72" spans="3:16" x14ac:dyDescent="0.25">
      <c r="C72">
        <v>71</v>
      </c>
      <c r="P72" s="1548" t="s">
        <v>5546</v>
      </c>
    </row>
    <row r="73" spans="3:16" x14ac:dyDescent="0.25">
      <c r="C73">
        <v>72</v>
      </c>
      <c r="P73" s="1548" t="s">
        <v>5547</v>
      </c>
    </row>
    <row r="74" spans="3:16" x14ac:dyDescent="0.25">
      <c r="C74">
        <v>73</v>
      </c>
      <c r="P74" s="1548" t="s">
        <v>5548</v>
      </c>
    </row>
    <row r="75" spans="3:16" x14ac:dyDescent="0.25">
      <c r="C75">
        <v>74</v>
      </c>
      <c r="P75" s="1548" t="s">
        <v>5549</v>
      </c>
    </row>
    <row r="76" spans="3:16" x14ac:dyDescent="0.25">
      <c r="C76">
        <v>75</v>
      </c>
      <c r="P76" s="1548" t="s">
        <v>5550</v>
      </c>
    </row>
    <row r="77" spans="3:16" x14ac:dyDescent="0.25">
      <c r="C77">
        <v>76</v>
      </c>
      <c r="P77" s="1548" t="s">
        <v>5551</v>
      </c>
    </row>
    <row r="78" spans="3:16" x14ac:dyDescent="0.25">
      <c r="C78">
        <v>77</v>
      </c>
      <c r="P78" s="1548" t="s">
        <v>5552</v>
      </c>
    </row>
    <row r="79" spans="3:16" x14ac:dyDescent="0.25">
      <c r="C79">
        <v>78</v>
      </c>
      <c r="P79" s="1548" t="s">
        <v>5553</v>
      </c>
    </row>
    <row r="80" spans="3:16" x14ac:dyDescent="0.25">
      <c r="C80">
        <v>79</v>
      </c>
      <c r="P80" s="1548" t="s">
        <v>5554</v>
      </c>
    </row>
    <row r="81" spans="3:16" x14ac:dyDescent="0.25">
      <c r="C81">
        <v>80</v>
      </c>
      <c r="P81" s="1548" t="s">
        <v>5555</v>
      </c>
    </row>
    <row r="82" spans="3:16" x14ac:dyDescent="0.25">
      <c r="C82">
        <v>81</v>
      </c>
      <c r="P82" s="1548" t="s">
        <v>5556</v>
      </c>
    </row>
    <row r="83" spans="3:16" x14ac:dyDescent="0.25">
      <c r="C83">
        <v>82</v>
      </c>
      <c r="P83" s="1548" t="s">
        <v>5557</v>
      </c>
    </row>
    <row r="84" spans="3:16" x14ac:dyDescent="0.25">
      <c r="C84">
        <v>83</v>
      </c>
      <c r="P84" s="1548" t="s">
        <v>5558</v>
      </c>
    </row>
    <row r="85" spans="3:16" x14ac:dyDescent="0.25">
      <c r="C85">
        <v>84</v>
      </c>
      <c r="P85" s="1548" t="s">
        <v>5559</v>
      </c>
    </row>
    <row r="86" spans="3:16" x14ac:dyDescent="0.25">
      <c r="C86">
        <v>85</v>
      </c>
      <c r="P86" s="1751"/>
    </row>
    <row r="87" spans="3:16" x14ac:dyDescent="0.25">
      <c r="C87">
        <v>86</v>
      </c>
    </row>
    <row r="88" spans="3:16" x14ac:dyDescent="0.25">
      <c r="C88">
        <v>87</v>
      </c>
    </row>
    <row r="89" spans="3:16" x14ac:dyDescent="0.25">
      <c r="C89">
        <v>88</v>
      </c>
    </row>
    <row r="90" spans="3:16" x14ac:dyDescent="0.25">
      <c r="C90">
        <v>89</v>
      </c>
    </row>
    <row r="91" spans="3:16" x14ac:dyDescent="0.25">
      <c r="C91">
        <v>90</v>
      </c>
    </row>
  </sheetData>
  <protectedRanges>
    <protectedRange sqref="D16:E16 G16:H16" name="Governance2"/>
  </protectedRange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W648"/>
  <sheetViews>
    <sheetView workbookViewId="0">
      <pane ySplit="2" topLeftCell="A3" activePane="bottomLeft" state="frozen"/>
      <selection activeCell="H205" sqref="H205"/>
      <selection pane="bottomLeft" activeCell="H205" sqref="H205"/>
    </sheetView>
  </sheetViews>
  <sheetFormatPr defaultRowHeight="15" x14ac:dyDescent="0.25"/>
  <sheetData>
    <row r="1" spans="2:3" x14ac:dyDescent="0.25">
      <c r="B1" s="1739" t="s">
        <v>5452</v>
      </c>
      <c r="C1" s="1739" t="s">
        <v>5454</v>
      </c>
    </row>
    <row r="2" spans="2:3" x14ac:dyDescent="0.25">
      <c r="B2" s="1738"/>
      <c r="C2" s="1738"/>
    </row>
    <row r="188" spans="14:23" x14ac:dyDescent="0.25">
      <c r="N188" t="s">
        <v>9</v>
      </c>
      <c r="O188" t="s">
        <v>444</v>
      </c>
    </row>
    <row r="189" spans="14:23" x14ac:dyDescent="0.25">
      <c r="N189" t="s">
        <v>5423</v>
      </c>
      <c r="O189">
        <f>Elementary!L61</f>
        <v>0</v>
      </c>
      <c r="P189" s="1553"/>
      <c r="Q189" s="1553"/>
      <c r="R189" s="1553"/>
      <c r="S189" s="1553"/>
      <c r="T189" s="1553"/>
      <c r="U189" s="1553"/>
      <c r="V189" s="1553"/>
      <c r="W189" s="1553"/>
    </row>
    <row r="190" spans="14:23" x14ac:dyDescent="0.25">
      <c r="N190" t="s">
        <v>5424</v>
      </c>
      <c r="O190">
        <f>Elementary!L64</f>
        <v>0</v>
      </c>
    </row>
    <row r="191" spans="14:23" x14ac:dyDescent="0.25">
      <c r="N191" t="s">
        <v>5425</v>
      </c>
      <c r="O191">
        <f>Elementary!L67</f>
        <v>0</v>
      </c>
    </row>
    <row r="192" spans="14:23" x14ac:dyDescent="0.25">
      <c r="N192" t="s">
        <v>5426</v>
      </c>
      <c r="O192">
        <f>Elementary!L70</f>
        <v>0</v>
      </c>
    </row>
    <row r="193" spans="14:15" x14ac:dyDescent="0.25">
      <c r="N193" t="s">
        <v>5427</v>
      </c>
      <c r="O193">
        <f>Elementary!L73</f>
        <v>0</v>
      </c>
    </row>
    <row r="196" spans="14:15" x14ac:dyDescent="0.25">
      <c r="N196" t="s">
        <v>10</v>
      </c>
      <c r="O196" t="s">
        <v>444</v>
      </c>
    </row>
    <row r="197" spans="14:15" x14ac:dyDescent="0.25">
      <c r="N197" t="s">
        <v>5428</v>
      </c>
      <c r="O197">
        <f>Elementary!L76</f>
        <v>0</v>
      </c>
    </row>
    <row r="198" spans="14:15" x14ac:dyDescent="0.25">
      <c r="N198" t="s">
        <v>5429</v>
      </c>
      <c r="O198">
        <f>Elementary!L79</f>
        <v>0</v>
      </c>
    </row>
    <row r="199" spans="14:15" x14ac:dyDescent="0.25">
      <c r="N199" t="s">
        <v>5425</v>
      </c>
      <c r="O199">
        <f>Junior!L87</f>
        <v>1137</v>
      </c>
    </row>
    <row r="200" spans="14:15" x14ac:dyDescent="0.25">
      <c r="N200" t="s">
        <v>5430</v>
      </c>
      <c r="O200">
        <f>Elementary!L85</f>
        <v>0</v>
      </c>
    </row>
    <row r="531" spans="2:9" ht="15.75" customHeight="1" x14ac:dyDescent="0.25">
      <c r="B531" s="2736" t="s">
        <v>5268</v>
      </c>
      <c r="C531" s="2737"/>
      <c r="D531" s="2737"/>
      <c r="E531" s="2737"/>
      <c r="F531" s="2737"/>
      <c r="G531" s="2737"/>
      <c r="H531" s="2737"/>
      <c r="I531" s="2737"/>
    </row>
    <row r="547" spans="2:9" ht="15.75" customHeight="1" x14ac:dyDescent="0.25">
      <c r="B547" s="2738" t="s">
        <v>5271</v>
      </c>
      <c r="C547" s="2739"/>
      <c r="D547" s="2739"/>
      <c r="E547" s="2739"/>
      <c r="F547" s="2739"/>
      <c r="G547" s="2739"/>
      <c r="H547" s="2739"/>
      <c r="I547" s="2739"/>
    </row>
    <row r="563" spans="2:9" ht="15.75" customHeight="1" x14ac:dyDescent="0.25">
      <c r="B563" s="2736" t="s">
        <v>5272</v>
      </c>
      <c r="C563" s="2737"/>
      <c r="D563" s="2737"/>
      <c r="E563" s="2737"/>
      <c r="F563" s="2737"/>
      <c r="G563" s="2737"/>
      <c r="H563" s="2737"/>
      <c r="I563" s="2737"/>
    </row>
    <row r="581" spans="7:14" x14ac:dyDescent="0.25">
      <c r="G581" t="s">
        <v>13</v>
      </c>
      <c r="H581" s="1553" t="s">
        <v>485</v>
      </c>
      <c r="I581" s="1553" t="s">
        <v>486</v>
      </c>
      <c r="J581" s="1553" t="s">
        <v>487</v>
      </c>
      <c r="K581" s="1553" t="s">
        <v>488</v>
      </c>
      <c r="L581" s="1553" t="s">
        <v>489</v>
      </c>
      <c r="M581" s="1553" t="s">
        <v>490</v>
      </c>
      <c r="N581" s="1553" t="s">
        <v>444</v>
      </c>
    </row>
    <row r="582" spans="7:14" x14ac:dyDescent="0.25">
      <c r="G582" t="s">
        <v>14</v>
      </c>
      <c r="H582">
        <f>Elementary!F212</f>
        <v>0</v>
      </c>
      <c r="I582">
        <f>Elementary!G212</f>
        <v>0</v>
      </c>
      <c r="J582">
        <f>Elementary!H212</f>
        <v>0</v>
      </c>
      <c r="K582">
        <f>Elementary!I212</f>
        <v>0</v>
      </c>
      <c r="L582">
        <f>Elementary!J212</f>
        <v>0</v>
      </c>
      <c r="M582">
        <f>Elementary!K212</f>
        <v>0</v>
      </c>
      <c r="N582">
        <f>SUM(H582:M582)</f>
        <v>0</v>
      </c>
    </row>
    <row r="583" spans="7:14" x14ac:dyDescent="0.25">
      <c r="G583" t="s">
        <v>15</v>
      </c>
      <c r="H583">
        <f>Elementary!F215</f>
        <v>0</v>
      </c>
      <c r="I583">
        <f>Elementary!G215</f>
        <v>0</v>
      </c>
      <c r="J583">
        <f>Elementary!H215</f>
        <v>0</v>
      </c>
      <c r="K583">
        <f>Elementary!I215</f>
        <v>0</v>
      </c>
      <c r="L583">
        <f>Elementary!J215</f>
        <v>0</v>
      </c>
      <c r="M583">
        <f>Elementary!K215</f>
        <v>0</v>
      </c>
      <c r="N583">
        <f t="shared" ref="N583:N585" si="0">SUM(H583:M583)</f>
        <v>0</v>
      </c>
    </row>
    <row r="584" spans="7:14" x14ac:dyDescent="0.25">
      <c r="G584" t="s">
        <v>16</v>
      </c>
      <c r="H584">
        <f>Elementary!F218</f>
        <v>0</v>
      </c>
      <c r="I584">
        <f>Elementary!G218</f>
        <v>0</v>
      </c>
      <c r="J584">
        <f>Elementary!H218</f>
        <v>0</v>
      </c>
      <c r="K584">
        <f>Elementary!I218</f>
        <v>0</v>
      </c>
      <c r="L584">
        <f>Elementary!J218</f>
        <v>0</v>
      </c>
      <c r="M584">
        <f>Elementary!K218</f>
        <v>0</v>
      </c>
      <c r="N584">
        <f t="shared" si="0"/>
        <v>0</v>
      </c>
    </row>
    <row r="585" spans="7:14" x14ac:dyDescent="0.25">
      <c r="G585" t="s">
        <v>17</v>
      </c>
      <c r="H585">
        <f>Elementary!F221</f>
        <v>0</v>
      </c>
      <c r="I585">
        <f>Elementary!G221</f>
        <v>0</v>
      </c>
      <c r="J585">
        <f>Elementary!H221</f>
        <v>0</v>
      </c>
      <c r="K585">
        <f>Elementary!I221</f>
        <v>0</v>
      </c>
      <c r="L585">
        <f>Elementary!J221</f>
        <v>0</v>
      </c>
      <c r="M585">
        <f>Elementary!K221</f>
        <v>0</v>
      </c>
      <c r="N585">
        <f t="shared" si="0"/>
        <v>0</v>
      </c>
    </row>
    <row r="611" spans="7:14" x14ac:dyDescent="0.25">
      <c r="G611" t="s">
        <v>19</v>
      </c>
      <c r="H611" s="1553" t="s">
        <v>485</v>
      </c>
      <c r="I611" s="1553" t="s">
        <v>486</v>
      </c>
      <c r="J611" s="1553" t="s">
        <v>487</v>
      </c>
      <c r="K611" s="1553" t="s">
        <v>488</v>
      </c>
      <c r="L611" s="1553" t="s">
        <v>489</v>
      </c>
      <c r="M611" s="1553" t="s">
        <v>490</v>
      </c>
      <c r="N611" s="1553" t="s">
        <v>444</v>
      </c>
    </row>
    <row r="612" spans="7:14" x14ac:dyDescent="0.25">
      <c r="G612" t="s">
        <v>14</v>
      </c>
      <c r="H612">
        <f>Elementary!F225</f>
        <v>0</v>
      </c>
      <c r="I612">
        <f>Elementary!G225</f>
        <v>0</v>
      </c>
      <c r="J612">
        <f>Elementary!H225</f>
        <v>0</v>
      </c>
      <c r="K612">
        <f>Elementary!I225</f>
        <v>0</v>
      </c>
      <c r="L612">
        <f>Elementary!J225</f>
        <v>0</v>
      </c>
      <c r="M612">
        <f>Elementary!K225</f>
        <v>0</v>
      </c>
      <c r="N612">
        <f>SUM(H612:M612)</f>
        <v>0</v>
      </c>
    </row>
    <row r="613" spans="7:14" x14ac:dyDescent="0.25">
      <c r="G613" t="s">
        <v>15</v>
      </c>
      <c r="H613">
        <f>Elementary!F228</f>
        <v>0</v>
      </c>
      <c r="I613">
        <f>Elementary!G228</f>
        <v>0</v>
      </c>
      <c r="J613">
        <f>Elementary!H228</f>
        <v>0</v>
      </c>
      <c r="K613">
        <f>Elementary!I228</f>
        <v>0</v>
      </c>
      <c r="L613">
        <f>Elementary!J228</f>
        <v>0</v>
      </c>
      <c r="M613">
        <f>Elementary!K228</f>
        <v>0</v>
      </c>
      <c r="N613">
        <f t="shared" ref="N613:N615" si="1">SUM(H613:M613)</f>
        <v>0</v>
      </c>
    </row>
    <row r="614" spans="7:14" x14ac:dyDescent="0.25">
      <c r="G614" t="s">
        <v>16</v>
      </c>
      <c r="H614">
        <f>Elementary!F231</f>
        <v>0</v>
      </c>
      <c r="I614">
        <f>Elementary!G231</f>
        <v>0</v>
      </c>
      <c r="J614">
        <f>Elementary!H231</f>
        <v>0</v>
      </c>
      <c r="K614">
        <f>Elementary!I231</f>
        <v>0</v>
      </c>
      <c r="L614">
        <f>Elementary!J231</f>
        <v>0</v>
      </c>
      <c r="M614">
        <f>Elementary!K231</f>
        <v>0</v>
      </c>
      <c r="N614">
        <f t="shared" si="1"/>
        <v>0</v>
      </c>
    </row>
    <row r="615" spans="7:14" x14ac:dyDescent="0.25">
      <c r="G615" t="s">
        <v>17</v>
      </c>
      <c r="H615">
        <f>Elementary!F234</f>
        <v>0</v>
      </c>
      <c r="I615">
        <f>Elementary!G234</f>
        <v>0</v>
      </c>
      <c r="J615">
        <f>Elementary!H234</f>
        <v>0</v>
      </c>
      <c r="K615">
        <f>Elementary!I234</f>
        <v>0</v>
      </c>
      <c r="L615">
        <f>Elementary!J234</f>
        <v>0</v>
      </c>
      <c r="M615">
        <f>Elementary!K234</f>
        <v>0</v>
      </c>
      <c r="N615">
        <f t="shared" si="1"/>
        <v>0</v>
      </c>
    </row>
    <row r="641" spans="10:16" x14ac:dyDescent="0.25">
      <c r="J641" t="s">
        <v>5431</v>
      </c>
      <c r="K641" s="1553" t="s">
        <v>485</v>
      </c>
      <c r="L641" s="1553" t="s">
        <v>486</v>
      </c>
      <c r="M641" s="1553" t="s">
        <v>487</v>
      </c>
      <c r="N641" s="1553" t="s">
        <v>488</v>
      </c>
      <c r="O641" s="1553" t="s">
        <v>489</v>
      </c>
      <c r="P641" s="1553" t="s">
        <v>490</v>
      </c>
    </row>
    <row r="642" spans="10:16" x14ac:dyDescent="0.25">
      <c r="J642" t="s">
        <v>385</v>
      </c>
      <c r="K642">
        <f>Elementary!F20</f>
        <v>0</v>
      </c>
      <c r="L642">
        <f>Elementary!G20</f>
        <v>0</v>
      </c>
      <c r="M642">
        <f>Elementary!H20</f>
        <v>0</v>
      </c>
      <c r="N642">
        <f>Elementary!I20</f>
        <v>0</v>
      </c>
      <c r="O642">
        <f>Elementary!J20</f>
        <v>0</v>
      </c>
      <c r="P642">
        <f>Elementary!K20</f>
        <v>0</v>
      </c>
    </row>
    <row r="643" spans="10:16" x14ac:dyDescent="0.25">
      <c r="J643" t="s">
        <v>386</v>
      </c>
      <c r="K643">
        <f>Elementary!F21</f>
        <v>0</v>
      </c>
      <c r="L643">
        <f>Elementary!G21</f>
        <v>0</v>
      </c>
      <c r="M643">
        <f>Elementary!H21</f>
        <v>0</v>
      </c>
      <c r="N643">
        <f>Elementary!I21</f>
        <v>0</v>
      </c>
      <c r="O643">
        <f>Elementary!J21</f>
        <v>0</v>
      </c>
      <c r="P643">
        <f>Elementary!K21</f>
        <v>0</v>
      </c>
    </row>
    <row r="644" spans="10:16" x14ac:dyDescent="0.25">
      <c r="J644" t="s">
        <v>444</v>
      </c>
      <c r="K644">
        <f>Elementary!F22</f>
        <v>0</v>
      </c>
      <c r="L644">
        <f>Elementary!G22</f>
        <v>0</v>
      </c>
      <c r="M644">
        <f>Elementary!H22</f>
        <v>0</v>
      </c>
      <c r="N644">
        <f>Elementary!I22</f>
        <v>0</v>
      </c>
      <c r="O644">
        <f>Elementary!J22</f>
        <v>0</v>
      </c>
      <c r="P644">
        <f>Elementary!K22</f>
        <v>0</v>
      </c>
    </row>
    <row r="645" spans="10:16" x14ac:dyDescent="0.25">
      <c r="J645" t="s">
        <v>5432</v>
      </c>
    </row>
    <row r="646" spans="10:16" x14ac:dyDescent="0.25">
      <c r="J646" t="s">
        <v>385</v>
      </c>
      <c r="K646">
        <f>Elementary!F235</f>
        <v>0</v>
      </c>
      <c r="L646">
        <f>Elementary!G235</f>
        <v>0</v>
      </c>
      <c r="M646">
        <f>Elementary!H235</f>
        <v>0</v>
      </c>
      <c r="N646">
        <f>Elementary!I235</f>
        <v>0</v>
      </c>
      <c r="O646">
        <f>Elementary!J235</f>
        <v>0</v>
      </c>
      <c r="P646">
        <f>Elementary!K235</f>
        <v>0</v>
      </c>
    </row>
    <row r="647" spans="10:16" x14ac:dyDescent="0.25">
      <c r="J647" t="s">
        <v>386</v>
      </c>
      <c r="K647">
        <f>Elementary!F236</f>
        <v>0</v>
      </c>
      <c r="L647">
        <f>Elementary!G236</f>
        <v>0</v>
      </c>
      <c r="M647">
        <f>Elementary!H236</f>
        <v>0</v>
      </c>
      <c r="N647">
        <f>Elementary!I236</f>
        <v>0</v>
      </c>
      <c r="O647">
        <f>Elementary!J236</f>
        <v>0</v>
      </c>
      <c r="P647">
        <f>Elementary!K236</f>
        <v>0</v>
      </c>
    </row>
    <row r="648" spans="10:16" x14ac:dyDescent="0.25">
      <c r="J648" t="s">
        <v>444</v>
      </c>
      <c r="K648">
        <f>SUM(K646:K647)</f>
        <v>0</v>
      </c>
      <c r="L648">
        <f t="shared" ref="L648:P648" si="2">SUM(L646:L647)</f>
        <v>0</v>
      </c>
      <c r="M648">
        <f t="shared" si="2"/>
        <v>0</v>
      </c>
      <c r="N648">
        <f t="shared" si="2"/>
        <v>0</v>
      </c>
      <c r="O648">
        <f t="shared" si="2"/>
        <v>0</v>
      </c>
      <c r="P648">
        <f t="shared" si="2"/>
        <v>0</v>
      </c>
    </row>
  </sheetData>
  <sheetProtection sheet="1" scenarios="1"/>
  <protectedRanges>
    <protectedRange sqref="D563" name="Range4"/>
  </protectedRanges>
  <mergeCells count="3">
    <mergeCell ref="B531:I531"/>
    <mergeCell ref="B547:I547"/>
    <mergeCell ref="B563:I563"/>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Q518"/>
  <sheetViews>
    <sheetView topLeftCell="A247" workbookViewId="0">
      <selection activeCell="I397" sqref="I397:L397"/>
    </sheetView>
  </sheetViews>
  <sheetFormatPr defaultRowHeight="15" x14ac:dyDescent="0.25"/>
  <sheetData>
    <row r="1" spans="2:3" x14ac:dyDescent="0.25">
      <c r="B1" s="1739" t="s">
        <v>5452</v>
      </c>
      <c r="C1" s="1739" t="s">
        <v>5454</v>
      </c>
    </row>
    <row r="2" spans="2:3" x14ac:dyDescent="0.25">
      <c r="B2" t="s">
        <v>5452</v>
      </c>
    </row>
    <row r="178" spans="2:3" x14ac:dyDescent="0.25">
      <c r="B178" t="s">
        <v>9</v>
      </c>
      <c r="C178" t="s">
        <v>444</v>
      </c>
    </row>
    <row r="179" spans="2:3" x14ac:dyDescent="0.25">
      <c r="B179" t="s">
        <v>5423</v>
      </c>
      <c r="C179">
        <f>Junior!L66</f>
        <v>0</v>
      </c>
    </row>
    <row r="180" spans="2:3" x14ac:dyDescent="0.25">
      <c r="B180" t="s">
        <v>5424</v>
      </c>
      <c r="C180">
        <f>Junior!L69</f>
        <v>0</v>
      </c>
    </row>
    <row r="181" spans="2:3" x14ac:dyDescent="0.25">
      <c r="B181" t="s">
        <v>5425</v>
      </c>
      <c r="C181">
        <f>Junior!L72</f>
        <v>1137</v>
      </c>
    </row>
    <row r="182" spans="2:3" x14ac:dyDescent="0.25">
      <c r="B182" t="s">
        <v>5426</v>
      </c>
      <c r="C182">
        <f>Junior!L75</f>
        <v>0</v>
      </c>
    </row>
    <row r="183" spans="2:3" x14ac:dyDescent="0.25">
      <c r="B183" t="s">
        <v>5427</v>
      </c>
      <c r="C183">
        <f>Junior!L78</f>
        <v>0</v>
      </c>
    </row>
    <row r="186" spans="2:3" x14ac:dyDescent="0.25">
      <c r="B186" t="s">
        <v>10</v>
      </c>
      <c r="C186" t="s">
        <v>444</v>
      </c>
    </row>
    <row r="187" spans="2:3" x14ac:dyDescent="0.25">
      <c r="B187" t="s">
        <v>5428</v>
      </c>
      <c r="C187">
        <f>Junior!L81</f>
        <v>0</v>
      </c>
    </row>
    <row r="188" spans="2:3" x14ac:dyDescent="0.25">
      <c r="B188" t="s">
        <v>5429</v>
      </c>
      <c r="C188">
        <f>Elementary!L79</f>
        <v>0</v>
      </c>
    </row>
    <row r="189" spans="2:3" x14ac:dyDescent="0.25">
      <c r="B189" t="s">
        <v>5425</v>
      </c>
      <c r="C189">
        <f>Junior!L87</f>
        <v>1137</v>
      </c>
    </row>
    <row r="190" spans="2:3" x14ac:dyDescent="0.25">
      <c r="B190" t="s">
        <v>5430</v>
      </c>
      <c r="C190">
        <f>Junior!L90</f>
        <v>0</v>
      </c>
    </row>
    <row r="449" spans="9:14" x14ac:dyDescent="0.25">
      <c r="I449" t="s">
        <v>13</v>
      </c>
      <c r="J449" s="1553" t="s">
        <v>502</v>
      </c>
      <c r="K449" s="1553" t="s">
        <v>503</v>
      </c>
      <c r="L449" s="1553" t="s">
        <v>504</v>
      </c>
      <c r="M449" s="1553" t="s">
        <v>505</v>
      </c>
      <c r="N449" s="1553" t="s">
        <v>444</v>
      </c>
    </row>
    <row r="450" spans="9:14" x14ac:dyDescent="0.25">
      <c r="I450" t="s">
        <v>14</v>
      </c>
      <c r="J450">
        <f>Junior!F201</f>
        <v>0</v>
      </c>
      <c r="K450">
        <f>Junior!G201</f>
        <v>0</v>
      </c>
      <c r="L450">
        <f>Junior!H201</f>
        <v>0</v>
      </c>
      <c r="M450">
        <f>Junior!I201</f>
        <v>0</v>
      </c>
      <c r="N450">
        <f>SUM(J450:M450)</f>
        <v>0</v>
      </c>
    </row>
    <row r="451" spans="9:14" x14ac:dyDescent="0.25">
      <c r="I451" t="s">
        <v>15</v>
      </c>
      <c r="J451">
        <f>Junior!F204</f>
        <v>0</v>
      </c>
      <c r="K451">
        <f>Junior!G204</f>
        <v>0</v>
      </c>
      <c r="L451">
        <f>Junior!H204</f>
        <v>0</v>
      </c>
      <c r="M451">
        <f>Junior!I204</f>
        <v>0</v>
      </c>
      <c r="N451">
        <f>SUM(J451:M451)</f>
        <v>0</v>
      </c>
    </row>
    <row r="452" spans="9:14" x14ac:dyDescent="0.25">
      <c r="I452" t="s">
        <v>16</v>
      </c>
      <c r="J452">
        <f>Junior!F207</f>
        <v>0</v>
      </c>
      <c r="K452">
        <f>Junior!G207</f>
        <v>0</v>
      </c>
      <c r="L452">
        <f>Junior!H207</f>
        <v>0</v>
      </c>
      <c r="M452">
        <f>Junior!I207</f>
        <v>0</v>
      </c>
      <c r="N452">
        <f>SUM(J452:M452)</f>
        <v>0</v>
      </c>
    </row>
    <row r="453" spans="9:14" x14ac:dyDescent="0.25">
      <c r="I453" t="s">
        <v>17</v>
      </c>
      <c r="J453">
        <f>Junior!F210</f>
        <v>364</v>
      </c>
      <c r="K453">
        <f>Junior!G210</f>
        <v>305</v>
      </c>
      <c r="L453">
        <f>Junior!H210</f>
        <v>247</v>
      </c>
      <c r="M453">
        <f>Junior!I210</f>
        <v>221</v>
      </c>
      <c r="N453">
        <f>SUM(J453:M453)</f>
        <v>1137</v>
      </c>
    </row>
    <row r="482" spans="9:16" x14ac:dyDescent="0.25">
      <c r="I482" t="s">
        <v>19</v>
      </c>
      <c r="J482" s="1553" t="s">
        <v>502</v>
      </c>
      <c r="K482" s="1553" t="s">
        <v>503</v>
      </c>
      <c r="L482" s="1553" t="s">
        <v>504</v>
      </c>
      <c r="M482" s="1553" t="s">
        <v>505</v>
      </c>
      <c r="N482" s="1553" t="s">
        <v>444</v>
      </c>
      <c r="O482" s="1553"/>
      <c r="P482" s="1553"/>
    </row>
    <row r="483" spans="9:16" x14ac:dyDescent="0.25">
      <c r="I483" t="s">
        <v>14</v>
      </c>
      <c r="J483">
        <f>Junior!F214</f>
        <v>0</v>
      </c>
      <c r="K483">
        <f>Junior!G214</f>
        <v>0</v>
      </c>
      <c r="L483">
        <f>Junior!H214</f>
        <v>0</v>
      </c>
      <c r="M483">
        <f>Junior!I214</f>
        <v>0</v>
      </c>
      <c r="N483">
        <f>SUM(J483:M483)</f>
        <v>0</v>
      </c>
    </row>
    <row r="484" spans="9:16" x14ac:dyDescent="0.25">
      <c r="I484" t="s">
        <v>15</v>
      </c>
      <c r="J484">
        <f>Junior!F217</f>
        <v>0</v>
      </c>
      <c r="K484">
        <f>Junior!G217</f>
        <v>0</v>
      </c>
      <c r="L484">
        <f>Junior!H217</f>
        <v>0</v>
      </c>
      <c r="M484">
        <f>Junior!I217</f>
        <v>0</v>
      </c>
      <c r="N484">
        <f t="shared" ref="N484:N486" si="0">SUM(J484:M484)</f>
        <v>0</v>
      </c>
    </row>
    <row r="485" spans="9:16" x14ac:dyDescent="0.25">
      <c r="I485" t="s">
        <v>16</v>
      </c>
      <c r="J485">
        <f>Junior!F220</f>
        <v>0</v>
      </c>
      <c r="K485">
        <f>Junior!G220</f>
        <v>0</v>
      </c>
      <c r="L485">
        <f>Junior!H220</f>
        <v>0</v>
      </c>
      <c r="M485">
        <f>Junior!I220</f>
        <v>0</v>
      </c>
      <c r="N485">
        <f t="shared" si="0"/>
        <v>0</v>
      </c>
    </row>
    <row r="486" spans="9:16" x14ac:dyDescent="0.25">
      <c r="I486" t="s">
        <v>17</v>
      </c>
      <c r="J486">
        <f>Junior!F223</f>
        <v>364</v>
      </c>
      <c r="K486">
        <f>Junior!G223</f>
        <v>305</v>
      </c>
      <c r="L486">
        <f>Junior!H223</f>
        <v>247</v>
      </c>
      <c r="M486">
        <f>Junior!I223</f>
        <v>221</v>
      </c>
      <c r="N486">
        <f t="shared" si="0"/>
        <v>1137</v>
      </c>
    </row>
    <row r="511" spans="11:17" x14ac:dyDescent="0.25">
      <c r="K511" t="s">
        <v>5431</v>
      </c>
      <c r="L511" s="1553" t="s">
        <v>502</v>
      </c>
      <c r="M511" s="1553" t="s">
        <v>503</v>
      </c>
      <c r="N511" s="1553" t="s">
        <v>504</v>
      </c>
      <c r="O511" s="1553" t="s">
        <v>505</v>
      </c>
      <c r="P511" s="1553" t="s">
        <v>444</v>
      </c>
      <c r="Q511" s="1553"/>
    </row>
    <row r="512" spans="11:17" x14ac:dyDescent="0.25">
      <c r="K512" t="s">
        <v>385</v>
      </c>
      <c r="L512">
        <f>Junior!F19</f>
        <v>176</v>
      </c>
      <c r="M512">
        <f>Junior!G19</f>
        <v>139</v>
      </c>
      <c r="N512">
        <f>Junior!H19</f>
        <v>129</v>
      </c>
      <c r="O512">
        <f>Junior!I19</f>
        <v>107</v>
      </c>
      <c r="P512">
        <f>SUM(L512:O512)</f>
        <v>551</v>
      </c>
    </row>
    <row r="513" spans="11:16" x14ac:dyDescent="0.25">
      <c r="K513" t="s">
        <v>386</v>
      </c>
      <c r="L513">
        <f>Junior!F20</f>
        <v>188</v>
      </c>
      <c r="M513">
        <f>Junior!G20</f>
        <v>166</v>
      </c>
      <c r="N513">
        <f>Junior!H20</f>
        <v>118</v>
      </c>
      <c r="O513">
        <f>Junior!I20</f>
        <v>114</v>
      </c>
      <c r="P513">
        <f t="shared" ref="P513:P514" si="1">SUM(L513:O513)</f>
        <v>586</v>
      </c>
    </row>
    <row r="514" spans="11:16" x14ac:dyDescent="0.25">
      <c r="K514" t="s">
        <v>444</v>
      </c>
      <c r="L514">
        <f>Junior!F21</f>
        <v>364</v>
      </c>
      <c r="M514">
        <f>Junior!G21</f>
        <v>305</v>
      </c>
      <c r="N514">
        <f>Junior!H21</f>
        <v>247</v>
      </c>
      <c r="O514">
        <f>Junior!I21</f>
        <v>221</v>
      </c>
      <c r="P514">
        <f t="shared" si="1"/>
        <v>1137</v>
      </c>
    </row>
    <row r="515" spans="11:16" x14ac:dyDescent="0.25">
      <c r="K515" t="s">
        <v>5432</v>
      </c>
    </row>
    <row r="516" spans="11:16" x14ac:dyDescent="0.25">
      <c r="K516" t="s">
        <v>385</v>
      </c>
      <c r="L516">
        <f>Junior!F224</f>
        <v>0</v>
      </c>
      <c r="M516">
        <f>Junior!G224</f>
        <v>0</v>
      </c>
      <c r="N516">
        <f>Junior!H224</f>
        <v>0</v>
      </c>
      <c r="O516">
        <f>Junior!I224</f>
        <v>0</v>
      </c>
      <c r="P516">
        <f>SUM(L516:O516)</f>
        <v>0</v>
      </c>
    </row>
    <row r="517" spans="11:16" x14ac:dyDescent="0.25">
      <c r="K517" t="s">
        <v>386</v>
      </c>
      <c r="L517">
        <f>Junior!F225</f>
        <v>0</v>
      </c>
      <c r="M517">
        <f>Junior!G225</f>
        <v>0</v>
      </c>
      <c r="N517">
        <f>Junior!H225</f>
        <v>0</v>
      </c>
      <c r="O517">
        <f>Junior!I225</f>
        <v>0</v>
      </c>
      <c r="P517">
        <f t="shared" ref="P517:P518" si="2">SUM(L517:O517)</f>
        <v>0</v>
      </c>
    </row>
    <row r="518" spans="11:16" x14ac:dyDescent="0.25">
      <c r="K518" t="s">
        <v>444</v>
      </c>
      <c r="L518">
        <f>Junior!F226</f>
        <v>0</v>
      </c>
      <c r="M518">
        <f>Junior!G226</f>
        <v>0</v>
      </c>
      <c r="N518">
        <f>Junior!H226</f>
        <v>0</v>
      </c>
      <c r="O518">
        <f>Junior!I226</f>
        <v>0</v>
      </c>
      <c r="P518">
        <f t="shared" si="2"/>
        <v>0</v>
      </c>
    </row>
  </sheetData>
  <sheetProtection sheet="1" scenarios="1"/>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L216"/>
  <sheetViews>
    <sheetView topLeftCell="A202" workbookViewId="0">
      <selection activeCell="I397" sqref="I397:L397"/>
    </sheetView>
  </sheetViews>
  <sheetFormatPr defaultRowHeight="15" x14ac:dyDescent="0.25"/>
  <sheetData>
    <row r="1" spans="2:3" x14ac:dyDescent="0.25">
      <c r="B1" s="1739" t="s">
        <v>5452</v>
      </c>
      <c r="C1" s="1739" t="s">
        <v>5454</v>
      </c>
    </row>
    <row r="191" spans="8:12" x14ac:dyDescent="0.25">
      <c r="H191" t="s">
        <v>9</v>
      </c>
    </row>
    <row r="192" spans="8:12" x14ac:dyDescent="0.25">
      <c r="J192" t="s">
        <v>5385</v>
      </c>
      <c r="K192" t="s">
        <v>5386</v>
      </c>
      <c r="L192" t="s">
        <v>444</v>
      </c>
    </row>
    <row r="193" spans="9:12" x14ac:dyDescent="0.25">
      <c r="I193" t="s">
        <v>5423</v>
      </c>
      <c r="J193">
        <f>Senior!G86</f>
        <v>0</v>
      </c>
      <c r="K193">
        <f>Senior!H86</f>
        <v>0</v>
      </c>
      <c r="L193">
        <f>SUM(J193:K193)</f>
        <v>0</v>
      </c>
    </row>
    <row r="194" spans="9:12" x14ac:dyDescent="0.25">
      <c r="I194" t="s">
        <v>5424</v>
      </c>
      <c r="J194">
        <f>Senior!G89</f>
        <v>0</v>
      </c>
      <c r="K194">
        <f>Senior!H89</f>
        <v>0</v>
      </c>
      <c r="L194">
        <f t="shared" ref="L194:L197" si="0">SUM(J194:K194)</f>
        <v>0</v>
      </c>
    </row>
    <row r="195" spans="9:12" x14ac:dyDescent="0.25">
      <c r="I195" t="s">
        <v>5425</v>
      </c>
      <c r="J195">
        <f>Senior!G92</f>
        <v>0</v>
      </c>
      <c r="K195">
        <f>Senior!H92</f>
        <v>0</v>
      </c>
      <c r="L195">
        <f t="shared" si="0"/>
        <v>0</v>
      </c>
    </row>
    <row r="196" spans="9:12" x14ac:dyDescent="0.25">
      <c r="I196" t="s">
        <v>5433</v>
      </c>
      <c r="J196">
        <f>Senior!G95</f>
        <v>0</v>
      </c>
      <c r="K196">
        <f>Senior!H95</f>
        <v>0</v>
      </c>
      <c r="L196">
        <f t="shared" si="0"/>
        <v>0</v>
      </c>
    </row>
    <row r="197" spans="9:12" x14ac:dyDescent="0.25">
      <c r="I197" t="s">
        <v>5427</v>
      </c>
      <c r="J197">
        <f>Senior!G98</f>
        <v>0</v>
      </c>
      <c r="K197">
        <f>Senior!H98</f>
        <v>0</v>
      </c>
      <c r="L197">
        <f t="shared" si="0"/>
        <v>0</v>
      </c>
    </row>
    <row r="212" spans="7:10" x14ac:dyDescent="0.25">
      <c r="H212" t="s">
        <v>5385</v>
      </c>
      <c r="I212" t="s">
        <v>5386</v>
      </c>
      <c r="J212" t="s">
        <v>444</v>
      </c>
    </row>
    <row r="213" spans="7:10" x14ac:dyDescent="0.25">
      <c r="G213" t="s">
        <v>5428</v>
      </c>
      <c r="H213">
        <f>Senior!G101</f>
        <v>0</v>
      </c>
      <c r="I213">
        <f>Senior!H101</f>
        <v>0</v>
      </c>
      <c r="J213">
        <f>SUM(H213:I213)</f>
        <v>0</v>
      </c>
    </row>
    <row r="214" spans="7:10" x14ac:dyDescent="0.25">
      <c r="G214" t="s">
        <v>5429</v>
      </c>
      <c r="H214">
        <f>Senior!G104</f>
        <v>0</v>
      </c>
      <c r="I214">
        <f>Senior!H104</f>
        <v>0</v>
      </c>
      <c r="J214">
        <f t="shared" ref="J214:J216" si="1">SUM(H214:I214)</f>
        <v>0</v>
      </c>
    </row>
    <row r="215" spans="7:10" x14ac:dyDescent="0.25">
      <c r="G215" t="s">
        <v>5425</v>
      </c>
      <c r="H215">
        <f>Senior!G107</f>
        <v>0</v>
      </c>
      <c r="I215">
        <f>Senior!H107</f>
        <v>0</v>
      </c>
      <c r="J215">
        <f t="shared" si="1"/>
        <v>0</v>
      </c>
    </row>
    <row r="216" spans="7:10" x14ac:dyDescent="0.25">
      <c r="G216" t="s">
        <v>5430</v>
      </c>
      <c r="H216">
        <f>Senior!G110</f>
        <v>0</v>
      </c>
      <c r="I216">
        <f>Senior!H110</f>
        <v>0</v>
      </c>
      <c r="J216">
        <f t="shared" si="1"/>
        <v>0</v>
      </c>
    </row>
  </sheetData>
  <sheetProtection sheet="1" scenarios="1"/>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C1"/>
  <sheetViews>
    <sheetView zoomScale="70" zoomScaleNormal="70" workbookViewId="0">
      <selection activeCell="B12" sqref="B12:D12"/>
    </sheetView>
  </sheetViews>
  <sheetFormatPr defaultRowHeight="15" x14ac:dyDescent="0.25"/>
  <sheetData>
    <row r="1" spans="2:3" ht="19.5" customHeight="1" x14ac:dyDescent="0.25">
      <c r="B1" s="1739" t="s">
        <v>5452</v>
      </c>
      <c r="C1" s="1739" t="s">
        <v>5454</v>
      </c>
    </row>
  </sheetData>
  <sheetProtection sheet="1" scenarios="1"/>
  <pageMargins left="0.7" right="0.7" top="0.75" bottom="0.75" header="0.3" footer="0.3"/>
  <drawing r:id="rId1"/>
</worksheet>
</file>

<file path=customUI/customUI.xml><?xml version="1.0" encoding="utf-8"?>
<customUI xmlns="http://schemas.microsoft.com/office/2006/01/customui">
  <commands>
    <command idMso="Cut" enabled="false"/>
    <command idMso="Copy" enabled="false"/>
  </commands>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9</vt:i4>
      </vt:variant>
    </vt:vector>
  </HeadingPairs>
  <TitlesOfParts>
    <vt:vector size="22" baseType="lpstr">
      <vt:lpstr>Access</vt:lpstr>
      <vt:lpstr>Dropdown</vt:lpstr>
      <vt:lpstr>Schools</vt:lpstr>
      <vt:lpstr>Main</vt:lpstr>
      <vt:lpstr>Elementary</vt:lpstr>
      <vt:lpstr>Junior</vt:lpstr>
      <vt:lpstr>Senior</vt:lpstr>
      <vt:lpstr>ALS</vt:lpstr>
      <vt:lpstr>Drop</vt:lpstr>
      <vt:lpstr>ElemGraph</vt:lpstr>
      <vt:lpstr>JHGraph</vt:lpstr>
      <vt:lpstr>SHGraph</vt:lpstr>
      <vt:lpstr>ALSGraph</vt:lpstr>
      <vt:lpstr>ALS!Print_Area</vt:lpstr>
      <vt:lpstr>Elementary!Print_Area</vt:lpstr>
      <vt:lpstr>Junior!Print_Area</vt:lpstr>
      <vt:lpstr>Main!Print_Area</vt:lpstr>
      <vt:lpstr>Senior!Print_Area</vt:lpstr>
      <vt:lpstr>ALS!Print_Titles</vt:lpstr>
      <vt:lpstr>Elementary!Print_Titles</vt:lpstr>
      <vt:lpstr>Junior!Print_Titles</vt:lpstr>
      <vt:lpstr>Senior!Print_Titles</vt:lpstr>
    </vt:vector>
  </TitlesOfParts>
  <Company>Alcoa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v-goyalv</dc:creator>
  <cp:lastModifiedBy>user</cp:lastModifiedBy>
  <cp:lastPrinted>2019-06-13T10:00:32Z</cp:lastPrinted>
  <dcterms:created xsi:type="dcterms:W3CDTF">2011-12-28T12:43:01Z</dcterms:created>
  <dcterms:modified xsi:type="dcterms:W3CDTF">2019-06-13T10:00:46Z</dcterms:modified>
</cp:coreProperties>
</file>